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aikp\Documents\GitHub\CaseloadModel\temp archive\"/>
    </mc:Choice>
  </mc:AlternateContent>
  <xr:revisionPtr revIDLastSave="0" documentId="8_{C2066F3F-B458-4B1B-A284-4A5B663FB01D}" xr6:coauthVersionLast="47" xr6:coauthVersionMax="47" xr10:uidLastSave="{00000000-0000-0000-0000-000000000000}"/>
  <bookViews>
    <workbookView xWindow="-120" yWindow="-120" windowWidth="29040" windowHeight="15840" tabRatio="735" firstSheet="9" activeTab="18" xr2:uid="{2E52CBCF-1482-45F7-B7EA-65F9FD03DA29}"/>
  </bookViews>
  <sheets>
    <sheet name="Data Validation (Hide)" sheetId="3" state="hidden"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r:id="rId12"/>
    <sheet name="Capacity" sheetId="9" r:id="rId13"/>
    <sheet name="Clinical resources" sheetId="22" r:id="rId14"/>
    <sheet name="CR Backing (Hide)" sheetId="23" r:id="rId15"/>
    <sheet name="Capacity Summary" sheetId="11" r:id="rId16"/>
    <sheet name="Capacity Backing (Hide)2" sheetId="21" r:id="rId17"/>
    <sheet name="Summary" sheetId="8" r:id="rId18"/>
    <sheet name="Clinical resource summary" sheetId="24" r:id="rId19"/>
    <sheet name="Planning" sheetId="12" r:id="rId20"/>
    <sheet name="Waiting List Modelling" sheetId="19" state="hidden" r:id="rId21"/>
    <sheet name="WL Modelling (Hide)" sheetId="20" state="hidden" r:id="rId22"/>
    <sheet name="Planning Backing (Hide)" sheetId="13" state="hidden" r:id="rId23"/>
  </sheets>
  <functionGroups builtInGroupCount="19"/>
  <definedNames>
    <definedName name="CapacitySummary_AvailableCapacityAdHoc">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pacitySummary_AvailableCapacityCore">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seloads_total">'Data Validation (Hide)'!$T$2:$T$17</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'Capacity Backing (Hide)2'!$C$342</definedName>
    <definedName name="Summary_AllCaseloadCore">'Capacity Backing (Hide)2'!$A$342</definedName>
    <definedName name="Summary_AvailableCapacity">IF(Summary!$B$5="Non-Group",INDEX(#REF!,MATCH(Summary!$B$4,#REF!,0),1):INDEX(#REF!,MATCH(Summary!$B$4,#REF!,0),52),IF(Summary!$B$5="Group",INDEX(#REF!,MATCH(Summary!$B$4,#REF!,0),1):INDEX(#REF!,MATCH(Summary!$B$4,#REF!,0),52),INDEX(#REF!,MATCH(Summary!$B$4,#REF!,0),1):INDEX(#REF!,MATCH(Summary!$B$4,#REF!,0),52)))</definedName>
    <definedName name="Summary_AvailableCapacityAdHoc">IF(Summary!$B$5="Non-Group",INDEX(#REF!,MATCH(Summary!$B$4,#REF!,0),1):INDEX(#REF!,MATCH(Summary!$B$4,#REF!,0),52),IF(Summary!$B$5="Group",INDEX(#REF!,MATCH(Summary!$B$4,#REF!,0),1):INDEX(#REF!,MATCH(Summary!$B$4,#REF!,0),52),INDEX(#REF!,MATCH(Summary!$B$4,#REF!,0),1):INDEX(#REF!,MATCH(Summary!$B$4,#REF!,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_AdHoc">IF('Capacity Backing (Hide)2'!$B$334="All Clusters",INDEX('Capacity Backing (Hide)2'!$D$346:$D$360,1,1):INDEX('Capacity Backing (Hide)2'!$D$346:$D$360,GroupNumber,1),INDEX('Capacity Backing (Hide)2'!$D$346:$D$360,MATCH('Capacity Backing (Hide)2'!$B$334,'Capacity Backing (Hide)2'!$A$346:$A$360,0)))</definedName>
    <definedName name="Summary_Overview_Core">IF('Capacity Backing (Hide)2'!$B$334="All Clusters",INDEX('Capacity Backing (Hide)2'!$B$346:$B$360,1,1):INDEX('Capacity Backing (Hide)2'!$B$346:$B$360,GroupNumber,1),INDEX('Capacity Backing (Hide)2'!$B$346:$B$360,MATCH('Capacity Backing (Hide)2'!$B$334,'Capacity Backing (Hide)2'!$A$346:$A$360,0)))</definedName>
    <definedName name="Summary_Overview_Groups">IF('Capacity Backing (Hide)2'!$B$334="All Clusters",INDEX('Capacity Backing (Hide)2'!$A$346:$A$360,1,1):INDEX('Capacity Backing (Hide)2'!$A$346:$A$360,GroupNumber,1),INDEX('Capacity Backing (Hide)2'!$A$346:$A$360,MATCH('Capacity Backing (Hide)2'!$B$334,'Capacity Backing (Hide)2'!$A$346:$A$360,0)))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Time_Adhoc">'Capacity Backing (Hide)2'!$D$364:$D$415</definedName>
    <definedName name="Summary_Time_Core">'Capacity Backing (Hide)2'!$B$364:$B$415</definedName>
    <definedName name="Summary_Time_Dates">'Capacity Backing (Hide)2'!$A$364:$A$415</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C6" i="24" l="1"/>
  <c r="CB6" i="24"/>
  <c r="CA6" i="24"/>
  <c r="BZ6" i="24"/>
  <c r="BY6" i="24"/>
  <c r="BX6" i="24"/>
  <c r="BW6" i="24"/>
  <c r="BV6" i="24"/>
  <c r="BU6" i="24"/>
  <c r="BT6" i="24"/>
  <c r="BS6" i="24"/>
  <c r="BR6" i="24"/>
  <c r="BQ6" i="24"/>
  <c r="BP6" i="24"/>
  <c r="BO6" i="24"/>
  <c r="BN6" i="24"/>
  <c r="BM6" i="24"/>
  <c r="BL6" i="24"/>
  <c r="BK6" i="24"/>
  <c r="BJ6" i="24"/>
  <c r="BI6" i="24"/>
  <c r="BH6" i="24"/>
  <c r="BG6" i="24"/>
  <c r="BF6" i="24"/>
  <c r="BE6" i="24"/>
  <c r="BD6" i="24"/>
  <c r="BC6" i="24"/>
  <c r="BB6" i="24"/>
  <c r="BA6" i="24"/>
  <c r="AZ6" i="24"/>
  <c r="AY6" i="24"/>
  <c r="AX6" i="24"/>
  <c r="AW6" i="24"/>
  <c r="AV6" i="24"/>
  <c r="AU6" i="24"/>
  <c r="AT6" i="24"/>
  <c r="AS6" i="24"/>
  <c r="AR6" i="24"/>
  <c r="AQ6" i="24"/>
  <c r="AP6" i="24"/>
  <c r="AO6" i="24"/>
  <c r="AN6" i="24"/>
  <c r="AM6" i="24"/>
  <c r="AL6" i="24"/>
  <c r="AK6" i="24"/>
  <c r="AJ6" i="24"/>
  <c r="AI6" i="24"/>
  <c r="AH6" i="24"/>
  <c r="AG6" i="24"/>
  <c r="AF6" i="24"/>
  <c r="AE6" i="24"/>
  <c r="AD6" i="24"/>
  <c r="AC6" i="24"/>
  <c r="AB6" i="24"/>
  <c r="AA6" i="24"/>
  <c r="Z6" i="24"/>
  <c r="Y6" i="24"/>
  <c r="X6" i="24"/>
  <c r="W6" i="24"/>
  <c r="V6" i="24"/>
  <c r="U6" i="24"/>
  <c r="T6" i="24"/>
  <c r="S6" i="24"/>
  <c r="R6" i="24"/>
  <c r="Q6" i="24"/>
  <c r="P6" i="24"/>
  <c r="O6" i="24"/>
  <c r="N6" i="24"/>
  <c r="M6" i="24"/>
  <c r="L6" i="24"/>
  <c r="K6" i="24"/>
  <c r="J6" i="24"/>
  <c r="I6" i="24"/>
  <c r="H6" i="24"/>
  <c r="G6" i="24"/>
  <c r="G108" i="24"/>
  <c r="H108" i="24"/>
  <c r="I108" i="24"/>
  <c r="J108" i="24"/>
  <c r="K108" i="24"/>
  <c r="L108" i="24"/>
  <c r="M108" i="24"/>
  <c r="N108" i="24"/>
  <c r="O108" i="24"/>
  <c r="P108" i="24"/>
  <c r="Q108" i="24"/>
  <c r="R108" i="24"/>
  <c r="S108" i="24"/>
  <c r="T108" i="24"/>
  <c r="U108" i="24"/>
  <c r="V108" i="24"/>
  <c r="W108" i="24"/>
  <c r="X108" i="24"/>
  <c r="Y108" i="24"/>
  <c r="Z108" i="24"/>
  <c r="AA108" i="24"/>
  <c r="AB108" i="24"/>
  <c r="AC108" i="24"/>
  <c r="AD108" i="24"/>
  <c r="AE108" i="24"/>
  <c r="AF108" i="24"/>
  <c r="AG108" i="24"/>
  <c r="AH108" i="24"/>
  <c r="AI108" i="24"/>
  <c r="AJ108" i="24"/>
  <c r="AK108" i="24"/>
  <c r="AL108" i="24"/>
  <c r="AM108" i="24"/>
  <c r="AN108" i="24"/>
  <c r="AO108" i="24"/>
  <c r="AP108" i="24"/>
  <c r="AQ108" i="24"/>
  <c r="AR108" i="24"/>
  <c r="AS108" i="24"/>
  <c r="AT108" i="24"/>
  <c r="AU108" i="24"/>
  <c r="AV108" i="24"/>
  <c r="AW108" i="24"/>
  <c r="AX108" i="24"/>
  <c r="AY108" i="24"/>
  <c r="AZ108" i="24"/>
  <c r="BA108" i="24"/>
  <c r="BB108" i="24"/>
  <c r="BC108" i="24"/>
  <c r="BD108" i="24"/>
  <c r="BE108" i="24"/>
  <c r="BF108" i="24"/>
  <c r="BG108" i="24"/>
  <c r="BH108" i="24"/>
  <c r="BI108" i="24"/>
  <c r="BJ108" i="24"/>
  <c r="BK108" i="24"/>
  <c r="BL108" i="24"/>
  <c r="BM108" i="24"/>
  <c r="BN108" i="24"/>
  <c r="BO108" i="24"/>
  <c r="BP108" i="24"/>
  <c r="BQ108" i="24"/>
  <c r="BR108" i="24"/>
  <c r="BS108" i="24"/>
  <c r="BT108" i="24"/>
  <c r="BU108" i="24"/>
  <c r="BV108" i="24"/>
  <c r="BW108" i="24"/>
  <c r="BX108" i="24"/>
  <c r="BY108" i="24"/>
  <c r="BZ108" i="24"/>
  <c r="CA108" i="24"/>
  <c r="CB108" i="24"/>
  <c r="CC108" i="24"/>
  <c r="G109" i="24"/>
  <c r="H109" i="24"/>
  <c r="I109" i="24"/>
  <c r="J109" i="24"/>
  <c r="K109" i="24"/>
  <c r="L109" i="24"/>
  <c r="M109" i="24"/>
  <c r="N109" i="24"/>
  <c r="O109" i="24"/>
  <c r="P109" i="24"/>
  <c r="Q109" i="24"/>
  <c r="R109" i="24"/>
  <c r="S109" i="24"/>
  <c r="T109" i="24"/>
  <c r="U109" i="24"/>
  <c r="V109" i="24"/>
  <c r="W109" i="24"/>
  <c r="X109" i="24"/>
  <c r="Y109" i="24"/>
  <c r="Z109" i="24"/>
  <c r="AA109" i="24"/>
  <c r="AB109" i="24"/>
  <c r="AC109" i="24"/>
  <c r="AD109" i="24"/>
  <c r="AE109" i="24"/>
  <c r="AF109" i="24"/>
  <c r="AG109" i="24"/>
  <c r="AH109" i="24"/>
  <c r="AI109" i="24"/>
  <c r="AJ109" i="24"/>
  <c r="AK109" i="24"/>
  <c r="AL109" i="24"/>
  <c r="AM109" i="24"/>
  <c r="AN109" i="24"/>
  <c r="AO109" i="24"/>
  <c r="AP109" i="24"/>
  <c r="AQ109" i="24"/>
  <c r="AR109" i="24"/>
  <c r="AS109" i="24"/>
  <c r="AT109" i="24"/>
  <c r="AU109" i="24"/>
  <c r="AV109" i="24"/>
  <c r="AW109" i="24"/>
  <c r="AX109" i="24"/>
  <c r="AY109" i="24"/>
  <c r="AZ109" i="24"/>
  <c r="BA109" i="24"/>
  <c r="BB109" i="24"/>
  <c r="BC109" i="24"/>
  <c r="BD109" i="24"/>
  <c r="BE109" i="24"/>
  <c r="BF109" i="24"/>
  <c r="BG109" i="24"/>
  <c r="BH109" i="24"/>
  <c r="BI109" i="24"/>
  <c r="BJ109" i="24"/>
  <c r="BK109" i="24"/>
  <c r="BL109" i="24"/>
  <c r="BM109" i="24"/>
  <c r="BN109" i="24"/>
  <c r="BO109" i="24"/>
  <c r="BP109" i="24"/>
  <c r="BQ109" i="24"/>
  <c r="BR109" i="24"/>
  <c r="BS109" i="24"/>
  <c r="BT109" i="24"/>
  <c r="BU109" i="24"/>
  <c r="BV109" i="24"/>
  <c r="BW109" i="24"/>
  <c r="BX109" i="24"/>
  <c r="BY109" i="24"/>
  <c r="BZ109" i="24"/>
  <c r="CA109" i="24"/>
  <c r="CB109" i="24"/>
  <c r="CC109" i="24"/>
  <c r="G110" i="24"/>
  <c r="H110" i="24"/>
  <c r="I110" i="24"/>
  <c r="J110" i="24"/>
  <c r="K110" i="24"/>
  <c r="L110" i="24"/>
  <c r="M110" i="24"/>
  <c r="N110" i="24"/>
  <c r="O110" i="24"/>
  <c r="P110" i="24"/>
  <c r="Q110" i="24"/>
  <c r="R110" i="24"/>
  <c r="S110" i="24"/>
  <c r="T110" i="24"/>
  <c r="U110" i="24"/>
  <c r="V110" i="24"/>
  <c r="W110" i="24"/>
  <c r="X110" i="24"/>
  <c r="Y110" i="24"/>
  <c r="Z110" i="24"/>
  <c r="AA110" i="24"/>
  <c r="AB110" i="24"/>
  <c r="AC110" i="24"/>
  <c r="AD110" i="24"/>
  <c r="AE110" i="24"/>
  <c r="AF110" i="24"/>
  <c r="AG110" i="24"/>
  <c r="AH110" i="24"/>
  <c r="AI110" i="24"/>
  <c r="AJ110" i="24"/>
  <c r="AK110" i="24"/>
  <c r="AL110" i="24"/>
  <c r="AM110" i="24"/>
  <c r="AN110" i="24"/>
  <c r="AO110" i="24"/>
  <c r="AP110" i="24"/>
  <c r="AQ110" i="24"/>
  <c r="AR110" i="24"/>
  <c r="AS110" i="24"/>
  <c r="AT110" i="24"/>
  <c r="AU110" i="24"/>
  <c r="AV110" i="24"/>
  <c r="AW110" i="24"/>
  <c r="AX110" i="24"/>
  <c r="AY110" i="24"/>
  <c r="AZ110" i="24"/>
  <c r="BA110" i="24"/>
  <c r="BB110" i="24"/>
  <c r="BC110" i="24"/>
  <c r="BD110" i="24"/>
  <c r="BE110" i="24"/>
  <c r="BF110" i="24"/>
  <c r="BG110" i="24"/>
  <c r="BH110" i="24"/>
  <c r="BI110" i="24"/>
  <c r="BJ110" i="24"/>
  <c r="BK110" i="24"/>
  <c r="BL110" i="24"/>
  <c r="BM110" i="24"/>
  <c r="BN110" i="24"/>
  <c r="BO110" i="24"/>
  <c r="BP110" i="24"/>
  <c r="BQ110" i="24"/>
  <c r="BR110" i="24"/>
  <c r="BS110" i="24"/>
  <c r="BT110" i="24"/>
  <c r="BU110" i="24"/>
  <c r="BV110" i="24"/>
  <c r="BW110" i="24"/>
  <c r="BX110" i="24"/>
  <c r="BY110" i="24"/>
  <c r="BZ110" i="24"/>
  <c r="CA110" i="24"/>
  <c r="CB110" i="24"/>
  <c r="CC110" i="24"/>
  <c r="G111" i="24"/>
  <c r="H111" i="24"/>
  <c r="I111" i="24"/>
  <c r="J111" i="24"/>
  <c r="K111" i="24"/>
  <c r="L111" i="24"/>
  <c r="M111" i="24"/>
  <c r="N111" i="24"/>
  <c r="O111" i="24"/>
  <c r="P111" i="24"/>
  <c r="Q111" i="24"/>
  <c r="R111" i="24"/>
  <c r="S111" i="24"/>
  <c r="T111" i="24"/>
  <c r="U111" i="24"/>
  <c r="V111" i="24"/>
  <c r="W111" i="24"/>
  <c r="X111" i="24"/>
  <c r="Y111" i="24"/>
  <c r="Z111" i="24"/>
  <c r="AA111" i="24"/>
  <c r="AB111" i="24"/>
  <c r="AC111" i="24"/>
  <c r="AD111" i="24"/>
  <c r="AE111" i="24"/>
  <c r="AF111" i="24"/>
  <c r="AG111" i="24"/>
  <c r="AH111" i="24"/>
  <c r="AI111" i="24"/>
  <c r="AJ111" i="24"/>
  <c r="AK111" i="24"/>
  <c r="AL111" i="24"/>
  <c r="AM111" i="24"/>
  <c r="AN111" i="24"/>
  <c r="AO111" i="24"/>
  <c r="AP111" i="24"/>
  <c r="AQ111" i="24"/>
  <c r="AR111" i="24"/>
  <c r="AS111" i="24"/>
  <c r="AT111" i="24"/>
  <c r="AU111" i="24"/>
  <c r="AV111" i="24"/>
  <c r="AW111" i="24"/>
  <c r="AX111" i="24"/>
  <c r="AY111" i="24"/>
  <c r="AZ111" i="24"/>
  <c r="BA111" i="24"/>
  <c r="BB111" i="24"/>
  <c r="BC111" i="24"/>
  <c r="BD111" i="24"/>
  <c r="BE111" i="24"/>
  <c r="BF111" i="24"/>
  <c r="BG111" i="24"/>
  <c r="BH111" i="24"/>
  <c r="BI111" i="24"/>
  <c r="BJ111" i="24"/>
  <c r="BK111" i="24"/>
  <c r="BL111" i="24"/>
  <c r="BM111" i="24"/>
  <c r="BN111" i="24"/>
  <c r="BO111" i="24"/>
  <c r="BP111" i="24"/>
  <c r="BQ111" i="24"/>
  <c r="BR111" i="24"/>
  <c r="BS111" i="24"/>
  <c r="BT111" i="24"/>
  <c r="BU111" i="24"/>
  <c r="BV111" i="24"/>
  <c r="BW111" i="24"/>
  <c r="BX111" i="24"/>
  <c r="BY111" i="24"/>
  <c r="BZ111" i="24"/>
  <c r="CA111" i="24"/>
  <c r="CB111" i="24"/>
  <c r="CC111" i="24"/>
  <c r="G112" i="24"/>
  <c r="H112" i="24"/>
  <c r="I112" i="24"/>
  <c r="J112" i="24"/>
  <c r="K112" i="24"/>
  <c r="L112" i="24"/>
  <c r="M112" i="24"/>
  <c r="N112" i="24"/>
  <c r="O112" i="24"/>
  <c r="P112" i="24"/>
  <c r="Q112" i="24"/>
  <c r="R112" i="24"/>
  <c r="S112" i="24"/>
  <c r="T112" i="24"/>
  <c r="U112" i="24"/>
  <c r="V112" i="24"/>
  <c r="W112" i="24"/>
  <c r="X112" i="24"/>
  <c r="Y112" i="24"/>
  <c r="Z112" i="24"/>
  <c r="AA112" i="24"/>
  <c r="AB112" i="24"/>
  <c r="AC112" i="24"/>
  <c r="AD112" i="24"/>
  <c r="AE112" i="24"/>
  <c r="AF112" i="24"/>
  <c r="AG112" i="24"/>
  <c r="AH112" i="24"/>
  <c r="AI112" i="24"/>
  <c r="AJ112" i="24"/>
  <c r="AK112" i="24"/>
  <c r="AL112" i="24"/>
  <c r="AM112" i="24"/>
  <c r="AN112" i="24"/>
  <c r="AO112" i="24"/>
  <c r="AP112" i="24"/>
  <c r="AQ112" i="24"/>
  <c r="AR112" i="24"/>
  <c r="AS112" i="24"/>
  <c r="AT112" i="24"/>
  <c r="AU112" i="24"/>
  <c r="AV112" i="24"/>
  <c r="AW112" i="24"/>
  <c r="AX112" i="24"/>
  <c r="AY112" i="24"/>
  <c r="AZ112" i="24"/>
  <c r="BA112" i="24"/>
  <c r="BB112" i="24"/>
  <c r="BC112" i="24"/>
  <c r="BD112" i="24"/>
  <c r="BE112" i="24"/>
  <c r="BF112" i="24"/>
  <c r="BG112" i="24"/>
  <c r="BH112" i="24"/>
  <c r="BI112" i="24"/>
  <c r="BJ112" i="24"/>
  <c r="BK112" i="24"/>
  <c r="BL112" i="24"/>
  <c r="BM112" i="24"/>
  <c r="BN112" i="24"/>
  <c r="BO112" i="24"/>
  <c r="BP112" i="24"/>
  <c r="BQ112" i="24"/>
  <c r="BR112" i="24"/>
  <c r="BS112" i="24"/>
  <c r="BT112" i="24"/>
  <c r="BU112" i="24"/>
  <c r="BV112" i="24"/>
  <c r="BW112" i="24"/>
  <c r="BX112" i="24"/>
  <c r="BY112" i="24"/>
  <c r="BZ112" i="24"/>
  <c r="CA112" i="24"/>
  <c r="CB112" i="24"/>
  <c r="CC112" i="24"/>
  <c r="G14" i="24"/>
  <c r="H14" i="24"/>
  <c r="I14" i="24"/>
  <c r="J14" i="24"/>
  <c r="K14" i="24"/>
  <c r="L14" i="24"/>
  <c r="M14" i="24"/>
  <c r="N14" i="24"/>
  <c r="O14" i="24"/>
  <c r="P14" i="24"/>
  <c r="Q14" i="24"/>
  <c r="R14" i="24"/>
  <c r="S14" i="24"/>
  <c r="T14" i="24"/>
  <c r="U14" i="24"/>
  <c r="V14" i="24"/>
  <c r="W14" i="24"/>
  <c r="X14" i="24"/>
  <c r="Y14" i="24"/>
  <c r="Z14" i="24"/>
  <c r="AA14" i="24"/>
  <c r="AB14" i="24"/>
  <c r="AC14" i="24"/>
  <c r="AD14" i="24"/>
  <c r="AE14" i="24"/>
  <c r="AF14" i="24"/>
  <c r="AG14" i="24"/>
  <c r="AH14" i="24"/>
  <c r="AI14" i="24"/>
  <c r="AJ14" i="24"/>
  <c r="AK14" i="24"/>
  <c r="AL14" i="24"/>
  <c r="AM14" i="24"/>
  <c r="AN14" i="24"/>
  <c r="AO14" i="24"/>
  <c r="AP14" i="24"/>
  <c r="AQ14" i="24"/>
  <c r="AR14" i="24"/>
  <c r="AS14" i="24"/>
  <c r="AT14" i="24"/>
  <c r="AU14" i="24"/>
  <c r="AV14" i="24"/>
  <c r="AW14" i="24"/>
  <c r="AX14" i="24"/>
  <c r="AY14" i="24"/>
  <c r="AZ14" i="24"/>
  <c r="BA14" i="24"/>
  <c r="BB14" i="24"/>
  <c r="BC14" i="24"/>
  <c r="BD14" i="24"/>
  <c r="BE14" i="24"/>
  <c r="BF14" i="24"/>
  <c r="BG14" i="24"/>
  <c r="BH14" i="24"/>
  <c r="BI14" i="24"/>
  <c r="BJ14" i="24"/>
  <c r="BK14" i="24"/>
  <c r="BL14" i="24"/>
  <c r="BM14" i="24"/>
  <c r="BN14" i="24"/>
  <c r="BO14" i="24"/>
  <c r="BP14" i="24"/>
  <c r="BQ14" i="24"/>
  <c r="BR14" i="24"/>
  <c r="BS14" i="24"/>
  <c r="BT14" i="24"/>
  <c r="BU14" i="24"/>
  <c r="BV14" i="24"/>
  <c r="BW14" i="24"/>
  <c r="BX14" i="24"/>
  <c r="BY14" i="24"/>
  <c r="BZ14" i="24"/>
  <c r="CA14" i="24"/>
  <c r="CB14" i="24"/>
  <c r="CC14" i="24"/>
  <c r="G15" i="24"/>
  <c r="H15" i="24"/>
  <c r="I15" i="24"/>
  <c r="J15" i="24"/>
  <c r="K15" i="24"/>
  <c r="L15" i="24"/>
  <c r="M15" i="24"/>
  <c r="N15" i="24"/>
  <c r="O15" i="24"/>
  <c r="P15" i="24"/>
  <c r="Q15" i="24"/>
  <c r="R15" i="24"/>
  <c r="S15" i="24"/>
  <c r="T15" i="24"/>
  <c r="U15" i="24"/>
  <c r="V15" i="24"/>
  <c r="W15" i="24"/>
  <c r="X15" i="24"/>
  <c r="Y15" i="24"/>
  <c r="Z15" i="24"/>
  <c r="AA15" i="24"/>
  <c r="AB15" i="24"/>
  <c r="AC15" i="24"/>
  <c r="AD15" i="24"/>
  <c r="AE15" i="24"/>
  <c r="AF15" i="24"/>
  <c r="AG15" i="24"/>
  <c r="AH15" i="24"/>
  <c r="AI15" i="24"/>
  <c r="AJ15" i="24"/>
  <c r="AK15" i="24"/>
  <c r="AL15" i="24"/>
  <c r="AM15" i="24"/>
  <c r="AN15" i="24"/>
  <c r="AO15" i="24"/>
  <c r="AP15" i="24"/>
  <c r="AQ15" i="24"/>
  <c r="AR15" i="24"/>
  <c r="AS15" i="24"/>
  <c r="AT15" i="24"/>
  <c r="AU15" i="24"/>
  <c r="AV15" i="24"/>
  <c r="AW15" i="24"/>
  <c r="AX15" i="24"/>
  <c r="AY15" i="24"/>
  <c r="AZ15" i="24"/>
  <c r="BA15" i="24"/>
  <c r="BB15" i="24"/>
  <c r="BC15" i="24"/>
  <c r="BD15" i="24"/>
  <c r="BE15" i="24"/>
  <c r="BF15" i="24"/>
  <c r="BG15" i="24"/>
  <c r="BH15" i="24"/>
  <c r="BI15" i="24"/>
  <c r="BJ15" i="24"/>
  <c r="BK15" i="24"/>
  <c r="BL15" i="24"/>
  <c r="BM15" i="24"/>
  <c r="BN15" i="24"/>
  <c r="BO15" i="24"/>
  <c r="BP15" i="24"/>
  <c r="BQ15" i="24"/>
  <c r="BR15" i="24"/>
  <c r="BS15" i="24"/>
  <c r="BT15" i="24"/>
  <c r="BU15" i="24"/>
  <c r="BV15" i="24"/>
  <c r="BW15" i="24"/>
  <c r="BX15" i="24"/>
  <c r="BY15" i="24"/>
  <c r="BZ15" i="24"/>
  <c r="CA15" i="24"/>
  <c r="CB15" i="24"/>
  <c r="CC15" i="24"/>
  <c r="G16" i="24"/>
  <c r="H16" i="24"/>
  <c r="I16" i="24"/>
  <c r="J16" i="24"/>
  <c r="K16" i="24"/>
  <c r="L16" i="24"/>
  <c r="M16" i="24"/>
  <c r="N16" i="24"/>
  <c r="O16" i="24"/>
  <c r="P16" i="24"/>
  <c r="Q16" i="24"/>
  <c r="R16" i="24"/>
  <c r="S16" i="24"/>
  <c r="T16" i="24"/>
  <c r="U16" i="24"/>
  <c r="V16" i="24"/>
  <c r="W16" i="24"/>
  <c r="X16" i="24"/>
  <c r="Y16" i="24"/>
  <c r="Z16" i="24"/>
  <c r="AA16" i="24"/>
  <c r="AB16" i="24"/>
  <c r="AC16" i="24"/>
  <c r="AD16" i="24"/>
  <c r="AE16" i="24"/>
  <c r="AF16" i="24"/>
  <c r="AG16" i="24"/>
  <c r="AH16" i="24"/>
  <c r="AI16" i="24"/>
  <c r="AJ16" i="24"/>
  <c r="AK16" i="24"/>
  <c r="AL16" i="24"/>
  <c r="AM16" i="24"/>
  <c r="AN16" i="24"/>
  <c r="AO16" i="24"/>
  <c r="AP16" i="24"/>
  <c r="AQ16" i="24"/>
  <c r="AR16" i="24"/>
  <c r="AS16" i="24"/>
  <c r="AT16" i="24"/>
  <c r="AU16" i="24"/>
  <c r="AV16" i="24"/>
  <c r="AW16" i="24"/>
  <c r="AX16" i="24"/>
  <c r="AY16" i="24"/>
  <c r="AZ16" i="24"/>
  <c r="BA16" i="24"/>
  <c r="BB16" i="24"/>
  <c r="BC16" i="24"/>
  <c r="BD16" i="24"/>
  <c r="BE16" i="24"/>
  <c r="BF16" i="24"/>
  <c r="BG16" i="24"/>
  <c r="BH16" i="24"/>
  <c r="BI16" i="24"/>
  <c r="BJ16" i="24"/>
  <c r="BK16" i="24"/>
  <c r="BL16" i="24"/>
  <c r="BM16" i="24"/>
  <c r="BN16" i="24"/>
  <c r="BO16" i="24"/>
  <c r="BP16" i="24"/>
  <c r="BQ16" i="24"/>
  <c r="BR16" i="24"/>
  <c r="BS16" i="24"/>
  <c r="BT16" i="24"/>
  <c r="BU16" i="24"/>
  <c r="BV16" i="24"/>
  <c r="BW16" i="24"/>
  <c r="BX16" i="24"/>
  <c r="BY16" i="24"/>
  <c r="BZ16" i="24"/>
  <c r="CA16" i="24"/>
  <c r="CB16" i="24"/>
  <c r="CC16" i="24"/>
  <c r="G17" i="24"/>
  <c r="H17" i="24"/>
  <c r="I17" i="24"/>
  <c r="J17" i="24"/>
  <c r="K17" i="24"/>
  <c r="L17" i="24"/>
  <c r="M17" i="24"/>
  <c r="N17" i="24"/>
  <c r="O17" i="24"/>
  <c r="P17" i="24"/>
  <c r="Q17" i="24"/>
  <c r="R17" i="24"/>
  <c r="S17" i="24"/>
  <c r="T17" i="24"/>
  <c r="U17" i="24"/>
  <c r="V17" i="24"/>
  <c r="W17" i="24"/>
  <c r="X17" i="24"/>
  <c r="Y17" i="24"/>
  <c r="Z17" i="24"/>
  <c r="AA17" i="24"/>
  <c r="AB17" i="24"/>
  <c r="AC17" i="24"/>
  <c r="AD17" i="24"/>
  <c r="AE17" i="24"/>
  <c r="AF17" i="24"/>
  <c r="AG17" i="24"/>
  <c r="AH17" i="24"/>
  <c r="AI17" i="24"/>
  <c r="AJ17" i="24"/>
  <c r="AK17" i="24"/>
  <c r="AL17" i="24"/>
  <c r="AM17" i="24"/>
  <c r="AN17" i="24"/>
  <c r="AO17" i="24"/>
  <c r="AP17" i="24"/>
  <c r="AQ17" i="24"/>
  <c r="AR17" i="24"/>
  <c r="AS17" i="24"/>
  <c r="AT17" i="24"/>
  <c r="AU17" i="24"/>
  <c r="AV17" i="24"/>
  <c r="AW17" i="24"/>
  <c r="AX17" i="24"/>
  <c r="AY17" i="24"/>
  <c r="AZ17" i="24"/>
  <c r="BA17" i="24"/>
  <c r="BB17" i="24"/>
  <c r="BC17" i="24"/>
  <c r="BD17" i="24"/>
  <c r="BE17" i="24"/>
  <c r="BF17" i="24"/>
  <c r="BG17" i="24"/>
  <c r="BH17" i="24"/>
  <c r="BI17" i="24"/>
  <c r="BJ17" i="24"/>
  <c r="BK17" i="24"/>
  <c r="BL17" i="24"/>
  <c r="BM17" i="24"/>
  <c r="BN17" i="24"/>
  <c r="BO17" i="24"/>
  <c r="BP17" i="24"/>
  <c r="BQ17" i="24"/>
  <c r="BR17" i="24"/>
  <c r="BS17" i="24"/>
  <c r="BT17" i="24"/>
  <c r="BU17" i="24"/>
  <c r="BV17" i="24"/>
  <c r="BW17" i="24"/>
  <c r="BX17" i="24"/>
  <c r="BY17" i="24"/>
  <c r="BZ17" i="24"/>
  <c r="CA17" i="24"/>
  <c r="CB17" i="24"/>
  <c r="CC17" i="24"/>
  <c r="G18" i="24"/>
  <c r="H18" i="24"/>
  <c r="I18" i="24"/>
  <c r="J18" i="24"/>
  <c r="K18" i="24"/>
  <c r="L18" i="24"/>
  <c r="M18" i="24"/>
  <c r="N18" i="24"/>
  <c r="O18" i="24"/>
  <c r="P18" i="24"/>
  <c r="Q18" i="24"/>
  <c r="R18" i="24"/>
  <c r="S18" i="24"/>
  <c r="T18" i="24"/>
  <c r="U18" i="24"/>
  <c r="V18" i="24"/>
  <c r="W18" i="24"/>
  <c r="X18" i="24"/>
  <c r="Y18" i="24"/>
  <c r="Z18" i="24"/>
  <c r="AA18" i="24"/>
  <c r="AB18" i="24"/>
  <c r="AC18" i="24"/>
  <c r="AD18" i="24"/>
  <c r="AE18" i="24"/>
  <c r="AF18" i="24"/>
  <c r="AG18" i="24"/>
  <c r="AH18" i="24"/>
  <c r="AI18" i="24"/>
  <c r="AJ18" i="24"/>
  <c r="AK18" i="24"/>
  <c r="AL18" i="24"/>
  <c r="AM18" i="24"/>
  <c r="AN18" i="24"/>
  <c r="AO18" i="24"/>
  <c r="AP18" i="24"/>
  <c r="AQ18" i="24"/>
  <c r="AR18" i="24"/>
  <c r="AS18" i="24"/>
  <c r="AT18" i="24"/>
  <c r="AU18" i="24"/>
  <c r="AV18" i="24"/>
  <c r="AW18" i="24"/>
  <c r="AX18" i="24"/>
  <c r="AY18" i="24"/>
  <c r="AZ18" i="24"/>
  <c r="BA18" i="24"/>
  <c r="BB18" i="24"/>
  <c r="BC18" i="24"/>
  <c r="BD18" i="24"/>
  <c r="BE18" i="24"/>
  <c r="BF18" i="24"/>
  <c r="BG18" i="24"/>
  <c r="BH18" i="24"/>
  <c r="BI18" i="24"/>
  <c r="BJ18" i="24"/>
  <c r="BK18" i="24"/>
  <c r="BL18" i="24"/>
  <c r="BM18" i="24"/>
  <c r="BN18" i="24"/>
  <c r="BO18" i="24"/>
  <c r="BP18" i="24"/>
  <c r="BQ18" i="24"/>
  <c r="BR18" i="24"/>
  <c r="BS18" i="24"/>
  <c r="BT18" i="24"/>
  <c r="BU18" i="24"/>
  <c r="BV18" i="24"/>
  <c r="BW18" i="24"/>
  <c r="BX18" i="24"/>
  <c r="BY18" i="24"/>
  <c r="BZ18" i="24"/>
  <c r="CA18" i="24"/>
  <c r="CB18" i="24"/>
  <c r="CC18" i="24"/>
  <c r="G19" i="24"/>
  <c r="H19" i="24"/>
  <c r="I19" i="24"/>
  <c r="J19" i="24"/>
  <c r="K19" i="24"/>
  <c r="L19" i="24"/>
  <c r="M19" i="24"/>
  <c r="N19" i="24"/>
  <c r="O19" i="24"/>
  <c r="P19" i="24"/>
  <c r="Q19" i="24"/>
  <c r="R19" i="24"/>
  <c r="S19" i="24"/>
  <c r="T19" i="24"/>
  <c r="U19" i="24"/>
  <c r="V19" i="24"/>
  <c r="W19" i="24"/>
  <c r="X19" i="24"/>
  <c r="Y19" i="24"/>
  <c r="Z19" i="24"/>
  <c r="AA19" i="24"/>
  <c r="AB19" i="24"/>
  <c r="AC19" i="24"/>
  <c r="AD19" i="24"/>
  <c r="AE19" i="24"/>
  <c r="AF19" i="24"/>
  <c r="AG19" i="24"/>
  <c r="AH19" i="24"/>
  <c r="AI19" i="24"/>
  <c r="AJ19" i="24"/>
  <c r="AK19" i="24"/>
  <c r="AL19" i="24"/>
  <c r="AM19" i="24"/>
  <c r="AN19" i="24"/>
  <c r="AO19" i="24"/>
  <c r="AP19" i="24"/>
  <c r="AQ19" i="24"/>
  <c r="AR19" i="24"/>
  <c r="AS19" i="24"/>
  <c r="AT19" i="24"/>
  <c r="AU19" i="24"/>
  <c r="AV19" i="24"/>
  <c r="AW19" i="24"/>
  <c r="AX19" i="24"/>
  <c r="AY19" i="24"/>
  <c r="AZ19" i="24"/>
  <c r="BA19" i="24"/>
  <c r="BB19" i="24"/>
  <c r="BC19" i="24"/>
  <c r="BD19" i="24"/>
  <c r="BE19" i="24"/>
  <c r="BF19" i="24"/>
  <c r="BG19" i="24"/>
  <c r="BH19" i="24"/>
  <c r="BI19" i="24"/>
  <c r="BJ19" i="24"/>
  <c r="BK19" i="24"/>
  <c r="BL19" i="24"/>
  <c r="BM19" i="24"/>
  <c r="BN19" i="24"/>
  <c r="BO19" i="24"/>
  <c r="BP19" i="24"/>
  <c r="BQ19" i="24"/>
  <c r="BR19" i="24"/>
  <c r="BS19" i="24"/>
  <c r="BT19" i="24"/>
  <c r="BU19" i="24"/>
  <c r="BV19" i="24"/>
  <c r="BW19" i="24"/>
  <c r="BX19" i="24"/>
  <c r="BY19" i="24"/>
  <c r="BZ19" i="24"/>
  <c r="CA19" i="24"/>
  <c r="CB19" i="24"/>
  <c r="CC19" i="24"/>
  <c r="G20" i="24"/>
  <c r="H20" i="24"/>
  <c r="I20" i="24"/>
  <c r="J20" i="24"/>
  <c r="K20" i="24"/>
  <c r="L20" i="24"/>
  <c r="M20" i="24"/>
  <c r="N20" i="24"/>
  <c r="O20" i="24"/>
  <c r="P20" i="24"/>
  <c r="Q20" i="24"/>
  <c r="R20" i="24"/>
  <c r="S20" i="24"/>
  <c r="T20" i="24"/>
  <c r="U20" i="24"/>
  <c r="V20" i="24"/>
  <c r="W20" i="24"/>
  <c r="X20" i="24"/>
  <c r="Y20" i="24"/>
  <c r="Z20" i="24"/>
  <c r="AA20" i="24"/>
  <c r="AB20" i="24"/>
  <c r="AC20" i="24"/>
  <c r="AD20" i="24"/>
  <c r="AE20" i="24"/>
  <c r="AF20" i="24"/>
  <c r="AG20" i="24"/>
  <c r="AH20" i="24"/>
  <c r="AI20" i="24"/>
  <c r="AJ20" i="24"/>
  <c r="AK20" i="24"/>
  <c r="AL20" i="24"/>
  <c r="AM20" i="24"/>
  <c r="AN20" i="24"/>
  <c r="AO20" i="24"/>
  <c r="AP20" i="24"/>
  <c r="AQ20" i="24"/>
  <c r="AR20" i="24"/>
  <c r="AS20" i="24"/>
  <c r="AT20" i="24"/>
  <c r="AU20" i="24"/>
  <c r="AV20" i="24"/>
  <c r="AW20" i="24"/>
  <c r="AX20" i="24"/>
  <c r="AY20" i="24"/>
  <c r="AZ20" i="24"/>
  <c r="BA20" i="24"/>
  <c r="BB20" i="24"/>
  <c r="BC20" i="24"/>
  <c r="BD20" i="24"/>
  <c r="BE20" i="24"/>
  <c r="BF20" i="24"/>
  <c r="BG20" i="24"/>
  <c r="BH20" i="24"/>
  <c r="BI20" i="24"/>
  <c r="BJ20" i="24"/>
  <c r="BK20" i="24"/>
  <c r="BL20" i="24"/>
  <c r="BM20" i="24"/>
  <c r="BN20" i="24"/>
  <c r="BO20" i="24"/>
  <c r="BP20" i="24"/>
  <c r="BQ20" i="24"/>
  <c r="BR20" i="24"/>
  <c r="BS20" i="24"/>
  <c r="BT20" i="24"/>
  <c r="BU20" i="24"/>
  <c r="BV20" i="24"/>
  <c r="BW20" i="24"/>
  <c r="BX20" i="24"/>
  <c r="BY20" i="24"/>
  <c r="BZ20" i="24"/>
  <c r="CA20" i="24"/>
  <c r="CB20" i="24"/>
  <c r="CC20" i="24"/>
  <c r="G21" i="24"/>
  <c r="H21" i="24"/>
  <c r="I21" i="24"/>
  <c r="J21" i="24"/>
  <c r="K21" i="24"/>
  <c r="L21" i="24"/>
  <c r="M21" i="24"/>
  <c r="N21" i="24"/>
  <c r="O21" i="24"/>
  <c r="P21" i="24"/>
  <c r="Q21" i="24"/>
  <c r="R21" i="24"/>
  <c r="S21" i="24"/>
  <c r="T21" i="24"/>
  <c r="U21" i="24"/>
  <c r="V21" i="24"/>
  <c r="W21" i="24"/>
  <c r="X21" i="24"/>
  <c r="Y21" i="24"/>
  <c r="Z21" i="24"/>
  <c r="AA21" i="24"/>
  <c r="AB21" i="24"/>
  <c r="AC21" i="24"/>
  <c r="AD21" i="24"/>
  <c r="AE21" i="24"/>
  <c r="AF21" i="24"/>
  <c r="AG21" i="24"/>
  <c r="AH21" i="24"/>
  <c r="AI21" i="24"/>
  <c r="AJ21" i="24"/>
  <c r="AK21" i="24"/>
  <c r="AL21" i="24"/>
  <c r="AM21" i="24"/>
  <c r="AN21" i="24"/>
  <c r="AO21" i="24"/>
  <c r="AP21" i="24"/>
  <c r="AQ21" i="24"/>
  <c r="AR21" i="24"/>
  <c r="AS21" i="24"/>
  <c r="AT21" i="24"/>
  <c r="AU21" i="24"/>
  <c r="AV21" i="24"/>
  <c r="AW21" i="24"/>
  <c r="AX21" i="24"/>
  <c r="AY21" i="24"/>
  <c r="AZ21" i="24"/>
  <c r="BA21" i="24"/>
  <c r="BB21" i="24"/>
  <c r="BC21" i="24"/>
  <c r="BD21" i="24"/>
  <c r="BE21" i="24"/>
  <c r="BF21" i="24"/>
  <c r="BG21" i="24"/>
  <c r="BH21" i="24"/>
  <c r="BI21" i="24"/>
  <c r="BJ21" i="24"/>
  <c r="BK21" i="24"/>
  <c r="BL21" i="24"/>
  <c r="BM21" i="24"/>
  <c r="BN21" i="24"/>
  <c r="BO21" i="24"/>
  <c r="BP21" i="24"/>
  <c r="BQ21" i="24"/>
  <c r="BR21" i="24"/>
  <c r="BS21" i="24"/>
  <c r="BT21" i="24"/>
  <c r="BU21" i="24"/>
  <c r="BV21" i="24"/>
  <c r="BW21" i="24"/>
  <c r="BX21" i="24"/>
  <c r="BY21" i="24"/>
  <c r="BZ21" i="24"/>
  <c r="CA21" i="24"/>
  <c r="CB21" i="24"/>
  <c r="CC21" i="24"/>
  <c r="G22" i="24"/>
  <c r="H22" i="24"/>
  <c r="I22" i="24"/>
  <c r="J22" i="24"/>
  <c r="K22" i="24"/>
  <c r="L22" i="24"/>
  <c r="M22" i="24"/>
  <c r="N22" i="24"/>
  <c r="O22" i="24"/>
  <c r="P22" i="24"/>
  <c r="Q22" i="24"/>
  <c r="R22" i="24"/>
  <c r="S22" i="24"/>
  <c r="T22" i="24"/>
  <c r="U22" i="24"/>
  <c r="V22" i="24"/>
  <c r="W22" i="24"/>
  <c r="X22" i="24"/>
  <c r="Y22" i="24"/>
  <c r="Z22" i="24"/>
  <c r="AA22" i="24"/>
  <c r="AB22" i="24"/>
  <c r="AC22" i="24"/>
  <c r="AD22" i="24"/>
  <c r="AE22" i="24"/>
  <c r="AF22" i="24"/>
  <c r="AG22" i="24"/>
  <c r="AH22" i="24"/>
  <c r="AI22" i="24"/>
  <c r="AJ22" i="24"/>
  <c r="AK22" i="24"/>
  <c r="AL22" i="24"/>
  <c r="AM22" i="24"/>
  <c r="AN22" i="24"/>
  <c r="AO22" i="24"/>
  <c r="AP22" i="24"/>
  <c r="AQ22" i="24"/>
  <c r="AR22" i="24"/>
  <c r="AS22" i="24"/>
  <c r="AT22" i="24"/>
  <c r="AU22" i="24"/>
  <c r="AV22" i="24"/>
  <c r="AW22" i="24"/>
  <c r="AX22" i="24"/>
  <c r="AY22" i="24"/>
  <c r="AZ22" i="24"/>
  <c r="BA22" i="24"/>
  <c r="BB22" i="24"/>
  <c r="BC22" i="24"/>
  <c r="BD22" i="24"/>
  <c r="BE22" i="24"/>
  <c r="BF22" i="24"/>
  <c r="BG22" i="24"/>
  <c r="BH22" i="24"/>
  <c r="BI22" i="24"/>
  <c r="BJ22" i="24"/>
  <c r="BK22" i="24"/>
  <c r="BL22" i="24"/>
  <c r="BM22" i="24"/>
  <c r="BN22" i="24"/>
  <c r="BO22" i="24"/>
  <c r="BP22" i="24"/>
  <c r="BQ22" i="24"/>
  <c r="BR22" i="24"/>
  <c r="BS22" i="24"/>
  <c r="BT22" i="24"/>
  <c r="BU22" i="24"/>
  <c r="BV22" i="24"/>
  <c r="BW22" i="24"/>
  <c r="BX22" i="24"/>
  <c r="BY22" i="24"/>
  <c r="BZ22" i="24"/>
  <c r="CA22" i="24"/>
  <c r="CB22" i="24"/>
  <c r="CC22" i="24"/>
  <c r="G23" i="24"/>
  <c r="H23" i="24"/>
  <c r="I23" i="24"/>
  <c r="J23" i="24"/>
  <c r="K23" i="24"/>
  <c r="L23" i="24"/>
  <c r="M23" i="24"/>
  <c r="N23" i="24"/>
  <c r="O23" i="24"/>
  <c r="P23" i="24"/>
  <c r="Q23" i="24"/>
  <c r="R23" i="24"/>
  <c r="S23" i="24"/>
  <c r="T23" i="24"/>
  <c r="U23" i="24"/>
  <c r="V23" i="24"/>
  <c r="W23" i="24"/>
  <c r="X23" i="24"/>
  <c r="Y23" i="24"/>
  <c r="Z23" i="24"/>
  <c r="AA23" i="24"/>
  <c r="AB23" i="24"/>
  <c r="AC23" i="24"/>
  <c r="AD23" i="24"/>
  <c r="AE23" i="24"/>
  <c r="AF23" i="24"/>
  <c r="AG23" i="24"/>
  <c r="AH23" i="24"/>
  <c r="AI23" i="24"/>
  <c r="AJ23" i="24"/>
  <c r="AK23" i="24"/>
  <c r="AL23" i="24"/>
  <c r="AM23" i="24"/>
  <c r="AN23" i="24"/>
  <c r="AO23" i="24"/>
  <c r="AP23" i="24"/>
  <c r="AQ23" i="24"/>
  <c r="AR23" i="24"/>
  <c r="AS23" i="24"/>
  <c r="AT23" i="24"/>
  <c r="AU23" i="24"/>
  <c r="AV23" i="24"/>
  <c r="AW23" i="24"/>
  <c r="AX23" i="24"/>
  <c r="AY23" i="24"/>
  <c r="AZ23" i="24"/>
  <c r="BA23" i="24"/>
  <c r="BB23" i="24"/>
  <c r="BC23" i="24"/>
  <c r="BD23" i="24"/>
  <c r="BE23" i="24"/>
  <c r="BF23" i="24"/>
  <c r="BG23" i="24"/>
  <c r="BH23" i="24"/>
  <c r="BI23" i="24"/>
  <c r="BJ23" i="24"/>
  <c r="BK23" i="24"/>
  <c r="BL23" i="24"/>
  <c r="BM23" i="24"/>
  <c r="BN23" i="24"/>
  <c r="BO23" i="24"/>
  <c r="BP23" i="24"/>
  <c r="BQ23" i="24"/>
  <c r="BR23" i="24"/>
  <c r="BS23" i="24"/>
  <c r="BT23" i="24"/>
  <c r="BU23" i="24"/>
  <c r="BV23" i="24"/>
  <c r="BW23" i="24"/>
  <c r="BX23" i="24"/>
  <c r="BY23" i="24"/>
  <c r="BZ23" i="24"/>
  <c r="CA23" i="24"/>
  <c r="CB23" i="24"/>
  <c r="CC23" i="24"/>
  <c r="G24" i="24"/>
  <c r="H24" i="24"/>
  <c r="I24" i="24"/>
  <c r="J24" i="24"/>
  <c r="K24" i="24"/>
  <c r="L24" i="24"/>
  <c r="M24" i="24"/>
  <c r="N24" i="24"/>
  <c r="O24" i="24"/>
  <c r="P24" i="24"/>
  <c r="Q24" i="24"/>
  <c r="R24" i="24"/>
  <c r="S24" i="24"/>
  <c r="T24" i="24"/>
  <c r="U24" i="24"/>
  <c r="V24" i="24"/>
  <c r="W24" i="24"/>
  <c r="X24" i="24"/>
  <c r="Y24" i="24"/>
  <c r="Z24" i="24"/>
  <c r="AA24" i="24"/>
  <c r="AB24" i="24"/>
  <c r="AC24" i="24"/>
  <c r="AD24" i="24"/>
  <c r="AE24" i="24"/>
  <c r="AF24" i="24"/>
  <c r="AG24" i="24"/>
  <c r="AH24" i="24"/>
  <c r="AI24" i="24"/>
  <c r="AJ24" i="24"/>
  <c r="AK24" i="24"/>
  <c r="AL24" i="24"/>
  <c r="AM24" i="24"/>
  <c r="AN24" i="24"/>
  <c r="AO24" i="24"/>
  <c r="AP24" i="24"/>
  <c r="AQ24" i="24"/>
  <c r="AR24" i="24"/>
  <c r="AS24" i="24"/>
  <c r="AT24" i="24"/>
  <c r="AU24" i="24"/>
  <c r="AV24" i="24"/>
  <c r="AW24" i="24"/>
  <c r="AX24" i="24"/>
  <c r="AY24" i="24"/>
  <c r="AZ24" i="24"/>
  <c r="BA24" i="24"/>
  <c r="BB24" i="24"/>
  <c r="BC24" i="24"/>
  <c r="BD24" i="24"/>
  <c r="BE24" i="24"/>
  <c r="BF24" i="24"/>
  <c r="BG24" i="24"/>
  <c r="BH24" i="24"/>
  <c r="BI24" i="24"/>
  <c r="BJ24" i="24"/>
  <c r="BK24" i="24"/>
  <c r="BL24" i="24"/>
  <c r="BM24" i="24"/>
  <c r="BN24" i="24"/>
  <c r="BO24" i="24"/>
  <c r="BP24" i="24"/>
  <c r="BQ24" i="24"/>
  <c r="BR24" i="24"/>
  <c r="BS24" i="24"/>
  <c r="BT24" i="24"/>
  <c r="BU24" i="24"/>
  <c r="BV24" i="24"/>
  <c r="BW24" i="24"/>
  <c r="BX24" i="24"/>
  <c r="BY24" i="24"/>
  <c r="BZ24" i="24"/>
  <c r="CA24" i="24"/>
  <c r="CB24" i="24"/>
  <c r="CC24" i="24"/>
  <c r="G25" i="24"/>
  <c r="H25" i="24"/>
  <c r="I25" i="24"/>
  <c r="J25" i="24"/>
  <c r="K25" i="24"/>
  <c r="L25" i="24"/>
  <c r="M25" i="24"/>
  <c r="N25" i="24"/>
  <c r="O25" i="24"/>
  <c r="P25" i="24"/>
  <c r="Q25" i="24"/>
  <c r="R25" i="24"/>
  <c r="S25" i="24"/>
  <c r="T25" i="24"/>
  <c r="U25" i="24"/>
  <c r="V25" i="24"/>
  <c r="W25" i="24"/>
  <c r="X25" i="24"/>
  <c r="Y25" i="24"/>
  <c r="Z25" i="24"/>
  <c r="AA25" i="24"/>
  <c r="AB25" i="24"/>
  <c r="AC25" i="24"/>
  <c r="AD25" i="24"/>
  <c r="AE25" i="24"/>
  <c r="AF25" i="24"/>
  <c r="AG25" i="24"/>
  <c r="AH25" i="24"/>
  <c r="AI25" i="24"/>
  <c r="AJ25" i="24"/>
  <c r="AK25" i="24"/>
  <c r="AL25" i="24"/>
  <c r="AM25" i="24"/>
  <c r="AN25" i="24"/>
  <c r="AO25" i="24"/>
  <c r="AP25" i="24"/>
  <c r="AQ25" i="24"/>
  <c r="AR25" i="24"/>
  <c r="AS25" i="24"/>
  <c r="AT25" i="24"/>
  <c r="AU25" i="24"/>
  <c r="AV25" i="24"/>
  <c r="AW25" i="24"/>
  <c r="AX25" i="24"/>
  <c r="AY25" i="24"/>
  <c r="AZ25" i="24"/>
  <c r="BA25" i="24"/>
  <c r="BB25" i="24"/>
  <c r="BC25" i="24"/>
  <c r="BD25" i="24"/>
  <c r="BE25" i="24"/>
  <c r="BF25" i="24"/>
  <c r="BG25" i="24"/>
  <c r="BH25" i="24"/>
  <c r="BI25" i="24"/>
  <c r="BJ25" i="24"/>
  <c r="BK25" i="24"/>
  <c r="BL25" i="24"/>
  <c r="BM25" i="24"/>
  <c r="BN25" i="24"/>
  <c r="BO25" i="24"/>
  <c r="BP25" i="24"/>
  <c r="BQ25" i="24"/>
  <c r="BR25" i="24"/>
  <c r="BS25" i="24"/>
  <c r="BT25" i="24"/>
  <c r="BU25" i="24"/>
  <c r="BV25" i="24"/>
  <c r="BW25" i="24"/>
  <c r="BX25" i="24"/>
  <c r="BY25" i="24"/>
  <c r="BZ25" i="24"/>
  <c r="CA25" i="24"/>
  <c r="CB25" i="24"/>
  <c r="CC25" i="24"/>
  <c r="G26" i="24"/>
  <c r="H26" i="24"/>
  <c r="I26" i="24"/>
  <c r="J26" i="24"/>
  <c r="K26" i="24"/>
  <c r="L26" i="24"/>
  <c r="M26" i="24"/>
  <c r="N26" i="24"/>
  <c r="O26" i="24"/>
  <c r="P26" i="24"/>
  <c r="Q26" i="24"/>
  <c r="R26" i="24"/>
  <c r="S26" i="24"/>
  <c r="T26" i="24"/>
  <c r="U26" i="24"/>
  <c r="V26" i="24"/>
  <c r="W26" i="24"/>
  <c r="X26" i="24"/>
  <c r="Y26" i="24"/>
  <c r="Z26" i="24"/>
  <c r="AA26" i="24"/>
  <c r="AB26" i="24"/>
  <c r="AC26" i="24"/>
  <c r="AD26" i="24"/>
  <c r="AE26" i="24"/>
  <c r="AF26" i="24"/>
  <c r="AG26" i="24"/>
  <c r="AH26" i="24"/>
  <c r="AI26" i="24"/>
  <c r="AJ26" i="24"/>
  <c r="AK26" i="24"/>
  <c r="AL26" i="24"/>
  <c r="AM26" i="24"/>
  <c r="AN26" i="24"/>
  <c r="AO26" i="24"/>
  <c r="AP26" i="24"/>
  <c r="AQ26" i="24"/>
  <c r="AR26" i="24"/>
  <c r="AS26" i="24"/>
  <c r="AT26" i="24"/>
  <c r="AU26" i="24"/>
  <c r="AV26" i="24"/>
  <c r="AW26" i="24"/>
  <c r="AX26" i="24"/>
  <c r="AY26" i="24"/>
  <c r="AZ26" i="24"/>
  <c r="BA26" i="24"/>
  <c r="BB26" i="24"/>
  <c r="BC26" i="24"/>
  <c r="BD26" i="24"/>
  <c r="BE26" i="24"/>
  <c r="BF26" i="24"/>
  <c r="BG26" i="24"/>
  <c r="BH26" i="24"/>
  <c r="BI26" i="24"/>
  <c r="BJ26" i="24"/>
  <c r="BK26" i="24"/>
  <c r="BL26" i="24"/>
  <c r="BM26" i="24"/>
  <c r="BN26" i="24"/>
  <c r="BO26" i="24"/>
  <c r="BP26" i="24"/>
  <c r="BQ26" i="24"/>
  <c r="BR26" i="24"/>
  <c r="BS26" i="24"/>
  <c r="BT26" i="24"/>
  <c r="BU26" i="24"/>
  <c r="BV26" i="24"/>
  <c r="BW26" i="24"/>
  <c r="BX26" i="24"/>
  <c r="BY26" i="24"/>
  <c r="BZ26" i="24"/>
  <c r="CA26" i="24"/>
  <c r="CB26" i="24"/>
  <c r="CC26" i="24"/>
  <c r="G27" i="24"/>
  <c r="H27" i="24"/>
  <c r="I27" i="24"/>
  <c r="J27" i="24"/>
  <c r="K27" i="24"/>
  <c r="L27" i="24"/>
  <c r="M27" i="24"/>
  <c r="N27" i="24"/>
  <c r="O27" i="24"/>
  <c r="P27" i="24"/>
  <c r="Q27" i="24"/>
  <c r="R27" i="24"/>
  <c r="S27" i="24"/>
  <c r="T27" i="24"/>
  <c r="U27" i="24"/>
  <c r="V27" i="24"/>
  <c r="W27" i="24"/>
  <c r="X27" i="24"/>
  <c r="Y27" i="24"/>
  <c r="Z27" i="24"/>
  <c r="AA27" i="24"/>
  <c r="AB27" i="24"/>
  <c r="AC27" i="24"/>
  <c r="AD27" i="24"/>
  <c r="AE27" i="24"/>
  <c r="AF27" i="24"/>
  <c r="AG27" i="24"/>
  <c r="AH27" i="24"/>
  <c r="AI27" i="24"/>
  <c r="AJ27" i="24"/>
  <c r="AK27" i="24"/>
  <c r="AL27" i="24"/>
  <c r="AM27" i="24"/>
  <c r="AN27" i="24"/>
  <c r="AO27" i="24"/>
  <c r="AP27" i="24"/>
  <c r="AQ27" i="24"/>
  <c r="AR27" i="24"/>
  <c r="AS27" i="24"/>
  <c r="AT27" i="24"/>
  <c r="AU27" i="24"/>
  <c r="AV27" i="24"/>
  <c r="AW27" i="24"/>
  <c r="AX27" i="24"/>
  <c r="AY27" i="24"/>
  <c r="AZ27" i="24"/>
  <c r="BA27" i="24"/>
  <c r="BB27" i="24"/>
  <c r="BC27" i="24"/>
  <c r="BD27" i="24"/>
  <c r="BE27" i="24"/>
  <c r="BF27" i="24"/>
  <c r="BG27" i="24"/>
  <c r="BH27" i="24"/>
  <c r="BI27" i="24"/>
  <c r="BJ27" i="24"/>
  <c r="BK27" i="24"/>
  <c r="BL27" i="24"/>
  <c r="BM27" i="24"/>
  <c r="BN27" i="24"/>
  <c r="BO27" i="24"/>
  <c r="BP27" i="24"/>
  <c r="BQ27" i="24"/>
  <c r="BR27" i="24"/>
  <c r="BS27" i="24"/>
  <c r="BT27" i="24"/>
  <c r="BU27" i="24"/>
  <c r="BV27" i="24"/>
  <c r="BW27" i="24"/>
  <c r="BX27" i="24"/>
  <c r="BY27" i="24"/>
  <c r="BZ27" i="24"/>
  <c r="CA27" i="24"/>
  <c r="CB27" i="24"/>
  <c r="CC27" i="24"/>
  <c r="G28" i="24"/>
  <c r="H28" i="24"/>
  <c r="I28" i="24"/>
  <c r="J28" i="24"/>
  <c r="K28" i="24"/>
  <c r="L28" i="24"/>
  <c r="M28" i="24"/>
  <c r="N28" i="24"/>
  <c r="O28" i="24"/>
  <c r="P28" i="24"/>
  <c r="Q28" i="24"/>
  <c r="R28" i="24"/>
  <c r="S28" i="24"/>
  <c r="T28" i="24"/>
  <c r="U28" i="24"/>
  <c r="V28" i="24"/>
  <c r="W28" i="24"/>
  <c r="X28" i="24"/>
  <c r="Y28" i="24"/>
  <c r="Z28" i="24"/>
  <c r="AA28" i="24"/>
  <c r="AB28" i="24"/>
  <c r="AC28" i="24"/>
  <c r="AD28" i="24"/>
  <c r="AE28" i="24"/>
  <c r="AF28" i="24"/>
  <c r="AG28" i="24"/>
  <c r="AH28" i="24"/>
  <c r="AI28" i="24"/>
  <c r="AJ28" i="24"/>
  <c r="AK28" i="24"/>
  <c r="AL28" i="24"/>
  <c r="AM28" i="24"/>
  <c r="AN28" i="24"/>
  <c r="AO28" i="24"/>
  <c r="AP28" i="24"/>
  <c r="AQ28" i="24"/>
  <c r="AR28" i="24"/>
  <c r="AS28" i="24"/>
  <c r="AT28" i="24"/>
  <c r="AU28" i="24"/>
  <c r="AV28" i="24"/>
  <c r="AW28" i="24"/>
  <c r="AX28" i="24"/>
  <c r="AY28" i="24"/>
  <c r="AZ28" i="24"/>
  <c r="BA28" i="24"/>
  <c r="BB28" i="24"/>
  <c r="BC28" i="24"/>
  <c r="BD28" i="24"/>
  <c r="BE28" i="24"/>
  <c r="BF28" i="24"/>
  <c r="BG28" i="24"/>
  <c r="BH28" i="24"/>
  <c r="BI28" i="24"/>
  <c r="BJ28" i="24"/>
  <c r="BK28" i="24"/>
  <c r="BL28" i="24"/>
  <c r="BM28" i="24"/>
  <c r="BN28" i="24"/>
  <c r="BO28" i="24"/>
  <c r="BP28" i="24"/>
  <c r="BQ28" i="24"/>
  <c r="BR28" i="24"/>
  <c r="BS28" i="24"/>
  <c r="BT28" i="24"/>
  <c r="BU28" i="24"/>
  <c r="BV28" i="24"/>
  <c r="BW28" i="24"/>
  <c r="BX28" i="24"/>
  <c r="BY28" i="24"/>
  <c r="BZ28" i="24"/>
  <c r="CA28" i="24"/>
  <c r="CB28" i="24"/>
  <c r="CC28" i="24"/>
  <c r="G29" i="24"/>
  <c r="H29" i="24"/>
  <c r="I29" i="24"/>
  <c r="J29" i="24"/>
  <c r="K29" i="24"/>
  <c r="L29" i="24"/>
  <c r="M29" i="24"/>
  <c r="N29" i="24"/>
  <c r="O29" i="24"/>
  <c r="P29" i="24"/>
  <c r="Q29" i="24"/>
  <c r="R29" i="24"/>
  <c r="S29" i="24"/>
  <c r="T29" i="24"/>
  <c r="U29" i="24"/>
  <c r="V29" i="24"/>
  <c r="W29" i="24"/>
  <c r="X29" i="24"/>
  <c r="Y29" i="24"/>
  <c r="Z29" i="24"/>
  <c r="AA29" i="24"/>
  <c r="AB29" i="24"/>
  <c r="AC29" i="24"/>
  <c r="AD29" i="24"/>
  <c r="AE29" i="24"/>
  <c r="AF29" i="24"/>
  <c r="AG29" i="24"/>
  <c r="AH29" i="24"/>
  <c r="AI29" i="24"/>
  <c r="AJ29" i="24"/>
  <c r="AK29" i="24"/>
  <c r="AL29" i="24"/>
  <c r="AM29" i="24"/>
  <c r="AN29" i="24"/>
  <c r="AO29" i="24"/>
  <c r="AP29" i="24"/>
  <c r="AQ29" i="24"/>
  <c r="AR29" i="24"/>
  <c r="AS29" i="24"/>
  <c r="AT29" i="24"/>
  <c r="AU29" i="24"/>
  <c r="AV29" i="24"/>
  <c r="AW29" i="24"/>
  <c r="AX29" i="24"/>
  <c r="AY29" i="24"/>
  <c r="AZ29" i="24"/>
  <c r="BA29" i="24"/>
  <c r="BB29" i="24"/>
  <c r="BC29" i="24"/>
  <c r="BD29" i="24"/>
  <c r="BE29" i="24"/>
  <c r="BF29" i="24"/>
  <c r="BG29" i="24"/>
  <c r="BH29" i="24"/>
  <c r="BI29" i="24"/>
  <c r="BJ29" i="24"/>
  <c r="BK29" i="24"/>
  <c r="BL29" i="24"/>
  <c r="BM29" i="24"/>
  <c r="BN29" i="24"/>
  <c r="BO29" i="24"/>
  <c r="BP29" i="24"/>
  <c r="BQ29" i="24"/>
  <c r="BR29" i="24"/>
  <c r="BS29" i="24"/>
  <c r="BT29" i="24"/>
  <c r="BU29" i="24"/>
  <c r="BV29" i="24"/>
  <c r="BW29" i="24"/>
  <c r="BX29" i="24"/>
  <c r="BY29" i="24"/>
  <c r="BZ29" i="24"/>
  <c r="CA29" i="24"/>
  <c r="CB29" i="24"/>
  <c r="CC29" i="24"/>
  <c r="G30" i="24"/>
  <c r="H30" i="24"/>
  <c r="I30" i="24"/>
  <c r="J30" i="24"/>
  <c r="K30" i="24"/>
  <c r="L30" i="24"/>
  <c r="M30" i="24"/>
  <c r="N30" i="24"/>
  <c r="O30" i="24"/>
  <c r="P30" i="24"/>
  <c r="Q30" i="24"/>
  <c r="R30" i="24"/>
  <c r="S30" i="24"/>
  <c r="T30" i="24"/>
  <c r="U30" i="24"/>
  <c r="V30" i="24"/>
  <c r="W30" i="24"/>
  <c r="X30" i="24"/>
  <c r="Y30" i="24"/>
  <c r="Z30" i="24"/>
  <c r="AA30" i="24"/>
  <c r="AB30" i="24"/>
  <c r="AC30" i="24"/>
  <c r="AD30" i="24"/>
  <c r="AE30" i="24"/>
  <c r="AF30" i="24"/>
  <c r="AG30" i="24"/>
  <c r="AH30" i="24"/>
  <c r="AI30" i="24"/>
  <c r="AJ30" i="24"/>
  <c r="AK30" i="24"/>
  <c r="AL30" i="24"/>
  <c r="AM30" i="24"/>
  <c r="AN30" i="24"/>
  <c r="AO30" i="24"/>
  <c r="AP30" i="24"/>
  <c r="AQ30" i="24"/>
  <c r="AR30" i="24"/>
  <c r="AS30" i="24"/>
  <c r="AT30" i="24"/>
  <c r="AU30" i="24"/>
  <c r="AV30" i="24"/>
  <c r="AW30" i="24"/>
  <c r="AX30" i="24"/>
  <c r="AY30" i="24"/>
  <c r="AZ30" i="24"/>
  <c r="BA30" i="24"/>
  <c r="BB30" i="24"/>
  <c r="BC30" i="24"/>
  <c r="BD30" i="24"/>
  <c r="BE30" i="24"/>
  <c r="BF30" i="24"/>
  <c r="BG30" i="24"/>
  <c r="BH30" i="24"/>
  <c r="BI30" i="24"/>
  <c r="BJ30" i="24"/>
  <c r="BK30" i="24"/>
  <c r="BL30" i="24"/>
  <c r="BM30" i="24"/>
  <c r="BN30" i="24"/>
  <c r="BO30" i="24"/>
  <c r="BP30" i="24"/>
  <c r="BQ30" i="24"/>
  <c r="BR30" i="24"/>
  <c r="BS30" i="24"/>
  <c r="BT30" i="24"/>
  <c r="BU30" i="24"/>
  <c r="BV30" i="24"/>
  <c r="BW30" i="24"/>
  <c r="BX30" i="24"/>
  <c r="BY30" i="24"/>
  <c r="BZ30" i="24"/>
  <c r="CA30" i="24"/>
  <c r="CB30" i="24"/>
  <c r="CC30" i="24"/>
  <c r="G31" i="24"/>
  <c r="H31" i="24"/>
  <c r="I31" i="24"/>
  <c r="J31" i="24"/>
  <c r="K31" i="24"/>
  <c r="L31" i="24"/>
  <c r="M31" i="24"/>
  <c r="N31" i="24"/>
  <c r="O31" i="24"/>
  <c r="P31" i="24"/>
  <c r="Q31" i="24"/>
  <c r="R31" i="24"/>
  <c r="S31" i="24"/>
  <c r="T31" i="24"/>
  <c r="U31" i="24"/>
  <c r="V31" i="24"/>
  <c r="W31" i="24"/>
  <c r="X31" i="24"/>
  <c r="Y31" i="24"/>
  <c r="Z31" i="24"/>
  <c r="AA31" i="24"/>
  <c r="AB31" i="24"/>
  <c r="AC31" i="24"/>
  <c r="AD31" i="24"/>
  <c r="AE31" i="24"/>
  <c r="AF31" i="24"/>
  <c r="AG31" i="24"/>
  <c r="AH31" i="24"/>
  <c r="AI31" i="24"/>
  <c r="AJ31" i="24"/>
  <c r="AK31" i="24"/>
  <c r="AL31" i="24"/>
  <c r="AM31" i="24"/>
  <c r="AN31" i="24"/>
  <c r="AO31" i="24"/>
  <c r="AP31" i="24"/>
  <c r="AQ31" i="24"/>
  <c r="AR31" i="24"/>
  <c r="AS31" i="24"/>
  <c r="AT31" i="24"/>
  <c r="AU31" i="24"/>
  <c r="AV31" i="24"/>
  <c r="AW31" i="24"/>
  <c r="AX31" i="24"/>
  <c r="AY31" i="24"/>
  <c r="AZ31" i="24"/>
  <c r="BA31" i="24"/>
  <c r="BB31" i="24"/>
  <c r="BC31" i="24"/>
  <c r="BD31" i="24"/>
  <c r="BE31" i="24"/>
  <c r="BF31" i="24"/>
  <c r="BG31" i="24"/>
  <c r="BH31" i="24"/>
  <c r="BI31" i="24"/>
  <c r="BJ31" i="24"/>
  <c r="BK31" i="24"/>
  <c r="BL31" i="24"/>
  <c r="BM31" i="24"/>
  <c r="BN31" i="24"/>
  <c r="BO31" i="24"/>
  <c r="BP31" i="24"/>
  <c r="BQ31" i="24"/>
  <c r="BR31" i="24"/>
  <c r="BS31" i="24"/>
  <c r="BT31" i="24"/>
  <c r="BU31" i="24"/>
  <c r="BV31" i="24"/>
  <c r="BW31" i="24"/>
  <c r="BX31" i="24"/>
  <c r="BY31" i="24"/>
  <c r="BZ31" i="24"/>
  <c r="CA31" i="24"/>
  <c r="CB31" i="24"/>
  <c r="CC31" i="24"/>
  <c r="G32" i="24"/>
  <c r="H32" i="24"/>
  <c r="I32" i="24"/>
  <c r="J32" i="24"/>
  <c r="K32" i="24"/>
  <c r="L32" i="24"/>
  <c r="M32" i="24"/>
  <c r="N32" i="24"/>
  <c r="O32" i="24"/>
  <c r="P32" i="24"/>
  <c r="Q32" i="24"/>
  <c r="R32" i="24"/>
  <c r="S32" i="24"/>
  <c r="T32" i="24"/>
  <c r="U32" i="24"/>
  <c r="V32" i="24"/>
  <c r="W32" i="24"/>
  <c r="X32" i="24"/>
  <c r="Y32" i="24"/>
  <c r="Z32" i="24"/>
  <c r="AA32" i="24"/>
  <c r="AB32" i="24"/>
  <c r="AC32" i="24"/>
  <c r="AD32" i="24"/>
  <c r="AE32" i="24"/>
  <c r="AF32" i="24"/>
  <c r="AG32" i="24"/>
  <c r="AH32" i="24"/>
  <c r="AI32" i="24"/>
  <c r="AJ32" i="24"/>
  <c r="AK32" i="24"/>
  <c r="AL32" i="24"/>
  <c r="AM32" i="24"/>
  <c r="AN32" i="24"/>
  <c r="AO32" i="24"/>
  <c r="AP32" i="24"/>
  <c r="AQ32" i="24"/>
  <c r="AR32" i="24"/>
  <c r="AS32" i="24"/>
  <c r="AT32" i="24"/>
  <c r="AU32" i="24"/>
  <c r="AV32" i="24"/>
  <c r="AW32" i="24"/>
  <c r="AX32" i="24"/>
  <c r="AY32" i="24"/>
  <c r="AZ32" i="24"/>
  <c r="BA32" i="24"/>
  <c r="BB32" i="24"/>
  <c r="BC32" i="24"/>
  <c r="BD32" i="24"/>
  <c r="BE32" i="24"/>
  <c r="BF32" i="24"/>
  <c r="BG32" i="24"/>
  <c r="BH32" i="24"/>
  <c r="BI32" i="24"/>
  <c r="BJ32" i="24"/>
  <c r="BK32" i="24"/>
  <c r="BL32" i="24"/>
  <c r="BM32" i="24"/>
  <c r="BN32" i="24"/>
  <c r="BO32" i="24"/>
  <c r="BP32" i="24"/>
  <c r="BQ32" i="24"/>
  <c r="BR32" i="24"/>
  <c r="BS32" i="24"/>
  <c r="BT32" i="24"/>
  <c r="BU32" i="24"/>
  <c r="BV32" i="24"/>
  <c r="BW32" i="24"/>
  <c r="BX32" i="24"/>
  <c r="BY32" i="24"/>
  <c r="BZ32" i="24"/>
  <c r="CA32" i="24"/>
  <c r="CB32" i="24"/>
  <c r="CC32" i="24"/>
  <c r="G33" i="24"/>
  <c r="H33" i="24"/>
  <c r="I33" i="24"/>
  <c r="J33" i="24"/>
  <c r="K33" i="24"/>
  <c r="L33" i="24"/>
  <c r="M33" i="24"/>
  <c r="N33" i="24"/>
  <c r="O33" i="24"/>
  <c r="P33" i="24"/>
  <c r="Q33" i="24"/>
  <c r="R33" i="24"/>
  <c r="S33" i="24"/>
  <c r="T33" i="24"/>
  <c r="U33" i="24"/>
  <c r="V33" i="24"/>
  <c r="W33" i="24"/>
  <c r="X33" i="24"/>
  <c r="Y33" i="24"/>
  <c r="Z33" i="24"/>
  <c r="AA33" i="24"/>
  <c r="AB33" i="24"/>
  <c r="AC33" i="24"/>
  <c r="AD33" i="24"/>
  <c r="AE33" i="24"/>
  <c r="AF33" i="24"/>
  <c r="AG33" i="24"/>
  <c r="AH33" i="24"/>
  <c r="AI33" i="24"/>
  <c r="AJ33" i="24"/>
  <c r="AK33" i="24"/>
  <c r="AL33" i="24"/>
  <c r="AM33" i="24"/>
  <c r="AN33" i="24"/>
  <c r="AO33" i="24"/>
  <c r="AP33" i="24"/>
  <c r="AQ33" i="24"/>
  <c r="AR33" i="24"/>
  <c r="AS33" i="24"/>
  <c r="AT33" i="24"/>
  <c r="AU33" i="24"/>
  <c r="AV33" i="24"/>
  <c r="AW33" i="24"/>
  <c r="AX33" i="24"/>
  <c r="AY33" i="24"/>
  <c r="AZ33" i="24"/>
  <c r="BA33" i="24"/>
  <c r="BB33" i="24"/>
  <c r="BC33" i="24"/>
  <c r="BD33" i="24"/>
  <c r="BE33" i="24"/>
  <c r="BF33" i="24"/>
  <c r="BG33" i="24"/>
  <c r="BH33" i="24"/>
  <c r="BI33" i="24"/>
  <c r="BJ33" i="24"/>
  <c r="BK33" i="24"/>
  <c r="BL33" i="24"/>
  <c r="BM33" i="24"/>
  <c r="BN33" i="24"/>
  <c r="BO33" i="24"/>
  <c r="BP33" i="24"/>
  <c r="BQ33" i="24"/>
  <c r="BR33" i="24"/>
  <c r="BS33" i="24"/>
  <c r="BT33" i="24"/>
  <c r="BU33" i="24"/>
  <c r="BV33" i="24"/>
  <c r="BW33" i="24"/>
  <c r="BX33" i="24"/>
  <c r="BY33" i="24"/>
  <c r="BZ33" i="24"/>
  <c r="CA33" i="24"/>
  <c r="CB33" i="24"/>
  <c r="CC33" i="24"/>
  <c r="G34" i="24"/>
  <c r="H34" i="24"/>
  <c r="I34" i="24"/>
  <c r="J34" i="24"/>
  <c r="K34" i="24"/>
  <c r="L34" i="24"/>
  <c r="M34" i="24"/>
  <c r="N34" i="24"/>
  <c r="O34" i="24"/>
  <c r="P34" i="24"/>
  <c r="Q34" i="24"/>
  <c r="R34" i="24"/>
  <c r="S34" i="24"/>
  <c r="T34" i="24"/>
  <c r="U34" i="24"/>
  <c r="V34" i="24"/>
  <c r="W34" i="24"/>
  <c r="X34" i="24"/>
  <c r="Y34" i="24"/>
  <c r="Z34" i="24"/>
  <c r="AA34" i="24"/>
  <c r="AB34" i="24"/>
  <c r="AC34" i="24"/>
  <c r="AD34" i="24"/>
  <c r="AE34" i="24"/>
  <c r="AF34" i="24"/>
  <c r="AG34" i="24"/>
  <c r="AH34" i="24"/>
  <c r="AI34" i="24"/>
  <c r="AJ34" i="24"/>
  <c r="AK34" i="24"/>
  <c r="AL34" i="24"/>
  <c r="AM34" i="24"/>
  <c r="AN34" i="24"/>
  <c r="AO34" i="24"/>
  <c r="AP34" i="24"/>
  <c r="AQ34" i="24"/>
  <c r="AR34" i="24"/>
  <c r="AS34" i="24"/>
  <c r="AT34" i="24"/>
  <c r="AU34" i="24"/>
  <c r="AV34" i="24"/>
  <c r="AW34" i="24"/>
  <c r="AX34" i="24"/>
  <c r="AY34" i="24"/>
  <c r="AZ34" i="24"/>
  <c r="BA34" i="24"/>
  <c r="BB34" i="24"/>
  <c r="BC34" i="24"/>
  <c r="BD34" i="24"/>
  <c r="BE34" i="24"/>
  <c r="BF34" i="24"/>
  <c r="BG34" i="24"/>
  <c r="BH34" i="24"/>
  <c r="BI34" i="24"/>
  <c r="BJ34" i="24"/>
  <c r="BK34" i="24"/>
  <c r="BL34" i="24"/>
  <c r="BM34" i="24"/>
  <c r="BN34" i="24"/>
  <c r="BO34" i="24"/>
  <c r="BP34" i="24"/>
  <c r="BQ34" i="24"/>
  <c r="BR34" i="24"/>
  <c r="BS34" i="24"/>
  <c r="BT34" i="24"/>
  <c r="BU34" i="24"/>
  <c r="BV34" i="24"/>
  <c r="BW34" i="24"/>
  <c r="BX34" i="24"/>
  <c r="BY34" i="24"/>
  <c r="BZ34" i="24"/>
  <c r="CA34" i="24"/>
  <c r="CB34" i="24"/>
  <c r="CC34" i="24"/>
  <c r="G35" i="24"/>
  <c r="H35" i="24"/>
  <c r="I35" i="24"/>
  <c r="J35" i="24"/>
  <c r="K35" i="24"/>
  <c r="L35" i="24"/>
  <c r="M35" i="24"/>
  <c r="N35" i="24"/>
  <c r="O35" i="24"/>
  <c r="P35" i="24"/>
  <c r="Q35" i="24"/>
  <c r="R35" i="24"/>
  <c r="S35" i="24"/>
  <c r="T35" i="24"/>
  <c r="U35" i="24"/>
  <c r="V35" i="24"/>
  <c r="W35" i="24"/>
  <c r="X35" i="24"/>
  <c r="Y35" i="24"/>
  <c r="Z35" i="24"/>
  <c r="AA35" i="24"/>
  <c r="AB35" i="24"/>
  <c r="AC35" i="24"/>
  <c r="AD35" i="24"/>
  <c r="AE35" i="24"/>
  <c r="AF35" i="24"/>
  <c r="AG35" i="24"/>
  <c r="AH35" i="24"/>
  <c r="AI35" i="24"/>
  <c r="AJ35" i="24"/>
  <c r="AK35" i="24"/>
  <c r="AL35" i="24"/>
  <c r="AM35" i="24"/>
  <c r="AN35" i="24"/>
  <c r="AO35" i="24"/>
  <c r="AP35" i="24"/>
  <c r="AQ35" i="24"/>
  <c r="AR35" i="24"/>
  <c r="AS35" i="24"/>
  <c r="AT35" i="24"/>
  <c r="AU35" i="24"/>
  <c r="AV35" i="24"/>
  <c r="AW35" i="24"/>
  <c r="AX35" i="24"/>
  <c r="AY35" i="24"/>
  <c r="AZ35" i="24"/>
  <c r="BA35" i="24"/>
  <c r="BB35" i="24"/>
  <c r="BC35" i="24"/>
  <c r="BD35" i="24"/>
  <c r="BE35" i="24"/>
  <c r="BF35" i="24"/>
  <c r="BG35" i="24"/>
  <c r="BH35" i="24"/>
  <c r="BI35" i="24"/>
  <c r="BJ35" i="24"/>
  <c r="BK35" i="24"/>
  <c r="BL35" i="24"/>
  <c r="BM35" i="24"/>
  <c r="BN35" i="24"/>
  <c r="BO35" i="24"/>
  <c r="BP35" i="24"/>
  <c r="BQ35" i="24"/>
  <c r="BR35" i="24"/>
  <c r="BS35" i="24"/>
  <c r="BT35" i="24"/>
  <c r="BU35" i="24"/>
  <c r="BV35" i="24"/>
  <c r="BW35" i="24"/>
  <c r="BX35" i="24"/>
  <c r="BY35" i="24"/>
  <c r="BZ35" i="24"/>
  <c r="CA35" i="24"/>
  <c r="CB35" i="24"/>
  <c r="CC35" i="24"/>
  <c r="G36" i="24"/>
  <c r="H36" i="24"/>
  <c r="I36" i="24"/>
  <c r="J36" i="24"/>
  <c r="K36" i="24"/>
  <c r="L36" i="24"/>
  <c r="M36" i="24"/>
  <c r="N36" i="24"/>
  <c r="O36" i="24"/>
  <c r="P36" i="24"/>
  <c r="Q36" i="24"/>
  <c r="R36" i="24"/>
  <c r="S36" i="24"/>
  <c r="T36" i="24"/>
  <c r="U36" i="24"/>
  <c r="V36" i="24"/>
  <c r="W36" i="24"/>
  <c r="X36" i="24"/>
  <c r="Y36" i="24"/>
  <c r="Z36" i="24"/>
  <c r="AA36" i="24"/>
  <c r="AB36" i="24"/>
  <c r="AC36" i="24"/>
  <c r="AD36" i="24"/>
  <c r="AE36" i="24"/>
  <c r="AF36" i="24"/>
  <c r="AG36" i="24"/>
  <c r="AH36" i="24"/>
  <c r="AI36" i="24"/>
  <c r="AJ36" i="24"/>
  <c r="AK36" i="24"/>
  <c r="AL36" i="24"/>
  <c r="AM36" i="24"/>
  <c r="AN36" i="24"/>
  <c r="AO36" i="24"/>
  <c r="AP36" i="24"/>
  <c r="AQ36" i="24"/>
  <c r="AR36" i="24"/>
  <c r="AS36" i="24"/>
  <c r="AT36" i="24"/>
  <c r="AU36" i="24"/>
  <c r="AV36" i="24"/>
  <c r="AW36" i="24"/>
  <c r="AX36" i="24"/>
  <c r="AY36" i="24"/>
  <c r="AZ36" i="24"/>
  <c r="BA36" i="24"/>
  <c r="BB36" i="24"/>
  <c r="BC36" i="24"/>
  <c r="BD36" i="24"/>
  <c r="BE36" i="24"/>
  <c r="BF36" i="24"/>
  <c r="BG36" i="24"/>
  <c r="BH36" i="24"/>
  <c r="BI36" i="24"/>
  <c r="BJ36" i="24"/>
  <c r="BK36" i="24"/>
  <c r="BL36" i="24"/>
  <c r="BM36" i="24"/>
  <c r="BN36" i="24"/>
  <c r="BO36" i="24"/>
  <c r="BP36" i="24"/>
  <c r="BQ36" i="24"/>
  <c r="BR36" i="24"/>
  <c r="BS36" i="24"/>
  <c r="BT36" i="24"/>
  <c r="BU36" i="24"/>
  <c r="BV36" i="24"/>
  <c r="BW36" i="24"/>
  <c r="BX36" i="24"/>
  <c r="BY36" i="24"/>
  <c r="BZ36" i="24"/>
  <c r="CA36" i="24"/>
  <c r="CB36" i="24"/>
  <c r="CC36" i="24"/>
  <c r="G37" i="24"/>
  <c r="H37" i="24"/>
  <c r="I37" i="24"/>
  <c r="J37" i="24"/>
  <c r="K37" i="24"/>
  <c r="L37" i="24"/>
  <c r="M37" i="24"/>
  <c r="N37" i="24"/>
  <c r="O37" i="24"/>
  <c r="P37" i="24"/>
  <c r="Q37" i="24"/>
  <c r="R37" i="24"/>
  <c r="S37" i="24"/>
  <c r="T37" i="24"/>
  <c r="U37" i="24"/>
  <c r="V37" i="24"/>
  <c r="W37" i="24"/>
  <c r="X37" i="24"/>
  <c r="Y37" i="24"/>
  <c r="Z37" i="24"/>
  <c r="AA37" i="24"/>
  <c r="AB37" i="24"/>
  <c r="AC37" i="24"/>
  <c r="AD37" i="24"/>
  <c r="AE37" i="24"/>
  <c r="AF37" i="24"/>
  <c r="AG37" i="24"/>
  <c r="AH37" i="24"/>
  <c r="AI37" i="24"/>
  <c r="AJ37" i="24"/>
  <c r="AK37" i="24"/>
  <c r="AL37" i="24"/>
  <c r="AM37" i="24"/>
  <c r="AN37" i="24"/>
  <c r="AO37" i="24"/>
  <c r="AP37" i="24"/>
  <c r="AQ37" i="24"/>
  <c r="AR37" i="24"/>
  <c r="AS37" i="24"/>
  <c r="AT37" i="24"/>
  <c r="AU37" i="24"/>
  <c r="AV37" i="24"/>
  <c r="AW37" i="24"/>
  <c r="AX37" i="24"/>
  <c r="AY37" i="24"/>
  <c r="AZ37" i="24"/>
  <c r="BA37" i="24"/>
  <c r="BB37" i="24"/>
  <c r="BC37" i="24"/>
  <c r="BD37" i="24"/>
  <c r="BE37" i="24"/>
  <c r="BF37" i="24"/>
  <c r="BG37" i="24"/>
  <c r="BH37" i="24"/>
  <c r="BI37" i="24"/>
  <c r="BJ37" i="24"/>
  <c r="BK37" i="24"/>
  <c r="BL37" i="24"/>
  <c r="BM37" i="24"/>
  <c r="BN37" i="24"/>
  <c r="BO37" i="24"/>
  <c r="BP37" i="24"/>
  <c r="BQ37" i="24"/>
  <c r="BR37" i="24"/>
  <c r="BS37" i="24"/>
  <c r="BT37" i="24"/>
  <c r="BU37" i="24"/>
  <c r="BV37" i="24"/>
  <c r="BW37" i="24"/>
  <c r="BX37" i="24"/>
  <c r="BY37" i="24"/>
  <c r="BZ37" i="24"/>
  <c r="CA37" i="24"/>
  <c r="CB37" i="24"/>
  <c r="CC37" i="24"/>
  <c r="G38" i="24"/>
  <c r="H38" i="24"/>
  <c r="I38" i="24"/>
  <c r="J38" i="24"/>
  <c r="K38" i="24"/>
  <c r="L38" i="24"/>
  <c r="M38" i="24"/>
  <c r="N38" i="24"/>
  <c r="O38" i="24"/>
  <c r="P38" i="24"/>
  <c r="Q38" i="24"/>
  <c r="R38" i="24"/>
  <c r="S38" i="24"/>
  <c r="T38" i="24"/>
  <c r="U38" i="24"/>
  <c r="V38" i="24"/>
  <c r="W38" i="24"/>
  <c r="X38" i="24"/>
  <c r="Y38" i="24"/>
  <c r="Z38" i="24"/>
  <c r="AA38" i="24"/>
  <c r="AB38" i="24"/>
  <c r="AC38" i="24"/>
  <c r="AD38" i="24"/>
  <c r="AE38" i="24"/>
  <c r="AF38" i="24"/>
  <c r="AG38" i="24"/>
  <c r="AH38" i="24"/>
  <c r="AI38" i="24"/>
  <c r="AJ38" i="24"/>
  <c r="AK38" i="24"/>
  <c r="AL38" i="24"/>
  <c r="AM38" i="24"/>
  <c r="AN38" i="24"/>
  <c r="AO38" i="24"/>
  <c r="AP38" i="24"/>
  <c r="AQ38" i="24"/>
  <c r="AR38" i="24"/>
  <c r="AS38" i="24"/>
  <c r="AT38" i="24"/>
  <c r="AU38" i="24"/>
  <c r="AV38" i="24"/>
  <c r="AW38" i="24"/>
  <c r="AX38" i="24"/>
  <c r="AY38" i="24"/>
  <c r="AZ38" i="24"/>
  <c r="BA38" i="24"/>
  <c r="BB38" i="24"/>
  <c r="BC38" i="24"/>
  <c r="BD38" i="24"/>
  <c r="BE38" i="24"/>
  <c r="BF38" i="24"/>
  <c r="BG38" i="24"/>
  <c r="BH38" i="24"/>
  <c r="BI38" i="24"/>
  <c r="BJ38" i="24"/>
  <c r="BK38" i="24"/>
  <c r="BL38" i="24"/>
  <c r="BM38" i="24"/>
  <c r="BN38" i="24"/>
  <c r="BO38" i="24"/>
  <c r="BP38" i="24"/>
  <c r="BQ38" i="24"/>
  <c r="BR38" i="24"/>
  <c r="BS38" i="24"/>
  <c r="BT38" i="24"/>
  <c r="BU38" i="24"/>
  <c r="BV38" i="24"/>
  <c r="BW38" i="24"/>
  <c r="BX38" i="24"/>
  <c r="BY38" i="24"/>
  <c r="BZ38" i="24"/>
  <c r="CA38" i="24"/>
  <c r="CB38" i="24"/>
  <c r="CC38" i="24"/>
  <c r="G39" i="24"/>
  <c r="H39" i="24"/>
  <c r="I39" i="24"/>
  <c r="J39" i="24"/>
  <c r="K39" i="24"/>
  <c r="L39" i="24"/>
  <c r="M39" i="24"/>
  <c r="N39" i="24"/>
  <c r="O39" i="24"/>
  <c r="P39" i="24"/>
  <c r="Q39" i="24"/>
  <c r="R39" i="24"/>
  <c r="S39" i="24"/>
  <c r="T39" i="24"/>
  <c r="U39" i="24"/>
  <c r="V39" i="24"/>
  <c r="W39" i="24"/>
  <c r="X39" i="24"/>
  <c r="Y39" i="24"/>
  <c r="Z39" i="24"/>
  <c r="AA39" i="24"/>
  <c r="AB39" i="24"/>
  <c r="AC39" i="24"/>
  <c r="AD39" i="24"/>
  <c r="AE39" i="24"/>
  <c r="AF39" i="24"/>
  <c r="AG39" i="24"/>
  <c r="AH39" i="24"/>
  <c r="AI39" i="24"/>
  <c r="AJ39" i="24"/>
  <c r="AK39" i="24"/>
  <c r="AL39" i="24"/>
  <c r="AM39" i="24"/>
  <c r="AN39" i="24"/>
  <c r="AO39" i="24"/>
  <c r="AP39" i="24"/>
  <c r="AQ39" i="24"/>
  <c r="AR39" i="24"/>
  <c r="AS39" i="24"/>
  <c r="AT39" i="24"/>
  <c r="AU39" i="24"/>
  <c r="AV39" i="24"/>
  <c r="AW39" i="24"/>
  <c r="AX39" i="24"/>
  <c r="AY39" i="24"/>
  <c r="AZ39" i="24"/>
  <c r="BA39" i="24"/>
  <c r="BB39" i="24"/>
  <c r="BC39" i="24"/>
  <c r="BD39" i="24"/>
  <c r="BE39" i="24"/>
  <c r="BF39" i="24"/>
  <c r="BG39" i="24"/>
  <c r="BH39" i="24"/>
  <c r="BI39" i="24"/>
  <c r="BJ39" i="24"/>
  <c r="BK39" i="24"/>
  <c r="BL39" i="24"/>
  <c r="BM39" i="24"/>
  <c r="BN39" i="24"/>
  <c r="BO39" i="24"/>
  <c r="BP39" i="24"/>
  <c r="BQ39" i="24"/>
  <c r="BR39" i="24"/>
  <c r="BS39" i="24"/>
  <c r="BT39" i="24"/>
  <c r="BU39" i="24"/>
  <c r="BV39" i="24"/>
  <c r="BW39" i="24"/>
  <c r="BX39" i="24"/>
  <c r="BY39" i="24"/>
  <c r="BZ39" i="24"/>
  <c r="CA39" i="24"/>
  <c r="CB39" i="24"/>
  <c r="CC39" i="24"/>
  <c r="G40" i="24"/>
  <c r="H40" i="24"/>
  <c r="I40" i="24"/>
  <c r="J40" i="24"/>
  <c r="K40" i="24"/>
  <c r="L40" i="24"/>
  <c r="M40" i="24"/>
  <c r="N40" i="24"/>
  <c r="O40" i="24"/>
  <c r="P40" i="24"/>
  <c r="Q40" i="24"/>
  <c r="R40" i="24"/>
  <c r="S40" i="24"/>
  <c r="T40" i="24"/>
  <c r="U40" i="24"/>
  <c r="V40" i="24"/>
  <c r="W40" i="24"/>
  <c r="X40" i="24"/>
  <c r="Y40" i="24"/>
  <c r="Z40" i="24"/>
  <c r="AA40" i="24"/>
  <c r="AB40" i="24"/>
  <c r="AC40" i="24"/>
  <c r="AD40" i="24"/>
  <c r="AE40" i="24"/>
  <c r="AF40" i="24"/>
  <c r="AG40" i="24"/>
  <c r="AH40" i="24"/>
  <c r="AI40" i="24"/>
  <c r="AJ40" i="24"/>
  <c r="AK40" i="24"/>
  <c r="AL40" i="24"/>
  <c r="AM40" i="24"/>
  <c r="AN40" i="24"/>
  <c r="AO40" i="24"/>
  <c r="AP40" i="24"/>
  <c r="AQ40" i="24"/>
  <c r="AR40" i="24"/>
  <c r="AS40" i="24"/>
  <c r="AT40" i="24"/>
  <c r="AU40" i="24"/>
  <c r="AV40" i="24"/>
  <c r="AW40" i="24"/>
  <c r="AX40" i="24"/>
  <c r="AY40" i="24"/>
  <c r="AZ40" i="24"/>
  <c r="BA40" i="24"/>
  <c r="BB40" i="24"/>
  <c r="BC40" i="24"/>
  <c r="BD40" i="24"/>
  <c r="BE40" i="24"/>
  <c r="BF40" i="24"/>
  <c r="BG40" i="24"/>
  <c r="BH40" i="24"/>
  <c r="BI40" i="24"/>
  <c r="BJ40" i="24"/>
  <c r="BK40" i="24"/>
  <c r="BL40" i="24"/>
  <c r="BM40" i="24"/>
  <c r="BN40" i="24"/>
  <c r="BO40" i="24"/>
  <c r="BP40" i="24"/>
  <c r="BQ40" i="24"/>
  <c r="BR40" i="24"/>
  <c r="BS40" i="24"/>
  <c r="BT40" i="24"/>
  <c r="BU40" i="24"/>
  <c r="BV40" i="24"/>
  <c r="BW40" i="24"/>
  <c r="BX40" i="24"/>
  <c r="BY40" i="24"/>
  <c r="BZ40" i="24"/>
  <c r="CA40" i="24"/>
  <c r="CB40" i="24"/>
  <c r="CC40" i="24"/>
  <c r="G41" i="24"/>
  <c r="H41" i="24"/>
  <c r="I41" i="24"/>
  <c r="J41" i="24"/>
  <c r="K41" i="24"/>
  <c r="L41" i="24"/>
  <c r="M41" i="24"/>
  <c r="N41" i="24"/>
  <c r="O41" i="24"/>
  <c r="P41" i="24"/>
  <c r="Q41" i="24"/>
  <c r="R41" i="24"/>
  <c r="S41" i="24"/>
  <c r="T41" i="24"/>
  <c r="U41" i="24"/>
  <c r="V41" i="24"/>
  <c r="W41" i="24"/>
  <c r="X41" i="24"/>
  <c r="Y41" i="24"/>
  <c r="Z41" i="24"/>
  <c r="AA41" i="24"/>
  <c r="AB41" i="24"/>
  <c r="AC41" i="24"/>
  <c r="AD41" i="24"/>
  <c r="AE41" i="24"/>
  <c r="AF41" i="24"/>
  <c r="AG41" i="24"/>
  <c r="AH41" i="24"/>
  <c r="AI41" i="24"/>
  <c r="AJ41" i="24"/>
  <c r="AK41" i="24"/>
  <c r="AL41" i="24"/>
  <c r="AM41" i="24"/>
  <c r="AN41" i="24"/>
  <c r="AO41" i="24"/>
  <c r="AP41" i="24"/>
  <c r="AQ41" i="24"/>
  <c r="AR41" i="24"/>
  <c r="AS41" i="24"/>
  <c r="AT41" i="24"/>
  <c r="AU41" i="24"/>
  <c r="AV41" i="24"/>
  <c r="AW41" i="24"/>
  <c r="AX41" i="24"/>
  <c r="AY41" i="24"/>
  <c r="AZ41" i="24"/>
  <c r="BA41" i="24"/>
  <c r="BB41" i="24"/>
  <c r="BC41" i="24"/>
  <c r="BD41" i="24"/>
  <c r="BE41" i="24"/>
  <c r="BF41" i="24"/>
  <c r="BG41" i="24"/>
  <c r="BH41" i="24"/>
  <c r="BI41" i="24"/>
  <c r="BJ41" i="24"/>
  <c r="BK41" i="24"/>
  <c r="BL41" i="24"/>
  <c r="BM41" i="24"/>
  <c r="BN41" i="24"/>
  <c r="BO41" i="24"/>
  <c r="BP41" i="24"/>
  <c r="BQ41" i="24"/>
  <c r="BR41" i="24"/>
  <c r="BS41" i="24"/>
  <c r="BT41" i="24"/>
  <c r="BU41" i="24"/>
  <c r="BV41" i="24"/>
  <c r="BW41" i="24"/>
  <c r="BX41" i="24"/>
  <c r="BY41" i="24"/>
  <c r="BZ41" i="24"/>
  <c r="CA41" i="24"/>
  <c r="CB41" i="24"/>
  <c r="CC41" i="24"/>
  <c r="G42" i="24"/>
  <c r="H42" i="24"/>
  <c r="I42" i="24"/>
  <c r="J42" i="24"/>
  <c r="K42" i="24"/>
  <c r="L42" i="24"/>
  <c r="M42" i="24"/>
  <c r="N42" i="24"/>
  <c r="O42" i="24"/>
  <c r="P42" i="24"/>
  <c r="Q42" i="24"/>
  <c r="R42" i="24"/>
  <c r="S42" i="24"/>
  <c r="T42" i="24"/>
  <c r="U42" i="24"/>
  <c r="V42" i="24"/>
  <c r="W42" i="24"/>
  <c r="X42" i="24"/>
  <c r="Y42" i="24"/>
  <c r="Z42" i="24"/>
  <c r="AA42" i="24"/>
  <c r="AB42" i="24"/>
  <c r="AC42" i="24"/>
  <c r="AD42" i="24"/>
  <c r="AE42" i="24"/>
  <c r="AF42" i="24"/>
  <c r="AG42" i="24"/>
  <c r="AH42" i="24"/>
  <c r="AI42" i="24"/>
  <c r="AJ42" i="24"/>
  <c r="AK42" i="24"/>
  <c r="AL42" i="24"/>
  <c r="AM42" i="24"/>
  <c r="AN42" i="24"/>
  <c r="AO42" i="24"/>
  <c r="AP42" i="24"/>
  <c r="AQ42" i="24"/>
  <c r="AR42" i="24"/>
  <c r="AS42" i="24"/>
  <c r="AT42" i="24"/>
  <c r="AU42" i="24"/>
  <c r="AV42" i="24"/>
  <c r="AW42" i="24"/>
  <c r="AX42" i="24"/>
  <c r="AY42" i="24"/>
  <c r="AZ42" i="24"/>
  <c r="BA42" i="24"/>
  <c r="BB42" i="24"/>
  <c r="BC42" i="24"/>
  <c r="BD42" i="24"/>
  <c r="BE42" i="24"/>
  <c r="BF42" i="24"/>
  <c r="BG42" i="24"/>
  <c r="BH42" i="24"/>
  <c r="BI42" i="24"/>
  <c r="BJ42" i="24"/>
  <c r="BK42" i="24"/>
  <c r="BL42" i="24"/>
  <c r="BM42" i="24"/>
  <c r="BN42" i="24"/>
  <c r="BO42" i="24"/>
  <c r="BP42" i="24"/>
  <c r="BQ42" i="24"/>
  <c r="BR42" i="24"/>
  <c r="BS42" i="24"/>
  <c r="BT42" i="24"/>
  <c r="BU42" i="24"/>
  <c r="BV42" i="24"/>
  <c r="BW42" i="24"/>
  <c r="BX42" i="24"/>
  <c r="BY42" i="24"/>
  <c r="BZ42" i="24"/>
  <c r="CA42" i="24"/>
  <c r="CB42" i="24"/>
  <c r="CC42" i="24"/>
  <c r="G43" i="24"/>
  <c r="H43" i="24"/>
  <c r="I43" i="24"/>
  <c r="J43" i="24"/>
  <c r="K43" i="24"/>
  <c r="L43" i="24"/>
  <c r="M43" i="24"/>
  <c r="N43" i="24"/>
  <c r="O43" i="24"/>
  <c r="P43" i="24"/>
  <c r="Q43" i="24"/>
  <c r="R43" i="24"/>
  <c r="S43" i="24"/>
  <c r="T43" i="24"/>
  <c r="U43" i="24"/>
  <c r="V43" i="24"/>
  <c r="W43" i="24"/>
  <c r="X43" i="24"/>
  <c r="Y43" i="24"/>
  <c r="Z43" i="24"/>
  <c r="AA43" i="24"/>
  <c r="AB43" i="24"/>
  <c r="AC43" i="24"/>
  <c r="AD43" i="24"/>
  <c r="AE43" i="24"/>
  <c r="AF43" i="24"/>
  <c r="AG43" i="24"/>
  <c r="AH43" i="24"/>
  <c r="AI43" i="24"/>
  <c r="AJ43" i="24"/>
  <c r="AK43" i="24"/>
  <c r="AL43" i="24"/>
  <c r="AM43" i="24"/>
  <c r="AN43" i="24"/>
  <c r="AO43" i="24"/>
  <c r="AP43" i="24"/>
  <c r="AQ43" i="24"/>
  <c r="AR43" i="24"/>
  <c r="AS43" i="24"/>
  <c r="AT43" i="24"/>
  <c r="AU43" i="24"/>
  <c r="AV43" i="24"/>
  <c r="AW43" i="24"/>
  <c r="AX43" i="24"/>
  <c r="AY43" i="24"/>
  <c r="AZ43" i="24"/>
  <c r="BA43" i="24"/>
  <c r="BB43" i="24"/>
  <c r="BC43" i="24"/>
  <c r="BD43" i="24"/>
  <c r="BE43" i="24"/>
  <c r="BF43" i="24"/>
  <c r="BG43" i="24"/>
  <c r="BH43" i="24"/>
  <c r="BI43" i="24"/>
  <c r="BJ43" i="24"/>
  <c r="BK43" i="24"/>
  <c r="BL43" i="24"/>
  <c r="BM43" i="24"/>
  <c r="BN43" i="24"/>
  <c r="BO43" i="24"/>
  <c r="BP43" i="24"/>
  <c r="BQ43" i="24"/>
  <c r="BR43" i="24"/>
  <c r="BS43" i="24"/>
  <c r="BT43" i="24"/>
  <c r="BU43" i="24"/>
  <c r="BV43" i="24"/>
  <c r="BW43" i="24"/>
  <c r="BX43" i="24"/>
  <c r="BY43" i="24"/>
  <c r="BZ43" i="24"/>
  <c r="CA43" i="24"/>
  <c r="CB43" i="24"/>
  <c r="CC43" i="24"/>
  <c r="G44" i="24"/>
  <c r="H44" i="24"/>
  <c r="I44" i="24"/>
  <c r="J44" i="24"/>
  <c r="K44" i="24"/>
  <c r="L44" i="24"/>
  <c r="M44" i="24"/>
  <c r="N44" i="24"/>
  <c r="O44" i="24"/>
  <c r="P44" i="24"/>
  <c r="Q44" i="24"/>
  <c r="R44" i="24"/>
  <c r="S44" i="24"/>
  <c r="T44" i="24"/>
  <c r="U44" i="24"/>
  <c r="V44" i="24"/>
  <c r="W44" i="24"/>
  <c r="X44" i="24"/>
  <c r="Y44" i="24"/>
  <c r="Z44" i="24"/>
  <c r="AA44" i="24"/>
  <c r="AB44" i="24"/>
  <c r="AC44" i="24"/>
  <c r="AD44" i="24"/>
  <c r="AE44" i="24"/>
  <c r="AF44" i="24"/>
  <c r="AG44" i="24"/>
  <c r="AH44" i="24"/>
  <c r="AI44" i="24"/>
  <c r="AJ44" i="24"/>
  <c r="AK44" i="24"/>
  <c r="AL44" i="24"/>
  <c r="AM44" i="24"/>
  <c r="AN44" i="24"/>
  <c r="AO44" i="24"/>
  <c r="AP44" i="24"/>
  <c r="AQ44" i="24"/>
  <c r="AR44" i="24"/>
  <c r="AS44" i="24"/>
  <c r="AT44" i="24"/>
  <c r="AU44" i="24"/>
  <c r="AV44" i="24"/>
  <c r="AW44" i="24"/>
  <c r="AX44" i="24"/>
  <c r="AY44" i="24"/>
  <c r="AZ44" i="24"/>
  <c r="BA44" i="24"/>
  <c r="BB44" i="24"/>
  <c r="BC44" i="24"/>
  <c r="BD44" i="24"/>
  <c r="BE44" i="24"/>
  <c r="BF44" i="24"/>
  <c r="BG44" i="24"/>
  <c r="BH44" i="24"/>
  <c r="BI44" i="24"/>
  <c r="BJ44" i="24"/>
  <c r="BK44" i="24"/>
  <c r="BL44" i="24"/>
  <c r="BM44" i="24"/>
  <c r="BN44" i="24"/>
  <c r="BO44" i="24"/>
  <c r="BP44" i="24"/>
  <c r="BQ44" i="24"/>
  <c r="BR44" i="24"/>
  <c r="BS44" i="24"/>
  <c r="BT44" i="24"/>
  <c r="BU44" i="24"/>
  <c r="BV44" i="24"/>
  <c r="BW44" i="24"/>
  <c r="BX44" i="24"/>
  <c r="BY44" i="24"/>
  <c r="BZ44" i="24"/>
  <c r="CA44" i="24"/>
  <c r="CB44" i="24"/>
  <c r="CC44" i="24"/>
  <c r="G45" i="24"/>
  <c r="H45" i="24"/>
  <c r="I45" i="24"/>
  <c r="J45" i="24"/>
  <c r="K45" i="24"/>
  <c r="L45" i="24"/>
  <c r="M45" i="24"/>
  <c r="N45" i="24"/>
  <c r="O45" i="24"/>
  <c r="P45" i="24"/>
  <c r="Q45" i="24"/>
  <c r="R45" i="24"/>
  <c r="S45" i="24"/>
  <c r="T45" i="24"/>
  <c r="U45" i="24"/>
  <c r="V45" i="24"/>
  <c r="W45" i="24"/>
  <c r="X45" i="24"/>
  <c r="Y45" i="24"/>
  <c r="Z45" i="24"/>
  <c r="AA45" i="24"/>
  <c r="AB45" i="24"/>
  <c r="AC45" i="24"/>
  <c r="AD45" i="24"/>
  <c r="AE45" i="24"/>
  <c r="AF45" i="24"/>
  <c r="AG45" i="24"/>
  <c r="AH45" i="24"/>
  <c r="AI45" i="24"/>
  <c r="AJ45" i="24"/>
  <c r="AK45" i="24"/>
  <c r="AL45" i="24"/>
  <c r="AM45" i="24"/>
  <c r="AN45" i="24"/>
  <c r="AO45" i="24"/>
  <c r="AP45" i="24"/>
  <c r="AQ45" i="24"/>
  <c r="AR45" i="24"/>
  <c r="AS45" i="24"/>
  <c r="AT45" i="24"/>
  <c r="AU45" i="24"/>
  <c r="AV45" i="24"/>
  <c r="AW45" i="24"/>
  <c r="AX45" i="24"/>
  <c r="AY45" i="24"/>
  <c r="AZ45" i="24"/>
  <c r="BA45" i="24"/>
  <c r="BB45" i="24"/>
  <c r="BC45" i="24"/>
  <c r="BD45" i="24"/>
  <c r="BE45" i="24"/>
  <c r="BF45" i="24"/>
  <c r="BG45" i="24"/>
  <c r="BH45" i="24"/>
  <c r="BI45" i="24"/>
  <c r="BJ45" i="24"/>
  <c r="BK45" i="24"/>
  <c r="BL45" i="24"/>
  <c r="BM45" i="24"/>
  <c r="BN45" i="24"/>
  <c r="BO45" i="24"/>
  <c r="BP45" i="24"/>
  <c r="BQ45" i="24"/>
  <c r="BR45" i="24"/>
  <c r="BS45" i="24"/>
  <c r="BT45" i="24"/>
  <c r="BU45" i="24"/>
  <c r="BV45" i="24"/>
  <c r="BW45" i="24"/>
  <c r="BX45" i="24"/>
  <c r="BY45" i="24"/>
  <c r="BZ45" i="24"/>
  <c r="CA45" i="24"/>
  <c r="CB45" i="24"/>
  <c r="CC45" i="24"/>
  <c r="G46" i="24"/>
  <c r="H46" i="24"/>
  <c r="I46" i="24"/>
  <c r="J46" i="24"/>
  <c r="K46" i="24"/>
  <c r="L46" i="24"/>
  <c r="M46" i="24"/>
  <c r="N46" i="24"/>
  <c r="O46" i="24"/>
  <c r="P46" i="24"/>
  <c r="Q46" i="24"/>
  <c r="R46" i="24"/>
  <c r="S46" i="24"/>
  <c r="T46" i="24"/>
  <c r="U46" i="24"/>
  <c r="V46" i="24"/>
  <c r="W46" i="24"/>
  <c r="X46" i="24"/>
  <c r="Y46" i="24"/>
  <c r="Z46" i="24"/>
  <c r="AA46" i="24"/>
  <c r="AB46" i="24"/>
  <c r="AC46" i="24"/>
  <c r="AD46" i="24"/>
  <c r="AE46" i="24"/>
  <c r="AF46" i="24"/>
  <c r="AG46" i="24"/>
  <c r="AH46" i="24"/>
  <c r="AI46" i="24"/>
  <c r="AJ46" i="24"/>
  <c r="AK46" i="24"/>
  <c r="AL46" i="24"/>
  <c r="AM46" i="24"/>
  <c r="AN46" i="24"/>
  <c r="AO46" i="24"/>
  <c r="AP46" i="24"/>
  <c r="AQ46" i="24"/>
  <c r="AR46" i="24"/>
  <c r="AS46" i="24"/>
  <c r="AT46" i="24"/>
  <c r="AU46" i="24"/>
  <c r="AV46" i="24"/>
  <c r="AW46" i="24"/>
  <c r="AX46" i="24"/>
  <c r="AY46" i="24"/>
  <c r="AZ46" i="24"/>
  <c r="BA46" i="24"/>
  <c r="BB46" i="24"/>
  <c r="BC46" i="24"/>
  <c r="BD46" i="24"/>
  <c r="BE46" i="24"/>
  <c r="BF46" i="24"/>
  <c r="BG46" i="24"/>
  <c r="BH46" i="24"/>
  <c r="BI46" i="24"/>
  <c r="BJ46" i="24"/>
  <c r="BK46" i="24"/>
  <c r="BL46" i="24"/>
  <c r="BM46" i="24"/>
  <c r="BN46" i="24"/>
  <c r="BO46" i="24"/>
  <c r="BP46" i="24"/>
  <c r="BQ46" i="24"/>
  <c r="BR46" i="24"/>
  <c r="BS46" i="24"/>
  <c r="BT46" i="24"/>
  <c r="BU46" i="24"/>
  <c r="BV46" i="24"/>
  <c r="BW46" i="24"/>
  <c r="BX46" i="24"/>
  <c r="BY46" i="24"/>
  <c r="BZ46" i="24"/>
  <c r="CA46" i="24"/>
  <c r="CB46" i="24"/>
  <c r="CC46" i="24"/>
  <c r="G47" i="24"/>
  <c r="H47" i="24"/>
  <c r="I47" i="24"/>
  <c r="J47" i="24"/>
  <c r="K47" i="24"/>
  <c r="L47" i="24"/>
  <c r="M47" i="24"/>
  <c r="N47" i="24"/>
  <c r="O47" i="24"/>
  <c r="P47" i="24"/>
  <c r="Q47" i="24"/>
  <c r="R47" i="24"/>
  <c r="S47" i="24"/>
  <c r="T47" i="24"/>
  <c r="U47" i="24"/>
  <c r="V47" i="24"/>
  <c r="W47" i="24"/>
  <c r="X47" i="24"/>
  <c r="Y47" i="24"/>
  <c r="Z47" i="24"/>
  <c r="AA47" i="24"/>
  <c r="AB47" i="24"/>
  <c r="AC47" i="24"/>
  <c r="AD47" i="24"/>
  <c r="AE47" i="24"/>
  <c r="AF47" i="24"/>
  <c r="AG47" i="24"/>
  <c r="AH47" i="24"/>
  <c r="AI47" i="24"/>
  <c r="AJ47" i="24"/>
  <c r="AK47" i="24"/>
  <c r="AL47" i="24"/>
  <c r="AM47" i="24"/>
  <c r="AN47" i="24"/>
  <c r="AO47" i="24"/>
  <c r="AP47" i="24"/>
  <c r="AQ47" i="24"/>
  <c r="AR47" i="24"/>
  <c r="AS47" i="24"/>
  <c r="AT47" i="24"/>
  <c r="AU47" i="24"/>
  <c r="AV47" i="24"/>
  <c r="AW47" i="24"/>
  <c r="AX47" i="24"/>
  <c r="AY47" i="24"/>
  <c r="AZ47" i="24"/>
  <c r="BA47" i="24"/>
  <c r="BB47" i="24"/>
  <c r="BC47" i="24"/>
  <c r="BD47" i="24"/>
  <c r="BE47" i="24"/>
  <c r="BF47" i="24"/>
  <c r="BG47" i="24"/>
  <c r="BH47" i="24"/>
  <c r="BI47" i="24"/>
  <c r="BJ47" i="24"/>
  <c r="BK47" i="24"/>
  <c r="BL47" i="24"/>
  <c r="BM47" i="24"/>
  <c r="BN47" i="24"/>
  <c r="BO47" i="24"/>
  <c r="BP47" i="24"/>
  <c r="BQ47" i="24"/>
  <c r="BR47" i="24"/>
  <c r="BS47" i="24"/>
  <c r="BT47" i="24"/>
  <c r="BU47" i="24"/>
  <c r="BV47" i="24"/>
  <c r="BW47" i="24"/>
  <c r="BX47" i="24"/>
  <c r="BY47" i="24"/>
  <c r="BZ47" i="24"/>
  <c r="CA47" i="24"/>
  <c r="CB47" i="24"/>
  <c r="CC47" i="24"/>
  <c r="G48" i="24"/>
  <c r="H48" i="24"/>
  <c r="I48" i="24"/>
  <c r="J48" i="24"/>
  <c r="K48" i="24"/>
  <c r="L48" i="24"/>
  <c r="M48" i="24"/>
  <c r="N48" i="24"/>
  <c r="O48" i="24"/>
  <c r="P48" i="24"/>
  <c r="Q48" i="24"/>
  <c r="R48" i="24"/>
  <c r="S48" i="24"/>
  <c r="T48" i="24"/>
  <c r="U48" i="24"/>
  <c r="V48" i="24"/>
  <c r="W48" i="24"/>
  <c r="X48" i="24"/>
  <c r="Y48" i="24"/>
  <c r="Z48" i="24"/>
  <c r="AA48" i="24"/>
  <c r="AB48" i="24"/>
  <c r="AC48" i="24"/>
  <c r="AD48" i="24"/>
  <c r="AE48" i="24"/>
  <c r="AF48" i="24"/>
  <c r="AG48" i="24"/>
  <c r="AH48" i="24"/>
  <c r="AI48" i="24"/>
  <c r="AJ48" i="24"/>
  <c r="AK48" i="24"/>
  <c r="AL48" i="24"/>
  <c r="AM48" i="24"/>
  <c r="AN48" i="24"/>
  <c r="AO48" i="24"/>
  <c r="AP48" i="24"/>
  <c r="AQ48" i="24"/>
  <c r="AR48" i="24"/>
  <c r="AS48" i="24"/>
  <c r="AT48" i="24"/>
  <c r="AU48" i="24"/>
  <c r="AV48" i="24"/>
  <c r="AW48" i="24"/>
  <c r="AX48" i="24"/>
  <c r="AY48" i="24"/>
  <c r="AZ48" i="24"/>
  <c r="BA48" i="24"/>
  <c r="BB48" i="24"/>
  <c r="BC48" i="24"/>
  <c r="BD48" i="24"/>
  <c r="BE48" i="24"/>
  <c r="BF48" i="24"/>
  <c r="BG48" i="24"/>
  <c r="BH48" i="24"/>
  <c r="BI48" i="24"/>
  <c r="BJ48" i="24"/>
  <c r="BK48" i="24"/>
  <c r="BL48" i="24"/>
  <c r="BM48" i="24"/>
  <c r="BN48" i="24"/>
  <c r="BO48" i="24"/>
  <c r="BP48" i="24"/>
  <c r="BQ48" i="24"/>
  <c r="BR48" i="24"/>
  <c r="BS48" i="24"/>
  <c r="BT48" i="24"/>
  <c r="BU48" i="24"/>
  <c r="BV48" i="24"/>
  <c r="BW48" i="24"/>
  <c r="BX48" i="24"/>
  <c r="BY48" i="24"/>
  <c r="BZ48" i="24"/>
  <c r="CA48" i="24"/>
  <c r="CB48" i="24"/>
  <c r="CC48" i="24"/>
  <c r="G49" i="24"/>
  <c r="H49" i="24"/>
  <c r="I49" i="24"/>
  <c r="J49" i="24"/>
  <c r="K49" i="24"/>
  <c r="L49" i="24"/>
  <c r="M49" i="24"/>
  <c r="N49" i="24"/>
  <c r="O49" i="24"/>
  <c r="P49" i="24"/>
  <c r="Q49" i="24"/>
  <c r="R49" i="24"/>
  <c r="S49" i="24"/>
  <c r="T49" i="24"/>
  <c r="U49" i="24"/>
  <c r="V49" i="24"/>
  <c r="W49" i="24"/>
  <c r="X49" i="24"/>
  <c r="Y49" i="24"/>
  <c r="Z49" i="24"/>
  <c r="AA49" i="24"/>
  <c r="AB49" i="24"/>
  <c r="AC49" i="24"/>
  <c r="AD49" i="24"/>
  <c r="AE49" i="24"/>
  <c r="AF49" i="24"/>
  <c r="AG49" i="24"/>
  <c r="AH49" i="24"/>
  <c r="AI49" i="24"/>
  <c r="AJ49" i="24"/>
  <c r="AK49" i="24"/>
  <c r="AL49" i="24"/>
  <c r="AM49" i="24"/>
  <c r="AN49" i="24"/>
  <c r="AO49" i="24"/>
  <c r="AP49" i="24"/>
  <c r="AQ49" i="24"/>
  <c r="AR49" i="24"/>
  <c r="AS49" i="24"/>
  <c r="AT49" i="24"/>
  <c r="AU49" i="24"/>
  <c r="AV49" i="24"/>
  <c r="AW49" i="24"/>
  <c r="AX49" i="24"/>
  <c r="AY49" i="24"/>
  <c r="AZ49" i="24"/>
  <c r="BA49" i="24"/>
  <c r="BB49" i="24"/>
  <c r="BC49" i="24"/>
  <c r="BD49" i="24"/>
  <c r="BE49" i="24"/>
  <c r="BF49" i="24"/>
  <c r="BG49" i="24"/>
  <c r="BH49" i="24"/>
  <c r="BI49" i="24"/>
  <c r="BJ49" i="24"/>
  <c r="BK49" i="24"/>
  <c r="BL49" i="24"/>
  <c r="BM49" i="24"/>
  <c r="BN49" i="24"/>
  <c r="BO49" i="24"/>
  <c r="BP49" i="24"/>
  <c r="BQ49" i="24"/>
  <c r="BR49" i="24"/>
  <c r="BS49" i="24"/>
  <c r="BT49" i="24"/>
  <c r="BU49" i="24"/>
  <c r="BV49" i="24"/>
  <c r="BW49" i="24"/>
  <c r="BX49" i="24"/>
  <c r="BY49" i="24"/>
  <c r="BZ49" i="24"/>
  <c r="CA49" i="24"/>
  <c r="CB49" i="24"/>
  <c r="CC49" i="24"/>
  <c r="G50" i="24"/>
  <c r="H50" i="24"/>
  <c r="I50" i="24"/>
  <c r="J50" i="24"/>
  <c r="K50" i="24"/>
  <c r="L50" i="24"/>
  <c r="M50" i="24"/>
  <c r="N50" i="24"/>
  <c r="O50" i="24"/>
  <c r="P50" i="24"/>
  <c r="Q50" i="24"/>
  <c r="R50" i="24"/>
  <c r="S50" i="24"/>
  <c r="T50" i="24"/>
  <c r="U50" i="24"/>
  <c r="V50" i="24"/>
  <c r="W50" i="24"/>
  <c r="X50" i="24"/>
  <c r="Y50" i="24"/>
  <c r="Z50" i="24"/>
  <c r="AA50" i="24"/>
  <c r="AB50" i="24"/>
  <c r="AC50" i="24"/>
  <c r="AD50" i="24"/>
  <c r="AE50" i="24"/>
  <c r="AF50" i="24"/>
  <c r="AG50" i="24"/>
  <c r="AH50" i="24"/>
  <c r="AI50" i="24"/>
  <c r="AJ50" i="24"/>
  <c r="AK50" i="24"/>
  <c r="AL50" i="24"/>
  <c r="AM50" i="24"/>
  <c r="AN50" i="24"/>
  <c r="AO50" i="24"/>
  <c r="AP50" i="24"/>
  <c r="AQ50" i="24"/>
  <c r="AR50" i="24"/>
  <c r="AS50" i="24"/>
  <c r="AT50" i="24"/>
  <c r="AU50" i="24"/>
  <c r="AV50" i="24"/>
  <c r="AW50" i="24"/>
  <c r="AX50" i="24"/>
  <c r="AY50" i="24"/>
  <c r="AZ50" i="24"/>
  <c r="BA50" i="24"/>
  <c r="BB50" i="24"/>
  <c r="BC50" i="24"/>
  <c r="BD50" i="24"/>
  <c r="BE50" i="24"/>
  <c r="BF50" i="24"/>
  <c r="BG50" i="24"/>
  <c r="BH50" i="24"/>
  <c r="BI50" i="24"/>
  <c r="BJ50" i="24"/>
  <c r="BK50" i="24"/>
  <c r="BL50" i="24"/>
  <c r="BM50" i="24"/>
  <c r="BN50" i="24"/>
  <c r="BO50" i="24"/>
  <c r="BP50" i="24"/>
  <c r="BQ50" i="24"/>
  <c r="BR50" i="24"/>
  <c r="BS50" i="24"/>
  <c r="BT50" i="24"/>
  <c r="BU50" i="24"/>
  <c r="BV50" i="24"/>
  <c r="BW50" i="24"/>
  <c r="BX50" i="24"/>
  <c r="BY50" i="24"/>
  <c r="BZ50" i="24"/>
  <c r="CA50" i="24"/>
  <c r="CB50" i="24"/>
  <c r="CC50" i="24"/>
  <c r="G51" i="24"/>
  <c r="H51" i="24"/>
  <c r="I51" i="24"/>
  <c r="J51" i="24"/>
  <c r="K51" i="24"/>
  <c r="L51" i="24"/>
  <c r="M51" i="24"/>
  <c r="N51" i="24"/>
  <c r="O51" i="24"/>
  <c r="P51" i="24"/>
  <c r="Q51" i="24"/>
  <c r="R51" i="24"/>
  <c r="S51" i="24"/>
  <c r="T51" i="24"/>
  <c r="U51" i="24"/>
  <c r="V51" i="24"/>
  <c r="W51" i="24"/>
  <c r="X51" i="24"/>
  <c r="Y51" i="24"/>
  <c r="Z51" i="24"/>
  <c r="AA51" i="24"/>
  <c r="AB51" i="24"/>
  <c r="AC51" i="24"/>
  <c r="AD51" i="24"/>
  <c r="AE51" i="24"/>
  <c r="AF51" i="24"/>
  <c r="AG51" i="24"/>
  <c r="AH51" i="24"/>
  <c r="AI51" i="24"/>
  <c r="AJ51" i="24"/>
  <c r="AK51" i="24"/>
  <c r="AL51" i="24"/>
  <c r="AM51" i="24"/>
  <c r="AN51" i="24"/>
  <c r="AO51" i="24"/>
  <c r="AP51" i="24"/>
  <c r="AQ51" i="24"/>
  <c r="AR51" i="24"/>
  <c r="AS51" i="24"/>
  <c r="AT51" i="24"/>
  <c r="AU51" i="24"/>
  <c r="AV51" i="24"/>
  <c r="AW51" i="24"/>
  <c r="AX51" i="24"/>
  <c r="AY51" i="24"/>
  <c r="AZ51" i="24"/>
  <c r="BA51" i="24"/>
  <c r="BB51" i="24"/>
  <c r="BC51" i="24"/>
  <c r="BD51" i="24"/>
  <c r="BE51" i="24"/>
  <c r="BF51" i="24"/>
  <c r="BG51" i="24"/>
  <c r="BH51" i="24"/>
  <c r="BI51" i="24"/>
  <c r="BJ51" i="24"/>
  <c r="BK51" i="24"/>
  <c r="BL51" i="24"/>
  <c r="BM51" i="24"/>
  <c r="BN51" i="24"/>
  <c r="BO51" i="24"/>
  <c r="BP51" i="24"/>
  <c r="BQ51" i="24"/>
  <c r="BR51" i="24"/>
  <c r="BS51" i="24"/>
  <c r="BT51" i="24"/>
  <c r="BU51" i="24"/>
  <c r="BV51" i="24"/>
  <c r="BW51" i="24"/>
  <c r="BX51" i="24"/>
  <c r="BY51" i="24"/>
  <c r="BZ51" i="24"/>
  <c r="CA51" i="24"/>
  <c r="CB51" i="24"/>
  <c r="CC51" i="24"/>
  <c r="G52" i="24"/>
  <c r="H52" i="24"/>
  <c r="I52" i="24"/>
  <c r="J52" i="24"/>
  <c r="K52" i="24"/>
  <c r="L52" i="24"/>
  <c r="M52" i="24"/>
  <c r="N52" i="24"/>
  <c r="O52" i="24"/>
  <c r="P52" i="24"/>
  <c r="Q52" i="24"/>
  <c r="R52" i="24"/>
  <c r="S52" i="24"/>
  <c r="T52" i="24"/>
  <c r="U52" i="24"/>
  <c r="V52" i="24"/>
  <c r="W52" i="24"/>
  <c r="X52" i="24"/>
  <c r="Y52" i="24"/>
  <c r="Z52" i="24"/>
  <c r="AA52" i="24"/>
  <c r="AB52" i="24"/>
  <c r="AC52" i="24"/>
  <c r="AD52" i="24"/>
  <c r="AE52" i="24"/>
  <c r="AF52" i="24"/>
  <c r="AG52" i="24"/>
  <c r="AH52" i="24"/>
  <c r="AI52" i="24"/>
  <c r="AJ52" i="24"/>
  <c r="AK52" i="24"/>
  <c r="AL52" i="24"/>
  <c r="AM52" i="24"/>
  <c r="AN52" i="24"/>
  <c r="AO52" i="24"/>
  <c r="AP52" i="24"/>
  <c r="AQ52" i="24"/>
  <c r="AR52" i="24"/>
  <c r="AS52" i="24"/>
  <c r="AT52" i="24"/>
  <c r="AU52" i="24"/>
  <c r="AV52" i="24"/>
  <c r="AW52" i="24"/>
  <c r="AX52" i="24"/>
  <c r="AY52" i="24"/>
  <c r="AZ52" i="24"/>
  <c r="BA52" i="24"/>
  <c r="BB52" i="24"/>
  <c r="BC52" i="24"/>
  <c r="BD52" i="24"/>
  <c r="BE52" i="24"/>
  <c r="BF52" i="24"/>
  <c r="BG52" i="24"/>
  <c r="BH52" i="24"/>
  <c r="BI52" i="24"/>
  <c r="BJ52" i="24"/>
  <c r="BK52" i="24"/>
  <c r="BL52" i="24"/>
  <c r="BM52" i="24"/>
  <c r="BN52" i="24"/>
  <c r="BO52" i="24"/>
  <c r="BP52" i="24"/>
  <c r="BQ52" i="24"/>
  <c r="BR52" i="24"/>
  <c r="BS52" i="24"/>
  <c r="BT52" i="24"/>
  <c r="BU52" i="24"/>
  <c r="BV52" i="24"/>
  <c r="BW52" i="24"/>
  <c r="BX52" i="24"/>
  <c r="BY52" i="24"/>
  <c r="BZ52" i="24"/>
  <c r="CA52" i="24"/>
  <c r="CB52" i="24"/>
  <c r="CC52" i="24"/>
  <c r="G53" i="24"/>
  <c r="H53" i="24"/>
  <c r="I53" i="24"/>
  <c r="J53" i="24"/>
  <c r="K53" i="24"/>
  <c r="L53" i="24"/>
  <c r="M53" i="24"/>
  <c r="N53" i="24"/>
  <c r="O53" i="24"/>
  <c r="P53" i="24"/>
  <c r="Q53" i="24"/>
  <c r="R53" i="24"/>
  <c r="S53" i="24"/>
  <c r="T53" i="24"/>
  <c r="U53" i="24"/>
  <c r="V53" i="24"/>
  <c r="W53" i="24"/>
  <c r="X53" i="24"/>
  <c r="Y53" i="24"/>
  <c r="Z53" i="24"/>
  <c r="AA53" i="24"/>
  <c r="AB53" i="24"/>
  <c r="AC53" i="24"/>
  <c r="AD53" i="24"/>
  <c r="AE53" i="24"/>
  <c r="AF53" i="24"/>
  <c r="AG53" i="24"/>
  <c r="AH53" i="24"/>
  <c r="AI53" i="24"/>
  <c r="AJ53" i="24"/>
  <c r="AK53" i="24"/>
  <c r="AL53" i="24"/>
  <c r="AM53" i="24"/>
  <c r="AN53" i="24"/>
  <c r="AO53" i="24"/>
  <c r="AP53" i="24"/>
  <c r="AQ53" i="24"/>
  <c r="AR53" i="24"/>
  <c r="AS53" i="24"/>
  <c r="AT53" i="24"/>
  <c r="AU53" i="24"/>
  <c r="AV53" i="24"/>
  <c r="AW53" i="24"/>
  <c r="AX53" i="24"/>
  <c r="AY53" i="24"/>
  <c r="AZ53" i="24"/>
  <c r="BA53" i="24"/>
  <c r="BB53" i="24"/>
  <c r="BC53" i="24"/>
  <c r="BD53" i="24"/>
  <c r="BE53" i="24"/>
  <c r="BF53" i="24"/>
  <c r="BG53" i="24"/>
  <c r="BH53" i="24"/>
  <c r="BI53" i="24"/>
  <c r="BJ53" i="24"/>
  <c r="BK53" i="24"/>
  <c r="BL53" i="24"/>
  <c r="BM53" i="24"/>
  <c r="BN53" i="24"/>
  <c r="BO53" i="24"/>
  <c r="BP53" i="24"/>
  <c r="BQ53" i="24"/>
  <c r="BR53" i="24"/>
  <c r="BS53" i="24"/>
  <c r="BT53" i="24"/>
  <c r="BU53" i="24"/>
  <c r="BV53" i="24"/>
  <c r="BW53" i="24"/>
  <c r="BX53" i="24"/>
  <c r="BY53" i="24"/>
  <c r="BZ53" i="24"/>
  <c r="CA53" i="24"/>
  <c r="CB53" i="24"/>
  <c r="CC53" i="24"/>
  <c r="G54" i="24"/>
  <c r="H54" i="24"/>
  <c r="I54" i="24"/>
  <c r="J54" i="24"/>
  <c r="K54" i="24"/>
  <c r="L54" i="24"/>
  <c r="M54" i="24"/>
  <c r="N54" i="24"/>
  <c r="O54" i="24"/>
  <c r="P54" i="24"/>
  <c r="Q54" i="24"/>
  <c r="R54" i="24"/>
  <c r="S54" i="24"/>
  <c r="T54" i="24"/>
  <c r="U54" i="24"/>
  <c r="V54" i="24"/>
  <c r="W54" i="24"/>
  <c r="X54" i="24"/>
  <c r="Y54" i="24"/>
  <c r="Z54" i="24"/>
  <c r="AA54" i="24"/>
  <c r="AB54" i="24"/>
  <c r="AC54" i="24"/>
  <c r="AD54" i="24"/>
  <c r="AE54" i="24"/>
  <c r="AF54" i="24"/>
  <c r="AG54" i="24"/>
  <c r="AH54" i="24"/>
  <c r="AI54" i="24"/>
  <c r="AJ54" i="24"/>
  <c r="AK54" i="24"/>
  <c r="AL54" i="24"/>
  <c r="AM54" i="24"/>
  <c r="AN54" i="24"/>
  <c r="AO54" i="24"/>
  <c r="AP54" i="24"/>
  <c r="AQ54" i="24"/>
  <c r="AR54" i="24"/>
  <c r="AS54" i="24"/>
  <c r="AT54" i="24"/>
  <c r="AU54" i="24"/>
  <c r="AV54" i="24"/>
  <c r="AW54" i="24"/>
  <c r="AX54" i="24"/>
  <c r="AY54" i="24"/>
  <c r="AZ54" i="24"/>
  <c r="BA54" i="24"/>
  <c r="BB54" i="24"/>
  <c r="BC54" i="24"/>
  <c r="BD54" i="24"/>
  <c r="BE54" i="24"/>
  <c r="BF54" i="24"/>
  <c r="BG54" i="24"/>
  <c r="BH54" i="24"/>
  <c r="BI54" i="24"/>
  <c r="BJ54" i="24"/>
  <c r="BK54" i="24"/>
  <c r="BL54" i="24"/>
  <c r="BM54" i="24"/>
  <c r="BN54" i="24"/>
  <c r="BO54" i="24"/>
  <c r="BP54" i="24"/>
  <c r="BQ54" i="24"/>
  <c r="BR54" i="24"/>
  <c r="BS54" i="24"/>
  <c r="BT54" i="24"/>
  <c r="BU54" i="24"/>
  <c r="BV54" i="24"/>
  <c r="BW54" i="24"/>
  <c r="BX54" i="24"/>
  <c r="BY54" i="24"/>
  <c r="BZ54" i="24"/>
  <c r="CA54" i="24"/>
  <c r="CB54" i="24"/>
  <c r="CC54" i="24"/>
  <c r="G55" i="24"/>
  <c r="H55" i="24"/>
  <c r="I55" i="24"/>
  <c r="J55" i="24"/>
  <c r="K55" i="24"/>
  <c r="L55" i="24"/>
  <c r="M55" i="24"/>
  <c r="N55" i="24"/>
  <c r="O55" i="24"/>
  <c r="P55" i="24"/>
  <c r="Q55" i="24"/>
  <c r="R55" i="24"/>
  <c r="S55" i="24"/>
  <c r="T55" i="24"/>
  <c r="U55" i="24"/>
  <c r="V55" i="24"/>
  <c r="W55" i="24"/>
  <c r="X55" i="24"/>
  <c r="Y55" i="24"/>
  <c r="Z55" i="24"/>
  <c r="AA55" i="24"/>
  <c r="AB55" i="24"/>
  <c r="AC55" i="24"/>
  <c r="AD55" i="24"/>
  <c r="AE55" i="24"/>
  <c r="AF55" i="24"/>
  <c r="AG55" i="24"/>
  <c r="AH55" i="24"/>
  <c r="AI55" i="24"/>
  <c r="AJ55" i="24"/>
  <c r="AK55" i="24"/>
  <c r="AL55" i="24"/>
  <c r="AM55" i="24"/>
  <c r="AN55" i="24"/>
  <c r="AO55" i="24"/>
  <c r="AP55" i="24"/>
  <c r="AQ55" i="24"/>
  <c r="AR55" i="24"/>
  <c r="AS55" i="24"/>
  <c r="AT55" i="24"/>
  <c r="AU55" i="24"/>
  <c r="AV55" i="24"/>
  <c r="AW55" i="24"/>
  <c r="AX55" i="24"/>
  <c r="AY55" i="24"/>
  <c r="AZ55" i="24"/>
  <c r="BA55" i="24"/>
  <c r="BB55" i="24"/>
  <c r="BC55" i="24"/>
  <c r="BD55" i="24"/>
  <c r="BE55" i="24"/>
  <c r="BF55" i="24"/>
  <c r="BG55" i="24"/>
  <c r="BH55" i="24"/>
  <c r="BI55" i="24"/>
  <c r="BJ55" i="24"/>
  <c r="BK55" i="24"/>
  <c r="BL55" i="24"/>
  <c r="BM55" i="24"/>
  <c r="BN55" i="24"/>
  <c r="BO55" i="24"/>
  <c r="BP55" i="24"/>
  <c r="BQ55" i="24"/>
  <c r="BR55" i="24"/>
  <c r="BS55" i="24"/>
  <c r="BT55" i="24"/>
  <c r="BU55" i="24"/>
  <c r="BV55" i="24"/>
  <c r="BW55" i="24"/>
  <c r="BX55" i="24"/>
  <c r="BY55" i="24"/>
  <c r="BZ55" i="24"/>
  <c r="CA55" i="24"/>
  <c r="CB55" i="24"/>
  <c r="CC55" i="24"/>
  <c r="G56" i="24"/>
  <c r="H56" i="24"/>
  <c r="I56" i="24"/>
  <c r="J56" i="24"/>
  <c r="K56" i="24"/>
  <c r="L56" i="24"/>
  <c r="M56" i="24"/>
  <c r="N56" i="24"/>
  <c r="O56" i="24"/>
  <c r="P56" i="24"/>
  <c r="Q56" i="24"/>
  <c r="R56" i="24"/>
  <c r="S56" i="24"/>
  <c r="T56" i="24"/>
  <c r="U56" i="24"/>
  <c r="V56" i="24"/>
  <c r="W56" i="24"/>
  <c r="X56" i="24"/>
  <c r="Y56" i="24"/>
  <c r="Z56" i="24"/>
  <c r="AA56" i="24"/>
  <c r="AB56" i="24"/>
  <c r="AC56" i="24"/>
  <c r="AD56" i="24"/>
  <c r="AE56" i="24"/>
  <c r="AF56" i="24"/>
  <c r="AG56" i="24"/>
  <c r="AH56" i="24"/>
  <c r="AI56" i="24"/>
  <c r="AJ56" i="24"/>
  <c r="AK56" i="24"/>
  <c r="AL56" i="24"/>
  <c r="AM56" i="24"/>
  <c r="AN56" i="24"/>
  <c r="AO56" i="24"/>
  <c r="AP56" i="24"/>
  <c r="AQ56" i="24"/>
  <c r="AR56" i="24"/>
  <c r="AS56" i="24"/>
  <c r="AT56" i="24"/>
  <c r="AU56" i="24"/>
  <c r="AV56" i="24"/>
  <c r="AW56" i="24"/>
  <c r="AX56" i="24"/>
  <c r="AY56" i="24"/>
  <c r="AZ56" i="24"/>
  <c r="BA56" i="24"/>
  <c r="BB56" i="24"/>
  <c r="BC56" i="24"/>
  <c r="BD56" i="24"/>
  <c r="BE56" i="24"/>
  <c r="BF56" i="24"/>
  <c r="BG56" i="24"/>
  <c r="BH56" i="24"/>
  <c r="BI56" i="24"/>
  <c r="BJ56" i="24"/>
  <c r="BK56" i="24"/>
  <c r="BL56" i="24"/>
  <c r="BM56" i="24"/>
  <c r="BN56" i="24"/>
  <c r="BO56" i="24"/>
  <c r="BP56" i="24"/>
  <c r="BQ56" i="24"/>
  <c r="BR56" i="24"/>
  <c r="BS56" i="24"/>
  <c r="BT56" i="24"/>
  <c r="BU56" i="24"/>
  <c r="BV56" i="24"/>
  <c r="BW56" i="24"/>
  <c r="BX56" i="24"/>
  <c r="BY56" i="24"/>
  <c r="BZ56" i="24"/>
  <c r="CA56" i="24"/>
  <c r="CB56" i="24"/>
  <c r="CC56" i="24"/>
  <c r="G57" i="24"/>
  <c r="H57" i="24"/>
  <c r="I57" i="24"/>
  <c r="J57" i="24"/>
  <c r="K57" i="24"/>
  <c r="L57" i="24"/>
  <c r="M57" i="24"/>
  <c r="N57" i="24"/>
  <c r="O57" i="24"/>
  <c r="P57" i="24"/>
  <c r="Q57" i="24"/>
  <c r="R57" i="24"/>
  <c r="S57" i="24"/>
  <c r="T57" i="24"/>
  <c r="U57" i="24"/>
  <c r="V57" i="24"/>
  <c r="W57" i="24"/>
  <c r="X57" i="24"/>
  <c r="Y57" i="24"/>
  <c r="Z57" i="24"/>
  <c r="AA57" i="24"/>
  <c r="AB57" i="24"/>
  <c r="AC57" i="24"/>
  <c r="AD57" i="24"/>
  <c r="AE57" i="24"/>
  <c r="AF57" i="24"/>
  <c r="AG57" i="24"/>
  <c r="AH57" i="24"/>
  <c r="AI57" i="24"/>
  <c r="AJ57" i="24"/>
  <c r="AK57" i="24"/>
  <c r="AL57" i="24"/>
  <c r="AM57" i="24"/>
  <c r="AN57" i="24"/>
  <c r="AO57" i="24"/>
  <c r="AP57" i="24"/>
  <c r="AQ57" i="24"/>
  <c r="AR57" i="24"/>
  <c r="AS57" i="24"/>
  <c r="AT57" i="24"/>
  <c r="AU57" i="24"/>
  <c r="AV57" i="24"/>
  <c r="AW57" i="24"/>
  <c r="AX57" i="24"/>
  <c r="AY57" i="24"/>
  <c r="AZ57" i="24"/>
  <c r="BA57" i="24"/>
  <c r="BB57" i="24"/>
  <c r="BC57" i="24"/>
  <c r="BD57" i="24"/>
  <c r="BE57" i="24"/>
  <c r="BF57" i="24"/>
  <c r="BG57" i="24"/>
  <c r="BH57" i="24"/>
  <c r="BI57" i="24"/>
  <c r="BJ57" i="24"/>
  <c r="BK57" i="24"/>
  <c r="BL57" i="24"/>
  <c r="BM57" i="24"/>
  <c r="BN57" i="24"/>
  <c r="BO57" i="24"/>
  <c r="BP57" i="24"/>
  <c r="BQ57" i="24"/>
  <c r="BR57" i="24"/>
  <c r="BS57" i="24"/>
  <c r="BT57" i="24"/>
  <c r="BU57" i="24"/>
  <c r="BV57" i="24"/>
  <c r="BW57" i="24"/>
  <c r="BX57" i="24"/>
  <c r="BY57" i="24"/>
  <c r="BZ57" i="24"/>
  <c r="CA57" i="24"/>
  <c r="CB57" i="24"/>
  <c r="CC57" i="24"/>
  <c r="G58" i="24"/>
  <c r="H58" i="24"/>
  <c r="I58" i="24"/>
  <c r="J58" i="24"/>
  <c r="K58" i="24"/>
  <c r="L58" i="24"/>
  <c r="M58" i="24"/>
  <c r="N58" i="24"/>
  <c r="O58" i="24"/>
  <c r="P58" i="24"/>
  <c r="Q58" i="24"/>
  <c r="R58" i="24"/>
  <c r="S58" i="24"/>
  <c r="T58" i="24"/>
  <c r="U58" i="24"/>
  <c r="V58" i="24"/>
  <c r="W58" i="24"/>
  <c r="X58" i="24"/>
  <c r="Y58" i="24"/>
  <c r="Z58" i="24"/>
  <c r="AA58" i="24"/>
  <c r="AB58" i="24"/>
  <c r="AC58" i="24"/>
  <c r="AD58" i="24"/>
  <c r="AE58" i="24"/>
  <c r="AF58" i="24"/>
  <c r="AG58" i="24"/>
  <c r="AH58" i="24"/>
  <c r="AI58" i="24"/>
  <c r="AJ58" i="24"/>
  <c r="AK58" i="24"/>
  <c r="AL58" i="24"/>
  <c r="AM58" i="24"/>
  <c r="AN58" i="24"/>
  <c r="AO58" i="24"/>
  <c r="AP58" i="24"/>
  <c r="AQ58" i="24"/>
  <c r="AR58" i="24"/>
  <c r="AS58" i="24"/>
  <c r="AT58" i="24"/>
  <c r="AU58" i="24"/>
  <c r="AV58" i="24"/>
  <c r="AW58" i="24"/>
  <c r="AX58" i="24"/>
  <c r="AY58" i="24"/>
  <c r="AZ58" i="24"/>
  <c r="BA58" i="24"/>
  <c r="BB58" i="24"/>
  <c r="BC58" i="24"/>
  <c r="BD58" i="24"/>
  <c r="BE58" i="24"/>
  <c r="BF58" i="24"/>
  <c r="BG58" i="24"/>
  <c r="BH58" i="24"/>
  <c r="BI58" i="24"/>
  <c r="BJ58" i="24"/>
  <c r="BK58" i="24"/>
  <c r="BL58" i="24"/>
  <c r="BM58" i="24"/>
  <c r="BN58" i="24"/>
  <c r="BO58" i="24"/>
  <c r="BP58" i="24"/>
  <c r="BQ58" i="24"/>
  <c r="BR58" i="24"/>
  <c r="BS58" i="24"/>
  <c r="BT58" i="24"/>
  <c r="BU58" i="24"/>
  <c r="BV58" i="24"/>
  <c r="BW58" i="24"/>
  <c r="BX58" i="24"/>
  <c r="BY58" i="24"/>
  <c r="BZ58" i="24"/>
  <c r="CA58" i="24"/>
  <c r="CB58" i="24"/>
  <c r="CC58" i="24"/>
  <c r="G59" i="24"/>
  <c r="H59" i="24"/>
  <c r="I59" i="24"/>
  <c r="J59" i="24"/>
  <c r="K59" i="24"/>
  <c r="L59" i="24"/>
  <c r="M59" i="24"/>
  <c r="N59" i="24"/>
  <c r="O59" i="24"/>
  <c r="P59" i="24"/>
  <c r="Q59" i="24"/>
  <c r="R59" i="24"/>
  <c r="S59" i="24"/>
  <c r="T59" i="24"/>
  <c r="U59" i="24"/>
  <c r="V59" i="24"/>
  <c r="W59" i="24"/>
  <c r="X59" i="24"/>
  <c r="Y59" i="24"/>
  <c r="Z59" i="24"/>
  <c r="AA59" i="24"/>
  <c r="AB59" i="24"/>
  <c r="AC59" i="24"/>
  <c r="AD59" i="24"/>
  <c r="AE59" i="24"/>
  <c r="AF59" i="24"/>
  <c r="AG59" i="24"/>
  <c r="AH59" i="24"/>
  <c r="AI59" i="24"/>
  <c r="AJ59" i="24"/>
  <c r="AK59" i="24"/>
  <c r="AL59" i="24"/>
  <c r="AM59" i="24"/>
  <c r="AN59" i="24"/>
  <c r="AO59" i="24"/>
  <c r="AP59" i="24"/>
  <c r="AQ59" i="24"/>
  <c r="AR59" i="24"/>
  <c r="AS59" i="24"/>
  <c r="AT59" i="24"/>
  <c r="AU59" i="24"/>
  <c r="AV59" i="24"/>
  <c r="AW59" i="24"/>
  <c r="AX59" i="24"/>
  <c r="AY59" i="24"/>
  <c r="AZ59" i="24"/>
  <c r="BA59" i="24"/>
  <c r="BB59" i="24"/>
  <c r="BC59" i="24"/>
  <c r="BD59" i="24"/>
  <c r="BE59" i="24"/>
  <c r="BF59" i="24"/>
  <c r="BG59" i="24"/>
  <c r="BH59" i="24"/>
  <c r="BI59" i="24"/>
  <c r="BJ59" i="24"/>
  <c r="BK59" i="24"/>
  <c r="BL59" i="24"/>
  <c r="BM59" i="24"/>
  <c r="BN59" i="24"/>
  <c r="BO59" i="24"/>
  <c r="BP59" i="24"/>
  <c r="BQ59" i="24"/>
  <c r="BR59" i="24"/>
  <c r="BS59" i="24"/>
  <c r="BT59" i="24"/>
  <c r="BU59" i="24"/>
  <c r="BV59" i="24"/>
  <c r="BW59" i="24"/>
  <c r="BX59" i="24"/>
  <c r="BY59" i="24"/>
  <c r="BZ59" i="24"/>
  <c r="CA59" i="24"/>
  <c r="CB59" i="24"/>
  <c r="CC59" i="24"/>
  <c r="G60" i="24"/>
  <c r="H60" i="24"/>
  <c r="I60" i="24"/>
  <c r="J60" i="24"/>
  <c r="K60" i="24"/>
  <c r="L60" i="24"/>
  <c r="M60" i="24"/>
  <c r="N60" i="24"/>
  <c r="O60" i="24"/>
  <c r="P60" i="24"/>
  <c r="Q60" i="24"/>
  <c r="R60" i="24"/>
  <c r="S60" i="24"/>
  <c r="T60" i="24"/>
  <c r="U60" i="24"/>
  <c r="V60" i="24"/>
  <c r="W60" i="24"/>
  <c r="X60" i="24"/>
  <c r="Y60" i="24"/>
  <c r="Z60" i="24"/>
  <c r="AA60" i="24"/>
  <c r="AB60" i="24"/>
  <c r="AC60" i="24"/>
  <c r="AD60" i="24"/>
  <c r="AE60" i="24"/>
  <c r="AF60" i="24"/>
  <c r="AG60" i="24"/>
  <c r="AH60" i="24"/>
  <c r="AI60" i="24"/>
  <c r="AJ60" i="24"/>
  <c r="AK60" i="24"/>
  <c r="AL60" i="24"/>
  <c r="AM60" i="24"/>
  <c r="AN60" i="24"/>
  <c r="AO60" i="24"/>
  <c r="AP60" i="24"/>
  <c r="AQ60" i="24"/>
  <c r="AR60" i="24"/>
  <c r="AS60" i="24"/>
  <c r="AT60" i="24"/>
  <c r="AU60" i="24"/>
  <c r="AV60" i="24"/>
  <c r="AW60" i="24"/>
  <c r="AX60" i="24"/>
  <c r="AY60" i="24"/>
  <c r="AZ60" i="24"/>
  <c r="BA60" i="24"/>
  <c r="BB60" i="24"/>
  <c r="BC60" i="24"/>
  <c r="BD60" i="24"/>
  <c r="BE60" i="24"/>
  <c r="BF60" i="24"/>
  <c r="BG60" i="24"/>
  <c r="BH60" i="24"/>
  <c r="BI60" i="24"/>
  <c r="BJ60" i="24"/>
  <c r="BK60" i="24"/>
  <c r="BL60" i="24"/>
  <c r="BM60" i="24"/>
  <c r="BN60" i="24"/>
  <c r="BO60" i="24"/>
  <c r="BP60" i="24"/>
  <c r="BQ60" i="24"/>
  <c r="BR60" i="24"/>
  <c r="BS60" i="24"/>
  <c r="BT60" i="24"/>
  <c r="BU60" i="24"/>
  <c r="BV60" i="24"/>
  <c r="BW60" i="24"/>
  <c r="BX60" i="24"/>
  <c r="BY60" i="24"/>
  <c r="BZ60" i="24"/>
  <c r="CA60" i="24"/>
  <c r="CB60" i="24"/>
  <c r="CC60" i="24"/>
  <c r="G61" i="24"/>
  <c r="H61" i="24"/>
  <c r="I61" i="24"/>
  <c r="J61" i="24"/>
  <c r="K61" i="24"/>
  <c r="L61" i="24"/>
  <c r="M61" i="24"/>
  <c r="N61" i="24"/>
  <c r="O61" i="24"/>
  <c r="P61" i="24"/>
  <c r="Q61" i="24"/>
  <c r="R61" i="24"/>
  <c r="S61" i="24"/>
  <c r="T61" i="24"/>
  <c r="U61" i="24"/>
  <c r="V61" i="24"/>
  <c r="W61" i="24"/>
  <c r="X61" i="24"/>
  <c r="Y61" i="24"/>
  <c r="Z61" i="24"/>
  <c r="AA61" i="24"/>
  <c r="AB61" i="24"/>
  <c r="AC61" i="24"/>
  <c r="AD61" i="24"/>
  <c r="AE61" i="24"/>
  <c r="AF61" i="24"/>
  <c r="AG61" i="24"/>
  <c r="AH61" i="24"/>
  <c r="AI61" i="24"/>
  <c r="AJ61" i="24"/>
  <c r="AK61" i="24"/>
  <c r="AL61" i="24"/>
  <c r="AM61" i="24"/>
  <c r="AN61" i="24"/>
  <c r="AO61" i="24"/>
  <c r="AP61" i="24"/>
  <c r="AQ61" i="24"/>
  <c r="AR61" i="24"/>
  <c r="AS61" i="24"/>
  <c r="AT61" i="24"/>
  <c r="AU61" i="24"/>
  <c r="AV61" i="24"/>
  <c r="AW61" i="24"/>
  <c r="AX61" i="24"/>
  <c r="AY61" i="24"/>
  <c r="AZ61" i="24"/>
  <c r="BA61" i="24"/>
  <c r="BB61" i="24"/>
  <c r="BC61" i="24"/>
  <c r="BD61" i="24"/>
  <c r="BE61" i="24"/>
  <c r="BF61" i="24"/>
  <c r="BG61" i="24"/>
  <c r="BH61" i="24"/>
  <c r="BI61" i="24"/>
  <c r="BJ61" i="24"/>
  <c r="BK61" i="24"/>
  <c r="BL61" i="24"/>
  <c r="BM61" i="24"/>
  <c r="BN61" i="24"/>
  <c r="BO61" i="24"/>
  <c r="BP61" i="24"/>
  <c r="BQ61" i="24"/>
  <c r="BR61" i="24"/>
  <c r="BS61" i="24"/>
  <c r="BT61" i="24"/>
  <c r="BU61" i="24"/>
  <c r="BV61" i="24"/>
  <c r="BW61" i="24"/>
  <c r="BX61" i="24"/>
  <c r="BY61" i="24"/>
  <c r="BZ61" i="24"/>
  <c r="CA61" i="24"/>
  <c r="CB61" i="24"/>
  <c r="CC61" i="24"/>
  <c r="G62" i="24"/>
  <c r="H62" i="24"/>
  <c r="I62" i="24"/>
  <c r="J62" i="24"/>
  <c r="K62" i="24"/>
  <c r="L62" i="24"/>
  <c r="M62" i="24"/>
  <c r="N62" i="24"/>
  <c r="O62" i="24"/>
  <c r="P62" i="24"/>
  <c r="Q62" i="24"/>
  <c r="R62" i="24"/>
  <c r="S62" i="24"/>
  <c r="T62" i="24"/>
  <c r="U62" i="24"/>
  <c r="V62" i="24"/>
  <c r="W62" i="24"/>
  <c r="X62" i="24"/>
  <c r="Y62" i="24"/>
  <c r="Z62" i="24"/>
  <c r="AA62" i="24"/>
  <c r="AB62" i="24"/>
  <c r="AC62" i="24"/>
  <c r="AD62" i="24"/>
  <c r="AE62" i="24"/>
  <c r="AF62" i="24"/>
  <c r="AG62" i="24"/>
  <c r="AH62" i="24"/>
  <c r="AI62" i="24"/>
  <c r="AJ62" i="24"/>
  <c r="AK62" i="24"/>
  <c r="AL62" i="24"/>
  <c r="AM62" i="24"/>
  <c r="AN62" i="24"/>
  <c r="AO62" i="24"/>
  <c r="AP62" i="24"/>
  <c r="AQ62" i="24"/>
  <c r="AR62" i="24"/>
  <c r="AS62" i="24"/>
  <c r="AT62" i="24"/>
  <c r="AU62" i="24"/>
  <c r="AV62" i="24"/>
  <c r="AW62" i="24"/>
  <c r="AX62" i="24"/>
  <c r="AY62" i="24"/>
  <c r="AZ62" i="24"/>
  <c r="BA62" i="24"/>
  <c r="BB62" i="24"/>
  <c r="BC62" i="24"/>
  <c r="BD62" i="24"/>
  <c r="BE62" i="24"/>
  <c r="BF62" i="24"/>
  <c r="BG62" i="24"/>
  <c r="BH62" i="24"/>
  <c r="BI62" i="24"/>
  <c r="BJ62" i="24"/>
  <c r="BK62" i="24"/>
  <c r="BL62" i="24"/>
  <c r="BM62" i="24"/>
  <c r="BN62" i="24"/>
  <c r="BO62" i="24"/>
  <c r="BP62" i="24"/>
  <c r="BQ62" i="24"/>
  <c r="BR62" i="24"/>
  <c r="BS62" i="24"/>
  <c r="BT62" i="24"/>
  <c r="BU62" i="24"/>
  <c r="BV62" i="24"/>
  <c r="BW62" i="24"/>
  <c r="BX62" i="24"/>
  <c r="BY62" i="24"/>
  <c r="BZ62" i="24"/>
  <c r="CA62" i="24"/>
  <c r="CB62" i="24"/>
  <c r="CC62" i="24"/>
  <c r="G63" i="24"/>
  <c r="H63" i="24"/>
  <c r="I63" i="24"/>
  <c r="J63" i="24"/>
  <c r="K63" i="24"/>
  <c r="L63" i="24"/>
  <c r="M63" i="24"/>
  <c r="N63" i="24"/>
  <c r="O63" i="24"/>
  <c r="P63" i="24"/>
  <c r="Q63" i="24"/>
  <c r="R63" i="24"/>
  <c r="S63" i="24"/>
  <c r="T63" i="24"/>
  <c r="U63" i="24"/>
  <c r="V63" i="24"/>
  <c r="W63" i="24"/>
  <c r="X63" i="24"/>
  <c r="Y63" i="24"/>
  <c r="Z63" i="24"/>
  <c r="AA63" i="24"/>
  <c r="AB63" i="24"/>
  <c r="AC63" i="24"/>
  <c r="AD63" i="24"/>
  <c r="AE63" i="24"/>
  <c r="AF63" i="24"/>
  <c r="AG63" i="24"/>
  <c r="AH63" i="24"/>
  <c r="AI63" i="24"/>
  <c r="AJ63" i="24"/>
  <c r="AK63" i="24"/>
  <c r="AL63" i="24"/>
  <c r="AM63" i="24"/>
  <c r="AN63" i="24"/>
  <c r="AO63" i="24"/>
  <c r="AP63" i="24"/>
  <c r="AQ63" i="24"/>
  <c r="AR63" i="24"/>
  <c r="AS63" i="24"/>
  <c r="AT63" i="24"/>
  <c r="AU63" i="24"/>
  <c r="AV63" i="24"/>
  <c r="AW63" i="24"/>
  <c r="AX63" i="24"/>
  <c r="AY63" i="24"/>
  <c r="AZ63" i="24"/>
  <c r="BA63" i="24"/>
  <c r="BB63" i="24"/>
  <c r="BC63" i="24"/>
  <c r="BD63" i="24"/>
  <c r="BE63" i="24"/>
  <c r="BF63" i="24"/>
  <c r="BG63" i="24"/>
  <c r="BH63" i="24"/>
  <c r="BI63" i="24"/>
  <c r="BJ63" i="24"/>
  <c r="BK63" i="24"/>
  <c r="BL63" i="24"/>
  <c r="BM63" i="24"/>
  <c r="BN63" i="24"/>
  <c r="BO63" i="24"/>
  <c r="BP63" i="24"/>
  <c r="BQ63" i="24"/>
  <c r="BR63" i="24"/>
  <c r="BS63" i="24"/>
  <c r="BT63" i="24"/>
  <c r="BU63" i="24"/>
  <c r="BV63" i="24"/>
  <c r="BW63" i="24"/>
  <c r="BX63" i="24"/>
  <c r="BY63" i="24"/>
  <c r="BZ63" i="24"/>
  <c r="CA63" i="24"/>
  <c r="CB63" i="24"/>
  <c r="CC63" i="24"/>
  <c r="G64" i="24"/>
  <c r="H64" i="24"/>
  <c r="I64" i="24"/>
  <c r="J64" i="24"/>
  <c r="K64" i="24"/>
  <c r="L64" i="24"/>
  <c r="M64" i="24"/>
  <c r="N64" i="24"/>
  <c r="O64" i="24"/>
  <c r="P64" i="24"/>
  <c r="Q64" i="24"/>
  <c r="R64" i="24"/>
  <c r="S64" i="24"/>
  <c r="T64" i="24"/>
  <c r="U64" i="24"/>
  <c r="V64" i="24"/>
  <c r="W64" i="24"/>
  <c r="X64" i="24"/>
  <c r="Y64" i="24"/>
  <c r="Z64" i="24"/>
  <c r="AA64" i="24"/>
  <c r="AB64" i="24"/>
  <c r="AC64" i="24"/>
  <c r="AD64" i="24"/>
  <c r="AE64" i="24"/>
  <c r="AF64" i="24"/>
  <c r="AG64" i="24"/>
  <c r="AH64" i="24"/>
  <c r="AI64" i="24"/>
  <c r="AJ64" i="24"/>
  <c r="AK64" i="24"/>
  <c r="AL64" i="24"/>
  <c r="AM64" i="24"/>
  <c r="AN64" i="24"/>
  <c r="AO64" i="24"/>
  <c r="AP64" i="24"/>
  <c r="AQ64" i="24"/>
  <c r="AR64" i="24"/>
  <c r="AS64" i="24"/>
  <c r="AT64" i="24"/>
  <c r="AU64" i="24"/>
  <c r="AV64" i="24"/>
  <c r="AW64" i="24"/>
  <c r="AX64" i="24"/>
  <c r="AY64" i="24"/>
  <c r="AZ64" i="24"/>
  <c r="BA64" i="24"/>
  <c r="BB64" i="24"/>
  <c r="BC64" i="24"/>
  <c r="BD64" i="24"/>
  <c r="BE64" i="24"/>
  <c r="BF64" i="24"/>
  <c r="BG64" i="24"/>
  <c r="BH64" i="24"/>
  <c r="BI64" i="24"/>
  <c r="BJ64" i="24"/>
  <c r="BK64" i="24"/>
  <c r="BL64" i="24"/>
  <c r="BM64" i="24"/>
  <c r="BN64" i="24"/>
  <c r="BO64" i="24"/>
  <c r="BP64" i="24"/>
  <c r="BQ64" i="24"/>
  <c r="BR64" i="24"/>
  <c r="BS64" i="24"/>
  <c r="BT64" i="24"/>
  <c r="BU64" i="24"/>
  <c r="BV64" i="24"/>
  <c r="BW64" i="24"/>
  <c r="BX64" i="24"/>
  <c r="BY64" i="24"/>
  <c r="BZ64" i="24"/>
  <c r="CA64" i="24"/>
  <c r="CB64" i="24"/>
  <c r="CC64" i="24"/>
  <c r="G65" i="24"/>
  <c r="H65" i="24"/>
  <c r="I65" i="24"/>
  <c r="J65" i="24"/>
  <c r="K65" i="24"/>
  <c r="L65" i="24"/>
  <c r="M65" i="24"/>
  <c r="N65" i="24"/>
  <c r="O65" i="24"/>
  <c r="P65" i="24"/>
  <c r="Q65" i="24"/>
  <c r="R65" i="24"/>
  <c r="S65" i="24"/>
  <c r="T65" i="24"/>
  <c r="U65" i="24"/>
  <c r="V65" i="24"/>
  <c r="W65" i="24"/>
  <c r="X65" i="24"/>
  <c r="Y65" i="24"/>
  <c r="Z65" i="24"/>
  <c r="AA65" i="24"/>
  <c r="AB65" i="24"/>
  <c r="AC65" i="24"/>
  <c r="AD65" i="24"/>
  <c r="AE65" i="24"/>
  <c r="AF65" i="24"/>
  <c r="AG65" i="24"/>
  <c r="AH65" i="24"/>
  <c r="AI65" i="24"/>
  <c r="AJ65" i="24"/>
  <c r="AK65" i="24"/>
  <c r="AL65" i="24"/>
  <c r="AM65" i="24"/>
  <c r="AN65" i="24"/>
  <c r="AO65" i="24"/>
  <c r="AP65" i="24"/>
  <c r="AQ65" i="24"/>
  <c r="AR65" i="24"/>
  <c r="AS65" i="24"/>
  <c r="AT65" i="24"/>
  <c r="AU65" i="24"/>
  <c r="AV65" i="24"/>
  <c r="AW65" i="24"/>
  <c r="AX65" i="24"/>
  <c r="AY65" i="24"/>
  <c r="AZ65" i="24"/>
  <c r="BA65" i="24"/>
  <c r="BB65" i="24"/>
  <c r="BC65" i="24"/>
  <c r="BD65" i="24"/>
  <c r="BE65" i="24"/>
  <c r="BF65" i="24"/>
  <c r="BG65" i="24"/>
  <c r="BH65" i="24"/>
  <c r="BI65" i="24"/>
  <c r="BJ65" i="24"/>
  <c r="BK65" i="24"/>
  <c r="BL65" i="24"/>
  <c r="BM65" i="24"/>
  <c r="BN65" i="24"/>
  <c r="BO65" i="24"/>
  <c r="BP65" i="24"/>
  <c r="BQ65" i="24"/>
  <c r="BR65" i="24"/>
  <c r="BS65" i="24"/>
  <c r="BT65" i="24"/>
  <c r="BU65" i="24"/>
  <c r="BV65" i="24"/>
  <c r="BW65" i="24"/>
  <c r="BX65" i="24"/>
  <c r="BY65" i="24"/>
  <c r="BZ65" i="24"/>
  <c r="CA65" i="24"/>
  <c r="CB65" i="24"/>
  <c r="CC65" i="24"/>
  <c r="G66" i="24"/>
  <c r="H66" i="24"/>
  <c r="I66" i="24"/>
  <c r="J66" i="24"/>
  <c r="K66" i="24"/>
  <c r="L66" i="24"/>
  <c r="M66" i="24"/>
  <c r="N66" i="24"/>
  <c r="O66" i="24"/>
  <c r="P66" i="24"/>
  <c r="Q66" i="24"/>
  <c r="R66" i="24"/>
  <c r="S66" i="24"/>
  <c r="T66" i="24"/>
  <c r="U66" i="24"/>
  <c r="V66" i="24"/>
  <c r="W66" i="24"/>
  <c r="X66" i="24"/>
  <c r="Y66" i="24"/>
  <c r="Z66" i="24"/>
  <c r="AA66" i="24"/>
  <c r="AB66" i="24"/>
  <c r="AC66" i="24"/>
  <c r="AD66" i="24"/>
  <c r="AE66" i="24"/>
  <c r="AF66" i="24"/>
  <c r="AG66" i="24"/>
  <c r="AH66" i="24"/>
  <c r="AI66" i="24"/>
  <c r="AJ66" i="24"/>
  <c r="AK66" i="24"/>
  <c r="AL66" i="24"/>
  <c r="AM66" i="24"/>
  <c r="AN66" i="24"/>
  <c r="AO66" i="24"/>
  <c r="AP66" i="24"/>
  <c r="AQ66" i="24"/>
  <c r="AR66" i="24"/>
  <c r="AS66" i="24"/>
  <c r="AT66" i="24"/>
  <c r="AU66" i="24"/>
  <c r="AV66" i="24"/>
  <c r="AW66" i="24"/>
  <c r="AX66" i="24"/>
  <c r="AY66" i="24"/>
  <c r="AZ66" i="24"/>
  <c r="BA66" i="24"/>
  <c r="BB66" i="24"/>
  <c r="BC66" i="24"/>
  <c r="BD66" i="24"/>
  <c r="BE66" i="24"/>
  <c r="BF66" i="24"/>
  <c r="BG66" i="24"/>
  <c r="BH66" i="24"/>
  <c r="BI66" i="24"/>
  <c r="BJ66" i="24"/>
  <c r="BK66" i="24"/>
  <c r="BL66" i="24"/>
  <c r="BM66" i="24"/>
  <c r="BN66" i="24"/>
  <c r="BO66" i="24"/>
  <c r="BP66" i="24"/>
  <c r="BQ66" i="24"/>
  <c r="BR66" i="24"/>
  <c r="BS66" i="24"/>
  <c r="BT66" i="24"/>
  <c r="BU66" i="24"/>
  <c r="BV66" i="24"/>
  <c r="BW66" i="24"/>
  <c r="BX66" i="24"/>
  <c r="BY66" i="24"/>
  <c r="BZ66" i="24"/>
  <c r="CA66" i="24"/>
  <c r="CB66" i="24"/>
  <c r="CC66" i="24"/>
  <c r="G67" i="24"/>
  <c r="H67" i="24"/>
  <c r="I67" i="24"/>
  <c r="J67" i="24"/>
  <c r="K67" i="24"/>
  <c r="L67" i="24"/>
  <c r="M67" i="24"/>
  <c r="N67" i="24"/>
  <c r="O67" i="24"/>
  <c r="P67" i="24"/>
  <c r="Q67" i="24"/>
  <c r="R67" i="24"/>
  <c r="S67" i="24"/>
  <c r="T67" i="24"/>
  <c r="U67" i="24"/>
  <c r="V67" i="24"/>
  <c r="W67" i="24"/>
  <c r="X67" i="24"/>
  <c r="Y67" i="24"/>
  <c r="Z67" i="24"/>
  <c r="AA67" i="24"/>
  <c r="AB67" i="24"/>
  <c r="AC67" i="24"/>
  <c r="AD67" i="24"/>
  <c r="AE67" i="24"/>
  <c r="AF67" i="24"/>
  <c r="AG67" i="24"/>
  <c r="AH67" i="24"/>
  <c r="AI67" i="24"/>
  <c r="AJ67" i="24"/>
  <c r="AK67" i="24"/>
  <c r="AL67" i="24"/>
  <c r="AM67" i="24"/>
  <c r="AN67" i="24"/>
  <c r="AO67" i="24"/>
  <c r="AP67" i="24"/>
  <c r="AQ67" i="24"/>
  <c r="AR67" i="24"/>
  <c r="AS67" i="24"/>
  <c r="AT67" i="24"/>
  <c r="AU67" i="24"/>
  <c r="AV67" i="24"/>
  <c r="AW67" i="24"/>
  <c r="AX67" i="24"/>
  <c r="AY67" i="24"/>
  <c r="AZ67" i="24"/>
  <c r="BA67" i="24"/>
  <c r="BB67" i="24"/>
  <c r="BC67" i="24"/>
  <c r="BD67" i="24"/>
  <c r="BE67" i="24"/>
  <c r="BF67" i="24"/>
  <c r="BG67" i="24"/>
  <c r="BH67" i="24"/>
  <c r="BI67" i="24"/>
  <c r="BJ67" i="24"/>
  <c r="BK67" i="24"/>
  <c r="BL67" i="24"/>
  <c r="BM67" i="24"/>
  <c r="BN67" i="24"/>
  <c r="BO67" i="24"/>
  <c r="BP67" i="24"/>
  <c r="BQ67" i="24"/>
  <c r="BR67" i="24"/>
  <c r="BS67" i="24"/>
  <c r="BT67" i="24"/>
  <c r="BU67" i="24"/>
  <c r="BV67" i="24"/>
  <c r="BW67" i="24"/>
  <c r="BX67" i="24"/>
  <c r="BY67" i="24"/>
  <c r="BZ67" i="24"/>
  <c r="CA67" i="24"/>
  <c r="CB67" i="24"/>
  <c r="CC67" i="24"/>
  <c r="G68" i="24"/>
  <c r="H68" i="24"/>
  <c r="I68" i="24"/>
  <c r="J68" i="24"/>
  <c r="K68" i="24"/>
  <c r="L68" i="24"/>
  <c r="M68" i="24"/>
  <c r="N68" i="24"/>
  <c r="O68" i="24"/>
  <c r="P68" i="24"/>
  <c r="Q68" i="24"/>
  <c r="R68" i="24"/>
  <c r="S68" i="24"/>
  <c r="T68" i="24"/>
  <c r="U68" i="24"/>
  <c r="V68" i="24"/>
  <c r="W68" i="24"/>
  <c r="X68" i="24"/>
  <c r="Y68" i="24"/>
  <c r="Z68" i="24"/>
  <c r="AA68" i="24"/>
  <c r="AB68" i="24"/>
  <c r="AC68" i="24"/>
  <c r="AD68" i="24"/>
  <c r="AE68" i="24"/>
  <c r="AF68" i="24"/>
  <c r="AG68" i="24"/>
  <c r="AH68" i="24"/>
  <c r="AI68" i="24"/>
  <c r="AJ68" i="24"/>
  <c r="AK68" i="24"/>
  <c r="AL68" i="24"/>
  <c r="AM68" i="24"/>
  <c r="AN68" i="24"/>
  <c r="AO68" i="24"/>
  <c r="AP68" i="24"/>
  <c r="AQ68" i="24"/>
  <c r="AR68" i="24"/>
  <c r="AS68" i="24"/>
  <c r="AT68" i="24"/>
  <c r="AU68" i="24"/>
  <c r="AV68" i="24"/>
  <c r="AW68" i="24"/>
  <c r="AX68" i="24"/>
  <c r="AY68" i="24"/>
  <c r="AZ68" i="24"/>
  <c r="BA68" i="24"/>
  <c r="BB68" i="24"/>
  <c r="BC68" i="24"/>
  <c r="BD68" i="24"/>
  <c r="BE68" i="24"/>
  <c r="BF68" i="24"/>
  <c r="BG68" i="24"/>
  <c r="BH68" i="24"/>
  <c r="BI68" i="24"/>
  <c r="BJ68" i="24"/>
  <c r="BK68" i="24"/>
  <c r="BL68" i="24"/>
  <c r="BM68" i="24"/>
  <c r="BN68" i="24"/>
  <c r="BO68" i="24"/>
  <c r="BP68" i="24"/>
  <c r="BQ68" i="24"/>
  <c r="BR68" i="24"/>
  <c r="BS68" i="24"/>
  <c r="BT68" i="24"/>
  <c r="BU68" i="24"/>
  <c r="BV68" i="24"/>
  <c r="BW68" i="24"/>
  <c r="BX68" i="24"/>
  <c r="BY68" i="24"/>
  <c r="BZ68" i="24"/>
  <c r="CA68" i="24"/>
  <c r="CB68" i="24"/>
  <c r="CC68" i="24"/>
  <c r="G69" i="24"/>
  <c r="H69" i="24"/>
  <c r="I69" i="24"/>
  <c r="J69" i="24"/>
  <c r="K69" i="24"/>
  <c r="L69" i="24"/>
  <c r="M69" i="24"/>
  <c r="N69" i="24"/>
  <c r="O69" i="24"/>
  <c r="P69" i="24"/>
  <c r="Q69" i="24"/>
  <c r="R69" i="24"/>
  <c r="S69" i="24"/>
  <c r="T69" i="24"/>
  <c r="U69" i="24"/>
  <c r="V69" i="24"/>
  <c r="W69" i="24"/>
  <c r="X69" i="24"/>
  <c r="Y69" i="24"/>
  <c r="Z69" i="24"/>
  <c r="AA69" i="24"/>
  <c r="AB69" i="24"/>
  <c r="AC69" i="24"/>
  <c r="AD69" i="24"/>
  <c r="AE69" i="24"/>
  <c r="AF69" i="24"/>
  <c r="AG69" i="24"/>
  <c r="AH69" i="24"/>
  <c r="AI69" i="24"/>
  <c r="AJ69" i="24"/>
  <c r="AK69" i="24"/>
  <c r="AL69" i="24"/>
  <c r="AM69" i="24"/>
  <c r="AN69" i="24"/>
  <c r="AO69" i="24"/>
  <c r="AP69" i="24"/>
  <c r="AQ69" i="24"/>
  <c r="AR69" i="24"/>
  <c r="AS69" i="24"/>
  <c r="AT69" i="24"/>
  <c r="AU69" i="24"/>
  <c r="AV69" i="24"/>
  <c r="AW69" i="24"/>
  <c r="AX69" i="24"/>
  <c r="AY69" i="24"/>
  <c r="AZ69" i="24"/>
  <c r="BA69" i="24"/>
  <c r="BB69" i="24"/>
  <c r="BC69" i="24"/>
  <c r="BD69" i="24"/>
  <c r="BE69" i="24"/>
  <c r="BF69" i="24"/>
  <c r="BG69" i="24"/>
  <c r="BH69" i="24"/>
  <c r="BI69" i="24"/>
  <c r="BJ69" i="24"/>
  <c r="BK69" i="24"/>
  <c r="BL69" i="24"/>
  <c r="BM69" i="24"/>
  <c r="BN69" i="24"/>
  <c r="BO69" i="24"/>
  <c r="BP69" i="24"/>
  <c r="BQ69" i="24"/>
  <c r="BR69" i="24"/>
  <c r="BS69" i="24"/>
  <c r="BT69" i="24"/>
  <c r="BU69" i="24"/>
  <c r="BV69" i="24"/>
  <c r="BW69" i="24"/>
  <c r="BX69" i="24"/>
  <c r="BY69" i="24"/>
  <c r="BZ69" i="24"/>
  <c r="CA69" i="24"/>
  <c r="CB69" i="24"/>
  <c r="CC69" i="24"/>
  <c r="G70" i="24"/>
  <c r="H70" i="24"/>
  <c r="I70" i="24"/>
  <c r="J70" i="24"/>
  <c r="K70" i="24"/>
  <c r="L70" i="24"/>
  <c r="M70" i="24"/>
  <c r="N70" i="24"/>
  <c r="O70" i="24"/>
  <c r="P70" i="24"/>
  <c r="Q70" i="24"/>
  <c r="R70" i="24"/>
  <c r="S70" i="24"/>
  <c r="T70" i="24"/>
  <c r="U70" i="24"/>
  <c r="V70" i="24"/>
  <c r="W70" i="24"/>
  <c r="X70" i="24"/>
  <c r="Y70" i="24"/>
  <c r="Z70" i="24"/>
  <c r="AA70" i="24"/>
  <c r="AB70" i="24"/>
  <c r="AC70" i="24"/>
  <c r="AD70" i="24"/>
  <c r="AE70" i="24"/>
  <c r="AF70" i="24"/>
  <c r="AG70" i="24"/>
  <c r="AH70" i="24"/>
  <c r="AI70" i="24"/>
  <c r="AJ70" i="24"/>
  <c r="AK70" i="24"/>
  <c r="AL70" i="24"/>
  <c r="AM70" i="24"/>
  <c r="AN70" i="24"/>
  <c r="AO70" i="24"/>
  <c r="AP70" i="24"/>
  <c r="AQ70" i="24"/>
  <c r="AR70" i="24"/>
  <c r="AS70" i="24"/>
  <c r="AT70" i="24"/>
  <c r="AU70" i="24"/>
  <c r="AV70" i="24"/>
  <c r="AW70" i="24"/>
  <c r="AX70" i="24"/>
  <c r="AY70" i="24"/>
  <c r="AZ70" i="24"/>
  <c r="BA70" i="24"/>
  <c r="BB70" i="24"/>
  <c r="BC70" i="24"/>
  <c r="BD70" i="24"/>
  <c r="BE70" i="24"/>
  <c r="BF70" i="24"/>
  <c r="BG70" i="24"/>
  <c r="BH70" i="24"/>
  <c r="BI70" i="24"/>
  <c r="BJ70" i="24"/>
  <c r="BK70" i="24"/>
  <c r="BL70" i="24"/>
  <c r="BM70" i="24"/>
  <c r="BN70" i="24"/>
  <c r="BO70" i="24"/>
  <c r="BP70" i="24"/>
  <c r="BQ70" i="24"/>
  <c r="BR70" i="24"/>
  <c r="BS70" i="24"/>
  <c r="BT70" i="24"/>
  <c r="BU70" i="24"/>
  <c r="BV70" i="24"/>
  <c r="BW70" i="24"/>
  <c r="BX70" i="24"/>
  <c r="BY70" i="24"/>
  <c r="BZ70" i="24"/>
  <c r="CA70" i="24"/>
  <c r="CB70" i="24"/>
  <c r="CC70" i="24"/>
  <c r="G71" i="24"/>
  <c r="H71" i="24"/>
  <c r="I71" i="24"/>
  <c r="J71" i="24"/>
  <c r="K71" i="24"/>
  <c r="L71" i="24"/>
  <c r="M71" i="24"/>
  <c r="N71" i="24"/>
  <c r="O71" i="24"/>
  <c r="P71" i="24"/>
  <c r="Q71" i="24"/>
  <c r="R71" i="24"/>
  <c r="S71" i="24"/>
  <c r="T71" i="24"/>
  <c r="U71" i="24"/>
  <c r="V71" i="24"/>
  <c r="W71" i="24"/>
  <c r="X71" i="24"/>
  <c r="Y71" i="24"/>
  <c r="Z71" i="24"/>
  <c r="AA71" i="24"/>
  <c r="AB71" i="24"/>
  <c r="AC71" i="24"/>
  <c r="AD71" i="24"/>
  <c r="AE71" i="24"/>
  <c r="AF71" i="24"/>
  <c r="AG71" i="24"/>
  <c r="AH71" i="24"/>
  <c r="AI71" i="24"/>
  <c r="AJ71" i="24"/>
  <c r="AK71" i="24"/>
  <c r="AL71" i="24"/>
  <c r="AM71" i="24"/>
  <c r="AN71" i="24"/>
  <c r="AO71" i="24"/>
  <c r="AP71" i="24"/>
  <c r="AQ71" i="24"/>
  <c r="AR71" i="24"/>
  <c r="AS71" i="24"/>
  <c r="AT71" i="24"/>
  <c r="AU71" i="24"/>
  <c r="AV71" i="24"/>
  <c r="AW71" i="24"/>
  <c r="AX71" i="24"/>
  <c r="AY71" i="24"/>
  <c r="AZ71" i="24"/>
  <c r="BA71" i="24"/>
  <c r="BB71" i="24"/>
  <c r="BC71" i="24"/>
  <c r="BD71" i="24"/>
  <c r="BE71" i="24"/>
  <c r="BF71" i="24"/>
  <c r="BG71" i="24"/>
  <c r="BH71" i="24"/>
  <c r="BI71" i="24"/>
  <c r="BJ71" i="24"/>
  <c r="BK71" i="24"/>
  <c r="BL71" i="24"/>
  <c r="BM71" i="24"/>
  <c r="BN71" i="24"/>
  <c r="BO71" i="24"/>
  <c r="BP71" i="24"/>
  <c r="BQ71" i="24"/>
  <c r="BR71" i="24"/>
  <c r="BS71" i="24"/>
  <c r="BT71" i="24"/>
  <c r="BU71" i="24"/>
  <c r="BV71" i="24"/>
  <c r="BW71" i="24"/>
  <c r="BX71" i="24"/>
  <c r="BY71" i="24"/>
  <c r="BZ71" i="24"/>
  <c r="CA71" i="24"/>
  <c r="CB71" i="24"/>
  <c r="CC71" i="24"/>
  <c r="G72" i="24"/>
  <c r="H72" i="24"/>
  <c r="I72" i="24"/>
  <c r="J72" i="24"/>
  <c r="K72" i="24"/>
  <c r="L72" i="24"/>
  <c r="M72" i="24"/>
  <c r="N72" i="24"/>
  <c r="O72" i="24"/>
  <c r="P72" i="24"/>
  <c r="Q72" i="24"/>
  <c r="R72" i="24"/>
  <c r="S72" i="24"/>
  <c r="T72" i="24"/>
  <c r="U72" i="24"/>
  <c r="V72" i="24"/>
  <c r="W72" i="24"/>
  <c r="X72" i="24"/>
  <c r="Y72" i="24"/>
  <c r="Z72" i="24"/>
  <c r="AA72" i="24"/>
  <c r="AB72" i="24"/>
  <c r="AC72" i="24"/>
  <c r="AD72" i="24"/>
  <c r="AE72" i="24"/>
  <c r="AF72" i="24"/>
  <c r="AG72" i="24"/>
  <c r="AH72" i="24"/>
  <c r="AI72" i="24"/>
  <c r="AJ72" i="24"/>
  <c r="AK72" i="24"/>
  <c r="AL72" i="24"/>
  <c r="AM72" i="24"/>
  <c r="AN72" i="24"/>
  <c r="AO72" i="24"/>
  <c r="AP72" i="24"/>
  <c r="AQ72" i="24"/>
  <c r="AR72" i="24"/>
  <c r="AS72" i="24"/>
  <c r="AT72" i="24"/>
  <c r="AU72" i="24"/>
  <c r="AV72" i="24"/>
  <c r="AW72" i="24"/>
  <c r="AX72" i="24"/>
  <c r="AY72" i="24"/>
  <c r="AZ72" i="24"/>
  <c r="BA72" i="24"/>
  <c r="BB72" i="24"/>
  <c r="BC72" i="24"/>
  <c r="BD72" i="24"/>
  <c r="BE72" i="24"/>
  <c r="BF72" i="24"/>
  <c r="BG72" i="24"/>
  <c r="BH72" i="24"/>
  <c r="BI72" i="24"/>
  <c r="BJ72" i="24"/>
  <c r="BK72" i="24"/>
  <c r="BL72" i="24"/>
  <c r="BM72" i="24"/>
  <c r="BN72" i="24"/>
  <c r="BO72" i="24"/>
  <c r="BP72" i="24"/>
  <c r="BQ72" i="24"/>
  <c r="BR72" i="24"/>
  <c r="BS72" i="24"/>
  <c r="BT72" i="24"/>
  <c r="BU72" i="24"/>
  <c r="BV72" i="24"/>
  <c r="BW72" i="24"/>
  <c r="BX72" i="24"/>
  <c r="BY72" i="24"/>
  <c r="BZ72" i="24"/>
  <c r="CA72" i="24"/>
  <c r="CB72" i="24"/>
  <c r="CC72" i="24"/>
  <c r="G73" i="24"/>
  <c r="H73" i="24"/>
  <c r="I73" i="24"/>
  <c r="J73" i="24"/>
  <c r="K73" i="24"/>
  <c r="L73" i="24"/>
  <c r="M73" i="24"/>
  <c r="N73" i="24"/>
  <c r="O73" i="24"/>
  <c r="P73" i="24"/>
  <c r="Q73" i="24"/>
  <c r="R73" i="24"/>
  <c r="S73" i="24"/>
  <c r="T73" i="24"/>
  <c r="U73" i="24"/>
  <c r="V73" i="24"/>
  <c r="W73" i="24"/>
  <c r="X73" i="24"/>
  <c r="Y73" i="24"/>
  <c r="Z73" i="24"/>
  <c r="AA73" i="24"/>
  <c r="AB73" i="24"/>
  <c r="AC73" i="24"/>
  <c r="AD73" i="24"/>
  <c r="AE73" i="24"/>
  <c r="AF73" i="24"/>
  <c r="AG73" i="24"/>
  <c r="AH73" i="24"/>
  <c r="AI73" i="24"/>
  <c r="AJ73" i="24"/>
  <c r="AK73" i="24"/>
  <c r="AL73" i="24"/>
  <c r="AM73" i="24"/>
  <c r="AN73" i="24"/>
  <c r="AO73" i="24"/>
  <c r="AP73" i="24"/>
  <c r="AQ73" i="24"/>
  <c r="AR73" i="24"/>
  <c r="AS73" i="24"/>
  <c r="AT73" i="24"/>
  <c r="AU73" i="24"/>
  <c r="AV73" i="24"/>
  <c r="AW73" i="24"/>
  <c r="AX73" i="24"/>
  <c r="AY73" i="24"/>
  <c r="AZ73" i="24"/>
  <c r="BA73" i="24"/>
  <c r="BB73" i="24"/>
  <c r="BC73" i="24"/>
  <c r="BD73" i="24"/>
  <c r="BE73" i="24"/>
  <c r="BF73" i="24"/>
  <c r="BG73" i="24"/>
  <c r="BH73" i="24"/>
  <c r="BI73" i="24"/>
  <c r="BJ73" i="24"/>
  <c r="BK73" i="24"/>
  <c r="BL73" i="24"/>
  <c r="BM73" i="24"/>
  <c r="BN73" i="24"/>
  <c r="BO73" i="24"/>
  <c r="BP73" i="24"/>
  <c r="BQ73" i="24"/>
  <c r="BR73" i="24"/>
  <c r="BS73" i="24"/>
  <c r="BT73" i="24"/>
  <c r="BU73" i="24"/>
  <c r="BV73" i="24"/>
  <c r="BW73" i="24"/>
  <c r="BX73" i="24"/>
  <c r="BY73" i="24"/>
  <c r="BZ73" i="24"/>
  <c r="CA73" i="24"/>
  <c r="CB73" i="24"/>
  <c r="CC73" i="24"/>
  <c r="G74" i="24"/>
  <c r="H74" i="24"/>
  <c r="I74" i="24"/>
  <c r="J74" i="24"/>
  <c r="K74" i="24"/>
  <c r="L74" i="24"/>
  <c r="M74" i="24"/>
  <c r="N74" i="24"/>
  <c r="O74" i="24"/>
  <c r="P74" i="24"/>
  <c r="Q74" i="24"/>
  <c r="R74" i="24"/>
  <c r="S74" i="24"/>
  <c r="T74" i="24"/>
  <c r="U74" i="24"/>
  <c r="V74" i="24"/>
  <c r="W74" i="24"/>
  <c r="X74" i="24"/>
  <c r="Y74" i="24"/>
  <c r="Z74" i="24"/>
  <c r="AA74" i="24"/>
  <c r="AB74" i="24"/>
  <c r="AC74" i="24"/>
  <c r="AD74" i="24"/>
  <c r="AE74" i="24"/>
  <c r="AF74" i="24"/>
  <c r="AG74" i="24"/>
  <c r="AH74" i="24"/>
  <c r="AI74" i="24"/>
  <c r="AJ74" i="24"/>
  <c r="AK74" i="24"/>
  <c r="AL74" i="24"/>
  <c r="AM74" i="24"/>
  <c r="AN74" i="24"/>
  <c r="AO74" i="24"/>
  <c r="AP74" i="24"/>
  <c r="AQ74" i="24"/>
  <c r="AR74" i="24"/>
  <c r="AS74" i="24"/>
  <c r="AT74" i="24"/>
  <c r="AU74" i="24"/>
  <c r="AV74" i="24"/>
  <c r="AW74" i="24"/>
  <c r="AX74" i="24"/>
  <c r="AY74" i="24"/>
  <c r="AZ74" i="24"/>
  <c r="BA74" i="24"/>
  <c r="BB74" i="24"/>
  <c r="BC74" i="24"/>
  <c r="BD74" i="24"/>
  <c r="BE74" i="24"/>
  <c r="BF74" i="24"/>
  <c r="BG74" i="24"/>
  <c r="BH74" i="24"/>
  <c r="BI74" i="24"/>
  <c r="BJ74" i="24"/>
  <c r="BK74" i="24"/>
  <c r="BL74" i="24"/>
  <c r="BM74" i="24"/>
  <c r="BN74" i="24"/>
  <c r="BO74" i="24"/>
  <c r="BP74" i="24"/>
  <c r="BQ74" i="24"/>
  <c r="BR74" i="24"/>
  <c r="BS74" i="24"/>
  <c r="BT74" i="24"/>
  <c r="BU74" i="24"/>
  <c r="BV74" i="24"/>
  <c r="BW74" i="24"/>
  <c r="BX74" i="24"/>
  <c r="BY74" i="24"/>
  <c r="BZ74" i="24"/>
  <c r="CA74" i="24"/>
  <c r="CB74" i="24"/>
  <c r="CC74" i="24"/>
  <c r="G75" i="24"/>
  <c r="H75" i="24"/>
  <c r="I75" i="24"/>
  <c r="J75" i="24"/>
  <c r="K75" i="24"/>
  <c r="L75" i="24"/>
  <c r="M75" i="24"/>
  <c r="N75" i="24"/>
  <c r="O75" i="24"/>
  <c r="P75" i="24"/>
  <c r="Q75" i="24"/>
  <c r="R75" i="24"/>
  <c r="S75" i="24"/>
  <c r="T75" i="24"/>
  <c r="U75" i="24"/>
  <c r="V75" i="24"/>
  <c r="W75" i="24"/>
  <c r="X75" i="24"/>
  <c r="Y75" i="24"/>
  <c r="Z75" i="24"/>
  <c r="AA75" i="24"/>
  <c r="AB75" i="24"/>
  <c r="AC75" i="24"/>
  <c r="AD75" i="24"/>
  <c r="AE75" i="24"/>
  <c r="AF75" i="24"/>
  <c r="AG75" i="24"/>
  <c r="AH75" i="24"/>
  <c r="AI75" i="24"/>
  <c r="AJ75" i="24"/>
  <c r="AK75" i="24"/>
  <c r="AL75" i="24"/>
  <c r="AM75" i="24"/>
  <c r="AN75" i="24"/>
  <c r="AO75" i="24"/>
  <c r="AP75" i="24"/>
  <c r="AQ75" i="24"/>
  <c r="AR75" i="24"/>
  <c r="AS75" i="24"/>
  <c r="AT75" i="24"/>
  <c r="AU75" i="24"/>
  <c r="AV75" i="24"/>
  <c r="AW75" i="24"/>
  <c r="AX75" i="24"/>
  <c r="AY75" i="24"/>
  <c r="AZ75" i="24"/>
  <c r="BA75" i="24"/>
  <c r="BB75" i="24"/>
  <c r="BC75" i="24"/>
  <c r="BD75" i="24"/>
  <c r="BE75" i="24"/>
  <c r="BF75" i="24"/>
  <c r="BG75" i="24"/>
  <c r="BH75" i="24"/>
  <c r="BI75" i="24"/>
  <c r="BJ75" i="24"/>
  <c r="BK75" i="24"/>
  <c r="BL75" i="24"/>
  <c r="BM75" i="24"/>
  <c r="BN75" i="24"/>
  <c r="BO75" i="24"/>
  <c r="BP75" i="24"/>
  <c r="BQ75" i="24"/>
  <c r="BR75" i="24"/>
  <c r="BS75" i="24"/>
  <c r="BT75" i="24"/>
  <c r="BU75" i="24"/>
  <c r="BV75" i="24"/>
  <c r="BW75" i="24"/>
  <c r="BX75" i="24"/>
  <c r="BY75" i="24"/>
  <c r="BZ75" i="24"/>
  <c r="CA75" i="24"/>
  <c r="CB75" i="24"/>
  <c r="CC75" i="24"/>
  <c r="G76" i="24"/>
  <c r="H76" i="24"/>
  <c r="I76" i="24"/>
  <c r="J76" i="24"/>
  <c r="K76" i="24"/>
  <c r="L76" i="24"/>
  <c r="M76" i="24"/>
  <c r="N76" i="24"/>
  <c r="O76" i="24"/>
  <c r="P76" i="24"/>
  <c r="Q76" i="24"/>
  <c r="R76" i="24"/>
  <c r="S76" i="24"/>
  <c r="T76" i="24"/>
  <c r="U76" i="24"/>
  <c r="V76" i="24"/>
  <c r="W76" i="24"/>
  <c r="X76" i="24"/>
  <c r="Y76" i="24"/>
  <c r="Z76" i="24"/>
  <c r="AA76" i="24"/>
  <c r="AB76" i="24"/>
  <c r="AC76" i="24"/>
  <c r="AD76" i="24"/>
  <c r="AE76" i="24"/>
  <c r="AF76" i="24"/>
  <c r="AG76" i="24"/>
  <c r="AH76" i="24"/>
  <c r="AI76" i="24"/>
  <c r="AJ76" i="24"/>
  <c r="AK76" i="24"/>
  <c r="AL76" i="24"/>
  <c r="AM76" i="24"/>
  <c r="AN76" i="24"/>
  <c r="AO76" i="24"/>
  <c r="AP76" i="24"/>
  <c r="AQ76" i="24"/>
  <c r="AR76" i="24"/>
  <c r="AS76" i="24"/>
  <c r="AT76" i="24"/>
  <c r="AU76" i="24"/>
  <c r="AV76" i="24"/>
  <c r="AW76" i="24"/>
  <c r="AX76" i="24"/>
  <c r="AY76" i="24"/>
  <c r="AZ76" i="24"/>
  <c r="BA76" i="24"/>
  <c r="BB76" i="24"/>
  <c r="BC76" i="24"/>
  <c r="BD76" i="24"/>
  <c r="BE76" i="24"/>
  <c r="BF76" i="24"/>
  <c r="BG76" i="24"/>
  <c r="BH76" i="24"/>
  <c r="BI76" i="24"/>
  <c r="BJ76" i="24"/>
  <c r="BK76" i="24"/>
  <c r="BL76" i="24"/>
  <c r="BM76" i="24"/>
  <c r="BN76" i="24"/>
  <c r="BO76" i="24"/>
  <c r="BP76" i="24"/>
  <c r="BQ76" i="24"/>
  <c r="BR76" i="24"/>
  <c r="BS76" i="24"/>
  <c r="BT76" i="24"/>
  <c r="BU76" i="24"/>
  <c r="BV76" i="24"/>
  <c r="BW76" i="24"/>
  <c r="BX76" i="24"/>
  <c r="BY76" i="24"/>
  <c r="BZ76" i="24"/>
  <c r="CA76" i="24"/>
  <c r="CB76" i="24"/>
  <c r="CC76" i="24"/>
  <c r="G77" i="24"/>
  <c r="H77" i="24"/>
  <c r="I77" i="24"/>
  <c r="J77" i="24"/>
  <c r="K77" i="24"/>
  <c r="L77" i="24"/>
  <c r="M77" i="24"/>
  <c r="N77" i="24"/>
  <c r="O77" i="24"/>
  <c r="P77" i="24"/>
  <c r="Q77" i="24"/>
  <c r="R77" i="24"/>
  <c r="S77" i="24"/>
  <c r="T77" i="24"/>
  <c r="U77" i="24"/>
  <c r="V77" i="24"/>
  <c r="W77" i="24"/>
  <c r="X77" i="24"/>
  <c r="Y77" i="24"/>
  <c r="Z77" i="24"/>
  <c r="AA77" i="24"/>
  <c r="AB77" i="24"/>
  <c r="AC77" i="24"/>
  <c r="AD77" i="24"/>
  <c r="AE77" i="24"/>
  <c r="AF77" i="24"/>
  <c r="AG77" i="24"/>
  <c r="AH77" i="24"/>
  <c r="AI77" i="24"/>
  <c r="AJ77" i="24"/>
  <c r="AK77" i="24"/>
  <c r="AL77" i="24"/>
  <c r="AM77" i="24"/>
  <c r="AN77" i="24"/>
  <c r="AO77" i="24"/>
  <c r="AP77" i="24"/>
  <c r="AQ77" i="24"/>
  <c r="AR77" i="24"/>
  <c r="AS77" i="24"/>
  <c r="AT77" i="24"/>
  <c r="AU77" i="24"/>
  <c r="AV77" i="24"/>
  <c r="AW77" i="24"/>
  <c r="AX77" i="24"/>
  <c r="AY77" i="24"/>
  <c r="AZ77" i="24"/>
  <c r="BA77" i="24"/>
  <c r="BB77" i="24"/>
  <c r="BC77" i="24"/>
  <c r="BD77" i="24"/>
  <c r="BE77" i="24"/>
  <c r="BF77" i="24"/>
  <c r="BG77" i="24"/>
  <c r="BH77" i="24"/>
  <c r="BI77" i="24"/>
  <c r="BJ77" i="24"/>
  <c r="BK77" i="24"/>
  <c r="BL77" i="24"/>
  <c r="BM77" i="24"/>
  <c r="BN77" i="24"/>
  <c r="BO77" i="24"/>
  <c r="BP77" i="24"/>
  <c r="BQ77" i="24"/>
  <c r="BR77" i="24"/>
  <c r="BS77" i="24"/>
  <c r="BT77" i="24"/>
  <c r="BU77" i="24"/>
  <c r="BV77" i="24"/>
  <c r="BW77" i="24"/>
  <c r="BX77" i="24"/>
  <c r="BY77" i="24"/>
  <c r="BZ77" i="24"/>
  <c r="CA77" i="24"/>
  <c r="CB77" i="24"/>
  <c r="CC77" i="24"/>
  <c r="G78" i="24"/>
  <c r="H78" i="24"/>
  <c r="I78" i="24"/>
  <c r="J78" i="24"/>
  <c r="K78" i="24"/>
  <c r="L78" i="24"/>
  <c r="M78" i="24"/>
  <c r="N78" i="24"/>
  <c r="O78" i="24"/>
  <c r="P78" i="24"/>
  <c r="Q78" i="24"/>
  <c r="R78" i="24"/>
  <c r="S78" i="24"/>
  <c r="T78" i="24"/>
  <c r="U78" i="24"/>
  <c r="V78" i="24"/>
  <c r="W78" i="24"/>
  <c r="X78" i="24"/>
  <c r="Y78" i="24"/>
  <c r="Z78" i="24"/>
  <c r="AA78" i="24"/>
  <c r="AB78" i="24"/>
  <c r="AC78" i="24"/>
  <c r="AD78" i="24"/>
  <c r="AE78" i="24"/>
  <c r="AF78" i="24"/>
  <c r="AG78" i="24"/>
  <c r="AH78" i="24"/>
  <c r="AI78" i="24"/>
  <c r="AJ78" i="24"/>
  <c r="AK78" i="24"/>
  <c r="AL78" i="24"/>
  <c r="AM78" i="24"/>
  <c r="AN78" i="24"/>
  <c r="AO78" i="24"/>
  <c r="AP78" i="24"/>
  <c r="AQ78" i="24"/>
  <c r="AR78" i="24"/>
  <c r="AS78" i="24"/>
  <c r="AT78" i="24"/>
  <c r="AU78" i="24"/>
  <c r="AV78" i="24"/>
  <c r="AW78" i="24"/>
  <c r="AX78" i="24"/>
  <c r="AY78" i="24"/>
  <c r="AZ78" i="24"/>
  <c r="BA78" i="24"/>
  <c r="BB78" i="24"/>
  <c r="BC78" i="24"/>
  <c r="BD78" i="24"/>
  <c r="BE78" i="24"/>
  <c r="BF78" i="24"/>
  <c r="BG78" i="24"/>
  <c r="BH78" i="24"/>
  <c r="BI78" i="24"/>
  <c r="BJ78" i="24"/>
  <c r="BK78" i="24"/>
  <c r="BL78" i="24"/>
  <c r="BM78" i="24"/>
  <c r="BN78" i="24"/>
  <c r="BO78" i="24"/>
  <c r="BP78" i="24"/>
  <c r="BQ78" i="24"/>
  <c r="BR78" i="24"/>
  <c r="BS78" i="24"/>
  <c r="BT78" i="24"/>
  <c r="BU78" i="24"/>
  <c r="BV78" i="24"/>
  <c r="BW78" i="24"/>
  <c r="BX78" i="24"/>
  <c r="BY78" i="24"/>
  <c r="BZ78" i="24"/>
  <c r="CA78" i="24"/>
  <c r="CB78" i="24"/>
  <c r="CC78" i="24"/>
  <c r="G79" i="24"/>
  <c r="H79" i="24"/>
  <c r="I79" i="24"/>
  <c r="J79" i="24"/>
  <c r="K79" i="24"/>
  <c r="L79" i="24"/>
  <c r="M79" i="24"/>
  <c r="N79" i="24"/>
  <c r="O79" i="24"/>
  <c r="P79" i="24"/>
  <c r="Q79" i="24"/>
  <c r="R79" i="24"/>
  <c r="S79" i="24"/>
  <c r="T79" i="24"/>
  <c r="U79" i="24"/>
  <c r="V79" i="24"/>
  <c r="W79" i="24"/>
  <c r="X79" i="24"/>
  <c r="Y79" i="24"/>
  <c r="Z79" i="24"/>
  <c r="AA79" i="24"/>
  <c r="AB79" i="24"/>
  <c r="AC79" i="24"/>
  <c r="AD79" i="24"/>
  <c r="AE79" i="24"/>
  <c r="AF79" i="24"/>
  <c r="AG79" i="24"/>
  <c r="AH79" i="24"/>
  <c r="AI79" i="24"/>
  <c r="AJ79" i="24"/>
  <c r="AK79" i="24"/>
  <c r="AL79" i="24"/>
  <c r="AM79" i="24"/>
  <c r="AN79" i="24"/>
  <c r="AO79" i="24"/>
  <c r="AP79" i="24"/>
  <c r="AQ79" i="24"/>
  <c r="AR79" i="24"/>
  <c r="AS79" i="24"/>
  <c r="AT79" i="24"/>
  <c r="AU79" i="24"/>
  <c r="AV79" i="24"/>
  <c r="AW79" i="24"/>
  <c r="AX79" i="24"/>
  <c r="AY79" i="24"/>
  <c r="AZ79" i="24"/>
  <c r="BA79" i="24"/>
  <c r="BB79" i="24"/>
  <c r="BC79" i="24"/>
  <c r="BD79" i="24"/>
  <c r="BE79" i="24"/>
  <c r="BF79" i="24"/>
  <c r="BG79" i="24"/>
  <c r="BH79" i="24"/>
  <c r="BI79" i="24"/>
  <c r="BJ79" i="24"/>
  <c r="BK79" i="24"/>
  <c r="BL79" i="24"/>
  <c r="BM79" i="24"/>
  <c r="BN79" i="24"/>
  <c r="BO79" i="24"/>
  <c r="BP79" i="24"/>
  <c r="BQ79" i="24"/>
  <c r="BR79" i="24"/>
  <c r="BS79" i="24"/>
  <c r="BT79" i="24"/>
  <c r="BU79" i="24"/>
  <c r="BV79" i="24"/>
  <c r="BW79" i="24"/>
  <c r="BX79" i="24"/>
  <c r="BY79" i="24"/>
  <c r="BZ79" i="24"/>
  <c r="CA79" i="24"/>
  <c r="CB79" i="24"/>
  <c r="CC79" i="24"/>
  <c r="G80" i="24"/>
  <c r="H80" i="24"/>
  <c r="I80" i="24"/>
  <c r="J80" i="24"/>
  <c r="K80" i="24"/>
  <c r="L80" i="24"/>
  <c r="M80" i="24"/>
  <c r="N80" i="24"/>
  <c r="O80" i="24"/>
  <c r="P80" i="24"/>
  <c r="Q80" i="24"/>
  <c r="R80" i="24"/>
  <c r="S80" i="24"/>
  <c r="T80" i="24"/>
  <c r="U80" i="24"/>
  <c r="V80" i="24"/>
  <c r="W80" i="24"/>
  <c r="X80" i="24"/>
  <c r="Y80" i="24"/>
  <c r="Z80" i="24"/>
  <c r="AA80" i="24"/>
  <c r="AB80" i="24"/>
  <c r="AC80" i="24"/>
  <c r="AD80" i="24"/>
  <c r="AE80" i="24"/>
  <c r="AF80" i="24"/>
  <c r="AG80" i="24"/>
  <c r="AH80" i="24"/>
  <c r="AI80" i="24"/>
  <c r="AJ80" i="24"/>
  <c r="AK80" i="24"/>
  <c r="AL80" i="24"/>
  <c r="AM80" i="24"/>
  <c r="AN80" i="24"/>
  <c r="AO80" i="24"/>
  <c r="AP80" i="24"/>
  <c r="AQ80" i="24"/>
  <c r="AR80" i="24"/>
  <c r="AS80" i="24"/>
  <c r="AT80" i="24"/>
  <c r="AU80" i="24"/>
  <c r="AV80" i="24"/>
  <c r="AW80" i="24"/>
  <c r="AX80" i="24"/>
  <c r="AY80" i="24"/>
  <c r="AZ80" i="24"/>
  <c r="BA80" i="24"/>
  <c r="BB80" i="24"/>
  <c r="BC80" i="24"/>
  <c r="BD80" i="24"/>
  <c r="BE80" i="24"/>
  <c r="BF80" i="24"/>
  <c r="BG80" i="24"/>
  <c r="BH80" i="24"/>
  <c r="BI80" i="24"/>
  <c r="BJ80" i="24"/>
  <c r="BK80" i="24"/>
  <c r="BL80" i="24"/>
  <c r="BM80" i="24"/>
  <c r="BN80" i="24"/>
  <c r="BO80" i="24"/>
  <c r="BP80" i="24"/>
  <c r="BQ80" i="24"/>
  <c r="BR80" i="24"/>
  <c r="BS80" i="24"/>
  <c r="BT80" i="24"/>
  <c r="BU80" i="24"/>
  <c r="BV80" i="24"/>
  <c r="BW80" i="24"/>
  <c r="BX80" i="24"/>
  <c r="BY80" i="24"/>
  <c r="BZ80" i="24"/>
  <c r="CA80" i="24"/>
  <c r="CB80" i="24"/>
  <c r="CC80" i="24"/>
  <c r="G81" i="24"/>
  <c r="H81" i="24"/>
  <c r="I81" i="24"/>
  <c r="J81" i="24"/>
  <c r="K81" i="24"/>
  <c r="L81" i="24"/>
  <c r="M81" i="24"/>
  <c r="N81" i="24"/>
  <c r="O81" i="24"/>
  <c r="P81" i="24"/>
  <c r="Q81" i="24"/>
  <c r="R81" i="24"/>
  <c r="S81" i="24"/>
  <c r="T81" i="24"/>
  <c r="U81" i="24"/>
  <c r="V81" i="24"/>
  <c r="W81" i="24"/>
  <c r="X81" i="24"/>
  <c r="Y81" i="24"/>
  <c r="Z81" i="24"/>
  <c r="AA81" i="24"/>
  <c r="AB81" i="24"/>
  <c r="AC81" i="24"/>
  <c r="AD81" i="24"/>
  <c r="AE81" i="24"/>
  <c r="AF81" i="24"/>
  <c r="AG81" i="24"/>
  <c r="AH81" i="24"/>
  <c r="AI81" i="24"/>
  <c r="AJ81" i="24"/>
  <c r="AK81" i="24"/>
  <c r="AL81" i="24"/>
  <c r="AM81" i="24"/>
  <c r="AN81" i="24"/>
  <c r="AO81" i="24"/>
  <c r="AP81" i="24"/>
  <c r="AQ81" i="24"/>
  <c r="AR81" i="24"/>
  <c r="AS81" i="24"/>
  <c r="AT81" i="24"/>
  <c r="AU81" i="24"/>
  <c r="AV81" i="24"/>
  <c r="AW81" i="24"/>
  <c r="AX81" i="24"/>
  <c r="AY81" i="24"/>
  <c r="AZ81" i="24"/>
  <c r="BA81" i="24"/>
  <c r="BB81" i="24"/>
  <c r="BC81" i="24"/>
  <c r="BD81" i="24"/>
  <c r="BE81" i="24"/>
  <c r="BF81" i="24"/>
  <c r="BG81" i="24"/>
  <c r="BH81" i="24"/>
  <c r="BI81" i="24"/>
  <c r="BJ81" i="24"/>
  <c r="BK81" i="24"/>
  <c r="BL81" i="24"/>
  <c r="BM81" i="24"/>
  <c r="BN81" i="24"/>
  <c r="BO81" i="24"/>
  <c r="BP81" i="24"/>
  <c r="BQ81" i="24"/>
  <c r="BR81" i="24"/>
  <c r="BS81" i="24"/>
  <c r="BT81" i="24"/>
  <c r="BU81" i="24"/>
  <c r="BV81" i="24"/>
  <c r="BW81" i="24"/>
  <c r="BX81" i="24"/>
  <c r="BY81" i="24"/>
  <c r="BZ81" i="24"/>
  <c r="CA81" i="24"/>
  <c r="CB81" i="24"/>
  <c r="CC81" i="24"/>
  <c r="G82" i="24"/>
  <c r="H82" i="24"/>
  <c r="I82" i="24"/>
  <c r="J82" i="24"/>
  <c r="K82" i="24"/>
  <c r="L82" i="24"/>
  <c r="M82" i="24"/>
  <c r="N82" i="24"/>
  <c r="O82" i="24"/>
  <c r="P82" i="24"/>
  <c r="Q82" i="24"/>
  <c r="R82" i="24"/>
  <c r="S82" i="24"/>
  <c r="T82" i="24"/>
  <c r="U82" i="24"/>
  <c r="V82" i="24"/>
  <c r="W82" i="24"/>
  <c r="X82" i="24"/>
  <c r="Y82" i="24"/>
  <c r="Z82" i="24"/>
  <c r="AA82" i="24"/>
  <c r="AB82" i="24"/>
  <c r="AC82" i="24"/>
  <c r="AD82" i="24"/>
  <c r="AE82" i="24"/>
  <c r="AF82" i="24"/>
  <c r="AG82" i="24"/>
  <c r="AH82" i="24"/>
  <c r="AI82" i="24"/>
  <c r="AJ82" i="24"/>
  <c r="AK82" i="24"/>
  <c r="AL82" i="24"/>
  <c r="AM82" i="24"/>
  <c r="AN82" i="24"/>
  <c r="AO82" i="24"/>
  <c r="AP82" i="24"/>
  <c r="AQ82" i="24"/>
  <c r="AR82" i="24"/>
  <c r="AS82" i="24"/>
  <c r="AT82" i="24"/>
  <c r="AU82" i="24"/>
  <c r="AV82" i="24"/>
  <c r="AW82" i="24"/>
  <c r="AX82" i="24"/>
  <c r="AY82" i="24"/>
  <c r="AZ82" i="24"/>
  <c r="BA82" i="24"/>
  <c r="BB82" i="24"/>
  <c r="BC82" i="24"/>
  <c r="BD82" i="24"/>
  <c r="BE82" i="24"/>
  <c r="BF82" i="24"/>
  <c r="BG82" i="24"/>
  <c r="BH82" i="24"/>
  <c r="BI82" i="24"/>
  <c r="BJ82" i="24"/>
  <c r="BK82" i="24"/>
  <c r="BL82" i="24"/>
  <c r="BM82" i="24"/>
  <c r="BN82" i="24"/>
  <c r="BO82" i="24"/>
  <c r="BP82" i="24"/>
  <c r="BQ82" i="24"/>
  <c r="BR82" i="24"/>
  <c r="BS82" i="24"/>
  <c r="BT82" i="24"/>
  <c r="BU82" i="24"/>
  <c r="BV82" i="24"/>
  <c r="BW82" i="24"/>
  <c r="BX82" i="24"/>
  <c r="BY82" i="24"/>
  <c r="BZ82" i="24"/>
  <c r="CA82" i="24"/>
  <c r="CB82" i="24"/>
  <c r="CC82" i="24"/>
  <c r="G83" i="24"/>
  <c r="H83" i="24"/>
  <c r="I83" i="24"/>
  <c r="J83" i="24"/>
  <c r="K83" i="24"/>
  <c r="L83" i="24"/>
  <c r="M83" i="24"/>
  <c r="N83" i="24"/>
  <c r="O83" i="24"/>
  <c r="P83" i="24"/>
  <c r="Q83" i="24"/>
  <c r="R83" i="24"/>
  <c r="S83" i="24"/>
  <c r="T83" i="24"/>
  <c r="U83" i="24"/>
  <c r="V83" i="24"/>
  <c r="W83" i="24"/>
  <c r="X83" i="24"/>
  <c r="Y83" i="24"/>
  <c r="Z83" i="24"/>
  <c r="AA83" i="24"/>
  <c r="AB83" i="24"/>
  <c r="AC83" i="24"/>
  <c r="AD83" i="24"/>
  <c r="AE83" i="24"/>
  <c r="AF83" i="24"/>
  <c r="AG83" i="24"/>
  <c r="AH83" i="24"/>
  <c r="AI83" i="24"/>
  <c r="AJ83" i="24"/>
  <c r="AK83" i="24"/>
  <c r="AL83" i="24"/>
  <c r="AM83" i="24"/>
  <c r="AN83" i="24"/>
  <c r="AO83" i="24"/>
  <c r="AP83" i="24"/>
  <c r="AQ83" i="24"/>
  <c r="AR83" i="24"/>
  <c r="AS83" i="24"/>
  <c r="AT83" i="24"/>
  <c r="AU83" i="24"/>
  <c r="AV83" i="24"/>
  <c r="AW83" i="24"/>
  <c r="AX83" i="24"/>
  <c r="AY83" i="24"/>
  <c r="AZ83" i="24"/>
  <c r="BA83" i="24"/>
  <c r="BB83" i="24"/>
  <c r="BC83" i="24"/>
  <c r="BD83" i="24"/>
  <c r="BE83" i="24"/>
  <c r="BF83" i="24"/>
  <c r="BG83" i="24"/>
  <c r="BH83" i="24"/>
  <c r="BI83" i="24"/>
  <c r="BJ83" i="24"/>
  <c r="BK83" i="24"/>
  <c r="BL83" i="24"/>
  <c r="BM83" i="24"/>
  <c r="BN83" i="24"/>
  <c r="BO83" i="24"/>
  <c r="BP83" i="24"/>
  <c r="BQ83" i="24"/>
  <c r="BR83" i="24"/>
  <c r="BS83" i="24"/>
  <c r="BT83" i="24"/>
  <c r="BU83" i="24"/>
  <c r="BV83" i="24"/>
  <c r="BW83" i="24"/>
  <c r="BX83" i="24"/>
  <c r="BY83" i="24"/>
  <c r="BZ83" i="24"/>
  <c r="CA83" i="24"/>
  <c r="CB83" i="24"/>
  <c r="CC83" i="24"/>
  <c r="G84" i="24"/>
  <c r="H84" i="24"/>
  <c r="I84" i="24"/>
  <c r="J84" i="24"/>
  <c r="K84" i="24"/>
  <c r="L84" i="24"/>
  <c r="M84" i="24"/>
  <c r="N84" i="24"/>
  <c r="O84" i="24"/>
  <c r="P84" i="24"/>
  <c r="Q84" i="24"/>
  <c r="R84" i="24"/>
  <c r="S84" i="24"/>
  <c r="T84" i="24"/>
  <c r="U84" i="24"/>
  <c r="V84" i="24"/>
  <c r="W84" i="24"/>
  <c r="X84" i="24"/>
  <c r="Y84" i="24"/>
  <c r="Z84" i="24"/>
  <c r="AA84" i="24"/>
  <c r="AB84" i="24"/>
  <c r="AC84" i="24"/>
  <c r="AD84" i="24"/>
  <c r="AE84" i="24"/>
  <c r="AF84" i="24"/>
  <c r="AG84" i="24"/>
  <c r="AH84" i="24"/>
  <c r="AI84" i="24"/>
  <c r="AJ84" i="24"/>
  <c r="AK84" i="24"/>
  <c r="AL84" i="24"/>
  <c r="AM84" i="24"/>
  <c r="AN84" i="24"/>
  <c r="AO84" i="24"/>
  <c r="AP84" i="24"/>
  <c r="AQ84" i="24"/>
  <c r="AR84" i="24"/>
  <c r="AS84" i="24"/>
  <c r="AT84" i="24"/>
  <c r="AU84" i="24"/>
  <c r="AV84" i="24"/>
  <c r="AW84" i="24"/>
  <c r="AX84" i="24"/>
  <c r="AY84" i="24"/>
  <c r="AZ84" i="24"/>
  <c r="BA84" i="24"/>
  <c r="BB84" i="24"/>
  <c r="BC84" i="24"/>
  <c r="BD84" i="24"/>
  <c r="BE84" i="24"/>
  <c r="BF84" i="24"/>
  <c r="BG84" i="24"/>
  <c r="BH84" i="24"/>
  <c r="BI84" i="24"/>
  <c r="BJ84" i="24"/>
  <c r="BK84" i="24"/>
  <c r="BL84" i="24"/>
  <c r="BM84" i="24"/>
  <c r="BN84" i="24"/>
  <c r="BO84" i="24"/>
  <c r="BP84" i="24"/>
  <c r="BQ84" i="24"/>
  <c r="BR84" i="24"/>
  <c r="BS84" i="24"/>
  <c r="BT84" i="24"/>
  <c r="BU84" i="24"/>
  <c r="BV84" i="24"/>
  <c r="BW84" i="24"/>
  <c r="BX84" i="24"/>
  <c r="BY84" i="24"/>
  <c r="BZ84" i="24"/>
  <c r="CA84" i="24"/>
  <c r="CB84" i="24"/>
  <c r="CC84" i="24"/>
  <c r="G85" i="24"/>
  <c r="H85" i="24"/>
  <c r="I85" i="24"/>
  <c r="J85" i="24"/>
  <c r="K85" i="24"/>
  <c r="L85" i="24"/>
  <c r="M85" i="24"/>
  <c r="N85" i="24"/>
  <c r="O85" i="24"/>
  <c r="P85" i="24"/>
  <c r="Q85" i="24"/>
  <c r="R85" i="24"/>
  <c r="S85" i="24"/>
  <c r="T85" i="24"/>
  <c r="U85" i="24"/>
  <c r="V85" i="24"/>
  <c r="W85" i="24"/>
  <c r="X85" i="24"/>
  <c r="Y85" i="24"/>
  <c r="Z85" i="24"/>
  <c r="AA85" i="24"/>
  <c r="AB85" i="24"/>
  <c r="AC85" i="24"/>
  <c r="AD85" i="24"/>
  <c r="AE85" i="24"/>
  <c r="AF85" i="24"/>
  <c r="AG85" i="24"/>
  <c r="AH85" i="24"/>
  <c r="AI85" i="24"/>
  <c r="AJ85" i="24"/>
  <c r="AK85" i="24"/>
  <c r="AL85" i="24"/>
  <c r="AM85" i="24"/>
  <c r="AN85" i="24"/>
  <c r="AO85" i="24"/>
  <c r="AP85" i="24"/>
  <c r="AQ85" i="24"/>
  <c r="AR85" i="24"/>
  <c r="AS85" i="24"/>
  <c r="AT85" i="24"/>
  <c r="AU85" i="24"/>
  <c r="AV85" i="24"/>
  <c r="AW85" i="24"/>
  <c r="AX85" i="24"/>
  <c r="AY85" i="24"/>
  <c r="AZ85" i="24"/>
  <c r="BA85" i="24"/>
  <c r="BB85" i="24"/>
  <c r="BC85" i="24"/>
  <c r="BD85" i="24"/>
  <c r="BE85" i="24"/>
  <c r="BF85" i="24"/>
  <c r="BG85" i="24"/>
  <c r="BH85" i="24"/>
  <c r="BI85" i="24"/>
  <c r="BJ85" i="24"/>
  <c r="BK85" i="24"/>
  <c r="BL85" i="24"/>
  <c r="BM85" i="24"/>
  <c r="BN85" i="24"/>
  <c r="BO85" i="24"/>
  <c r="BP85" i="24"/>
  <c r="BQ85" i="24"/>
  <c r="BR85" i="24"/>
  <c r="BS85" i="24"/>
  <c r="BT85" i="24"/>
  <c r="BU85" i="24"/>
  <c r="BV85" i="24"/>
  <c r="BW85" i="24"/>
  <c r="BX85" i="24"/>
  <c r="BY85" i="24"/>
  <c r="BZ85" i="24"/>
  <c r="CA85" i="24"/>
  <c r="CB85" i="24"/>
  <c r="CC85" i="24"/>
  <c r="G86" i="24"/>
  <c r="H86" i="24"/>
  <c r="I86" i="24"/>
  <c r="J86" i="24"/>
  <c r="K86" i="24"/>
  <c r="L86" i="24"/>
  <c r="M86" i="24"/>
  <c r="N86" i="24"/>
  <c r="O86" i="24"/>
  <c r="P86" i="24"/>
  <c r="Q86" i="24"/>
  <c r="R86" i="24"/>
  <c r="S86" i="24"/>
  <c r="T86" i="24"/>
  <c r="U86" i="24"/>
  <c r="V86" i="24"/>
  <c r="W86" i="24"/>
  <c r="X86" i="24"/>
  <c r="Y86" i="24"/>
  <c r="Z86" i="24"/>
  <c r="AA86" i="24"/>
  <c r="AB86" i="24"/>
  <c r="AC86" i="24"/>
  <c r="AD86" i="24"/>
  <c r="AE86" i="24"/>
  <c r="AF86" i="24"/>
  <c r="AG86" i="24"/>
  <c r="AH86" i="24"/>
  <c r="AI86" i="24"/>
  <c r="AJ86" i="24"/>
  <c r="AK86" i="24"/>
  <c r="AL86" i="24"/>
  <c r="AM86" i="24"/>
  <c r="AN86" i="24"/>
  <c r="AO86" i="24"/>
  <c r="AP86" i="24"/>
  <c r="AQ86" i="24"/>
  <c r="AR86" i="24"/>
  <c r="AS86" i="24"/>
  <c r="AT86" i="24"/>
  <c r="AU86" i="24"/>
  <c r="AV86" i="24"/>
  <c r="AW86" i="24"/>
  <c r="AX86" i="24"/>
  <c r="AY86" i="24"/>
  <c r="AZ86" i="24"/>
  <c r="BA86" i="24"/>
  <c r="BB86" i="24"/>
  <c r="BC86" i="24"/>
  <c r="BD86" i="24"/>
  <c r="BE86" i="24"/>
  <c r="BF86" i="24"/>
  <c r="BG86" i="24"/>
  <c r="BH86" i="24"/>
  <c r="BI86" i="24"/>
  <c r="BJ86" i="24"/>
  <c r="BK86" i="24"/>
  <c r="BL86" i="24"/>
  <c r="BM86" i="24"/>
  <c r="BN86" i="24"/>
  <c r="BO86" i="24"/>
  <c r="BP86" i="24"/>
  <c r="BQ86" i="24"/>
  <c r="BR86" i="24"/>
  <c r="BS86" i="24"/>
  <c r="BT86" i="24"/>
  <c r="BU86" i="24"/>
  <c r="BV86" i="24"/>
  <c r="BW86" i="24"/>
  <c r="BX86" i="24"/>
  <c r="BY86" i="24"/>
  <c r="BZ86" i="24"/>
  <c r="CA86" i="24"/>
  <c r="CB86" i="24"/>
  <c r="CC86" i="24"/>
  <c r="G87" i="24"/>
  <c r="H87" i="24"/>
  <c r="I87" i="24"/>
  <c r="J87" i="24"/>
  <c r="K87" i="24"/>
  <c r="L87" i="24"/>
  <c r="M87" i="24"/>
  <c r="N87" i="24"/>
  <c r="O87" i="24"/>
  <c r="P87" i="24"/>
  <c r="Q87" i="24"/>
  <c r="R87" i="24"/>
  <c r="S87" i="24"/>
  <c r="T87" i="24"/>
  <c r="U87" i="24"/>
  <c r="V87" i="24"/>
  <c r="W87" i="24"/>
  <c r="X87" i="24"/>
  <c r="Y87" i="24"/>
  <c r="Z87" i="24"/>
  <c r="AA87" i="24"/>
  <c r="AB87" i="24"/>
  <c r="AC87" i="24"/>
  <c r="AD87" i="24"/>
  <c r="AE87" i="24"/>
  <c r="AF87" i="24"/>
  <c r="AG87" i="24"/>
  <c r="AH87" i="24"/>
  <c r="AI87" i="24"/>
  <c r="AJ87" i="24"/>
  <c r="AK87" i="24"/>
  <c r="AL87" i="24"/>
  <c r="AM87" i="24"/>
  <c r="AN87" i="24"/>
  <c r="AO87" i="24"/>
  <c r="AP87" i="24"/>
  <c r="AQ87" i="24"/>
  <c r="AR87" i="24"/>
  <c r="AS87" i="24"/>
  <c r="AT87" i="24"/>
  <c r="AU87" i="24"/>
  <c r="AV87" i="24"/>
  <c r="AW87" i="24"/>
  <c r="AX87" i="24"/>
  <c r="AY87" i="24"/>
  <c r="AZ87" i="24"/>
  <c r="BA87" i="24"/>
  <c r="BB87" i="24"/>
  <c r="BC87" i="24"/>
  <c r="BD87" i="24"/>
  <c r="BE87" i="24"/>
  <c r="BF87" i="24"/>
  <c r="BG87" i="24"/>
  <c r="BH87" i="24"/>
  <c r="BI87" i="24"/>
  <c r="BJ87" i="24"/>
  <c r="BK87" i="24"/>
  <c r="BL87" i="24"/>
  <c r="BM87" i="24"/>
  <c r="BN87" i="24"/>
  <c r="BO87" i="24"/>
  <c r="BP87" i="24"/>
  <c r="BQ87" i="24"/>
  <c r="BR87" i="24"/>
  <c r="BS87" i="24"/>
  <c r="BT87" i="24"/>
  <c r="BU87" i="24"/>
  <c r="BV87" i="24"/>
  <c r="BW87" i="24"/>
  <c r="BX87" i="24"/>
  <c r="BY87" i="24"/>
  <c r="BZ87" i="24"/>
  <c r="CA87" i="24"/>
  <c r="CB87" i="24"/>
  <c r="CC87" i="24"/>
  <c r="G88" i="24"/>
  <c r="H88" i="24"/>
  <c r="I88" i="24"/>
  <c r="J88" i="24"/>
  <c r="K88" i="24"/>
  <c r="L88" i="24"/>
  <c r="M88" i="24"/>
  <c r="N88" i="24"/>
  <c r="O88" i="24"/>
  <c r="P88" i="24"/>
  <c r="Q88" i="24"/>
  <c r="R88" i="24"/>
  <c r="S88" i="24"/>
  <c r="T88" i="24"/>
  <c r="U88" i="24"/>
  <c r="V88" i="24"/>
  <c r="W88" i="24"/>
  <c r="X88" i="24"/>
  <c r="Y88" i="24"/>
  <c r="Z88" i="24"/>
  <c r="AA88" i="24"/>
  <c r="AB88" i="24"/>
  <c r="AC88" i="24"/>
  <c r="AD88" i="24"/>
  <c r="AE88" i="24"/>
  <c r="AF88" i="24"/>
  <c r="AG88" i="24"/>
  <c r="AH88" i="24"/>
  <c r="AI88" i="24"/>
  <c r="AJ88" i="24"/>
  <c r="AK88" i="24"/>
  <c r="AL88" i="24"/>
  <c r="AM88" i="24"/>
  <c r="AN88" i="24"/>
  <c r="AO88" i="24"/>
  <c r="AP88" i="24"/>
  <c r="AQ88" i="24"/>
  <c r="AR88" i="24"/>
  <c r="AS88" i="24"/>
  <c r="AT88" i="24"/>
  <c r="AU88" i="24"/>
  <c r="AV88" i="24"/>
  <c r="AW88" i="24"/>
  <c r="AX88" i="24"/>
  <c r="AY88" i="24"/>
  <c r="AZ88" i="24"/>
  <c r="BA88" i="24"/>
  <c r="BB88" i="24"/>
  <c r="BC88" i="24"/>
  <c r="BD88" i="24"/>
  <c r="BE88" i="24"/>
  <c r="BF88" i="24"/>
  <c r="BG88" i="24"/>
  <c r="BH88" i="24"/>
  <c r="BI88" i="24"/>
  <c r="BJ88" i="24"/>
  <c r="BK88" i="24"/>
  <c r="BL88" i="24"/>
  <c r="BM88" i="24"/>
  <c r="BN88" i="24"/>
  <c r="BO88" i="24"/>
  <c r="BP88" i="24"/>
  <c r="BQ88" i="24"/>
  <c r="BR88" i="24"/>
  <c r="BS88" i="24"/>
  <c r="BT88" i="24"/>
  <c r="BU88" i="24"/>
  <c r="BV88" i="24"/>
  <c r="BW88" i="24"/>
  <c r="BX88" i="24"/>
  <c r="BY88" i="24"/>
  <c r="BZ88" i="24"/>
  <c r="CA88" i="24"/>
  <c r="CB88" i="24"/>
  <c r="CC88" i="24"/>
  <c r="G89" i="24"/>
  <c r="H89" i="24"/>
  <c r="I89" i="24"/>
  <c r="J89" i="24"/>
  <c r="K89" i="24"/>
  <c r="L89" i="24"/>
  <c r="M89" i="24"/>
  <c r="N89" i="24"/>
  <c r="O89" i="24"/>
  <c r="P89" i="24"/>
  <c r="Q89" i="24"/>
  <c r="R89" i="24"/>
  <c r="S89" i="24"/>
  <c r="T89" i="24"/>
  <c r="U89" i="24"/>
  <c r="V89" i="24"/>
  <c r="W89" i="24"/>
  <c r="X89" i="24"/>
  <c r="Y89" i="24"/>
  <c r="Z89" i="24"/>
  <c r="AA89" i="24"/>
  <c r="AB89" i="24"/>
  <c r="AC89" i="24"/>
  <c r="AD89" i="24"/>
  <c r="AE89" i="24"/>
  <c r="AF89" i="24"/>
  <c r="AG89" i="24"/>
  <c r="AH89" i="24"/>
  <c r="AI89" i="24"/>
  <c r="AJ89" i="24"/>
  <c r="AK89" i="24"/>
  <c r="AL89" i="24"/>
  <c r="AM89" i="24"/>
  <c r="AN89" i="24"/>
  <c r="AO89" i="24"/>
  <c r="AP89" i="24"/>
  <c r="AQ89" i="24"/>
  <c r="AR89" i="24"/>
  <c r="AS89" i="24"/>
  <c r="AT89" i="24"/>
  <c r="AU89" i="24"/>
  <c r="AV89" i="24"/>
  <c r="AW89" i="24"/>
  <c r="AX89" i="24"/>
  <c r="AY89" i="24"/>
  <c r="AZ89" i="24"/>
  <c r="BA89" i="24"/>
  <c r="BB89" i="24"/>
  <c r="BC89" i="24"/>
  <c r="BD89" i="24"/>
  <c r="BE89" i="24"/>
  <c r="BF89" i="24"/>
  <c r="BG89" i="24"/>
  <c r="BH89" i="24"/>
  <c r="BI89" i="24"/>
  <c r="BJ89" i="24"/>
  <c r="BK89" i="24"/>
  <c r="BL89" i="24"/>
  <c r="BM89" i="24"/>
  <c r="BN89" i="24"/>
  <c r="BO89" i="24"/>
  <c r="BP89" i="24"/>
  <c r="BQ89" i="24"/>
  <c r="BR89" i="24"/>
  <c r="BS89" i="24"/>
  <c r="BT89" i="24"/>
  <c r="BU89" i="24"/>
  <c r="BV89" i="24"/>
  <c r="BW89" i="24"/>
  <c r="BX89" i="24"/>
  <c r="BY89" i="24"/>
  <c r="BZ89" i="24"/>
  <c r="CA89" i="24"/>
  <c r="CB89" i="24"/>
  <c r="CC89" i="24"/>
  <c r="G90" i="24"/>
  <c r="H90" i="24"/>
  <c r="I90" i="24"/>
  <c r="J90" i="24"/>
  <c r="K90" i="24"/>
  <c r="L90" i="24"/>
  <c r="M90" i="24"/>
  <c r="N90" i="24"/>
  <c r="O90" i="24"/>
  <c r="P90" i="24"/>
  <c r="Q90" i="24"/>
  <c r="R90" i="24"/>
  <c r="S90" i="24"/>
  <c r="T90" i="24"/>
  <c r="U90" i="24"/>
  <c r="V90" i="24"/>
  <c r="W90" i="24"/>
  <c r="X90" i="24"/>
  <c r="Y90" i="24"/>
  <c r="Z90" i="24"/>
  <c r="AA90" i="24"/>
  <c r="AB90" i="24"/>
  <c r="AC90" i="24"/>
  <c r="AD90" i="24"/>
  <c r="AE90" i="24"/>
  <c r="AF90" i="24"/>
  <c r="AG90" i="24"/>
  <c r="AH90" i="24"/>
  <c r="AI90" i="24"/>
  <c r="AJ90" i="24"/>
  <c r="AK90" i="24"/>
  <c r="AL90" i="24"/>
  <c r="AM90" i="24"/>
  <c r="AN90" i="24"/>
  <c r="AO90" i="24"/>
  <c r="AP90" i="24"/>
  <c r="AQ90" i="24"/>
  <c r="AR90" i="24"/>
  <c r="AS90" i="24"/>
  <c r="AT90" i="24"/>
  <c r="AU90" i="24"/>
  <c r="AV90" i="24"/>
  <c r="AW90" i="24"/>
  <c r="AX90" i="24"/>
  <c r="AY90" i="24"/>
  <c r="AZ90" i="24"/>
  <c r="BA90" i="24"/>
  <c r="BB90" i="24"/>
  <c r="BC90" i="24"/>
  <c r="BD90" i="24"/>
  <c r="BE90" i="24"/>
  <c r="BF90" i="24"/>
  <c r="BG90" i="24"/>
  <c r="BH90" i="24"/>
  <c r="BI90" i="24"/>
  <c r="BJ90" i="24"/>
  <c r="BK90" i="24"/>
  <c r="BL90" i="24"/>
  <c r="BM90" i="24"/>
  <c r="BN90" i="24"/>
  <c r="BO90" i="24"/>
  <c r="BP90" i="24"/>
  <c r="BQ90" i="24"/>
  <c r="BR90" i="24"/>
  <c r="BS90" i="24"/>
  <c r="BT90" i="24"/>
  <c r="BU90" i="24"/>
  <c r="BV90" i="24"/>
  <c r="BW90" i="24"/>
  <c r="BX90" i="24"/>
  <c r="BY90" i="24"/>
  <c r="BZ90" i="24"/>
  <c r="CA90" i="24"/>
  <c r="CB90" i="24"/>
  <c r="CC90" i="24"/>
  <c r="G91" i="24"/>
  <c r="H91" i="24"/>
  <c r="I91" i="24"/>
  <c r="J91" i="24"/>
  <c r="K91" i="24"/>
  <c r="L91" i="24"/>
  <c r="M91" i="24"/>
  <c r="N91" i="24"/>
  <c r="O91" i="24"/>
  <c r="P91" i="24"/>
  <c r="Q91" i="24"/>
  <c r="R91" i="24"/>
  <c r="S91" i="24"/>
  <c r="T91" i="24"/>
  <c r="U91" i="24"/>
  <c r="V91" i="24"/>
  <c r="W91" i="24"/>
  <c r="X91" i="24"/>
  <c r="Y91" i="24"/>
  <c r="Z91" i="24"/>
  <c r="AA91" i="24"/>
  <c r="AB91" i="24"/>
  <c r="AC91" i="24"/>
  <c r="AD91" i="24"/>
  <c r="AE91" i="24"/>
  <c r="AF91" i="24"/>
  <c r="AG91" i="24"/>
  <c r="AH91" i="24"/>
  <c r="AI91" i="24"/>
  <c r="AJ91" i="24"/>
  <c r="AK91" i="24"/>
  <c r="AL91" i="24"/>
  <c r="AM91" i="24"/>
  <c r="AN91" i="24"/>
  <c r="AO91" i="24"/>
  <c r="AP91" i="24"/>
  <c r="AQ91" i="24"/>
  <c r="AR91" i="24"/>
  <c r="AS91" i="24"/>
  <c r="AT91" i="24"/>
  <c r="AU91" i="24"/>
  <c r="AV91" i="24"/>
  <c r="AW91" i="24"/>
  <c r="AX91" i="24"/>
  <c r="AY91" i="24"/>
  <c r="AZ91" i="24"/>
  <c r="BA91" i="24"/>
  <c r="BB91" i="24"/>
  <c r="BC91" i="24"/>
  <c r="BD91" i="24"/>
  <c r="BE91" i="24"/>
  <c r="BF91" i="24"/>
  <c r="BG91" i="24"/>
  <c r="BH91" i="24"/>
  <c r="BI91" i="24"/>
  <c r="BJ91" i="24"/>
  <c r="BK91" i="24"/>
  <c r="BL91" i="24"/>
  <c r="BM91" i="24"/>
  <c r="BN91" i="24"/>
  <c r="BO91" i="24"/>
  <c r="BP91" i="24"/>
  <c r="BQ91" i="24"/>
  <c r="BR91" i="24"/>
  <c r="BS91" i="24"/>
  <c r="BT91" i="24"/>
  <c r="BU91" i="24"/>
  <c r="BV91" i="24"/>
  <c r="BW91" i="24"/>
  <c r="BX91" i="24"/>
  <c r="BY91" i="24"/>
  <c r="BZ91" i="24"/>
  <c r="CA91" i="24"/>
  <c r="CB91" i="24"/>
  <c r="CC91" i="24"/>
  <c r="G92" i="24"/>
  <c r="H92" i="24"/>
  <c r="I92" i="24"/>
  <c r="J92" i="24"/>
  <c r="K92" i="24"/>
  <c r="L92" i="24"/>
  <c r="M92" i="24"/>
  <c r="N92" i="24"/>
  <c r="O92" i="24"/>
  <c r="P92" i="24"/>
  <c r="Q92" i="24"/>
  <c r="R92" i="24"/>
  <c r="S92" i="24"/>
  <c r="T92" i="24"/>
  <c r="U92" i="24"/>
  <c r="V92" i="24"/>
  <c r="W92" i="24"/>
  <c r="X92" i="24"/>
  <c r="Y92" i="24"/>
  <c r="Z92" i="24"/>
  <c r="AA92" i="24"/>
  <c r="AB92" i="24"/>
  <c r="AC92" i="24"/>
  <c r="AD92" i="24"/>
  <c r="AE92" i="24"/>
  <c r="AF92" i="24"/>
  <c r="AG92" i="24"/>
  <c r="AH92" i="24"/>
  <c r="AI92" i="24"/>
  <c r="AJ92" i="24"/>
  <c r="AK92" i="24"/>
  <c r="AL92" i="24"/>
  <c r="AM92" i="24"/>
  <c r="AN92" i="24"/>
  <c r="AO92" i="24"/>
  <c r="AP92" i="24"/>
  <c r="AQ92" i="24"/>
  <c r="AR92" i="24"/>
  <c r="AS92" i="24"/>
  <c r="AT92" i="24"/>
  <c r="AU92" i="24"/>
  <c r="AV92" i="24"/>
  <c r="AW92" i="24"/>
  <c r="AX92" i="24"/>
  <c r="AY92" i="24"/>
  <c r="AZ92" i="24"/>
  <c r="BA92" i="24"/>
  <c r="BB92" i="24"/>
  <c r="BC92" i="24"/>
  <c r="BD92" i="24"/>
  <c r="BE92" i="24"/>
  <c r="BF92" i="24"/>
  <c r="BG92" i="24"/>
  <c r="BH92" i="24"/>
  <c r="BI92" i="24"/>
  <c r="BJ92" i="24"/>
  <c r="BK92" i="24"/>
  <c r="BL92" i="24"/>
  <c r="BM92" i="24"/>
  <c r="BN92" i="24"/>
  <c r="BO92" i="24"/>
  <c r="BP92" i="24"/>
  <c r="BQ92" i="24"/>
  <c r="BR92" i="24"/>
  <c r="BS92" i="24"/>
  <c r="BT92" i="24"/>
  <c r="BU92" i="24"/>
  <c r="BV92" i="24"/>
  <c r="BW92" i="24"/>
  <c r="BX92" i="24"/>
  <c r="BY92" i="24"/>
  <c r="BZ92" i="24"/>
  <c r="CA92" i="24"/>
  <c r="CB92" i="24"/>
  <c r="CC92" i="24"/>
  <c r="G93" i="24"/>
  <c r="H93" i="24"/>
  <c r="I93" i="24"/>
  <c r="J93" i="24"/>
  <c r="K93" i="24"/>
  <c r="L93" i="24"/>
  <c r="M93" i="24"/>
  <c r="N93" i="24"/>
  <c r="O93" i="24"/>
  <c r="P93" i="24"/>
  <c r="Q93" i="24"/>
  <c r="R93" i="24"/>
  <c r="S93" i="24"/>
  <c r="T93" i="24"/>
  <c r="U93" i="24"/>
  <c r="V93" i="24"/>
  <c r="W93" i="24"/>
  <c r="X93" i="24"/>
  <c r="Y93" i="24"/>
  <c r="Z93" i="24"/>
  <c r="AA93" i="24"/>
  <c r="AB93" i="24"/>
  <c r="AC93" i="24"/>
  <c r="AD93" i="24"/>
  <c r="AE93" i="24"/>
  <c r="AF93" i="24"/>
  <c r="AG93" i="24"/>
  <c r="AH93" i="24"/>
  <c r="AI93" i="24"/>
  <c r="AJ93" i="24"/>
  <c r="AK93" i="24"/>
  <c r="AL93" i="24"/>
  <c r="AM93" i="24"/>
  <c r="AN93" i="24"/>
  <c r="AO93" i="24"/>
  <c r="AP93" i="24"/>
  <c r="AQ93" i="24"/>
  <c r="AR93" i="24"/>
  <c r="AS93" i="24"/>
  <c r="AT93" i="24"/>
  <c r="AU93" i="24"/>
  <c r="AV93" i="24"/>
  <c r="AW93" i="24"/>
  <c r="AX93" i="24"/>
  <c r="AY93" i="24"/>
  <c r="AZ93" i="24"/>
  <c r="BA93" i="24"/>
  <c r="BB93" i="24"/>
  <c r="BC93" i="24"/>
  <c r="BD93" i="24"/>
  <c r="BE93" i="24"/>
  <c r="BF93" i="24"/>
  <c r="BG93" i="24"/>
  <c r="BH93" i="24"/>
  <c r="BI93" i="24"/>
  <c r="BJ93" i="24"/>
  <c r="BK93" i="24"/>
  <c r="BL93" i="24"/>
  <c r="BM93" i="24"/>
  <c r="BN93" i="24"/>
  <c r="BO93" i="24"/>
  <c r="BP93" i="24"/>
  <c r="BQ93" i="24"/>
  <c r="BR93" i="24"/>
  <c r="BS93" i="24"/>
  <c r="BT93" i="24"/>
  <c r="BU93" i="24"/>
  <c r="BV93" i="24"/>
  <c r="BW93" i="24"/>
  <c r="BX93" i="24"/>
  <c r="BY93" i="24"/>
  <c r="BZ93" i="24"/>
  <c r="CA93" i="24"/>
  <c r="CB93" i="24"/>
  <c r="CC93" i="24"/>
  <c r="G94" i="24"/>
  <c r="H94" i="24"/>
  <c r="I94" i="24"/>
  <c r="J94" i="24"/>
  <c r="K94" i="24"/>
  <c r="L94" i="24"/>
  <c r="M94" i="24"/>
  <c r="N94" i="24"/>
  <c r="O94" i="24"/>
  <c r="P94" i="24"/>
  <c r="Q94" i="24"/>
  <c r="R94" i="24"/>
  <c r="S94" i="24"/>
  <c r="T94" i="24"/>
  <c r="U94" i="24"/>
  <c r="V94" i="24"/>
  <c r="W94" i="24"/>
  <c r="X94" i="24"/>
  <c r="Y94" i="24"/>
  <c r="Z94" i="24"/>
  <c r="AA94" i="24"/>
  <c r="AB94" i="24"/>
  <c r="AC94" i="24"/>
  <c r="AD94" i="24"/>
  <c r="AE94" i="24"/>
  <c r="AF94" i="24"/>
  <c r="AG94" i="24"/>
  <c r="AH94" i="24"/>
  <c r="AI94" i="24"/>
  <c r="AJ94" i="24"/>
  <c r="AK94" i="24"/>
  <c r="AL94" i="24"/>
  <c r="AM94" i="24"/>
  <c r="AN94" i="24"/>
  <c r="AO94" i="24"/>
  <c r="AP94" i="24"/>
  <c r="AQ94" i="24"/>
  <c r="AR94" i="24"/>
  <c r="AS94" i="24"/>
  <c r="AT94" i="24"/>
  <c r="AU94" i="24"/>
  <c r="AV94" i="24"/>
  <c r="AW94" i="24"/>
  <c r="AX94" i="24"/>
  <c r="AY94" i="24"/>
  <c r="AZ94" i="24"/>
  <c r="BA94" i="24"/>
  <c r="BB94" i="24"/>
  <c r="BC94" i="24"/>
  <c r="BD94" i="24"/>
  <c r="BE94" i="24"/>
  <c r="BF94" i="24"/>
  <c r="BG94" i="24"/>
  <c r="BH94" i="24"/>
  <c r="BI94" i="24"/>
  <c r="BJ94" i="24"/>
  <c r="BK94" i="24"/>
  <c r="BL94" i="24"/>
  <c r="BM94" i="24"/>
  <c r="BN94" i="24"/>
  <c r="BO94" i="24"/>
  <c r="BP94" i="24"/>
  <c r="BQ94" i="24"/>
  <c r="BR94" i="24"/>
  <c r="BS94" i="24"/>
  <c r="BT94" i="24"/>
  <c r="BU94" i="24"/>
  <c r="BV94" i="24"/>
  <c r="BW94" i="24"/>
  <c r="BX94" i="24"/>
  <c r="BY94" i="24"/>
  <c r="BZ94" i="24"/>
  <c r="CA94" i="24"/>
  <c r="CB94" i="24"/>
  <c r="CC94" i="24"/>
  <c r="G95" i="24"/>
  <c r="H95" i="24"/>
  <c r="I95" i="24"/>
  <c r="J95" i="24"/>
  <c r="K95" i="24"/>
  <c r="L95" i="24"/>
  <c r="M95" i="24"/>
  <c r="N95" i="24"/>
  <c r="O95" i="24"/>
  <c r="P95" i="24"/>
  <c r="Q95" i="24"/>
  <c r="R95" i="24"/>
  <c r="S95" i="24"/>
  <c r="T95" i="24"/>
  <c r="U95" i="24"/>
  <c r="V95" i="24"/>
  <c r="W95" i="24"/>
  <c r="X95" i="24"/>
  <c r="Y95" i="24"/>
  <c r="Z95" i="24"/>
  <c r="AA95" i="24"/>
  <c r="AB95" i="24"/>
  <c r="AC95" i="24"/>
  <c r="AD95" i="24"/>
  <c r="AE95" i="24"/>
  <c r="AF95" i="24"/>
  <c r="AG95" i="24"/>
  <c r="AH95" i="24"/>
  <c r="AI95" i="24"/>
  <c r="AJ95" i="24"/>
  <c r="AK95" i="24"/>
  <c r="AL95" i="24"/>
  <c r="AM95" i="24"/>
  <c r="AN95" i="24"/>
  <c r="AO95" i="24"/>
  <c r="AP95" i="24"/>
  <c r="AQ95" i="24"/>
  <c r="AR95" i="24"/>
  <c r="AS95" i="24"/>
  <c r="AT95" i="24"/>
  <c r="AU95" i="24"/>
  <c r="AV95" i="24"/>
  <c r="AW95" i="24"/>
  <c r="AX95" i="24"/>
  <c r="AY95" i="24"/>
  <c r="AZ95" i="24"/>
  <c r="BA95" i="24"/>
  <c r="BB95" i="24"/>
  <c r="BC95" i="24"/>
  <c r="BD95" i="24"/>
  <c r="BE95" i="24"/>
  <c r="BF95" i="24"/>
  <c r="BG95" i="24"/>
  <c r="BH95" i="24"/>
  <c r="BI95" i="24"/>
  <c r="BJ95" i="24"/>
  <c r="BK95" i="24"/>
  <c r="BL95" i="24"/>
  <c r="BM95" i="24"/>
  <c r="BN95" i="24"/>
  <c r="BO95" i="24"/>
  <c r="BP95" i="24"/>
  <c r="BQ95" i="24"/>
  <c r="BR95" i="24"/>
  <c r="BS95" i="24"/>
  <c r="BT95" i="24"/>
  <c r="BU95" i="24"/>
  <c r="BV95" i="24"/>
  <c r="BW95" i="24"/>
  <c r="BX95" i="24"/>
  <c r="BY95" i="24"/>
  <c r="BZ95" i="24"/>
  <c r="CA95" i="24"/>
  <c r="CB95" i="24"/>
  <c r="CC95" i="24"/>
  <c r="G96" i="24"/>
  <c r="H96" i="24"/>
  <c r="I96" i="24"/>
  <c r="J96" i="24"/>
  <c r="K96" i="24"/>
  <c r="L96" i="24"/>
  <c r="M96" i="24"/>
  <c r="N96" i="24"/>
  <c r="O96" i="24"/>
  <c r="P96" i="24"/>
  <c r="Q96" i="24"/>
  <c r="R96" i="24"/>
  <c r="S96" i="24"/>
  <c r="T96" i="24"/>
  <c r="U96" i="24"/>
  <c r="V96" i="24"/>
  <c r="W96" i="24"/>
  <c r="X96" i="24"/>
  <c r="Y96" i="24"/>
  <c r="Z96" i="24"/>
  <c r="AA96" i="24"/>
  <c r="AB96" i="24"/>
  <c r="AC96" i="24"/>
  <c r="AD96" i="24"/>
  <c r="AE96" i="24"/>
  <c r="AF96" i="24"/>
  <c r="AG96" i="24"/>
  <c r="AH96" i="24"/>
  <c r="AI96" i="24"/>
  <c r="AJ96" i="24"/>
  <c r="AK96" i="24"/>
  <c r="AL96" i="24"/>
  <c r="AM96" i="24"/>
  <c r="AN96" i="24"/>
  <c r="AO96" i="24"/>
  <c r="AP96" i="24"/>
  <c r="AQ96" i="24"/>
  <c r="AR96" i="24"/>
  <c r="AS96" i="24"/>
  <c r="AT96" i="24"/>
  <c r="AU96" i="24"/>
  <c r="AV96" i="24"/>
  <c r="AW96" i="24"/>
  <c r="AX96" i="24"/>
  <c r="AY96" i="24"/>
  <c r="AZ96" i="24"/>
  <c r="BA96" i="24"/>
  <c r="BB96" i="24"/>
  <c r="BC96" i="24"/>
  <c r="BD96" i="24"/>
  <c r="BE96" i="24"/>
  <c r="BF96" i="24"/>
  <c r="BG96" i="24"/>
  <c r="BH96" i="24"/>
  <c r="BI96" i="24"/>
  <c r="BJ96" i="24"/>
  <c r="BK96" i="24"/>
  <c r="BL96" i="24"/>
  <c r="BM96" i="24"/>
  <c r="BN96" i="24"/>
  <c r="BO96" i="24"/>
  <c r="BP96" i="24"/>
  <c r="BQ96" i="24"/>
  <c r="BR96" i="24"/>
  <c r="BS96" i="24"/>
  <c r="BT96" i="24"/>
  <c r="BU96" i="24"/>
  <c r="BV96" i="24"/>
  <c r="BW96" i="24"/>
  <c r="BX96" i="24"/>
  <c r="BY96" i="24"/>
  <c r="BZ96" i="24"/>
  <c r="CA96" i="24"/>
  <c r="CB96" i="24"/>
  <c r="CC96" i="24"/>
  <c r="G97" i="24"/>
  <c r="H97" i="24"/>
  <c r="I97" i="24"/>
  <c r="J97" i="24"/>
  <c r="K97" i="24"/>
  <c r="L97" i="24"/>
  <c r="M97" i="24"/>
  <c r="N97" i="24"/>
  <c r="O97" i="24"/>
  <c r="P97" i="24"/>
  <c r="Q97" i="24"/>
  <c r="R97" i="24"/>
  <c r="S97" i="24"/>
  <c r="T97" i="24"/>
  <c r="U97" i="24"/>
  <c r="V97" i="24"/>
  <c r="W97" i="24"/>
  <c r="X97" i="24"/>
  <c r="Y97" i="24"/>
  <c r="Z97" i="24"/>
  <c r="AA97" i="24"/>
  <c r="AB97" i="24"/>
  <c r="AC97" i="24"/>
  <c r="AD97" i="24"/>
  <c r="AE97" i="24"/>
  <c r="AF97" i="24"/>
  <c r="AG97" i="24"/>
  <c r="AH97" i="24"/>
  <c r="AI97" i="24"/>
  <c r="AJ97" i="24"/>
  <c r="AK97" i="24"/>
  <c r="AL97" i="24"/>
  <c r="AM97" i="24"/>
  <c r="AN97" i="24"/>
  <c r="AO97" i="24"/>
  <c r="AP97" i="24"/>
  <c r="AQ97" i="24"/>
  <c r="AR97" i="24"/>
  <c r="AS97" i="24"/>
  <c r="AT97" i="24"/>
  <c r="AU97" i="24"/>
  <c r="AV97" i="24"/>
  <c r="AW97" i="24"/>
  <c r="AX97" i="24"/>
  <c r="AY97" i="24"/>
  <c r="AZ97" i="24"/>
  <c r="BA97" i="24"/>
  <c r="BB97" i="24"/>
  <c r="BC97" i="24"/>
  <c r="BD97" i="24"/>
  <c r="BE97" i="24"/>
  <c r="BF97" i="24"/>
  <c r="BG97" i="24"/>
  <c r="BH97" i="24"/>
  <c r="BI97" i="24"/>
  <c r="BJ97" i="24"/>
  <c r="BK97" i="24"/>
  <c r="BL97" i="24"/>
  <c r="BM97" i="24"/>
  <c r="BN97" i="24"/>
  <c r="BO97" i="24"/>
  <c r="BP97" i="24"/>
  <c r="BQ97" i="24"/>
  <c r="BR97" i="24"/>
  <c r="BS97" i="24"/>
  <c r="BT97" i="24"/>
  <c r="BU97" i="24"/>
  <c r="BV97" i="24"/>
  <c r="BW97" i="24"/>
  <c r="BX97" i="24"/>
  <c r="BY97" i="24"/>
  <c r="BZ97" i="24"/>
  <c r="CA97" i="24"/>
  <c r="CB97" i="24"/>
  <c r="CC97" i="24"/>
  <c r="G98" i="24"/>
  <c r="H98" i="24"/>
  <c r="I98" i="24"/>
  <c r="J98" i="24"/>
  <c r="K98" i="24"/>
  <c r="L98" i="24"/>
  <c r="M98" i="24"/>
  <c r="N98" i="24"/>
  <c r="O98" i="24"/>
  <c r="P98" i="24"/>
  <c r="Q98" i="24"/>
  <c r="R98" i="24"/>
  <c r="S98" i="24"/>
  <c r="T98" i="24"/>
  <c r="U98" i="24"/>
  <c r="V98" i="24"/>
  <c r="W98" i="24"/>
  <c r="X98" i="24"/>
  <c r="Y98" i="24"/>
  <c r="Z98" i="24"/>
  <c r="AA98" i="24"/>
  <c r="AB98" i="24"/>
  <c r="AC98" i="24"/>
  <c r="AD98" i="24"/>
  <c r="AE98" i="24"/>
  <c r="AF98" i="24"/>
  <c r="AG98" i="24"/>
  <c r="AH98" i="24"/>
  <c r="AI98" i="24"/>
  <c r="AJ98" i="24"/>
  <c r="AK98" i="24"/>
  <c r="AL98" i="24"/>
  <c r="AM98" i="24"/>
  <c r="AN98" i="24"/>
  <c r="AO98" i="24"/>
  <c r="AP98" i="24"/>
  <c r="AQ98" i="24"/>
  <c r="AR98" i="24"/>
  <c r="AS98" i="24"/>
  <c r="AT98" i="24"/>
  <c r="AU98" i="24"/>
  <c r="AV98" i="24"/>
  <c r="AW98" i="24"/>
  <c r="AX98" i="24"/>
  <c r="AY98" i="24"/>
  <c r="AZ98" i="24"/>
  <c r="BA98" i="24"/>
  <c r="BB98" i="24"/>
  <c r="BC98" i="24"/>
  <c r="BD98" i="24"/>
  <c r="BE98" i="24"/>
  <c r="BF98" i="24"/>
  <c r="BG98" i="24"/>
  <c r="BH98" i="24"/>
  <c r="BI98" i="24"/>
  <c r="BJ98" i="24"/>
  <c r="BK98" i="24"/>
  <c r="BL98" i="24"/>
  <c r="BM98" i="24"/>
  <c r="BN98" i="24"/>
  <c r="BO98" i="24"/>
  <c r="BP98" i="24"/>
  <c r="BQ98" i="24"/>
  <c r="BR98" i="24"/>
  <c r="BS98" i="24"/>
  <c r="BT98" i="24"/>
  <c r="BU98" i="24"/>
  <c r="BV98" i="24"/>
  <c r="BW98" i="24"/>
  <c r="BX98" i="24"/>
  <c r="BY98" i="24"/>
  <c r="BZ98" i="24"/>
  <c r="CA98" i="24"/>
  <c r="CB98" i="24"/>
  <c r="CC98" i="24"/>
  <c r="G99" i="24"/>
  <c r="H99" i="24"/>
  <c r="I99" i="24"/>
  <c r="J99" i="24"/>
  <c r="K99" i="24"/>
  <c r="L99" i="24"/>
  <c r="M99" i="24"/>
  <c r="N99" i="24"/>
  <c r="O99" i="24"/>
  <c r="P99" i="24"/>
  <c r="Q99" i="24"/>
  <c r="R99" i="24"/>
  <c r="S99" i="24"/>
  <c r="T99" i="24"/>
  <c r="U99" i="24"/>
  <c r="V99" i="24"/>
  <c r="W99" i="24"/>
  <c r="X99" i="24"/>
  <c r="Y99" i="24"/>
  <c r="Z99" i="24"/>
  <c r="AA99" i="24"/>
  <c r="AB99" i="24"/>
  <c r="AC99" i="24"/>
  <c r="AD99" i="24"/>
  <c r="AE99" i="24"/>
  <c r="AF99" i="24"/>
  <c r="AG99" i="24"/>
  <c r="AH99" i="24"/>
  <c r="AI99" i="24"/>
  <c r="AJ99" i="24"/>
  <c r="AK99" i="24"/>
  <c r="AL99" i="24"/>
  <c r="AM99" i="24"/>
  <c r="AN99" i="24"/>
  <c r="AO99" i="24"/>
  <c r="AP99" i="24"/>
  <c r="AQ99" i="24"/>
  <c r="AR99" i="24"/>
  <c r="AS99" i="24"/>
  <c r="AT99" i="24"/>
  <c r="AU99" i="24"/>
  <c r="AV99" i="24"/>
  <c r="AW99" i="24"/>
  <c r="AX99" i="24"/>
  <c r="AY99" i="24"/>
  <c r="AZ99" i="24"/>
  <c r="BA99" i="24"/>
  <c r="BB99" i="24"/>
  <c r="BC99" i="24"/>
  <c r="BD99" i="24"/>
  <c r="BE99" i="24"/>
  <c r="BF99" i="24"/>
  <c r="BG99" i="24"/>
  <c r="BH99" i="24"/>
  <c r="BI99" i="24"/>
  <c r="BJ99" i="24"/>
  <c r="BK99" i="24"/>
  <c r="BL99" i="24"/>
  <c r="BM99" i="24"/>
  <c r="BN99" i="24"/>
  <c r="BO99" i="24"/>
  <c r="BP99" i="24"/>
  <c r="BQ99" i="24"/>
  <c r="BR99" i="24"/>
  <c r="BS99" i="24"/>
  <c r="BT99" i="24"/>
  <c r="BU99" i="24"/>
  <c r="BV99" i="24"/>
  <c r="BW99" i="24"/>
  <c r="BX99" i="24"/>
  <c r="BY99" i="24"/>
  <c r="BZ99" i="24"/>
  <c r="CA99" i="24"/>
  <c r="CB99" i="24"/>
  <c r="CC99" i="24"/>
  <c r="G100" i="24"/>
  <c r="H100" i="24"/>
  <c r="I100" i="24"/>
  <c r="J100" i="24"/>
  <c r="K100" i="24"/>
  <c r="L100" i="24"/>
  <c r="M100" i="24"/>
  <c r="N100" i="24"/>
  <c r="O100" i="24"/>
  <c r="P100" i="24"/>
  <c r="Q100" i="24"/>
  <c r="R100" i="24"/>
  <c r="S100" i="24"/>
  <c r="T100" i="24"/>
  <c r="U100" i="24"/>
  <c r="V100" i="24"/>
  <c r="W100" i="24"/>
  <c r="X100" i="24"/>
  <c r="Y100" i="24"/>
  <c r="Z100" i="24"/>
  <c r="AA100" i="24"/>
  <c r="AB100" i="24"/>
  <c r="AC100" i="24"/>
  <c r="AD100" i="24"/>
  <c r="AE100" i="24"/>
  <c r="AF100" i="24"/>
  <c r="AG100" i="24"/>
  <c r="AH100" i="24"/>
  <c r="AI100" i="24"/>
  <c r="AJ100" i="24"/>
  <c r="AK100" i="24"/>
  <c r="AL100" i="24"/>
  <c r="AM100" i="24"/>
  <c r="AN100" i="24"/>
  <c r="AO100" i="24"/>
  <c r="AP100" i="24"/>
  <c r="AQ100" i="24"/>
  <c r="AR100" i="24"/>
  <c r="AS100" i="24"/>
  <c r="AT100" i="24"/>
  <c r="AU100" i="24"/>
  <c r="AV100" i="24"/>
  <c r="AW100" i="24"/>
  <c r="AX100" i="24"/>
  <c r="AY100" i="24"/>
  <c r="AZ100" i="24"/>
  <c r="BA100" i="24"/>
  <c r="BB100" i="24"/>
  <c r="BC100" i="24"/>
  <c r="BD100" i="24"/>
  <c r="BE100" i="24"/>
  <c r="BF100" i="24"/>
  <c r="BG100" i="24"/>
  <c r="BH100" i="24"/>
  <c r="BI100" i="24"/>
  <c r="BJ100" i="24"/>
  <c r="BK100" i="24"/>
  <c r="BL100" i="24"/>
  <c r="BM100" i="24"/>
  <c r="BN100" i="24"/>
  <c r="BO100" i="24"/>
  <c r="BP100" i="24"/>
  <c r="BQ100" i="24"/>
  <c r="BR100" i="24"/>
  <c r="BS100" i="24"/>
  <c r="BT100" i="24"/>
  <c r="BU100" i="24"/>
  <c r="BV100" i="24"/>
  <c r="BW100" i="24"/>
  <c r="BX100" i="24"/>
  <c r="BY100" i="24"/>
  <c r="BZ100" i="24"/>
  <c r="CA100" i="24"/>
  <c r="CB100" i="24"/>
  <c r="CC100" i="24"/>
  <c r="G101" i="24"/>
  <c r="H101" i="24"/>
  <c r="I101" i="24"/>
  <c r="J101" i="24"/>
  <c r="K101" i="24"/>
  <c r="L101" i="24"/>
  <c r="M101" i="24"/>
  <c r="N101" i="24"/>
  <c r="O101" i="24"/>
  <c r="P101" i="24"/>
  <c r="Q101" i="24"/>
  <c r="R101" i="24"/>
  <c r="S101" i="24"/>
  <c r="T101" i="24"/>
  <c r="U101" i="24"/>
  <c r="V101" i="24"/>
  <c r="W101" i="24"/>
  <c r="X101" i="24"/>
  <c r="Y101" i="24"/>
  <c r="Z101" i="24"/>
  <c r="AA101" i="24"/>
  <c r="AB101" i="24"/>
  <c r="AC101" i="24"/>
  <c r="AD101" i="24"/>
  <c r="AE101" i="24"/>
  <c r="AF101" i="24"/>
  <c r="AG101" i="24"/>
  <c r="AH101" i="24"/>
  <c r="AI101" i="24"/>
  <c r="AJ101" i="24"/>
  <c r="AK101" i="24"/>
  <c r="AL101" i="24"/>
  <c r="AM101" i="24"/>
  <c r="AN101" i="24"/>
  <c r="AO101" i="24"/>
  <c r="AP101" i="24"/>
  <c r="AQ101" i="24"/>
  <c r="AR101" i="24"/>
  <c r="AS101" i="24"/>
  <c r="AT101" i="24"/>
  <c r="AU101" i="24"/>
  <c r="AV101" i="24"/>
  <c r="AW101" i="24"/>
  <c r="AX101" i="24"/>
  <c r="AY101" i="24"/>
  <c r="AZ101" i="24"/>
  <c r="BA101" i="24"/>
  <c r="BB101" i="24"/>
  <c r="BC101" i="24"/>
  <c r="BD101" i="24"/>
  <c r="BE101" i="24"/>
  <c r="BF101" i="24"/>
  <c r="BG101" i="24"/>
  <c r="BH101" i="24"/>
  <c r="BI101" i="24"/>
  <c r="BJ101" i="24"/>
  <c r="BK101" i="24"/>
  <c r="BL101" i="24"/>
  <c r="BM101" i="24"/>
  <c r="BN101" i="24"/>
  <c r="BO101" i="24"/>
  <c r="BP101" i="24"/>
  <c r="BQ101" i="24"/>
  <c r="BR101" i="24"/>
  <c r="BS101" i="24"/>
  <c r="BT101" i="24"/>
  <c r="BU101" i="24"/>
  <c r="BV101" i="24"/>
  <c r="BW101" i="24"/>
  <c r="BX101" i="24"/>
  <c r="BY101" i="24"/>
  <c r="BZ101" i="24"/>
  <c r="CA101" i="24"/>
  <c r="CB101" i="24"/>
  <c r="CC101" i="24"/>
  <c r="G102" i="24"/>
  <c r="H102" i="24"/>
  <c r="I102" i="24"/>
  <c r="J102" i="24"/>
  <c r="K102" i="24"/>
  <c r="L102" i="24"/>
  <c r="M102" i="24"/>
  <c r="N102" i="24"/>
  <c r="O102" i="24"/>
  <c r="P102" i="24"/>
  <c r="Q102" i="24"/>
  <c r="R102" i="24"/>
  <c r="S102" i="24"/>
  <c r="T102" i="24"/>
  <c r="U102" i="24"/>
  <c r="V102" i="24"/>
  <c r="W102" i="24"/>
  <c r="X102" i="24"/>
  <c r="Y102" i="24"/>
  <c r="Z102" i="24"/>
  <c r="AA102" i="24"/>
  <c r="AB102" i="24"/>
  <c r="AC102" i="24"/>
  <c r="AD102" i="24"/>
  <c r="AE102" i="24"/>
  <c r="AF102" i="24"/>
  <c r="AG102" i="24"/>
  <c r="AH102" i="24"/>
  <c r="AI102" i="24"/>
  <c r="AJ102" i="24"/>
  <c r="AK102" i="24"/>
  <c r="AL102" i="24"/>
  <c r="AM102" i="24"/>
  <c r="AN102" i="24"/>
  <c r="AO102" i="24"/>
  <c r="AP102" i="24"/>
  <c r="AQ102" i="24"/>
  <c r="AR102" i="24"/>
  <c r="AS102" i="24"/>
  <c r="AT102" i="24"/>
  <c r="AU102" i="24"/>
  <c r="AV102" i="24"/>
  <c r="AW102" i="24"/>
  <c r="AX102" i="24"/>
  <c r="AY102" i="24"/>
  <c r="AZ102" i="24"/>
  <c r="BA102" i="24"/>
  <c r="BB102" i="24"/>
  <c r="BC102" i="24"/>
  <c r="BD102" i="24"/>
  <c r="BE102" i="24"/>
  <c r="BF102" i="24"/>
  <c r="BG102" i="24"/>
  <c r="BH102" i="24"/>
  <c r="BI102" i="24"/>
  <c r="BJ102" i="24"/>
  <c r="BK102" i="24"/>
  <c r="BL102" i="24"/>
  <c r="BM102" i="24"/>
  <c r="BN102" i="24"/>
  <c r="BO102" i="24"/>
  <c r="BP102" i="24"/>
  <c r="BQ102" i="24"/>
  <c r="BR102" i="24"/>
  <c r="BS102" i="24"/>
  <c r="BT102" i="24"/>
  <c r="BU102" i="24"/>
  <c r="BV102" i="24"/>
  <c r="BW102" i="24"/>
  <c r="BX102" i="24"/>
  <c r="BY102" i="24"/>
  <c r="BZ102" i="24"/>
  <c r="CA102" i="24"/>
  <c r="CB102" i="24"/>
  <c r="CC102" i="24"/>
  <c r="G103" i="24"/>
  <c r="H103" i="24"/>
  <c r="I103" i="24"/>
  <c r="J103" i="24"/>
  <c r="K103" i="24"/>
  <c r="L103" i="24"/>
  <c r="M103" i="24"/>
  <c r="N103" i="24"/>
  <c r="O103" i="24"/>
  <c r="P103" i="24"/>
  <c r="Q103" i="24"/>
  <c r="R103" i="24"/>
  <c r="S103" i="24"/>
  <c r="T103" i="24"/>
  <c r="U103" i="24"/>
  <c r="V103" i="24"/>
  <c r="W103" i="24"/>
  <c r="X103" i="24"/>
  <c r="Y103" i="24"/>
  <c r="Z103" i="24"/>
  <c r="AA103" i="24"/>
  <c r="AB103" i="24"/>
  <c r="AC103" i="24"/>
  <c r="AD103" i="24"/>
  <c r="AE103" i="24"/>
  <c r="AF103" i="24"/>
  <c r="AG103" i="24"/>
  <c r="AH103" i="24"/>
  <c r="AI103" i="24"/>
  <c r="AJ103" i="24"/>
  <c r="AK103" i="24"/>
  <c r="AL103" i="24"/>
  <c r="AM103" i="24"/>
  <c r="AN103" i="24"/>
  <c r="AO103" i="24"/>
  <c r="AP103" i="24"/>
  <c r="AQ103" i="24"/>
  <c r="AR103" i="24"/>
  <c r="AS103" i="24"/>
  <c r="AT103" i="24"/>
  <c r="AU103" i="24"/>
  <c r="AV103" i="24"/>
  <c r="AW103" i="24"/>
  <c r="AX103" i="24"/>
  <c r="AY103" i="24"/>
  <c r="AZ103" i="24"/>
  <c r="BA103" i="24"/>
  <c r="BB103" i="24"/>
  <c r="BC103" i="24"/>
  <c r="BD103" i="24"/>
  <c r="BE103" i="24"/>
  <c r="BF103" i="24"/>
  <c r="BG103" i="24"/>
  <c r="BH103" i="24"/>
  <c r="BI103" i="24"/>
  <c r="BJ103" i="24"/>
  <c r="BK103" i="24"/>
  <c r="BL103" i="24"/>
  <c r="BM103" i="24"/>
  <c r="BN103" i="24"/>
  <c r="BO103" i="24"/>
  <c r="BP103" i="24"/>
  <c r="BQ103" i="24"/>
  <c r="BR103" i="24"/>
  <c r="BS103" i="24"/>
  <c r="BT103" i="24"/>
  <c r="BU103" i="24"/>
  <c r="BV103" i="24"/>
  <c r="BW103" i="24"/>
  <c r="BX103" i="24"/>
  <c r="BY103" i="24"/>
  <c r="BZ103" i="24"/>
  <c r="CA103" i="24"/>
  <c r="CB103" i="24"/>
  <c r="CC103" i="24"/>
  <c r="G104" i="24"/>
  <c r="H104" i="24"/>
  <c r="I104" i="24"/>
  <c r="J104" i="24"/>
  <c r="K104" i="24"/>
  <c r="L104" i="24"/>
  <c r="M104" i="24"/>
  <c r="N104" i="24"/>
  <c r="O104" i="24"/>
  <c r="P104" i="24"/>
  <c r="Q104" i="24"/>
  <c r="R104" i="24"/>
  <c r="S104" i="24"/>
  <c r="T104" i="24"/>
  <c r="U104" i="24"/>
  <c r="V104" i="24"/>
  <c r="W104" i="24"/>
  <c r="X104" i="24"/>
  <c r="Y104" i="24"/>
  <c r="Z104" i="24"/>
  <c r="AA104" i="24"/>
  <c r="AB104" i="24"/>
  <c r="AC104" i="24"/>
  <c r="AD104" i="24"/>
  <c r="AE104" i="24"/>
  <c r="AF104" i="24"/>
  <c r="AG104" i="24"/>
  <c r="AH104" i="24"/>
  <c r="AI104" i="24"/>
  <c r="AJ104" i="24"/>
  <c r="AK104" i="24"/>
  <c r="AL104" i="24"/>
  <c r="AM104" i="24"/>
  <c r="AN104" i="24"/>
  <c r="AO104" i="24"/>
  <c r="AP104" i="24"/>
  <c r="AQ104" i="24"/>
  <c r="AR104" i="24"/>
  <c r="AS104" i="24"/>
  <c r="AT104" i="24"/>
  <c r="AU104" i="24"/>
  <c r="AV104" i="24"/>
  <c r="AW104" i="24"/>
  <c r="AX104" i="24"/>
  <c r="AY104" i="24"/>
  <c r="AZ104" i="24"/>
  <c r="BA104" i="24"/>
  <c r="BB104" i="24"/>
  <c r="BC104" i="24"/>
  <c r="BD104" i="24"/>
  <c r="BE104" i="24"/>
  <c r="BF104" i="24"/>
  <c r="BG104" i="24"/>
  <c r="BH104" i="24"/>
  <c r="BI104" i="24"/>
  <c r="BJ104" i="24"/>
  <c r="BK104" i="24"/>
  <c r="BL104" i="24"/>
  <c r="BM104" i="24"/>
  <c r="BN104" i="24"/>
  <c r="BO104" i="24"/>
  <c r="BP104" i="24"/>
  <c r="BQ104" i="24"/>
  <c r="BR104" i="24"/>
  <c r="BS104" i="24"/>
  <c r="BT104" i="24"/>
  <c r="BU104" i="24"/>
  <c r="BV104" i="24"/>
  <c r="BW104" i="24"/>
  <c r="BX104" i="24"/>
  <c r="BY104" i="24"/>
  <c r="BZ104" i="24"/>
  <c r="CA104" i="24"/>
  <c r="CB104" i="24"/>
  <c r="CC104" i="24"/>
  <c r="G105" i="24"/>
  <c r="H105" i="24"/>
  <c r="I105" i="24"/>
  <c r="J105" i="24"/>
  <c r="K105" i="24"/>
  <c r="L105" i="24"/>
  <c r="M105" i="24"/>
  <c r="N105" i="24"/>
  <c r="O105" i="24"/>
  <c r="P105" i="24"/>
  <c r="Q105" i="24"/>
  <c r="R105" i="24"/>
  <c r="S105" i="24"/>
  <c r="T105" i="24"/>
  <c r="U105" i="24"/>
  <c r="V105" i="24"/>
  <c r="W105" i="24"/>
  <c r="X105" i="24"/>
  <c r="Y105" i="24"/>
  <c r="Z105" i="24"/>
  <c r="AA105" i="24"/>
  <c r="AB105" i="24"/>
  <c r="AC105" i="24"/>
  <c r="AD105" i="24"/>
  <c r="AE105" i="24"/>
  <c r="AF105" i="24"/>
  <c r="AG105" i="24"/>
  <c r="AH105" i="24"/>
  <c r="AI105" i="24"/>
  <c r="AJ105" i="24"/>
  <c r="AK105" i="24"/>
  <c r="AL105" i="24"/>
  <c r="AM105" i="24"/>
  <c r="AN105" i="24"/>
  <c r="AO105" i="24"/>
  <c r="AP105" i="24"/>
  <c r="AQ105" i="24"/>
  <c r="AR105" i="24"/>
  <c r="AS105" i="24"/>
  <c r="AT105" i="24"/>
  <c r="AU105" i="24"/>
  <c r="AV105" i="24"/>
  <c r="AW105" i="24"/>
  <c r="AX105" i="24"/>
  <c r="AY105" i="24"/>
  <c r="AZ105" i="24"/>
  <c r="BA105" i="24"/>
  <c r="BB105" i="24"/>
  <c r="BC105" i="24"/>
  <c r="BD105" i="24"/>
  <c r="BE105" i="24"/>
  <c r="BF105" i="24"/>
  <c r="BG105" i="24"/>
  <c r="BH105" i="24"/>
  <c r="BI105" i="24"/>
  <c r="BJ105" i="24"/>
  <c r="BK105" i="24"/>
  <c r="BL105" i="24"/>
  <c r="BM105" i="24"/>
  <c r="BN105" i="24"/>
  <c r="BO105" i="24"/>
  <c r="BP105" i="24"/>
  <c r="BQ105" i="24"/>
  <c r="BR105" i="24"/>
  <c r="BS105" i="24"/>
  <c r="BT105" i="24"/>
  <c r="BU105" i="24"/>
  <c r="BV105" i="24"/>
  <c r="BW105" i="24"/>
  <c r="BX105" i="24"/>
  <c r="BY105" i="24"/>
  <c r="BZ105" i="24"/>
  <c r="CA105" i="24"/>
  <c r="CB105" i="24"/>
  <c r="CC105" i="24"/>
  <c r="G106" i="24"/>
  <c r="H106" i="24"/>
  <c r="I106" i="24"/>
  <c r="J106" i="24"/>
  <c r="K106" i="24"/>
  <c r="L106" i="24"/>
  <c r="M106" i="24"/>
  <c r="N106" i="24"/>
  <c r="O106" i="24"/>
  <c r="P106" i="24"/>
  <c r="Q106" i="24"/>
  <c r="R106" i="24"/>
  <c r="S106" i="24"/>
  <c r="T106" i="24"/>
  <c r="U106" i="24"/>
  <c r="V106" i="24"/>
  <c r="W106" i="24"/>
  <c r="X106" i="24"/>
  <c r="Y106" i="24"/>
  <c r="Z106" i="24"/>
  <c r="AA106" i="24"/>
  <c r="AB106" i="24"/>
  <c r="AC106" i="24"/>
  <c r="AD106" i="24"/>
  <c r="AE106" i="24"/>
  <c r="AF106" i="24"/>
  <c r="AG106" i="24"/>
  <c r="AH106" i="24"/>
  <c r="AI106" i="24"/>
  <c r="AJ106" i="24"/>
  <c r="AK106" i="24"/>
  <c r="AL106" i="24"/>
  <c r="AM106" i="24"/>
  <c r="AN106" i="24"/>
  <c r="AO106" i="24"/>
  <c r="AP106" i="24"/>
  <c r="AQ106" i="24"/>
  <c r="AR106" i="24"/>
  <c r="AS106" i="24"/>
  <c r="AT106" i="24"/>
  <c r="AU106" i="24"/>
  <c r="AV106" i="24"/>
  <c r="AW106" i="24"/>
  <c r="AX106" i="24"/>
  <c r="AY106" i="24"/>
  <c r="AZ106" i="24"/>
  <c r="BA106" i="24"/>
  <c r="BB106" i="24"/>
  <c r="BC106" i="24"/>
  <c r="BD106" i="24"/>
  <c r="BE106" i="24"/>
  <c r="BF106" i="24"/>
  <c r="BG106" i="24"/>
  <c r="BH106" i="24"/>
  <c r="BI106" i="24"/>
  <c r="BJ106" i="24"/>
  <c r="BK106" i="24"/>
  <c r="BL106" i="24"/>
  <c r="BM106" i="24"/>
  <c r="BN106" i="24"/>
  <c r="BO106" i="24"/>
  <c r="BP106" i="24"/>
  <c r="BQ106" i="24"/>
  <c r="BR106" i="24"/>
  <c r="BS106" i="24"/>
  <c r="BT106" i="24"/>
  <c r="BU106" i="24"/>
  <c r="BV106" i="24"/>
  <c r="BW106" i="24"/>
  <c r="BX106" i="24"/>
  <c r="BY106" i="24"/>
  <c r="BZ106" i="24"/>
  <c r="CA106" i="24"/>
  <c r="CB106" i="24"/>
  <c r="CC106" i="24"/>
  <c r="G107" i="24"/>
  <c r="H107" i="24"/>
  <c r="I107" i="24"/>
  <c r="J107" i="24"/>
  <c r="K107" i="24"/>
  <c r="L107" i="24"/>
  <c r="M107" i="24"/>
  <c r="N107" i="24"/>
  <c r="O107" i="24"/>
  <c r="P107" i="24"/>
  <c r="Q107" i="24"/>
  <c r="R107" i="24"/>
  <c r="S107" i="24"/>
  <c r="T107" i="24"/>
  <c r="U107" i="24"/>
  <c r="V107" i="24"/>
  <c r="W107" i="24"/>
  <c r="X107" i="24"/>
  <c r="Y107" i="24"/>
  <c r="Z107" i="24"/>
  <c r="AA107" i="24"/>
  <c r="AB107" i="24"/>
  <c r="AC107" i="24"/>
  <c r="AD107" i="24"/>
  <c r="AE107" i="24"/>
  <c r="AF107" i="24"/>
  <c r="AG107" i="24"/>
  <c r="AH107" i="24"/>
  <c r="AI107" i="24"/>
  <c r="AJ107" i="24"/>
  <c r="AK107" i="24"/>
  <c r="AL107" i="24"/>
  <c r="AM107" i="24"/>
  <c r="AN107" i="24"/>
  <c r="AO107" i="24"/>
  <c r="AP107" i="24"/>
  <c r="AQ107" i="24"/>
  <c r="AR107" i="24"/>
  <c r="AS107" i="24"/>
  <c r="AT107" i="24"/>
  <c r="AU107" i="24"/>
  <c r="AV107" i="24"/>
  <c r="AW107" i="24"/>
  <c r="AX107" i="24"/>
  <c r="AY107" i="24"/>
  <c r="AZ107" i="24"/>
  <c r="BA107" i="24"/>
  <c r="BB107" i="24"/>
  <c r="BC107" i="24"/>
  <c r="BD107" i="24"/>
  <c r="BE107" i="24"/>
  <c r="BF107" i="24"/>
  <c r="BG107" i="24"/>
  <c r="BH107" i="24"/>
  <c r="BI107" i="24"/>
  <c r="BJ107" i="24"/>
  <c r="BK107" i="24"/>
  <c r="BL107" i="24"/>
  <c r="BM107" i="24"/>
  <c r="BN107" i="24"/>
  <c r="BO107" i="24"/>
  <c r="BP107" i="24"/>
  <c r="BQ107" i="24"/>
  <c r="BR107" i="24"/>
  <c r="BS107" i="24"/>
  <c r="BT107" i="24"/>
  <c r="BU107" i="24"/>
  <c r="BV107" i="24"/>
  <c r="BW107" i="24"/>
  <c r="BX107" i="24"/>
  <c r="BY107" i="24"/>
  <c r="BZ107" i="24"/>
  <c r="CA107" i="24"/>
  <c r="CB107" i="24"/>
  <c r="CC107" i="24"/>
  <c r="H13" i="24"/>
  <c r="I13" i="24"/>
  <c r="J13" i="24"/>
  <c r="K13" i="24"/>
  <c r="L13" i="24"/>
  <c r="M13" i="24"/>
  <c r="N13" i="24"/>
  <c r="O13" i="24"/>
  <c r="P13" i="24"/>
  <c r="Q13" i="24"/>
  <c r="R13" i="24"/>
  <c r="S13" i="24"/>
  <c r="T13" i="24"/>
  <c r="U13" i="24"/>
  <c r="V13" i="24"/>
  <c r="W13" i="24"/>
  <c r="X13" i="24"/>
  <c r="Y13" i="24"/>
  <c r="Z13" i="24"/>
  <c r="AA13" i="24"/>
  <c r="AB13" i="24"/>
  <c r="AC13" i="24"/>
  <c r="AD13" i="24"/>
  <c r="AE13" i="24"/>
  <c r="AF13" i="24"/>
  <c r="AG13" i="24"/>
  <c r="AH13" i="24"/>
  <c r="AI13" i="24"/>
  <c r="AJ13" i="24"/>
  <c r="AK13" i="24"/>
  <c r="AL13" i="24"/>
  <c r="AM13" i="24"/>
  <c r="AN13" i="24"/>
  <c r="AO13" i="24"/>
  <c r="AP13" i="24"/>
  <c r="AQ13" i="24"/>
  <c r="AR13" i="24"/>
  <c r="AS13" i="24"/>
  <c r="AT13" i="24"/>
  <c r="AU13" i="24"/>
  <c r="AV13" i="24"/>
  <c r="AW13" i="24"/>
  <c r="AX13" i="24"/>
  <c r="AY13" i="24"/>
  <c r="AZ13" i="24"/>
  <c r="BA13" i="24"/>
  <c r="BB13" i="24"/>
  <c r="BC13" i="24"/>
  <c r="BD13" i="24"/>
  <c r="BE13" i="24"/>
  <c r="BF13" i="24"/>
  <c r="BG13" i="24"/>
  <c r="BH13" i="24"/>
  <c r="BI13" i="24"/>
  <c r="BJ13" i="24"/>
  <c r="BK13" i="24"/>
  <c r="BL13" i="24"/>
  <c r="BM13" i="24"/>
  <c r="BN13" i="24"/>
  <c r="BO13" i="24"/>
  <c r="BP13" i="24"/>
  <c r="BQ13" i="24"/>
  <c r="BR13" i="24"/>
  <c r="BS13" i="24"/>
  <c r="BT13" i="24"/>
  <c r="BU13" i="24"/>
  <c r="BV13" i="24"/>
  <c r="BW13" i="24"/>
  <c r="BX13" i="24"/>
  <c r="BY13" i="24"/>
  <c r="BZ13" i="24"/>
  <c r="CA13" i="24"/>
  <c r="CB13" i="24"/>
  <c r="CC13" i="24"/>
  <c r="G13" i="24"/>
  <c r="BY5" i="24"/>
  <c r="BT5" i="24"/>
  <c r="BO5" i="24"/>
  <c r="BJ5" i="24"/>
  <c r="BE5" i="24"/>
  <c r="AZ5" i="24"/>
  <c r="AU5" i="24"/>
  <c r="AP5" i="24"/>
  <c r="AK5" i="24"/>
  <c r="AF5" i="24"/>
  <c r="AA5" i="24"/>
  <c r="V5" i="24"/>
  <c r="Q5" i="24"/>
  <c r="L5" i="24"/>
  <c r="G5" i="24"/>
  <c r="B21" i="24"/>
  <c r="B22" i="24"/>
  <c r="B23" i="24"/>
  <c r="B24" i="24"/>
  <c r="B25" i="24"/>
  <c r="B26" i="24"/>
  <c r="B27" i="24"/>
  <c r="B28" i="24"/>
  <c r="B29" i="24"/>
  <c r="B30" i="24"/>
  <c r="B31" i="24"/>
  <c r="B32" i="24"/>
  <c r="B33" i="24"/>
  <c r="B34" i="24"/>
  <c r="B35" i="24"/>
  <c r="B36" i="24"/>
  <c r="B37" i="24"/>
  <c r="B38" i="24"/>
  <c r="B39" i="24"/>
  <c r="B40" i="24"/>
  <c r="B41" i="24"/>
  <c r="B42" i="24"/>
  <c r="B43" i="24"/>
  <c r="B44" i="24"/>
  <c r="B45" i="24"/>
  <c r="B46" i="24"/>
  <c r="B47" i="24"/>
  <c r="B48" i="24"/>
  <c r="B49" i="24"/>
  <c r="B50" i="24"/>
  <c r="B51" i="24"/>
  <c r="B52" i="24"/>
  <c r="B53" i="24"/>
  <c r="B54" i="24"/>
  <c r="B55" i="24"/>
  <c r="B56" i="24"/>
  <c r="B57" i="24"/>
  <c r="B58" i="24"/>
  <c r="B59" i="24"/>
  <c r="B60" i="24"/>
  <c r="B61" i="24"/>
  <c r="B62" i="24"/>
  <c r="B63" i="24"/>
  <c r="B64" i="24"/>
  <c r="B65" i="24"/>
  <c r="B66" i="24"/>
  <c r="B67" i="24"/>
  <c r="B68" i="24"/>
  <c r="B69" i="24"/>
  <c r="B70" i="24"/>
  <c r="B71" i="24"/>
  <c r="B72" i="24"/>
  <c r="B73" i="24"/>
  <c r="B74" i="24"/>
  <c r="B75" i="24"/>
  <c r="B76" i="24"/>
  <c r="B77" i="24"/>
  <c r="B78" i="24"/>
  <c r="B79" i="24"/>
  <c r="B80" i="24"/>
  <c r="B81" i="24"/>
  <c r="B82" i="24"/>
  <c r="B83" i="24"/>
  <c r="B84" i="24"/>
  <c r="B85" i="24"/>
  <c r="B86" i="24"/>
  <c r="B87" i="24"/>
  <c r="B88" i="24"/>
  <c r="B89" i="24"/>
  <c r="B90" i="24"/>
  <c r="B91" i="24"/>
  <c r="B92" i="24"/>
  <c r="B93" i="24"/>
  <c r="B94" i="24"/>
  <c r="B95" i="24"/>
  <c r="B96" i="24"/>
  <c r="B97" i="24"/>
  <c r="B98" i="24"/>
  <c r="B99" i="24"/>
  <c r="B100" i="24"/>
  <c r="B101" i="24"/>
  <c r="B102" i="24"/>
  <c r="B103" i="24"/>
  <c r="B104" i="24"/>
  <c r="B105" i="24"/>
  <c r="B106" i="24"/>
  <c r="B107" i="24"/>
  <c r="B108" i="24"/>
  <c r="B109" i="24"/>
  <c r="B110" i="24"/>
  <c r="B111" i="24"/>
  <c r="B112" i="24"/>
  <c r="B13" i="24"/>
  <c r="A106" i="22"/>
  <c r="A102" i="22"/>
  <c r="A103" i="22"/>
  <c r="A104" i="22"/>
  <c r="A105"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7" i="22"/>
  <c r="ZL4" i="23"/>
  <c r="NV3" i="23"/>
  <c r="ZJ6" i="22"/>
  <c r="ZI6" i="22"/>
  <c r="ZH6" i="22"/>
  <c r="ZG6" i="22"/>
  <c r="ZF6" i="22"/>
  <c r="ZE6" i="22"/>
  <c r="ZD6" i="22"/>
  <c r="ZC6" i="22"/>
  <c r="ZB6" i="22"/>
  <c r="ZA6" i="22"/>
  <c r="YZ6" i="22"/>
  <c r="YY6" i="22"/>
  <c r="YX6" i="22"/>
  <c r="YW6" i="22"/>
  <c r="YV6" i="22"/>
  <c r="YU6" i="22"/>
  <c r="YT6" i="22"/>
  <c r="YS6" i="22"/>
  <c r="YR6" i="22"/>
  <c r="YQ6" i="22"/>
  <c r="YP6" i="22"/>
  <c r="YO6" i="22"/>
  <c r="YN6" i="22"/>
  <c r="YM6" i="22"/>
  <c r="YL6" i="22"/>
  <c r="YK6" i="22"/>
  <c r="YJ6" i="22"/>
  <c r="YI6" i="22"/>
  <c r="YH6" i="22"/>
  <c r="YG6" i="22"/>
  <c r="YF6" i="22"/>
  <c r="YE6" i="22"/>
  <c r="YD6" i="22"/>
  <c r="YC6" i="22"/>
  <c r="YB6" i="22"/>
  <c r="YA6" i="22"/>
  <c r="XZ6" i="22"/>
  <c r="XY6" i="22"/>
  <c r="XX6" i="22"/>
  <c r="XW6" i="22"/>
  <c r="XV6" i="22"/>
  <c r="XU6" i="22"/>
  <c r="XT6" i="22"/>
  <c r="XS6" i="22"/>
  <c r="XR6" i="22"/>
  <c r="XQ6" i="22"/>
  <c r="XP6" i="22"/>
  <c r="XO6" i="22"/>
  <c r="XN6" i="22"/>
  <c r="XM6" i="22"/>
  <c r="XL6" i="22"/>
  <c r="XK6" i="22"/>
  <c r="XJ6" i="22"/>
  <c r="XI6" i="22"/>
  <c r="XH6" i="22"/>
  <c r="XG6" i="22"/>
  <c r="XF6" i="22"/>
  <c r="XE6" i="22"/>
  <c r="XD6" i="22"/>
  <c r="XC6" i="22"/>
  <c r="XB6" i="22"/>
  <c r="XA6" i="22"/>
  <c r="WZ6" i="22"/>
  <c r="WY6" i="22"/>
  <c r="WX6" i="22"/>
  <c r="WW6" i="22"/>
  <c r="WV6" i="22"/>
  <c r="WU6" i="22"/>
  <c r="WT6" i="22"/>
  <c r="WS6" i="22"/>
  <c r="WR6" i="22"/>
  <c r="WQ6" i="22"/>
  <c r="WP6" i="22"/>
  <c r="WO6" i="22"/>
  <c r="WN6" i="22"/>
  <c r="WM6" i="22"/>
  <c r="WL6" i="22"/>
  <c r="WK6" i="22"/>
  <c r="WJ6" i="22"/>
  <c r="WI6" i="22"/>
  <c r="WH6" i="22"/>
  <c r="WG6" i="22"/>
  <c r="WF6" i="22"/>
  <c r="WE6" i="22"/>
  <c r="WD6" i="22"/>
  <c r="WC6" i="22"/>
  <c r="WB6" i="22"/>
  <c r="WA6" i="22"/>
  <c r="VZ6" i="22"/>
  <c r="VY6" i="22"/>
  <c r="VX6" i="22"/>
  <c r="VW6" i="22"/>
  <c r="VV6" i="22"/>
  <c r="VU6" i="22"/>
  <c r="VT6" i="22"/>
  <c r="VS6" i="22"/>
  <c r="VR6" i="22"/>
  <c r="VQ6" i="22"/>
  <c r="VP6" i="22"/>
  <c r="VO6" i="22"/>
  <c r="VN6" i="22"/>
  <c r="VM6" i="22"/>
  <c r="VL6" i="22"/>
  <c r="VK6" i="22"/>
  <c r="VJ6" i="22"/>
  <c r="VI6" i="22"/>
  <c r="VH6" i="22"/>
  <c r="VG6" i="22"/>
  <c r="VF6" i="22"/>
  <c r="VE6" i="22"/>
  <c r="VD6" i="22"/>
  <c r="VC6" i="22"/>
  <c r="VB6" i="22"/>
  <c r="VA6" i="22"/>
  <c r="UZ6" i="22"/>
  <c r="UY6" i="22"/>
  <c r="UX6" i="22"/>
  <c r="UW6" i="22"/>
  <c r="UV6" i="22"/>
  <c r="UU6" i="22"/>
  <c r="UT6" i="22"/>
  <c r="US6" i="22"/>
  <c r="UR6" i="22"/>
  <c r="UQ6" i="22"/>
  <c r="UP6" i="22"/>
  <c r="UO6" i="22"/>
  <c r="UN6" i="22"/>
  <c r="UM6" i="22"/>
  <c r="UL6" i="22"/>
  <c r="UK6" i="22"/>
  <c r="UJ6" i="22"/>
  <c r="UI6" i="22"/>
  <c r="UH6" i="22"/>
  <c r="UG6" i="22"/>
  <c r="UF6" i="22"/>
  <c r="UE6" i="22"/>
  <c r="UD6" i="22"/>
  <c r="UC6" i="22"/>
  <c r="UB6" i="22"/>
  <c r="UA6" i="22"/>
  <c r="TZ6" i="22"/>
  <c r="TY6" i="22"/>
  <c r="TX6" i="22"/>
  <c r="TW6" i="22"/>
  <c r="TV6" i="22"/>
  <c r="TU6" i="22"/>
  <c r="TT6" i="22"/>
  <c r="TS6" i="22"/>
  <c r="TR6" i="22"/>
  <c r="TQ6" i="22"/>
  <c r="TP6" i="22"/>
  <c r="TO6" i="22"/>
  <c r="TN6" i="22"/>
  <c r="TM6" i="22"/>
  <c r="TL6" i="22"/>
  <c r="TK6" i="22"/>
  <c r="TJ6" i="22"/>
  <c r="TI6" i="22"/>
  <c r="TH6" i="22"/>
  <c r="TG6" i="22"/>
  <c r="TF6" i="22"/>
  <c r="TE6" i="22"/>
  <c r="TD6" i="22"/>
  <c r="TC6" i="22"/>
  <c r="TB6" i="22"/>
  <c r="TA6" i="22"/>
  <c r="SZ6" i="22"/>
  <c r="SY6" i="22"/>
  <c r="SX6" i="22"/>
  <c r="SW6" i="22"/>
  <c r="SV6" i="22"/>
  <c r="SU6" i="22"/>
  <c r="ST6" i="22"/>
  <c r="SS6" i="22"/>
  <c r="SR6" i="22"/>
  <c r="SQ6" i="22"/>
  <c r="SP6" i="22"/>
  <c r="SO6" i="22"/>
  <c r="SN6" i="22"/>
  <c r="SM6" i="22"/>
  <c r="SL6" i="22"/>
  <c r="SK6" i="22"/>
  <c r="SJ6" i="22"/>
  <c r="SI6" i="22"/>
  <c r="SH6" i="22"/>
  <c r="SG6" i="22"/>
  <c r="SF6" i="22"/>
  <c r="SE6" i="22"/>
  <c r="SD6" i="22"/>
  <c r="SC6" i="22"/>
  <c r="SB6" i="22"/>
  <c r="SA6" i="22"/>
  <c r="RZ6" i="22"/>
  <c r="RY6" i="22"/>
  <c r="RX6" i="22"/>
  <c r="RW6" i="22"/>
  <c r="RV6" i="22"/>
  <c r="RU6" i="22"/>
  <c r="RT6" i="22"/>
  <c r="RS6" i="22"/>
  <c r="RQ6" i="22"/>
  <c r="RQ3" i="23" s="1"/>
  <c r="RP6" i="22"/>
  <c r="RP3" i="23" s="1"/>
  <c r="RO6" i="22"/>
  <c r="RO3" i="23" s="1"/>
  <c r="RN6" i="22"/>
  <c r="RN3" i="23" s="1"/>
  <c r="RM6" i="22"/>
  <c r="RM3" i="23" s="1"/>
  <c r="RL6" i="22"/>
  <c r="RL3" i="23" s="1"/>
  <c r="RK6" i="22"/>
  <c r="RK3" i="23" s="1"/>
  <c r="RJ6" i="22"/>
  <c r="RJ3" i="23" s="1"/>
  <c r="RI6" i="22"/>
  <c r="RI3" i="23" s="1"/>
  <c r="RH6" i="22"/>
  <c r="RH3" i="23" s="1"/>
  <c r="RG6" i="22"/>
  <c r="RG3" i="23" s="1"/>
  <c r="RF6" i="22"/>
  <c r="RF3" i="23" s="1"/>
  <c r="RE6" i="22"/>
  <c r="RE3" i="23" s="1"/>
  <c r="RD6" i="22"/>
  <c r="RD3" i="23" s="1"/>
  <c r="RC6" i="22"/>
  <c r="RC3" i="23" s="1"/>
  <c r="RB6" i="22"/>
  <c r="RB3" i="23" s="1"/>
  <c r="RA6" i="22"/>
  <c r="RA3" i="23" s="1"/>
  <c r="QZ6" i="22"/>
  <c r="QZ3" i="23" s="1"/>
  <c r="QY6" i="22"/>
  <c r="QY3" i="23" s="1"/>
  <c r="QX6" i="22"/>
  <c r="QX3" i="23" s="1"/>
  <c r="QW6" i="22"/>
  <c r="QW3" i="23" s="1"/>
  <c r="QV6" i="22"/>
  <c r="QV3" i="23" s="1"/>
  <c r="QU6" i="22"/>
  <c r="QU3" i="23" s="1"/>
  <c r="QT6" i="22"/>
  <c r="QT3" i="23" s="1"/>
  <c r="QS6" i="22"/>
  <c r="QS3" i="23" s="1"/>
  <c r="QR6" i="22"/>
  <c r="QR3" i="23" s="1"/>
  <c r="QQ6" i="22"/>
  <c r="QQ3" i="23" s="1"/>
  <c r="QP6" i="22"/>
  <c r="QP3" i="23" s="1"/>
  <c r="QO6" i="22"/>
  <c r="QO3" i="23" s="1"/>
  <c r="QN6" i="22"/>
  <c r="QN3" i="23" s="1"/>
  <c r="QM6" i="22"/>
  <c r="QM3" i="23" s="1"/>
  <c r="QL6" i="22"/>
  <c r="QL3" i="23" s="1"/>
  <c r="QK6" i="22"/>
  <c r="QK3" i="23" s="1"/>
  <c r="QJ6" i="22"/>
  <c r="QJ3" i="23" s="1"/>
  <c r="QI6" i="22"/>
  <c r="QI3" i="23" s="1"/>
  <c r="QH6" i="22"/>
  <c r="QH3" i="23" s="1"/>
  <c r="QG6" i="22"/>
  <c r="QG3" i="23" s="1"/>
  <c r="QF6" i="22"/>
  <c r="QF3" i="23" s="1"/>
  <c r="QE6" i="22"/>
  <c r="QE3" i="23" s="1"/>
  <c r="QD6" i="22"/>
  <c r="QD3" i="23" s="1"/>
  <c r="QC6" i="22"/>
  <c r="QC3" i="23" s="1"/>
  <c r="QB6" i="22"/>
  <c r="QB3" i="23" s="1"/>
  <c r="QA6" i="22"/>
  <c r="QA3" i="23" s="1"/>
  <c r="PZ6" i="22"/>
  <c r="PZ3" i="23" s="1"/>
  <c r="PY6" i="22"/>
  <c r="PY3" i="23" s="1"/>
  <c r="PX6" i="22"/>
  <c r="PX3" i="23" s="1"/>
  <c r="PW6" i="22"/>
  <c r="PW3" i="23" s="1"/>
  <c r="PV6" i="22"/>
  <c r="PV3" i="23" s="1"/>
  <c r="PU6" i="22"/>
  <c r="PU3" i="23" s="1"/>
  <c r="PT6" i="22"/>
  <c r="PT3" i="23" s="1"/>
  <c r="PS6" i="22"/>
  <c r="PS3" i="23" s="1"/>
  <c r="PR6" i="22"/>
  <c r="PR3" i="23" s="1"/>
  <c r="PQ6" i="22"/>
  <c r="PQ3" i="23" s="1"/>
  <c r="PP6" i="22"/>
  <c r="PP3" i="23" s="1"/>
  <c r="PO6" i="22"/>
  <c r="PO3" i="23" s="1"/>
  <c r="PN6" i="22"/>
  <c r="PN3" i="23" s="1"/>
  <c r="PM6" i="22"/>
  <c r="PM3" i="23" s="1"/>
  <c r="PL6" i="22"/>
  <c r="PL3" i="23" s="1"/>
  <c r="PK6" i="22"/>
  <c r="PK3" i="23" s="1"/>
  <c r="PJ6" i="22"/>
  <c r="PJ3" i="23" s="1"/>
  <c r="PI6" i="22"/>
  <c r="PI3" i="23" s="1"/>
  <c r="PH6" i="22"/>
  <c r="PH3" i="23" s="1"/>
  <c r="PG6" i="22"/>
  <c r="PG3" i="23" s="1"/>
  <c r="PF6" i="22"/>
  <c r="PF3" i="23" s="1"/>
  <c r="PE6" i="22"/>
  <c r="PE3" i="23" s="1"/>
  <c r="PD6" i="22"/>
  <c r="PD3" i="23" s="1"/>
  <c r="PC6" i="22"/>
  <c r="PC3" i="23" s="1"/>
  <c r="PB6" i="22"/>
  <c r="PB3" i="23" s="1"/>
  <c r="PA6" i="22"/>
  <c r="PA3" i="23" s="1"/>
  <c r="OZ6" i="22"/>
  <c r="OZ3" i="23" s="1"/>
  <c r="OY6" i="22"/>
  <c r="OY3" i="23" s="1"/>
  <c r="OX6" i="22"/>
  <c r="OX3" i="23" s="1"/>
  <c r="OW6" i="22"/>
  <c r="OW3" i="23" s="1"/>
  <c r="OV6" i="22"/>
  <c r="OV3" i="23" s="1"/>
  <c r="OU6" i="22"/>
  <c r="OU3" i="23" s="1"/>
  <c r="OT6" i="22"/>
  <c r="OT3" i="23" s="1"/>
  <c r="OS6" i="22"/>
  <c r="OS3" i="23" s="1"/>
  <c r="OR6" i="22"/>
  <c r="OR3" i="23" s="1"/>
  <c r="OQ6" i="22"/>
  <c r="OQ3" i="23" s="1"/>
  <c r="OP6" i="22"/>
  <c r="OP3" i="23" s="1"/>
  <c r="OO6" i="22"/>
  <c r="OO3" i="23" s="1"/>
  <c r="ON6" i="22"/>
  <c r="ON3" i="23" s="1"/>
  <c r="OM6" i="22"/>
  <c r="OM3" i="23" s="1"/>
  <c r="OL6" i="22"/>
  <c r="OL3" i="23" s="1"/>
  <c r="OK6" i="22"/>
  <c r="OK3" i="23" s="1"/>
  <c r="OJ6" i="22"/>
  <c r="OJ3" i="23" s="1"/>
  <c r="OI6" i="22"/>
  <c r="OI3" i="23" s="1"/>
  <c r="OH6" i="22"/>
  <c r="OH3" i="23" s="1"/>
  <c r="OG6" i="22"/>
  <c r="OG3" i="23" s="1"/>
  <c r="OF6" i="22"/>
  <c r="OF3" i="23" s="1"/>
  <c r="OE6" i="22"/>
  <c r="OE3" i="23" s="1"/>
  <c r="OD6" i="22"/>
  <c r="OD3" i="23" s="1"/>
  <c r="OC6" i="22"/>
  <c r="OC3" i="23" s="1"/>
  <c r="OB6" i="22"/>
  <c r="OB3" i="23" s="1"/>
  <c r="OA6" i="22"/>
  <c r="OA3" i="23" s="1"/>
  <c r="NZ6" i="22"/>
  <c r="NZ3" i="23" s="1"/>
  <c r="NY6" i="22"/>
  <c r="NY3" i="23" s="1"/>
  <c r="NX6" i="22"/>
  <c r="NX3" i="23" s="1"/>
  <c r="NW6" i="22"/>
  <c r="NW3" i="23" s="1"/>
  <c r="NV2" i="22"/>
  <c r="CF3" i="23"/>
  <c r="CG6" i="22"/>
  <c r="CG3" i="23" s="1"/>
  <c r="CH6" i="22"/>
  <c r="CH3" i="23" s="1"/>
  <c r="CI6" i="22"/>
  <c r="CI3" i="23" s="1"/>
  <c r="CJ6" i="22"/>
  <c r="CJ3" i="23" s="1"/>
  <c r="CK6" i="22"/>
  <c r="CK3" i="23" s="1"/>
  <c r="CL6" i="22"/>
  <c r="CL3" i="23" s="1"/>
  <c r="CM6" i="22"/>
  <c r="CM3" i="23" s="1"/>
  <c r="CN6" i="22"/>
  <c r="CN3" i="23" s="1"/>
  <c r="CO6" i="22"/>
  <c r="CO3" i="23" s="1"/>
  <c r="CP6" i="22"/>
  <c r="CP3" i="23" s="1"/>
  <c r="CQ6" i="22"/>
  <c r="CQ3" i="23" s="1"/>
  <c r="CR6" i="22"/>
  <c r="CR3" i="23" s="1"/>
  <c r="CS6" i="22"/>
  <c r="CS3" i="23" s="1"/>
  <c r="CT6" i="22"/>
  <c r="CT3" i="23" s="1"/>
  <c r="CU6" i="22"/>
  <c r="CU3" i="23" s="1"/>
  <c r="CV6" i="22"/>
  <c r="CV3" i="23" s="1"/>
  <c r="CW6" i="22"/>
  <c r="CW3" i="23" s="1"/>
  <c r="CX6" i="22"/>
  <c r="CX3" i="23" s="1"/>
  <c r="CY6" i="22"/>
  <c r="CY3" i="23" s="1"/>
  <c r="CZ6" i="22"/>
  <c r="CZ3" i="23" s="1"/>
  <c r="DA6" i="22"/>
  <c r="DA3" i="23" s="1"/>
  <c r="DB6" i="22"/>
  <c r="DB3" i="23" s="1"/>
  <c r="DC6" i="22"/>
  <c r="DC3" i="23" s="1"/>
  <c r="DD6" i="22"/>
  <c r="DD3" i="23" s="1"/>
  <c r="DE6" i="22"/>
  <c r="DE3" i="23" s="1"/>
  <c r="DF6" i="22"/>
  <c r="DF3" i="23" s="1"/>
  <c r="DG6" i="22"/>
  <c r="DG3" i="23" s="1"/>
  <c r="DH6" i="22"/>
  <c r="DH3" i="23" s="1"/>
  <c r="DI6" i="22"/>
  <c r="DI3" i="23" s="1"/>
  <c r="DJ6" i="22"/>
  <c r="DJ3" i="23" s="1"/>
  <c r="DK6" i="22"/>
  <c r="DK3" i="23" s="1"/>
  <c r="DL6" i="22"/>
  <c r="DL3" i="23" s="1"/>
  <c r="DM6" i="22"/>
  <c r="DM3" i="23" s="1"/>
  <c r="DN6" i="22"/>
  <c r="DN3" i="23" s="1"/>
  <c r="DO6" i="22"/>
  <c r="DO3" i="23" s="1"/>
  <c r="DP6" i="22"/>
  <c r="DP3" i="23" s="1"/>
  <c r="DQ6" i="22"/>
  <c r="DQ3" i="23" s="1"/>
  <c r="DR6" i="22"/>
  <c r="DR3" i="23" s="1"/>
  <c r="DS6" i="22"/>
  <c r="DS3" i="23" s="1"/>
  <c r="DT6" i="22"/>
  <c r="DT3" i="23" s="1"/>
  <c r="DU6" i="22"/>
  <c r="DU3" i="23" s="1"/>
  <c r="DV6" i="22"/>
  <c r="DV3" i="23" s="1"/>
  <c r="DW6" i="22"/>
  <c r="DW3" i="23" s="1"/>
  <c r="DX6" i="22"/>
  <c r="DX3" i="23" s="1"/>
  <c r="DY6" i="22"/>
  <c r="DY3" i="23" s="1"/>
  <c r="DZ6" i="22"/>
  <c r="DZ3" i="23" s="1"/>
  <c r="EA6" i="22"/>
  <c r="EA3" i="23" s="1"/>
  <c r="EB6" i="22"/>
  <c r="EB3" i="23" s="1"/>
  <c r="EC6" i="22"/>
  <c r="EC3" i="23" s="1"/>
  <c r="ED6" i="22"/>
  <c r="ED3" i="23" s="1"/>
  <c r="EE6" i="22"/>
  <c r="EE3" i="23" s="1"/>
  <c r="EF6" i="22"/>
  <c r="EF3" i="23" s="1"/>
  <c r="EG6" i="22"/>
  <c r="EG3" i="23" s="1"/>
  <c r="EH6" i="22"/>
  <c r="EH3" i="23" s="1"/>
  <c r="EI6" i="22"/>
  <c r="EI3" i="23" s="1"/>
  <c r="EJ6" i="22"/>
  <c r="EJ3" i="23" s="1"/>
  <c r="EK6" i="22"/>
  <c r="EK3" i="23" s="1"/>
  <c r="EL6" i="22"/>
  <c r="EL3" i="23" s="1"/>
  <c r="EM6" i="22"/>
  <c r="EM3" i="23" s="1"/>
  <c r="EN6" i="22"/>
  <c r="EN3" i="23" s="1"/>
  <c r="EO6" i="22"/>
  <c r="EO3" i="23" s="1"/>
  <c r="EP6" i="22"/>
  <c r="EP3" i="23" s="1"/>
  <c r="EQ6" i="22"/>
  <c r="EQ3" i="23" s="1"/>
  <c r="ER6" i="22"/>
  <c r="ER3" i="23" s="1"/>
  <c r="ES6" i="22"/>
  <c r="ES3" i="23" s="1"/>
  <c r="ET6" i="22"/>
  <c r="ET3" i="23" s="1"/>
  <c r="EU6" i="22"/>
  <c r="EU3" i="23" s="1"/>
  <c r="EV6" i="22"/>
  <c r="EV3" i="23" s="1"/>
  <c r="EW6" i="22"/>
  <c r="EW3" i="23" s="1"/>
  <c r="EX6" i="22"/>
  <c r="EX3" i="23" s="1"/>
  <c r="EY6" i="22"/>
  <c r="EY3" i="23" s="1"/>
  <c r="EZ6" i="22"/>
  <c r="EZ3" i="23" s="1"/>
  <c r="FA6" i="22"/>
  <c r="FA3" i="23" s="1"/>
  <c r="FB6" i="22"/>
  <c r="FB3" i="23" s="1"/>
  <c r="FC6" i="22"/>
  <c r="FC3" i="23" s="1"/>
  <c r="FD6" i="22"/>
  <c r="FD3" i="23" s="1"/>
  <c r="FE6" i="22"/>
  <c r="FE3" i="23" s="1"/>
  <c r="FF6" i="22"/>
  <c r="FF3" i="23" s="1"/>
  <c r="FG6" i="22"/>
  <c r="FG3" i="23" s="1"/>
  <c r="FH6" i="22"/>
  <c r="FH3" i="23" s="1"/>
  <c r="FI6" i="22"/>
  <c r="FI3" i="23" s="1"/>
  <c r="FJ6" i="22"/>
  <c r="FJ3" i="23" s="1"/>
  <c r="FK6" i="22"/>
  <c r="FK3" i="23" s="1"/>
  <c r="FL6" i="22"/>
  <c r="FL3" i="23" s="1"/>
  <c r="FM6" i="22"/>
  <c r="FM3" i="23" s="1"/>
  <c r="FN6" i="22"/>
  <c r="FN3" i="23" s="1"/>
  <c r="FO6" i="22"/>
  <c r="FO3" i="23" s="1"/>
  <c r="FP6" i="22"/>
  <c r="FP3" i="23" s="1"/>
  <c r="FQ6" i="22"/>
  <c r="FQ3" i="23" s="1"/>
  <c r="FR6" i="22"/>
  <c r="FR3" i="23" s="1"/>
  <c r="FS6" i="22"/>
  <c r="FS3" i="23" s="1"/>
  <c r="FT6" i="22"/>
  <c r="FT3" i="23" s="1"/>
  <c r="FU6" i="22"/>
  <c r="FU3" i="23" s="1"/>
  <c r="FV6" i="22"/>
  <c r="FV3" i="23" s="1"/>
  <c r="FW6" i="22"/>
  <c r="FW3" i="23" s="1"/>
  <c r="FX6" i="22"/>
  <c r="FX3" i="23" s="1"/>
  <c r="FY6" i="22"/>
  <c r="FY3" i="23" s="1"/>
  <c r="FZ6" i="22"/>
  <c r="FZ3" i="23" s="1"/>
  <c r="GA6" i="22"/>
  <c r="GA3" i="23" s="1"/>
  <c r="GC6" i="22"/>
  <c r="GD6" i="22"/>
  <c r="GE6" i="22"/>
  <c r="GF6" i="22"/>
  <c r="GG6" i="22"/>
  <c r="GH6" i="22"/>
  <c r="GI6" i="22"/>
  <c r="GJ6" i="22"/>
  <c r="GK6" i="22"/>
  <c r="GL6" i="22"/>
  <c r="GM6" i="22"/>
  <c r="GN6" i="22"/>
  <c r="GO6" i="22"/>
  <c r="GP6" i="22"/>
  <c r="GQ6" i="22"/>
  <c r="GR6" i="22"/>
  <c r="GS6" i="22"/>
  <c r="GT6" i="22"/>
  <c r="GU6" i="22"/>
  <c r="GV6" i="22"/>
  <c r="GW6" i="22"/>
  <c r="GX6" i="22"/>
  <c r="GY6" i="22"/>
  <c r="GZ6" i="22"/>
  <c r="HA6" i="22"/>
  <c r="HB6" i="22"/>
  <c r="HC6" i="22"/>
  <c r="HD6" i="22"/>
  <c r="HE6" i="22"/>
  <c r="HF6" i="22"/>
  <c r="HG6" i="22"/>
  <c r="HH6" i="22"/>
  <c r="HI6" i="22"/>
  <c r="HJ6" i="22"/>
  <c r="HK6" i="22"/>
  <c r="HL6" i="22"/>
  <c r="HM6" i="22"/>
  <c r="HN6" i="22"/>
  <c r="HO6" i="22"/>
  <c r="HP6" i="22"/>
  <c r="HQ6" i="22"/>
  <c r="HR6" i="22"/>
  <c r="HS6" i="22"/>
  <c r="HT6" i="22"/>
  <c r="HU6" i="22"/>
  <c r="HV6" i="22"/>
  <c r="HW6" i="22"/>
  <c r="HX6" i="22"/>
  <c r="HY6" i="22"/>
  <c r="HZ6" i="22"/>
  <c r="IA6" i="22"/>
  <c r="IB6" i="22"/>
  <c r="IC6" i="22"/>
  <c r="ID6" i="22"/>
  <c r="IE6" i="22"/>
  <c r="IF6" i="22"/>
  <c r="IG6" i="22"/>
  <c r="IH6" i="22"/>
  <c r="II6" i="22"/>
  <c r="IJ6" i="22"/>
  <c r="IK6" i="22"/>
  <c r="IL6" i="22"/>
  <c r="IM6" i="22"/>
  <c r="IN6" i="22"/>
  <c r="IO6" i="22"/>
  <c r="IP6" i="22"/>
  <c r="IQ6" i="22"/>
  <c r="IR6" i="22"/>
  <c r="IS6" i="22"/>
  <c r="IT6" i="22"/>
  <c r="IU6" i="22"/>
  <c r="IV6" i="22"/>
  <c r="IW6" i="22"/>
  <c r="IX6" i="22"/>
  <c r="IY6" i="22"/>
  <c r="IZ6" i="22"/>
  <c r="JA6" i="22"/>
  <c r="JB6" i="22"/>
  <c r="JC6" i="22"/>
  <c r="JD6" i="22"/>
  <c r="JE6" i="22"/>
  <c r="JF6" i="22"/>
  <c r="JG6" i="22"/>
  <c r="JH6" i="22"/>
  <c r="JI6" i="22"/>
  <c r="JJ6" i="22"/>
  <c r="JK6" i="22"/>
  <c r="JL6" i="22"/>
  <c r="JM6" i="22"/>
  <c r="JN6" i="22"/>
  <c r="JO6" i="22"/>
  <c r="JP6" i="22"/>
  <c r="JQ6" i="22"/>
  <c r="JR6" i="22"/>
  <c r="JS6" i="22"/>
  <c r="JT6" i="22"/>
  <c r="JU6" i="22"/>
  <c r="JV6" i="22"/>
  <c r="JW6" i="22"/>
  <c r="JX6" i="22"/>
  <c r="JY6" i="22"/>
  <c r="JZ6" i="22"/>
  <c r="KA6" i="22"/>
  <c r="KB6" i="22"/>
  <c r="KC6" i="22"/>
  <c r="KD6" i="22"/>
  <c r="KE6" i="22"/>
  <c r="KF6" i="22"/>
  <c r="KG6" i="22"/>
  <c r="KH6" i="22"/>
  <c r="KI6" i="22"/>
  <c r="KJ6" i="22"/>
  <c r="KK6" i="22"/>
  <c r="KL6" i="22"/>
  <c r="KM6" i="22"/>
  <c r="KN6" i="22"/>
  <c r="KO6" i="22"/>
  <c r="KP6" i="22"/>
  <c r="KQ6" i="22"/>
  <c r="KR6" i="22"/>
  <c r="KS6" i="22"/>
  <c r="KT6" i="22"/>
  <c r="KU6" i="22"/>
  <c r="KV6" i="22"/>
  <c r="KW6" i="22"/>
  <c r="KX6" i="22"/>
  <c r="KY6" i="22"/>
  <c r="KZ6" i="22"/>
  <c r="LA6" i="22"/>
  <c r="LB6" i="22"/>
  <c r="LC6" i="22"/>
  <c r="LD6" i="22"/>
  <c r="LE6" i="22"/>
  <c r="LF6" i="22"/>
  <c r="LG6" i="22"/>
  <c r="LH6" i="22"/>
  <c r="LI6" i="22"/>
  <c r="LJ6" i="22"/>
  <c r="LK6" i="22"/>
  <c r="LL6" i="22"/>
  <c r="LM6" i="22"/>
  <c r="LN6" i="22"/>
  <c r="LO6" i="22"/>
  <c r="LP6" i="22"/>
  <c r="LQ6" i="22"/>
  <c r="LR6" i="22"/>
  <c r="LS6" i="22"/>
  <c r="LT6" i="22"/>
  <c r="LU6" i="22"/>
  <c r="LV6" i="22"/>
  <c r="LW6" i="22"/>
  <c r="LX6" i="22"/>
  <c r="LY6" i="22"/>
  <c r="LZ6" i="22"/>
  <c r="MA6" i="22"/>
  <c r="MB6" i="22"/>
  <c r="MC6" i="22"/>
  <c r="MD6" i="22"/>
  <c r="ME6" i="22"/>
  <c r="MF6" i="22"/>
  <c r="MG6" i="22"/>
  <c r="MH6" i="22"/>
  <c r="MI6" i="22"/>
  <c r="MJ6" i="22"/>
  <c r="MK6" i="22"/>
  <c r="ML6" i="22"/>
  <c r="MM6" i="22"/>
  <c r="MN6" i="22"/>
  <c r="MO6" i="22"/>
  <c r="MP6" i="22"/>
  <c r="MQ6" i="22"/>
  <c r="MR6" i="22"/>
  <c r="MS6" i="22"/>
  <c r="MT6" i="22"/>
  <c r="MU6" i="22"/>
  <c r="MV6" i="22"/>
  <c r="MW6" i="22"/>
  <c r="MX6" i="22"/>
  <c r="MY6" i="22"/>
  <c r="MZ6" i="22"/>
  <c r="NA6" i="22"/>
  <c r="NB6" i="22"/>
  <c r="NC6" i="22"/>
  <c r="ND6" i="22"/>
  <c r="NE6" i="22"/>
  <c r="NF6" i="22"/>
  <c r="NG6" i="22"/>
  <c r="NH6" i="22"/>
  <c r="NI6" i="22"/>
  <c r="NJ6" i="22"/>
  <c r="NK6" i="22"/>
  <c r="NL6" i="22"/>
  <c r="NM6" i="22"/>
  <c r="NN6" i="22"/>
  <c r="NO6" i="22"/>
  <c r="NP6" i="22"/>
  <c r="NQ6" i="22"/>
  <c r="NR6" i="22"/>
  <c r="NS6" i="22"/>
  <c r="NT6" i="22"/>
  <c r="CF2" i="22"/>
  <c r="E97" i="23"/>
  <c r="E98" i="23"/>
  <c r="E99" i="23"/>
  <c r="E100" i="23"/>
  <c r="E101" i="23"/>
  <c r="E102" i="23"/>
  <c r="E103" i="23"/>
  <c r="E65" i="23"/>
  <c r="E66" i="23"/>
  <c r="E67" i="23"/>
  <c r="E68" i="23"/>
  <c r="E69" i="23"/>
  <c r="E70" i="23"/>
  <c r="E71" i="23"/>
  <c r="E72" i="23"/>
  <c r="E73" i="23"/>
  <c r="E74" i="23"/>
  <c r="E75" i="23"/>
  <c r="E76" i="23"/>
  <c r="E77" i="23"/>
  <c r="E78" i="23"/>
  <c r="E79" i="23"/>
  <c r="E80" i="23"/>
  <c r="E81" i="23"/>
  <c r="E82" i="23"/>
  <c r="E83" i="23"/>
  <c r="E84" i="23"/>
  <c r="E85" i="23"/>
  <c r="E86" i="23"/>
  <c r="E87" i="23"/>
  <c r="E88" i="23"/>
  <c r="E89" i="23"/>
  <c r="E90" i="23"/>
  <c r="E91" i="23"/>
  <c r="E92" i="23"/>
  <c r="E93" i="23"/>
  <c r="E94" i="23"/>
  <c r="E95" i="23"/>
  <c r="E96" i="23"/>
  <c r="E5" i="23"/>
  <c r="B14" i="24" s="1"/>
  <c r="E6" i="23"/>
  <c r="B15" i="24" s="1"/>
  <c r="E7" i="23"/>
  <c r="B16" i="24" s="1"/>
  <c r="E8" i="23"/>
  <c r="B17" i="24" s="1"/>
  <c r="E9" i="23"/>
  <c r="B18" i="24" s="1"/>
  <c r="E10" i="23"/>
  <c r="B19" i="24" s="1"/>
  <c r="E11" i="23"/>
  <c r="B20" i="24" s="1"/>
  <c r="E12" i="23"/>
  <c r="E13" i="23"/>
  <c r="E14" i="23"/>
  <c r="E15" i="23"/>
  <c r="E16" i="23"/>
  <c r="E17" i="23"/>
  <c r="E18" i="23"/>
  <c r="E19" i="23"/>
  <c r="E20" i="23"/>
  <c r="E21" i="23"/>
  <c r="E22" i="23"/>
  <c r="E23" i="23"/>
  <c r="E24" i="23"/>
  <c r="E25" i="23"/>
  <c r="E26" i="23"/>
  <c r="E27" i="23"/>
  <c r="E28" i="23"/>
  <c r="E29" i="23"/>
  <c r="E30" i="23"/>
  <c r="E31" i="23"/>
  <c r="E32" i="23"/>
  <c r="E33" i="23"/>
  <c r="E34" i="23"/>
  <c r="E35" i="23"/>
  <c r="E36" i="23"/>
  <c r="E37" i="23"/>
  <c r="E38" i="23"/>
  <c r="E39" i="23"/>
  <c r="E40" i="23"/>
  <c r="E41" i="23"/>
  <c r="E42" i="23"/>
  <c r="E43" i="23"/>
  <c r="E44" i="23"/>
  <c r="E45" i="23"/>
  <c r="E46" i="23"/>
  <c r="E47" i="23"/>
  <c r="E48" i="23"/>
  <c r="E49" i="23"/>
  <c r="E50" i="23"/>
  <c r="E51" i="23"/>
  <c r="E52" i="23"/>
  <c r="E53" i="23"/>
  <c r="E54" i="23"/>
  <c r="E55" i="23"/>
  <c r="E56" i="23"/>
  <c r="E57" i="23"/>
  <c r="E58" i="23"/>
  <c r="E59" i="23"/>
  <c r="E60" i="23"/>
  <c r="E61" i="23"/>
  <c r="E62" i="23"/>
  <c r="E63" i="23"/>
  <c r="E64" i="23"/>
  <c r="E4" i="23"/>
  <c r="CC6" i="22"/>
  <c r="CB3" i="23" s="1"/>
  <c r="CB6" i="22"/>
  <c r="CA3" i="23" s="1"/>
  <c r="CA6" i="22"/>
  <c r="BZ3" i="23" s="1"/>
  <c r="BZ6" i="22"/>
  <c r="BY3" i="23" s="1"/>
  <c r="BY6" i="22"/>
  <c r="BX3" i="23" s="1"/>
  <c r="BX6" i="22"/>
  <c r="BW3" i="23" s="1"/>
  <c r="BW6" i="22"/>
  <c r="BV3" i="23" s="1"/>
  <c r="BV6" i="22"/>
  <c r="BU3" i="23" s="1"/>
  <c r="BU6" i="22"/>
  <c r="BT3" i="23" s="1"/>
  <c r="BT6" i="22"/>
  <c r="BS3" i="23" s="1"/>
  <c r="BS6" i="22"/>
  <c r="BR3" i="23" s="1"/>
  <c r="BR6" i="22"/>
  <c r="BQ3" i="23" s="1"/>
  <c r="BQ6" i="22"/>
  <c r="BP3" i="23" s="1"/>
  <c r="BP6" i="22"/>
  <c r="BO3" i="23" s="1"/>
  <c r="BO6" i="22"/>
  <c r="BN3" i="23" s="1"/>
  <c r="BN6" i="22"/>
  <c r="BM3" i="23" s="1"/>
  <c r="BM6" i="22"/>
  <c r="BL3" i="23" s="1"/>
  <c r="BL6" i="22"/>
  <c r="BK3" i="23" s="1"/>
  <c r="BK6" i="22"/>
  <c r="BJ3" i="23" s="1"/>
  <c r="BJ6" i="22"/>
  <c r="BI3" i="23" s="1"/>
  <c r="BI6" i="22"/>
  <c r="BH3" i="23" s="1"/>
  <c r="BH6" i="22"/>
  <c r="BG3" i="23" s="1"/>
  <c r="BG6" i="22"/>
  <c r="BF3" i="23" s="1"/>
  <c r="BF6" i="22"/>
  <c r="BE3" i="23" s="1"/>
  <c r="BE6" i="22"/>
  <c r="BD3" i="23" s="1"/>
  <c r="BD6" i="22"/>
  <c r="BC3" i="23" s="1"/>
  <c r="BC6" i="22"/>
  <c r="BB3" i="23" s="1"/>
  <c r="BB6" i="22"/>
  <c r="BA3" i="23" s="1"/>
  <c r="BA6" i="22"/>
  <c r="AZ3" i="23" s="1"/>
  <c r="AZ6" i="22"/>
  <c r="AY3" i="23" s="1"/>
  <c r="AY6" i="22"/>
  <c r="AX3" i="23" s="1"/>
  <c r="AX6" i="22"/>
  <c r="AW3" i="23" s="1"/>
  <c r="AW6" i="22"/>
  <c r="AV3" i="23" s="1"/>
  <c r="AV6" i="22"/>
  <c r="AU3" i="23" s="1"/>
  <c r="AU6" i="22"/>
  <c r="AT3" i="23" s="1"/>
  <c r="AT6" i="22"/>
  <c r="AS3" i="23" s="1"/>
  <c r="AS6" i="22"/>
  <c r="AR3" i="23" s="1"/>
  <c r="AR6" i="22"/>
  <c r="AQ3" i="23" s="1"/>
  <c r="AQ6" i="22"/>
  <c r="AP3" i="23" s="1"/>
  <c r="AP6" i="22"/>
  <c r="AO3" i="23" s="1"/>
  <c r="AO6" i="22"/>
  <c r="AN3" i="23" s="1"/>
  <c r="AN6" i="22"/>
  <c r="AM3" i="23" s="1"/>
  <c r="AM6" i="22"/>
  <c r="AL3" i="23" s="1"/>
  <c r="AL6" i="22"/>
  <c r="AK3" i="23" s="1"/>
  <c r="AK6" i="22"/>
  <c r="AJ3" i="23" s="1"/>
  <c r="AJ6" i="22"/>
  <c r="AI3" i="23" s="1"/>
  <c r="AI6" i="22"/>
  <c r="AH3" i="23" s="1"/>
  <c r="AH6" i="22"/>
  <c r="AG3" i="23" s="1"/>
  <c r="AG6" i="22"/>
  <c r="AF3" i="23" s="1"/>
  <c r="AF6" i="22"/>
  <c r="AE3" i="23" s="1"/>
  <c r="AD6" i="22"/>
  <c r="AD3" i="23" s="1"/>
  <c r="AC6" i="22"/>
  <c r="AC3" i="23" s="1"/>
  <c r="AB6" i="22"/>
  <c r="AB3" i="23" s="1"/>
  <c r="AA6" i="22"/>
  <c r="AA3" i="23" s="1"/>
  <c r="Z6" i="22"/>
  <c r="Z3" i="23" s="1"/>
  <c r="Y6" i="22"/>
  <c r="Y3" i="23" s="1"/>
  <c r="X6" i="22"/>
  <c r="X3" i="23" s="1"/>
  <c r="W6" i="22"/>
  <c r="W3" i="23" s="1"/>
  <c r="V6" i="22"/>
  <c r="V3" i="23" s="1"/>
  <c r="U6" i="22"/>
  <c r="U3" i="23" s="1"/>
  <c r="T6" i="22"/>
  <c r="T3" i="23" s="1"/>
  <c r="S6" i="22"/>
  <c r="S3" i="23" s="1"/>
  <c r="R6" i="22"/>
  <c r="R3" i="23" s="1"/>
  <c r="Q6" i="22"/>
  <c r="Q3" i="23" s="1"/>
  <c r="P6" i="22"/>
  <c r="P3" i="23" s="1"/>
  <c r="O6" i="22"/>
  <c r="O3" i="23" s="1"/>
  <c r="N6" i="22"/>
  <c r="N3" i="23" s="1"/>
  <c r="M6" i="22"/>
  <c r="M3" i="23" s="1"/>
  <c r="L6" i="22"/>
  <c r="L3" i="23" s="1"/>
  <c r="K6" i="22"/>
  <c r="K3" i="23" s="1"/>
  <c r="J6" i="22"/>
  <c r="J3" i="23" s="1"/>
  <c r="I6" i="22"/>
  <c r="I3" i="23" s="1"/>
  <c r="H6" i="22"/>
  <c r="H3" i="23" s="1"/>
  <c r="G6" i="22"/>
  <c r="G3" i="23" s="1"/>
  <c r="F6" i="22"/>
  <c r="F3" i="23" s="1"/>
  <c r="BY5" i="22"/>
  <c r="BX2" i="23" s="1"/>
  <c r="BY2" i="23" s="1"/>
  <c r="BZ2" i="23" s="1"/>
  <c r="CA2" i="23" s="1"/>
  <c r="CB2" i="23" s="1"/>
  <c r="BT5" i="22"/>
  <c r="BS2" i="23" s="1"/>
  <c r="BT2" i="23" s="1"/>
  <c r="BU2" i="23" s="1"/>
  <c r="BV2" i="23" s="1"/>
  <c r="BW2" i="23" s="1"/>
  <c r="BO5" i="22"/>
  <c r="BN2" i="23" s="1"/>
  <c r="BO2" i="23" s="1"/>
  <c r="BP2" i="23" s="1"/>
  <c r="BQ2" i="23" s="1"/>
  <c r="BR2" i="23" s="1"/>
  <c r="BJ5" i="22"/>
  <c r="BI2" i="23" s="1"/>
  <c r="BJ2" i="23" s="1"/>
  <c r="BK2" i="23" s="1"/>
  <c r="BL2" i="23" s="1"/>
  <c r="BM2" i="23" s="1"/>
  <c r="BE5" i="22"/>
  <c r="BD2" i="23" s="1"/>
  <c r="BE2" i="23" s="1"/>
  <c r="BF2" i="23" s="1"/>
  <c r="BG2" i="23" s="1"/>
  <c r="BH2" i="23" s="1"/>
  <c r="AZ5" i="22"/>
  <c r="AY2" i="23" s="1"/>
  <c r="AZ2" i="23" s="1"/>
  <c r="BA2" i="23" s="1"/>
  <c r="BB2" i="23" s="1"/>
  <c r="BC2" i="23" s="1"/>
  <c r="AU5" i="22"/>
  <c r="AT2" i="23" s="1"/>
  <c r="AU2" i="23" s="1"/>
  <c r="AV2" i="23" s="1"/>
  <c r="AW2" i="23" s="1"/>
  <c r="AX2" i="23" s="1"/>
  <c r="AP5" i="22"/>
  <c r="AO2" i="23" s="1"/>
  <c r="AP2" i="23" s="1"/>
  <c r="AQ2" i="23" s="1"/>
  <c r="AR2" i="23" s="1"/>
  <c r="AS2" i="23" s="1"/>
  <c r="AK5" i="22"/>
  <c r="AJ2" i="23" s="1"/>
  <c r="AK2" i="23" s="1"/>
  <c r="AL2" i="23" s="1"/>
  <c r="AM2" i="23" s="1"/>
  <c r="AN2" i="23" s="1"/>
  <c r="AF5" i="22"/>
  <c r="AE2" i="23" s="1"/>
  <c r="AF2" i="23" s="1"/>
  <c r="AG2" i="23" s="1"/>
  <c r="AH2" i="23" s="1"/>
  <c r="AI2" i="23" s="1"/>
  <c r="Z5" i="22"/>
  <c r="Z2" i="23" s="1"/>
  <c r="AA2" i="23" s="1"/>
  <c r="AB2" i="23" s="1"/>
  <c r="AC2" i="23" s="1"/>
  <c r="AD2" i="23" s="1"/>
  <c r="U5" i="22"/>
  <c r="U2" i="23" s="1"/>
  <c r="V2" i="23" s="1"/>
  <c r="W2" i="23" s="1"/>
  <c r="X2" i="23" s="1"/>
  <c r="Y2" i="23" s="1"/>
  <c r="P5" i="22"/>
  <c r="P2" i="23" s="1"/>
  <c r="Q2" i="23" s="1"/>
  <c r="R2" i="23" s="1"/>
  <c r="S2" i="23" s="1"/>
  <c r="T2" i="23" s="1"/>
  <c r="K5" i="22"/>
  <c r="K2" i="23" s="1"/>
  <c r="L2" i="23" s="1"/>
  <c r="M2" i="23" s="1"/>
  <c r="N2" i="23" s="1"/>
  <c r="O2" i="23" s="1"/>
  <c r="F5" i="22"/>
  <c r="F2" i="23" s="1"/>
  <c r="G2" i="23" s="1"/>
  <c r="H2" i="23" s="1"/>
  <c r="I2" i="23" s="1"/>
  <c r="J2" i="23" s="1"/>
  <c r="E443" i="21"/>
  <c r="E444" i="21"/>
  <c r="E445" i="21"/>
  <c r="E446" i="21"/>
  <c r="E447" i="21"/>
  <c r="E448" i="21"/>
  <c r="E449" i="21"/>
  <c r="E450" i="21"/>
  <c r="E451" i="21"/>
  <c r="E452" i="21"/>
  <c r="E453" i="21"/>
  <c r="E454" i="21"/>
  <c r="E455" i="21"/>
  <c r="E456" i="21"/>
  <c r="E457" i="21"/>
  <c r="E458" i="21"/>
  <c r="E459" i="21"/>
  <c r="E460" i="21"/>
  <c r="E461" i="21"/>
  <c r="E462" i="21"/>
  <c r="E463" i="21"/>
  <c r="E464" i="21"/>
  <c r="E465" i="21"/>
  <c r="E466" i="21"/>
  <c r="E467" i="21"/>
  <c r="E468" i="21"/>
  <c r="E469" i="21"/>
  <c r="E470" i="21"/>
  <c r="E471" i="21"/>
  <c r="E472" i="21"/>
  <c r="E473" i="21"/>
  <c r="E474" i="21"/>
  <c r="E475" i="21"/>
  <c r="E476" i="21"/>
  <c r="E477" i="21"/>
  <c r="E478" i="21"/>
  <c r="E479" i="21"/>
  <c r="E480" i="21"/>
  <c r="E481" i="21"/>
  <c r="E482" i="21"/>
  <c r="E483" i="21"/>
  <c r="E484" i="21"/>
  <c r="E485" i="21"/>
  <c r="E486" i="21"/>
  <c r="E487" i="21"/>
  <c r="E488" i="21"/>
  <c r="E489" i="21"/>
  <c r="E490" i="21"/>
  <c r="E491" i="21"/>
  <c r="E492" i="21"/>
  <c r="E493" i="21"/>
  <c r="E494" i="21"/>
  <c r="E495" i="21"/>
  <c r="E496" i="21"/>
  <c r="E497" i="21"/>
  <c r="E498" i="21"/>
  <c r="E499" i="21"/>
  <c r="E500" i="21"/>
  <c r="E501" i="21"/>
  <c r="E502" i="21"/>
  <c r="E503" i="21"/>
  <c r="E504" i="21"/>
  <c r="E505" i="21"/>
  <c r="E506" i="21"/>
  <c r="E507" i="21"/>
  <c r="E508" i="21"/>
  <c r="E509" i="21"/>
  <c r="E510" i="21"/>
  <c r="E511" i="21"/>
  <c r="E512" i="21"/>
  <c r="E513" i="21"/>
  <c r="E514" i="21"/>
  <c r="E515" i="21"/>
  <c r="E516" i="21"/>
  <c r="E517" i="21"/>
  <c r="E518" i="21"/>
  <c r="E519" i="21"/>
  <c r="E520" i="21"/>
  <c r="E521" i="21"/>
  <c r="E522" i="21"/>
  <c r="E523" i="21"/>
  <c r="E524" i="21"/>
  <c r="E525" i="21"/>
  <c r="E526" i="21"/>
  <c r="E527" i="21"/>
  <c r="E528" i="21"/>
  <c r="E529" i="21"/>
  <c r="E530" i="21"/>
  <c r="E531" i="21"/>
  <c r="E532" i="21"/>
  <c r="E533" i="21"/>
  <c r="E534" i="21"/>
  <c r="E535" i="21"/>
  <c r="E536" i="21"/>
  <c r="E537" i="21"/>
  <c r="E538" i="21"/>
  <c r="E539" i="21"/>
  <c r="E540" i="21"/>
  <c r="E541" i="21"/>
  <c r="D540" i="21"/>
  <c r="D541" i="21"/>
  <c r="D534" i="21"/>
  <c r="D535" i="21"/>
  <c r="D536" i="21"/>
  <c r="D537" i="21"/>
  <c r="D538" i="21"/>
  <c r="D539" i="21"/>
  <c r="D519" i="21"/>
  <c r="D520" i="21"/>
  <c r="D521" i="21"/>
  <c r="D522" i="21"/>
  <c r="D523" i="21"/>
  <c r="D524" i="21"/>
  <c r="D525" i="21"/>
  <c r="D526" i="21"/>
  <c r="D527" i="21"/>
  <c r="D528" i="21"/>
  <c r="D529" i="21"/>
  <c r="D530" i="21"/>
  <c r="D531" i="21"/>
  <c r="D532" i="21"/>
  <c r="D533" i="21"/>
  <c r="D503" i="21"/>
  <c r="D504" i="21"/>
  <c r="D505" i="21"/>
  <c r="D506" i="21"/>
  <c r="D507" i="21"/>
  <c r="D508" i="21"/>
  <c r="D509" i="21"/>
  <c r="D510" i="21"/>
  <c r="D511" i="21"/>
  <c r="D512" i="21"/>
  <c r="D513" i="21"/>
  <c r="D514" i="21"/>
  <c r="D515" i="21"/>
  <c r="D516" i="21"/>
  <c r="D517" i="21"/>
  <c r="D518" i="21"/>
  <c r="D485" i="21"/>
  <c r="D486" i="21"/>
  <c r="D487" i="21"/>
  <c r="D488" i="21"/>
  <c r="D489" i="21"/>
  <c r="D490" i="21"/>
  <c r="D491" i="21"/>
  <c r="D492" i="21"/>
  <c r="D493" i="21"/>
  <c r="D494" i="21"/>
  <c r="D495" i="21"/>
  <c r="D496" i="21"/>
  <c r="D497" i="21"/>
  <c r="D498" i="21"/>
  <c r="D499" i="21"/>
  <c r="D500" i="21"/>
  <c r="D501" i="21"/>
  <c r="D502" i="21"/>
  <c r="D443" i="21"/>
  <c r="D444" i="21"/>
  <c r="B38" i="11" s="1"/>
  <c r="D445" i="21"/>
  <c r="B39" i="11" s="1"/>
  <c r="D446" i="21"/>
  <c r="B40" i="11" s="1"/>
  <c r="D447" i="21"/>
  <c r="B41" i="11" s="1"/>
  <c r="D448" i="21"/>
  <c r="B42" i="11" s="1"/>
  <c r="D449" i="21"/>
  <c r="B43" i="11" s="1"/>
  <c r="D450" i="21"/>
  <c r="B44" i="11" s="1"/>
  <c r="D451" i="21"/>
  <c r="D452" i="21"/>
  <c r="B46" i="11" s="1"/>
  <c r="D453" i="21"/>
  <c r="B47" i="11" s="1"/>
  <c r="D454" i="21"/>
  <c r="B48" i="11" s="1"/>
  <c r="D455" i="21"/>
  <c r="B49" i="11" s="1"/>
  <c r="D456" i="21"/>
  <c r="B50" i="11" s="1"/>
  <c r="D457" i="21"/>
  <c r="B51" i="11" s="1"/>
  <c r="D458" i="21"/>
  <c r="B52" i="11" s="1"/>
  <c r="D459" i="21"/>
  <c r="D460" i="21"/>
  <c r="D461" i="21"/>
  <c r="D462" i="21"/>
  <c r="D463" i="21"/>
  <c r="D464" i="21"/>
  <c r="D465" i="21"/>
  <c r="D466" i="21"/>
  <c r="D467" i="21"/>
  <c r="D468" i="21"/>
  <c r="D469" i="21"/>
  <c r="D470" i="21"/>
  <c r="D471" i="21"/>
  <c r="D472" i="21"/>
  <c r="D473" i="21"/>
  <c r="D474" i="21"/>
  <c r="D475" i="21"/>
  <c r="D476" i="21"/>
  <c r="D477" i="21"/>
  <c r="D478" i="21"/>
  <c r="D479" i="21"/>
  <c r="D480" i="21"/>
  <c r="D481" i="21"/>
  <c r="D482" i="21"/>
  <c r="D483" i="21"/>
  <c r="D484" i="21"/>
  <c r="B37" i="11"/>
  <c r="B45"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E442" i="21"/>
  <c r="D442" i="21"/>
  <c r="B36" i="11" s="1"/>
  <c r="A6" i="22" l="1"/>
  <c r="N203" i="21" a="1"/>
  <c r="N203" i="21" s="1"/>
  <c r="O203" i="21" a="1"/>
  <c r="O203" i="21" s="1"/>
  <c r="P203" i="21" a="1"/>
  <c r="P203" i="21" s="1"/>
  <c r="Q203" i="21" a="1"/>
  <c r="Q203" i="21" s="1"/>
  <c r="R203" i="21" a="1"/>
  <c r="R203" i="21" s="1"/>
  <c r="S203" i="21" a="1"/>
  <c r="S203" i="21" s="1"/>
  <c r="T203" i="21" a="1"/>
  <c r="T203" i="21" s="1"/>
  <c r="U203" i="21" a="1"/>
  <c r="U203" i="21" s="1"/>
  <c r="V203" i="21" a="1"/>
  <c r="V203" i="21" s="1"/>
  <c r="W203" i="21" a="1"/>
  <c r="W203" i="21" s="1"/>
  <c r="X203" i="21" a="1"/>
  <c r="X203" i="21" s="1"/>
  <c r="Y203" i="21" a="1"/>
  <c r="Y203" i="21" s="1"/>
  <c r="Z203" i="21" a="1"/>
  <c r="Z203" i="21" s="1"/>
  <c r="AA203" i="21" a="1"/>
  <c r="AA203" i="21" s="1"/>
  <c r="AB203" i="21" a="1"/>
  <c r="AB203" i="21" s="1"/>
  <c r="AC203" i="21" a="1"/>
  <c r="AC203" i="21" s="1"/>
  <c r="AD203" i="21" a="1"/>
  <c r="AD203" i="21" s="1"/>
  <c r="AE203" i="21" a="1"/>
  <c r="AE203" i="21" s="1"/>
  <c r="AF203" i="21" a="1"/>
  <c r="AF203" i="21" s="1"/>
  <c r="AG203" i="21" a="1"/>
  <c r="AG203" i="21" s="1"/>
  <c r="AH203" i="21" a="1"/>
  <c r="AH203" i="21" s="1"/>
  <c r="AI203" i="21" a="1"/>
  <c r="AI203" i="21" s="1"/>
  <c r="AJ203" i="21" a="1"/>
  <c r="AJ203" i="21" s="1"/>
  <c r="AK203" i="21" a="1"/>
  <c r="AK203" i="21" s="1"/>
  <c r="AL203" i="21" a="1"/>
  <c r="AL203" i="21" s="1"/>
  <c r="AM203" i="21" a="1"/>
  <c r="AM203" i="21" s="1"/>
  <c r="AN203" i="21" a="1"/>
  <c r="AN203" i="21" s="1"/>
  <c r="AO203" i="21" a="1"/>
  <c r="AO203" i="21" s="1"/>
  <c r="AP203" i="21" a="1"/>
  <c r="AP203" i="21" s="1"/>
  <c r="AQ203" i="21" a="1"/>
  <c r="AQ203" i="21" s="1"/>
  <c r="AR203" i="21" a="1"/>
  <c r="AR203" i="21" s="1"/>
  <c r="AS203" i="21" a="1"/>
  <c r="AS203" i="21" s="1"/>
  <c r="AT203" i="21" a="1"/>
  <c r="AT203" i="21" s="1"/>
  <c r="AU203" i="21" a="1"/>
  <c r="AU203" i="21" s="1"/>
  <c r="AV203" i="21" a="1"/>
  <c r="AV203" i="21" s="1"/>
  <c r="AW203" i="21" a="1"/>
  <c r="AW203" i="21" s="1"/>
  <c r="AX203" i="21" a="1"/>
  <c r="AX203" i="21" s="1"/>
  <c r="AY203" i="21" a="1"/>
  <c r="AY203" i="21" s="1"/>
  <c r="AZ203" i="21" a="1"/>
  <c r="AZ203" i="21" s="1"/>
  <c r="BA203" i="21" a="1"/>
  <c r="BA203" i="21" s="1"/>
  <c r="BB203" i="21" a="1"/>
  <c r="BB203" i="21" s="1"/>
  <c r="BC203" i="21" a="1"/>
  <c r="BC203" i="21" s="1"/>
  <c r="BD203" i="21" a="1"/>
  <c r="BD203" i="21" s="1"/>
  <c r="BE203" i="21" a="1"/>
  <c r="BE203" i="21" s="1"/>
  <c r="BF203" i="21" a="1"/>
  <c r="BF203" i="21" s="1"/>
  <c r="BG203" i="21" a="1"/>
  <c r="BG203" i="21" s="1"/>
  <c r="BH203" i="21" a="1"/>
  <c r="BH203" i="21" s="1"/>
  <c r="BI203" i="21" a="1"/>
  <c r="BI203" i="21" s="1"/>
  <c r="BJ203" i="21" a="1"/>
  <c r="BJ203" i="21" s="1"/>
  <c r="BK203" i="21" a="1"/>
  <c r="BK203" i="21" s="1"/>
  <c r="BL203" i="21" a="1"/>
  <c r="BL203" i="21" s="1"/>
  <c r="BM203" i="21" a="1"/>
  <c r="BM203" i="21" s="1"/>
  <c r="BN203" i="21" a="1"/>
  <c r="BN203" i="21" s="1"/>
  <c r="BO203" i="21" a="1"/>
  <c r="BO203" i="21" s="1"/>
  <c r="BP203" i="21" a="1"/>
  <c r="BP203" i="21" s="1"/>
  <c r="BQ203" i="21" a="1"/>
  <c r="BQ203" i="21" s="1"/>
  <c r="BR203" i="21" a="1"/>
  <c r="BR203" i="21" s="1"/>
  <c r="BS203" i="21" a="1"/>
  <c r="BS203" i="21" s="1"/>
  <c r="BT203" i="21" a="1"/>
  <c r="BT203" i="21" s="1"/>
  <c r="BU203" i="21" a="1"/>
  <c r="BU203" i="21" s="1"/>
  <c r="BV203" i="21" a="1"/>
  <c r="BV203" i="21" s="1"/>
  <c r="BW203" i="21" a="1"/>
  <c r="BW203" i="21" s="1"/>
  <c r="BX203" i="21" a="1"/>
  <c r="BX203" i="21" s="1"/>
  <c r="BY203" i="21" a="1"/>
  <c r="BY203" i="21" s="1"/>
  <c r="BZ203" i="21" a="1"/>
  <c r="BZ203" i="21" s="1"/>
  <c r="CA203" i="21" a="1"/>
  <c r="CA203" i="21" s="1"/>
  <c r="CB203" i="21" a="1"/>
  <c r="CB203" i="21" s="1"/>
  <c r="CC203" i="21" a="1"/>
  <c r="CC203" i="21" s="1"/>
  <c r="CD203" i="21" a="1"/>
  <c r="CD203" i="21" s="1"/>
  <c r="CE203" i="21" a="1"/>
  <c r="CE203" i="21" s="1"/>
  <c r="CF203" i="21" a="1"/>
  <c r="CF203" i="21" s="1"/>
  <c r="CG203" i="21" a="1"/>
  <c r="CG203" i="21" s="1"/>
  <c r="CH203" i="21" a="1"/>
  <c r="CH203" i="21" s="1"/>
  <c r="CI203" i="21" a="1"/>
  <c r="CI203" i="21" s="1"/>
  <c r="CJ203" i="21" a="1"/>
  <c r="CJ203" i="21" s="1"/>
  <c r="CK203" i="21" a="1"/>
  <c r="CK203" i="21" s="1"/>
  <c r="CL203" i="21" a="1"/>
  <c r="CL203" i="21" s="1"/>
  <c r="CM203" i="21" a="1"/>
  <c r="CM203" i="21" s="1"/>
  <c r="CN203" i="21" a="1"/>
  <c r="CN203" i="21" s="1"/>
  <c r="CO203" i="21" a="1"/>
  <c r="CO203" i="21" s="1"/>
  <c r="CP203" i="21" a="1"/>
  <c r="CP203" i="21" s="1"/>
  <c r="CQ203" i="21" a="1"/>
  <c r="CQ203" i="21" s="1"/>
  <c r="CR203" i="21" a="1"/>
  <c r="CR203" i="21" s="1"/>
  <c r="CS203" i="21" a="1"/>
  <c r="CS203" i="21" s="1"/>
  <c r="CT203" i="21" a="1"/>
  <c r="CT203" i="21" s="1"/>
  <c r="CU203" i="21" a="1"/>
  <c r="CU203" i="21" s="1"/>
  <c r="CV203" i="21" a="1"/>
  <c r="CV203" i="21" s="1"/>
  <c r="CW203" i="21" a="1"/>
  <c r="CW203" i="21" s="1"/>
  <c r="N204" i="21" a="1"/>
  <c r="N204" i="21" s="1"/>
  <c r="O204" i="21" a="1"/>
  <c r="O204" i="21" s="1"/>
  <c r="P204" i="21" a="1"/>
  <c r="P204" i="21" s="1"/>
  <c r="Q204" i="21" a="1"/>
  <c r="Q204" i="21" s="1"/>
  <c r="R204" i="21" a="1"/>
  <c r="R204" i="21" s="1"/>
  <c r="S204" i="21" a="1"/>
  <c r="S204" i="21" s="1"/>
  <c r="T204" i="21" a="1"/>
  <c r="T204" i="21" s="1"/>
  <c r="U204" i="21" a="1"/>
  <c r="U204" i="21" s="1"/>
  <c r="V204" i="21" a="1"/>
  <c r="V204" i="21" s="1"/>
  <c r="W204" i="21" a="1"/>
  <c r="W204" i="21" s="1"/>
  <c r="X204" i="21" a="1"/>
  <c r="X204" i="21" s="1"/>
  <c r="Y204" i="21" a="1"/>
  <c r="Y204" i="21" s="1"/>
  <c r="Z204" i="21" a="1"/>
  <c r="Z204" i="21" s="1"/>
  <c r="AA204" i="21" a="1"/>
  <c r="AA204" i="21" s="1"/>
  <c r="AB204" i="21" a="1"/>
  <c r="AB204" i="21" s="1"/>
  <c r="AC204" i="21" a="1"/>
  <c r="AC204" i="21" s="1"/>
  <c r="AD204" i="21" a="1"/>
  <c r="AD204" i="21" s="1"/>
  <c r="AE204" i="21" a="1"/>
  <c r="AE204" i="21" s="1"/>
  <c r="AF204" i="21" a="1"/>
  <c r="AF204" i="21" s="1"/>
  <c r="AG204" i="21" a="1"/>
  <c r="AG204" i="21" s="1"/>
  <c r="AH204" i="21" a="1"/>
  <c r="AH204" i="21" s="1"/>
  <c r="AI204" i="21" a="1"/>
  <c r="AI204" i="21" s="1"/>
  <c r="AJ204" i="21" a="1"/>
  <c r="AJ204" i="21" s="1"/>
  <c r="AK204" i="21" a="1"/>
  <c r="AK204" i="21" s="1"/>
  <c r="AL204" i="21" a="1"/>
  <c r="AL204" i="21" s="1"/>
  <c r="AM204" i="21" a="1"/>
  <c r="AM204" i="21" s="1"/>
  <c r="AN204" i="21" a="1"/>
  <c r="AN204" i="21" s="1"/>
  <c r="AO204" i="21" a="1"/>
  <c r="AO204" i="21" s="1"/>
  <c r="AP204" i="21" a="1"/>
  <c r="AP204" i="21" s="1"/>
  <c r="AQ204" i="21" a="1"/>
  <c r="AQ204" i="21" s="1"/>
  <c r="AR204" i="21" a="1"/>
  <c r="AR204" i="21" s="1"/>
  <c r="AS204" i="21" a="1"/>
  <c r="AS204" i="21" s="1"/>
  <c r="AT204" i="21" a="1"/>
  <c r="AT204" i="21" s="1"/>
  <c r="AU204" i="21" a="1"/>
  <c r="AU204" i="21" s="1"/>
  <c r="AV204" i="21" a="1"/>
  <c r="AV204" i="21" s="1"/>
  <c r="AW204" i="21" a="1"/>
  <c r="AW204" i="21" s="1"/>
  <c r="AX204" i="21" a="1"/>
  <c r="AX204" i="21" s="1"/>
  <c r="AY204" i="21" a="1"/>
  <c r="AY204" i="21" s="1"/>
  <c r="AZ204" i="21" a="1"/>
  <c r="AZ204" i="21" s="1"/>
  <c r="BA204" i="21" a="1"/>
  <c r="BA204" i="21" s="1"/>
  <c r="BB204" i="21" a="1"/>
  <c r="BB204" i="21" s="1"/>
  <c r="BC204" i="21" a="1"/>
  <c r="BC204" i="21" s="1"/>
  <c r="BD204" i="21" a="1"/>
  <c r="BD204" i="21" s="1"/>
  <c r="BE204" i="21" a="1"/>
  <c r="BE204" i="21" s="1"/>
  <c r="BF204" i="21" a="1"/>
  <c r="BF204" i="21" s="1"/>
  <c r="BG204" i="21" a="1"/>
  <c r="BG204" i="21" s="1"/>
  <c r="BH204" i="21" a="1"/>
  <c r="BH204" i="21" s="1"/>
  <c r="BI204" i="21" a="1"/>
  <c r="BI204" i="21" s="1"/>
  <c r="BJ204" i="21" a="1"/>
  <c r="BJ204" i="21" s="1"/>
  <c r="BK204" i="21" a="1"/>
  <c r="BK204" i="21" s="1"/>
  <c r="BL204" i="21" a="1"/>
  <c r="BL204" i="21" s="1"/>
  <c r="BM204" i="21" a="1"/>
  <c r="BM204" i="21" s="1"/>
  <c r="BN204" i="21" a="1"/>
  <c r="BN204" i="21" s="1"/>
  <c r="BO204" i="21" a="1"/>
  <c r="BO204" i="21" s="1"/>
  <c r="BP204" i="21" a="1"/>
  <c r="BP204" i="21" s="1"/>
  <c r="BQ204" i="21" a="1"/>
  <c r="BQ204" i="21" s="1"/>
  <c r="BR204" i="21" a="1"/>
  <c r="BR204" i="21" s="1"/>
  <c r="BS204" i="21" a="1"/>
  <c r="BS204" i="21" s="1"/>
  <c r="BT204" i="21" a="1"/>
  <c r="BT204" i="21" s="1"/>
  <c r="BU204" i="21" a="1"/>
  <c r="BU204" i="21" s="1"/>
  <c r="BV204" i="21" a="1"/>
  <c r="BV204" i="21" s="1"/>
  <c r="BW204" i="21" a="1"/>
  <c r="BW204" i="21" s="1"/>
  <c r="BX204" i="21" a="1"/>
  <c r="BX204" i="21" s="1"/>
  <c r="BY204" i="21" a="1"/>
  <c r="BY204" i="21" s="1"/>
  <c r="BZ204" i="21" a="1"/>
  <c r="BZ204" i="21" s="1"/>
  <c r="CA204" i="21" a="1"/>
  <c r="CA204" i="21" s="1"/>
  <c r="CB204" i="21" a="1"/>
  <c r="CB204" i="21" s="1"/>
  <c r="CC204" i="21" a="1"/>
  <c r="CC204" i="21" s="1"/>
  <c r="CD204" i="21" a="1"/>
  <c r="CD204" i="21" s="1"/>
  <c r="CE204" i="21" a="1"/>
  <c r="CE204" i="21" s="1"/>
  <c r="CF204" i="21" a="1"/>
  <c r="CF204" i="21" s="1"/>
  <c r="CG204" i="21" a="1"/>
  <c r="CG204" i="21" s="1"/>
  <c r="CH204" i="21" a="1"/>
  <c r="CH204" i="21" s="1"/>
  <c r="CI204" i="21" a="1"/>
  <c r="CI204" i="21" s="1"/>
  <c r="CJ204" i="21" a="1"/>
  <c r="CJ204" i="21" s="1"/>
  <c r="CK204" i="21" a="1"/>
  <c r="CK204" i="21" s="1"/>
  <c r="CL204" i="21" a="1"/>
  <c r="CL204" i="21" s="1"/>
  <c r="CM204" i="21" a="1"/>
  <c r="CM204" i="21" s="1"/>
  <c r="CN204" i="21" a="1"/>
  <c r="CN204" i="21" s="1"/>
  <c r="CO204" i="21" a="1"/>
  <c r="CO204" i="21" s="1"/>
  <c r="CP204" i="21" a="1"/>
  <c r="CP204" i="21" s="1"/>
  <c r="CQ204" i="21" a="1"/>
  <c r="CQ204" i="21" s="1"/>
  <c r="CR204" i="21" a="1"/>
  <c r="CR204" i="21" s="1"/>
  <c r="CS204" i="21" a="1"/>
  <c r="CS204" i="21" s="1"/>
  <c r="CT204" i="21" a="1"/>
  <c r="CT204" i="21" s="1"/>
  <c r="CU204" i="21" a="1"/>
  <c r="CU204" i="21" s="1"/>
  <c r="CV204" i="21" a="1"/>
  <c r="CV204" i="21" s="1"/>
  <c r="CW204" i="21" a="1"/>
  <c r="CW204" i="21" s="1"/>
  <c r="N205" i="21" a="1"/>
  <c r="N205" i="21" s="1"/>
  <c r="O205" i="21" a="1"/>
  <c r="O205" i="21" s="1"/>
  <c r="P205" i="21" a="1"/>
  <c r="P205" i="21" s="1"/>
  <c r="Q205" i="21" a="1"/>
  <c r="Q205" i="21" s="1"/>
  <c r="R205" i="21" a="1"/>
  <c r="R205" i="21" s="1"/>
  <c r="S205" i="21" a="1"/>
  <c r="S205" i="21" s="1"/>
  <c r="T205" i="21" a="1"/>
  <c r="T205" i="21" s="1"/>
  <c r="U205" i="21" a="1"/>
  <c r="U205" i="21" s="1"/>
  <c r="V205" i="21" a="1"/>
  <c r="V205" i="21" s="1"/>
  <c r="W205" i="21" a="1"/>
  <c r="W205" i="21" s="1"/>
  <c r="X205" i="21" a="1"/>
  <c r="X205" i="21" s="1"/>
  <c r="Y205" i="21" a="1"/>
  <c r="Y205" i="21" s="1"/>
  <c r="Z205" i="21" a="1"/>
  <c r="Z205" i="21" s="1"/>
  <c r="AA205" i="21" a="1"/>
  <c r="AA205" i="21" s="1"/>
  <c r="AB205" i="21" a="1"/>
  <c r="AB205" i="21" s="1"/>
  <c r="AC205" i="21" a="1"/>
  <c r="AC205" i="21" s="1"/>
  <c r="AD205" i="21" a="1"/>
  <c r="AD205" i="21" s="1"/>
  <c r="AE205" i="21" a="1"/>
  <c r="AE205" i="21" s="1"/>
  <c r="AF205" i="21" a="1"/>
  <c r="AF205" i="21" s="1"/>
  <c r="AG205" i="21" a="1"/>
  <c r="AG205" i="21" s="1"/>
  <c r="AH205" i="21" a="1"/>
  <c r="AH205" i="21" s="1"/>
  <c r="AI205" i="21" a="1"/>
  <c r="AI205" i="21" s="1"/>
  <c r="AJ205" i="21" a="1"/>
  <c r="AJ205" i="21" s="1"/>
  <c r="AK205" i="21" a="1"/>
  <c r="AK205" i="21" s="1"/>
  <c r="AL205" i="21" a="1"/>
  <c r="AL205" i="21" s="1"/>
  <c r="AM205" i="21" a="1"/>
  <c r="AM205" i="21" s="1"/>
  <c r="AN205" i="21" a="1"/>
  <c r="AN205" i="21" s="1"/>
  <c r="AO205" i="21" a="1"/>
  <c r="AO205" i="21" s="1"/>
  <c r="AP205" i="21" a="1"/>
  <c r="AP205" i="21" s="1"/>
  <c r="AQ205" i="21" a="1"/>
  <c r="AQ205" i="21" s="1"/>
  <c r="AR205" i="21" a="1"/>
  <c r="AR205" i="21" s="1"/>
  <c r="AS205" i="21" a="1"/>
  <c r="AS205" i="21" s="1"/>
  <c r="AT205" i="21" a="1"/>
  <c r="AT205" i="21" s="1"/>
  <c r="AU205" i="21" a="1"/>
  <c r="AU205" i="21" s="1"/>
  <c r="AV205" i="21" a="1"/>
  <c r="AV205" i="21" s="1"/>
  <c r="AW205" i="21" a="1"/>
  <c r="AW205" i="21" s="1"/>
  <c r="AX205" i="21" a="1"/>
  <c r="AX205" i="21" s="1"/>
  <c r="AY205" i="21" a="1"/>
  <c r="AY205" i="21" s="1"/>
  <c r="AZ205" i="21" a="1"/>
  <c r="AZ205" i="21" s="1"/>
  <c r="BA205" i="21" a="1"/>
  <c r="BA205" i="21" s="1"/>
  <c r="BB205" i="21" a="1"/>
  <c r="BB205" i="21" s="1"/>
  <c r="BC205" i="21" a="1"/>
  <c r="BC205" i="21" s="1"/>
  <c r="BD205" i="21" a="1"/>
  <c r="BD205" i="21" s="1"/>
  <c r="BE205" i="21" a="1"/>
  <c r="BE205" i="21" s="1"/>
  <c r="BF205" i="21" a="1"/>
  <c r="BF205" i="21" s="1"/>
  <c r="BG205" i="21" a="1"/>
  <c r="BG205" i="21" s="1"/>
  <c r="BH205" i="21" a="1"/>
  <c r="BH205" i="21" s="1"/>
  <c r="BI205" i="21" a="1"/>
  <c r="BI205" i="21" s="1"/>
  <c r="BJ205" i="21" a="1"/>
  <c r="BJ205" i="21" s="1"/>
  <c r="BK205" i="21" a="1"/>
  <c r="BK205" i="21" s="1"/>
  <c r="BL205" i="21" a="1"/>
  <c r="BL205" i="21" s="1"/>
  <c r="BM205" i="21" a="1"/>
  <c r="BM205" i="21" s="1"/>
  <c r="BN205" i="21" a="1"/>
  <c r="BN205" i="21" s="1"/>
  <c r="BO205" i="21" a="1"/>
  <c r="BO205" i="21" s="1"/>
  <c r="BP205" i="21" a="1"/>
  <c r="BP205" i="21" s="1"/>
  <c r="BQ205" i="21" a="1"/>
  <c r="BQ205" i="21" s="1"/>
  <c r="BR205" i="21" a="1"/>
  <c r="BR205" i="21" s="1"/>
  <c r="BS205" i="21" a="1"/>
  <c r="BS205" i="21" s="1"/>
  <c r="BT205" i="21" a="1"/>
  <c r="BT205" i="21" s="1"/>
  <c r="BU205" i="21" a="1"/>
  <c r="BU205" i="21" s="1"/>
  <c r="BV205" i="21" a="1"/>
  <c r="BV205" i="21" s="1"/>
  <c r="BW205" i="21" a="1"/>
  <c r="BW205" i="21" s="1"/>
  <c r="BX205" i="21" a="1"/>
  <c r="BX205" i="21" s="1"/>
  <c r="BY205" i="21" a="1"/>
  <c r="BY205" i="21" s="1"/>
  <c r="BZ205" i="21" a="1"/>
  <c r="BZ205" i="21" s="1"/>
  <c r="CA205" i="21" a="1"/>
  <c r="CA205" i="21" s="1"/>
  <c r="CB205" i="21" a="1"/>
  <c r="CB205" i="21" s="1"/>
  <c r="CC205" i="21" a="1"/>
  <c r="CC205" i="21" s="1"/>
  <c r="CD205" i="21" a="1"/>
  <c r="CD205" i="21" s="1"/>
  <c r="CE205" i="21" a="1"/>
  <c r="CE205" i="21" s="1"/>
  <c r="CF205" i="21" a="1"/>
  <c r="CF205" i="21" s="1"/>
  <c r="CG205" i="21" a="1"/>
  <c r="CG205" i="21" s="1"/>
  <c r="CH205" i="21" a="1"/>
  <c r="CH205" i="21" s="1"/>
  <c r="CI205" i="21" a="1"/>
  <c r="CI205" i="21" s="1"/>
  <c r="CJ205" i="21" a="1"/>
  <c r="CJ205" i="21" s="1"/>
  <c r="CK205" i="21" a="1"/>
  <c r="CK205" i="21" s="1"/>
  <c r="CL205" i="21" a="1"/>
  <c r="CL205" i="21" s="1"/>
  <c r="CM205" i="21" a="1"/>
  <c r="CM205" i="21" s="1"/>
  <c r="CN205" i="21" a="1"/>
  <c r="CN205" i="21" s="1"/>
  <c r="CO205" i="21" a="1"/>
  <c r="CO205" i="21" s="1"/>
  <c r="CP205" i="21" a="1"/>
  <c r="CP205" i="21" s="1"/>
  <c r="CQ205" i="21" a="1"/>
  <c r="CQ205" i="21" s="1"/>
  <c r="CR205" i="21" a="1"/>
  <c r="CR205" i="21" s="1"/>
  <c r="CS205" i="21" a="1"/>
  <c r="CS205" i="21" s="1"/>
  <c r="CT205" i="21" a="1"/>
  <c r="CT205" i="21" s="1"/>
  <c r="CU205" i="21" a="1"/>
  <c r="CU205" i="21" s="1"/>
  <c r="CV205" i="21" a="1"/>
  <c r="CV205" i="21" s="1"/>
  <c r="CW205" i="21" a="1"/>
  <c r="CW205" i="21" s="1"/>
  <c r="N206" i="21" a="1"/>
  <c r="N206" i="21" s="1"/>
  <c r="O206" i="21" a="1"/>
  <c r="O206" i="21" s="1"/>
  <c r="P206" i="21" a="1"/>
  <c r="P206" i="21" s="1"/>
  <c r="Q206" i="21" a="1"/>
  <c r="Q206" i="21" s="1"/>
  <c r="R206" i="21" a="1"/>
  <c r="R206" i="21" s="1"/>
  <c r="S206" i="21" a="1"/>
  <c r="S206" i="21" s="1"/>
  <c r="T206" i="21" a="1"/>
  <c r="T206" i="21" s="1"/>
  <c r="U206" i="21" a="1"/>
  <c r="U206" i="21" s="1"/>
  <c r="V206" i="21" a="1"/>
  <c r="V206" i="21" s="1"/>
  <c r="W206" i="21" a="1"/>
  <c r="W206" i="21" s="1"/>
  <c r="X206" i="21" a="1"/>
  <c r="X206" i="21" s="1"/>
  <c r="Y206" i="21" a="1"/>
  <c r="Y206" i="21" s="1"/>
  <c r="Z206" i="21" a="1"/>
  <c r="Z206" i="21" s="1"/>
  <c r="AA206" i="21" a="1"/>
  <c r="AA206" i="21" s="1"/>
  <c r="AB206" i="21" a="1"/>
  <c r="AB206" i="21" s="1"/>
  <c r="AC206" i="21" a="1"/>
  <c r="AC206" i="21" s="1"/>
  <c r="AD206" i="21" a="1"/>
  <c r="AD206" i="21" s="1"/>
  <c r="AE206" i="21" a="1"/>
  <c r="AE206" i="21" s="1"/>
  <c r="AF206" i="21" a="1"/>
  <c r="AF206" i="21" s="1"/>
  <c r="AG206" i="21" a="1"/>
  <c r="AG206" i="21" s="1"/>
  <c r="AH206" i="21" a="1"/>
  <c r="AH206" i="21" s="1"/>
  <c r="AI206" i="21" a="1"/>
  <c r="AI206" i="21" s="1"/>
  <c r="AJ206" i="21" a="1"/>
  <c r="AJ206" i="21" s="1"/>
  <c r="AK206" i="21" a="1"/>
  <c r="AK206" i="21" s="1"/>
  <c r="AL206" i="21" a="1"/>
  <c r="AL206" i="21" s="1"/>
  <c r="AM206" i="21" a="1"/>
  <c r="AM206" i="21" s="1"/>
  <c r="AN206" i="21" a="1"/>
  <c r="AN206" i="21" s="1"/>
  <c r="AO206" i="21" a="1"/>
  <c r="AO206" i="21" s="1"/>
  <c r="AP206" i="21" a="1"/>
  <c r="AP206" i="21" s="1"/>
  <c r="AQ206" i="21" a="1"/>
  <c r="AQ206" i="21" s="1"/>
  <c r="AR206" i="21" a="1"/>
  <c r="AR206" i="21" s="1"/>
  <c r="AS206" i="21" a="1"/>
  <c r="AS206" i="21" s="1"/>
  <c r="AT206" i="21" a="1"/>
  <c r="AT206" i="21" s="1"/>
  <c r="AU206" i="21" a="1"/>
  <c r="AU206" i="21" s="1"/>
  <c r="AV206" i="21" a="1"/>
  <c r="AV206" i="21" s="1"/>
  <c r="AW206" i="21" a="1"/>
  <c r="AW206" i="21" s="1"/>
  <c r="AX206" i="21" a="1"/>
  <c r="AX206" i="21" s="1"/>
  <c r="AY206" i="21" a="1"/>
  <c r="AY206" i="21" s="1"/>
  <c r="AZ206" i="21" a="1"/>
  <c r="AZ206" i="21" s="1"/>
  <c r="BA206" i="21" a="1"/>
  <c r="BA206" i="21" s="1"/>
  <c r="BB206" i="21" a="1"/>
  <c r="BB206" i="21" s="1"/>
  <c r="BC206" i="21" a="1"/>
  <c r="BC206" i="21" s="1"/>
  <c r="BD206" i="21" a="1"/>
  <c r="BD206" i="21" s="1"/>
  <c r="BE206" i="21" a="1"/>
  <c r="BE206" i="21" s="1"/>
  <c r="BF206" i="21" a="1"/>
  <c r="BF206" i="21" s="1"/>
  <c r="BG206" i="21" a="1"/>
  <c r="BG206" i="21" s="1"/>
  <c r="BH206" i="21" a="1"/>
  <c r="BH206" i="21" s="1"/>
  <c r="BI206" i="21" a="1"/>
  <c r="BI206" i="21" s="1"/>
  <c r="BJ206" i="21" a="1"/>
  <c r="BJ206" i="21" s="1"/>
  <c r="BK206" i="21" a="1"/>
  <c r="BK206" i="21" s="1"/>
  <c r="BL206" i="21" a="1"/>
  <c r="BL206" i="21" s="1"/>
  <c r="BM206" i="21" a="1"/>
  <c r="BM206" i="21" s="1"/>
  <c r="BN206" i="21" a="1"/>
  <c r="BN206" i="21" s="1"/>
  <c r="BO206" i="21" a="1"/>
  <c r="BO206" i="21" s="1"/>
  <c r="BP206" i="21" a="1"/>
  <c r="BP206" i="21" s="1"/>
  <c r="BQ206" i="21" a="1"/>
  <c r="BQ206" i="21" s="1"/>
  <c r="BR206" i="21" a="1"/>
  <c r="BR206" i="21" s="1"/>
  <c r="BS206" i="21" a="1"/>
  <c r="BS206" i="21" s="1"/>
  <c r="BT206" i="21" a="1"/>
  <c r="BT206" i="21" s="1"/>
  <c r="BU206" i="21" a="1"/>
  <c r="BU206" i="21" s="1"/>
  <c r="BV206" i="21" a="1"/>
  <c r="BV206" i="21" s="1"/>
  <c r="BW206" i="21" a="1"/>
  <c r="BW206" i="21" s="1"/>
  <c r="BX206" i="21" a="1"/>
  <c r="BX206" i="21" s="1"/>
  <c r="BY206" i="21" a="1"/>
  <c r="BY206" i="21" s="1"/>
  <c r="BZ206" i="21" a="1"/>
  <c r="BZ206" i="21" s="1"/>
  <c r="CA206" i="21" a="1"/>
  <c r="CA206" i="21" s="1"/>
  <c r="CB206" i="21" a="1"/>
  <c r="CB206" i="21" s="1"/>
  <c r="CC206" i="21" a="1"/>
  <c r="CC206" i="21" s="1"/>
  <c r="CD206" i="21" a="1"/>
  <c r="CD206" i="21" s="1"/>
  <c r="CE206" i="21" a="1"/>
  <c r="CE206" i="21" s="1"/>
  <c r="CF206" i="21" a="1"/>
  <c r="CF206" i="21" s="1"/>
  <c r="CG206" i="21" a="1"/>
  <c r="CG206" i="21" s="1"/>
  <c r="CH206" i="21" a="1"/>
  <c r="CH206" i="21" s="1"/>
  <c r="CI206" i="21" a="1"/>
  <c r="CI206" i="21" s="1"/>
  <c r="CJ206" i="21" a="1"/>
  <c r="CJ206" i="21" s="1"/>
  <c r="CK206" i="21" a="1"/>
  <c r="CK206" i="21" s="1"/>
  <c r="CL206" i="21" a="1"/>
  <c r="CL206" i="21" s="1"/>
  <c r="CM206" i="21" a="1"/>
  <c r="CM206" i="21" s="1"/>
  <c r="CN206" i="21" a="1"/>
  <c r="CN206" i="21" s="1"/>
  <c r="CO206" i="21" a="1"/>
  <c r="CO206" i="21" s="1"/>
  <c r="CP206" i="21" a="1"/>
  <c r="CP206" i="21" s="1"/>
  <c r="CQ206" i="21" a="1"/>
  <c r="CQ206" i="21" s="1"/>
  <c r="CR206" i="21" a="1"/>
  <c r="CR206" i="21" s="1"/>
  <c r="CS206" i="21" a="1"/>
  <c r="CS206" i="21" s="1"/>
  <c r="CT206" i="21" a="1"/>
  <c r="CT206" i="21" s="1"/>
  <c r="CU206" i="21" a="1"/>
  <c r="CU206" i="21" s="1"/>
  <c r="CV206" i="21" a="1"/>
  <c r="CV206" i="21" s="1"/>
  <c r="CW206" i="21" a="1"/>
  <c r="CW206" i="21" s="1"/>
  <c r="N207" i="21" a="1"/>
  <c r="N207" i="21" s="1"/>
  <c r="O207" i="21" a="1"/>
  <c r="O207" i="21" s="1"/>
  <c r="P207" i="21" a="1"/>
  <c r="P207" i="21" s="1"/>
  <c r="Q207" i="21" a="1"/>
  <c r="Q207" i="21" s="1"/>
  <c r="R207" i="21" a="1"/>
  <c r="R207" i="21" s="1"/>
  <c r="S207" i="21" a="1"/>
  <c r="S207" i="21" s="1"/>
  <c r="T207" i="21" a="1"/>
  <c r="T207" i="21" s="1"/>
  <c r="U207" i="21" a="1"/>
  <c r="U207" i="21" s="1"/>
  <c r="V207" i="21" a="1"/>
  <c r="V207" i="21" s="1"/>
  <c r="W207" i="21" a="1"/>
  <c r="W207" i="21" s="1"/>
  <c r="X207" i="21" a="1"/>
  <c r="X207" i="21" s="1"/>
  <c r="Y207" i="21" a="1"/>
  <c r="Y207" i="21" s="1"/>
  <c r="Z207" i="21" a="1"/>
  <c r="Z207" i="21" s="1"/>
  <c r="AA207" i="21" a="1"/>
  <c r="AA207" i="21" s="1"/>
  <c r="AB207" i="21" a="1"/>
  <c r="AB207" i="21" s="1"/>
  <c r="AC207" i="21" a="1"/>
  <c r="AC207" i="21" s="1"/>
  <c r="AD207" i="21" a="1"/>
  <c r="AD207" i="21" s="1"/>
  <c r="AE207" i="21" a="1"/>
  <c r="AE207" i="21" s="1"/>
  <c r="AF207" i="21" a="1"/>
  <c r="AF207" i="21" s="1"/>
  <c r="AG207" i="21" a="1"/>
  <c r="AG207" i="21" s="1"/>
  <c r="AH207" i="21" a="1"/>
  <c r="AH207" i="21" s="1"/>
  <c r="AI207" i="21" a="1"/>
  <c r="AI207" i="21" s="1"/>
  <c r="AJ207" i="21" a="1"/>
  <c r="AJ207" i="21" s="1"/>
  <c r="AK207" i="21" a="1"/>
  <c r="AK207" i="21" s="1"/>
  <c r="AL207" i="21" a="1"/>
  <c r="AL207" i="21" s="1"/>
  <c r="AM207" i="21" a="1"/>
  <c r="AM207" i="21" s="1"/>
  <c r="AN207" i="21" a="1"/>
  <c r="AN207" i="21" s="1"/>
  <c r="AO207" i="21" a="1"/>
  <c r="AO207" i="21" s="1"/>
  <c r="AP207" i="21" a="1"/>
  <c r="AP207" i="21" s="1"/>
  <c r="AQ207" i="21" a="1"/>
  <c r="AQ207" i="21" s="1"/>
  <c r="AR207" i="21" a="1"/>
  <c r="AR207" i="21" s="1"/>
  <c r="AS207" i="21" a="1"/>
  <c r="AS207" i="21" s="1"/>
  <c r="AT207" i="21" a="1"/>
  <c r="AT207" i="21" s="1"/>
  <c r="AU207" i="21" a="1"/>
  <c r="AU207" i="21" s="1"/>
  <c r="AV207" i="21" a="1"/>
  <c r="AV207" i="21" s="1"/>
  <c r="AW207" i="21" a="1"/>
  <c r="AW207" i="21" s="1"/>
  <c r="AX207" i="21" a="1"/>
  <c r="AX207" i="21" s="1"/>
  <c r="AY207" i="21" a="1"/>
  <c r="AY207" i="21" s="1"/>
  <c r="AZ207" i="21" a="1"/>
  <c r="AZ207" i="21" s="1"/>
  <c r="BA207" i="21" a="1"/>
  <c r="BA207" i="21" s="1"/>
  <c r="BB207" i="21" a="1"/>
  <c r="BB207" i="21" s="1"/>
  <c r="BC207" i="21" a="1"/>
  <c r="BC207" i="21" s="1"/>
  <c r="BD207" i="21" a="1"/>
  <c r="BD207" i="21" s="1"/>
  <c r="BE207" i="21" a="1"/>
  <c r="BE207" i="21" s="1"/>
  <c r="BF207" i="21" a="1"/>
  <c r="BF207" i="21" s="1"/>
  <c r="BG207" i="21" a="1"/>
  <c r="BG207" i="21" s="1"/>
  <c r="BH207" i="21" a="1"/>
  <c r="BH207" i="21" s="1"/>
  <c r="BI207" i="21" a="1"/>
  <c r="BI207" i="21" s="1"/>
  <c r="BJ207" i="21" a="1"/>
  <c r="BJ207" i="21" s="1"/>
  <c r="BK207" i="21" a="1"/>
  <c r="BK207" i="21" s="1"/>
  <c r="BL207" i="21" a="1"/>
  <c r="BL207" i="21" s="1"/>
  <c r="BM207" i="21" a="1"/>
  <c r="BM207" i="21" s="1"/>
  <c r="BN207" i="21" a="1"/>
  <c r="BN207" i="21" s="1"/>
  <c r="BO207" i="21" a="1"/>
  <c r="BO207" i="21" s="1"/>
  <c r="BP207" i="21" a="1"/>
  <c r="BP207" i="21" s="1"/>
  <c r="BQ207" i="21" a="1"/>
  <c r="BQ207" i="21" s="1"/>
  <c r="BR207" i="21" a="1"/>
  <c r="BR207" i="21" s="1"/>
  <c r="BS207" i="21" a="1"/>
  <c r="BS207" i="21" s="1"/>
  <c r="BT207" i="21" a="1"/>
  <c r="BT207" i="21" s="1"/>
  <c r="BU207" i="21" a="1"/>
  <c r="BU207" i="21" s="1"/>
  <c r="BV207" i="21" a="1"/>
  <c r="BV207" i="21" s="1"/>
  <c r="BW207" i="21" a="1"/>
  <c r="BW207" i="21" s="1"/>
  <c r="BX207" i="21" a="1"/>
  <c r="BX207" i="21" s="1"/>
  <c r="BY207" i="21" a="1"/>
  <c r="BY207" i="21" s="1"/>
  <c r="BZ207" i="21" a="1"/>
  <c r="BZ207" i="21" s="1"/>
  <c r="CA207" i="21" a="1"/>
  <c r="CA207" i="21" s="1"/>
  <c r="CB207" i="21" a="1"/>
  <c r="CB207" i="21" s="1"/>
  <c r="CC207" i="21" a="1"/>
  <c r="CC207" i="21" s="1"/>
  <c r="CD207" i="21" a="1"/>
  <c r="CD207" i="21" s="1"/>
  <c r="CE207" i="21" a="1"/>
  <c r="CE207" i="21" s="1"/>
  <c r="CF207" i="21" a="1"/>
  <c r="CF207" i="21" s="1"/>
  <c r="CG207" i="21" a="1"/>
  <c r="CG207" i="21" s="1"/>
  <c r="CH207" i="21" a="1"/>
  <c r="CH207" i="21" s="1"/>
  <c r="CI207" i="21" a="1"/>
  <c r="CI207" i="21" s="1"/>
  <c r="CJ207" i="21" a="1"/>
  <c r="CJ207" i="21" s="1"/>
  <c r="CK207" i="21" a="1"/>
  <c r="CK207" i="21" s="1"/>
  <c r="CL207" i="21" a="1"/>
  <c r="CL207" i="21" s="1"/>
  <c r="CM207" i="21" a="1"/>
  <c r="CM207" i="21" s="1"/>
  <c r="CN207" i="21" a="1"/>
  <c r="CN207" i="21" s="1"/>
  <c r="CO207" i="21" a="1"/>
  <c r="CO207" i="21" s="1"/>
  <c r="CP207" i="21" a="1"/>
  <c r="CP207" i="21" s="1"/>
  <c r="CQ207" i="21" a="1"/>
  <c r="CQ207" i="21" s="1"/>
  <c r="CR207" i="21" a="1"/>
  <c r="CR207" i="21" s="1"/>
  <c r="CS207" i="21" a="1"/>
  <c r="CS207" i="21" s="1"/>
  <c r="CT207" i="21" a="1"/>
  <c r="CT207" i="21" s="1"/>
  <c r="CU207" i="21" a="1"/>
  <c r="CU207" i="21" s="1"/>
  <c r="CV207" i="21" a="1"/>
  <c r="CV207" i="21" s="1"/>
  <c r="CW207" i="21" a="1"/>
  <c r="CW207" i="21" s="1"/>
  <c r="N208" i="21" a="1"/>
  <c r="N208" i="21" s="1"/>
  <c r="O208" i="21" a="1"/>
  <c r="O208" i="21" s="1"/>
  <c r="P208" i="21" a="1"/>
  <c r="P208" i="21" s="1"/>
  <c r="Q208" i="21" a="1"/>
  <c r="Q208" i="21" s="1"/>
  <c r="R208" i="21" a="1"/>
  <c r="R208" i="21" s="1"/>
  <c r="S208" i="21" a="1"/>
  <c r="S208" i="21" s="1"/>
  <c r="T208" i="21" a="1"/>
  <c r="T208" i="21" s="1"/>
  <c r="U208" i="21" a="1"/>
  <c r="U208" i="21" s="1"/>
  <c r="V208" i="21" a="1"/>
  <c r="V208" i="21" s="1"/>
  <c r="W208" i="21" a="1"/>
  <c r="W208" i="21" s="1"/>
  <c r="X208" i="21" a="1"/>
  <c r="X208" i="21" s="1"/>
  <c r="Y208" i="21" a="1"/>
  <c r="Y208" i="21" s="1"/>
  <c r="Z208" i="21" a="1"/>
  <c r="Z208" i="21" s="1"/>
  <c r="AA208" i="21" a="1"/>
  <c r="AA208" i="21" s="1"/>
  <c r="AB208" i="21" a="1"/>
  <c r="AB208" i="21" s="1"/>
  <c r="AC208" i="21" a="1"/>
  <c r="AC208" i="21" s="1"/>
  <c r="AD208" i="21" a="1"/>
  <c r="AD208" i="21" s="1"/>
  <c r="AE208" i="21" a="1"/>
  <c r="AE208" i="21" s="1"/>
  <c r="AF208" i="21" a="1"/>
  <c r="AF208" i="21" s="1"/>
  <c r="AG208" i="21" a="1"/>
  <c r="AG208" i="21" s="1"/>
  <c r="AH208" i="21" a="1"/>
  <c r="AH208" i="21" s="1"/>
  <c r="AI208" i="21" a="1"/>
  <c r="AI208" i="21" s="1"/>
  <c r="AJ208" i="21" a="1"/>
  <c r="AJ208" i="21" s="1"/>
  <c r="AK208" i="21" a="1"/>
  <c r="AK208" i="21" s="1"/>
  <c r="AL208" i="21" a="1"/>
  <c r="AL208" i="21" s="1"/>
  <c r="AM208" i="21" a="1"/>
  <c r="AM208" i="21" s="1"/>
  <c r="AN208" i="21" a="1"/>
  <c r="AN208" i="21" s="1"/>
  <c r="AO208" i="21" a="1"/>
  <c r="AO208" i="21" s="1"/>
  <c r="AP208" i="21" a="1"/>
  <c r="AP208" i="21" s="1"/>
  <c r="AQ208" i="21" a="1"/>
  <c r="AQ208" i="21" s="1"/>
  <c r="AR208" i="21" a="1"/>
  <c r="AR208" i="21" s="1"/>
  <c r="AS208" i="21" a="1"/>
  <c r="AS208" i="21" s="1"/>
  <c r="AT208" i="21" a="1"/>
  <c r="AT208" i="21" s="1"/>
  <c r="AU208" i="21" a="1"/>
  <c r="AU208" i="21" s="1"/>
  <c r="AV208" i="21" a="1"/>
  <c r="AV208" i="21" s="1"/>
  <c r="AW208" i="21" a="1"/>
  <c r="AW208" i="21" s="1"/>
  <c r="AX208" i="21" a="1"/>
  <c r="AX208" i="21" s="1"/>
  <c r="AY208" i="21" a="1"/>
  <c r="AY208" i="21" s="1"/>
  <c r="AZ208" i="21" a="1"/>
  <c r="AZ208" i="21" s="1"/>
  <c r="BA208" i="21" a="1"/>
  <c r="BA208" i="21" s="1"/>
  <c r="BB208" i="21" a="1"/>
  <c r="BB208" i="21" s="1"/>
  <c r="BC208" i="21" a="1"/>
  <c r="BC208" i="21" s="1"/>
  <c r="BD208" i="21" a="1"/>
  <c r="BD208" i="21" s="1"/>
  <c r="BE208" i="21" a="1"/>
  <c r="BE208" i="21" s="1"/>
  <c r="BF208" i="21" a="1"/>
  <c r="BF208" i="21" s="1"/>
  <c r="BG208" i="21" a="1"/>
  <c r="BG208" i="21" s="1"/>
  <c r="BH208" i="21" a="1"/>
  <c r="BH208" i="21" s="1"/>
  <c r="BI208" i="21" a="1"/>
  <c r="BI208" i="21" s="1"/>
  <c r="BJ208" i="21" a="1"/>
  <c r="BJ208" i="21" s="1"/>
  <c r="BK208" i="21" a="1"/>
  <c r="BK208" i="21" s="1"/>
  <c r="BL208" i="21" a="1"/>
  <c r="BL208" i="21" s="1"/>
  <c r="BM208" i="21" a="1"/>
  <c r="BM208" i="21" s="1"/>
  <c r="BN208" i="21" a="1"/>
  <c r="BN208" i="21" s="1"/>
  <c r="BO208" i="21" a="1"/>
  <c r="BO208" i="21" s="1"/>
  <c r="BP208" i="21" a="1"/>
  <c r="BP208" i="21" s="1"/>
  <c r="BQ208" i="21" a="1"/>
  <c r="BQ208" i="21" s="1"/>
  <c r="BR208" i="21" a="1"/>
  <c r="BR208" i="21" s="1"/>
  <c r="BS208" i="21" a="1"/>
  <c r="BS208" i="21" s="1"/>
  <c r="BT208" i="21" a="1"/>
  <c r="BT208" i="21" s="1"/>
  <c r="BU208" i="21" a="1"/>
  <c r="BU208" i="21" s="1"/>
  <c r="BV208" i="21" a="1"/>
  <c r="BV208" i="21" s="1"/>
  <c r="BW208" i="21" a="1"/>
  <c r="BW208" i="21" s="1"/>
  <c r="BX208" i="21" a="1"/>
  <c r="BX208" i="21" s="1"/>
  <c r="BY208" i="21" a="1"/>
  <c r="BY208" i="21" s="1"/>
  <c r="BZ208" i="21" a="1"/>
  <c r="BZ208" i="21" s="1"/>
  <c r="CA208" i="21" a="1"/>
  <c r="CA208" i="21" s="1"/>
  <c r="CB208" i="21" a="1"/>
  <c r="CB208" i="21" s="1"/>
  <c r="CC208" i="21" a="1"/>
  <c r="CC208" i="21" s="1"/>
  <c r="CD208" i="21" a="1"/>
  <c r="CD208" i="21" s="1"/>
  <c r="CE208" i="21" a="1"/>
  <c r="CE208" i="21" s="1"/>
  <c r="CF208" i="21" a="1"/>
  <c r="CF208" i="21" s="1"/>
  <c r="CG208" i="21" a="1"/>
  <c r="CG208" i="21" s="1"/>
  <c r="CH208" i="21" a="1"/>
  <c r="CH208" i="21" s="1"/>
  <c r="CI208" i="21" a="1"/>
  <c r="CI208" i="21" s="1"/>
  <c r="CJ208" i="21" a="1"/>
  <c r="CJ208" i="21" s="1"/>
  <c r="CK208" i="21" a="1"/>
  <c r="CK208" i="21" s="1"/>
  <c r="CL208" i="21" a="1"/>
  <c r="CL208" i="21" s="1"/>
  <c r="CM208" i="21" a="1"/>
  <c r="CM208" i="21" s="1"/>
  <c r="CN208" i="21" a="1"/>
  <c r="CN208" i="21" s="1"/>
  <c r="CO208" i="21" a="1"/>
  <c r="CO208" i="21" s="1"/>
  <c r="CP208" i="21" a="1"/>
  <c r="CP208" i="21" s="1"/>
  <c r="CQ208" i="21" a="1"/>
  <c r="CQ208" i="21" s="1"/>
  <c r="CR208" i="21" a="1"/>
  <c r="CR208" i="21" s="1"/>
  <c r="CS208" i="21" a="1"/>
  <c r="CS208" i="21" s="1"/>
  <c r="CT208" i="21" a="1"/>
  <c r="CT208" i="21" s="1"/>
  <c r="CU208" i="21" a="1"/>
  <c r="CU208" i="21" s="1"/>
  <c r="CV208" i="21" a="1"/>
  <c r="CV208" i="21" s="1"/>
  <c r="CW208" i="21" a="1"/>
  <c r="CW208" i="21" s="1"/>
  <c r="N209" i="21" a="1"/>
  <c r="N209" i="21" s="1"/>
  <c r="O209" i="21" a="1"/>
  <c r="O209" i="21" s="1"/>
  <c r="P209" i="21" a="1"/>
  <c r="P209" i="21" s="1"/>
  <c r="Q209" i="21" a="1"/>
  <c r="Q209" i="21" s="1"/>
  <c r="R209" i="21" a="1"/>
  <c r="R209" i="21" s="1"/>
  <c r="S209" i="21" a="1"/>
  <c r="S209" i="21" s="1"/>
  <c r="T209" i="21" a="1"/>
  <c r="T209" i="21" s="1"/>
  <c r="U209" i="21" a="1"/>
  <c r="U209" i="21" s="1"/>
  <c r="V209" i="21" a="1"/>
  <c r="V209" i="21" s="1"/>
  <c r="W209" i="21" a="1"/>
  <c r="W209" i="21" s="1"/>
  <c r="X209" i="21" a="1"/>
  <c r="X209" i="21" s="1"/>
  <c r="Y209" i="21" a="1"/>
  <c r="Y209" i="21" s="1"/>
  <c r="Z209" i="21" a="1"/>
  <c r="Z209" i="21" s="1"/>
  <c r="AA209" i="21" a="1"/>
  <c r="AA209" i="21" s="1"/>
  <c r="AB209" i="21" a="1"/>
  <c r="AB209" i="21" s="1"/>
  <c r="AC209" i="21" a="1"/>
  <c r="AC209" i="21" s="1"/>
  <c r="AD209" i="21" a="1"/>
  <c r="AD209" i="21" s="1"/>
  <c r="AE209" i="21" a="1"/>
  <c r="AE209" i="21" s="1"/>
  <c r="AF209" i="21" a="1"/>
  <c r="AF209" i="21" s="1"/>
  <c r="AG209" i="21" a="1"/>
  <c r="AG209" i="21" s="1"/>
  <c r="AH209" i="21" a="1"/>
  <c r="AH209" i="21" s="1"/>
  <c r="AI209" i="21" a="1"/>
  <c r="AI209" i="21" s="1"/>
  <c r="AJ209" i="21" a="1"/>
  <c r="AJ209" i="21" s="1"/>
  <c r="AK209" i="21" a="1"/>
  <c r="AK209" i="21" s="1"/>
  <c r="AL209" i="21" a="1"/>
  <c r="AL209" i="21" s="1"/>
  <c r="AM209" i="21" a="1"/>
  <c r="AM209" i="21" s="1"/>
  <c r="AN209" i="21" a="1"/>
  <c r="AN209" i="21" s="1"/>
  <c r="AO209" i="21" a="1"/>
  <c r="AO209" i="21" s="1"/>
  <c r="AP209" i="21" a="1"/>
  <c r="AP209" i="21" s="1"/>
  <c r="AQ209" i="21" a="1"/>
  <c r="AQ209" i="21" s="1"/>
  <c r="AR209" i="21" a="1"/>
  <c r="AR209" i="21" s="1"/>
  <c r="AS209" i="21" a="1"/>
  <c r="AS209" i="21" s="1"/>
  <c r="AT209" i="21" a="1"/>
  <c r="AT209" i="21" s="1"/>
  <c r="AU209" i="21" a="1"/>
  <c r="AU209" i="21" s="1"/>
  <c r="AV209" i="21" a="1"/>
  <c r="AV209" i="21" s="1"/>
  <c r="AW209" i="21" a="1"/>
  <c r="AW209" i="21" s="1"/>
  <c r="AX209" i="21" a="1"/>
  <c r="AX209" i="21" s="1"/>
  <c r="AY209" i="21" a="1"/>
  <c r="AY209" i="21" s="1"/>
  <c r="AZ209" i="21" a="1"/>
  <c r="AZ209" i="21" s="1"/>
  <c r="BA209" i="21" a="1"/>
  <c r="BA209" i="21" s="1"/>
  <c r="BB209" i="21" a="1"/>
  <c r="BB209" i="21" s="1"/>
  <c r="BC209" i="21" a="1"/>
  <c r="BC209" i="21" s="1"/>
  <c r="BD209" i="21" a="1"/>
  <c r="BD209" i="21" s="1"/>
  <c r="BE209" i="21" a="1"/>
  <c r="BE209" i="21" s="1"/>
  <c r="BF209" i="21" a="1"/>
  <c r="BF209" i="21" s="1"/>
  <c r="BG209" i="21" a="1"/>
  <c r="BG209" i="21" s="1"/>
  <c r="BH209" i="21" a="1"/>
  <c r="BH209" i="21" s="1"/>
  <c r="BI209" i="21" a="1"/>
  <c r="BI209" i="21" s="1"/>
  <c r="BJ209" i="21" a="1"/>
  <c r="BJ209" i="21" s="1"/>
  <c r="BK209" i="21" a="1"/>
  <c r="BK209" i="21" s="1"/>
  <c r="BL209" i="21" a="1"/>
  <c r="BL209" i="21" s="1"/>
  <c r="BM209" i="21" a="1"/>
  <c r="BM209" i="21" s="1"/>
  <c r="BN209" i="21" a="1"/>
  <c r="BN209" i="21" s="1"/>
  <c r="BO209" i="21" a="1"/>
  <c r="BO209" i="21" s="1"/>
  <c r="BP209" i="21" a="1"/>
  <c r="BP209" i="21" s="1"/>
  <c r="BQ209" i="21" a="1"/>
  <c r="BQ209" i="21" s="1"/>
  <c r="BR209" i="21" a="1"/>
  <c r="BR209" i="21" s="1"/>
  <c r="BS209" i="21" a="1"/>
  <c r="BS209" i="21" s="1"/>
  <c r="BT209" i="21" a="1"/>
  <c r="BT209" i="21" s="1"/>
  <c r="BU209" i="21" a="1"/>
  <c r="BU209" i="21" s="1"/>
  <c r="BV209" i="21" a="1"/>
  <c r="BV209" i="21" s="1"/>
  <c r="BW209" i="21" a="1"/>
  <c r="BW209" i="21" s="1"/>
  <c r="BX209" i="21" a="1"/>
  <c r="BX209" i="21" s="1"/>
  <c r="BY209" i="21" a="1"/>
  <c r="BY209" i="21" s="1"/>
  <c r="BZ209" i="21" a="1"/>
  <c r="BZ209" i="21" s="1"/>
  <c r="CA209" i="21" a="1"/>
  <c r="CA209" i="21" s="1"/>
  <c r="CB209" i="21" a="1"/>
  <c r="CB209" i="21" s="1"/>
  <c r="CC209" i="21" a="1"/>
  <c r="CC209" i="21" s="1"/>
  <c r="CD209" i="21" a="1"/>
  <c r="CD209" i="21" s="1"/>
  <c r="CE209" i="21" a="1"/>
  <c r="CE209" i="21" s="1"/>
  <c r="CF209" i="21" a="1"/>
  <c r="CF209" i="21" s="1"/>
  <c r="CG209" i="21" a="1"/>
  <c r="CG209" i="21" s="1"/>
  <c r="CH209" i="21" a="1"/>
  <c r="CH209" i="21" s="1"/>
  <c r="CI209" i="21" a="1"/>
  <c r="CI209" i="21" s="1"/>
  <c r="CJ209" i="21" a="1"/>
  <c r="CJ209" i="21" s="1"/>
  <c r="CK209" i="21" a="1"/>
  <c r="CK209" i="21" s="1"/>
  <c r="CL209" i="21" a="1"/>
  <c r="CL209" i="21" s="1"/>
  <c r="CM209" i="21" a="1"/>
  <c r="CM209" i="21" s="1"/>
  <c r="CN209" i="21" a="1"/>
  <c r="CN209" i="21" s="1"/>
  <c r="CO209" i="21" a="1"/>
  <c r="CO209" i="21" s="1"/>
  <c r="CP209" i="21" a="1"/>
  <c r="CP209" i="21" s="1"/>
  <c r="CQ209" i="21" a="1"/>
  <c r="CQ209" i="21" s="1"/>
  <c r="CR209" i="21" a="1"/>
  <c r="CR209" i="21" s="1"/>
  <c r="CS209" i="21" a="1"/>
  <c r="CS209" i="21" s="1"/>
  <c r="CT209" i="21" a="1"/>
  <c r="CT209" i="21" s="1"/>
  <c r="CU209" i="21" a="1"/>
  <c r="CU209" i="21" s="1"/>
  <c r="CV209" i="21" a="1"/>
  <c r="CV209" i="21" s="1"/>
  <c r="CW209" i="21" a="1"/>
  <c r="CW209" i="21" s="1"/>
  <c r="N210" i="21" a="1"/>
  <c r="N210" i="21" s="1"/>
  <c r="O210" i="21" a="1"/>
  <c r="O210" i="21" s="1"/>
  <c r="P210" i="21" a="1"/>
  <c r="P210" i="21" s="1"/>
  <c r="Q210" i="21" a="1"/>
  <c r="Q210" i="21" s="1"/>
  <c r="R210" i="21" a="1"/>
  <c r="R210" i="21" s="1"/>
  <c r="S210" i="21" a="1"/>
  <c r="S210" i="21" s="1"/>
  <c r="T210" i="21" a="1"/>
  <c r="T210" i="21" s="1"/>
  <c r="U210" i="21" a="1"/>
  <c r="U210" i="21" s="1"/>
  <c r="V210" i="21" a="1"/>
  <c r="V210" i="21" s="1"/>
  <c r="W210" i="21" a="1"/>
  <c r="W210" i="21" s="1"/>
  <c r="X210" i="21" a="1"/>
  <c r="X210" i="21" s="1"/>
  <c r="Y210" i="21" a="1"/>
  <c r="Y210" i="21" s="1"/>
  <c r="Z210" i="21" a="1"/>
  <c r="Z210" i="21" s="1"/>
  <c r="AA210" i="21" a="1"/>
  <c r="AA210" i="21" s="1"/>
  <c r="AB210" i="21" a="1"/>
  <c r="AB210" i="21" s="1"/>
  <c r="AC210" i="21" a="1"/>
  <c r="AC210" i="21" s="1"/>
  <c r="AD210" i="21" a="1"/>
  <c r="AD210" i="21" s="1"/>
  <c r="AE210" i="21" a="1"/>
  <c r="AE210" i="21" s="1"/>
  <c r="AF210" i="21" a="1"/>
  <c r="AF210" i="21" s="1"/>
  <c r="AG210" i="21" a="1"/>
  <c r="AG210" i="21" s="1"/>
  <c r="AH210" i="21" a="1"/>
  <c r="AH210" i="21" s="1"/>
  <c r="AI210" i="21" a="1"/>
  <c r="AI210" i="21" s="1"/>
  <c r="AJ210" i="21" a="1"/>
  <c r="AJ210" i="21" s="1"/>
  <c r="AK210" i="21" a="1"/>
  <c r="AK210" i="21" s="1"/>
  <c r="AL210" i="21" a="1"/>
  <c r="AL210" i="21" s="1"/>
  <c r="AM210" i="21" a="1"/>
  <c r="AM210" i="21" s="1"/>
  <c r="AN210" i="21" a="1"/>
  <c r="AN210" i="21" s="1"/>
  <c r="AO210" i="21" a="1"/>
  <c r="AO210" i="21" s="1"/>
  <c r="AP210" i="21" a="1"/>
  <c r="AP210" i="21" s="1"/>
  <c r="AQ210" i="21" a="1"/>
  <c r="AQ210" i="21" s="1"/>
  <c r="AR210" i="21" a="1"/>
  <c r="AR210" i="21" s="1"/>
  <c r="AS210" i="21" a="1"/>
  <c r="AS210" i="21" s="1"/>
  <c r="AT210" i="21" a="1"/>
  <c r="AT210" i="21" s="1"/>
  <c r="AU210" i="21" a="1"/>
  <c r="AU210" i="21" s="1"/>
  <c r="AV210" i="21" a="1"/>
  <c r="AV210" i="21" s="1"/>
  <c r="AW210" i="21" a="1"/>
  <c r="AW210" i="21" s="1"/>
  <c r="AX210" i="21" a="1"/>
  <c r="AX210" i="21" s="1"/>
  <c r="AY210" i="21" a="1"/>
  <c r="AY210" i="21" s="1"/>
  <c r="AZ210" i="21" a="1"/>
  <c r="AZ210" i="21" s="1"/>
  <c r="BA210" i="21" a="1"/>
  <c r="BA210" i="21" s="1"/>
  <c r="BB210" i="21" a="1"/>
  <c r="BB210" i="21" s="1"/>
  <c r="BC210" i="21" a="1"/>
  <c r="BC210" i="21" s="1"/>
  <c r="BD210" i="21" a="1"/>
  <c r="BD210" i="21" s="1"/>
  <c r="BE210" i="21" a="1"/>
  <c r="BE210" i="21" s="1"/>
  <c r="BF210" i="21" a="1"/>
  <c r="BF210" i="21" s="1"/>
  <c r="BG210" i="21" a="1"/>
  <c r="BG210" i="21" s="1"/>
  <c r="BH210" i="21" a="1"/>
  <c r="BH210" i="21" s="1"/>
  <c r="BI210" i="21" a="1"/>
  <c r="BI210" i="21" s="1"/>
  <c r="BJ210" i="21" a="1"/>
  <c r="BJ210" i="21" s="1"/>
  <c r="BK210" i="21" a="1"/>
  <c r="BK210" i="21" s="1"/>
  <c r="BL210" i="21" a="1"/>
  <c r="BL210" i="21" s="1"/>
  <c r="BM210" i="21" a="1"/>
  <c r="BM210" i="21" s="1"/>
  <c r="BN210" i="21" a="1"/>
  <c r="BN210" i="21" s="1"/>
  <c r="BO210" i="21" a="1"/>
  <c r="BO210" i="21" s="1"/>
  <c r="BP210" i="21" a="1"/>
  <c r="BP210" i="21" s="1"/>
  <c r="BQ210" i="21" a="1"/>
  <c r="BQ210" i="21" s="1"/>
  <c r="BR210" i="21" a="1"/>
  <c r="BR210" i="21" s="1"/>
  <c r="BS210" i="21" a="1"/>
  <c r="BS210" i="21" s="1"/>
  <c r="BT210" i="21" a="1"/>
  <c r="BT210" i="21" s="1"/>
  <c r="BU210" i="21" a="1"/>
  <c r="BU210" i="21" s="1"/>
  <c r="BV210" i="21" a="1"/>
  <c r="BV210" i="21" s="1"/>
  <c r="BW210" i="21" a="1"/>
  <c r="BW210" i="21" s="1"/>
  <c r="BX210" i="21" a="1"/>
  <c r="BX210" i="21" s="1"/>
  <c r="BY210" i="21" a="1"/>
  <c r="BY210" i="21" s="1"/>
  <c r="BZ210" i="21" a="1"/>
  <c r="BZ210" i="21" s="1"/>
  <c r="CA210" i="21" a="1"/>
  <c r="CA210" i="21" s="1"/>
  <c r="CB210" i="21" a="1"/>
  <c r="CB210" i="21" s="1"/>
  <c r="CC210" i="21" a="1"/>
  <c r="CC210" i="21" s="1"/>
  <c r="CD210" i="21" a="1"/>
  <c r="CD210" i="21" s="1"/>
  <c r="CE210" i="21" a="1"/>
  <c r="CE210" i="21" s="1"/>
  <c r="CF210" i="21" a="1"/>
  <c r="CF210" i="21" s="1"/>
  <c r="CG210" i="21" a="1"/>
  <c r="CG210" i="21" s="1"/>
  <c r="CH210" i="21" a="1"/>
  <c r="CH210" i="21" s="1"/>
  <c r="CI210" i="21" a="1"/>
  <c r="CI210" i="21" s="1"/>
  <c r="CJ210" i="21" a="1"/>
  <c r="CJ210" i="21" s="1"/>
  <c r="CK210" i="21" a="1"/>
  <c r="CK210" i="21" s="1"/>
  <c r="CL210" i="21" a="1"/>
  <c r="CL210" i="21" s="1"/>
  <c r="CM210" i="21" a="1"/>
  <c r="CM210" i="21" s="1"/>
  <c r="CN210" i="21" a="1"/>
  <c r="CN210" i="21" s="1"/>
  <c r="CO210" i="21" a="1"/>
  <c r="CO210" i="21" s="1"/>
  <c r="CP210" i="21" a="1"/>
  <c r="CP210" i="21" s="1"/>
  <c r="CQ210" i="21" a="1"/>
  <c r="CQ210" i="21" s="1"/>
  <c r="CR210" i="21" a="1"/>
  <c r="CR210" i="21" s="1"/>
  <c r="CS210" i="21" a="1"/>
  <c r="CS210" i="21" s="1"/>
  <c r="CT210" i="21" a="1"/>
  <c r="CT210" i="21" s="1"/>
  <c r="CU210" i="21" a="1"/>
  <c r="CU210" i="21" s="1"/>
  <c r="CV210" i="21" a="1"/>
  <c r="CV210" i="21" s="1"/>
  <c r="CW210" i="21" a="1"/>
  <c r="CW210" i="21" s="1"/>
  <c r="N211" i="21" a="1"/>
  <c r="N211" i="21" s="1"/>
  <c r="O211" i="21" a="1"/>
  <c r="O211" i="21" s="1"/>
  <c r="P211" i="21" a="1"/>
  <c r="P211" i="21" s="1"/>
  <c r="Q211" i="21" a="1"/>
  <c r="Q211" i="21" s="1"/>
  <c r="R211" i="21" a="1"/>
  <c r="R211" i="21" s="1"/>
  <c r="S211" i="21" a="1"/>
  <c r="S211" i="21" s="1"/>
  <c r="T211" i="21" a="1"/>
  <c r="T211" i="21" s="1"/>
  <c r="U211" i="21" a="1"/>
  <c r="U211" i="21" s="1"/>
  <c r="V211" i="21" a="1"/>
  <c r="V211" i="21" s="1"/>
  <c r="W211" i="21" a="1"/>
  <c r="W211" i="21" s="1"/>
  <c r="X211" i="21" a="1"/>
  <c r="X211" i="21" s="1"/>
  <c r="Y211" i="21" a="1"/>
  <c r="Y211" i="21" s="1"/>
  <c r="Z211" i="21" a="1"/>
  <c r="Z211" i="21" s="1"/>
  <c r="AA211" i="21" a="1"/>
  <c r="AA211" i="21" s="1"/>
  <c r="AB211" i="21" a="1"/>
  <c r="AB211" i="21" s="1"/>
  <c r="AC211" i="21" a="1"/>
  <c r="AC211" i="21" s="1"/>
  <c r="AD211" i="21" a="1"/>
  <c r="AD211" i="21" s="1"/>
  <c r="AE211" i="21" a="1"/>
  <c r="AE211" i="21" s="1"/>
  <c r="AF211" i="21" a="1"/>
  <c r="AF211" i="21" s="1"/>
  <c r="AG211" i="21" a="1"/>
  <c r="AG211" i="21" s="1"/>
  <c r="AH211" i="21" a="1"/>
  <c r="AH211" i="21" s="1"/>
  <c r="AI211" i="21" a="1"/>
  <c r="AI211" i="21" s="1"/>
  <c r="AJ211" i="21" a="1"/>
  <c r="AJ211" i="21" s="1"/>
  <c r="AK211" i="21" a="1"/>
  <c r="AK211" i="21" s="1"/>
  <c r="AL211" i="21" a="1"/>
  <c r="AL211" i="21" s="1"/>
  <c r="AM211" i="21" a="1"/>
  <c r="AM211" i="21" s="1"/>
  <c r="AN211" i="21" a="1"/>
  <c r="AN211" i="21" s="1"/>
  <c r="AO211" i="21" a="1"/>
  <c r="AO211" i="21" s="1"/>
  <c r="AP211" i="21" a="1"/>
  <c r="AP211" i="21" s="1"/>
  <c r="AQ211" i="21" a="1"/>
  <c r="AQ211" i="21" s="1"/>
  <c r="AR211" i="21" a="1"/>
  <c r="AR211" i="21" s="1"/>
  <c r="AS211" i="21" a="1"/>
  <c r="AS211" i="21" s="1"/>
  <c r="AT211" i="21" a="1"/>
  <c r="AT211" i="21" s="1"/>
  <c r="AU211" i="21" a="1"/>
  <c r="AU211" i="21" s="1"/>
  <c r="AV211" i="21" a="1"/>
  <c r="AV211" i="21" s="1"/>
  <c r="AW211" i="21" a="1"/>
  <c r="AW211" i="21" s="1"/>
  <c r="AX211" i="21" a="1"/>
  <c r="AX211" i="21" s="1"/>
  <c r="AY211" i="21" a="1"/>
  <c r="AY211" i="21" s="1"/>
  <c r="AZ211" i="21" a="1"/>
  <c r="AZ211" i="21" s="1"/>
  <c r="BA211" i="21" a="1"/>
  <c r="BA211" i="21" s="1"/>
  <c r="BB211" i="21" a="1"/>
  <c r="BB211" i="21" s="1"/>
  <c r="BC211" i="21" a="1"/>
  <c r="BC211" i="21" s="1"/>
  <c r="BD211" i="21" a="1"/>
  <c r="BD211" i="21" s="1"/>
  <c r="BE211" i="21" a="1"/>
  <c r="BE211" i="21" s="1"/>
  <c r="BF211" i="21" a="1"/>
  <c r="BF211" i="21" s="1"/>
  <c r="BG211" i="21" a="1"/>
  <c r="BG211" i="21" s="1"/>
  <c r="BH211" i="21" a="1"/>
  <c r="BH211" i="21" s="1"/>
  <c r="BI211" i="21" a="1"/>
  <c r="BI211" i="21" s="1"/>
  <c r="BJ211" i="21" a="1"/>
  <c r="BJ211" i="21" s="1"/>
  <c r="BK211" i="21" a="1"/>
  <c r="BK211" i="21" s="1"/>
  <c r="BL211" i="21" a="1"/>
  <c r="BL211" i="21" s="1"/>
  <c r="BM211" i="21" a="1"/>
  <c r="BM211" i="21" s="1"/>
  <c r="BN211" i="21" a="1"/>
  <c r="BN211" i="21" s="1"/>
  <c r="BO211" i="21" a="1"/>
  <c r="BO211" i="21" s="1"/>
  <c r="BP211" i="21" a="1"/>
  <c r="BP211" i="21" s="1"/>
  <c r="BQ211" i="21" a="1"/>
  <c r="BQ211" i="21" s="1"/>
  <c r="BR211" i="21" a="1"/>
  <c r="BR211" i="21" s="1"/>
  <c r="BS211" i="21" a="1"/>
  <c r="BS211" i="21" s="1"/>
  <c r="BT211" i="21" a="1"/>
  <c r="BT211" i="21" s="1"/>
  <c r="BU211" i="21" a="1"/>
  <c r="BU211" i="21" s="1"/>
  <c r="BV211" i="21" a="1"/>
  <c r="BV211" i="21" s="1"/>
  <c r="BW211" i="21" a="1"/>
  <c r="BW211" i="21" s="1"/>
  <c r="BX211" i="21" a="1"/>
  <c r="BX211" i="21" s="1"/>
  <c r="BY211" i="21" a="1"/>
  <c r="BY211" i="21" s="1"/>
  <c r="BZ211" i="21" a="1"/>
  <c r="BZ211" i="21" s="1"/>
  <c r="CA211" i="21" a="1"/>
  <c r="CA211" i="21" s="1"/>
  <c r="CB211" i="21" a="1"/>
  <c r="CB211" i="21" s="1"/>
  <c r="CC211" i="21" a="1"/>
  <c r="CC211" i="21" s="1"/>
  <c r="CD211" i="21" a="1"/>
  <c r="CD211" i="21" s="1"/>
  <c r="CE211" i="21" a="1"/>
  <c r="CE211" i="21" s="1"/>
  <c r="CF211" i="21" a="1"/>
  <c r="CF211" i="21" s="1"/>
  <c r="CG211" i="21" a="1"/>
  <c r="CG211" i="21" s="1"/>
  <c r="CH211" i="21" a="1"/>
  <c r="CH211" i="21" s="1"/>
  <c r="CI211" i="21" a="1"/>
  <c r="CI211" i="21" s="1"/>
  <c r="CJ211" i="21" a="1"/>
  <c r="CJ211" i="21" s="1"/>
  <c r="CK211" i="21" a="1"/>
  <c r="CK211" i="21" s="1"/>
  <c r="CL211" i="21" a="1"/>
  <c r="CL211" i="21" s="1"/>
  <c r="CM211" i="21" a="1"/>
  <c r="CM211" i="21" s="1"/>
  <c r="CN211" i="21" a="1"/>
  <c r="CN211" i="21" s="1"/>
  <c r="CO211" i="21" a="1"/>
  <c r="CO211" i="21" s="1"/>
  <c r="CP211" i="21" a="1"/>
  <c r="CP211" i="21" s="1"/>
  <c r="CQ211" i="21" a="1"/>
  <c r="CQ211" i="21" s="1"/>
  <c r="CR211" i="21" a="1"/>
  <c r="CR211" i="21" s="1"/>
  <c r="CS211" i="21" a="1"/>
  <c r="CS211" i="21" s="1"/>
  <c r="CT211" i="21" a="1"/>
  <c r="CT211" i="21" s="1"/>
  <c r="CU211" i="21" a="1"/>
  <c r="CU211" i="21" s="1"/>
  <c r="CV211" i="21" a="1"/>
  <c r="CV211" i="21" s="1"/>
  <c r="CW211" i="21" a="1"/>
  <c r="CW211" i="21" s="1"/>
  <c r="N212" i="21" a="1"/>
  <c r="N212" i="21" s="1"/>
  <c r="O212" i="21" a="1"/>
  <c r="O212" i="21" s="1"/>
  <c r="P212" i="21" a="1"/>
  <c r="P212" i="21" s="1"/>
  <c r="Q212" i="21" a="1"/>
  <c r="Q212" i="21" s="1"/>
  <c r="R212" i="21" a="1"/>
  <c r="R212" i="21" s="1"/>
  <c r="S212" i="21" a="1"/>
  <c r="S212" i="21" s="1"/>
  <c r="T212" i="21" a="1"/>
  <c r="T212" i="21" s="1"/>
  <c r="U212" i="21" a="1"/>
  <c r="U212" i="21" s="1"/>
  <c r="V212" i="21" a="1"/>
  <c r="V212" i="21" s="1"/>
  <c r="W212" i="21" a="1"/>
  <c r="W212" i="21" s="1"/>
  <c r="X212" i="21" a="1"/>
  <c r="X212" i="21" s="1"/>
  <c r="Y212" i="21" a="1"/>
  <c r="Y212" i="21" s="1"/>
  <c r="Z212" i="21" a="1"/>
  <c r="Z212" i="21" s="1"/>
  <c r="AA212" i="21" a="1"/>
  <c r="AA212" i="21" s="1"/>
  <c r="AB212" i="21" a="1"/>
  <c r="AB212" i="21" s="1"/>
  <c r="AC212" i="21" a="1"/>
  <c r="AC212" i="21" s="1"/>
  <c r="AD212" i="21" a="1"/>
  <c r="AD212" i="21" s="1"/>
  <c r="AE212" i="21" a="1"/>
  <c r="AE212" i="21" s="1"/>
  <c r="AF212" i="21" a="1"/>
  <c r="AF212" i="21" s="1"/>
  <c r="AG212" i="21" a="1"/>
  <c r="AG212" i="21" s="1"/>
  <c r="AH212" i="21" a="1"/>
  <c r="AH212" i="21" s="1"/>
  <c r="AI212" i="21" a="1"/>
  <c r="AI212" i="21" s="1"/>
  <c r="AJ212" i="21" a="1"/>
  <c r="AJ212" i="21" s="1"/>
  <c r="AK212" i="21" a="1"/>
  <c r="AK212" i="21" s="1"/>
  <c r="AL212" i="21" a="1"/>
  <c r="AL212" i="21" s="1"/>
  <c r="AM212" i="21" a="1"/>
  <c r="AM212" i="21" s="1"/>
  <c r="AN212" i="21" a="1"/>
  <c r="AN212" i="21" s="1"/>
  <c r="AO212" i="21" a="1"/>
  <c r="AO212" i="21" s="1"/>
  <c r="AP212" i="21" a="1"/>
  <c r="AP212" i="21" s="1"/>
  <c r="AQ212" i="21" a="1"/>
  <c r="AQ212" i="21" s="1"/>
  <c r="AR212" i="21" a="1"/>
  <c r="AR212" i="21" s="1"/>
  <c r="AS212" i="21" a="1"/>
  <c r="AS212" i="21" s="1"/>
  <c r="AT212" i="21" a="1"/>
  <c r="AT212" i="21" s="1"/>
  <c r="AU212" i="21" a="1"/>
  <c r="AU212" i="21" s="1"/>
  <c r="AV212" i="21" a="1"/>
  <c r="AV212" i="21" s="1"/>
  <c r="AW212" i="21" a="1"/>
  <c r="AW212" i="21" s="1"/>
  <c r="AX212" i="21" a="1"/>
  <c r="AX212" i="21" s="1"/>
  <c r="AY212" i="21" a="1"/>
  <c r="AY212" i="21" s="1"/>
  <c r="AZ212" i="21" a="1"/>
  <c r="AZ212" i="21" s="1"/>
  <c r="BA212" i="21" a="1"/>
  <c r="BA212" i="21" s="1"/>
  <c r="BB212" i="21" a="1"/>
  <c r="BB212" i="21" s="1"/>
  <c r="BC212" i="21" a="1"/>
  <c r="BC212" i="21" s="1"/>
  <c r="BD212" i="21" a="1"/>
  <c r="BD212" i="21" s="1"/>
  <c r="BE212" i="21" a="1"/>
  <c r="BE212" i="21" s="1"/>
  <c r="BF212" i="21" a="1"/>
  <c r="BF212" i="21" s="1"/>
  <c r="BG212" i="21" a="1"/>
  <c r="BG212" i="21" s="1"/>
  <c r="BH212" i="21" a="1"/>
  <c r="BH212" i="21" s="1"/>
  <c r="BI212" i="21" a="1"/>
  <c r="BI212" i="21" s="1"/>
  <c r="BJ212" i="21" a="1"/>
  <c r="BJ212" i="21" s="1"/>
  <c r="BK212" i="21" a="1"/>
  <c r="BK212" i="21" s="1"/>
  <c r="BL212" i="21" a="1"/>
  <c r="BL212" i="21" s="1"/>
  <c r="BM212" i="21" a="1"/>
  <c r="BM212" i="21" s="1"/>
  <c r="BN212" i="21" a="1"/>
  <c r="BN212" i="21" s="1"/>
  <c r="BO212" i="21" a="1"/>
  <c r="BO212" i="21" s="1"/>
  <c r="BP212" i="21" a="1"/>
  <c r="BP212" i="21" s="1"/>
  <c r="BQ212" i="21" a="1"/>
  <c r="BQ212" i="21" s="1"/>
  <c r="BR212" i="21" a="1"/>
  <c r="BR212" i="21" s="1"/>
  <c r="BS212" i="21" a="1"/>
  <c r="BS212" i="21" s="1"/>
  <c r="BT212" i="21" a="1"/>
  <c r="BT212" i="21" s="1"/>
  <c r="BU212" i="21" a="1"/>
  <c r="BU212" i="21" s="1"/>
  <c r="BV212" i="21" a="1"/>
  <c r="BV212" i="21" s="1"/>
  <c r="BW212" i="21" a="1"/>
  <c r="BW212" i="21" s="1"/>
  <c r="BX212" i="21" a="1"/>
  <c r="BX212" i="21" s="1"/>
  <c r="BY212" i="21" a="1"/>
  <c r="BY212" i="21" s="1"/>
  <c r="BZ212" i="21" a="1"/>
  <c r="BZ212" i="21" s="1"/>
  <c r="CA212" i="21" a="1"/>
  <c r="CA212" i="21" s="1"/>
  <c r="CB212" i="21" a="1"/>
  <c r="CB212" i="21" s="1"/>
  <c r="CC212" i="21" a="1"/>
  <c r="CC212" i="21" s="1"/>
  <c r="CD212" i="21" a="1"/>
  <c r="CD212" i="21" s="1"/>
  <c r="CE212" i="21" a="1"/>
  <c r="CE212" i="21" s="1"/>
  <c r="CF212" i="21" a="1"/>
  <c r="CF212" i="21" s="1"/>
  <c r="CG212" i="21" a="1"/>
  <c r="CG212" i="21" s="1"/>
  <c r="CH212" i="21" a="1"/>
  <c r="CH212" i="21" s="1"/>
  <c r="CI212" i="21" a="1"/>
  <c r="CI212" i="21" s="1"/>
  <c r="CJ212" i="21" a="1"/>
  <c r="CJ212" i="21" s="1"/>
  <c r="CK212" i="21" a="1"/>
  <c r="CK212" i="21" s="1"/>
  <c r="CL212" i="21" a="1"/>
  <c r="CL212" i="21" s="1"/>
  <c r="CM212" i="21" a="1"/>
  <c r="CM212" i="21" s="1"/>
  <c r="CN212" i="21" a="1"/>
  <c r="CN212" i="21" s="1"/>
  <c r="CO212" i="21" a="1"/>
  <c r="CO212" i="21" s="1"/>
  <c r="CP212" i="21" a="1"/>
  <c r="CP212" i="21" s="1"/>
  <c r="CQ212" i="21" a="1"/>
  <c r="CQ212" i="21" s="1"/>
  <c r="CR212" i="21" a="1"/>
  <c r="CR212" i="21" s="1"/>
  <c r="CS212" i="21" a="1"/>
  <c r="CS212" i="21" s="1"/>
  <c r="CT212" i="21" a="1"/>
  <c r="CT212" i="21" s="1"/>
  <c r="CU212" i="21" a="1"/>
  <c r="CU212" i="21" s="1"/>
  <c r="CV212" i="21" a="1"/>
  <c r="CV212" i="21" s="1"/>
  <c r="CW212" i="21" a="1"/>
  <c r="CW212" i="21" s="1"/>
  <c r="N213" i="21" a="1"/>
  <c r="N213" i="21"/>
  <c r="O213" i="21" a="1"/>
  <c r="O213" i="21" s="1"/>
  <c r="P213" i="21" a="1"/>
  <c r="P213" i="21" s="1"/>
  <c r="Q213" i="21" a="1"/>
  <c r="Q213" i="21" s="1"/>
  <c r="R213" i="21" a="1"/>
  <c r="R213" i="21"/>
  <c r="S213" i="21" a="1"/>
  <c r="S213" i="21" s="1"/>
  <c r="T213" i="21" a="1"/>
  <c r="T213" i="21" s="1"/>
  <c r="U213" i="21" a="1"/>
  <c r="U213" i="21" s="1"/>
  <c r="V213" i="21" a="1"/>
  <c r="V213" i="21"/>
  <c r="W213" i="21" a="1"/>
  <c r="W213" i="21" s="1"/>
  <c r="X213" i="21" a="1"/>
  <c r="X213" i="21" s="1"/>
  <c r="Y213" i="21" a="1"/>
  <c r="Y213" i="21" s="1"/>
  <c r="Z213" i="21" a="1"/>
  <c r="Z213" i="21"/>
  <c r="AA213" i="21" a="1"/>
  <c r="AA213" i="21" s="1"/>
  <c r="AB213" i="21" a="1"/>
  <c r="AB213" i="21" s="1"/>
  <c r="AC213" i="21" a="1"/>
  <c r="AC213" i="21" s="1"/>
  <c r="AD213" i="21" a="1"/>
  <c r="AD213" i="21"/>
  <c r="AE213" i="21" a="1"/>
  <c r="AE213" i="21" s="1"/>
  <c r="AF213" i="21" a="1"/>
  <c r="AF213" i="21" s="1"/>
  <c r="AG213" i="21" a="1"/>
  <c r="AG213" i="21" s="1"/>
  <c r="AH213" i="21" a="1"/>
  <c r="AH213" i="21"/>
  <c r="AI213" i="21" a="1"/>
  <c r="AI213" i="21" s="1"/>
  <c r="AJ213" i="21" a="1"/>
  <c r="AJ213" i="21" s="1"/>
  <c r="AK213" i="21" a="1"/>
  <c r="AK213" i="21" s="1"/>
  <c r="AL213" i="21" a="1"/>
  <c r="AL213" i="21"/>
  <c r="AM213" i="21" a="1"/>
  <c r="AM213" i="21" s="1"/>
  <c r="AN213" i="21" a="1"/>
  <c r="AN213" i="21" s="1"/>
  <c r="AO213" i="21" a="1"/>
  <c r="AO213" i="21" s="1"/>
  <c r="AP213" i="21" a="1"/>
  <c r="AP213" i="21"/>
  <c r="AQ213" i="21" a="1"/>
  <c r="AQ213" i="21" s="1"/>
  <c r="AR213" i="21" a="1"/>
  <c r="AR213" i="21" s="1"/>
  <c r="AS213" i="21" a="1"/>
  <c r="AS213" i="21" s="1"/>
  <c r="AT213" i="21" a="1"/>
  <c r="AT213" i="21"/>
  <c r="AU213" i="21" a="1"/>
  <c r="AU213" i="21" s="1"/>
  <c r="AV213" i="21" a="1"/>
  <c r="AV213" i="21" s="1"/>
  <c r="AW213" i="21" a="1"/>
  <c r="AW213" i="21" s="1"/>
  <c r="AX213" i="21" a="1"/>
  <c r="AX213" i="21"/>
  <c r="AY213" i="21" a="1"/>
  <c r="AY213" i="21" s="1"/>
  <c r="AZ213" i="21" a="1"/>
  <c r="AZ213" i="21" s="1"/>
  <c r="BA213" i="21" a="1"/>
  <c r="BA213" i="21" s="1"/>
  <c r="BB213" i="21" a="1"/>
  <c r="BB213" i="21"/>
  <c r="BC213" i="21" a="1"/>
  <c r="BC213" i="21" s="1"/>
  <c r="BD213" i="21" a="1"/>
  <c r="BD213" i="21" s="1"/>
  <c r="BE213" i="21" a="1"/>
  <c r="BE213" i="21" s="1"/>
  <c r="BF213" i="21" a="1"/>
  <c r="BF213" i="21"/>
  <c r="BG213" i="21" a="1"/>
  <c r="BG213" i="21" s="1"/>
  <c r="BH213" i="21" a="1"/>
  <c r="BH213" i="21" s="1"/>
  <c r="BI213" i="21" a="1"/>
  <c r="BI213" i="21" s="1"/>
  <c r="BJ213" i="21" a="1"/>
  <c r="BJ213" i="21"/>
  <c r="BK213" i="21" a="1"/>
  <c r="BK213" i="21" s="1"/>
  <c r="BL213" i="21" a="1"/>
  <c r="BL213" i="21" s="1"/>
  <c r="BM213" i="21" a="1"/>
  <c r="BM213" i="21" s="1"/>
  <c r="BN213" i="21" a="1"/>
  <c r="BN213" i="21"/>
  <c r="BO213" i="21" a="1"/>
  <c r="BO213" i="21" s="1"/>
  <c r="BP213" i="21" a="1"/>
  <c r="BP213" i="21" s="1"/>
  <c r="BQ213" i="21" a="1"/>
  <c r="BQ213" i="21" s="1"/>
  <c r="BR213" i="21" a="1"/>
  <c r="BR213" i="21"/>
  <c r="BS213" i="21" a="1"/>
  <c r="BS213" i="21" s="1"/>
  <c r="BT213" i="21" a="1"/>
  <c r="BT213" i="21" s="1"/>
  <c r="BU213" i="21" a="1"/>
  <c r="BU213" i="21" s="1"/>
  <c r="BV213" i="21" a="1"/>
  <c r="BV213" i="21"/>
  <c r="BW213" i="21" a="1"/>
  <c r="BW213" i="21" s="1"/>
  <c r="BX213" i="21" a="1"/>
  <c r="BX213" i="21" s="1"/>
  <c r="BY213" i="21" a="1"/>
  <c r="BY213" i="21" s="1"/>
  <c r="BZ213" i="21" a="1"/>
  <c r="BZ213" i="21" s="1"/>
  <c r="CA213" i="21" a="1"/>
  <c r="CA213" i="21" s="1"/>
  <c r="CB213" i="21" a="1"/>
  <c r="CB213" i="21" s="1"/>
  <c r="CC213" i="21" a="1"/>
  <c r="CC213" i="21" s="1"/>
  <c r="CD213" i="21" a="1"/>
  <c r="CD213" i="21"/>
  <c r="CE213" i="21" a="1"/>
  <c r="CE213" i="21" s="1"/>
  <c r="CF213" i="21" a="1"/>
  <c r="CF213" i="21" s="1"/>
  <c r="CG213" i="21" a="1"/>
  <c r="CG213" i="21" s="1"/>
  <c r="CH213" i="21" a="1"/>
  <c r="CH213" i="21"/>
  <c r="CI213" i="21" a="1"/>
  <c r="CI213" i="21" s="1"/>
  <c r="CJ213" i="21" a="1"/>
  <c r="CJ213" i="21" s="1"/>
  <c r="CK213" i="21" a="1"/>
  <c r="CK213" i="21" s="1"/>
  <c r="CL213" i="21" a="1"/>
  <c r="CL213" i="21"/>
  <c r="CM213" i="21" a="1"/>
  <c r="CM213" i="21" s="1"/>
  <c r="CN213" i="21" a="1"/>
  <c r="CN213" i="21" s="1"/>
  <c r="CO213" i="21" a="1"/>
  <c r="CO213" i="21" s="1"/>
  <c r="CP213" i="21" a="1"/>
  <c r="CP213" i="21"/>
  <c r="CQ213" i="21" a="1"/>
  <c r="CQ213" i="21" s="1"/>
  <c r="CR213" i="21" a="1"/>
  <c r="CR213" i="21" s="1"/>
  <c r="CS213" i="21" a="1"/>
  <c r="CS213" i="21" s="1"/>
  <c r="CT213" i="21" a="1"/>
  <c r="CT213" i="21"/>
  <c r="CU213" i="21" a="1"/>
  <c r="CU213" i="21" s="1"/>
  <c r="CV213" i="21" a="1"/>
  <c r="CV213" i="21" s="1"/>
  <c r="CW213" i="21" a="1"/>
  <c r="CW213" i="21" s="1"/>
  <c r="N214" i="21" a="1"/>
  <c r="N214" i="21"/>
  <c r="O214" i="21" a="1"/>
  <c r="O214" i="21" s="1"/>
  <c r="P214" i="21" a="1"/>
  <c r="P214" i="21" s="1"/>
  <c r="Q214" i="21" a="1"/>
  <c r="Q214" i="21" s="1"/>
  <c r="R214" i="21" a="1"/>
  <c r="R214" i="21"/>
  <c r="S214" i="21" a="1"/>
  <c r="S214" i="21" s="1"/>
  <c r="T214" i="21" a="1"/>
  <c r="T214" i="21" s="1"/>
  <c r="U214" i="21" a="1"/>
  <c r="U214" i="21" s="1"/>
  <c r="V214" i="21" a="1"/>
  <c r="V214" i="21"/>
  <c r="W214" i="21" a="1"/>
  <c r="W214" i="21" s="1"/>
  <c r="X214" i="21" a="1"/>
  <c r="X214" i="21" s="1"/>
  <c r="Y214" i="21" a="1"/>
  <c r="Y214" i="21" s="1"/>
  <c r="Z214" i="21" a="1"/>
  <c r="Z214" i="21"/>
  <c r="AA214" i="21" a="1"/>
  <c r="AA214" i="21" s="1"/>
  <c r="AB214" i="21" a="1"/>
  <c r="AB214" i="21" s="1"/>
  <c r="AC214" i="21" a="1"/>
  <c r="AC214" i="21" s="1"/>
  <c r="AD214" i="21" a="1"/>
  <c r="AD214" i="21" s="1"/>
  <c r="AE214" i="21" a="1"/>
  <c r="AE214" i="21" s="1"/>
  <c r="AF214" i="21" a="1"/>
  <c r="AF214" i="21" s="1"/>
  <c r="AG214" i="21" a="1"/>
  <c r="AG214" i="21" s="1"/>
  <c r="AH214" i="21" a="1"/>
  <c r="AH214" i="21"/>
  <c r="AI214" i="21" a="1"/>
  <c r="AI214" i="21" s="1"/>
  <c r="AJ214" i="21" a="1"/>
  <c r="AJ214" i="21" s="1"/>
  <c r="AK214" i="21" a="1"/>
  <c r="AK214" i="21" s="1"/>
  <c r="AL214" i="21" a="1"/>
  <c r="AL214" i="21"/>
  <c r="AM214" i="21" a="1"/>
  <c r="AM214" i="21" s="1"/>
  <c r="AN214" i="21" a="1"/>
  <c r="AN214" i="21" s="1"/>
  <c r="AO214" i="21" a="1"/>
  <c r="AO214" i="21" s="1"/>
  <c r="AP214" i="21" a="1"/>
  <c r="AP214" i="21"/>
  <c r="AQ214" i="21" a="1"/>
  <c r="AQ214" i="21" s="1"/>
  <c r="AR214" i="21" a="1"/>
  <c r="AR214" i="21" s="1"/>
  <c r="AS214" i="21" a="1"/>
  <c r="AS214" i="21" s="1"/>
  <c r="AT214" i="21" a="1"/>
  <c r="AT214" i="21"/>
  <c r="AU214" i="21" a="1"/>
  <c r="AU214" i="21" s="1"/>
  <c r="AV214" i="21" a="1"/>
  <c r="AV214" i="21" s="1"/>
  <c r="AW214" i="21" a="1"/>
  <c r="AW214" i="21" s="1"/>
  <c r="AX214" i="21" a="1"/>
  <c r="AX214" i="21"/>
  <c r="AY214" i="21" a="1"/>
  <c r="AY214" i="21" s="1"/>
  <c r="AZ214" i="21" a="1"/>
  <c r="AZ214" i="21" s="1"/>
  <c r="BA214" i="21" a="1"/>
  <c r="BA214" i="21" s="1"/>
  <c r="BB214" i="21" a="1"/>
  <c r="BB214" i="21"/>
  <c r="BC214" i="21" a="1"/>
  <c r="BC214" i="21" s="1"/>
  <c r="BD214" i="21" a="1"/>
  <c r="BD214" i="21" s="1"/>
  <c r="BE214" i="21" a="1"/>
  <c r="BE214" i="21" s="1"/>
  <c r="BF214" i="21" a="1"/>
  <c r="BF214" i="21"/>
  <c r="BG214" i="21" a="1"/>
  <c r="BG214" i="21" s="1"/>
  <c r="BH214" i="21" a="1"/>
  <c r="BH214" i="21" s="1"/>
  <c r="BI214" i="21" a="1"/>
  <c r="BI214" i="21" s="1"/>
  <c r="BJ214" i="21" a="1"/>
  <c r="BJ214" i="21" s="1"/>
  <c r="BK214" i="21" a="1"/>
  <c r="BK214" i="21" s="1"/>
  <c r="BL214" i="21" a="1"/>
  <c r="BL214" i="21" s="1"/>
  <c r="BM214" i="21" a="1"/>
  <c r="BM214" i="21" s="1"/>
  <c r="BN214" i="21" a="1"/>
  <c r="BN214" i="21"/>
  <c r="BO214" i="21" a="1"/>
  <c r="BO214" i="21" s="1"/>
  <c r="BP214" i="21" a="1"/>
  <c r="BP214" i="21" s="1"/>
  <c r="BQ214" i="21" a="1"/>
  <c r="BQ214" i="21" s="1"/>
  <c r="BR214" i="21" a="1"/>
  <c r="BR214" i="21"/>
  <c r="BS214" i="21" a="1"/>
  <c r="BS214" i="21" s="1"/>
  <c r="BT214" i="21" a="1"/>
  <c r="BT214" i="21" s="1"/>
  <c r="BU214" i="21" a="1"/>
  <c r="BU214" i="21" s="1"/>
  <c r="BV214" i="21" a="1"/>
  <c r="BV214" i="21"/>
  <c r="BW214" i="21" a="1"/>
  <c r="BW214" i="21" s="1"/>
  <c r="BX214" i="21" a="1"/>
  <c r="BX214" i="21" s="1"/>
  <c r="BY214" i="21" a="1"/>
  <c r="BY214" i="21" s="1"/>
  <c r="BZ214" i="21" a="1"/>
  <c r="BZ214" i="21" s="1"/>
  <c r="CA214" i="21" a="1"/>
  <c r="CA214" i="21" s="1"/>
  <c r="CB214" i="21" a="1"/>
  <c r="CB214" i="21" s="1"/>
  <c r="CC214" i="21" a="1"/>
  <c r="CC214" i="21" s="1"/>
  <c r="CD214" i="21" a="1"/>
  <c r="CD214" i="21"/>
  <c r="CE214" i="21" a="1"/>
  <c r="CE214" i="21" s="1"/>
  <c r="CF214" i="21" a="1"/>
  <c r="CF214" i="21" s="1"/>
  <c r="CG214" i="21" a="1"/>
  <c r="CG214" i="21" s="1"/>
  <c r="CH214" i="21" a="1"/>
  <c r="CH214" i="21" s="1"/>
  <c r="CI214" i="21" a="1"/>
  <c r="CI214" i="21" s="1"/>
  <c r="CJ214" i="21" a="1"/>
  <c r="CJ214" i="21" s="1"/>
  <c r="CK214" i="21" a="1"/>
  <c r="CK214" i="21" s="1"/>
  <c r="CL214" i="21" a="1"/>
  <c r="CL214" i="21"/>
  <c r="CM214" i="21" a="1"/>
  <c r="CM214" i="21" s="1"/>
  <c r="CN214" i="21" a="1"/>
  <c r="CN214" i="21" s="1"/>
  <c r="CO214" i="21" a="1"/>
  <c r="CO214" i="21" s="1"/>
  <c r="CP214" i="21" a="1"/>
  <c r="CP214" i="21"/>
  <c r="CQ214" i="21" a="1"/>
  <c r="CQ214" i="21" s="1"/>
  <c r="CR214" i="21" a="1"/>
  <c r="CR214" i="21" s="1"/>
  <c r="CS214" i="21" a="1"/>
  <c r="CS214" i="21" s="1"/>
  <c r="CT214" i="21" a="1"/>
  <c r="CT214" i="21"/>
  <c r="CU214" i="21" a="1"/>
  <c r="CU214" i="21" s="1"/>
  <c r="CV214" i="21" a="1"/>
  <c r="CV214" i="21" s="1"/>
  <c r="CW214" i="21" a="1"/>
  <c r="CW214" i="21" s="1"/>
  <c r="N215" i="21" a="1"/>
  <c r="N215" i="21" s="1"/>
  <c r="O215" i="21" a="1"/>
  <c r="O215" i="21" s="1"/>
  <c r="P215" i="21" a="1"/>
  <c r="P215" i="21" s="1"/>
  <c r="Q215" i="21" a="1"/>
  <c r="Q215" i="21" s="1"/>
  <c r="R215" i="21" a="1"/>
  <c r="R215" i="21" s="1"/>
  <c r="S215" i="21" a="1"/>
  <c r="S215" i="21" s="1"/>
  <c r="T215" i="21" a="1"/>
  <c r="T215" i="21" s="1"/>
  <c r="U215" i="21" a="1"/>
  <c r="U215" i="21" s="1"/>
  <c r="V215" i="21" a="1"/>
  <c r="V215" i="21" s="1"/>
  <c r="W215" i="21" a="1"/>
  <c r="W215" i="21" s="1"/>
  <c r="X215" i="21" a="1"/>
  <c r="X215" i="21" s="1"/>
  <c r="Y215" i="21" a="1"/>
  <c r="Y215" i="21" s="1"/>
  <c r="Z215" i="21" a="1"/>
  <c r="Z215" i="21" s="1"/>
  <c r="AA215" i="21" a="1"/>
  <c r="AA215" i="21" s="1"/>
  <c r="AB215" i="21" a="1"/>
  <c r="AB215" i="21" s="1"/>
  <c r="AC215" i="21" a="1"/>
  <c r="AC215" i="21" s="1"/>
  <c r="AD215" i="21" a="1"/>
  <c r="AD215" i="21" s="1"/>
  <c r="AE215" i="21" a="1"/>
  <c r="AE215" i="21" s="1"/>
  <c r="AF215" i="21" a="1"/>
  <c r="AF215" i="21" s="1"/>
  <c r="AG215" i="21" a="1"/>
  <c r="AG215" i="21" s="1"/>
  <c r="AH215" i="21" a="1"/>
  <c r="AH215" i="21" s="1"/>
  <c r="AI215" i="21" a="1"/>
  <c r="AI215" i="21" s="1"/>
  <c r="AJ215" i="21" a="1"/>
  <c r="AJ215" i="21" s="1"/>
  <c r="AK215" i="21" a="1"/>
  <c r="AK215" i="21" s="1"/>
  <c r="AL215" i="21" a="1"/>
  <c r="AL215" i="21" s="1"/>
  <c r="AM215" i="21" a="1"/>
  <c r="AM215" i="21" s="1"/>
  <c r="AN215" i="21" a="1"/>
  <c r="AN215" i="21" s="1"/>
  <c r="AO215" i="21" a="1"/>
  <c r="AO215" i="21" s="1"/>
  <c r="AP215" i="21" a="1"/>
  <c r="AP215" i="21" s="1"/>
  <c r="AQ215" i="21" a="1"/>
  <c r="AQ215" i="21" s="1"/>
  <c r="AR215" i="21" a="1"/>
  <c r="AR215" i="21" s="1"/>
  <c r="AS215" i="21" a="1"/>
  <c r="AS215" i="21" s="1"/>
  <c r="AT215" i="21" a="1"/>
  <c r="AT215" i="21" s="1"/>
  <c r="AU215" i="21" a="1"/>
  <c r="AU215" i="21" s="1"/>
  <c r="AV215" i="21" a="1"/>
  <c r="AV215" i="21" s="1"/>
  <c r="AW215" i="21" a="1"/>
  <c r="AW215" i="21" s="1"/>
  <c r="AX215" i="21" a="1"/>
  <c r="AX215" i="21" s="1"/>
  <c r="AY215" i="21" a="1"/>
  <c r="AY215" i="21" s="1"/>
  <c r="AZ215" i="21" a="1"/>
  <c r="AZ215" i="21" s="1"/>
  <c r="BA215" i="21" a="1"/>
  <c r="BA215" i="21" s="1"/>
  <c r="BB215" i="21" a="1"/>
  <c r="BB215" i="21" s="1"/>
  <c r="BC215" i="21" a="1"/>
  <c r="BC215" i="21" s="1"/>
  <c r="BD215" i="21" a="1"/>
  <c r="BD215" i="21" s="1"/>
  <c r="BE215" i="21" a="1"/>
  <c r="BE215" i="21" s="1"/>
  <c r="BF215" i="21" a="1"/>
  <c r="BF215" i="21" s="1"/>
  <c r="BG215" i="21" a="1"/>
  <c r="BG215" i="21" s="1"/>
  <c r="BH215" i="21" a="1"/>
  <c r="BH215" i="21" s="1"/>
  <c r="BI215" i="21" a="1"/>
  <c r="BI215" i="21" s="1"/>
  <c r="BJ215" i="21" a="1"/>
  <c r="BJ215" i="21" s="1"/>
  <c r="BK215" i="21" a="1"/>
  <c r="BK215" i="21" s="1"/>
  <c r="BL215" i="21" a="1"/>
  <c r="BL215" i="21" s="1"/>
  <c r="BM215" i="21" a="1"/>
  <c r="BM215" i="21" s="1"/>
  <c r="BN215" i="21" a="1"/>
  <c r="BN215" i="21" s="1"/>
  <c r="BO215" i="21" a="1"/>
  <c r="BO215" i="21" s="1"/>
  <c r="BP215" i="21" a="1"/>
  <c r="BP215" i="21" s="1"/>
  <c r="BQ215" i="21" a="1"/>
  <c r="BQ215" i="21" s="1"/>
  <c r="BR215" i="21" a="1"/>
  <c r="BR215" i="21" s="1"/>
  <c r="BS215" i="21" a="1"/>
  <c r="BS215" i="21" s="1"/>
  <c r="BT215" i="21" a="1"/>
  <c r="BT215" i="21" s="1"/>
  <c r="BU215" i="21" a="1"/>
  <c r="BU215" i="21" s="1"/>
  <c r="BV215" i="21" a="1"/>
  <c r="BV215" i="21" s="1"/>
  <c r="BW215" i="21" a="1"/>
  <c r="BW215" i="21" s="1"/>
  <c r="BX215" i="21" a="1"/>
  <c r="BX215" i="21" s="1"/>
  <c r="BY215" i="21" a="1"/>
  <c r="BY215" i="21" s="1"/>
  <c r="BZ215" i="21" a="1"/>
  <c r="BZ215" i="21" s="1"/>
  <c r="CA215" i="21" a="1"/>
  <c r="CA215" i="21" s="1"/>
  <c r="CB215" i="21" a="1"/>
  <c r="CB215" i="21" s="1"/>
  <c r="CC215" i="21" a="1"/>
  <c r="CC215" i="21" s="1"/>
  <c r="CD215" i="21" a="1"/>
  <c r="CD215" i="21" s="1"/>
  <c r="CE215" i="21" a="1"/>
  <c r="CE215" i="21" s="1"/>
  <c r="CF215" i="21" a="1"/>
  <c r="CF215" i="21" s="1"/>
  <c r="CG215" i="21" a="1"/>
  <c r="CG215" i="21" s="1"/>
  <c r="CH215" i="21" a="1"/>
  <c r="CH215" i="21" s="1"/>
  <c r="CI215" i="21" a="1"/>
  <c r="CI215" i="21" s="1"/>
  <c r="CJ215" i="21" a="1"/>
  <c r="CJ215" i="21" s="1"/>
  <c r="CK215" i="21" a="1"/>
  <c r="CK215" i="21" s="1"/>
  <c r="CL215" i="21" a="1"/>
  <c r="CL215" i="21" s="1"/>
  <c r="CM215" i="21" a="1"/>
  <c r="CM215" i="21" s="1"/>
  <c r="CN215" i="21" a="1"/>
  <c r="CN215" i="21" s="1"/>
  <c r="CO215" i="21" a="1"/>
  <c r="CO215" i="21" s="1"/>
  <c r="CP215" i="21" a="1"/>
  <c r="CP215" i="21" s="1"/>
  <c r="CQ215" i="21" a="1"/>
  <c r="CQ215" i="21" s="1"/>
  <c r="CR215" i="21" a="1"/>
  <c r="CR215" i="21" s="1"/>
  <c r="CS215" i="21" a="1"/>
  <c r="CS215" i="21" s="1"/>
  <c r="CT215" i="21" a="1"/>
  <c r="CT215" i="21" s="1"/>
  <c r="CU215" i="21" a="1"/>
  <c r="CU215" i="21" s="1"/>
  <c r="CV215" i="21" a="1"/>
  <c r="CV215" i="21" s="1"/>
  <c r="CW215" i="21" a="1"/>
  <c r="CW215" i="21" s="1"/>
  <c r="N216" i="21" a="1"/>
  <c r="N216" i="21" s="1"/>
  <c r="O216" i="21" a="1"/>
  <c r="O216" i="21" s="1"/>
  <c r="P216" i="21" a="1"/>
  <c r="P216" i="21" s="1"/>
  <c r="Q216" i="21" a="1"/>
  <c r="Q216" i="21" s="1"/>
  <c r="R216" i="21" a="1"/>
  <c r="R216" i="21" s="1"/>
  <c r="S216" i="21" a="1"/>
  <c r="S216" i="21" s="1"/>
  <c r="T216" i="21" a="1"/>
  <c r="T216" i="21" s="1"/>
  <c r="U216" i="21" a="1"/>
  <c r="U216" i="21" s="1"/>
  <c r="V216" i="21" a="1"/>
  <c r="V216" i="21" s="1"/>
  <c r="W216" i="21" a="1"/>
  <c r="W216" i="21" s="1"/>
  <c r="X216" i="21" a="1"/>
  <c r="X216" i="21" s="1"/>
  <c r="Y216" i="21" a="1"/>
  <c r="Y216" i="21" s="1"/>
  <c r="Z216" i="21" a="1"/>
  <c r="Z216" i="21" s="1"/>
  <c r="AA216" i="21" a="1"/>
  <c r="AA216" i="21" s="1"/>
  <c r="AB216" i="21" a="1"/>
  <c r="AB216" i="21" s="1"/>
  <c r="AC216" i="21" a="1"/>
  <c r="AC216" i="21" s="1"/>
  <c r="AD216" i="21" a="1"/>
  <c r="AD216" i="21" s="1"/>
  <c r="AE216" i="21" a="1"/>
  <c r="AE216" i="21" s="1"/>
  <c r="AF216" i="21" a="1"/>
  <c r="AF216" i="21" s="1"/>
  <c r="AG216" i="21" a="1"/>
  <c r="AG216" i="21" s="1"/>
  <c r="AH216" i="21" a="1"/>
  <c r="AH216" i="21" s="1"/>
  <c r="AI216" i="21" a="1"/>
  <c r="AI216" i="21" s="1"/>
  <c r="AJ216" i="21" a="1"/>
  <c r="AJ216" i="21" s="1"/>
  <c r="AK216" i="21" a="1"/>
  <c r="AK216" i="21" s="1"/>
  <c r="AL216" i="21" a="1"/>
  <c r="AL216" i="21" s="1"/>
  <c r="AM216" i="21" a="1"/>
  <c r="AM216" i="21" s="1"/>
  <c r="AN216" i="21" a="1"/>
  <c r="AN216" i="21" s="1"/>
  <c r="AO216" i="21" a="1"/>
  <c r="AO216" i="21" s="1"/>
  <c r="AP216" i="21" a="1"/>
  <c r="AP216" i="21" s="1"/>
  <c r="AQ216" i="21" a="1"/>
  <c r="AQ216" i="21" s="1"/>
  <c r="AR216" i="21" a="1"/>
  <c r="AR216" i="21" s="1"/>
  <c r="AS216" i="21" a="1"/>
  <c r="AS216" i="21" s="1"/>
  <c r="AT216" i="21" a="1"/>
  <c r="AT216" i="21" s="1"/>
  <c r="AU216" i="21" a="1"/>
  <c r="AU216" i="21" s="1"/>
  <c r="AV216" i="21" a="1"/>
  <c r="AV216" i="21" s="1"/>
  <c r="AW216" i="21" a="1"/>
  <c r="AW216" i="21" s="1"/>
  <c r="AX216" i="21" a="1"/>
  <c r="AX216" i="21" s="1"/>
  <c r="AY216" i="21" a="1"/>
  <c r="AY216" i="21" s="1"/>
  <c r="AZ216" i="21" a="1"/>
  <c r="AZ216" i="21" s="1"/>
  <c r="BA216" i="21" a="1"/>
  <c r="BA216" i="21" s="1"/>
  <c r="BB216" i="21" a="1"/>
  <c r="BB216" i="21" s="1"/>
  <c r="BC216" i="21" a="1"/>
  <c r="BC216" i="21" s="1"/>
  <c r="BD216" i="21" a="1"/>
  <c r="BD216" i="21" s="1"/>
  <c r="BE216" i="21" a="1"/>
  <c r="BE216" i="21" s="1"/>
  <c r="BF216" i="21" a="1"/>
  <c r="BF216" i="21" s="1"/>
  <c r="BG216" i="21" a="1"/>
  <c r="BG216" i="21" s="1"/>
  <c r="BH216" i="21" a="1"/>
  <c r="BH216" i="21" s="1"/>
  <c r="BI216" i="21" a="1"/>
  <c r="BI216" i="21" s="1"/>
  <c r="BJ216" i="21" a="1"/>
  <c r="BJ216" i="21" s="1"/>
  <c r="BK216" i="21" a="1"/>
  <c r="BK216" i="21" s="1"/>
  <c r="BL216" i="21" a="1"/>
  <c r="BL216" i="21" s="1"/>
  <c r="BM216" i="21" a="1"/>
  <c r="BM216" i="21" s="1"/>
  <c r="BN216" i="21" a="1"/>
  <c r="BN216" i="21" s="1"/>
  <c r="BO216" i="21" a="1"/>
  <c r="BO216" i="21" s="1"/>
  <c r="BP216" i="21" a="1"/>
  <c r="BP216" i="21" s="1"/>
  <c r="BQ216" i="21" a="1"/>
  <c r="BQ216" i="21" s="1"/>
  <c r="BR216" i="21" a="1"/>
  <c r="BR216" i="21" s="1"/>
  <c r="BS216" i="21" a="1"/>
  <c r="BS216" i="21" s="1"/>
  <c r="BT216" i="21" a="1"/>
  <c r="BT216" i="21" s="1"/>
  <c r="BU216" i="21" a="1"/>
  <c r="BU216" i="21" s="1"/>
  <c r="BV216" i="21" a="1"/>
  <c r="BV216" i="21" s="1"/>
  <c r="BW216" i="21" a="1"/>
  <c r="BW216" i="21" s="1"/>
  <c r="BX216" i="21" a="1"/>
  <c r="BX216" i="21" s="1"/>
  <c r="BY216" i="21" a="1"/>
  <c r="BY216" i="21" s="1"/>
  <c r="BZ216" i="21" a="1"/>
  <c r="BZ216" i="21" s="1"/>
  <c r="CA216" i="21" a="1"/>
  <c r="CA216" i="21" s="1"/>
  <c r="CB216" i="21" a="1"/>
  <c r="CB216" i="21" s="1"/>
  <c r="CC216" i="21" a="1"/>
  <c r="CC216" i="21" s="1"/>
  <c r="CD216" i="21" a="1"/>
  <c r="CD216" i="21" s="1"/>
  <c r="CE216" i="21" a="1"/>
  <c r="CE216" i="21" s="1"/>
  <c r="CF216" i="21" a="1"/>
  <c r="CF216" i="21" s="1"/>
  <c r="CG216" i="21" a="1"/>
  <c r="CG216" i="21" s="1"/>
  <c r="CH216" i="21" a="1"/>
  <c r="CH216" i="21" s="1"/>
  <c r="CI216" i="21" a="1"/>
  <c r="CI216" i="21" s="1"/>
  <c r="CJ216" i="21" a="1"/>
  <c r="CJ216" i="21" s="1"/>
  <c r="CK216" i="21" a="1"/>
  <c r="CK216" i="21" s="1"/>
  <c r="CL216" i="21" a="1"/>
  <c r="CL216" i="21" s="1"/>
  <c r="CM216" i="21" a="1"/>
  <c r="CM216" i="21" s="1"/>
  <c r="CN216" i="21" a="1"/>
  <c r="CN216" i="21" s="1"/>
  <c r="CO216" i="21" a="1"/>
  <c r="CO216" i="21" s="1"/>
  <c r="CP216" i="21" a="1"/>
  <c r="CP216" i="21" s="1"/>
  <c r="CQ216" i="21" a="1"/>
  <c r="CQ216" i="21" s="1"/>
  <c r="CR216" i="21" a="1"/>
  <c r="CR216" i="21" s="1"/>
  <c r="CS216" i="21" a="1"/>
  <c r="CS216" i="21" s="1"/>
  <c r="CT216" i="21" a="1"/>
  <c r="CT216" i="21" s="1"/>
  <c r="CU216" i="21" a="1"/>
  <c r="CU216" i="21" s="1"/>
  <c r="CV216" i="21" a="1"/>
  <c r="CV216" i="21" s="1"/>
  <c r="CW216" i="21" a="1"/>
  <c r="CW216" i="21" s="1"/>
  <c r="N217" i="21" a="1"/>
  <c r="N217" i="21" s="1"/>
  <c r="O217" i="21" a="1"/>
  <c r="O217" i="21" s="1"/>
  <c r="P217" i="21" a="1"/>
  <c r="P217" i="21" s="1"/>
  <c r="Q217" i="21" a="1"/>
  <c r="Q217" i="21" s="1"/>
  <c r="R217" i="21" a="1"/>
  <c r="R217" i="21" s="1"/>
  <c r="S217" i="21" a="1"/>
  <c r="S217" i="21" s="1"/>
  <c r="T217" i="21" a="1"/>
  <c r="T217" i="21" s="1"/>
  <c r="U217" i="21" a="1"/>
  <c r="U217" i="21" s="1"/>
  <c r="V217" i="21" a="1"/>
  <c r="V217" i="21" s="1"/>
  <c r="W217" i="21" a="1"/>
  <c r="W217" i="21" s="1"/>
  <c r="X217" i="21" a="1"/>
  <c r="X217" i="21" s="1"/>
  <c r="Y217" i="21" a="1"/>
  <c r="Y217" i="21" s="1"/>
  <c r="Z217" i="21" a="1"/>
  <c r="Z217" i="21" s="1"/>
  <c r="AA217" i="21" a="1"/>
  <c r="AA217" i="21" s="1"/>
  <c r="AB217" i="21" a="1"/>
  <c r="AB217" i="21" s="1"/>
  <c r="AC217" i="21" a="1"/>
  <c r="AC217" i="21" s="1"/>
  <c r="AD217" i="21" a="1"/>
  <c r="AD217" i="21" s="1"/>
  <c r="AE217" i="21" a="1"/>
  <c r="AE217" i="21" s="1"/>
  <c r="AF217" i="21" a="1"/>
  <c r="AF217" i="21" s="1"/>
  <c r="AG217" i="21" a="1"/>
  <c r="AG217" i="21" s="1"/>
  <c r="AH217" i="21" a="1"/>
  <c r="AH217" i="21" s="1"/>
  <c r="AI217" i="21" a="1"/>
  <c r="AI217" i="21" s="1"/>
  <c r="AJ217" i="21" a="1"/>
  <c r="AJ217" i="21" s="1"/>
  <c r="AK217" i="21" a="1"/>
  <c r="AK217" i="21" s="1"/>
  <c r="AL217" i="21" a="1"/>
  <c r="AL217" i="21" s="1"/>
  <c r="AM217" i="21" a="1"/>
  <c r="AM217" i="21" s="1"/>
  <c r="AN217" i="21" a="1"/>
  <c r="AN217" i="21" s="1"/>
  <c r="AO217" i="21" a="1"/>
  <c r="AO217" i="21" s="1"/>
  <c r="AP217" i="21" a="1"/>
  <c r="AP217" i="21" s="1"/>
  <c r="AQ217" i="21" a="1"/>
  <c r="AQ217" i="21" s="1"/>
  <c r="AR217" i="21" a="1"/>
  <c r="AR217" i="21" s="1"/>
  <c r="AS217" i="21" a="1"/>
  <c r="AS217" i="21" s="1"/>
  <c r="AT217" i="21" a="1"/>
  <c r="AT217" i="21" s="1"/>
  <c r="AU217" i="21" a="1"/>
  <c r="AU217" i="21" s="1"/>
  <c r="AV217" i="21" a="1"/>
  <c r="AV217" i="21" s="1"/>
  <c r="AW217" i="21" a="1"/>
  <c r="AW217" i="21" s="1"/>
  <c r="AX217" i="21" a="1"/>
  <c r="AX217" i="21" s="1"/>
  <c r="AY217" i="21" a="1"/>
  <c r="AY217" i="21" s="1"/>
  <c r="AZ217" i="21" a="1"/>
  <c r="AZ217" i="21" s="1"/>
  <c r="BA217" i="21" a="1"/>
  <c r="BA217" i="21" s="1"/>
  <c r="BB217" i="21" a="1"/>
  <c r="BB217" i="21" s="1"/>
  <c r="BC217" i="21" a="1"/>
  <c r="BC217" i="21" s="1"/>
  <c r="BD217" i="21" a="1"/>
  <c r="BD217" i="21" s="1"/>
  <c r="BE217" i="21" a="1"/>
  <c r="BE217" i="21" s="1"/>
  <c r="BF217" i="21" a="1"/>
  <c r="BF217" i="21" s="1"/>
  <c r="BG217" i="21" a="1"/>
  <c r="BG217" i="21" s="1"/>
  <c r="BH217" i="21" a="1"/>
  <c r="BH217" i="21" s="1"/>
  <c r="BI217" i="21" a="1"/>
  <c r="BI217" i="21" s="1"/>
  <c r="BJ217" i="21" a="1"/>
  <c r="BJ217" i="21" s="1"/>
  <c r="BK217" i="21" a="1"/>
  <c r="BK217" i="21" s="1"/>
  <c r="BL217" i="21" a="1"/>
  <c r="BL217" i="21" s="1"/>
  <c r="BM217" i="21" a="1"/>
  <c r="BM217" i="21" s="1"/>
  <c r="BN217" i="21" a="1"/>
  <c r="BN217" i="21" s="1"/>
  <c r="BO217" i="21" a="1"/>
  <c r="BO217" i="21" s="1"/>
  <c r="BP217" i="21" a="1"/>
  <c r="BP217" i="21" s="1"/>
  <c r="BQ217" i="21" a="1"/>
  <c r="BQ217" i="21" s="1"/>
  <c r="BR217" i="21" a="1"/>
  <c r="BR217" i="21" s="1"/>
  <c r="BS217" i="21" a="1"/>
  <c r="BS217" i="21" s="1"/>
  <c r="BT217" i="21" a="1"/>
  <c r="BT217" i="21" s="1"/>
  <c r="BU217" i="21" a="1"/>
  <c r="BU217" i="21" s="1"/>
  <c r="BV217" i="21" a="1"/>
  <c r="BV217" i="21" s="1"/>
  <c r="BW217" i="21" a="1"/>
  <c r="BW217" i="21" s="1"/>
  <c r="BX217" i="21" a="1"/>
  <c r="BX217" i="21" s="1"/>
  <c r="BY217" i="21" a="1"/>
  <c r="BY217" i="21" s="1"/>
  <c r="BZ217" i="21" a="1"/>
  <c r="BZ217" i="21" s="1"/>
  <c r="CA217" i="21" a="1"/>
  <c r="CA217" i="21" s="1"/>
  <c r="CB217" i="21" a="1"/>
  <c r="CB217" i="21" s="1"/>
  <c r="CC217" i="21" a="1"/>
  <c r="CC217" i="21" s="1"/>
  <c r="CD217" i="21" a="1"/>
  <c r="CD217" i="21" s="1"/>
  <c r="CE217" i="21" a="1"/>
  <c r="CE217" i="21" s="1"/>
  <c r="CF217" i="21" a="1"/>
  <c r="CF217" i="21" s="1"/>
  <c r="CG217" i="21" a="1"/>
  <c r="CG217" i="21" s="1"/>
  <c r="CH217" i="21" a="1"/>
  <c r="CH217" i="21" s="1"/>
  <c r="CI217" i="21" a="1"/>
  <c r="CI217" i="21" s="1"/>
  <c r="CJ217" i="21" a="1"/>
  <c r="CJ217" i="21" s="1"/>
  <c r="CK217" i="21" a="1"/>
  <c r="CK217" i="21" s="1"/>
  <c r="CL217" i="21" a="1"/>
  <c r="CL217" i="21" s="1"/>
  <c r="CM217" i="21" a="1"/>
  <c r="CM217" i="21" s="1"/>
  <c r="CN217" i="21" a="1"/>
  <c r="CN217" i="21" s="1"/>
  <c r="CO217" i="21" a="1"/>
  <c r="CO217" i="21" s="1"/>
  <c r="CP217" i="21" a="1"/>
  <c r="CP217" i="21" s="1"/>
  <c r="CQ217" i="21" a="1"/>
  <c r="CQ217" i="21" s="1"/>
  <c r="CR217" i="21" a="1"/>
  <c r="CR217" i="21" s="1"/>
  <c r="CS217" i="21" a="1"/>
  <c r="CS217" i="21" s="1"/>
  <c r="CT217" i="21" a="1"/>
  <c r="CT217" i="21" s="1"/>
  <c r="CU217" i="21" a="1"/>
  <c r="CU217" i="21" s="1"/>
  <c r="CV217" i="21" a="1"/>
  <c r="CV217" i="21" s="1"/>
  <c r="CW217" i="21" a="1"/>
  <c r="CW217" i="21" s="1"/>
  <c r="N149" i="21" a="1"/>
  <c r="N149" i="21" s="1"/>
  <c r="O149" i="21" a="1"/>
  <c r="O149" i="21" s="1"/>
  <c r="P149" i="21" a="1"/>
  <c r="P149" i="21" s="1"/>
  <c r="Q149" i="21" a="1"/>
  <c r="Q149" i="21" s="1"/>
  <c r="R149" i="21" a="1"/>
  <c r="R149" i="21" s="1"/>
  <c r="S149" i="21" a="1"/>
  <c r="S149" i="21" s="1"/>
  <c r="T149" i="21" a="1"/>
  <c r="T149" i="21" s="1"/>
  <c r="U149" i="21" a="1"/>
  <c r="U149" i="21" s="1"/>
  <c r="V149" i="21" a="1"/>
  <c r="V149" i="21" s="1"/>
  <c r="W149" i="21" a="1"/>
  <c r="W149" i="21" s="1"/>
  <c r="X149" i="21" a="1"/>
  <c r="X149" i="21" s="1"/>
  <c r="Y149" i="21" a="1"/>
  <c r="Y149" i="21" s="1"/>
  <c r="Z149" i="21" a="1"/>
  <c r="Z149" i="21" s="1"/>
  <c r="AA149" i="21" a="1"/>
  <c r="AA149" i="21" s="1"/>
  <c r="AB149" i="21" a="1"/>
  <c r="AB149" i="21" s="1"/>
  <c r="AC149" i="21" a="1"/>
  <c r="AC149" i="21" s="1"/>
  <c r="AD149" i="21" a="1"/>
  <c r="AD149" i="21" s="1"/>
  <c r="AE149" i="21" a="1"/>
  <c r="AE149" i="21" s="1"/>
  <c r="AF149" i="21" a="1"/>
  <c r="AF149" i="21" s="1"/>
  <c r="AG149" i="21" a="1"/>
  <c r="AG149" i="21" s="1"/>
  <c r="AH149" i="21" a="1"/>
  <c r="AH149" i="21" s="1"/>
  <c r="AI149" i="21" a="1"/>
  <c r="AI149" i="21" s="1"/>
  <c r="AJ149" i="21" a="1"/>
  <c r="AJ149" i="21" s="1"/>
  <c r="AK149" i="21" a="1"/>
  <c r="AK149" i="21" s="1"/>
  <c r="AL149" i="21" a="1"/>
  <c r="AL149" i="21" s="1"/>
  <c r="AM149" i="21" a="1"/>
  <c r="AM149" i="21" s="1"/>
  <c r="AN149" i="21" a="1"/>
  <c r="AN149" i="21" s="1"/>
  <c r="AO149" i="21" a="1"/>
  <c r="AO149" i="21" s="1"/>
  <c r="AP149" i="21" a="1"/>
  <c r="AP149" i="21" s="1"/>
  <c r="AQ149" i="21" a="1"/>
  <c r="AQ149" i="21" s="1"/>
  <c r="AR149" i="21" a="1"/>
  <c r="AR149" i="21" s="1"/>
  <c r="AS149" i="21" a="1"/>
  <c r="AS149" i="21" s="1"/>
  <c r="AT149" i="21" a="1"/>
  <c r="AT149" i="21" s="1"/>
  <c r="AU149" i="21" a="1"/>
  <c r="AU149" i="21" s="1"/>
  <c r="AV149" i="21" a="1"/>
  <c r="AV149" i="21" s="1"/>
  <c r="AW149" i="21" a="1"/>
  <c r="AW149" i="21" s="1"/>
  <c r="AX149" i="21" a="1"/>
  <c r="AX149" i="21" s="1"/>
  <c r="AY149" i="21" a="1"/>
  <c r="AY149" i="21" s="1"/>
  <c r="AZ149" i="21" a="1"/>
  <c r="AZ149" i="21" s="1"/>
  <c r="BA149" i="21" a="1"/>
  <c r="BA149" i="21" s="1"/>
  <c r="BB149" i="21" a="1"/>
  <c r="BB149" i="21" s="1"/>
  <c r="BC149" i="21" a="1"/>
  <c r="BC149" i="21" s="1"/>
  <c r="BD149" i="21" a="1"/>
  <c r="BD149" i="21" s="1"/>
  <c r="BE149" i="21" a="1"/>
  <c r="BE149" i="21" s="1"/>
  <c r="BF149" i="21" a="1"/>
  <c r="BF149" i="21" s="1"/>
  <c r="BG149" i="21" a="1"/>
  <c r="BG149" i="21" s="1"/>
  <c r="BH149" i="21" a="1"/>
  <c r="BH149" i="21" s="1"/>
  <c r="BI149" i="21" a="1"/>
  <c r="BI149" i="21" s="1"/>
  <c r="BJ149" i="21" a="1"/>
  <c r="BJ149" i="21" s="1"/>
  <c r="BK149" i="21" a="1"/>
  <c r="BK149" i="21" s="1"/>
  <c r="BL149" i="21" a="1"/>
  <c r="BL149" i="21" s="1"/>
  <c r="BM149" i="21" a="1"/>
  <c r="BM149" i="21" s="1"/>
  <c r="BN149" i="21" a="1"/>
  <c r="BN149" i="21" s="1"/>
  <c r="BO149" i="21" a="1"/>
  <c r="BO149" i="21" s="1"/>
  <c r="BP149" i="21" a="1"/>
  <c r="BP149" i="21" s="1"/>
  <c r="BQ149" i="21" a="1"/>
  <c r="BQ149" i="21" s="1"/>
  <c r="BR149" i="21" a="1"/>
  <c r="BR149" i="21" s="1"/>
  <c r="BS149" i="21" a="1"/>
  <c r="BS149" i="21" s="1"/>
  <c r="BT149" i="21" a="1"/>
  <c r="BT149" i="21" s="1"/>
  <c r="BU149" i="21" a="1"/>
  <c r="BU149" i="21" s="1"/>
  <c r="BV149" i="21" a="1"/>
  <c r="BV149" i="21" s="1"/>
  <c r="BW149" i="21" a="1"/>
  <c r="BW149" i="21" s="1"/>
  <c r="BX149" i="21" a="1"/>
  <c r="BX149" i="21" s="1"/>
  <c r="BY149" i="21" a="1"/>
  <c r="BY149" i="21" s="1"/>
  <c r="BZ149" i="21" a="1"/>
  <c r="BZ149" i="21" s="1"/>
  <c r="CA149" i="21" a="1"/>
  <c r="CA149" i="21" s="1"/>
  <c r="CB149" i="21" a="1"/>
  <c r="CB149" i="21" s="1"/>
  <c r="CC149" i="21" a="1"/>
  <c r="CC149" i="21" s="1"/>
  <c r="CD149" i="21" a="1"/>
  <c r="CD149" i="21" s="1"/>
  <c r="CE149" i="21" a="1"/>
  <c r="CE149" i="21" s="1"/>
  <c r="CF149" i="21" a="1"/>
  <c r="CF149" i="21" s="1"/>
  <c r="CG149" i="21" a="1"/>
  <c r="CG149" i="21" s="1"/>
  <c r="CH149" i="21" a="1"/>
  <c r="CH149" i="21" s="1"/>
  <c r="CI149" i="21" a="1"/>
  <c r="CI149" i="21" s="1"/>
  <c r="CJ149" i="21" a="1"/>
  <c r="CJ149" i="21" s="1"/>
  <c r="CK149" i="21" a="1"/>
  <c r="CK149" i="21" s="1"/>
  <c r="CL149" i="21" a="1"/>
  <c r="CL149" i="21" s="1"/>
  <c r="CM149" i="21" a="1"/>
  <c r="CM149" i="21" s="1"/>
  <c r="CN149" i="21" a="1"/>
  <c r="CN149" i="21" s="1"/>
  <c r="CO149" i="21" a="1"/>
  <c r="CO149" i="21" s="1"/>
  <c r="CP149" i="21" a="1"/>
  <c r="CP149" i="21" s="1"/>
  <c r="CQ149" i="21" a="1"/>
  <c r="CQ149" i="21" s="1"/>
  <c r="CR149" i="21" a="1"/>
  <c r="CR149" i="21" s="1"/>
  <c r="CS149" i="21" a="1"/>
  <c r="CS149" i="21" s="1"/>
  <c r="CT149" i="21" a="1"/>
  <c r="CT149" i="21" s="1"/>
  <c r="CU149" i="21" a="1"/>
  <c r="CU149" i="21" s="1"/>
  <c r="CV149" i="21" a="1"/>
  <c r="CV149" i="21" s="1"/>
  <c r="CW149" i="21" a="1"/>
  <c r="CW149" i="21" s="1"/>
  <c r="N150" i="21" a="1"/>
  <c r="N150" i="21" s="1"/>
  <c r="O150" i="21" a="1"/>
  <c r="O150" i="21" s="1"/>
  <c r="P150" i="21" a="1"/>
  <c r="P150" i="21" s="1"/>
  <c r="Q150" i="21" a="1"/>
  <c r="Q150" i="21" s="1"/>
  <c r="R150" i="21" a="1"/>
  <c r="R150" i="21" s="1"/>
  <c r="S150" i="21" a="1"/>
  <c r="S150" i="21" s="1"/>
  <c r="T150" i="21" a="1"/>
  <c r="T150" i="21" s="1"/>
  <c r="U150" i="21" a="1"/>
  <c r="U150" i="21" s="1"/>
  <c r="V150" i="21" a="1"/>
  <c r="V150" i="21" s="1"/>
  <c r="W150" i="21" a="1"/>
  <c r="W150" i="21" s="1"/>
  <c r="X150" i="21" a="1"/>
  <c r="X150" i="21" s="1"/>
  <c r="Y150" i="21" a="1"/>
  <c r="Y150" i="21" s="1"/>
  <c r="Z150" i="21" a="1"/>
  <c r="Z150" i="21" s="1"/>
  <c r="AA150" i="21" a="1"/>
  <c r="AA150" i="21" s="1"/>
  <c r="AB150" i="21" a="1"/>
  <c r="AB150" i="21" s="1"/>
  <c r="AC150" i="21" a="1"/>
  <c r="AC150" i="21" s="1"/>
  <c r="AD150" i="21" a="1"/>
  <c r="AD150" i="21" s="1"/>
  <c r="AE150" i="21" a="1"/>
  <c r="AE150" i="21" s="1"/>
  <c r="AF150" i="21" a="1"/>
  <c r="AF150" i="21" s="1"/>
  <c r="AG150" i="21" a="1"/>
  <c r="AG150" i="21" s="1"/>
  <c r="AH150" i="21" a="1"/>
  <c r="AH150" i="21" s="1"/>
  <c r="AI150" i="21" a="1"/>
  <c r="AI150" i="21" s="1"/>
  <c r="AJ150" i="21" a="1"/>
  <c r="AJ150" i="21" s="1"/>
  <c r="AK150" i="21" a="1"/>
  <c r="AK150" i="21" s="1"/>
  <c r="AL150" i="21" a="1"/>
  <c r="AL150" i="21" s="1"/>
  <c r="AM150" i="21" a="1"/>
  <c r="AM150" i="21" s="1"/>
  <c r="AN150" i="21" a="1"/>
  <c r="AN150" i="21" s="1"/>
  <c r="AO150" i="21" a="1"/>
  <c r="AO150" i="21" s="1"/>
  <c r="AP150" i="21" a="1"/>
  <c r="AP150" i="21" s="1"/>
  <c r="AQ150" i="21" a="1"/>
  <c r="AQ150" i="21" s="1"/>
  <c r="AR150" i="21" a="1"/>
  <c r="AR150" i="21" s="1"/>
  <c r="AS150" i="21" a="1"/>
  <c r="AS150" i="21" s="1"/>
  <c r="AT150" i="21" a="1"/>
  <c r="AT150" i="21" s="1"/>
  <c r="AU150" i="21" a="1"/>
  <c r="AU150" i="21" s="1"/>
  <c r="AV150" i="21" a="1"/>
  <c r="AV150" i="21" s="1"/>
  <c r="AW150" i="21" a="1"/>
  <c r="AW150" i="21" s="1"/>
  <c r="AX150" i="21" a="1"/>
  <c r="AX150" i="21" s="1"/>
  <c r="AY150" i="21" a="1"/>
  <c r="AY150" i="21" s="1"/>
  <c r="AZ150" i="21" a="1"/>
  <c r="AZ150" i="21" s="1"/>
  <c r="BA150" i="21" a="1"/>
  <c r="BA150" i="21" s="1"/>
  <c r="BB150" i="21" a="1"/>
  <c r="BB150" i="21" s="1"/>
  <c r="BC150" i="21" a="1"/>
  <c r="BC150" i="21" s="1"/>
  <c r="BD150" i="21" a="1"/>
  <c r="BD150" i="21" s="1"/>
  <c r="BE150" i="21" a="1"/>
  <c r="BE150" i="21" s="1"/>
  <c r="BF150" i="21" a="1"/>
  <c r="BF150" i="21" s="1"/>
  <c r="BG150" i="21" a="1"/>
  <c r="BG150" i="21" s="1"/>
  <c r="BH150" i="21" a="1"/>
  <c r="BH150" i="21" s="1"/>
  <c r="BI150" i="21" a="1"/>
  <c r="BI150" i="21" s="1"/>
  <c r="BJ150" i="21" a="1"/>
  <c r="BJ150" i="21" s="1"/>
  <c r="BK150" i="21" a="1"/>
  <c r="BK150" i="21" s="1"/>
  <c r="BL150" i="21" a="1"/>
  <c r="BL150" i="21" s="1"/>
  <c r="BM150" i="21" a="1"/>
  <c r="BM150" i="21" s="1"/>
  <c r="BN150" i="21" a="1"/>
  <c r="BN150" i="21" s="1"/>
  <c r="BO150" i="21" a="1"/>
  <c r="BO150" i="21" s="1"/>
  <c r="BP150" i="21" a="1"/>
  <c r="BP150" i="21" s="1"/>
  <c r="BQ150" i="21" a="1"/>
  <c r="BQ150" i="21" s="1"/>
  <c r="BR150" i="21" a="1"/>
  <c r="BR150" i="21" s="1"/>
  <c r="BS150" i="21" a="1"/>
  <c r="BS150" i="21" s="1"/>
  <c r="BT150" i="21" a="1"/>
  <c r="BT150" i="21" s="1"/>
  <c r="BU150" i="21" a="1"/>
  <c r="BU150" i="21" s="1"/>
  <c r="BV150" i="21" a="1"/>
  <c r="BV150" i="21" s="1"/>
  <c r="BW150" i="21" a="1"/>
  <c r="BW150" i="21" s="1"/>
  <c r="BX150" i="21" a="1"/>
  <c r="BX150" i="21" s="1"/>
  <c r="BY150" i="21" a="1"/>
  <c r="BY150" i="21" s="1"/>
  <c r="BZ150" i="21" a="1"/>
  <c r="BZ150" i="21" s="1"/>
  <c r="CA150" i="21" a="1"/>
  <c r="CA150" i="21" s="1"/>
  <c r="CB150" i="21" a="1"/>
  <c r="CB150" i="21" s="1"/>
  <c r="CC150" i="21" a="1"/>
  <c r="CC150" i="21" s="1"/>
  <c r="CD150" i="21" a="1"/>
  <c r="CD150" i="21" s="1"/>
  <c r="CE150" i="21" a="1"/>
  <c r="CE150" i="21" s="1"/>
  <c r="CF150" i="21" a="1"/>
  <c r="CF150" i="21" s="1"/>
  <c r="CG150" i="21" a="1"/>
  <c r="CG150" i="21" s="1"/>
  <c r="CH150" i="21" a="1"/>
  <c r="CH150" i="21" s="1"/>
  <c r="CI150" i="21" a="1"/>
  <c r="CI150" i="21" s="1"/>
  <c r="CJ150" i="21" a="1"/>
  <c r="CJ150" i="21" s="1"/>
  <c r="CK150" i="21" a="1"/>
  <c r="CK150" i="21" s="1"/>
  <c r="CL150" i="21" a="1"/>
  <c r="CL150" i="21" s="1"/>
  <c r="CM150" i="21" a="1"/>
  <c r="CM150" i="21" s="1"/>
  <c r="CN150" i="21" a="1"/>
  <c r="CN150" i="21" s="1"/>
  <c r="CO150" i="21" a="1"/>
  <c r="CO150" i="21" s="1"/>
  <c r="CP150" i="21" a="1"/>
  <c r="CP150" i="21" s="1"/>
  <c r="CQ150" i="21" a="1"/>
  <c r="CQ150" i="21" s="1"/>
  <c r="CR150" i="21" a="1"/>
  <c r="CR150" i="21" s="1"/>
  <c r="CS150" i="21" a="1"/>
  <c r="CS150" i="21" s="1"/>
  <c r="CT150" i="21" a="1"/>
  <c r="CT150" i="21" s="1"/>
  <c r="CU150" i="21" a="1"/>
  <c r="CU150" i="21" s="1"/>
  <c r="CV150" i="21" a="1"/>
  <c r="CV150" i="21" s="1"/>
  <c r="CW150" i="21" a="1"/>
  <c r="CW150" i="21" s="1"/>
  <c r="N151" i="21" a="1"/>
  <c r="N151" i="21" s="1"/>
  <c r="O151" i="21" a="1"/>
  <c r="O151" i="21" s="1"/>
  <c r="P151" i="21" a="1"/>
  <c r="P151" i="21" s="1"/>
  <c r="Q151" i="21" a="1"/>
  <c r="Q151" i="21" s="1"/>
  <c r="R151" i="21" a="1"/>
  <c r="R151" i="21" s="1"/>
  <c r="S151" i="21" a="1"/>
  <c r="S151" i="21" s="1"/>
  <c r="T151" i="21" a="1"/>
  <c r="T151" i="21" s="1"/>
  <c r="U151" i="21" a="1"/>
  <c r="U151" i="21" s="1"/>
  <c r="V151" i="21" a="1"/>
  <c r="V151" i="21" s="1"/>
  <c r="W151" i="21" a="1"/>
  <c r="W151" i="21" s="1"/>
  <c r="X151" i="21" a="1"/>
  <c r="X151" i="21" s="1"/>
  <c r="Y151" i="21" a="1"/>
  <c r="Y151" i="21" s="1"/>
  <c r="Z151" i="21" a="1"/>
  <c r="Z151" i="21" s="1"/>
  <c r="AA151" i="21" a="1"/>
  <c r="AA151" i="21" s="1"/>
  <c r="AB151" i="21" a="1"/>
  <c r="AB151" i="21" s="1"/>
  <c r="AC151" i="21" a="1"/>
  <c r="AC151" i="21" s="1"/>
  <c r="AD151" i="21" a="1"/>
  <c r="AD151" i="21" s="1"/>
  <c r="AE151" i="21" a="1"/>
  <c r="AE151" i="21" s="1"/>
  <c r="AF151" i="21" a="1"/>
  <c r="AF151" i="21" s="1"/>
  <c r="AG151" i="21" a="1"/>
  <c r="AG151" i="21" s="1"/>
  <c r="AH151" i="21" a="1"/>
  <c r="AH151" i="21" s="1"/>
  <c r="AI151" i="21" a="1"/>
  <c r="AI151" i="21" s="1"/>
  <c r="AJ151" i="21" a="1"/>
  <c r="AJ151" i="21" s="1"/>
  <c r="AK151" i="21" a="1"/>
  <c r="AK151" i="21" s="1"/>
  <c r="AL151" i="21" a="1"/>
  <c r="AL151" i="21" s="1"/>
  <c r="AM151" i="21" a="1"/>
  <c r="AM151" i="21" s="1"/>
  <c r="AN151" i="21" a="1"/>
  <c r="AN151" i="21" s="1"/>
  <c r="AO151" i="21" a="1"/>
  <c r="AO151" i="21" s="1"/>
  <c r="AP151" i="21" a="1"/>
  <c r="AP151" i="21" s="1"/>
  <c r="AQ151" i="21" a="1"/>
  <c r="AQ151" i="21" s="1"/>
  <c r="AR151" i="21" a="1"/>
  <c r="AR151" i="21" s="1"/>
  <c r="AS151" i="21" a="1"/>
  <c r="AS151" i="21" s="1"/>
  <c r="AT151" i="21" a="1"/>
  <c r="AT151" i="21" s="1"/>
  <c r="AU151" i="21" a="1"/>
  <c r="AU151" i="21" s="1"/>
  <c r="AV151" i="21" a="1"/>
  <c r="AV151" i="21" s="1"/>
  <c r="AW151" i="21" a="1"/>
  <c r="AW151" i="21" s="1"/>
  <c r="AX151" i="21" a="1"/>
  <c r="AX151" i="21" s="1"/>
  <c r="AY151" i="21" a="1"/>
  <c r="AY151" i="21" s="1"/>
  <c r="AZ151" i="21" a="1"/>
  <c r="AZ151" i="21" s="1"/>
  <c r="BA151" i="21" a="1"/>
  <c r="BA151" i="21" s="1"/>
  <c r="BB151" i="21" a="1"/>
  <c r="BB151" i="21" s="1"/>
  <c r="BC151" i="21" a="1"/>
  <c r="BC151" i="21" s="1"/>
  <c r="BD151" i="21" a="1"/>
  <c r="BD151" i="21" s="1"/>
  <c r="BE151" i="21" a="1"/>
  <c r="BE151" i="21" s="1"/>
  <c r="BF151" i="21" a="1"/>
  <c r="BF151" i="21" s="1"/>
  <c r="BG151" i="21" a="1"/>
  <c r="BG151" i="21" s="1"/>
  <c r="BH151" i="21" a="1"/>
  <c r="BH151" i="21" s="1"/>
  <c r="BI151" i="21" a="1"/>
  <c r="BI151" i="21" s="1"/>
  <c r="BJ151" i="21" a="1"/>
  <c r="BJ151" i="21" s="1"/>
  <c r="BK151" i="21" a="1"/>
  <c r="BK151" i="21" s="1"/>
  <c r="BL151" i="21" a="1"/>
  <c r="BL151" i="21" s="1"/>
  <c r="BM151" i="21" a="1"/>
  <c r="BM151" i="21" s="1"/>
  <c r="BN151" i="21" a="1"/>
  <c r="BN151" i="21" s="1"/>
  <c r="BO151" i="21" a="1"/>
  <c r="BO151" i="21" s="1"/>
  <c r="BP151" i="21" a="1"/>
  <c r="BP151" i="21" s="1"/>
  <c r="BQ151" i="21" a="1"/>
  <c r="BQ151" i="21" s="1"/>
  <c r="BR151" i="21" a="1"/>
  <c r="BR151" i="21" s="1"/>
  <c r="BS151" i="21" a="1"/>
  <c r="BS151" i="21" s="1"/>
  <c r="BT151" i="21" a="1"/>
  <c r="BT151" i="21" s="1"/>
  <c r="BU151" i="21" a="1"/>
  <c r="BU151" i="21" s="1"/>
  <c r="BV151" i="21" a="1"/>
  <c r="BV151" i="21" s="1"/>
  <c r="BW151" i="21" a="1"/>
  <c r="BW151" i="21" s="1"/>
  <c r="BX151" i="21" a="1"/>
  <c r="BX151" i="21" s="1"/>
  <c r="BY151" i="21" a="1"/>
  <c r="BY151" i="21" s="1"/>
  <c r="BZ151" i="21" a="1"/>
  <c r="BZ151" i="21" s="1"/>
  <c r="CA151" i="21" a="1"/>
  <c r="CA151" i="21" s="1"/>
  <c r="CB151" i="21" a="1"/>
  <c r="CB151" i="21" s="1"/>
  <c r="CC151" i="21" a="1"/>
  <c r="CC151" i="21" s="1"/>
  <c r="CD151" i="21" a="1"/>
  <c r="CD151" i="21" s="1"/>
  <c r="CE151" i="21" a="1"/>
  <c r="CE151" i="21" s="1"/>
  <c r="CF151" i="21" a="1"/>
  <c r="CF151" i="21" s="1"/>
  <c r="CG151" i="21" a="1"/>
  <c r="CG151" i="21" s="1"/>
  <c r="CH151" i="21" a="1"/>
  <c r="CH151" i="21" s="1"/>
  <c r="CI151" i="21" a="1"/>
  <c r="CI151" i="21" s="1"/>
  <c r="CJ151" i="21" a="1"/>
  <c r="CJ151" i="21" s="1"/>
  <c r="CK151" i="21" a="1"/>
  <c r="CK151" i="21" s="1"/>
  <c r="CL151" i="21" a="1"/>
  <c r="CL151" i="21" s="1"/>
  <c r="CM151" i="21" a="1"/>
  <c r="CM151" i="21" s="1"/>
  <c r="CN151" i="21" a="1"/>
  <c r="CN151" i="21" s="1"/>
  <c r="CO151" i="21" a="1"/>
  <c r="CO151" i="21" s="1"/>
  <c r="CP151" i="21" a="1"/>
  <c r="CP151" i="21" s="1"/>
  <c r="CQ151" i="21" a="1"/>
  <c r="CQ151" i="21" s="1"/>
  <c r="CR151" i="21" a="1"/>
  <c r="CR151" i="21" s="1"/>
  <c r="CS151" i="21" a="1"/>
  <c r="CS151" i="21" s="1"/>
  <c r="CT151" i="21" a="1"/>
  <c r="CT151" i="21" s="1"/>
  <c r="CU151" i="21" a="1"/>
  <c r="CU151" i="21" s="1"/>
  <c r="CV151" i="21" a="1"/>
  <c r="CV151" i="21" s="1"/>
  <c r="CW151" i="21" a="1"/>
  <c r="CW151" i="21" s="1"/>
  <c r="N152" i="21" a="1"/>
  <c r="N152" i="21" s="1"/>
  <c r="O152" i="21" a="1"/>
  <c r="O152" i="21" s="1"/>
  <c r="P152" i="21" a="1"/>
  <c r="P152" i="21" s="1"/>
  <c r="Q152" i="21" a="1"/>
  <c r="Q152" i="21" s="1"/>
  <c r="R152" i="21" a="1"/>
  <c r="R152" i="21" s="1"/>
  <c r="S152" i="21" a="1"/>
  <c r="S152" i="21" s="1"/>
  <c r="T152" i="21" a="1"/>
  <c r="T152" i="21" s="1"/>
  <c r="U152" i="21" a="1"/>
  <c r="U152" i="21" s="1"/>
  <c r="V152" i="21" a="1"/>
  <c r="V152" i="21" s="1"/>
  <c r="W152" i="21" a="1"/>
  <c r="W152" i="21" s="1"/>
  <c r="X152" i="21" a="1"/>
  <c r="X152" i="21" s="1"/>
  <c r="Y152" i="21" a="1"/>
  <c r="Y152" i="21" s="1"/>
  <c r="Z152" i="21" a="1"/>
  <c r="Z152" i="21" s="1"/>
  <c r="AA152" i="21" a="1"/>
  <c r="AA152" i="21" s="1"/>
  <c r="AB152" i="21" a="1"/>
  <c r="AB152" i="21" s="1"/>
  <c r="AC152" i="21" a="1"/>
  <c r="AC152" i="21" s="1"/>
  <c r="AD152" i="21" a="1"/>
  <c r="AD152" i="21" s="1"/>
  <c r="AE152" i="21" a="1"/>
  <c r="AE152" i="21" s="1"/>
  <c r="AF152" i="21" a="1"/>
  <c r="AF152" i="21" s="1"/>
  <c r="AG152" i="21" a="1"/>
  <c r="AG152" i="21" s="1"/>
  <c r="AH152" i="21" a="1"/>
  <c r="AH152" i="21" s="1"/>
  <c r="AI152" i="21" a="1"/>
  <c r="AI152" i="21" s="1"/>
  <c r="AJ152" i="21" a="1"/>
  <c r="AJ152" i="21" s="1"/>
  <c r="AK152" i="21" a="1"/>
  <c r="AK152" i="21" s="1"/>
  <c r="AL152" i="21" a="1"/>
  <c r="AL152" i="21" s="1"/>
  <c r="AM152" i="21" a="1"/>
  <c r="AM152" i="21" s="1"/>
  <c r="AN152" i="21" a="1"/>
  <c r="AN152" i="21" s="1"/>
  <c r="AO152" i="21" a="1"/>
  <c r="AO152" i="21" s="1"/>
  <c r="AP152" i="21" a="1"/>
  <c r="AP152" i="21" s="1"/>
  <c r="AQ152" i="21" a="1"/>
  <c r="AQ152" i="21" s="1"/>
  <c r="AR152" i="21" a="1"/>
  <c r="AR152" i="21" s="1"/>
  <c r="AS152" i="21" a="1"/>
  <c r="AS152" i="21" s="1"/>
  <c r="AT152" i="21" a="1"/>
  <c r="AT152" i="21" s="1"/>
  <c r="AU152" i="21" a="1"/>
  <c r="AU152" i="21" s="1"/>
  <c r="AV152" i="21" a="1"/>
  <c r="AV152" i="21" s="1"/>
  <c r="AW152" i="21" a="1"/>
  <c r="AW152" i="21" s="1"/>
  <c r="AX152" i="21" a="1"/>
  <c r="AX152" i="21" s="1"/>
  <c r="AY152" i="21" a="1"/>
  <c r="AY152" i="21" s="1"/>
  <c r="AZ152" i="21" a="1"/>
  <c r="AZ152" i="21" s="1"/>
  <c r="BA152" i="21" a="1"/>
  <c r="BA152" i="21" s="1"/>
  <c r="BB152" i="21" a="1"/>
  <c r="BB152" i="21" s="1"/>
  <c r="BC152" i="21" a="1"/>
  <c r="BC152" i="21" s="1"/>
  <c r="BD152" i="21" a="1"/>
  <c r="BD152" i="21" s="1"/>
  <c r="BE152" i="21" a="1"/>
  <c r="BE152" i="21" s="1"/>
  <c r="BF152" i="21" a="1"/>
  <c r="BF152" i="21" s="1"/>
  <c r="BG152" i="21" a="1"/>
  <c r="BG152" i="21" s="1"/>
  <c r="BH152" i="21" a="1"/>
  <c r="BH152" i="21" s="1"/>
  <c r="BI152" i="21" a="1"/>
  <c r="BI152" i="21" s="1"/>
  <c r="BJ152" i="21" a="1"/>
  <c r="BJ152" i="21" s="1"/>
  <c r="BK152" i="21" a="1"/>
  <c r="BK152" i="21" s="1"/>
  <c r="BL152" i="21" a="1"/>
  <c r="BL152" i="21" s="1"/>
  <c r="BM152" i="21" a="1"/>
  <c r="BM152" i="21" s="1"/>
  <c r="BN152" i="21" a="1"/>
  <c r="BN152" i="21" s="1"/>
  <c r="BO152" i="21" a="1"/>
  <c r="BO152" i="21" s="1"/>
  <c r="BP152" i="21" a="1"/>
  <c r="BP152" i="21" s="1"/>
  <c r="BQ152" i="21" a="1"/>
  <c r="BQ152" i="21" s="1"/>
  <c r="BR152" i="21" a="1"/>
  <c r="BR152" i="21" s="1"/>
  <c r="BS152" i="21" a="1"/>
  <c r="BS152" i="21" s="1"/>
  <c r="BT152" i="21" a="1"/>
  <c r="BT152" i="21" s="1"/>
  <c r="BU152" i="21" a="1"/>
  <c r="BU152" i="21" s="1"/>
  <c r="BV152" i="21" a="1"/>
  <c r="BV152" i="21" s="1"/>
  <c r="BW152" i="21" a="1"/>
  <c r="BW152" i="21" s="1"/>
  <c r="BX152" i="21" a="1"/>
  <c r="BX152" i="21" s="1"/>
  <c r="BY152" i="21" a="1"/>
  <c r="BY152" i="21" s="1"/>
  <c r="BZ152" i="21" a="1"/>
  <c r="BZ152" i="21" s="1"/>
  <c r="CA152" i="21" a="1"/>
  <c r="CA152" i="21" s="1"/>
  <c r="CB152" i="21" a="1"/>
  <c r="CB152" i="21" s="1"/>
  <c r="CC152" i="21" a="1"/>
  <c r="CC152" i="21" s="1"/>
  <c r="CD152" i="21" a="1"/>
  <c r="CD152" i="21" s="1"/>
  <c r="CE152" i="21" a="1"/>
  <c r="CE152" i="21" s="1"/>
  <c r="CF152" i="21" a="1"/>
  <c r="CF152" i="21" s="1"/>
  <c r="CG152" i="21" a="1"/>
  <c r="CG152" i="21" s="1"/>
  <c r="CH152" i="21" a="1"/>
  <c r="CH152" i="21" s="1"/>
  <c r="CI152" i="21" a="1"/>
  <c r="CI152" i="21" s="1"/>
  <c r="CJ152" i="21" a="1"/>
  <c r="CJ152" i="21" s="1"/>
  <c r="CK152" i="21" a="1"/>
  <c r="CK152" i="21" s="1"/>
  <c r="CL152" i="21" a="1"/>
  <c r="CL152" i="21" s="1"/>
  <c r="CM152" i="21" a="1"/>
  <c r="CM152" i="21" s="1"/>
  <c r="CN152" i="21" a="1"/>
  <c r="CN152" i="21" s="1"/>
  <c r="CO152" i="21" a="1"/>
  <c r="CO152" i="21" s="1"/>
  <c r="CP152" i="21" a="1"/>
  <c r="CP152" i="21" s="1"/>
  <c r="CQ152" i="21" a="1"/>
  <c r="CQ152" i="21" s="1"/>
  <c r="CR152" i="21" a="1"/>
  <c r="CR152" i="21" s="1"/>
  <c r="CS152" i="21" a="1"/>
  <c r="CS152" i="21" s="1"/>
  <c r="CT152" i="21" a="1"/>
  <c r="CT152" i="21" s="1"/>
  <c r="CU152" i="21" a="1"/>
  <c r="CU152" i="21" s="1"/>
  <c r="CV152" i="21" a="1"/>
  <c r="CV152" i="21" s="1"/>
  <c r="CW152" i="21" a="1"/>
  <c r="CW152" i="21" s="1"/>
  <c r="N153" i="21" a="1"/>
  <c r="N153" i="21" s="1"/>
  <c r="O153" i="21" a="1"/>
  <c r="O153" i="21" s="1"/>
  <c r="P153" i="21" a="1"/>
  <c r="P153" i="21" s="1"/>
  <c r="Q153" i="21" a="1"/>
  <c r="Q153" i="21" s="1"/>
  <c r="R153" i="21" a="1"/>
  <c r="R153" i="21" s="1"/>
  <c r="S153" i="21" a="1"/>
  <c r="S153" i="21" s="1"/>
  <c r="T153" i="21" a="1"/>
  <c r="T153" i="21" s="1"/>
  <c r="U153" i="21" a="1"/>
  <c r="U153" i="21" s="1"/>
  <c r="V153" i="21" a="1"/>
  <c r="V153" i="21" s="1"/>
  <c r="W153" i="21" a="1"/>
  <c r="W153" i="21" s="1"/>
  <c r="X153" i="21" a="1"/>
  <c r="X153" i="21" s="1"/>
  <c r="Y153" i="21" a="1"/>
  <c r="Y153" i="21" s="1"/>
  <c r="Z153" i="21" a="1"/>
  <c r="Z153" i="21" s="1"/>
  <c r="AA153" i="21" a="1"/>
  <c r="AA153" i="21" s="1"/>
  <c r="AB153" i="21" a="1"/>
  <c r="AB153" i="21" s="1"/>
  <c r="AC153" i="21" a="1"/>
  <c r="AC153" i="21" s="1"/>
  <c r="AD153" i="21" a="1"/>
  <c r="AD153" i="21" s="1"/>
  <c r="AE153" i="21" a="1"/>
  <c r="AE153" i="21" s="1"/>
  <c r="AF153" i="21" a="1"/>
  <c r="AF153" i="21" s="1"/>
  <c r="AG153" i="21" a="1"/>
  <c r="AG153" i="21" s="1"/>
  <c r="AH153" i="21" a="1"/>
  <c r="AH153" i="21" s="1"/>
  <c r="AI153" i="21" a="1"/>
  <c r="AI153" i="21" s="1"/>
  <c r="AJ153" i="21" a="1"/>
  <c r="AJ153" i="21" s="1"/>
  <c r="AK153" i="21" a="1"/>
  <c r="AK153" i="21" s="1"/>
  <c r="AL153" i="21" a="1"/>
  <c r="AL153" i="21" s="1"/>
  <c r="AM153" i="21" a="1"/>
  <c r="AM153" i="21" s="1"/>
  <c r="AN153" i="21" a="1"/>
  <c r="AN153" i="21" s="1"/>
  <c r="AO153" i="21" a="1"/>
  <c r="AO153" i="21" s="1"/>
  <c r="AP153" i="21" a="1"/>
  <c r="AP153" i="21" s="1"/>
  <c r="AQ153" i="21" a="1"/>
  <c r="AQ153" i="21" s="1"/>
  <c r="AR153" i="21" a="1"/>
  <c r="AR153" i="21" s="1"/>
  <c r="AS153" i="21" a="1"/>
  <c r="AS153" i="21" s="1"/>
  <c r="AT153" i="21" a="1"/>
  <c r="AT153" i="21" s="1"/>
  <c r="AU153" i="21" a="1"/>
  <c r="AU153" i="21" s="1"/>
  <c r="AV153" i="21" a="1"/>
  <c r="AV153" i="21" s="1"/>
  <c r="AW153" i="21" a="1"/>
  <c r="AW153" i="21" s="1"/>
  <c r="AX153" i="21" a="1"/>
  <c r="AX153" i="21" s="1"/>
  <c r="AY153" i="21" a="1"/>
  <c r="AY153" i="21" s="1"/>
  <c r="AZ153" i="21" a="1"/>
  <c r="AZ153" i="21" s="1"/>
  <c r="BA153" i="21" a="1"/>
  <c r="BA153" i="21" s="1"/>
  <c r="BB153" i="21" a="1"/>
  <c r="BB153" i="21" s="1"/>
  <c r="BC153" i="21" a="1"/>
  <c r="BC153" i="21" s="1"/>
  <c r="BD153" i="21" a="1"/>
  <c r="BD153" i="21" s="1"/>
  <c r="BE153" i="21" a="1"/>
  <c r="BE153" i="21" s="1"/>
  <c r="BF153" i="21" a="1"/>
  <c r="BF153" i="21" s="1"/>
  <c r="BG153" i="21" a="1"/>
  <c r="BG153" i="21" s="1"/>
  <c r="BH153" i="21" a="1"/>
  <c r="BH153" i="21" s="1"/>
  <c r="BI153" i="21" a="1"/>
  <c r="BI153" i="21" s="1"/>
  <c r="BJ153" i="21" a="1"/>
  <c r="BJ153" i="21" s="1"/>
  <c r="BK153" i="21" a="1"/>
  <c r="BK153" i="21" s="1"/>
  <c r="BL153" i="21" a="1"/>
  <c r="BL153" i="21" s="1"/>
  <c r="BM153" i="21" a="1"/>
  <c r="BM153" i="21" s="1"/>
  <c r="BN153" i="21" a="1"/>
  <c r="BN153" i="21" s="1"/>
  <c r="BO153" i="21" a="1"/>
  <c r="BO153" i="21" s="1"/>
  <c r="BP153" i="21" a="1"/>
  <c r="BP153" i="21" s="1"/>
  <c r="BQ153" i="21" a="1"/>
  <c r="BQ153" i="21" s="1"/>
  <c r="BR153" i="21" a="1"/>
  <c r="BR153" i="21" s="1"/>
  <c r="BS153" i="21" a="1"/>
  <c r="BS153" i="21" s="1"/>
  <c r="BT153" i="21" a="1"/>
  <c r="BT153" i="21" s="1"/>
  <c r="BU153" i="21" a="1"/>
  <c r="BU153" i="21" s="1"/>
  <c r="BV153" i="21" a="1"/>
  <c r="BV153" i="21" s="1"/>
  <c r="BW153" i="21" a="1"/>
  <c r="BW153" i="21" s="1"/>
  <c r="BX153" i="21" a="1"/>
  <c r="BX153" i="21" s="1"/>
  <c r="BY153" i="21" a="1"/>
  <c r="BY153" i="21" s="1"/>
  <c r="BZ153" i="21" a="1"/>
  <c r="BZ153" i="21" s="1"/>
  <c r="CA153" i="21" a="1"/>
  <c r="CA153" i="21" s="1"/>
  <c r="CB153" i="21" a="1"/>
  <c r="CB153" i="21" s="1"/>
  <c r="CC153" i="21" a="1"/>
  <c r="CC153" i="21" s="1"/>
  <c r="CD153" i="21" a="1"/>
  <c r="CD153" i="21" s="1"/>
  <c r="CE153" i="21" a="1"/>
  <c r="CE153" i="21" s="1"/>
  <c r="CF153" i="21" a="1"/>
  <c r="CF153" i="21" s="1"/>
  <c r="CG153" i="21" a="1"/>
  <c r="CG153" i="21" s="1"/>
  <c r="CH153" i="21" a="1"/>
  <c r="CH153" i="21" s="1"/>
  <c r="CI153" i="21" a="1"/>
  <c r="CI153" i="21" s="1"/>
  <c r="CJ153" i="21" a="1"/>
  <c r="CJ153" i="21" s="1"/>
  <c r="CK153" i="21" a="1"/>
  <c r="CK153" i="21" s="1"/>
  <c r="CL153" i="21" a="1"/>
  <c r="CL153" i="21" s="1"/>
  <c r="CM153" i="21" a="1"/>
  <c r="CM153" i="21" s="1"/>
  <c r="CN153" i="21" a="1"/>
  <c r="CN153" i="21" s="1"/>
  <c r="CO153" i="21" a="1"/>
  <c r="CO153" i="21" s="1"/>
  <c r="CP153" i="21" a="1"/>
  <c r="CP153" i="21" s="1"/>
  <c r="CQ153" i="21" a="1"/>
  <c r="CQ153" i="21" s="1"/>
  <c r="CR153" i="21" a="1"/>
  <c r="CR153" i="21" s="1"/>
  <c r="CS153" i="21" a="1"/>
  <c r="CS153" i="21" s="1"/>
  <c r="CT153" i="21" a="1"/>
  <c r="CT153" i="21" s="1"/>
  <c r="CU153" i="21" a="1"/>
  <c r="CU153" i="21" s="1"/>
  <c r="CV153" i="21" a="1"/>
  <c r="CV153" i="21" s="1"/>
  <c r="CW153" i="21" a="1"/>
  <c r="CW153" i="21" s="1"/>
  <c r="N154" i="21" a="1"/>
  <c r="N154" i="21" s="1"/>
  <c r="O154" i="21" a="1"/>
  <c r="O154" i="21" s="1"/>
  <c r="P154" i="21" a="1"/>
  <c r="P154" i="21" s="1"/>
  <c r="Q154" i="21" a="1"/>
  <c r="Q154" i="21" s="1"/>
  <c r="R154" i="21" a="1"/>
  <c r="R154" i="21" s="1"/>
  <c r="S154" i="21" a="1"/>
  <c r="S154" i="21" s="1"/>
  <c r="T154" i="21" a="1"/>
  <c r="T154" i="21" s="1"/>
  <c r="U154" i="21" a="1"/>
  <c r="U154" i="21" s="1"/>
  <c r="V154" i="21" a="1"/>
  <c r="V154" i="21" s="1"/>
  <c r="W154" i="21" a="1"/>
  <c r="W154" i="21" s="1"/>
  <c r="X154" i="21" a="1"/>
  <c r="X154" i="21" s="1"/>
  <c r="Y154" i="21" a="1"/>
  <c r="Y154" i="21" s="1"/>
  <c r="Z154" i="21" a="1"/>
  <c r="Z154" i="21" s="1"/>
  <c r="AA154" i="21" a="1"/>
  <c r="AA154" i="21" s="1"/>
  <c r="AB154" i="21" a="1"/>
  <c r="AB154" i="21" s="1"/>
  <c r="AC154" i="21" a="1"/>
  <c r="AC154" i="21" s="1"/>
  <c r="AD154" i="21" a="1"/>
  <c r="AD154" i="21" s="1"/>
  <c r="AE154" i="21" a="1"/>
  <c r="AE154" i="21" s="1"/>
  <c r="AF154" i="21" a="1"/>
  <c r="AF154" i="21" s="1"/>
  <c r="AG154" i="21" a="1"/>
  <c r="AG154" i="21" s="1"/>
  <c r="AH154" i="21" a="1"/>
  <c r="AH154" i="21" s="1"/>
  <c r="AI154" i="21" a="1"/>
  <c r="AI154" i="21" s="1"/>
  <c r="AJ154" i="21" a="1"/>
  <c r="AJ154" i="21" s="1"/>
  <c r="AK154" i="21" a="1"/>
  <c r="AK154" i="21" s="1"/>
  <c r="AL154" i="21" a="1"/>
  <c r="AL154" i="21" s="1"/>
  <c r="AM154" i="21" a="1"/>
  <c r="AM154" i="21" s="1"/>
  <c r="AN154" i="21" a="1"/>
  <c r="AN154" i="21" s="1"/>
  <c r="AO154" i="21" a="1"/>
  <c r="AO154" i="21" s="1"/>
  <c r="AP154" i="21" a="1"/>
  <c r="AP154" i="21" s="1"/>
  <c r="AQ154" i="21" a="1"/>
  <c r="AQ154" i="21" s="1"/>
  <c r="AR154" i="21" a="1"/>
  <c r="AR154" i="21" s="1"/>
  <c r="AS154" i="21" a="1"/>
  <c r="AS154" i="21" s="1"/>
  <c r="AT154" i="21" a="1"/>
  <c r="AT154" i="21" s="1"/>
  <c r="AU154" i="21" a="1"/>
  <c r="AU154" i="21" s="1"/>
  <c r="AV154" i="21" a="1"/>
  <c r="AV154" i="21" s="1"/>
  <c r="AW154" i="21" a="1"/>
  <c r="AW154" i="21" s="1"/>
  <c r="AX154" i="21" a="1"/>
  <c r="AX154" i="21" s="1"/>
  <c r="AY154" i="21" a="1"/>
  <c r="AY154" i="21" s="1"/>
  <c r="AZ154" i="21" a="1"/>
  <c r="AZ154" i="21" s="1"/>
  <c r="BA154" i="21" a="1"/>
  <c r="BA154" i="21" s="1"/>
  <c r="BB154" i="21" a="1"/>
  <c r="BB154" i="21" s="1"/>
  <c r="BC154" i="21" a="1"/>
  <c r="BC154" i="21" s="1"/>
  <c r="BD154" i="21" a="1"/>
  <c r="BD154" i="21" s="1"/>
  <c r="BE154" i="21" a="1"/>
  <c r="BE154" i="21" s="1"/>
  <c r="BF154" i="21" a="1"/>
  <c r="BF154" i="21" s="1"/>
  <c r="BG154" i="21" a="1"/>
  <c r="BG154" i="21" s="1"/>
  <c r="BH154" i="21" a="1"/>
  <c r="BH154" i="21" s="1"/>
  <c r="BI154" i="21" a="1"/>
  <c r="BI154" i="21" s="1"/>
  <c r="BJ154" i="21" a="1"/>
  <c r="BJ154" i="21" s="1"/>
  <c r="BK154" i="21" a="1"/>
  <c r="BK154" i="21" s="1"/>
  <c r="BL154" i="21" a="1"/>
  <c r="BL154" i="21" s="1"/>
  <c r="BM154" i="21" a="1"/>
  <c r="BM154" i="21" s="1"/>
  <c r="BN154" i="21" a="1"/>
  <c r="BN154" i="21" s="1"/>
  <c r="BO154" i="21" a="1"/>
  <c r="BO154" i="21" s="1"/>
  <c r="BP154" i="21" a="1"/>
  <c r="BP154" i="21" s="1"/>
  <c r="BQ154" i="21" a="1"/>
  <c r="BQ154" i="21" s="1"/>
  <c r="BR154" i="21" a="1"/>
  <c r="BR154" i="21" s="1"/>
  <c r="BS154" i="21" a="1"/>
  <c r="BS154" i="21" s="1"/>
  <c r="BT154" i="21" a="1"/>
  <c r="BT154" i="21" s="1"/>
  <c r="BU154" i="21" a="1"/>
  <c r="BU154" i="21" s="1"/>
  <c r="BV154" i="21" a="1"/>
  <c r="BV154" i="21" s="1"/>
  <c r="BW154" i="21" a="1"/>
  <c r="BW154" i="21" s="1"/>
  <c r="BX154" i="21" a="1"/>
  <c r="BX154" i="21" s="1"/>
  <c r="BY154" i="21" a="1"/>
  <c r="BY154" i="21" s="1"/>
  <c r="BZ154" i="21" a="1"/>
  <c r="BZ154" i="21" s="1"/>
  <c r="CA154" i="21" a="1"/>
  <c r="CA154" i="21" s="1"/>
  <c r="CB154" i="21" a="1"/>
  <c r="CB154" i="21" s="1"/>
  <c r="CC154" i="21" a="1"/>
  <c r="CC154" i="21" s="1"/>
  <c r="CD154" i="21" a="1"/>
  <c r="CD154" i="21" s="1"/>
  <c r="CE154" i="21" a="1"/>
  <c r="CE154" i="21" s="1"/>
  <c r="CF154" i="21" a="1"/>
  <c r="CF154" i="21" s="1"/>
  <c r="CG154" i="21" a="1"/>
  <c r="CG154" i="21" s="1"/>
  <c r="CH154" i="21" a="1"/>
  <c r="CH154" i="21" s="1"/>
  <c r="CI154" i="21" a="1"/>
  <c r="CI154" i="21" s="1"/>
  <c r="CJ154" i="21" a="1"/>
  <c r="CJ154" i="21" s="1"/>
  <c r="CK154" i="21" a="1"/>
  <c r="CK154" i="21" s="1"/>
  <c r="CL154" i="21" a="1"/>
  <c r="CL154" i="21" s="1"/>
  <c r="CM154" i="21" a="1"/>
  <c r="CM154" i="21" s="1"/>
  <c r="CN154" i="21" a="1"/>
  <c r="CN154" i="21" s="1"/>
  <c r="CO154" i="21" a="1"/>
  <c r="CO154" i="21" s="1"/>
  <c r="CP154" i="21" a="1"/>
  <c r="CP154" i="21" s="1"/>
  <c r="CQ154" i="21" a="1"/>
  <c r="CQ154" i="21" s="1"/>
  <c r="CR154" i="21" a="1"/>
  <c r="CR154" i="21" s="1"/>
  <c r="CS154" i="21" a="1"/>
  <c r="CS154" i="21" s="1"/>
  <c r="CT154" i="21" a="1"/>
  <c r="CT154" i="21" s="1"/>
  <c r="CU154" i="21" a="1"/>
  <c r="CU154" i="21" s="1"/>
  <c r="CV154" i="21" a="1"/>
  <c r="CV154" i="21" s="1"/>
  <c r="CW154" i="21" a="1"/>
  <c r="CW154" i="21" s="1"/>
  <c r="N155" i="21" a="1"/>
  <c r="N155" i="21" s="1"/>
  <c r="O155" i="21" a="1"/>
  <c r="O155" i="21" s="1"/>
  <c r="P155" i="21" a="1"/>
  <c r="P155" i="21" s="1"/>
  <c r="Q155" i="21" a="1"/>
  <c r="Q155" i="21" s="1"/>
  <c r="R155" i="21" a="1"/>
  <c r="R155" i="21" s="1"/>
  <c r="S155" i="21" a="1"/>
  <c r="S155" i="21" s="1"/>
  <c r="T155" i="21" a="1"/>
  <c r="T155" i="21" s="1"/>
  <c r="U155" i="21" a="1"/>
  <c r="U155" i="21" s="1"/>
  <c r="V155" i="21" a="1"/>
  <c r="V155" i="21" s="1"/>
  <c r="W155" i="21" a="1"/>
  <c r="W155" i="21" s="1"/>
  <c r="X155" i="21" a="1"/>
  <c r="X155" i="21" s="1"/>
  <c r="Y155" i="21" a="1"/>
  <c r="Y155" i="21" s="1"/>
  <c r="Z155" i="21" a="1"/>
  <c r="Z155" i="21" s="1"/>
  <c r="AA155" i="21" a="1"/>
  <c r="AA155" i="21" s="1"/>
  <c r="AB155" i="21" a="1"/>
  <c r="AB155" i="21" s="1"/>
  <c r="AC155" i="21" a="1"/>
  <c r="AC155" i="21" s="1"/>
  <c r="AD155" i="21" a="1"/>
  <c r="AD155" i="21" s="1"/>
  <c r="AE155" i="21" a="1"/>
  <c r="AE155" i="21" s="1"/>
  <c r="AF155" i="21" a="1"/>
  <c r="AF155" i="21" s="1"/>
  <c r="AG155" i="21" a="1"/>
  <c r="AG155" i="21" s="1"/>
  <c r="AH155" i="21" a="1"/>
  <c r="AH155" i="21" s="1"/>
  <c r="AI155" i="21" a="1"/>
  <c r="AI155" i="21" s="1"/>
  <c r="AJ155" i="21" a="1"/>
  <c r="AJ155" i="21" s="1"/>
  <c r="AK155" i="21" a="1"/>
  <c r="AK155" i="21" s="1"/>
  <c r="AL155" i="21" a="1"/>
  <c r="AL155" i="21" s="1"/>
  <c r="AM155" i="21" a="1"/>
  <c r="AM155" i="21" s="1"/>
  <c r="AN155" i="21" a="1"/>
  <c r="AN155" i="21" s="1"/>
  <c r="AO155" i="21" a="1"/>
  <c r="AO155" i="21" s="1"/>
  <c r="AP155" i="21" a="1"/>
  <c r="AP155" i="21" s="1"/>
  <c r="AQ155" i="21" a="1"/>
  <c r="AQ155" i="21" s="1"/>
  <c r="AR155" i="21" a="1"/>
  <c r="AR155" i="21" s="1"/>
  <c r="AS155" i="21" a="1"/>
  <c r="AS155" i="21" s="1"/>
  <c r="AT155" i="21" a="1"/>
  <c r="AT155" i="21" s="1"/>
  <c r="AU155" i="21" a="1"/>
  <c r="AU155" i="21" s="1"/>
  <c r="AV155" i="21" a="1"/>
  <c r="AV155" i="21" s="1"/>
  <c r="AW155" i="21" a="1"/>
  <c r="AW155" i="21" s="1"/>
  <c r="AX155" i="21" a="1"/>
  <c r="AX155" i="21" s="1"/>
  <c r="AY155" i="21" a="1"/>
  <c r="AY155" i="21" s="1"/>
  <c r="AZ155" i="21" a="1"/>
  <c r="AZ155" i="21" s="1"/>
  <c r="BA155" i="21" a="1"/>
  <c r="BA155" i="21" s="1"/>
  <c r="BB155" i="21" a="1"/>
  <c r="BB155" i="21" s="1"/>
  <c r="BC155" i="21" a="1"/>
  <c r="BC155" i="21" s="1"/>
  <c r="BD155" i="21" a="1"/>
  <c r="BD155" i="21" s="1"/>
  <c r="BE155" i="21" a="1"/>
  <c r="BE155" i="21" s="1"/>
  <c r="BF155" i="21" a="1"/>
  <c r="BF155" i="21" s="1"/>
  <c r="BG155" i="21" a="1"/>
  <c r="BG155" i="21" s="1"/>
  <c r="BH155" i="21" a="1"/>
  <c r="BH155" i="21" s="1"/>
  <c r="BI155" i="21" a="1"/>
  <c r="BI155" i="21" s="1"/>
  <c r="BJ155" i="21" a="1"/>
  <c r="BJ155" i="21" s="1"/>
  <c r="BK155" i="21" a="1"/>
  <c r="BK155" i="21" s="1"/>
  <c r="BL155" i="21" a="1"/>
  <c r="BL155" i="21" s="1"/>
  <c r="BM155" i="21" a="1"/>
  <c r="BM155" i="21" s="1"/>
  <c r="BN155" i="21" a="1"/>
  <c r="BN155" i="21" s="1"/>
  <c r="BO155" i="21" a="1"/>
  <c r="BO155" i="21" s="1"/>
  <c r="BP155" i="21" a="1"/>
  <c r="BP155" i="21" s="1"/>
  <c r="BQ155" i="21" a="1"/>
  <c r="BQ155" i="21" s="1"/>
  <c r="BR155" i="21" a="1"/>
  <c r="BR155" i="21" s="1"/>
  <c r="BS155" i="21" a="1"/>
  <c r="BS155" i="21" s="1"/>
  <c r="BT155" i="21" a="1"/>
  <c r="BT155" i="21" s="1"/>
  <c r="BU155" i="21" a="1"/>
  <c r="BU155" i="21" s="1"/>
  <c r="BV155" i="21" a="1"/>
  <c r="BV155" i="21" s="1"/>
  <c r="BW155" i="21" a="1"/>
  <c r="BW155" i="21" s="1"/>
  <c r="BX155" i="21" a="1"/>
  <c r="BX155" i="21" s="1"/>
  <c r="BY155" i="21" a="1"/>
  <c r="BY155" i="21" s="1"/>
  <c r="BZ155" i="21" a="1"/>
  <c r="BZ155" i="21" s="1"/>
  <c r="CA155" i="21" a="1"/>
  <c r="CA155" i="21" s="1"/>
  <c r="CB155" i="21" a="1"/>
  <c r="CB155" i="21" s="1"/>
  <c r="CC155" i="21" a="1"/>
  <c r="CC155" i="21" s="1"/>
  <c r="CD155" i="21" a="1"/>
  <c r="CD155" i="21" s="1"/>
  <c r="CE155" i="21" a="1"/>
  <c r="CE155" i="21" s="1"/>
  <c r="CF155" i="21" a="1"/>
  <c r="CF155" i="21" s="1"/>
  <c r="CG155" i="21" a="1"/>
  <c r="CG155" i="21" s="1"/>
  <c r="CH155" i="21" a="1"/>
  <c r="CH155" i="21" s="1"/>
  <c r="CI155" i="21" a="1"/>
  <c r="CI155" i="21" s="1"/>
  <c r="CJ155" i="21" a="1"/>
  <c r="CJ155" i="21" s="1"/>
  <c r="CK155" i="21" a="1"/>
  <c r="CK155" i="21" s="1"/>
  <c r="CL155" i="21" a="1"/>
  <c r="CL155" i="21" s="1"/>
  <c r="CM155" i="21" a="1"/>
  <c r="CM155" i="21" s="1"/>
  <c r="CN155" i="21" a="1"/>
  <c r="CN155" i="21" s="1"/>
  <c r="CO155" i="21" a="1"/>
  <c r="CO155" i="21" s="1"/>
  <c r="CP155" i="21" a="1"/>
  <c r="CP155" i="21" s="1"/>
  <c r="CQ155" i="21" a="1"/>
  <c r="CQ155" i="21" s="1"/>
  <c r="CR155" i="21" a="1"/>
  <c r="CR155" i="21" s="1"/>
  <c r="CS155" i="21" a="1"/>
  <c r="CS155" i="21" s="1"/>
  <c r="CT155" i="21" a="1"/>
  <c r="CT155" i="21" s="1"/>
  <c r="CU155" i="21" a="1"/>
  <c r="CU155" i="21" s="1"/>
  <c r="CV155" i="21" a="1"/>
  <c r="CV155" i="21" s="1"/>
  <c r="CW155" i="21" a="1"/>
  <c r="CW155" i="21" s="1"/>
  <c r="N156" i="21" a="1"/>
  <c r="N156" i="21" s="1"/>
  <c r="O156" i="21" a="1"/>
  <c r="O156" i="21" s="1"/>
  <c r="P156" i="21" a="1"/>
  <c r="P156" i="21" s="1"/>
  <c r="Q156" i="21" a="1"/>
  <c r="Q156" i="21" s="1"/>
  <c r="R156" i="21" a="1"/>
  <c r="R156" i="21" s="1"/>
  <c r="S156" i="21" a="1"/>
  <c r="S156" i="21" s="1"/>
  <c r="T156" i="21" a="1"/>
  <c r="T156" i="21" s="1"/>
  <c r="U156" i="21" a="1"/>
  <c r="U156" i="21" s="1"/>
  <c r="V156" i="21" a="1"/>
  <c r="V156" i="21" s="1"/>
  <c r="W156" i="21" a="1"/>
  <c r="W156" i="21" s="1"/>
  <c r="X156" i="21" a="1"/>
  <c r="X156" i="21" s="1"/>
  <c r="Y156" i="21" a="1"/>
  <c r="Y156" i="21" s="1"/>
  <c r="Z156" i="21" a="1"/>
  <c r="Z156" i="21" s="1"/>
  <c r="AA156" i="21" a="1"/>
  <c r="AA156" i="21" s="1"/>
  <c r="AB156" i="21" a="1"/>
  <c r="AB156" i="21" s="1"/>
  <c r="AC156" i="21" a="1"/>
  <c r="AC156" i="21" s="1"/>
  <c r="AD156" i="21" a="1"/>
  <c r="AD156" i="21" s="1"/>
  <c r="AE156" i="21" a="1"/>
  <c r="AE156" i="21" s="1"/>
  <c r="AF156" i="21" a="1"/>
  <c r="AF156" i="21" s="1"/>
  <c r="AG156" i="21" a="1"/>
  <c r="AG156" i="21" s="1"/>
  <c r="AH156" i="21" a="1"/>
  <c r="AH156" i="21" s="1"/>
  <c r="AI156" i="21" a="1"/>
  <c r="AI156" i="21" s="1"/>
  <c r="AJ156" i="21" a="1"/>
  <c r="AJ156" i="21" s="1"/>
  <c r="AK156" i="21" a="1"/>
  <c r="AK156" i="21" s="1"/>
  <c r="AL156" i="21" a="1"/>
  <c r="AL156" i="21" s="1"/>
  <c r="AM156" i="21" a="1"/>
  <c r="AM156" i="21" s="1"/>
  <c r="AN156" i="21" a="1"/>
  <c r="AN156" i="21" s="1"/>
  <c r="AO156" i="21" a="1"/>
  <c r="AO156" i="21" s="1"/>
  <c r="AP156" i="21" a="1"/>
  <c r="AP156" i="21" s="1"/>
  <c r="AQ156" i="21" a="1"/>
  <c r="AQ156" i="21" s="1"/>
  <c r="AR156" i="21" a="1"/>
  <c r="AR156" i="21" s="1"/>
  <c r="AS156" i="21" a="1"/>
  <c r="AS156" i="21" s="1"/>
  <c r="AT156" i="21" a="1"/>
  <c r="AT156" i="21" s="1"/>
  <c r="AU156" i="21" a="1"/>
  <c r="AU156" i="21" s="1"/>
  <c r="AV156" i="21" a="1"/>
  <c r="AV156" i="21" s="1"/>
  <c r="AW156" i="21" a="1"/>
  <c r="AW156" i="21" s="1"/>
  <c r="AX156" i="21" a="1"/>
  <c r="AX156" i="21" s="1"/>
  <c r="AY156" i="21" a="1"/>
  <c r="AY156" i="21" s="1"/>
  <c r="AZ156" i="21" a="1"/>
  <c r="AZ156" i="21" s="1"/>
  <c r="BA156" i="21" a="1"/>
  <c r="BA156" i="21" s="1"/>
  <c r="BB156" i="21" a="1"/>
  <c r="BB156" i="21" s="1"/>
  <c r="BC156" i="21" a="1"/>
  <c r="BC156" i="21" s="1"/>
  <c r="BD156" i="21" a="1"/>
  <c r="BD156" i="21" s="1"/>
  <c r="BE156" i="21" a="1"/>
  <c r="BE156" i="21" s="1"/>
  <c r="BF156" i="21" a="1"/>
  <c r="BF156" i="21" s="1"/>
  <c r="BG156" i="21" a="1"/>
  <c r="BG156" i="21" s="1"/>
  <c r="BH156" i="21" a="1"/>
  <c r="BH156" i="21" s="1"/>
  <c r="BI156" i="21" a="1"/>
  <c r="BI156" i="21" s="1"/>
  <c r="BJ156" i="21" a="1"/>
  <c r="BJ156" i="21" s="1"/>
  <c r="BK156" i="21" a="1"/>
  <c r="BK156" i="21" s="1"/>
  <c r="BL156" i="21" a="1"/>
  <c r="BL156" i="21" s="1"/>
  <c r="BM156" i="21" a="1"/>
  <c r="BM156" i="21" s="1"/>
  <c r="BN156" i="21" a="1"/>
  <c r="BN156" i="21" s="1"/>
  <c r="BO156" i="21" a="1"/>
  <c r="BO156" i="21" s="1"/>
  <c r="BP156" i="21" a="1"/>
  <c r="BP156" i="21" s="1"/>
  <c r="BQ156" i="21" a="1"/>
  <c r="BQ156" i="21" s="1"/>
  <c r="BR156" i="21" a="1"/>
  <c r="BR156" i="21" s="1"/>
  <c r="BS156" i="21" a="1"/>
  <c r="BS156" i="21" s="1"/>
  <c r="BT156" i="21" a="1"/>
  <c r="BT156" i="21" s="1"/>
  <c r="BU156" i="21" a="1"/>
  <c r="BU156" i="21" s="1"/>
  <c r="BV156" i="21" a="1"/>
  <c r="BV156" i="21" s="1"/>
  <c r="BW156" i="21" a="1"/>
  <c r="BW156" i="21" s="1"/>
  <c r="BX156" i="21" a="1"/>
  <c r="BX156" i="21" s="1"/>
  <c r="BY156" i="21" a="1"/>
  <c r="BY156" i="21" s="1"/>
  <c r="BZ156" i="21" a="1"/>
  <c r="BZ156" i="21" s="1"/>
  <c r="CA156" i="21" a="1"/>
  <c r="CA156" i="21" s="1"/>
  <c r="CB156" i="21" a="1"/>
  <c r="CB156" i="21" s="1"/>
  <c r="CC156" i="21" a="1"/>
  <c r="CC156" i="21" s="1"/>
  <c r="CD156" i="21" a="1"/>
  <c r="CD156" i="21" s="1"/>
  <c r="CE156" i="21" a="1"/>
  <c r="CE156" i="21" s="1"/>
  <c r="CF156" i="21" a="1"/>
  <c r="CF156" i="21" s="1"/>
  <c r="CG156" i="21" a="1"/>
  <c r="CG156" i="21" s="1"/>
  <c r="CH156" i="21" a="1"/>
  <c r="CH156" i="21" s="1"/>
  <c r="CI156" i="21" a="1"/>
  <c r="CI156" i="21" s="1"/>
  <c r="CJ156" i="21" a="1"/>
  <c r="CJ156" i="21" s="1"/>
  <c r="CK156" i="21" a="1"/>
  <c r="CK156" i="21" s="1"/>
  <c r="CL156" i="21" a="1"/>
  <c r="CL156" i="21" s="1"/>
  <c r="CM156" i="21" a="1"/>
  <c r="CM156" i="21" s="1"/>
  <c r="CN156" i="21" a="1"/>
  <c r="CN156" i="21" s="1"/>
  <c r="CO156" i="21" a="1"/>
  <c r="CO156" i="21" s="1"/>
  <c r="CP156" i="21" a="1"/>
  <c r="CP156" i="21" s="1"/>
  <c r="CQ156" i="21" a="1"/>
  <c r="CQ156" i="21" s="1"/>
  <c r="CR156" i="21" a="1"/>
  <c r="CR156" i="21" s="1"/>
  <c r="CS156" i="21" a="1"/>
  <c r="CS156" i="21" s="1"/>
  <c r="CT156" i="21" a="1"/>
  <c r="CT156" i="21" s="1"/>
  <c r="CU156" i="21" a="1"/>
  <c r="CU156" i="21" s="1"/>
  <c r="CV156" i="21" a="1"/>
  <c r="CV156" i="21" s="1"/>
  <c r="CW156" i="21" a="1"/>
  <c r="CW156" i="21" s="1"/>
  <c r="N157" i="21" a="1"/>
  <c r="N157" i="21" s="1"/>
  <c r="O157" i="21" a="1"/>
  <c r="O157" i="21" s="1"/>
  <c r="P157" i="21" a="1"/>
  <c r="P157" i="21" s="1"/>
  <c r="Q157" i="21" a="1"/>
  <c r="Q157" i="21" s="1"/>
  <c r="R157" i="21" a="1"/>
  <c r="R157" i="21" s="1"/>
  <c r="S157" i="21" a="1"/>
  <c r="S157" i="21" s="1"/>
  <c r="T157" i="21" a="1"/>
  <c r="T157" i="21" s="1"/>
  <c r="U157" i="21" a="1"/>
  <c r="U157" i="21" s="1"/>
  <c r="V157" i="21" a="1"/>
  <c r="V157" i="21" s="1"/>
  <c r="W157" i="21" a="1"/>
  <c r="W157" i="21" s="1"/>
  <c r="X157" i="21" a="1"/>
  <c r="X157" i="21" s="1"/>
  <c r="Y157" i="21" a="1"/>
  <c r="Y157" i="21" s="1"/>
  <c r="Z157" i="21" a="1"/>
  <c r="Z157" i="21" s="1"/>
  <c r="AA157" i="21" a="1"/>
  <c r="AA157" i="21" s="1"/>
  <c r="AB157" i="21" a="1"/>
  <c r="AB157" i="21" s="1"/>
  <c r="AC157" i="21" a="1"/>
  <c r="AC157" i="21" s="1"/>
  <c r="AD157" i="21" a="1"/>
  <c r="AD157" i="21" s="1"/>
  <c r="AE157" i="21" a="1"/>
  <c r="AE157" i="21" s="1"/>
  <c r="AF157" i="21" a="1"/>
  <c r="AF157" i="21" s="1"/>
  <c r="AG157" i="21" a="1"/>
  <c r="AG157" i="21" s="1"/>
  <c r="AH157" i="21" a="1"/>
  <c r="AH157" i="21" s="1"/>
  <c r="AI157" i="21" a="1"/>
  <c r="AI157" i="21" s="1"/>
  <c r="AJ157" i="21" a="1"/>
  <c r="AJ157" i="21" s="1"/>
  <c r="AK157" i="21" a="1"/>
  <c r="AK157" i="21" s="1"/>
  <c r="AL157" i="21" a="1"/>
  <c r="AL157" i="21" s="1"/>
  <c r="AM157" i="21" a="1"/>
  <c r="AM157" i="21" s="1"/>
  <c r="AN157" i="21" a="1"/>
  <c r="AN157" i="21" s="1"/>
  <c r="AO157" i="21" a="1"/>
  <c r="AO157" i="21" s="1"/>
  <c r="AP157" i="21" a="1"/>
  <c r="AP157" i="21" s="1"/>
  <c r="AQ157" i="21" a="1"/>
  <c r="AQ157" i="21" s="1"/>
  <c r="AR157" i="21" a="1"/>
  <c r="AR157" i="21" s="1"/>
  <c r="AS157" i="21" a="1"/>
  <c r="AS157" i="21" s="1"/>
  <c r="AT157" i="21" a="1"/>
  <c r="AT157" i="21" s="1"/>
  <c r="AU157" i="21" a="1"/>
  <c r="AU157" i="21" s="1"/>
  <c r="AV157" i="21" a="1"/>
  <c r="AV157" i="21" s="1"/>
  <c r="AW157" i="21" a="1"/>
  <c r="AW157" i="21" s="1"/>
  <c r="AX157" i="21" a="1"/>
  <c r="AX157" i="21" s="1"/>
  <c r="AY157" i="21" a="1"/>
  <c r="AY157" i="21" s="1"/>
  <c r="AZ157" i="21" a="1"/>
  <c r="AZ157" i="21" s="1"/>
  <c r="BA157" i="21" a="1"/>
  <c r="BA157" i="21" s="1"/>
  <c r="BB157" i="21" a="1"/>
  <c r="BB157" i="21" s="1"/>
  <c r="BC157" i="21" a="1"/>
  <c r="BC157" i="21" s="1"/>
  <c r="BD157" i="21" a="1"/>
  <c r="BD157" i="21" s="1"/>
  <c r="BE157" i="21" a="1"/>
  <c r="BE157" i="21" s="1"/>
  <c r="BF157" i="21" a="1"/>
  <c r="BF157" i="21" s="1"/>
  <c r="BG157" i="21" a="1"/>
  <c r="BG157" i="21" s="1"/>
  <c r="BH157" i="21" a="1"/>
  <c r="BH157" i="21" s="1"/>
  <c r="BI157" i="21" a="1"/>
  <c r="BI157" i="21" s="1"/>
  <c r="BJ157" i="21" a="1"/>
  <c r="BJ157" i="21" s="1"/>
  <c r="BK157" i="21" a="1"/>
  <c r="BK157" i="21" s="1"/>
  <c r="BL157" i="21" a="1"/>
  <c r="BL157" i="21" s="1"/>
  <c r="BM157" i="21" a="1"/>
  <c r="BM157" i="21" s="1"/>
  <c r="BN157" i="21" a="1"/>
  <c r="BN157" i="21" s="1"/>
  <c r="BO157" i="21" a="1"/>
  <c r="BO157" i="21" s="1"/>
  <c r="BP157" i="21" a="1"/>
  <c r="BP157" i="21" s="1"/>
  <c r="BQ157" i="21" a="1"/>
  <c r="BQ157" i="21" s="1"/>
  <c r="BR157" i="21" a="1"/>
  <c r="BR157" i="21" s="1"/>
  <c r="BS157" i="21" a="1"/>
  <c r="BS157" i="21" s="1"/>
  <c r="BT157" i="21" a="1"/>
  <c r="BT157" i="21" s="1"/>
  <c r="BU157" i="21" a="1"/>
  <c r="BU157" i="21" s="1"/>
  <c r="BV157" i="21" a="1"/>
  <c r="BV157" i="21" s="1"/>
  <c r="BW157" i="21" a="1"/>
  <c r="BW157" i="21" s="1"/>
  <c r="BX157" i="21" a="1"/>
  <c r="BX157" i="21" s="1"/>
  <c r="BY157" i="21" a="1"/>
  <c r="BY157" i="21" s="1"/>
  <c r="BZ157" i="21" a="1"/>
  <c r="BZ157" i="21" s="1"/>
  <c r="CA157" i="21" a="1"/>
  <c r="CA157" i="21" s="1"/>
  <c r="CB157" i="21" a="1"/>
  <c r="CB157" i="21" s="1"/>
  <c r="CC157" i="21" a="1"/>
  <c r="CC157" i="21" s="1"/>
  <c r="CD157" i="21" a="1"/>
  <c r="CD157" i="21" s="1"/>
  <c r="CE157" i="21" a="1"/>
  <c r="CE157" i="21" s="1"/>
  <c r="CF157" i="21" a="1"/>
  <c r="CF157" i="21" s="1"/>
  <c r="CG157" i="21" a="1"/>
  <c r="CG157" i="21" s="1"/>
  <c r="CH157" i="21" a="1"/>
  <c r="CH157" i="21" s="1"/>
  <c r="CI157" i="21" a="1"/>
  <c r="CI157" i="21" s="1"/>
  <c r="CJ157" i="21" a="1"/>
  <c r="CJ157" i="21" s="1"/>
  <c r="CK157" i="21" a="1"/>
  <c r="CK157" i="21" s="1"/>
  <c r="CL157" i="21" a="1"/>
  <c r="CL157" i="21" s="1"/>
  <c r="CM157" i="21" a="1"/>
  <c r="CM157" i="21" s="1"/>
  <c r="CN157" i="21" a="1"/>
  <c r="CN157" i="21" s="1"/>
  <c r="CO157" i="21" a="1"/>
  <c r="CO157" i="21" s="1"/>
  <c r="CP157" i="21" a="1"/>
  <c r="CP157" i="21" s="1"/>
  <c r="CQ157" i="21" a="1"/>
  <c r="CQ157" i="21" s="1"/>
  <c r="CR157" i="21" a="1"/>
  <c r="CR157" i="21" s="1"/>
  <c r="CS157" i="21" a="1"/>
  <c r="CS157" i="21" s="1"/>
  <c r="CT157" i="21" a="1"/>
  <c r="CT157" i="21" s="1"/>
  <c r="CU157" i="21" a="1"/>
  <c r="CU157" i="21" s="1"/>
  <c r="CV157" i="21" a="1"/>
  <c r="CV157" i="21" s="1"/>
  <c r="CW157" i="21" a="1"/>
  <c r="CW157" i="21" s="1"/>
  <c r="N158" i="21" a="1"/>
  <c r="N158" i="21" s="1"/>
  <c r="O158" i="21" a="1"/>
  <c r="O158" i="21" s="1"/>
  <c r="P158" i="21" a="1"/>
  <c r="P158" i="21" s="1"/>
  <c r="Q158" i="21" a="1"/>
  <c r="Q158" i="21" s="1"/>
  <c r="R158" i="21" a="1"/>
  <c r="R158" i="21" s="1"/>
  <c r="S158" i="21" a="1"/>
  <c r="S158" i="21" s="1"/>
  <c r="T158" i="21" a="1"/>
  <c r="T158" i="21" s="1"/>
  <c r="U158" i="21" a="1"/>
  <c r="U158" i="21" s="1"/>
  <c r="V158" i="21" a="1"/>
  <c r="V158" i="21" s="1"/>
  <c r="W158" i="21" a="1"/>
  <c r="W158" i="21" s="1"/>
  <c r="X158" i="21" a="1"/>
  <c r="X158" i="21" s="1"/>
  <c r="Y158" i="21" a="1"/>
  <c r="Y158" i="21" s="1"/>
  <c r="Z158" i="21" a="1"/>
  <c r="Z158" i="21" s="1"/>
  <c r="AA158" i="21" a="1"/>
  <c r="AA158" i="21" s="1"/>
  <c r="AB158" i="21" a="1"/>
  <c r="AB158" i="21" s="1"/>
  <c r="AC158" i="21" a="1"/>
  <c r="AC158" i="21" s="1"/>
  <c r="AD158" i="21" a="1"/>
  <c r="AD158" i="21" s="1"/>
  <c r="AE158" i="21" a="1"/>
  <c r="AE158" i="21" s="1"/>
  <c r="AF158" i="21" a="1"/>
  <c r="AF158" i="21" s="1"/>
  <c r="AG158" i="21" a="1"/>
  <c r="AG158" i="21" s="1"/>
  <c r="AH158" i="21" a="1"/>
  <c r="AH158" i="21" s="1"/>
  <c r="AI158" i="21" a="1"/>
  <c r="AI158" i="21" s="1"/>
  <c r="AJ158" i="21" a="1"/>
  <c r="AJ158" i="21" s="1"/>
  <c r="AK158" i="21" a="1"/>
  <c r="AK158" i="21" s="1"/>
  <c r="AL158" i="21" a="1"/>
  <c r="AL158" i="21" s="1"/>
  <c r="AM158" i="21" a="1"/>
  <c r="AM158" i="21" s="1"/>
  <c r="AN158" i="21" a="1"/>
  <c r="AN158" i="21" s="1"/>
  <c r="AO158" i="21" a="1"/>
  <c r="AO158" i="21" s="1"/>
  <c r="AP158" i="21" a="1"/>
  <c r="AP158" i="21" s="1"/>
  <c r="AQ158" i="21" a="1"/>
  <c r="AQ158" i="21" s="1"/>
  <c r="AR158" i="21" a="1"/>
  <c r="AR158" i="21" s="1"/>
  <c r="AS158" i="21" a="1"/>
  <c r="AS158" i="21" s="1"/>
  <c r="AT158" i="21" a="1"/>
  <c r="AT158" i="21" s="1"/>
  <c r="AU158" i="21" a="1"/>
  <c r="AU158" i="21" s="1"/>
  <c r="AV158" i="21" a="1"/>
  <c r="AV158" i="21" s="1"/>
  <c r="AW158" i="21" a="1"/>
  <c r="AW158" i="21" s="1"/>
  <c r="AX158" i="21" a="1"/>
  <c r="AX158" i="21" s="1"/>
  <c r="AY158" i="21" a="1"/>
  <c r="AY158" i="21" s="1"/>
  <c r="AZ158" i="21" a="1"/>
  <c r="AZ158" i="21" s="1"/>
  <c r="BA158" i="21" a="1"/>
  <c r="BA158" i="21" s="1"/>
  <c r="BB158" i="21" a="1"/>
  <c r="BB158" i="21" s="1"/>
  <c r="BC158" i="21" a="1"/>
  <c r="BC158" i="21" s="1"/>
  <c r="BD158" i="21" a="1"/>
  <c r="BD158" i="21" s="1"/>
  <c r="BE158" i="21" a="1"/>
  <c r="BE158" i="21" s="1"/>
  <c r="BF158" i="21" a="1"/>
  <c r="BF158" i="21" s="1"/>
  <c r="BG158" i="21" a="1"/>
  <c r="BG158" i="21" s="1"/>
  <c r="BH158" i="21" a="1"/>
  <c r="BH158" i="21" s="1"/>
  <c r="BI158" i="21" a="1"/>
  <c r="BI158" i="21" s="1"/>
  <c r="BJ158" i="21" a="1"/>
  <c r="BJ158" i="21" s="1"/>
  <c r="BK158" i="21" a="1"/>
  <c r="BK158" i="21" s="1"/>
  <c r="BL158" i="21" a="1"/>
  <c r="BL158" i="21" s="1"/>
  <c r="BM158" i="21" a="1"/>
  <c r="BM158" i="21" s="1"/>
  <c r="BN158" i="21" a="1"/>
  <c r="BN158" i="21" s="1"/>
  <c r="BO158" i="21" a="1"/>
  <c r="BO158" i="21" s="1"/>
  <c r="BP158" i="21" a="1"/>
  <c r="BP158" i="21" s="1"/>
  <c r="BQ158" i="21" a="1"/>
  <c r="BQ158" i="21" s="1"/>
  <c r="BR158" i="21" a="1"/>
  <c r="BR158" i="21" s="1"/>
  <c r="BS158" i="21" a="1"/>
  <c r="BS158" i="21" s="1"/>
  <c r="BT158" i="21" a="1"/>
  <c r="BT158" i="21" s="1"/>
  <c r="BU158" i="21" a="1"/>
  <c r="BU158" i="21" s="1"/>
  <c r="BV158" i="21" a="1"/>
  <c r="BV158" i="21" s="1"/>
  <c r="BW158" i="21" a="1"/>
  <c r="BW158" i="21" s="1"/>
  <c r="BX158" i="21" a="1"/>
  <c r="BX158" i="21" s="1"/>
  <c r="BY158" i="21" a="1"/>
  <c r="BY158" i="21" s="1"/>
  <c r="BZ158" i="21" a="1"/>
  <c r="BZ158" i="21" s="1"/>
  <c r="CA158" i="21" a="1"/>
  <c r="CA158" i="21" s="1"/>
  <c r="CB158" i="21" a="1"/>
  <c r="CB158" i="21" s="1"/>
  <c r="CC158" i="21" a="1"/>
  <c r="CC158" i="21" s="1"/>
  <c r="CD158" i="21" a="1"/>
  <c r="CD158" i="21" s="1"/>
  <c r="CE158" i="21" a="1"/>
  <c r="CE158" i="21" s="1"/>
  <c r="CF158" i="21" a="1"/>
  <c r="CF158" i="21" s="1"/>
  <c r="CG158" i="21" a="1"/>
  <c r="CG158" i="21" s="1"/>
  <c r="CH158" i="21" a="1"/>
  <c r="CH158" i="21" s="1"/>
  <c r="CI158" i="21" a="1"/>
  <c r="CI158" i="21" s="1"/>
  <c r="CJ158" i="21" a="1"/>
  <c r="CJ158" i="21" s="1"/>
  <c r="CK158" i="21" a="1"/>
  <c r="CK158" i="21" s="1"/>
  <c r="CL158" i="21" a="1"/>
  <c r="CL158" i="21" s="1"/>
  <c r="CM158" i="21" a="1"/>
  <c r="CM158" i="21" s="1"/>
  <c r="CN158" i="21" a="1"/>
  <c r="CN158" i="21" s="1"/>
  <c r="CO158" i="21" a="1"/>
  <c r="CO158" i="21" s="1"/>
  <c r="CP158" i="21" a="1"/>
  <c r="CP158" i="21" s="1"/>
  <c r="CQ158" i="21" a="1"/>
  <c r="CQ158" i="21" s="1"/>
  <c r="CR158" i="21" a="1"/>
  <c r="CR158" i="21" s="1"/>
  <c r="CS158" i="21" a="1"/>
  <c r="CS158" i="21" s="1"/>
  <c r="CT158" i="21" a="1"/>
  <c r="CT158" i="21" s="1"/>
  <c r="CU158" i="21" a="1"/>
  <c r="CU158" i="21" s="1"/>
  <c r="CV158" i="21" a="1"/>
  <c r="CV158" i="21" s="1"/>
  <c r="CW158" i="21" a="1"/>
  <c r="CW158" i="21" s="1"/>
  <c r="N159" i="21" a="1"/>
  <c r="N159" i="21" s="1"/>
  <c r="O159" i="21" a="1"/>
  <c r="O159" i="21" s="1"/>
  <c r="P159" i="21" a="1"/>
  <c r="P159" i="21" s="1"/>
  <c r="Q159" i="21" a="1"/>
  <c r="Q159" i="21" s="1"/>
  <c r="R159" i="21" a="1"/>
  <c r="R159" i="21" s="1"/>
  <c r="S159" i="21" a="1"/>
  <c r="S159" i="21" s="1"/>
  <c r="T159" i="21" a="1"/>
  <c r="T159" i="21" s="1"/>
  <c r="U159" i="21" a="1"/>
  <c r="U159" i="21" s="1"/>
  <c r="V159" i="21" a="1"/>
  <c r="V159" i="21" s="1"/>
  <c r="W159" i="21" a="1"/>
  <c r="W159" i="21" s="1"/>
  <c r="X159" i="21" a="1"/>
  <c r="X159" i="21" s="1"/>
  <c r="Y159" i="21" a="1"/>
  <c r="Y159" i="21" s="1"/>
  <c r="Z159" i="21" a="1"/>
  <c r="Z159" i="21" s="1"/>
  <c r="AA159" i="21" a="1"/>
  <c r="AA159" i="21" s="1"/>
  <c r="AB159" i="21" a="1"/>
  <c r="AB159" i="21" s="1"/>
  <c r="AC159" i="21" a="1"/>
  <c r="AC159" i="21" s="1"/>
  <c r="AD159" i="21" a="1"/>
  <c r="AD159" i="21" s="1"/>
  <c r="AE159" i="21" a="1"/>
  <c r="AE159" i="21" s="1"/>
  <c r="AF159" i="21" a="1"/>
  <c r="AF159" i="21" s="1"/>
  <c r="AG159" i="21" a="1"/>
  <c r="AG159" i="21" s="1"/>
  <c r="AH159" i="21" a="1"/>
  <c r="AH159" i="21" s="1"/>
  <c r="AI159" i="21" a="1"/>
  <c r="AI159" i="21" s="1"/>
  <c r="AJ159" i="21" a="1"/>
  <c r="AJ159" i="21" s="1"/>
  <c r="AK159" i="21" a="1"/>
  <c r="AK159" i="21" s="1"/>
  <c r="AL159" i="21" a="1"/>
  <c r="AL159" i="21" s="1"/>
  <c r="AM159" i="21" a="1"/>
  <c r="AM159" i="21" s="1"/>
  <c r="AN159" i="21" a="1"/>
  <c r="AN159" i="21" s="1"/>
  <c r="AO159" i="21" a="1"/>
  <c r="AO159" i="21" s="1"/>
  <c r="AP159" i="21" a="1"/>
  <c r="AP159" i="21" s="1"/>
  <c r="AQ159" i="21" a="1"/>
  <c r="AQ159" i="21" s="1"/>
  <c r="AR159" i="21" a="1"/>
  <c r="AR159" i="21" s="1"/>
  <c r="AS159" i="21" a="1"/>
  <c r="AS159" i="21" s="1"/>
  <c r="AT159" i="21" a="1"/>
  <c r="AT159" i="21" s="1"/>
  <c r="AU159" i="21" a="1"/>
  <c r="AU159" i="21" s="1"/>
  <c r="AV159" i="21" a="1"/>
  <c r="AV159" i="21" s="1"/>
  <c r="AW159" i="21" a="1"/>
  <c r="AW159" i="21" s="1"/>
  <c r="AX159" i="21" a="1"/>
  <c r="AX159" i="21" s="1"/>
  <c r="AY159" i="21" a="1"/>
  <c r="AY159" i="21" s="1"/>
  <c r="AZ159" i="21" a="1"/>
  <c r="AZ159" i="21" s="1"/>
  <c r="BA159" i="21" a="1"/>
  <c r="BA159" i="21" s="1"/>
  <c r="BB159" i="21" a="1"/>
  <c r="BB159" i="21" s="1"/>
  <c r="BC159" i="21" a="1"/>
  <c r="BC159" i="21" s="1"/>
  <c r="BD159" i="21" a="1"/>
  <c r="BD159" i="21" s="1"/>
  <c r="BE159" i="21" a="1"/>
  <c r="BE159" i="21" s="1"/>
  <c r="BF159" i="21" a="1"/>
  <c r="BF159" i="21" s="1"/>
  <c r="BG159" i="21" a="1"/>
  <c r="BG159" i="21" s="1"/>
  <c r="BH159" i="21" a="1"/>
  <c r="BH159" i="21" s="1"/>
  <c r="BI159" i="21" a="1"/>
  <c r="BI159" i="21" s="1"/>
  <c r="BJ159" i="21" a="1"/>
  <c r="BJ159" i="21" s="1"/>
  <c r="BK159" i="21" a="1"/>
  <c r="BK159" i="21" s="1"/>
  <c r="BL159" i="21" a="1"/>
  <c r="BL159" i="21" s="1"/>
  <c r="BM159" i="21" a="1"/>
  <c r="BM159" i="21" s="1"/>
  <c r="BN159" i="21" a="1"/>
  <c r="BN159" i="21" s="1"/>
  <c r="BO159" i="21" a="1"/>
  <c r="BO159" i="21" s="1"/>
  <c r="BP159" i="21" a="1"/>
  <c r="BP159" i="21" s="1"/>
  <c r="BQ159" i="21" a="1"/>
  <c r="BQ159" i="21" s="1"/>
  <c r="BR159" i="21" a="1"/>
  <c r="BR159" i="21" s="1"/>
  <c r="BS159" i="21" a="1"/>
  <c r="BS159" i="21" s="1"/>
  <c r="BT159" i="21" a="1"/>
  <c r="BT159" i="21" s="1"/>
  <c r="BU159" i="21" a="1"/>
  <c r="BU159" i="21" s="1"/>
  <c r="BV159" i="21" a="1"/>
  <c r="BV159" i="21" s="1"/>
  <c r="BW159" i="21" a="1"/>
  <c r="BW159" i="21" s="1"/>
  <c r="BX159" i="21" a="1"/>
  <c r="BX159" i="21" s="1"/>
  <c r="BY159" i="21" a="1"/>
  <c r="BY159" i="21" s="1"/>
  <c r="BZ159" i="21" a="1"/>
  <c r="BZ159" i="21" s="1"/>
  <c r="CA159" i="21" a="1"/>
  <c r="CA159" i="21" s="1"/>
  <c r="CB159" i="21" a="1"/>
  <c r="CB159" i="21" s="1"/>
  <c r="CC159" i="21" a="1"/>
  <c r="CC159" i="21" s="1"/>
  <c r="CD159" i="21" a="1"/>
  <c r="CD159" i="21" s="1"/>
  <c r="CE159" i="21" a="1"/>
  <c r="CE159" i="21" s="1"/>
  <c r="CF159" i="21" a="1"/>
  <c r="CF159" i="21" s="1"/>
  <c r="CG159" i="21" a="1"/>
  <c r="CG159" i="21" s="1"/>
  <c r="CH159" i="21" a="1"/>
  <c r="CH159" i="21" s="1"/>
  <c r="CI159" i="21" a="1"/>
  <c r="CI159" i="21" s="1"/>
  <c r="CJ159" i="21" a="1"/>
  <c r="CJ159" i="21" s="1"/>
  <c r="CK159" i="21" a="1"/>
  <c r="CK159" i="21" s="1"/>
  <c r="CL159" i="21" a="1"/>
  <c r="CL159" i="21" s="1"/>
  <c r="CM159" i="21" a="1"/>
  <c r="CM159" i="21" s="1"/>
  <c r="CN159" i="21" a="1"/>
  <c r="CN159" i="21" s="1"/>
  <c r="CO159" i="21" a="1"/>
  <c r="CO159" i="21" s="1"/>
  <c r="CP159" i="21" a="1"/>
  <c r="CP159" i="21" s="1"/>
  <c r="CQ159" i="21" a="1"/>
  <c r="CQ159" i="21" s="1"/>
  <c r="CR159" i="21" a="1"/>
  <c r="CR159" i="21" s="1"/>
  <c r="CS159" i="21" a="1"/>
  <c r="CS159" i="21" s="1"/>
  <c r="CT159" i="21" a="1"/>
  <c r="CT159" i="21" s="1"/>
  <c r="CU159" i="21" a="1"/>
  <c r="CU159" i="21" s="1"/>
  <c r="CV159" i="21" a="1"/>
  <c r="CV159" i="21" s="1"/>
  <c r="CW159" i="21" a="1"/>
  <c r="CW159" i="21" s="1"/>
  <c r="N160" i="21" a="1"/>
  <c r="N160" i="21" s="1"/>
  <c r="O160" i="21" a="1"/>
  <c r="O160" i="21" s="1"/>
  <c r="P160" i="21" a="1"/>
  <c r="P160" i="21" s="1"/>
  <c r="Q160" i="21" a="1"/>
  <c r="Q160" i="21" s="1"/>
  <c r="R160" i="21" a="1"/>
  <c r="R160" i="21" s="1"/>
  <c r="S160" i="21" a="1"/>
  <c r="S160" i="21" s="1"/>
  <c r="T160" i="21" a="1"/>
  <c r="T160" i="21" s="1"/>
  <c r="U160" i="21" a="1"/>
  <c r="U160" i="21" s="1"/>
  <c r="V160" i="21" a="1"/>
  <c r="V160" i="21" s="1"/>
  <c r="W160" i="21" a="1"/>
  <c r="W160" i="21" s="1"/>
  <c r="X160" i="21" a="1"/>
  <c r="X160" i="21" s="1"/>
  <c r="Y160" i="21" a="1"/>
  <c r="Y160" i="21" s="1"/>
  <c r="Z160" i="21" a="1"/>
  <c r="Z160" i="21" s="1"/>
  <c r="AA160" i="21" a="1"/>
  <c r="AA160" i="21" s="1"/>
  <c r="AB160" i="21" a="1"/>
  <c r="AB160" i="21" s="1"/>
  <c r="AC160" i="21" a="1"/>
  <c r="AC160" i="21" s="1"/>
  <c r="AD160" i="21" a="1"/>
  <c r="AD160" i="21" s="1"/>
  <c r="AE160" i="21" a="1"/>
  <c r="AE160" i="21" s="1"/>
  <c r="AF160" i="21" a="1"/>
  <c r="AF160" i="21" s="1"/>
  <c r="AG160" i="21" a="1"/>
  <c r="AG160" i="21" s="1"/>
  <c r="AH160" i="21" a="1"/>
  <c r="AH160" i="21" s="1"/>
  <c r="AI160" i="21" a="1"/>
  <c r="AI160" i="21" s="1"/>
  <c r="AJ160" i="21" a="1"/>
  <c r="AJ160" i="21" s="1"/>
  <c r="AK160" i="21" a="1"/>
  <c r="AK160" i="21" s="1"/>
  <c r="AL160" i="21" a="1"/>
  <c r="AL160" i="21" s="1"/>
  <c r="AM160" i="21" a="1"/>
  <c r="AM160" i="21" s="1"/>
  <c r="AN160" i="21" a="1"/>
  <c r="AN160" i="21" s="1"/>
  <c r="AO160" i="21" a="1"/>
  <c r="AO160" i="21" s="1"/>
  <c r="AP160" i="21" a="1"/>
  <c r="AP160" i="21" s="1"/>
  <c r="AQ160" i="21" a="1"/>
  <c r="AQ160" i="21" s="1"/>
  <c r="AR160" i="21" a="1"/>
  <c r="AR160" i="21" s="1"/>
  <c r="AS160" i="21" a="1"/>
  <c r="AS160" i="21" s="1"/>
  <c r="AT160" i="21" a="1"/>
  <c r="AT160" i="21" s="1"/>
  <c r="AU160" i="21" a="1"/>
  <c r="AU160" i="21" s="1"/>
  <c r="AV160" i="21" a="1"/>
  <c r="AV160" i="21" s="1"/>
  <c r="AW160" i="21" a="1"/>
  <c r="AW160" i="21" s="1"/>
  <c r="AX160" i="21" a="1"/>
  <c r="AX160" i="21" s="1"/>
  <c r="AY160" i="21" a="1"/>
  <c r="AY160" i="21" s="1"/>
  <c r="AZ160" i="21" a="1"/>
  <c r="AZ160" i="21" s="1"/>
  <c r="BA160" i="21" a="1"/>
  <c r="BA160" i="21" s="1"/>
  <c r="BB160" i="21" a="1"/>
  <c r="BB160" i="21" s="1"/>
  <c r="BC160" i="21" a="1"/>
  <c r="BC160" i="21" s="1"/>
  <c r="BD160" i="21" a="1"/>
  <c r="BD160" i="21" s="1"/>
  <c r="BE160" i="21" a="1"/>
  <c r="BE160" i="21" s="1"/>
  <c r="BF160" i="21" a="1"/>
  <c r="BF160" i="21" s="1"/>
  <c r="BG160" i="21" a="1"/>
  <c r="BG160" i="21" s="1"/>
  <c r="BH160" i="21" a="1"/>
  <c r="BH160" i="21" s="1"/>
  <c r="BI160" i="21" a="1"/>
  <c r="BI160" i="21" s="1"/>
  <c r="BJ160" i="21" a="1"/>
  <c r="BJ160" i="21" s="1"/>
  <c r="BK160" i="21" a="1"/>
  <c r="BK160" i="21" s="1"/>
  <c r="BL160" i="21" a="1"/>
  <c r="BL160" i="21" s="1"/>
  <c r="BM160" i="21" a="1"/>
  <c r="BM160" i="21" s="1"/>
  <c r="BN160" i="21" a="1"/>
  <c r="BN160" i="21" s="1"/>
  <c r="BO160" i="21" a="1"/>
  <c r="BO160" i="21" s="1"/>
  <c r="BP160" i="21" a="1"/>
  <c r="BP160" i="21" s="1"/>
  <c r="BQ160" i="21" a="1"/>
  <c r="BQ160" i="21" s="1"/>
  <c r="BR160" i="21" a="1"/>
  <c r="BR160" i="21" s="1"/>
  <c r="BS160" i="21" a="1"/>
  <c r="BS160" i="21" s="1"/>
  <c r="BT160" i="21" a="1"/>
  <c r="BT160" i="21" s="1"/>
  <c r="BU160" i="21" a="1"/>
  <c r="BU160" i="21" s="1"/>
  <c r="BV160" i="21" a="1"/>
  <c r="BV160" i="21" s="1"/>
  <c r="BW160" i="21" a="1"/>
  <c r="BW160" i="21" s="1"/>
  <c r="BX160" i="21" a="1"/>
  <c r="BX160" i="21" s="1"/>
  <c r="BY160" i="21" a="1"/>
  <c r="BY160" i="21" s="1"/>
  <c r="BZ160" i="21" a="1"/>
  <c r="BZ160" i="21" s="1"/>
  <c r="CA160" i="21" a="1"/>
  <c r="CA160" i="21" s="1"/>
  <c r="CB160" i="21" a="1"/>
  <c r="CB160" i="21" s="1"/>
  <c r="CC160" i="21" a="1"/>
  <c r="CC160" i="21" s="1"/>
  <c r="CD160" i="21" a="1"/>
  <c r="CD160" i="21" s="1"/>
  <c r="CE160" i="21" a="1"/>
  <c r="CE160" i="21" s="1"/>
  <c r="CF160" i="21" a="1"/>
  <c r="CF160" i="21" s="1"/>
  <c r="CG160" i="21" a="1"/>
  <c r="CG160" i="21" s="1"/>
  <c r="CH160" i="21" a="1"/>
  <c r="CH160" i="21" s="1"/>
  <c r="CI160" i="21" a="1"/>
  <c r="CI160" i="21" s="1"/>
  <c r="CJ160" i="21" a="1"/>
  <c r="CJ160" i="21" s="1"/>
  <c r="CK160" i="21" a="1"/>
  <c r="CK160" i="21" s="1"/>
  <c r="CL160" i="21" a="1"/>
  <c r="CL160" i="21" s="1"/>
  <c r="CM160" i="21" a="1"/>
  <c r="CM160" i="21" s="1"/>
  <c r="CN160" i="21" a="1"/>
  <c r="CN160" i="21" s="1"/>
  <c r="CO160" i="21" a="1"/>
  <c r="CO160" i="21" s="1"/>
  <c r="CP160" i="21" a="1"/>
  <c r="CP160" i="21" s="1"/>
  <c r="CQ160" i="21" a="1"/>
  <c r="CQ160" i="21" s="1"/>
  <c r="CR160" i="21" a="1"/>
  <c r="CR160" i="21" s="1"/>
  <c r="CS160" i="21" a="1"/>
  <c r="CS160" i="21" s="1"/>
  <c r="CT160" i="21" a="1"/>
  <c r="CT160" i="21" s="1"/>
  <c r="CU160" i="21" a="1"/>
  <c r="CU160" i="21" s="1"/>
  <c r="CV160" i="21" a="1"/>
  <c r="CV160" i="21" s="1"/>
  <c r="CW160" i="21" a="1"/>
  <c r="CW160" i="21" s="1"/>
  <c r="N161" i="21" a="1"/>
  <c r="N161" i="21" s="1"/>
  <c r="O161" i="21" a="1"/>
  <c r="O161" i="21" s="1"/>
  <c r="P161" i="21" a="1"/>
  <c r="P161" i="21" s="1"/>
  <c r="Q161" i="21" a="1"/>
  <c r="Q161" i="21" s="1"/>
  <c r="R161" i="21" a="1"/>
  <c r="R161" i="21" s="1"/>
  <c r="S161" i="21" a="1"/>
  <c r="S161" i="21" s="1"/>
  <c r="T161" i="21" a="1"/>
  <c r="T161" i="21" s="1"/>
  <c r="U161" i="21" a="1"/>
  <c r="U161" i="21" s="1"/>
  <c r="V161" i="21" a="1"/>
  <c r="V161" i="21" s="1"/>
  <c r="W161" i="21" a="1"/>
  <c r="W161" i="21" s="1"/>
  <c r="X161" i="21" a="1"/>
  <c r="X161" i="21" s="1"/>
  <c r="Y161" i="21" a="1"/>
  <c r="Y161" i="21" s="1"/>
  <c r="Z161" i="21" a="1"/>
  <c r="Z161" i="21" s="1"/>
  <c r="AA161" i="21" a="1"/>
  <c r="AA161" i="21" s="1"/>
  <c r="AB161" i="21" a="1"/>
  <c r="AB161" i="21" s="1"/>
  <c r="AC161" i="21" a="1"/>
  <c r="AC161" i="21" s="1"/>
  <c r="AD161" i="21" a="1"/>
  <c r="AD161" i="21" s="1"/>
  <c r="AE161" i="21" a="1"/>
  <c r="AE161" i="21" s="1"/>
  <c r="AF161" i="21" a="1"/>
  <c r="AF161" i="21" s="1"/>
  <c r="AG161" i="21" a="1"/>
  <c r="AG161" i="21" s="1"/>
  <c r="AH161" i="21" a="1"/>
  <c r="AH161" i="21" s="1"/>
  <c r="AI161" i="21" a="1"/>
  <c r="AI161" i="21" s="1"/>
  <c r="AJ161" i="21" a="1"/>
  <c r="AJ161" i="21" s="1"/>
  <c r="AK161" i="21" a="1"/>
  <c r="AK161" i="21" s="1"/>
  <c r="AL161" i="21" a="1"/>
  <c r="AL161" i="21" s="1"/>
  <c r="AM161" i="21" a="1"/>
  <c r="AM161" i="21" s="1"/>
  <c r="AN161" i="21" a="1"/>
  <c r="AN161" i="21" s="1"/>
  <c r="AO161" i="21" a="1"/>
  <c r="AO161" i="21" s="1"/>
  <c r="AP161" i="21" a="1"/>
  <c r="AP161" i="21" s="1"/>
  <c r="AQ161" i="21" a="1"/>
  <c r="AQ161" i="21" s="1"/>
  <c r="AR161" i="21" a="1"/>
  <c r="AR161" i="21" s="1"/>
  <c r="AS161" i="21" a="1"/>
  <c r="AS161" i="21" s="1"/>
  <c r="AT161" i="21" a="1"/>
  <c r="AT161" i="21" s="1"/>
  <c r="AU161" i="21" a="1"/>
  <c r="AU161" i="21" s="1"/>
  <c r="AV161" i="21" a="1"/>
  <c r="AV161" i="21" s="1"/>
  <c r="AW161" i="21" a="1"/>
  <c r="AW161" i="21" s="1"/>
  <c r="AX161" i="21" a="1"/>
  <c r="AX161" i="21" s="1"/>
  <c r="AY161" i="21" a="1"/>
  <c r="AY161" i="21" s="1"/>
  <c r="AZ161" i="21" a="1"/>
  <c r="AZ161" i="21" s="1"/>
  <c r="BA161" i="21" a="1"/>
  <c r="BA161" i="21" s="1"/>
  <c r="BB161" i="21" a="1"/>
  <c r="BB161" i="21" s="1"/>
  <c r="BC161" i="21" a="1"/>
  <c r="BC161" i="21" s="1"/>
  <c r="BD161" i="21" a="1"/>
  <c r="BD161" i="21" s="1"/>
  <c r="BE161" i="21" a="1"/>
  <c r="BE161" i="21" s="1"/>
  <c r="BF161" i="21" a="1"/>
  <c r="BF161" i="21" s="1"/>
  <c r="BG161" i="21" a="1"/>
  <c r="BG161" i="21" s="1"/>
  <c r="BH161" i="21" a="1"/>
  <c r="BH161" i="21" s="1"/>
  <c r="BI161" i="21" a="1"/>
  <c r="BI161" i="21" s="1"/>
  <c r="BJ161" i="21" a="1"/>
  <c r="BJ161" i="21" s="1"/>
  <c r="BK161" i="21" a="1"/>
  <c r="BK161" i="21" s="1"/>
  <c r="BL161" i="21" a="1"/>
  <c r="BL161" i="21" s="1"/>
  <c r="BM161" i="21" a="1"/>
  <c r="BM161" i="21" s="1"/>
  <c r="BN161" i="21" a="1"/>
  <c r="BN161" i="21" s="1"/>
  <c r="BO161" i="21" a="1"/>
  <c r="BO161" i="21" s="1"/>
  <c r="BP161" i="21" a="1"/>
  <c r="BP161" i="21" s="1"/>
  <c r="BQ161" i="21" a="1"/>
  <c r="BQ161" i="21" s="1"/>
  <c r="BR161" i="21" a="1"/>
  <c r="BR161" i="21" s="1"/>
  <c r="BS161" i="21" a="1"/>
  <c r="BS161" i="21" s="1"/>
  <c r="BT161" i="21" a="1"/>
  <c r="BT161" i="21" s="1"/>
  <c r="BU161" i="21" a="1"/>
  <c r="BU161" i="21" s="1"/>
  <c r="BV161" i="21" a="1"/>
  <c r="BV161" i="21" s="1"/>
  <c r="BW161" i="21" a="1"/>
  <c r="BW161" i="21" s="1"/>
  <c r="BX161" i="21" a="1"/>
  <c r="BX161" i="21" s="1"/>
  <c r="BY161" i="21" a="1"/>
  <c r="BY161" i="21" s="1"/>
  <c r="BZ161" i="21" a="1"/>
  <c r="BZ161" i="21" s="1"/>
  <c r="CA161" i="21" a="1"/>
  <c r="CA161" i="21" s="1"/>
  <c r="CB161" i="21" a="1"/>
  <c r="CB161" i="21" s="1"/>
  <c r="CC161" i="21" a="1"/>
  <c r="CC161" i="21" s="1"/>
  <c r="CD161" i="21" a="1"/>
  <c r="CD161" i="21" s="1"/>
  <c r="CE161" i="21" a="1"/>
  <c r="CE161" i="21" s="1"/>
  <c r="CF161" i="21" a="1"/>
  <c r="CF161" i="21" s="1"/>
  <c r="CG161" i="21" a="1"/>
  <c r="CG161" i="21" s="1"/>
  <c r="CH161" i="21" a="1"/>
  <c r="CH161" i="21" s="1"/>
  <c r="CI161" i="21" a="1"/>
  <c r="CI161" i="21" s="1"/>
  <c r="CJ161" i="21" a="1"/>
  <c r="CJ161" i="21" s="1"/>
  <c r="CK161" i="21" a="1"/>
  <c r="CK161" i="21" s="1"/>
  <c r="CL161" i="21" a="1"/>
  <c r="CL161" i="21" s="1"/>
  <c r="CM161" i="21" a="1"/>
  <c r="CM161" i="21" s="1"/>
  <c r="CN161" i="21" a="1"/>
  <c r="CN161" i="21" s="1"/>
  <c r="CO161" i="21" a="1"/>
  <c r="CO161" i="21" s="1"/>
  <c r="CP161" i="21" a="1"/>
  <c r="CP161" i="21" s="1"/>
  <c r="CQ161" i="21" a="1"/>
  <c r="CQ161" i="21" s="1"/>
  <c r="CR161" i="21" a="1"/>
  <c r="CR161" i="21" s="1"/>
  <c r="CS161" i="21" a="1"/>
  <c r="CS161" i="21" s="1"/>
  <c r="CT161" i="21" a="1"/>
  <c r="CT161" i="21" s="1"/>
  <c r="CU161" i="21" a="1"/>
  <c r="CU161" i="21" s="1"/>
  <c r="CV161" i="21" a="1"/>
  <c r="CV161" i="21" s="1"/>
  <c r="CW161" i="21" a="1"/>
  <c r="CW161" i="21" s="1"/>
  <c r="N162" i="21" a="1"/>
  <c r="N162" i="21" s="1"/>
  <c r="O162" i="21" a="1"/>
  <c r="O162" i="21" s="1"/>
  <c r="P162" i="21" a="1"/>
  <c r="P162" i="21" s="1"/>
  <c r="Q162" i="21" a="1"/>
  <c r="Q162" i="21" s="1"/>
  <c r="R162" i="21" a="1"/>
  <c r="R162" i="21" s="1"/>
  <c r="S162" i="21" a="1"/>
  <c r="S162" i="21" s="1"/>
  <c r="T162" i="21" a="1"/>
  <c r="T162" i="21" s="1"/>
  <c r="U162" i="21" a="1"/>
  <c r="U162" i="21" s="1"/>
  <c r="V162" i="21" a="1"/>
  <c r="V162" i="21" s="1"/>
  <c r="W162" i="21" a="1"/>
  <c r="W162" i="21" s="1"/>
  <c r="X162" i="21" a="1"/>
  <c r="X162" i="21" s="1"/>
  <c r="Y162" i="21" a="1"/>
  <c r="Y162" i="21" s="1"/>
  <c r="Z162" i="21" a="1"/>
  <c r="Z162" i="21" s="1"/>
  <c r="AA162" i="21" a="1"/>
  <c r="AA162" i="21" s="1"/>
  <c r="AB162" i="21" a="1"/>
  <c r="AB162" i="21" s="1"/>
  <c r="AC162" i="21" a="1"/>
  <c r="AC162" i="21" s="1"/>
  <c r="AD162" i="21" a="1"/>
  <c r="AD162" i="21" s="1"/>
  <c r="AE162" i="21" a="1"/>
  <c r="AE162" i="21" s="1"/>
  <c r="AF162" i="21" a="1"/>
  <c r="AF162" i="21" s="1"/>
  <c r="AG162" i="21" a="1"/>
  <c r="AG162" i="21" s="1"/>
  <c r="AH162" i="21" a="1"/>
  <c r="AH162" i="21" s="1"/>
  <c r="AI162" i="21" a="1"/>
  <c r="AI162" i="21" s="1"/>
  <c r="AJ162" i="21" a="1"/>
  <c r="AJ162" i="21" s="1"/>
  <c r="AK162" i="21" a="1"/>
  <c r="AK162" i="21" s="1"/>
  <c r="AL162" i="21" a="1"/>
  <c r="AL162" i="21" s="1"/>
  <c r="AM162" i="21" a="1"/>
  <c r="AM162" i="21" s="1"/>
  <c r="AN162" i="21" a="1"/>
  <c r="AN162" i="21" s="1"/>
  <c r="AO162" i="21" a="1"/>
  <c r="AO162" i="21" s="1"/>
  <c r="AP162" i="21" a="1"/>
  <c r="AP162" i="21" s="1"/>
  <c r="AQ162" i="21" a="1"/>
  <c r="AQ162" i="21" s="1"/>
  <c r="AR162" i="21" a="1"/>
  <c r="AR162" i="21" s="1"/>
  <c r="AS162" i="21" a="1"/>
  <c r="AS162" i="21" s="1"/>
  <c r="AT162" i="21" a="1"/>
  <c r="AT162" i="21" s="1"/>
  <c r="AU162" i="21" a="1"/>
  <c r="AU162" i="21" s="1"/>
  <c r="AV162" i="21" a="1"/>
  <c r="AV162" i="21" s="1"/>
  <c r="AW162" i="21" a="1"/>
  <c r="AW162" i="21" s="1"/>
  <c r="AX162" i="21" a="1"/>
  <c r="AX162" i="21" s="1"/>
  <c r="AY162" i="21" a="1"/>
  <c r="AY162" i="21" s="1"/>
  <c r="AZ162" i="21" a="1"/>
  <c r="AZ162" i="21" s="1"/>
  <c r="BA162" i="21" a="1"/>
  <c r="BA162" i="21" s="1"/>
  <c r="BB162" i="21" a="1"/>
  <c r="BB162" i="21" s="1"/>
  <c r="BC162" i="21" a="1"/>
  <c r="BC162" i="21" s="1"/>
  <c r="BD162" i="21" a="1"/>
  <c r="BD162" i="21" s="1"/>
  <c r="BE162" i="21" a="1"/>
  <c r="BE162" i="21" s="1"/>
  <c r="BF162" i="21" a="1"/>
  <c r="BF162" i="21" s="1"/>
  <c r="BG162" i="21" a="1"/>
  <c r="BG162" i="21" s="1"/>
  <c r="BH162" i="21" a="1"/>
  <c r="BH162" i="21" s="1"/>
  <c r="BI162" i="21" a="1"/>
  <c r="BI162" i="21" s="1"/>
  <c r="BJ162" i="21" a="1"/>
  <c r="BJ162" i="21" s="1"/>
  <c r="BK162" i="21" a="1"/>
  <c r="BK162" i="21" s="1"/>
  <c r="BL162" i="21" a="1"/>
  <c r="BL162" i="21" s="1"/>
  <c r="BM162" i="21" a="1"/>
  <c r="BM162" i="21" s="1"/>
  <c r="BN162" i="21" a="1"/>
  <c r="BN162" i="21" s="1"/>
  <c r="BO162" i="21" a="1"/>
  <c r="BO162" i="21" s="1"/>
  <c r="BP162" i="21" a="1"/>
  <c r="BP162" i="21" s="1"/>
  <c r="BQ162" i="21" a="1"/>
  <c r="BQ162" i="21" s="1"/>
  <c r="BR162" i="21" a="1"/>
  <c r="BR162" i="21" s="1"/>
  <c r="BS162" i="21" a="1"/>
  <c r="BS162" i="21" s="1"/>
  <c r="BT162" i="21" a="1"/>
  <c r="BT162" i="21" s="1"/>
  <c r="BU162" i="21" a="1"/>
  <c r="BU162" i="21" s="1"/>
  <c r="BV162" i="21" a="1"/>
  <c r="BV162" i="21" s="1"/>
  <c r="BW162" i="21" a="1"/>
  <c r="BW162" i="21" s="1"/>
  <c r="BX162" i="21" a="1"/>
  <c r="BX162" i="21" s="1"/>
  <c r="BY162" i="21" a="1"/>
  <c r="BY162" i="21" s="1"/>
  <c r="BZ162" i="21" a="1"/>
  <c r="BZ162" i="21" s="1"/>
  <c r="CA162" i="21" a="1"/>
  <c r="CA162" i="21" s="1"/>
  <c r="CB162" i="21" a="1"/>
  <c r="CB162" i="21" s="1"/>
  <c r="CC162" i="21" a="1"/>
  <c r="CC162" i="21" s="1"/>
  <c r="CD162" i="21" a="1"/>
  <c r="CD162" i="21" s="1"/>
  <c r="CE162" i="21" a="1"/>
  <c r="CE162" i="21" s="1"/>
  <c r="CF162" i="21" a="1"/>
  <c r="CF162" i="21" s="1"/>
  <c r="CG162" i="21" a="1"/>
  <c r="CG162" i="21" s="1"/>
  <c r="CH162" i="21" a="1"/>
  <c r="CH162" i="21" s="1"/>
  <c r="CI162" i="21" a="1"/>
  <c r="CI162" i="21" s="1"/>
  <c r="CJ162" i="21" a="1"/>
  <c r="CJ162" i="21" s="1"/>
  <c r="CK162" i="21" a="1"/>
  <c r="CK162" i="21" s="1"/>
  <c r="CL162" i="21" a="1"/>
  <c r="CL162" i="21" s="1"/>
  <c r="CM162" i="21" a="1"/>
  <c r="CM162" i="21" s="1"/>
  <c r="CN162" i="21" a="1"/>
  <c r="CN162" i="21" s="1"/>
  <c r="CO162" i="21" a="1"/>
  <c r="CO162" i="21" s="1"/>
  <c r="CP162" i="21" a="1"/>
  <c r="CP162" i="21" s="1"/>
  <c r="CQ162" i="21" a="1"/>
  <c r="CQ162" i="21" s="1"/>
  <c r="CR162" i="21" a="1"/>
  <c r="CR162" i="21" s="1"/>
  <c r="CS162" i="21" a="1"/>
  <c r="CS162" i="21" s="1"/>
  <c r="CT162" i="21" a="1"/>
  <c r="CT162" i="21" s="1"/>
  <c r="CU162" i="21" a="1"/>
  <c r="CU162" i="21" s="1"/>
  <c r="CV162" i="21" a="1"/>
  <c r="CV162" i="21" s="1"/>
  <c r="CW162" i="21" a="1"/>
  <c r="CW162" i="21" s="1"/>
  <c r="N163" i="21" a="1"/>
  <c r="N163" i="21" s="1"/>
  <c r="O163" i="21" a="1"/>
  <c r="O163" i="21" s="1"/>
  <c r="P163" i="21" a="1"/>
  <c r="P163" i="21" s="1"/>
  <c r="Q163" i="21" a="1"/>
  <c r="Q163" i="21" s="1"/>
  <c r="R163" i="21" a="1"/>
  <c r="R163" i="21" s="1"/>
  <c r="S163" i="21" a="1"/>
  <c r="S163" i="21" s="1"/>
  <c r="T163" i="21" a="1"/>
  <c r="T163" i="21" s="1"/>
  <c r="U163" i="21" a="1"/>
  <c r="U163" i="21" s="1"/>
  <c r="V163" i="21" a="1"/>
  <c r="V163" i="21" s="1"/>
  <c r="W163" i="21" a="1"/>
  <c r="W163" i="21" s="1"/>
  <c r="X163" i="21" a="1"/>
  <c r="X163" i="21" s="1"/>
  <c r="Y163" i="21" a="1"/>
  <c r="Y163" i="21" s="1"/>
  <c r="Z163" i="21" a="1"/>
  <c r="Z163" i="21" s="1"/>
  <c r="AA163" i="21" a="1"/>
  <c r="AA163" i="21" s="1"/>
  <c r="AB163" i="21" a="1"/>
  <c r="AB163" i="21" s="1"/>
  <c r="AC163" i="21" a="1"/>
  <c r="AC163" i="21" s="1"/>
  <c r="AD163" i="21" a="1"/>
  <c r="AD163" i="21" s="1"/>
  <c r="AE163" i="21" a="1"/>
  <c r="AE163" i="21" s="1"/>
  <c r="AF163" i="21" a="1"/>
  <c r="AF163" i="21" s="1"/>
  <c r="AG163" i="21" a="1"/>
  <c r="AG163" i="21" s="1"/>
  <c r="AH163" i="21" a="1"/>
  <c r="AH163" i="21" s="1"/>
  <c r="AI163" i="21" a="1"/>
  <c r="AI163" i="21" s="1"/>
  <c r="AJ163" i="21" a="1"/>
  <c r="AJ163" i="21" s="1"/>
  <c r="AK163" i="21" a="1"/>
  <c r="AK163" i="21" s="1"/>
  <c r="AL163" i="21" a="1"/>
  <c r="AL163" i="21" s="1"/>
  <c r="AM163" i="21" a="1"/>
  <c r="AM163" i="21" s="1"/>
  <c r="AN163" i="21" a="1"/>
  <c r="AN163" i="21" s="1"/>
  <c r="AO163" i="21" a="1"/>
  <c r="AO163" i="21" s="1"/>
  <c r="AP163" i="21" a="1"/>
  <c r="AP163" i="21" s="1"/>
  <c r="AQ163" i="21" a="1"/>
  <c r="AQ163" i="21" s="1"/>
  <c r="AR163" i="21" a="1"/>
  <c r="AR163" i="21" s="1"/>
  <c r="AS163" i="21" a="1"/>
  <c r="AS163" i="21" s="1"/>
  <c r="AT163" i="21" a="1"/>
  <c r="AT163" i="21" s="1"/>
  <c r="AU163" i="21" a="1"/>
  <c r="AU163" i="21" s="1"/>
  <c r="AV163" i="21" a="1"/>
  <c r="AV163" i="21" s="1"/>
  <c r="AW163" i="21" a="1"/>
  <c r="AW163" i="21" s="1"/>
  <c r="AX163" i="21" a="1"/>
  <c r="AX163" i="21" s="1"/>
  <c r="AY163" i="21" a="1"/>
  <c r="AY163" i="21" s="1"/>
  <c r="AZ163" i="21" a="1"/>
  <c r="AZ163" i="21" s="1"/>
  <c r="BA163" i="21" a="1"/>
  <c r="BA163" i="21" s="1"/>
  <c r="BB163" i="21" a="1"/>
  <c r="BB163" i="21" s="1"/>
  <c r="BC163" i="21" a="1"/>
  <c r="BC163" i="21" s="1"/>
  <c r="BD163" i="21" a="1"/>
  <c r="BD163" i="21" s="1"/>
  <c r="BE163" i="21" a="1"/>
  <c r="BE163" i="21" s="1"/>
  <c r="BF163" i="21" a="1"/>
  <c r="BF163" i="21" s="1"/>
  <c r="BG163" i="21" a="1"/>
  <c r="BG163" i="21" s="1"/>
  <c r="BH163" i="21" a="1"/>
  <c r="BH163" i="21" s="1"/>
  <c r="BI163" i="21" a="1"/>
  <c r="BI163" i="21" s="1"/>
  <c r="BJ163" i="21" a="1"/>
  <c r="BJ163" i="21" s="1"/>
  <c r="BK163" i="21" a="1"/>
  <c r="BK163" i="21" s="1"/>
  <c r="BL163" i="21" a="1"/>
  <c r="BL163" i="21" s="1"/>
  <c r="BM163" i="21" a="1"/>
  <c r="BM163" i="21" s="1"/>
  <c r="BN163" i="21" a="1"/>
  <c r="BN163" i="21" s="1"/>
  <c r="BO163" i="21" a="1"/>
  <c r="BO163" i="21" s="1"/>
  <c r="BP163" i="21" a="1"/>
  <c r="BP163" i="21" s="1"/>
  <c r="BQ163" i="21" a="1"/>
  <c r="BQ163" i="21" s="1"/>
  <c r="BR163" i="21" a="1"/>
  <c r="BR163" i="21" s="1"/>
  <c r="BS163" i="21" a="1"/>
  <c r="BS163" i="21" s="1"/>
  <c r="BT163" i="21" a="1"/>
  <c r="BT163" i="21" s="1"/>
  <c r="BU163" i="21" a="1"/>
  <c r="BU163" i="21" s="1"/>
  <c r="BV163" i="21" a="1"/>
  <c r="BV163" i="21" s="1"/>
  <c r="BW163" i="21" a="1"/>
  <c r="BW163" i="21" s="1"/>
  <c r="BX163" i="21" a="1"/>
  <c r="BX163" i="21" s="1"/>
  <c r="BY163" i="21" a="1"/>
  <c r="BY163" i="21" s="1"/>
  <c r="BZ163" i="21" a="1"/>
  <c r="BZ163" i="21" s="1"/>
  <c r="CA163" i="21" a="1"/>
  <c r="CA163" i="21" s="1"/>
  <c r="CB163" i="21" a="1"/>
  <c r="CB163" i="21" s="1"/>
  <c r="CC163" i="21" a="1"/>
  <c r="CC163" i="21" s="1"/>
  <c r="CD163" i="21" a="1"/>
  <c r="CD163" i="21" s="1"/>
  <c r="CE163" i="21" a="1"/>
  <c r="CE163" i="21" s="1"/>
  <c r="CF163" i="21" a="1"/>
  <c r="CF163" i="21" s="1"/>
  <c r="CG163" i="21" a="1"/>
  <c r="CG163" i="21" s="1"/>
  <c r="CH163" i="21" a="1"/>
  <c r="CH163" i="21" s="1"/>
  <c r="CI163" i="21" a="1"/>
  <c r="CI163" i="21" s="1"/>
  <c r="CJ163" i="21" a="1"/>
  <c r="CJ163" i="21" s="1"/>
  <c r="CK163" i="21" a="1"/>
  <c r="CK163" i="21" s="1"/>
  <c r="CL163" i="21" a="1"/>
  <c r="CL163" i="21" s="1"/>
  <c r="CM163" i="21" a="1"/>
  <c r="CM163" i="21" s="1"/>
  <c r="CN163" i="21" a="1"/>
  <c r="CN163" i="21" s="1"/>
  <c r="CO163" i="21" a="1"/>
  <c r="CO163" i="21" s="1"/>
  <c r="CP163" i="21" a="1"/>
  <c r="CP163" i="21" s="1"/>
  <c r="CQ163" i="21" a="1"/>
  <c r="CQ163" i="21" s="1"/>
  <c r="CR163" i="21" a="1"/>
  <c r="CR163" i="21" s="1"/>
  <c r="CS163" i="21" a="1"/>
  <c r="CS163" i="21" s="1"/>
  <c r="CT163" i="21" a="1"/>
  <c r="CT163" i="21" s="1"/>
  <c r="CU163" i="21" a="1"/>
  <c r="CU163" i="21" s="1"/>
  <c r="CV163" i="21" a="1"/>
  <c r="CV163" i="21" s="1"/>
  <c r="CW163" i="21" a="1"/>
  <c r="CW163" i="21" s="1"/>
  <c r="N164" i="21" a="1"/>
  <c r="N164" i="21" s="1"/>
  <c r="O164" i="21" a="1"/>
  <c r="O164" i="21" s="1"/>
  <c r="P164" i="21" a="1"/>
  <c r="P164" i="21" s="1"/>
  <c r="Q164" i="21" a="1"/>
  <c r="Q164" i="21" s="1"/>
  <c r="R164" i="21" a="1"/>
  <c r="R164" i="21" s="1"/>
  <c r="S164" i="21" a="1"/>
  <c r="S164" i="21" s="1"/>
  <c r="T164" i="21" a="1"/>
  <c r="T164" i="21" s="1"/>
  <c r="U164" i="21" a="1"/>
  <c r="U164" i="21" s="1"/>
  <c r="V164" i="21" a="1"/>
  <c r="V164" i="21" s="1"/>
  <c r="W164" i="21" a="1"/>
  <c r="W164" i="21" s="1"/>
  <c r="X164" i="21" a="1"/>
  <c r="X164" i="21" s="1"/>
  <c r="Y164" i="21" a="1"/>
  <c r="Y164" i="21" s="1"/>
  <c r="Z164" i="21" a="1"/>
  <c r="Z164" i="21" s="1"/>
  <c r="AA164" i="21" a="1"/>
  <c r="AA164" i="21" s="1"/>
  <c r="AB164" i="21" a="1"/>
  <c r="AB164" i="21" s="1"/>
  <c r="AC164" i="21" a="1"/>
  <c r="AC164" i="21" s="1"/>
  <c r="AD164" i="21" a="1"/>
  <c r="AD164" i="21" s="1"/>
  <c r="AE164" i="21" a="1"/>
  <c r="AE164" i="21" s="1"/>
  <c r="AF164" i="21" a="1"/>
  <c r="AF164" i="21" s="1"/>
  <c r="AG164" i="21" a="1"/>
  <c r="AG164" i="21" s="1"/>
  <c r="AH164" i="21" a="1"/>
  <c r="AH164" i="21" s="1"/>
  <c r="AI164" i="21" a="1"/>
  <c r="AI164" i="21" s="1"/>
  <c r="AJ164" i="21" a="1"/>
  <c r="AJ164" i="21" s="1"/>
  <c r="AK164" i="21" a="1"/>
  <c r="AK164" i="21" s="1"/>
  <c r="AL164" i="21" a="1"/>
  <c r="AL164" i="21" s="1"/>
  <c r="AM164" i="21" a="1"/>
  <c r="AM164" i="21" s="1"/>
  <c r="AN164" i="21" a="1"/>
  <c r="AN164" i="21" s="1"/>
  <c r="AO164" i="21" a="1"/>
  <c r="AO164" i="21" s="1"/>
  <c r="AP164" i="21" a="1"/>
  <c r="AP164" i="21" s="1"/>
  <c r="AQ164" i="21" a="1"/>
  <c r="AQ164" i="21" s="1"/>
  <c r="AR164" i="21" a="1"/>
  <c r="AR164" i="21" s="1"/>
  <c r="AS164" i="21" a="1"/>
  <c r="AS164" i="21" s="1"/>
  <c r="AT164" i="21" a="1"/>
  <c r="AT164" i="21" s="1"/>
  <c r="AU164" i="21" a="1"/>
  <c r="AU164" i="21" s="1"/>
  <c r="AV164" i="21" a="1"/>
  <c r="AV164" i="21" s="1"/>
  <c r="AW164" i="21" a="1"/>
  <c r="AW164" i="21" s="1"/>
  <c r="AX164" i="21" a="1"/>
  <c r="AX164" i="21" s="1"/>
  <c r="AY164" i="21" a="1"/>
  <c r="AY164" i="21" s="1"/>
  <c r="AZ164" i="21" a="1"/>
  <c r="AZ164" i="21" s="1"/>
  <c r="BA164" i="21" a="1"/>
  <c r="BA164" i="21" s="1"/>
  <c r="BB164" i="21" a="1"/>
  <c r="BB164" i="21" s="1"/>
  <c r="BC164" i="21" a="1"/>
  <c r="BC164" i="21" s="1"/>
  <c r="BD164" i="21" a="1"/>
  <c r="BD164" i="21" s="1"/>
  <c r="BE164" i="21" a="1"/>
  <c r="BE164" i="21" s="1"/>
  <c r="BF164" i="21" a="1"/>
  <c r="BF164" i="21" s="1"/>
  <c r="BG164" i="21" a="1"/>
  <c r="BG164" i="21" s="1"/>
  <c r="BH164" i="21" a="1"/>
  <c r="BH164" i="21" s="1"/>
  <c r="BI164" i="21" a="1"/>
  <c r="BI164" i="21" s="1"/>
  <c r="BJ164" i="21" a="1"/>
  <c r="BJ164" i="21" s="1"/>
  <c r="BK164" i="21" a="1"/>
  <c r="BK164" i="21" s="1"/>
  <c r="BL164" i="21" a="1"/>
  <c r="BL164" i="21" s="1"/>
  <c r="BM164" i="21" a="1"/>
  <c r="BM164" i="21" s="1"/>
  <c r="BN164" i="21" a="1"/>
  <c r="BN164" i="21" s="1"/>
  <c r="BO164" i="21" a="1"/>
  <c r="BO164" i="21" s="1"/>
  <c r="BP164" i="21" a="1"/>
  <c r="BP164" i="21" s="1"/>
  <c r="BQ164" i="21" a="1"/>
  <c r="BQ164" i="21" s="1"/>
  <c r="BR164" i="21" a="1"/>
  <c r="BR164" i="21" s="1"/>
  <c r="BS164" i="21" a="1"/>
  <c r="BS164" i="21" s="1"/>
  <c r="BT164" i="21" a="1"/>
  <c r="BT164" i="21" s="1"/>
  <c r="BU164" i="21" a="1"/>
  <c r="BU164" i="21" s="1"/>
  <c r="BV164" i="21" a="1"/>
  <c r="BV164" i="21" s="1"/>
  <c r="BW164" i="21" a="1"/>
  <c r="BW164" i="21" s="1"/>
  <c r="BX164" i="21" a="1"/>
  <c r="BX164" i="21" s="1"/>
  <c r="BY164" i="21" a="1"/>
  <c r="BY164" i="21" s="1"/>
  <c r="BZ164" i="21" a="1"/>
  <c r="BZ164" i="21" s="1"/>
  <c r="CA164" i="21" a="1"/>
  <c r="CA164" i="21" s="1"/>
  <c r="CB164" i="21" a="1"/>
  <c r="CB164" i="21" s="1"/>
  <c r="CC164" i="21" a="1"/>
  <c r="CC164" i="21" s="1"/>
  <c r="CD164" i="21" a="1"/>
  <c r="CD164" i="21" s="1"/>
  <c r="CE164" i="21" a="1"/>
  <c r="CE164" i="21" s="1"/>
  <c r="CF164" i="21" a="1"/>
  <c r="CF164" i="21" s="1"/>
  <c r="CG164" i="21" a="1"/>
  <c r="CG164" i="21" s="1"/>
  <c r="CH164" i="21" a="1"/>
  <c r="CH164" i="21" s="1"/>
  <c r="CI164" i="21" a="1"/>
  <c r="CI164" i="21" s="1"/>
  <c r="CJ164" i="21" a="1"/>
  <c r="CJ164" i="21" s="1"/>
  <c r="CK164" i="21" a="1"/>
  <c r="CK164" i="21" s="1"/>
  <c r="CL164" i="21" a="1"/>
  <c r="CL164" i="21" s="1"/>
  <c r="CM164" i="21" a="1"/>
  <c r="CM164" i="21" s="1"/>
  <c r="CN164" i="21" a="1"/>
  <c r="CN164" i="21" s="1"/>
  <c r="CO164" i="21" a="1"/>
  <c r="CO164" i="21" s="1"/>
  <c r="CP164" i="21" a="1"/>
  <c r="CP164" i="21" s="1"/>
  <c r="CQ164" i="21" a="1"/>
  <c r="CQ164" i="21" s="1"/>
  <c r="CR164" i="21" a="1"/>
  <c r="CR164" i="21" s="1"/>
  <c r="CS164" i="21" a="1"/>
  <c r="CS164" i="21" s="1"/>
  <c r="CT164" i="21" a="1"/>
  <c r="CT164" i="21" s="1"/>
  <c r="CU164" i="21" a="1"/>
  <c r="CU164" i="21" s="1"/>
  <c r="CV164" i="21" a="1"/>
  <c r="CV164" i="21" s="1"/>
  <c r="CW164" i="21" a="1"/>
  <c r="CW164" i="21" s="1"/>
  <c r="N165" i="21" a="1"/>
  <c r="N165" i="21" s="1"/>
  <c r="O165" i="21" a="1"/>
  <c r="O165" i="21" s="1"/>
  <c r="P165" i="21" a="1"/>
  <c r="P165" i="21" s="1"/>
  <c r="Q165" i="21" a="1"/>
  <c r="Q165" i="21" s="1"/>
  <c r="R165" i="21" a="1"/>
  <c r="R165" i="21" s="1"/>
  <c r="S165" i="21" a="1"/>
  <c r="S165" i="21" s="1"/>
  <c r="T165" i="21" a="1"/>
  <c r="T165" i="21" s="1"/>
  <c r="U165" i="21" a="1"/>
  <c r="U165" i="21" s="1"/>
  <c r="V165" i="21" a="1"/>
  <c r="V165" i="21" s="1"/>
  <c r="W165" i="21" a="1"/>
  <c r="W165" i="21" s="1"/>
  <c r="X165" i="21" a="1"/>
  <c r="X165" i="21" s="1"/>
  <c r="Y165" i="21" a="1"/>
  <c r="Y165" i="21" s="1"/>
  <c r="Z165" i="21" a="1"/>
  <c r="Z165" i="21" s="1"/>
  <c r="AA165" i="21" a="1"/>
  <c r="AA165" i="21" s="1"/>
  <c r="AB165" i="21" a="1"/>
  <c r="AB165" i="21" s="1"/>
  <c r="AC165" i="21" a="1"/>
  <c r="AC165" i="21" s="1"/>
  <c r="AD165" i="21" a="1"/>
  <c r="AD165" i="21" s="1"/>
  <c r="AE165" i="21" a="1"/>
  <c r="AE165" i="21" s="1"/>
  <c r="AF165" i="21" a="1"/>
  <c r="AF165" i="21" s="1"/>
  <c r="AG165" i="21" a="1"/>
  <c r="AG165" i="21" s="1"/>
  <c r="AH165" i="21" a="1"/>
  <c r="AH165" i="21" s="1"/>
  <c r="AI165" i="21" a="1"/>
  <c r="AI165" i="21" s="1"/>
  <c r="AJ165" i="21" a="1"/>
  <c r="AJ165" i="21" s="1"/>
  <c r="AK165" i="21" a="1"/>
  <c r="AK165" i="21" s="1"/>
  <c r="AL165" i="21" a="1"/>
  <c r="AL165" i="21" s="1"/>
  <c r="AM165" i="21" a="1"/>
  <c r="AM165" i="21" s="1"/>
  <c r="AN165" i="21" a="1"/>
  <c r="AN165" i="21" s="1"/>
  <c r="AO165" i="21" a="1"/>
  <c r="AO165" i="21" s="1"/>
  <c r="AP165" i="21" a="1"/>
  <c r="AP165" i="21" s="1"/>
  <c r="AQ165" i="21" a="1"/>
  <c r="AQ165" i="21" s="1"/>
  <c r="AR165" i="21" a="1"/>
  <c r="AR165" i="21" s="1"/>
  <c r="AS165" i="21" a="1"/>
  <c r="AS165" i="21" s="1"/>
  <c r="AT165" i="21" a="1"/>
  <c r="AT165" i="21" s="1"/>
  <c r="AU165" i="21" a="1"/>
  <c r="AU165" i="21" s="1"/>
  <c r="AV165" i="21" a="1"/>
  <c r="AV165" i="21" s="1"/>
  <c r="AW165" i="21" a="1"/>
  <c r="AW165" i="21" s="1"/>
  <c r="AX165" i="21" a="1"/>
  <c r="AX165" i="21" s="1"/>
  <c r="AY165" i="21" a="1"/>
  <c r="AY165" i="21" s="1"/>
  <c r="AZ165" i="21" a="1"/>
  <c r="AZ165" i="21" s="1"/>
  <c r="BA165" i="21" a="1"/>
  <c r="BA165" i="21" s="1"/>
  <c r="BB165" i="21" a="1"/>
  <c r="BB165" i="21" s="1"/>
  <c r="BC165" i="21" a="1"/>
  <c r="BC165" i="21" s="1"/>
  <c r="BD165" i="21" a="1"/>
  <c r="BD165" i="21" s="1"/>
  <c r="BE165" i="21" a="1"/>
  <c r="BE165" i="21" s="1"/>
  <c r="BF165" i="21" a="1"/>
  <c r="BF165" i="21" s="1"/>
  <c r="BG165" i="21" a="1"/>
  <c r="BG165" i="21" s="1"/>
  <c r="BH165" i="21" a="1"/>
  <c r="BH165" i="21" s="1"/>
  <c r="BI165" i="21" a="1"/>
  <c r="BI165" i="21" s="1"/>
  <c r="BJ165" i="21" a="1"/>
  <c r="BJ165" i="21" s="1"/>
  <c r="BK165" i="21" a="1"/>
  <c r="BK165" i="21" s="1"/>
  <c r="BL165" i="21" a="1"/>
  <c r="BL165" i="21" s="1"/>
  <c r="BM165" i="21" a="1"/>
  <c r="BM165" i="21" s="1"/>
  <c r="BN165" i="21" a="1"/>
  <c r="BN165" i="21" s="1"/>
  <c r="BO165" i="21" a="1"/>
  <c r="BO165" i="21" s="1"/>
  <c r="BP165" i="21" a="1"/>
  <c r="BP165" i="21" s="1"/>
  <c r="BQ165" i="21" a="1"/>
  <c r="BQ165" i="21" s="1"/>
  <c r="BR165" i="21" a="1"/>
  <c r="BR165" i="21" s="1"/>
  <c r="BS165" i="21" a="1"/>
  <c r="BS165" i="21" s="1"/>
  <c r="BT165" i="21" a="1"/>
  <c r="BT165" i="21" s="1"/>
  <c r="BU165" i="21" a="1"/>
  <c r="BU165" i="21" s="1"/>
  <c r="BV165" i="21" a="1"/>
  <c r="BV165" i="21" s="1"/>
  <c r="BW165" i="21" a="1"/>
  <c r="BW165" i="21" s="1"/>
  <c r="BX165" i="21" a="1"/>
  <c r="BX165" i="21" s="1"/>
  <c r="BY165" i="21" a="1"/>
  <c r="BY165" i="21" s="1"/>
  <c r="BZ165" i="21" a="1"/>
  <c r="BZ165" i="21" s="1"/>
  <c r="CA165" i="21" a="1"/>
  <c r="CA165" i="21" s="1"/>
  <c r="CB165" i="21" a="1"/>
  <c r="CB165" i="21" s="1"/>
  <c r="CC165" i="21" a="1"/>
  <c r="CC165" i="21" s="1"/>
  <c r="CD165" i="21" a="1"/>
  <c r="CD165" i="21" s="1"/>
  <c r="CE165" i="21" a="1"/>
  <c r="CE165" i="21" s="1"/>
  <c r="CF165" i="21" a="1"/>
  <c r="CF165" i="21" s="1"/>
  <c r="CG165" i="21" a="1"/>
  <c r="CG165" i="21" s="1"/>
  <c r="CH165" i="21" a="1"/>
  <c r="CH165" i="21" s="1"/>
  <c r="CI165" i="21" a="1"/>
  <c r="CI165" i="21" s="1"/>
  <c r="CJ165" i="21" a="1"/>
  <c r="CJ165" i="21" s="1"/>
  <c r="CK165" i="21" a="1"/>
  <c r="CK165" i="21" s="1"/>
  <c r="CL165" i="21" a="1"/>
  <c r="CL165" i="21" s="1"/>
  <c r="CM165" i="21" a="1"/>
  <c r="CM165" i="21" s="1"/>
  <c r="CN165" i="21" a="1"/>
  <c r="CN165" i="21" s="1"/>
  <c r="CO165" i="21" a="1"/>
  <c r="CO165" i="21" s="1"/>
  <c r="CP165" i="21" a="1"/>
  <c r="CP165" i="21" s="1"/>
  <c r="CQ165" i="21" a="1"/>
  <c r="CQ165" i="21" s="1"/>
  <c r="CR165" i="21" a="1"/>
  <c r="CR165" i="21" s="1"/>
  <c r="CS165" i="21" a="1"/>
  <c r="CS165" i="21" s="1"/>
  <c r="CT165" i="21" a="1"/>
  <c r="CT165" i="21" s="1"/>
  <c r="CU165" i="21" a="1"/>
  <c r="CU165" i="21" s="1"/>
  <c r="CV165" i="21" a="1"/>
  <c r="CV165" i="21" s="1"/>
  <c r="CW165" i="21" a="1"/>
  <c r="CW165" i="21" s="1"/>
  <c r="N166" i="21" a="1"/>
  <c r="N166" i="21" s="1"/>
  <c r="O166" i="21" a="1"/>
  <c r="O166" i="21" s="1"/>
  <c r="P166" i="21" a="1"/>
  <c r="P166" i="21" s="1"/>
  <c r="Q166" i="21" a="1"/>
  <c r="Q166" i="21" s="1"/>
  <c r="R166" i="21" a="1"/>
  <c r="R166" i="21" s="1"/>
  <c r="S166" i="21" a="1"/>
  <c r="S166" i="21" s="1"/>
  <c r="T166" i="21" a="1"/>
  <c r="T166" i="21" s="1"/>
  <c r="U166" i="21" a="1"/>
  <c r="U166" i="21" s="1"/>
  <c r="V166" i="21" a="1"/>
  <c r="V166" i="21" s="1"/>
  <c r="W166" i="21" a="1"/>
  <c r="W166" i="21" s="1"/>
  <c r="X166" i="21" a="1"/>
  <c r="X166" i="21" s="1"/>
  <c r="Y166" i="21" a="1"/>
  <c r="Y166" i="21" s="1"/>
  <c r="Z166" i="21" a="1"/>
  <c r="Z166" i="21" s="1"/>
  <c r="AA166" i="21" a="1"/>
  <c r="AA166" i="21" s="1"/>
  <c r="AB166" i="21" a="1"/>
  <c r="AB166" i="21" s="1"/>
  <c r="AC166" i="21" a="1"/>
  <c r="AC166" i="21" s="1"/>
  <c r="AD166" i="21" a="1"/>
  <c r="AD166" i="21" s="1"/>
  <c r="AE166" i="21" a="1"/>
  <c r="AE166" i="21" s="1"/>
  <c r="AF166" i="21" a="1"/>
  <c r="AF166" i="21" s="1"/>
  <c r="AG166" i="21" a="1"/>
  <c r="AG166" i="21" s="1"/>
  <c r="AH166" i="21" a="1"/>
  <c r="AH166" i="21" s="1"/>
  <c r="AI166" i="21" a="1"/>
  <c r="AI166" i="21" s="1"/>
  <c r="AJ166" i="21" a="1"/>
  <c r="AJ166" i="21" s="1"/>
  <c r="AK166" i="21" a="1"/>
  <c r="AK166" i="21" s="1"/>
  <c r="AL166" i="21" a="1"/>
  <c r="AL166" i="21" s="1"/>
  <c r="AM166" i="21" a="1"/>
  <c r="AM166" i="21" s="1"/>
  <c r="AN166" i="21" a="1"/>
  <c r="AN166" i="21" s="1"/>
  <c r="AO166" i="21" a="1"/>
  <c r="AO166" i="21" s="1"/>
  <c r="AP166" i="21" a="1"/>
  <c r="AP166" i="21" s="1"/>
  <c r="AQ166" i="21" a="1"/>
  <c r="AQ166" i="21" s="1"/>
  <c r="AR166" i="21" a="1"/>
  <c r="AR166" i="21" s="1"/>
  <c r="AS166" i="21" a="1"/>
  <c r="AS166" i="21" s="1"/>
  <c r="AT166" i="21" a="1"/>
  <c r="AT166" i="21" s="1"/>
  <c r="AU166" i="21" a="1"/>
  <c r="AU166" i="21" s="1"/>
  <c r="AV166" i="21" a="1"/>
  <c r="AV166" i="21" s="1"/>
  <c r="AW166" i="21" a="1"/>
  <c r="AW166" i="21" s="1"/>
  <c r="AX166" i="21" a="1"/>
  <c r="AX166" i="21" s="1"/>
  <c r="AY166" i="21" a="1"/>
  <c r="AY166" i="21" s="1"/>
  <c r="AZ166" i="21" a="1"/>
  <c r="AZ166" i="21" s="1"/>
  <c r="BA166" i="21" a="1"/>
  <c r="BA166" i="21" s="1"/>
  <c r="BB166" i="21" a="1"/>
  <c r="BB166" i="21" s="1"/>
  <c r="BC166" i="21" a="1"/>
  <c r="BC166" i="21" s="1"/>
  <c r="BD166" i="21" a="1"/>
  <c r="BD166" i="21" s="1"/>
  <c r="BE166" i="21" a="1"/>
  <c r="BE166" i="21" s="1"/>
  <c r="BF166" i="21" a="1"/>
  <c r="BF166" i="21" s="1"/>
  <c r="BG166" i="21" a="1"/>
  <c r="BG166" i="21" s="1"/>
  <c r="BH166" i="21" a="1"/>
  <c r="BH166" i="21" s="1"/>
  <c r="BI166" i="21" a="1"/>
  <c r="BI166" i="21" s="1"/>
  <c r="BJ166" i="21" a="1"/>
  <c r="BJ166" i="21" s="1"/>
  <c r="BK166" i="21" a="1"/>
  <c r="BK166" i="21" s="1"/>
  <c r="BL166" i="21" a="1"/>
  <c r="BL166" i="21" s="1"/>
  <c r="BM166" i="21" a="1"/>
  <c r="BM166" i="21" s="1"/>
  <c r="BN166" i="21" a="1"/>
  <c r="BN166" i="21" s="1"/>
  <c r="BO166" i="21" a="1"/>
  <c r="BO166" i="21" s="1"/>
  <c r="BP166" i="21" a="1"/>
  <c r="BP166" i="21" s="1"/>
  <c r="BQ166" i="21" a="1"/>
  <c r="BQ166" i="21" s="1"/>
  <c r="BR166" i="21" a="1"/>
  <c r="BR166" i="21" s="1"/>
  <c r="BS166" i="21" a="1"/>
  <c r="BS166" i="21" s="1"/>
  <c r="BT166" i="21" a="1"/>
  <c r="BT166" i="21" s="1"/>
  <c r="BU166" i="21" a="1"/>
  <c r="BU166" i="21" s="1"/>
  <c r="BV166" i="21" a="1"/>
  <c r="BV166" i="21" s="1"/>
  <c r="BW166" i="21" a="1"/>
  <c r="BW166" i="21" s="1"/>
  <c r="BX166" i="21" a="1"/>
  <c r="BX166" i="21" s="1"/>
  <c r="BY166" i="21" a="1"/>
  <c r="BY166" i="21" s="1"/>
  <c r="BZ166" i="21" a="1"/>
  <c r="BZ166" i="21" s="1"/>
  <c r="CA166" i="21" a="1"/>
  <c r="CA166" i="21" s="1"/>
  <c r="CB166" i="21" a="1"/>
  <c r="CB166" i="21" s="1"/>
  <c r="CC166" i="21" a="1"/>
  <c r="CC166" i="21" s="1"/>
  <c r="CD166" i="21" a="1"/>
  <c r="CD166" i="21" s="1"/>
  <c r="CE166" i="21" a="1"/>
  <c r="CE166" i="21" s="1"/>
  <c r="CF166" i="21" a="1"/>
  <c r="CF166" i="21" s="1"/>
  <c r="CG166" i="21" a="1"/>
  <c r="CG166" i="21" s="1"/>
  <c r="CH166" i="21" a="1"/>
  <c r="CH166" i="21" s="1"/>
  <c r="CI166" i="21" a="1"/>
  <c r="CI166" i="21" s="1"/>
  <c r="CJ166" i="21" a="1"/>
  <c r="CJ166" i="21" s="1"/>
  <c r="CK166" i="21" a="1"/>
  <c r="CK166" i="21" s="1"/>
  <c r="CL166" i="21" a="1"/>
  <c r="CL166" i="21" s="1"/>
  <c r="CM166" i="21" a="1"/>
  <c r="CM166" i="21" s="1"/>
  <c r="CN166" i="21" a="1"/>
  <c r="CN166" i="21" s="1"/>
  <c r="CO166" i="21" a="1"/>
  <c r="CO166" i="21" s="1"/>
  <c r="CP166" i="21" a="1"/>
  <c r="CP166" i="21" s="1"/>
  <c r="CQ166" i="21" a="1"/>
  <c r="CQ166" i="21" s="1"/>
  <c r="CR166" i="21" a="1"/>
  <c r="CR166" i="21" s="1"/>
  <c r="CS166" i="21" a="1"/>
  <c r="CS166" i="21" s="1"/>
  <c r="CT166" i="21" a="1"/>
  <c r="CT166" i="21" s="1"/>
  <c r="CU166" i="21" a="1"/>
  <c r="CU166" i="21" s="1"/>
  <c r="CV166" i="21" a="1"/>
  <c r="CV166" i="21" s="1"/>
  <c r="CW166" i="21" a="1"/>
  <c r="CW166" i="21" s="1"/>
  <c r="N167" i="21" a="1"/>
  <c r="N167" i="21" s="1"/>
  <c r="O167" i="21" a="1"/>
  <c r="O167" i="21" s="1"/>
  <c r="P167" i="21" a="1"/>
  <c r="P167" i="21" s="1"/>
  <c r="Q167" i="21" a="1"/>
  <c r="Q167" i="21" s="1"/>
  <c r="R167" i="21" a="1"/>
  <c r="R167" i="21" s="1"/>
  <c r="S167" i="21" a="1"/>
  <c r="S167" i="21" s="1"/>
  <c r="T167" i="21" a="1"/>
  <c r="T167" i="21" s="1"/>
  <c r="U167" i="21" a="1"/>
  <c r="U167" i="21" s="1"/>
  <c r="V167" i="21" a="1"/>
  <c r="V167" i="21" s="1"/>
  <c r="W167" i="21" a="1"/>
  <c r="W167" i="21" s="1"/>
  <c r="X167" i="21" a="1"/>
  <c r="X167" i="21" s="1"/>
  <c r="Y167" i="21" a="1"/>
  <c r="Y167" i="21" s="1"/>
  <c r="Z167" i="21" a="1"/>
  <c r="Z167" i="21" s="1"/>
  <c r="AA167" i="21" a="1"/>
  <c r="AA167" i="21" s="1"/>
  <c r="AB167" i="21" a="1"/>
  <c r="AB167" i="21" s="1"/>
  <c r="AC167" i="21" a="1"/>
  <c r="AC167" i="21" s="1"/>
  <c r="AD167" i="21" a="1"/>
  <c r="AD167" i="21" s="1"/>
  <c r="AE167" i="21" a="1"/>
  <c r="AE167" i="21" s="1"/>
  <c r="AF167" i="21" a="1"/>
  <c r="AF167" i="21" s="1"/>
  <c r="AG167" i="21" a="1"/>
  <c r="AG167" i="21" s="1"/>
  <c r="AH167" i="21" a="1"/>
  <c r="AH167" i="21" s="1"/>
  <c r="AI167" i="21" a="1"/>
  <c r="AI167" i="21" s="1"/>
  <c r="AJ167" i="21" a="1"/>
  <c r="AJ167" i="21" s="1"/>
  <c r="AK167" i="21" a="1"/>
  <c r="AK167" i="21" s="1"/>
  <c r="AL167" i="21" a="1"/>
  <c r="AL167" i="21" s="1"/>
  <c r="AM167" i="21" a="1"/>
  <c r="AM167" i="21" s="1"/>
  <c r="AN167" i="21" a="1"/>
  <c r="AN167" i="21" s="1"/>
  <c r="AO167" i="21" a="1"/>
  <c r="AO167" i="21" s="1"/>
  <c r="AP167" i="21" a="1"/>
  <c r="AP167" i="21" s="1"/>
  <c r="AQ167" i="21" a="1"/>
  <c r="AQ167" i="21" s="1"/>
  <c r="AR167" i="21" a="1"/>
  <c r="AR167" i="21" s="1"/>
  <c r="AS167" i="21" a="1"/>
  <c r="AS167" i="21" s="1"/>
  <c r="AT167" i="21" a="1"/>
  <c r="AT167" i="21" s="1"/>
  <c r="AU167" i="21" a="1"/>
  <c r="AU167" i="21" s="1"/>
  <c r="AV167" i="21" a="1"/>
  <c r="AV167" i="21" s="1"/>
  <c r="AW167" i="21" a="1"/>
  <c r="AW167" i="21" s="1"/>
  <c r="AX167" i="21" a="1"/>
  <c r="AX167" i="21" s="1"/>
  <c r="AY167" i="21" a="1"/>
  <c r="AY167" i="21" s="1"/>
  <c r="AZ167" i="21" a="1"/>
  <c r="AZ167" i="21" s="1"/>
  <c r="BA167" i="21" a="1"/>
  <c r="BA167" i="21" s="1"/>
  <c r="BB167" i="21" a="1"/>
  <c r="BB167" i="21" s="1"/>
  <c r="BC167" i="21" a="1"/>
  <c r="BC167" i="21" s="1"/>
  <c r="BD167" i="21" a="1"/>
  <c r="BD167" i="21" s="1"/>
  <c r="BE167" i="21" a="1"/>
  <c r="BE167" i="21" s="1"/>
  <c r="BF167" i="21" a="1"/>
  <c r="BF167" i="21" s="1"/>
  <c r="BG167" i="21" a="1"/>
  <c r="BG167" i="21" s="1"/>
  <c r="BH167" i="21" a="1"/>
  <c r="BH167" i="21" s="1"/>
  <c r="BI167" i="21" a="1"/>
  <c r="BI167" i="21" s="1"/>
  <c r="BJ167" i="21" a="1"/>
  <c r="BJ167" i="21" s="1"/>
  <c r="BK167" i="21" a="1"/>
  <c r="BK167" i="21" s="1"/>
  <c r="BL167" i="21" a="1"/>
  <c r="BL167" i="21" s="1"/>
  <c r="BM167" i="21" a="1"/>
  <c r="BM167" i="21" s="1"/>
  <c r="BN167" i="21" a="1"/>
  <c r="BN167" i="21" s="1"/>
  <c r="BO167" i="21" a="1"/>
  <c r="BO167" i="21" s="1"/>
  <c r="BP167" i="21" a="1"/>
  <c r="BP167" i="21" s="1"/>
  <c r="BQ167" i="21" a="1"/>
  <c r="BQ167" i="21" s="1"/>
  <c r="BR167" i="21" a="1"/>
  <c r="BR167" i="21" s="1"/>
  <c r="BS167" i="21" a="1"/>
  <c r="BS167" i="21" s="1"/>
  <c r="BT167" i="21" a="1"/>
  <c r="BT167" i="21" s="1"/>
  <c r="BU167" i="21" a="1"/>
  <c r="BU167" i="21" s="1"/>
  <c r="BV167" i="21" a="1"/>
  <c r="BV167" i="21" s="1"/>
  <c r="BW167" i="21" a="1"/>
  <c r="BW167" i="21" s="1"/>
  <c r="BX167" i="21" a="1"/>
  <c r="BX167" i="21" s="1"/>
  <c r="BY167" i="21" a="1"/>
  <c r="BY167" i="21" s="1"/>
  <c r="BZ167" i="21" a="1"/>
  <c r="BZ167" i="21" s="1"/>
  <c r="CA167" i="21" a="1"/>
  <c r="CA167" i="21" s="1"/>
  <c r="CB167" i="21" a="1"/>
  <c r="CB167" i="21" s="1"/>
  <c r="CC167" i="21" a="1"/>
  <c r="CC167" i="21" s="1"/>
  <c r="CD167" i="21" a="1"/>
  <c r="CD167" i="21" s="1"/>
  <c r="CE167" i="21" a="1"/>
  <c r="CE167" i="21" s="1"/>
  <c r="CF167" i="21" a="1"/>
  <c r="CF167" i="21" s="1"/>
  <c r="CG167" i="21" a="1"/>
  <c r="CG167" i="21" s="1"/>
  <c r="CH167" i="21" a="1"/>
  <c r="CH167" i="21" s="1"/>
  <c r="CI167" i="21" a="1"/>
  <c r="CI167" i="21" s="1"/>
  <c r="CJ167" i="21" a="1"/>
  <c r="CJ167" i="21" s="1"/>
  <c r="CK167" i="21" a="1"/>
  <c r="CK167" i="21" s="1"/>
  <c r="CL167" i="21" a="1"/>
  <c r="CL167" i="21" s="1"/>
  <c r="CM167" i="21" a="1"/>
  <c r="CM167" i="21" s="1"/>
  <c r="CN167" i="21" a="1"/>
  <c r="CN167" i="21" s="1"/>
  <c r="CO167" i="21" a="1"/>
  <c r="CO167" i="21" s="1"/>
  <c r="CP167" i="21" a="1"/>
  <c r="CP167" i="21" s="1"/>
  <c r="CQ167" i="21" a="1"/>
  <c r="CQ167" i="21" s="1"/>
  <c r="CR167" i="21" a="1"/>
  <c r="CR167" i="21" s="1"/>
  <c r="CS167" i="21" a="1"/>
  <c r="CS167" i="21" s="1"/>
  <c r="CT167" i="21" a="1"/>
  <c r="CT167" i="21" s="1"/>
  <c r="CU167" i="21" a="1"/>
  <c r="CU167" i="21" s="1"/>
  <c r="CV167" i="21" a="1"/>
  <c r="CV167" i="21" s="1"/>
  <c r="CW167" i="21" a="1"/>
  <c r="CW167" i="21" s="1"/>
  <c r="N168" i="21" a="1"/>
  <c r="N168" i="21" s="1"/>
  <c r="O168" i="21" a="1"/>
  <c r="O168" i="21" s="1"/>
  <c r="P168" i="21" a="1"/>
  <c r="P168" i="21" s="1"/>
  <c r="Q168" i="21" a="1"/>
  <c r="Q168" i="21" s="1"/>
  <c r="R168" i="21" a="1"/>
  <c r="R168" i="21" s="1"/>
  <c r="S168" i="21" a="1"/>
  <c r="S168" i="21" s="1"/>
  <c r="T168" i="21" a="1"/>
  <c r="T168" i="21" s="1"/>
  <c r="U168" i="21" a="1"/>
  <c r="U168" i="21" s="1"/>
  <c r="V168" i="21" a="1"/>
  <c r="V168" i="21" s="1"/>
  <c r="W168" i="21" a="1"/>
  <c r="W168" i="21" s="1"/>
  <c r="X168" i="21" a="1"/>
  <c r="X168" i="21" s="1"/>
  <c r="Y168" i="21" a="1"/>
  <c r="Y168" i="21" s="1"/>
  <c r="Z168" i="21" a="1"/>
  <c r="Z168" i="21" s="1"/>
  <c r="AA168" i="21" a="1"/>
  <c r="AA168" i="21" s="1"/>
  <c r="AB168" i="21" a="1"/>
  <c r="AB168" i="21" s="1"/>
  <c r="AC168" i="21" a="1"/>
  <c r="AC168" i="21" s="1"/>
  <c r="AD168" i="21" a="1"/>
  <c r="AD168" i="21" s="1"/>
  <c r="AE168" i="21" a="1"/>
  <c r="AE168" i="21" s="1"/>
  <c r="AF168" i="21" a="1"/>
  <c r="AF168" i="21" s="1"/>
  <c r="AG168" i="21" a="1"/>
  <c r="AG168" i="21" s="1"/>
  <c r="AH168" i="21" a="1"/>
  <c r="AH168" i="21" s="1"/>
  <c r="AI168" i="21" a="1"/>
  <c r="AI168" i="21" s="1"/>
  <c r="AJ168" i="21" a="1"/>
  <c r="AJ168" i="21" s="1"/>
  <c r="AK168" i="21" a="1"/>
  <c r="AK168" i="21" s="1"/>
  <c r="AL168" i="21" a="1"/>
  <c r="AL168" i="21" s="1"/>
  <c r="AM168" i="21" a="1"/>
  <c r="AM168" i="21" s="1"/>
  <c r="AN168" i="21" a="1"/>
  <c r="AN168" i="21" s="1"/>
  <c r="AO168" i="21" a="1"/>
  <c r="AO168" i="21" s="1"/>
  <c r="AP168" i="21" a="1"/>
  <c r="AP168" i="21" s="1"/>
  <c r="AQ168" i="21" a="1"/>
  <c r="AQ168" i="21" s="1"/>
  <c r="AR168" i="21" a="1"/>
  <c r="AR168" i="21" s="1"/>
  <c r="AS168" i="21" a="1"/>
  <c r="AS168" i="21" s="1"/>
  <c r="AT168" i="21" a="1"/>
  <c r="AT168" i="21" s="1"/>
  <c r="AU168" i="21" a="1"/>
  <c r="AU168" i="21" s="1"/>
  <c r="AV168" i="21" a="1"/>
  <c r="AV168" i="21" s="1"/>
  <c r="AW168" i="21" a="1"/>
  <c r="AW168" i="21" s="1"/>
  <c r="AX168" i="21" a="1"/>
  <c r="AX168" i="21" s="1"/>
  <c r="AY168" i="21" a="1"/>
  <c r="AY168" i="21" s="1"/>
  <c r="AZ168" i="21" a="1"/>
  <c r="AZ168" i="21" s="1"/>
  <c r="BA168" i="21" a="1"/>
  <c r="BA168" i="21" s="1"/>
  <c r="BB168" i="21" a="1"/>
  <c r="BB168" i="21" s="1"/>
  <c r="BC168" i="21" a="1"/>
  <c r="BC168" i="21" s="1"/>
  <c r="BD168" i="21" a="1"/>
  <c r="BD168" i="21" s="1"/>
  <c r="BE168" i="21" a="1"/>
  <c r="BE168" i="21" s="1"/>
  <c r="BF168" i="21" a="1"/>
  <c r="BF168" i="21" s="1"/>
  <c r="BG168" i="21" a="1"/>
  <c r="BG168" i="21" s="1"/>
  <c r="BH168" i="21" a="1"/>
  <c r="BH168" i="21" s="1"/>
  <c r="BI168" i="21" a="1"/>
  <c r="BI168" i="21" s="1"/>
  <c r="BJ168" i="21" a="1"/>
  <c r="BJ168" i="21" s="1"/>
  <c r="BK168" i="21" a="1"/>
  <c r="BK168" i="21" s="1"/>
  <c r="BL168" i="21" a="1"/>
  <c r="BL168" i="21" s="1"/>
  <c r="BM168" i="21" a="1"/>
  <c r="BM168" i="21" s="1"/>
  <c r="BN168" i="21" a="1"/>
  <c r="BN168" i="21" s="1"/>
  <c r="BO168" i="21" a="1"/>
  <c r="BO168" i="21" s="1"/>
  <c r="BP168" i="21" a="1"/>
  <c r="BP168" i="21" s="1"/>
  <c r="BQ168" i="21" a="1"/>
  <c r="BQ168" i="21" s="1"/>
  <c r="BR168" i="21" a="1"/>
  <c r="BR168" i="21" s="1"/>
  <c r="BS168" i="21" a="1"/>
  <c r="BS168" i="21" s="1"/>
  <c r="BT168" i="21" a="1"/>
  <c r="BT168" i="21" s="1"/>
  <c r="BU168" i="21" a="1"/>
  <c r="BU168" i="21" s="1"/>
  <c r="BV168" i="21" a="1"/>
  <c r="BV168" i="21" s="1"/>
  <c r="BW168" i="21" a="1"/>
  <c r="BW168" i="21" s="1"/>
  <c r="BX168" i="21" a="1"/>
  <c r="BX168" i="21" s="1"/>
  <c r="BY168" i="21" a="1"/>
  <c r="BY168" i="21" s="1"/>
  <c r="BZ168" i="21" a="1"/>
  <c r="BZ168" i="21" s="1"/>
  <c r="CA168" i="21" a="1"/>
  <c r="CA168" i="21" s="1"/>
  <c r="CB168" i="21" a="1"/>
  <c r="CB168" i="21" s="1"/>
  <c r="CC168" i="21" a="1"/>
  <c r="CC168" i="21" s="1"/>
  <c r="CD168" i="21" a="1"/>
  <c r="CD168" i="21" s="1"/>
  <c r="CE168" i="21" a="1"/>
  <c r="CE168" i="21" s="1"/>
  <c r="CF168" i="21" a="1"/>
  <c r="CF168" i="21" s="1"/>
  <c r="CG168" i="21" a="1"/>
  <c r="CG168" i="21" s="1"/>
  <c r="CH168" i="21" a="1"/>
  <c r="CH168" i="21" s="1"/>
  <c r="CI168" i="21" a="1"/>
  <c r="CI168" i="21" s="1"/>
  <c r="CJ168" i="21" a="1"/>
  <c r="CJ168" i="21" s="1"/>
  <c r="CK168" i="21" a="1"/>
  <c r="CK168" i="21" s="1"/>
  <c r="CL168" i="21" a="1"/>
  <c r="CL168" i="21" s="1"/>
  <c r="CM168" i="21" a="1"/>
  <c r="CM168" i="21" s="1"/>
  <c r="CN168" i="21" a="1"/>
  <c r="CN168" i="21" s="1"/>
  <c r="CO168" i="21" a="1"/>
  <c r="CO168" i="21" s="1"/>
  <c r="CP168" i="21" a="1"/>
  <c r="CP168" i="21" s="1"/>
  <c r="CQ168" i="21" a="1"/>
  <c r="CQ168" i="21" s="1"/>
  <c r="CR168" i="21" a="1"/>
  <c r="CR168" i="21" s="1"/>
  <c r="CS168" i="21" a="1"/>
  <c r="CS168" i="21" s="1"/>
  <c r="CT168" i="21" a="1"/>
  <c r="CT168" i="21" s="1"/>
  <c r="CU168" i="21" a="1"/>
  <c r="CU168" i="21" s="1"/>
  <c r="CV168" i="21" a="1"/>
  <c r="CV168" i="21" s="1"/>
  <c r="CW168" i="21" a="1"/>
  <c r="CW168" i="21" s="1"/>
  <c r="N169" i="21" a="1"/>
  <c r="N169" i="21" s="1"/>
  <c r="O169" i="21" a="1"/>
  <c r="O169" i="21" s="1"/>
  <c r="P169" i="21" a="1"/>
  <c r="P169" i="21" s="1"/>
  <c r="Q169" i="21" a="1"/>
  <c r="Q169" i="21" s="1"/>
  <c r="R169" i="21" a="1"/>
  <c r="R169" i="21" s="1"/>
  <c r="S169" i="21" a="1"/>
  <c r="S169" i="21" s="1"/>
  <c r="T169" i="21" a="1"/>
  <c r="T169" i="21" s="1"/>
  <c r="U169" i="21" a="1"/>
  <c r="U169" i="21" s="1"/>
  <c r="V169" i="21" a="1"/>
  <c r="V169" i="21" s="1"/>
  <c r="W169" i="21" a="1"/>
  <c r="W169" i="21" s="1"/>
  <c r="X169" i="21" a="1"/>
  <c r="X169" i="21" s="1"/>
  <c r="Y169" i="21" a="1"/>
  <c r="Y169" i="21" s="1"/>
  <c r="Z169" i="21" a="1"/>
  <c r="Z169" i="21" s="1"/>
  <c r="AA169" i="21" a="1"/>
  <c r="AA169" i="21" s="1"/>
  <c r="AB169" i="21" a="1"/>
  <c r="AB169" i="21" s="1"/>
  <c r="AC169" i="21" a="1"/>
  <c r="AC169" i="21" s="1"/>
  <c r="AD169" i="21" a="1"/>
  <c r="AD169" i="21" s="1"/>
  <c r="AE169" i="21" a="1"/>
  <c r="AE169" i="21" s="1"/>
  <c r="AF169" i="21" a="1"/>
  <c r="AF169" i="21" s="1"/>
  <c r="AG169" i="21" a="1"/>
  <c r="AG169" i="21" s="1"/>
  <c r="AH169" i="21" a="1"/>
  <c r="AH169" i="21" s="1"/>
  <c r="AI169" i="21" a="1"/>
  <c r="AI169" i="21" s="1"/>
  <c r="AJ169" i="21" a="1"/>
  <c r="AJ169" i="21" s="1"/>
  <c r="AK169" i="21" a="1"/>
  <c r="AK169" i="21" s="1"/>
  <c r="AL169" i="21" a="1"/>
  <c r="AL169" i="21" s="1"/>
  <c r="AM169" i="21" a="1"/>
  <c r="AM169" i="21" s="1"/>
  <c r="AN169" i="21" a="1"/>
  <c r="AN169" i="21" s="1"/>
  <c r="AO169" i="21" a="1"/>
  <c r="AO169" i="21" s="1"/>
  <c r="AP169" i="21" a="1"/>
  <c r="AP169" i="21" s="1"/>
  <c r="AQ169" i="21" a="1"/>
  <c r="AQ169" i="21" s="1"/>
  <c r="AR169" i="21" a="1"/>
  <c r="AR169" i="21" s="1"/>
  <c r="AS169" i="21" a="1"/>
  <c r="AS169" i="21" s="1"/>
  <c r="AT169" i="21" a="1"/>
  <c r="AT169" i="21" s="1"/>
  <c r="AU169" i="21" a="1"/>
  <c r="AU169" i="21" s="1"/>
  <c r="AV169" i="21" a="1"/>
  <c r="AV169" i="21" s="1"/>
  <c r="AW169" i="21" a="1"/>
  <c r="AW169" i="21" s="1"/>
  <c r="AX169" i="21" a="1"/>
  <c r="AX169" i="21" s="1"/>
  <c r="AY169" i="21" a="1"/>
  <c r="AY169" i="21" s="1"/>
  <c r="AZ169" i="21" a="1"/>
  <c r="AZ169" i="21" s="1"/>
  <c r="BA169" i="21" a="1"/>
  <c r="BA169" i="21" s="1"/>
  <c r="BB169" i="21" a="1"/>
  <c r="BB169" i="21" s="1"/>
  <c r="BC169" i="21" a="1"/>
  <c r="BC169" i="21" s="1"/>
  <c r="BD169" i="21" a="1"/>
  <c r="BD169" i="21" s="1"/>
  <c r="BE169" i="21" a="1"/>
  <c r="BE169" i="21" s="1"/>
  <c r="BF169" i="21" a="1"/>
  <c r="BF169" i="21" s="1"/>
  <c r="BG169" i="21" a="1"/>
  <c r="BG169" i="21" s="1"/>
  <c r="BH169" i="21" a="1"/>
  <c r="BH169" i="21" s="1"/>
  <c r="BI169" i="21" a="1"/>
  <c r="BI169" i="21" s="1"/>
  <c r="BJ169" i="21" a="1"/>
  <c r="BJ169" i="21" s="1"/>
  <c r="BK169" i="21" a="1"/>
  <c r="BK169" i="21" s="1"/>
  <c r="BL169" i="21" a="1"/>
  <c r="BL169" i="21" s="1"/>
  <c r="BM169" i="21" a="1"/>
  <c r="BM169" i="21" s="1"/>
  <c r="BN169" i="21" a="1"/>
  <c r="BN169" i="21" s="1"/>
  <c r="BO169" i="21" a="1"/>
  <c r="BO169" i="21" s="1"/>
  <c r="BP169" i="21" a="1"/>
  <c r="BP169" i="21" s="1"/>
  <c r="BQ169" i="21" a="1"/>
  <c r="BQ169" i="21" s="1"/>
  <c r="BR169" i="21" a="1"/>
  <c r="BR169" i="21" s="1"/>
  <c r="BS169" i="21" a="1"/>
  <c r="BS169" i="21" s="1"/>
  <c r="BT169" i="21" a="1"/>
  <c r="BT169" i="21" s="1"/>
  <c r="BU169" i="21" a="1"/>
  <c r="BU169" i="21" s="1"/>
  <c r="BV169" i="21" a="1"/>
  <c r="BV169" i="21" s="1"/>
  <c r="BW169" i="21" a="1"/>
  <c r="BW169" i="21" s="1"/>
  <c r="BX169" i="21" a="1"/>
  <c r="BX169" i="21" s="1"/>
  <c r="BY169" i="21" a="1"/>
  <c r="BY169" i="21" s="1"/>
  <c r="BZ169" i="21" a="1"/>
  <c r="BZ169" i="21" s="1"/>
  <c r="CA169" i="21" a="1"/>
  <c r="CA169" i="21" s="1"/>
  <c r="CB169" i="21" a="1"/>
  <c r="CB169" i="21" s="1"/>
  <c r="CC169" i="21" a="1"/>
  <c r="CC169" i="21" s="1"/>
  <c r="CD169" i="21" a="1"/>
  <c r="CD169" i="21" s="1"/>
  <c r="CE169" i="21" a="1"/>
  <c r="CE169" i="21" s="1"/>
  <c r="CF169" i="21" a="1"/>
  <c r="CF169" i="21" s="1"/>
  <c r="CG169" i="21" a="1"/>
  <c r="CG169" i="21" s="1"/>
  <c r="CH169" i="21" a="1"/>
  <c r="CH169" i="21" s="1"/>
  <c r="CI169" i="21" a="1"/>
  <c r="CI169" i="21" s="1"/>
  <c r="CJ169" i="21" a="1"/>
  <c r="CJ169" i="21" s="1"/>
  <c r="CK169" i="21" a="1"/>
  <c r="CK169" i="21" s="1"/>
  <c r="CL169" i="21" a="1"/>
  <c r="CL169" i="21" s="1"/>
  <c r="CM169" i="21" a="1"/>
  <c r="CM169" i="21" s="1"/>
  <c r="CN169" i="21" a="1"/>
  <c r="CN169" i="21" s="1"/>
  <c r="CO169" i="21" a="1"/>
  <c r="CO169" i="21" s="1"/>
  <c r="CP169" i="21" a="1"/>
  <c r="CP169" i="21" s="1"/>
  <c r="CQ169" i="21" a="1"/>
  <c r="CQ169" i="21" s="1"/>
  <c r="CR169" i="21" a="1"/>
  <c r="CR169" i="21" s="1"/>
  <c r="CS169" i="21" a="1"/>
  <c r="CS169" i="21" s="1"/>
  <c r="CT169" i="21" a="1"/>
  <c r="CT169" i="21" s="1"/>
  <c r="CU169" i="21" a="1"/>
  <c r="CU169" i="21" s="1"/>
  <c r="CV169" i="21" a="1"/>
  <c r="CV169" i="21" s="1"/>
  <c r="CW169" i="21" a="1"/>
  <c r="CW169" i="21" s="1"/>
  <c r="N170" i="21" a="1"/>
  <c r="N170" i="21" s="1"/>
  <c r="O170" i="21" a="1"/>
  <c r="O170" i="21" s="1"/>
  <c r="P170" i="21" a="1"/>
  <c r="P170" i="21" s="1"/>
  <c r="Q170" i="21" a="1"/>
  <c r="Q170" i="21" s="1"/>
  <c r="R170" i="21" a="1"/>
  <c r="R170" i="21" s="1"/>
  <c r="S170" i="21" a="1"/>
  <c r="S170" i="21" s="1"/>
  <c r="T170" i="21" a="1"/>
  <c r="T170" i="21" s="1"/>
  <c r="U170" i="21" a="1"/>
  <c r="U170" i="21" s="1"/>
  <c r="V170" i="21" a="1"/>
  <c r="V170" i="21" s="1"/>
  <c r="W170" i="21" a="1"/>
  <c r="W170" i="21" s="1"/>
  <c r="X170" i="21" a="1"/>
  <c r="X170" i="21" s="1"/>
  <c r="Y170" i="21" a="1"/>
  <c r="Y170" i="21" s="1"/>
  <c r="Z170" i="21" a="1"/>
  <c r="Z170" i="21" s="1"/>
  <c r="AA170" i="21" a="1"/>
  <c r="AA170" i="21" s="1"/>
  <c r="AB170" i="21" a="1"/>
  <c r="AB170" i="21" s="1"/>
  <c r="AC170" i="21" a="1"/>
  <c r="AC170" i="21" s="1"/>
  <c r="AD170" i="21" a="1"/>
  <c r="AD170" i="21" s="1"/>
  <c r="AE170" i="21" a="1"/>
  <c r="AE170" i="21" s="1"/>
  <c r="AF170" i="21" a="1"/>
  <c r="AF170" i="21" s="1"/>
  <c r="AG170" i="21" a="1"/>
  <c r="AG170" i="21" s="1"/>
  <c r="AH170" i="21" a="1"/>
  <c r="AH170" i="21" s="1"/>
  <c r="AI170" i="21" a="1"/>
  <c r="AI170" i="21" s="1"/>
  <c r="AJ170" i="21" a="1"/>
  <c r="AJ170" i="21" s="1"/>
  <c r="AK170" i="21" a="1"/>
  <c r="AK170" i="21" s="1"/>
  <c r="AL170" i="21" a="1"/>
  <c r="AL170" i="21" s="1"/>
  <c r="AM170" i="21" a="1"/>
  <c r="AM170" i="21" s="1"/>
  <c r="AN170" i="21" a="1"/>
  <c r="AN170" i="21" s="1"/>
  <c r="AO170" i="21" a="1"/>
  <c r="AO170" i="21" s="1"/>
  <c r="AP170" i="21" a="1"/>
  <c r="AP170" i="21" s="1"/>
  <c r="AQ170" i="21" a="1"/>
  <c r="AQ170" i="21" s="1"/>
  <c r="AR170" i="21" a="1"/>
  <c r="AR170" i="21" s="1"/>
  <c r="AS170" i="21" a="1"/>
  <c r="AS170" i="21" s="1"/>
  <c r="AT170" i="21" a="1"/>
  <c r="AT170" i="21" s="1"/>
  <c r="AU170" i="21" a="1"/>
  <c r="AU170" i="21" s="1"/>
  <c r="AV170" i="21" a="1"/>
  <c r="AV170" i="21" s="1"/>
  <c r="AW170" i="21" a="1"/>
  <c r="AW170" i="21" s="1"/>
  <c r="AX170" i="21" a="1"/>
  <c r="AX170" i="21" s="1"/>
  <c r="AY170" i="21" a="1"/>
  <c r="AY170" i="21" s="1"/>
  <c r="AZ170" i="21" a="1"/>
  <c r="AZ170" i="21" s="1"/>
  <c r="BA170" i="21" a="1"/>
  <c r="BA170" i="21" s="1"/>
  <c r="BB170" i="21" a="1"/>
  <c r="BB170" i="21" s="1"/>
  <c r="BC170" i="21" a="1"/>
  <c r="BC170" i="21" s="1"/>
  <c r="BD170" i="21" a="1"/>
  <c r="BD170" i="21" s="1"/>
  <c r="BE170" i="21" a="1"/>
  <c r="BE170" i="21" s="1"/>
  <c r="BF170" i="21" a="1"/>
  <c r="BF170" i="21" s="1"/>
  <c r="BG170" i="21" a="1"/>
  <c r="BG170" i="21" s="1"/>
  <c r="BH170" i="21" a="1"/>
  <c r="BH170" i="21" s="1"/>
  <c r="BI170" i="21" a="1"/>
  <c r="BI170" i="21" s="1"/>
  <c r="BJ170" i="21" a="1"/>
  <c r="BJ170" i="21" s="1"/>
  <c r="BK170" i="21" a="1"/>
  <c r="BK170" i="21" s="1"/>
  <c r="BL170" i="21" a="1"/>
  <c r="BL170" i="21" s="1"/>
  <c r="BM170" i="21" a="1"/>
  <c r="BM170" i="21" s="1"/>
  <c r="BN170" i="21" a="1"/>
  <c r="BN170" i="21" s="1"/>
  <c r="BO170" i="21" a="1"/>
  <c r="BO170" i="21" s="1"/>
  <c r="BP170" i="21" a="1"/>
  <c r="BP170" i="21" s="1"/>
  <c r="BQ170" i="21" a="1"/>
  <c r="BQ170" i="21" s="1"/>
  <c r="BR170" i="21" a="1"/>
  <c r="BR170" i="21" s="1"/>
  <c r="BS170" i="21" a="1"/>
  <c r="BS170" i="21" s="1"/>
  <c r="BT170" i="21" a="1"/>
  <c r="BT170" i="21" s="1"/>
  <c r="BU170" i="21" a="1"/>
  <c r="BU170" i="21" s="1"/>
  <c r="BV170" i="21" a="1"/>
  <c r="BV170" i="21" s="1"/>
  <c r="BW170" i="21" a="1"/>
  <c r="BW170" i="21" s="1"/>
  <c r="BX170" i="21" a="1"/>
  <c r="BX170" i="21" s="1"/>
  <c r="BY170" i="21" a="1"/>
  <c r="BY170" i="21" s="1"/>
  <c r="BZ170" i="21" a="1"/>
  <c r="BZ170" i="21" s="1"/>
  <c r="CA170" i="21" a="1"/>
  <c r="CA170" i="21" s="1"/>
  <c r="CB170" i="21" a="1"/>
  <c r="CB170" i="21" s="1"/>
  <c r="CC170" i="21" a="1"/>
  <c r="CC170" i="21" s="1"/>
  <c r="CD170" i="21" a="1"/>
  <c r="CD170" i="21" s="1"/>
  <c r="CE170" i="21" a="1"/>
  <c r="CE170" i="21" s="1"/>
  <c r="CF170" i="21" a="1"/>
  <c r="CF170" i="21" s="1"/>
  <c r="CG170" i="21" a="1"/>
  <c r="CG170" i="21" s="1"/>
  <c r="CH170" i="21" a="1"/>
  <c r="CH170" i="21" s="1"/>
  <c r="CI170" i="21" a="1"/>
  <c r="CI170" i="21" s="1"/>
  <c r="CJ170" i="21" a="1"/>
  <c r="CJ170" i="21" s="1"/>
  <c r="CK170" i="21" a="1"/>
  <c r="CK170" i="21" s="1"/>
  <c r="CL170" i="21" a="1"/>
  <c r="CL170" i="21" s="1"/>
  <c r="CM170" i="21" a="1"/>
  <c r="CM170" i="21" s="1"/>
  <c r="CN170" i="21" a="1"/>
  <c r="CN170" i="21" s="1"/>
  <c r="CO170" i="21" a="1"/>
  <c r="CO170" i="21" s="1"/>
  <c r="CP170" i="21" a="1"/>
  <c r="CP170" i="21" s="1"/>
  <c r="CQ170" i="21" a="1"/>
  <c r="CQ170" i="21" s="1"/>
  <c r="CR170" i="21" a="1"/>
  <c r="CR170" i="21" s="1"/>
  <c r="CS170" i="21" a="1"/>
  <c r="CS170" i="21" s="1"/>
  <c r="CT170" i="21" a="1"/>
  <c r="CT170" i="21" s="1"/>
  <c r="CU170" i="21" a="1"/>
  <c r="CU170" i="21" s="1"/>
  <c r="CV170" i="21" a="1"/>
  <c r="CV170" i="21" s="1"/>
  <c r="CW170" i="21" a="1"/>
  <c r="CW170" i="21" s="1"/>
  <c r="N171" i="21" a="1"/>
  <c r="N171" i="21" s="1"/>
  <c r="O171" i="21" a="1"/>
  <c r="O171" i="21" s="1"/>
  <c r="P171" i="21" a="1"/>
  <c r="P171" i="21" s="1"/>
  <c r="Q171" i="21" a="1"/>
  <c r="Q171" i="21" s="1"/>
  <c r="R171" i="21" a="1"/>
  <c r="R171" i="21" s="1"/>
  <c r="S171" i="21" a="1"/>
  <c r="S171" i="21" s="1"/>
  <c r="T171" i="21" a="1"/>
  <c r="T171" i="21" s="1"/>
  <c r="U171" i="21" a="1"/>
  <c r="U171" i="21" s="1"/>
  <c r="V171" i="21" a="1"/>
  <c r="V171" i="21" s="1"/>
  <c r="W171" i="21" a="1"/>
  <c r="W171" i="21" s="1"/>
  <c r="X171" i="21" a="1"/>
  <c r="X171" i="21" s="1"/>
  <c r="Y171" i="21" a="1"/>
  <c r="Y171" i="21" s="1"/>
  <c r="Z171" i="21" a="1"/>
  <c r="Z171" i="21" s="1"/>
  <c r="AA171" i="21" a="1"/>
  <c r="AA171" i="21" s="1"/>
  <c r="AB171" i="21" a="1"/>
  <c r="AB171" i="21" s="1"/>
  <c r="AC171" i="21" a="1"/>
  <c r="AC171" i="21" s="1"/>
  <c r="AD171" i="21" a="1"/>
  <c r="AD171" i="21" s="1"/>
  <c r="AE171" i="21" a="1"/>
  <c r="AE171" i="21" s="1"/>
  <c r="AF171" i="21" a="1"/>
  <c r="AF171" i="21" s="1"/>
  <c r="AG171" i="21" a="1"/>
  <c r="AG171" i="21" s="1"/>
  <c r="AH171" i="21" a="1"/>
  <c r="AH171" i="21" s="1"/>
  <c r="AI171" i="21" a="1"/>
  <c r="AI171" i="21" s="1"/>
  <c r="AJ171" i="21" a="1"/>
  <c r="AJ171" i="21" s="1"/>
  <c r="AK171" i="21" a="1"/>
  <c r="AK171" i="21" s="1"/>
  <c r="AL171" i="21" a="1"/>
  <c r="AL171" i="21" s="1"/>
  <c r="AM171" i="21" a="1"/>
  <c r="AM171" i="21" s="1"/>
  <c r="AN171" i="21" a="1"/>
  <c r="AN171" i="21" s="1"/>
  <c r="AO171" i="21" a="1"/>
  <c r="AO171" i="21" s="1"/>
  <c r="AP171" i="21" a="1"/>
  <c r="AP171" i="21" s="1"/>
  <c r="AQ171" i="21" a="1"/>
  <c r="AQ171" i="21" s="1"/>
  <c r="AR171" i="21" a="1"/>
  <c r="AR171" i="21" s="1"/>
  <c r="AS171" i="21" a="1"/>
  <c r="AS171" i="21" s="1"/>
  <c r="AT171" i="21" a="1"/>
  <c r="AT171" i="21" s="1"/>
  <c r="AU171" i="21" a="1"/>
  <c r="AU171" i="21" s="1"/>
  <c r="AV171" i="21" a="1"/>
  <c r="AV171" i="21" s="1"/>
  <c r="AW171" i="21" a="1"/>
  <c r="AW171" i="21" s="1"/>
  <c r="AX171" i="21" a="1"/>
  <c r="AX171" i="21" s="1"/>
  <c r="AY171" i="21" a="1"/>
  <c r="AY171" i="21" s="1"/>
  <c r="AZ171" i="21" a="1"/>
  <c r="AZ171" i="21" s="1"/>
  <c r="BA171" i="21" a="1"/>
  <c r="BA171" i="21" s="1"/>
  <c r="BB171" i="21" a="1"/>
  <c r="BB171" i="21" s="1"/>
  <c r="BC171" i="21" a="1"/>
  <c r="BC171" i="21" s="1"/>
  <c r="BD171" i="21" a="1"/>
  <c r="BD171" i="21" s="1"/>
  <c r="BE171" i="21" a="1"/>
  <c r="BE171" i="21" s="1"/>
  <c r="BF171" i="21" a="1"/>
  <c r="BF171" i="21" s="1"/>
  <c r="BG171" i="21" a="1"/>
  <c r="BG171" i="21" s="1"/>
  <c r="BH171" i="21" a="1"/>
  <c r="BH171" i="21" s="1"/>
  <c r="BI171" i="21" a="1"/>
  <c r="BI171" i="21" s="1"/>
  <c r="BJ171" i="21" a="1"/>
  <c r="BJ171" i="21" s="1"/>
  <c r="BK171" i="21" a="1"/>
  <c r="BK171" i="21" s="1"/>
  <c r="BL171" i="21" a="1"/>
  <c r="BL171" i="21" s="1"/>
  <c r="BM171" i="21" a="1"/>
  <c r="BM171" i="21" s="1"/>
  <c r="BN171" i="21" a="1"/>
  <c r="BN171" i="21" s="1"/>
  <c r="BO171" i="21" a="1"/>
  <c r="BO171" i="21" s="1"/>
  <c r="BP171" i="21" a="1"/>
  <c r="BP171" i="21" s="1"/>
  <c r="BQ171" i="21" a="1"/>
  <c r="BQ171" i="21" s="1"/>
  <c r="BR171" i="21" a="1"/>
  <c r="BR171" i="21" s="1"/>
  <c r="BS171" i="21" a="1"/>
  <c r="BS171" i="21" s="1"/>
  <c r="BT171" i="21" a="1"/>
  <c r="BT171" i="21" s="1"/>
  <c r="BU171" i="21" a="1"/>
  <c r="BU171" i="21" s="1"/>
  <c r="BV171" i="21" a="1"/>
  <c r="BV171" i="21" s="1"/>
  <c r="BW171" i="21" a="1"/>
  <c r="BW171" i="21" s="1"/>
  <c r="BX171" i="21" a="1"/>
  <c r="BX171" i="21" s="1"/>
  <c r="BY171" i="21" a="1"/>
  <c r="BY171" i="21" s="1"/>
  <c r="BZ171" i="21" a="1"/>
  <c r="BZ171" i="21" s="1"/>
  <c r="CA171" i="21" a="1"/>
  <c r="CA171" i="21" s="1"/>
  <c r="CB171" i="21" a="1"/>
  <c r="CB171" i="21" s="1"/>
  <c r="CC171" i="21" a="1"/>
  <c r="CC171" i="21" s="1"/>
  <c r="CD171" i="21" a="1"/>
  <c r="CD171" i="21" s="1"/>
  <c r="CE171" i="21" a="1"/>
  <c r="CE171" i="21" s="1"/>
  <c r="CF171" i="21" a="1"/>
  <c r="CF171" i="21" s="1"/>
  <c r="CG171" i="21" a="1"/>
  <c r="CG171" i="21" s="1"/>
  <c r="CH171" i="21" a="1"/>
  <c r="CH171" i="21" s="1"/>
  <c r="CI171" i="21" a="1"/>
  <c r="CI171" i="21" s="1"/>
  <c r="CJ171" i="21" a="1"/>
  <c r="CJ171" i="21" s="1"/>
  <c r="CK171" i="21" a="1"/>
  <c r="CK171" i="21" s="1"/>
  <c r="CL171" i="21" a="1"/>
  <c r="CL171" i="21" s="1"/>
  <c r="CM171" i="21" a="1"/>
  <c r="CM171" i="21" s="1"/>
  <c r="CN171" i="21" a="1"/>
  <c r="CN171" i="21" s="1"/>
  <c r="CO171" i="21" a="1"/>
  <c r="CO171" i="21" s="1"/>
  <c r="CP171" i="21" a="1"/>
  <c r="CP171" i="21" s="1"/>
  <c r="CQ171" i="21" a="1"/>
  <c r="CQ171" i="21" s="1"/>
  <c r="CR171" i="21" a="1"/>
  <c r="CR171" i="21" s="1"/>
  <c r="CS171" i="21" a="1"/>
  <c r="CS171" i="21" s="1"/>
  <c r="CT171" i="21" a="1"/>
  <c r="CT171" i="21" s="1"/>
  <c r="CU171" i="21" a="1"/>
  <c r="CU171" i="21" s="1"/>
  <c r="CV171" i="21" a="1"/>
  <c r="CV171" i="21" s="1"/>
  <c r="CW171" i="21" a="1"/>
  <c r="CW171" i="21" s="1"/>
  <c r="N172" i="21" a="1"/>
  <c r="N172" i="21" s="1"/>
  <c r="O172" i="21" a="1"/>
  <c r="O172" i="21" s="1"/>
  <c r="P172" i="21" a="1"/>
  <c r="P172" i="21" s="1"/>
  <c r="Q172" i="21" a="1"/>
  <c r="Q172" i="21" s="1"/>
  <c r="R172" i="21" a="1"/>
  <c r="R172" i="21" s="1"/>
  <c r="S172" i="21" a="1"/>
  <c r="S172" i="21" s="1"/>
  <c r="T172" i="21" a="1"/>
  <c r="T172" i="21" s="1"/>
  <c r="U172" i="21" a="1"/>
  <c r="U172" i="21" s="1"/>
  <c r="V172" i="21" a="1"/>
  <c r="V172" i="21" s="1"/>
  <c r="W172" i="21" a="1"/>
  <c r="W172" i="21" s="1"/>
  <c r="X172" i="21" a="1"/>
  <c r="X172" i="21" s="1"/>
  <c r="Y172" i="21" a="1"/>
  <c r="Y172" i="21" s="1"/>
  <c r="Z172" i="21" a="1"/>
  <c r="Z172" i="21" s="1"/>
  <c r="AA172" i="21" a="1"/>
  <c r="AA172" i="21" s="1"/>
  <c r="AB172" i="21" a="1"/>
  <c r="AB172" i="21" s="1"/>
  <c r="AC172" i="21" a="1"/>
  <c r="AC172" i="21" s="1"/>
  <c r="AD172" i="21" a="1"/>
  <c r="AD172" i="21" s="1"/>
  <c r="AE172" i="21" a="1"/>
  <c r="AE172" i="21" s="1"/>
  <c r="AF172" i="21" a="1"/>
  <c r="AF172" i="21" s="1"/>
  <c r="AG172" i="21" a="1"/>
  <c r="AG172" i="21" s="1"/>
  <c r="AH172" i="21" a="1"/>
  <c r="AH172" i="21" s="1"/>
  <c r="AI172" i="21" a="1"/>
  <c r="AI172" i="21" s="1"/>
  <c r="AJ172" i="21" a="1"/>
  <c r="AJ172" i="21" s="1"/>
  <c r="AK172" i="21" a="1"/>
  <c r="AK172" i="21" s="1"/>
  <c r="AL172" i="21" a="1"/>
  <c r="AL172" i="21" s="1"/>
  <c r="AM172" i="21" a="1"/>
  <c r="AM172" i="21" s="1"/>
  <c r="AN172" i="21" a="1"/>
  <c r="AN172" i="21" s="1"/>
  <c r="AO172" i="21" a="1"/>
  <c r="AO172" i="21" s="1"/>
  <c r="AP172" i="21" a="1"/>
  <c r="AP172" i="21" s="1"/>
  <c r="AQ172" i="21" a="1"/>
  <c r="AQ172" i="21" s="1"/>
  <c r="AR172" i="21" a="1"/>
  <c r="AR172" i="21" s="1"/>
  <c r="AS172" i="21" a="1"/>
  <c r="AS172" i="21" s="1"/>
  <c r="AT172" i="21" a="1"/>
  <c r="AT172" i="21" s="1"/>
  <c r="AU172" i="21" a="1"/>
  <c r="AU172" i="21" s="1"/>
  <c r="AV172" i="21" a="1"/>
  <c r="AV172" i="21" s="1"/>
  <c r="AW172" i="21" a="1"/>
  <c r="AW172" i="21" s="1"/>
  <c r="AX172" i="21" a="1"/>
  <c r="AX172" i="21" s="1"/>
  <c r="AY172" i="21" a="1"/>
  <c r="AY172" i="21" s="1"/>
  <c r="AZ172" i="21" a="1"/>
  <c r="AZ172" i="21" s="1"/>
  <c r="BA172" i="21" a="1"/>
  <c r="BA172" i="21" s="1"/>
  <c r="BB172" i="21" a="1"/>
  <c r="BB172" i="21" s="1"/>
  <c r="BC172" i="21" a="1"/>
  <c r="BC172" i="21" s="1"/>
  <c r="BD172" i="21" a="1"/>
  <c r="BD172" i="21" s="1"/>
  <c r="BE172" i="21" a="1"/>
  <c r="BE172" i="21" s="1"/>
  <c r="BF172" i="21" a="1"/>
  <c r="BF172" i="21" s="1"/>
  <c r="BG172" i="21" a="1"/>
  <c r="BG172" i="21" s="1"/>
  <c r="BH172" i="21" a="1"/>
  <c r="BH172" i="21" s="1"/>
  <c r="BI172" i="21" a="1"/>
  <c r="BI172" i="21" s="1"/>
  <c r="BJ172" i="21" a="1"/>
  <c r="BJ172" i="21" s="1"/>
  <c r="BK172" i="21" a="1"/>
  <c r="BK172" i="21" s="1"/>
  <c r="BL172" i="21" a="1"/>
  <c r="BL172" i="21" s="1"/>
  <c r="BM172" i="21" a="1"/>
  <c r="BM172" i="21" s="1"/>
  <c r="BN172" i="21" a="1"/>
  <c r="BN172" i="21" s="1"/>
  <c r="BO172" i="21" a="1"/>
  <c r="BO172" i="21" s="1"/>
  <c r="BP172" i="21" a="1"/>
  <c r="BP172" i="21" s="1"/>
  <c r="BQ172" i="21" a="1"/>
  <c r="BQ172" i="21" s="1"/>
  <c r="BR172" i="21" a="1"/>
  <c r="BR172" i="21" s="1"/>
  <c r="BS172" i="21" a="1"/>
  <c r="BS172" i="21" s="1"/>
  <c r="BT172" i="21" a="1"/>
  <c r="BT172" i="21" s="1"/>
  <c r="BU172" i="21" a="1"/>
  <c r="BU172" i="21" s="1"/>
  <c r="BV172" i="21" a="1"/>
  <c r="BV172" i="21" s="1"/>
  <c r="BW172" i="21" a="1"/>
  <c r="BW172" i="21" s="1"/>
  <c r="BX172" i="21" a="1"/>
  <c r="BX172" i="21" s="1"/>
  <c r="BY172" i="21" a="1"/>
  <c r="BY172" i="21" s="1"/>
  <c r="BZ172" i="21" a="1"/>
  <c r="BZ172" i="21" s="1"/>
  <c r="CA172" i="21" a="1"/>
  <c r="CA172" i="21" s="1"/>
  <c r="CB172" i="21" a="1"/>
  <c r="CB172" i="21" s="1"/>
  <c r="CC172" i="21" a="1"/>
  <c r="CC172" i="21" s="1"/>
  <c r="CD172" i="21" a="1"/>
  <c r="CD172" i="21" s="1"/>
  <c r="CE172" i="21" a="1"/>
  <c r="CE172" i="21" s="1"/>
  <c r="CF172" i="21" a="1"/>
  <c r="CF172" i="21" s="1"/>
  <c r="CG172" i="21" a="1"/>
  <c r="CG172" i="21" s="1"/>
  <c r="CH172" i="21" a="1"/>
  <c r="CH172" i="21" s="1"/>
  <c r="CI172" i="21" a="1"/>
  <c r="CI172" i="21" s="1"/>
  <c r="CJ172" i="21" a="1"/>
  <c r="CJ172" i="21" s="1"/>
  <c r="CK172" i="21" a="1"/>
  <c r="CK172" i="21" s="1"/>
  <c r="CL172" i="21" a="1"/>
  <c r="CL172" i="21" s="1"/>
  <c r="CM172" i="21" a="1"/>
  <c r="CM172" i="21" s="1"/>
  <c r="CN172" i="21" a="1"/>
  <c r="CN172" i="21" s="1"/>
  <c r="CO172" i="21" a="1"/>
  <c r="CO172" i="21" s="1"/>
  <c r="CP172" i="21" a="1"/>
  <c r="CP172" i="21" s="1"/>
  <c r="CQ172" i="21" a="1"/>
  <c r="CQ172" i="21" s="1"/>
  <c r="CR172" i="21" a="1"/>
  <c r="CR172" i="21" s="1"/>
  <c r="CS172" i="21" a="1"/>
  <c r="CS172" i="21" s="1"/>
  <c r="CT172" i="21" a="1"/>
  <c r="CT172" i="21" s="1"/>
  <c r="CU172" i="21" a="1"/>
  <c r="CU172" i="21" s="1"/>
  <c r="CV172" i="21" a="1"/>
  <c r="CV172" i="21" s="1"/>
  <c r="CW172" i="21" a="1"/>
  <c r="CW172" i="21" s="1"/>
  <c r="N173" i="21" a="1"/>
  <c r="N173" i="21" s="1"/>
  <c r="O173" i="21" a="1"/>
  <c r="O173" i="21" s="1"/>
  <c r="P173" i="21" a="1"/>
  <c r="P173" i="21" s="1"/>
  <c r="Q173" i="21" a="1"/>
  <c r="Q173" i="21" s="1"/>
  <c r="R173" i="21" a="1"/>
  <c r="R173" i="21" s="1"/>
  <c r="S173" i="21" a="1"/>
  <c r="S173" i="21" s="1"/>
  <c r="T173" i="21" a="1"/>
  <c r="T173" i="21" s="1"/>
  <c r="U173" i="21" a="1"/>
  <c r="U173" i="21" s="1"/>
  <c r="V173" i="21" a="1"/>
  <c r="V173" i="21" s="1"/>
  <c r="W173" i="21" a="1"/>
  <c r="W173" i="21" s="1"/>
  <c r="X173" i="21" a="1"/>
  <c r="X173" i="21" s="1"/>
  <c r="Y173" i="21" a="1"/>
  <c r="Y173" i="21" s="1"/>
  <c r="Z173" i="21" a="1"/>
  <c r="Z173" i="21" s="1"/>
  <c r="AA173" i="21" a="1"/>
  <c r="AA173" i="21" s="1"/>
  <c r="AB173" i="21" a="1"/>
  <c r="AB173" i="21" s="1"/>
  <c r="AC173" i="21" a="1"/>
  <c r="AC173" i="21" s="1"/>
  <c r="AD173" i="21" a="1"/>
  <c r="AD173" i="21" s="1"/>
  <c r="AE173" i="21" a="1"/>
  <c r="AE173" i="21" s="1"/>
  <c r="AF173" i="21" a="1"/>
  <c r="AF173" i="21" s="1"/>
  <c r="AG173" i="21" a="1"/>
  <c r="AG173" i="21" s="1"/>
  <c r="AH173" i="21" a="1"/>
  <c r="AH173" i="21" s="1"/>
  <c r="AI173" i="21" a="1"/>
  <c r="AI173" i="21" s="1"/>
  <c r="AJ173" i="21" a="1"/>
  <c r="AJ173" i="21" s="1"/>
  <c r="AK173" i="21" a="1"/>
  <c r="AK173" i="21" s="1"/>
  <c r="AL173" i="21" a="1"/>
  <c r="AL173" i="21" s="1"/>
  <c r="AM173" i="21" a="1"/>
  <c r="AM173" i="21" s="1"/>
  <c r="AN173" i="21" a="1"/>
  <c r="AN173" i="21" s="1"/>
  <c r="AO173" i="21" a="1"/>
  <c r="AO173" i="21" s="1"/>
  <c r="AP173" i="21" a="1"/>
  <c r="AP173" i="21" s="1"/>
  <c r="AQ173" i="21" a="1"/>
  <c r="AQ173" i="21" s="1"/>
  <c r="AR173" i="21" a="1"/>
  <c r="AR173" i="21" s="1"/>
  <c r="AS173" i="21" a="1"/>
  <c r="AS173" i="21" s="1"/>
  <c r="AT173" i="21" a="1"/>
  <c r="AT173" i="21" s="1"/>
  <c r="AU173" i="21" a="1"/>
  <c r="AU173" i="21" s="1"/>
  <c r="AV173" i="21" a="1"/>
  <c r="AV173" i="21" s="1"/>
  <c r="AW173" i="21" a="1"/>
  <c r="AW173" i="21" s="1"/>
  <c r="AX173" i="21" a="1"/>
  <c r="AX173" i="21" s="1"/>
  <c r="AY173" i="21" a="1"/>
  <c r="AY173" i="21" s="1"/>
  <c r="AZ173" i="21" a="1"/>
  <c r="AZ173" i="21" s="1"/>
  <c r="BA173" i="21" a="1"/>
  <c r="BA173" i="21" s="1"/>
  <c r="BB173" i="21" a="1"/>
  <c r="BB173" i="21" s="1"/>
  <c r="BC173" i="21" a="1"/>
  <c r="BC173" i="21" s="1"/>
  <c r="BD173" i="21" a="1"/>
  <c r="BD173" i="21" s="1"/>
  <c r="BE173" i="21" a="1"/>
  <c r="BE173" i="21" s="1"/>
  <c r="BF173" i="21" a="1"/>
  <c r="BF173" i="21" s="1"/>
  <c r="BG173" i="21" a="1"/>
  <c r="BG173" i="21" s="1"/>
  <c r="BH173" i="21" a="1"/>
  <c r="BH173" i="21" s="1"/>
  <c r="BI173" i="21" a="1"/>
  <c r="BI173" i="21" s="1"/>
  <c r="BJ173" i="21" a="1"/>
  <c r="BJ173" i="21" s="1"/>
  <c r="BK173" i="21" a="1"/>
  <c r="BK173" i="21" s="1"/>
  <c r="BL173" i="21" a="1"/>
  <c r="BL173" i="21" s="1"/>
  <c r="BM173" i="21" a="1"/>
  <c r="BM173" i="21" s="1"/>
  <c r="BN173" i="21" a="1"/>
  <c r="BN173" i="21" s="1"/>
  <c r="BO173" i="21" a="1"/>
  <c r="BO173" i="21" s="1"/>
  <c r="BP173" i="21" a="1"/>
  <c r="BP173" i="21" s="1"/>
  <c r="BQ173" i="21" a="1"/>
  <c r="BQ173" i="21" s="1"/>
  <c r="BR173" i="21" a="1"/>
  <c r="BR173" i="21" s="1"/>
  <c r="BS173" i="21" a="1"/>
  <c r="BS173" i="21" s="1"/>
  <c r="BT173" i="21" a="1"/>
  <c r="BT173" i="21" s="1"/>
  <c r="BU173" i="21" a="1"/>
  <c r="BU173" i="21" s="1"/>
  <c r="BV173" i="21" a="1"/>
  <c r="BV173" i="21" s="1"/>
  <c r="BW173" i="21" a="1"/>
  <c r="BW173" i="21" s="1"/>
  <c r="BX173" i="21" a="1"/>
  <c r="BX173" i="21" s="1"/>
  <c r="BY173" i="21" a="1"/>
  <c r="BY173" i="21" s="1"/>
  <c r="BZ173" i="21" a="1"/>
  <c r="BZ173" i="21" s="1"/>
  <c r="CA173" i="21" a="1"/>
  <c r="CA173" i="21" s="1"/>
  <c r="CB173" i="21" a="1"/>
  <c r="CB173" i="21" s="1"/>
  <c r="CC173" i="21" a="1"/>
  <c r="CC173" i="21" s="1"/>
  <c r="CD173" i="21" a="1"/>
  <c r="CD173" i="21" s="1"/>
  <c r="CE173" i="21" a="1"/>
  <c r="CE173" i="21" s="1"/>
  <c r="CF173" i="21" a="1"/>
  <c r="CF173" i="21" s="1"/>
  <c r="CG173" i="21" a="1"/>
  <c r="CG173" i="21" s="1"/>
  <c r="CH173" i="21" a="1"/>
  <c r="CH173" i="21" s="1"/>
  <c r="CI173" i="21" a="1"/>
  <c r="CI173" i="21" s="1"/>
  <c r="CJ173" i="21" a="1"/>
  <c r="CJ173" i="21" s="1"/>
  <c r="CK173" i="21" a="1"/>
  <c r="CK173" i="21" s="1"/>
  <c r="CL173" i="21" a="1"/>
  <c r="CL173" i="21" s="1"/>
  <c r="CM173" i="21" a="1"/>
  <c r="CM173" i="21" s="1"/>
  <c r="CN173" i="21" a="1"/>
  <c r="CN173" i="21" s="1"/>
  <c r="CO173" i="21" a="1"/>
  <c r="CO173" i="21" s="1"/>
  <c r="CP173" i="21" a="1"/>
  <c r="CP173" i="21" s="1"/>
  <c r="CQ173" i="21" a="1"/>
  <c r="CQ173" i="21" s="1"/>
  <c r="CR173" i="21" a="1"/>
  <c r="CR173" i="21" s="1"/>
  <c r="CS173" i="21" a="1"/>
  <c r="CS173" i="21" s="1"/>
  <c r="CT173" i="21" a="1"/>
  <c r="CT173" i="21" s="1"/>
  <c r="CU173" i="21" a="1"/>
  <c r="CU173" i="21" s="1"/>
  <c r="CV173" i="21" a="1"/>
  <c r="CV173" i="21" s="1"/>
  <c r="CW173" i="21" a="1"/>
  <c r="CW173" i="21" s="1"/>
  <c r="N174" i="21" a="1"/>
  <c r="N174" i="21" s="1"/>
  <c r="O174" i="21" a="1"/>
  <c r="O174" i="21" s="1"/>
  <c r="P174" i="21" a="1"/>
  <c r="P174" i="21" s="1"/>
  <c r="Q174" i="21" a="1"/>
  <c r="Q174" i="21" s="1"/>
  <c r="R174" i="21" a="1"/>
  <c r="R174" i="21" s="1"/>
  <c r="S174" i="21" a="1"/>
  <c r="S174" i="21" s="1"/>
  <c r="T174" i="21" a="1"/>
  <c r="T174" i="21" s="1"/>
  <c r="U174" i="21" a="1"/>
  <c r="U174" i="21" s="1"/>
  <c r="V174" i="21" a="1"/>
  <c r="V174" i="21" s="1"/>
  <c r="W174" i="21" a="1"/>
  <c r="W174" i="21" s="1"/>
  <c r="X174" i="21" a="1"/>
  <c r="X174" i="21" s="1"/>
  <c r="Y174" i="21" a="1"/>
  <c r="Y174" i="21" s="1"/>
  <c r="Z174" i="21" a="1"/>
  <c r="Z174" i="21" s="1"/>
  <c r="AA174" i="21" a="1"/>
  <c r="AA174" i="21" s="1"/>
  <c r="AB174" i="21" a="1"/>
  <c r="AB174" i="21" s="1"/>
  <c r="AC174" i="21" a="1"/>
  <c r="AC174" i="21" s="1"/>
  <c r="AD174" i="21" a="1"/>
  <c r="AD174" i="21" s="1"/>
  <c r="AE174" i="21" a="1"/>
  <c r="AE174" i="21" s="1"/>
  <c r="AF174" i="21" a="1"/>
  <c r="AF174" i="21" s="1"/>
  <c r="AG174" i="21" a="1"/>
  <c r="AG174" i="21" s="1"/>
  <c r="AH174" i="21" a="1"/>
  <c r="AH174" i="21" s="1"/>
  <c r="AI174" i="21" a="1"/>
  <c r="AI174" i="21" s="1"/>
  <c r="AJ174" i="21" a="1"/>
  <c r="AJ174" i="21" s="1"/>
  <c r="AK174" i="21" a="1"/>
  <c r="AK174" i="21" s="1"/>
  <c r="AL174" i="21" a="1"/>
  <c r="AL174" i="21" s="1"/>
  <c r="AM174" i="21" a="1"/>
  <c r="AM174" i="21" s="1"/>
  <c r="AN174" i="21" a="1"/>
  <c r="AN174" i="21" s="1"/>
  <c r="AO174" i="21" a="1"/>
  <c r="AO174" i="21" s="1"/>
  <c r="AP174" i="21" a="1"/>
  <c r="AP174" i="21" s="1"/>
  <c r="AQ174" i="21" a="1"/>
  <c r="AQ174" i="21" s="1"/>
  <c r="AR174" i="21" a="1"/>
  <c r="AR174" i="21" s="1"/>
  <c r="AS174" i="21" a="1"/>
  <c r="AS174" i="21" s="1"/>
  <c r="AT174" i="21" a="1"/>
  <c r="AT174" i="21" s="1"/>
  <c r="AU174" i="21" a="1"/>
  <c r="AU174" i="21" s="1"/>
  <c r="AV174" i="21" a="1"/>
  <c r="AV174" i="21" s="1"/>
  <c r="AW174" i="21" a="1"/>
  <c r="AW174" i="21" s="1"/>
  <c r="AX174" i="21" a="1"/>
  <c r="AX174" i="21" s="1"/>
  <c r="AY174" i="21" a="1"/>
  <c r="AY174" i="21" s="1"/>
  <c r="AZ174" i="21" a="1"/>
  <c r="AZ174" i="21" s="1"/>
  <c r="BA174" i="21" a="1"/>
  <c r="BA174" i="21" s="1"/>
  <c r="BB174" i="21" a="1"/>
  <c r="BB174" i="21" s="1"/>
  <c r="BC174" i="21" a="1"/>
  <c r="BC174" i="21" s="1"/>
  <c r="BD174" i="21" a="1"/>
  <c r="BD174" i="21" s="1"/>
  <c r="BE174" i="21" a="1"/>
  <c r="BE174" i="21" s="1"/>
  <c r="BF174" i="21" a="1"/>
  <c r="BF174" i="21" s="1"/>
  <c r="BG174" i="21" a="1"/>
  <c r="BG174" i="21" s="1"/>
  <c r="BH174" i="21" a="1"/>
  <c r="BH174" i="21" s="1"/>
  <c r="BI174" i="21" a="1"/>
  <c r="BI174" i="21" s="1"/>
  <c r="BJ174" i="21" a="1"/>
  <c r="BJ174" i="21" s="1"/>
  <c r="BK174" i="21" a="1"/>
  <c r="BK174" i="21" s="1"/>
  <c r="BL174" i="21" a="1"/>
  <c r="BL174" i="21" s="1"/>
  <c r="BM174" i="21" a="1"/>
  <c r="BM174" i="21" s="1"/>
  <c r="BN174" i="21" a="1"/>
  <c r="BN174" i="21" s="1"/>
  <c r="BO174" i="21" a="1"/>
  <c r="BO174" i="21" s="1"/>
  <c r="BP174" i="21" a="1"/>
  <c r="BP174" i="21" s="1"/>
  <c r="BQ174" i="21" a="1"/>
  <c r="BQ174" i="21" s="1"/>
  <c r="BR174" i="21" a="1"/>
  <c r="BR174" i="21" s="1"/>
  <c r="BS174" i="21" a="1"/>
  <c r="BS174" i="21" s="1"/>
  <c r="BT174" i="21" a="1"/>
  <c r="BT174" i="21" s="1"/>
  <c r="BU174" i="21" a="1"/>
  <c r="BU174" i="21" s="1"/>
  <c r="BV174" i="21" a="1"/>
  <c r="BV174" i="21" s="1"/>
  <c r="BW174" i="21" a="1"/>
  <c r="BW174" i="21" s="1"/>
  <c r="BX174" i="21" a="1"/>
  <c r="BX174" i="21" s="1"/>
  <c r="BY174" i="21" a="1"/>
  <c r="BY174" i="21" s="1"/>
  <c r="BZ174" i="21" a="1"/>
  <c r="BZ174" i="21" s="1"/>
  <c r="CA174" i="21" a="1"/>
  <c r="CA174" i="21" s="1"/>
  <c r="CB174" i="21" a="1"/>
  <c r="CB174" i="21" s="1"/>
  <c r="CC174" i="21" a="1"/>
  <c r="CC174" i="21" s="1"/>
  <c r="CD174" i="21" a="1"/>
  <c r="CD174" i="21" s="1"/>
  <c r="CE174" i="21" a="1"/>
  <c r="CE174" i="21" s="1"/>
  <c r="CF174" i="21" a="1"/>
  <c r="CF174" i="21" s="1"/>
  <c r="CG174" i="21" a="1"/>
  <c r="CG174" i="21" s="1"/>
  <c r="CH174" i="21" a="1"/>
  <c r="CH174" i="21" s="1"/>
  <c r="CI174" i="21" a="1"/>
  <c r="CI174" i="21" s="1"/>
  <c r="CJ174" i="21" a="1"/>
  <c r="CJ174" i="21" s="1"/>
  <c r="CK174" i="21" a="1"/>
  <c r="CK174" i="21" s="1"/>
  <c r="CL174" i="21" a="1"/>
  <c r="CL174" i="21" s="1"/>
  <c r="CM174" i="21" a="1"/>
  <c r="CM174" i="21" s="1"/>
  <c r="CN174" i="21" a="1"/>
  <c r="CN174" i="21" s="1"/>
  <c r="CO174" i="21" a="1"/>
  <c r="CO174" i="21" s="1"/>
  <c r="CP174" i="21" a="1"/>
  <c r="CP174" i="21" s="1"/>
  <c r="CQ174" i="21" a="1"/>
  <c r="CQ174" i="21" s="1"/>
  <c r="CR174" i="21" a="1"/>
  <c r="CR174" i="21" s="1"/>
  <c r="CS174" i="21" a="1"/>
  <c r="CS174" i="21" s="1"/>
  <c r="CT174" i="21" a="1"/>
  <c r="CT174" i="21" s="1"/>
  <c r="CU174" i="21" a="1"/>
  <c r="CU174" i="21" s="1"/>
  <c r="CV174" i="21" a="1"/>
  <c r="CV174" i="21" s="1"/>
  <c r="CW174" i="21" a="1"/>
  <c r="CW174" i="21" s="1"/>
  <c r="N175" i="21" a="1"/>
  <c r="N175" i="21" s="1"/>
  <c r="O175" i="21" a="1"/>
  <c r="O175" i="21" s="1"/>
  <c r="P175" i="21" a="1"/>
  <c r="P175" i="21" s="1"/>
  <c r="Q175" i="21" a="1"/>
  <c r="Q175" i="21" s="1"/>
  <c r="R175" i="21" a="1"/>
  <c r="R175" i="21" s="1"/>
  <c r="S175" i="21" a="1"/>
  <c r="S175" i="21" s="1"/>
  <c r="T175" i="21" a="1"/>
  <c r="T175" i="21" s="1"/>
  <c r="U175" i="21" a="1"/>
  <c r="U175" i="21" s="1"/>
  <c r="V175" i="21" a="1"/>
  <c r="V175" i="21" s="1"/>
  <c r="W175" i="21" a="1"/>
  <c r="W175" i="21" s="1"/>
  <c r="X175" i="21" a="1"/>
  <c r="X175" i="21" s="1"/>
  <c r="Y175" i="21" a="1"/>
  <c r="Y175" i="21" s="1"/>
  <c r="Z175" i="21" a="1"/>
  <c r="Z175" i="21" s="1"/>
  <c r="AA175" i="21" a="1"/>
  <c r="AA175" i="21" s="1"/>
  <c r="AB175" i="21" a="1"/>
  <c r="AB175" i="21" s="1"/>
  <c r="AC175" i="21" a="1"/>
  <c r="AC175" i="21" s="1"/>
  <c r="AD175" i="21" a="1"/>
  <c r="AD175" i="21" s="1"/>
  <c r="AE175" i="21" a="1"/>
  <c r="AE175" i="21" s="1"/>
  <c r="AF175" i="21" a="1"/>
  <c r="AF175" i="21" s="1"/>
  <c r="AG175" i="21" a="1"/>
  <c r="AG175" i="21" s="1"/>
  <c r="AH175" i="21" a="1"/>
  <c r="AH175" i="21" s="1"/>
  <c r="AI175" i="21" a="1"/>
  <c r="AI175" i="21" s="1"/>
  <c r="AJ175" i="21" a="1"/>
  <c r="AJ175" i="21" s="1"/>
  <c r="AK175" i="21" a="1"/>
  <c r="AK175" i="21" s="1"/>
  <c r="AL175" i="21" a="1"/>
  <c r="AL175" i="21" s="1"/>
  <c r="AM175" i="21" a="1"/>
  <c r="AM175" i="21" s="1"/>
  <c r="AN175" i="21" a="1"/>
  <c r="AN175" i="21" s="1"/>
  <c r="AO175" i="21" a="1"/>
  <c r="AO175" i="21" s="1"/>
  <c r="AP175" i="21" a="1"/>
  <c r="AP175" i="21" s="1"/>
  <c r="AQ175" i="21" a="1"/>
  <c r="AQ175" i="21" s="1"/>
  <c r="AR175" i="21" a="1"/>
  <c r="AR175" i="21" s="1"/>
  <c r="AS175" i="21" a="1"/>
  <c r="AS175" i="21" s="1"/>
  <c r="AT175" i="21" a="1"/>
  <c r="AT175" i="21" s="1"/>
  <c r="AU175" i="21" a="1"/>
  <c r="AU175" i="21" s="1"/>
  <c r="AV175" i="21" a="1"/>
  <c r="AV175" i="21" s="1"/>
  <c r="AW175" i="21" a="1"/>
  <c r="AW175" i="21" s="1"/>
  <c r="AX175" i="21" a="1"/>
  <c r="AX175" i="21" s="1"/>
  <c r="AY175" i="21" a="1"/>
  <c r="AY175" i="21" s="1"/>
  <c r="AZ175" i="21" a="1"/>
  <c r="AZ175" i="21" s="1"/>
  <c r="BA175" i="21" a="1"/>
  <c r="BA175" i="21" s="1"/>
  <c r="BB175" i="21" a="1"/>
  <c r="BB175" i="21" s="1"/>
  <c r="BC175" i="21" a="1"/>
  <c r="BC175" i="21" s="1"/>
  <c r="BD175" i="21" a="1"/>
  <c r="BD175" i="21" s="1"/>
  <c r="BE175" i="21" a="1"/>
  <c r="BE175" i="21" s="1"/>
  <c r="BF175" i="21" a="1"/>
  <c r="BF175" i="21" s="1"/>
  <c r="BG175" i="21" a="1"/>
  <c r="BG175" i="21" s="1"/>
  <c r="BH175" i="21" a="1"/>
  <c r="BH175" i="21" s="1"/>
  <c r="BI175" i="21" a="1"/>
  <c r="BI175" i="21" s="1"/>
  <c r="BJ175" i="21" a="1"/>
  <c r="BJ175" i="21" s="1"/>
  <c r="BK175" i="21" a="1"/>
  <c r="BK175" i="21" s="1"/>
  <c r="BL175" i="21" a="1"/>
  <c r="BL175" i="21" s="1"/>
  <c r="BM175" i="21" a="1"/>
  <c r="BM175" i="21" s="1"/>
  <c r="BN175" i="21" a="1"/>
  <c r="BN175" i="21" s="1"/>
  <c r="BO175" i="21" a="1"/>
  <c r="BO175" i="21" s="1"/>
  <c r="BP175" i="21" a="1"/>
  <c r="BP175" i="21" s="1"/>
  <c r="BQ175" i="21" a="1"/>
  <c r="BQ175" i="21" s="1"/>
  <c r="BR175" i="21" a="1"/>
  <c r="BR175" i="21" s="1"/>
  <c r="BS175" i="21" a="1"/>
  <c r="BS175" i="21" s="1"/>
  <c r="BT175" i="21" a="1"/>
  <c r="BT175" i="21" s="1"/>
  <c r="BU175" i="21" a="1"/>
  <c r="BU175" i="21" s="1"/>
  <c r="BV175" i="21" a="1"/>
  <c r="BV175" i="21" s="1"/>
  <c r="BW175" i="21" a="1"/>
  <c r="BW175" i="21" s="1"/>
  <c r="BX175" i="21" a="1"/>
  <c r="BX175" i="21" s="1"/>
  <c r="BY175" i="21" a="1"/>
  <c r="BY175" i="21" s="1"/>
  <c r="BZ175" i="21" a="1"/>
  <c r="BZ175" i="21" s="1"/>
  <c r="CA175" i="21" a="1"/>
  <c r="CA175" i="21" s="1"/>
  <c r="CB175" i="21" a="1"/>
  <c r="CB175" i="21" s="1"/>
  <c r="CC175" i="21" a="1"/>
  <c r="CC175" i="21" s="1"/>
  <c r="CD175" i="21" a="1"/>
  <c r="CD175" i="21" s="1"/>
  <c r="CE175" i="21" a="1"/>
  <c r="CE175" i="21" s="1"/>
  <c r="CF175" i="21" a="1"/>
  <c r="CF175" i="21" s="1"/>
  <c r="CG175" i="21" a="1"/>
  <c r="CG175" i="21" s="1"/>
  <c r="CH175" i="21" a="1"/>
  <c r="CH175" i="21" s="1"/>
  <c r="CI175" i="21" a="1"/>
  <c r="CI175" i="21" s="1"/>
  <c r="CJ175" i="21" a="1"/>
  <c r="CJ175" i="21" s="1"/>
  <c r="CK175" i="21" a="1"/>
  <c r="CK175" i="21" s="1"/>
  <c r="CL175" i="21" a="1"/>
  <c r="CL175" i="21" s="1"/>
  <c r="CM175" i="21" a="1"/>
  <c r="CM175" i="21" s="1"/>
  <c r="CN175" i="21" a="1"/>
  <c r="CN175" i="21" s="1"/>
  <c r="CO175" i="21" a="1"/>
  <c r="CO175" i="21" s="1"/>
  <c r="CP175" i="21" a="1"/>
  <c r="CP175" i="21" s="1"/>
  <c r="CQ175" i="21" a="1"/>
  <c r="CQ175" i="21" s="1"/>
  <c r="CR175" i="21" a="1"/>
  <c r="CR175" i="21" s="1"/>
  <c r="CS175" i="21" a="1"/>
  <c r="CS175" i="21" s="1"/>
  <c r="CT175" i="21" a="1"/>
  <c r="CT175" i="21" s="1"/>
  <c r="CU175" i="21" a="1"/>
  <c r="CU175" i="21" s="1"/>
  <c r="CV175" i="21" a="1"/>
  <c r="CV175" i="21" s="1"/>
  <c r="CW175" i="21" a="1"/>
  <c r="CW175" i="21" s="1"/>
  <c r="N176" i="21" a="1"/>
  <c r="N176" i="21" s="1"/>
  <c r="O176" i="21" a="1"/>
  <c r="O176" i="21" s="1"/>
  <c r="P176" i="21" a="1"/>
  <c r="P176" i="21" s="1"/>
  <c r="Q176" i="21" a="1"/>
  <c r="Q176" i="21" s="1"/>
  <c r="R176" i="21" a="1"/>
  <c r="R176" i="21" s="1"/>
  <c r="S176" i="21" a="1"/>
  <c r="S176" i="21" s="1"/>
  <c r="T176" i="21" a="1"/>
  <c r="T176" i="21" s="1"/>
  <c r="U176" i="21" a="1"/>
  <c r="U176" i="21" s="1"/>
  <c r="V176" i="21" a="1"/>
  <c r="V176" i="21" s="1"/>
  <c r="W176" i="21" a="1"/>
  <c r="W176" i="21" s="1"/>
  <c r="X176" i="21" a="1"/>
  <c r="X176" i="21" s="1"/>
  <c r="Y176" i="21" a="1"/>
  <c r="Y176" i="21" s="1"/>
  <c r="Z176" i="21" a="1"/>
  <c r="Z176" i="21" s="1"/>
  <c r="AA176" i="21" a="1"/>
  <c r="AA176" i="21" s="1"/>
  <c r="AB176" i="21" a="1"/>
  <c r="AB176" i="21" s="1"/>
  <c r="AC176" i="21" a="1"/>
  <c r="AC176" i="21" s="1"/>
  <c r="AD176" i="21" a="1"/>
  <c r="AD176" i="21" s="1"/>
  <c r="AE176" i="21" a="1"/>
  <c r="AE176" i="21" s="1"/>
  <c r="AF176" i="21" a="1"/>
  <c r="AF176" i="21" s="1"/>
  <c r="AG176" i="21" a="1"/>
  <c r="AG176" i="21" s="1"/>
  <c r="AH176" i="21" a="1"/>
  <c r="AH176" i="21" s="1"/>
  <c r="AI176" i="21" a="1"/>
  <c r="AI176" i="21" s="1"/>
  <c r="AJ176" i="21" a="1"/>
  <c r="AJ176" i="21" s="1"/>
  <c r="AK176" i="21" a="1"/>
  <c r="AK176" i="21" s="1"/>
  <c r="AL176" i="21" a="1"/>
  <c r="AL176" i="21" s="1"/>
  <c r="AM176" i="21" a="1"/>
  <c r="AM176" i="21" s="1"/>
  <c r="AN176" i="21" a="1"/>
  <c r="AN176" i="21" s="1"/>
  <c r="AO176" i="21" a="1"/>
  <c r="AO176" i="21" s="1"/>
  <c r="AP176" i="21" a="1"/>
  <c r="AP176" i="21" s="1"/>
  <c r="AQ176" i="21" a="1"/>
  <c r="AQ176" i="21" s="1"/>
  <c r="AR176" i="21" a="1"/>
  <c r="AR176" i="21" s="1"/>
  <c r="AS176" i="21" a="1"/>
  <c r="AS176" i="21" s="1"/>
  <c r="AT176" i="21" a="1"/>
  <c r="AT176" i="21" s="1"/>
  <c r="AU176" i="21" a="1"/>
  <c r="AU176" i="21" s="1"/>
  <c r="AV176" i="21" a="1"/>
  <c r="AV176" i="21" s="1"/>
  <c r="AW176" i="21" a="1"/>
  <c r="AW176" i="21" s="1"/>
  <c r="AX176" i="21" a="1"/>
  <c r="AX176" i="21" s="1"/>
  <c r="AY176" i="21" a="1"/>
  <c r="AY176" i="21" s="1"/>
  <c r="AZ176" i="21" a="1"/>
  <c r="AZ176" i="21" s="1"/>
  <c r="BA176" i="21" a="1"/>
  <c r="BA176" i="21" s="1"/>
  <c r="BB176" i="21" a="1"/>
  <c r="BB176" i="21" s="1"/>
  <c r="BC176" i="21" a="1"/>
  <c r="BC176" i="21" s="1"/>
  <c r="BD176" i="21" a="1"/>
  <c r="BD176" i="21" s="1"/>
  <c r="BE176" i="21" a="1"/>
  <c r="BE176" i="21" s="1"/>
  <c r="BF176" i="21" a="1"/>
  <c r="BF176" i="21" s="1"/>
  <c r="BG176" i="21" a="1"/>
  <c r="BG176" i="21" s="1"/>
  <c r="BH176" i="21" a="1"/>
  <c r="BH176" i="21" s="1"/>
  <c r="BI176" i="21" a="1"/>
  <c r="BI176" i="21" s="1"/>
  <c r="BJ176" i="21" a="1"/>
  <c r="BJ176" i="21" s="1"/>
  <c r="BK176" i="21" a="1"/>
  <c r="BK176" i="21" s="1"/>
  <c r="BL176" i="21" a="1"/>
  <c r="BL176" i="21" s="1"/>
  <c r="BM176" i="21" a="1"/>
  <c r="BM176" i="21" s="1"/>
  <c r="BN176" i="21" a="1"/>
  <c r="BN176" i="21" s="1"/>
  <c r="BO176" i="21" a="1"/>
  <c r="BO176" i="21" s="1"/>
  <c r="BP176" i="21" a="1"/>
  <c r="BP176" i="21" s="1"/>
  <c r="BQ176" i="21" a="1"/>
  <c r="BQ176" i="21" s="1"/>
  <c r="BR176" i="21" a="1"/>
  <c r="BR176" i="21" s="1"/>
  <c r="BS176" i="21" a="1"/>
  <c r="BS176" i="21" s="1"/>
  <c r="BT176" i="21" a="1"/>
  <c r="BT176" i="21" s="1"/>
  <c r="BU176" i="21" a="1"/>
  <c r="BU176" i="21" s="1"/>
  <c r="BV176" i="21" a="1"/>
  <c r="BV176" i="21" s="1"/>
  <c r="BW176" i="21" a="1"/>
  <c r="BW176" i="21" s="1"/>
  <c r="BX176" i="21" a="1"/>
  <c r="BX176" i="21" s="1"/>
  <c r="BY176" i="21" a="1"/>
  <c r="BY176" i="21" s="1"/>
  <c r="BZ176" i="21" a="1"/>
  <c r="BZ176" i="21" s="1"/>
  <c r="CA176" i="21" a="1"/>
  <c r="CA176" i="21" s="1"/>
  <c r="CB176" i="21" a="1"/>
  <c r="CB176" i="21" s="1"/>
  <c r="CC176" i="21" a="1"/>
  <c r="CC176" i="21" s="1"/>
  <c r="CD176" i="21" a="1"/>
  <c r="CD176" i="21" s="1"/>
  <c r="CE176" i="21" a="1"/>
  <c r="CE176" i="21" s="1"/>
  <c r="CF176" i="21" a="1"/>
  <c r="CF176" i="21" s="1"/>
  <c r="CG176" i="21" a="1"/>
  <c r="CG176" i="21" s="1"/>
  <c r="CH176" i="21" a="1"/>
  <c r="CH176" i="21" s="1"/>
  <c r="CI176" i="21" a="1"/>
  <c r="CI176" i="21" s="1"/>
  <c r="CJ176" i="21" a="1"/>
  <c r="CJ176" i="21" s="1"/>
  <c r="CK176" i="21" a="1"/>
  <c r="CK176" i="21" s="1"/>
  <c r="CL176" i="21" a="1"/>
  <c r="CL176" i="21" s="1"/>
  <c r="CM176" i="21" a="1"/>
  <c r="CM176" i="21" s="1"/>
  <c r="CN176" i="21" a="1"/>
  <c r="CN176" i="21" s="1"/>
  <c r="CO176" i="21" a="1"/>
  <c r="CO176" i="21" s="1"/>
  <c r="CP176" i="21" a="1"/>
  <c r="CP176" i="21" s="1"/>
  <c r="CQ176" i="21" a="1"/>
  <c r="CQ176" i="21" s="1"/>
  <c r="CR176" i="21" a="1"/>
  <c r="CR176" i="21" s="1"/>
  <c r="CS176" i="21" a="1"/>
  <c r="CS176" i="21" s="1"/>
  <c r="CT176" i="21" a="1"/>
  <c r="CT176" i="21" s="1"/>
  <c r="CU176" i="21" a="1"/>
  <c r="CU176" i="21" s="1"/>
  <c r="CV176" i="21" a="1"/>
  <c r="CV176" i="21" s="1"/>
  <c r="CW176" i="21" a="1"/>
  <c r="CW176" i="21" s="1"/>
  <c r="N177" i="21" a="1"/>
  <c r="N177" i="21" s="1"/>
  <c r="O177" i="21" a="1"/>
  <c r="O177" i="21" s="1"/>
  <c r="P177" i="21" a="1"/>
  <c r="P177" i="21" s="1"/>
  <c r="Q177" i="21" a="1"/>
  <c r="Q177" i="21" s="1"/>
  <c r="R177" i="21" a="1"/>
  <c r="R177" i="21" s="1"/>
  <c r="S177" i="21" a="1"/>
  <c r="S177" i="21" s="1"/>
  <c r="T177" i="21" a="1"/>
  <c r="T177" i="21" s="1"/>
  <c r="U177" i="21" a="1"/>
  <c r="U177" i="21" s="1"/>
  <c r="V177" i="21" a="1"/>
  <c r="V177" i="21" s="1"/>
  <c r="W177" i="21" a="1"/>
  <c r="W177" i="21" s="1"/>
  <c r="X177" i="21" a="1"/>
  <c r="X177" i="21" s="1"/>
  <c r="Y177" i="21" a="1"/>
  <c r="Y177" i="21" s="1"/>
  <c r="Z177" i="21" a="1"/>
  <c r="Z177" i="21" s="1"/>
  <c r="AA177" i="21" a="1"/>
  <c r="AA177" i="21" s="1"/>
  <c r="AB177" i="21" a="1"/>
  <c r="AB177" i="21" s="1"/>
  <c r="AC177" i="21" a="1"/>
  <c r="AC177" i="21" s="1"/>
  <c r="AD177" i="21" a="1"/>
  <c r="AD177" i="21" s="1"/>
  <c r="AE177" i="21" a="1"/>
  <c r="AE177" i="21" s="1"/>
  <c r="AF177" i="21" a="1"/>
  <c r="AF177" i="21" s="1"/>
  <c r="AG177" i="21" a="1"/>
  <c r="AG177" i="21" s="1"/>
  <c r="AH177" i="21" a="1"/>
  <c r="AH177" i="21" s="1"/>
  <c r="AI177" i="21" a="1"/>
  <c r="AI177" i="21" s="1"/>
  <c r="AJ177" i="21" a="1"/>
  <c r="AJ177" i="21" s="1"/>
  <c r="AK177" i="21" a="1"/>
  <c r="AK177" i="21" s="1"/>
  <c r="AL177" i="21" a="1"/>
  <c r="AL177" i="21" s="1"/>
  <c r="AM177" i="21" a="1"/>
  <c r="AM177" i="21" s="1"/>
  <c r="AN177" i="21" a="1"/>
  <c r="AN177" i="21" s="1"/>
  <c r="AO177" i="21" a="1"/>
  <c r="AO177" i="21" s="1"/>
  <c r="AP177" i="21" a="1"/>
  <c r="AP177" i="21" s="1"/>
  <c r="AQ177" i="21" a="1"/>
  <c r="AQ177" i="21" s="1"/>
  <c r="AR177" i="21" a="1"/>
  <c r="AR177" i="21" s="1"/>
  <c r="AS177" i="21" a="1"/>
  <c r="AS177" i="21" s="1"/>
  <c r="AT177" i="21" a="1"/>
  <c r="AT177" i="21" s="1"/>
  <c r="AU177" i="21" a="1"/>
  <c r="AU177" i="21" s="1"/>
  <c r="AV177" i="21" a="1"/>
  <c r="AV177" i="21" s="1"/>
  <c r="AW177" i="21" a="1"/>
  <c r="AW177" i="21" s="1"/>
  <c r="AX177" i="21" a="1"/>
  <c r="AX177" i="21" s="1"/>
  <c r="AY177" i="21" a="1"/>
  <c r="AY177" i="21" s="1"/>
  <c r="AZ177" i="21" a="1"/>
  <c r="AZ177" i="21" s="1"/>
  <c r="BA177" i="21" a="1"/>
  <c r="BA177" i="21" s="1"/>
  <c r="BB177" i="21" a="1"/>
  <c r="BB177" i="21" s="1"/>
  <c r="BC177" i="21" a="1"/>
  <c r="BC177" i="21" s="1"/>
  <c r="BD177" i="21" a="1"/>
  <c r="BD177" i="21" s="1"/>
  <c r="BE177" i="21" a="1"/>
  <c r="BE177" i="21" s="1"/>
  <c r="BF177" i="21" a="1"/>
  <c r="BF177" i="21" s="1"/>
  <c r="BG177" i="21" a="1"/>
  <c r="BG177" i="21" s="1"/>
  <c r="BH177" i="21" a="1"/>
  <c r="BH177" i="21" s="1"/>
  <c r="BI177" i="21" a="1"/>
  <c r="BI177" i="21" s="1"/>
  <c r="BJ177" i="21" a="1"/>
  <c r="BJ177" i="21" s="1"/>
  <c r="BK177" i="21" a="1"/>
  <c r="BK177" i="21" s="1"/>
  <c r="BL177" i="21" a="1"/>
  <c r="BL177" i="21" s="1"/>
  <c r="BM177" i="21" a="1"/>
  <c r="BM177" i="21" s="1"/>
  <c r="BN177" i="21" a="1"/>
  <c r="BN177" i="21" s="1"/>
  <c r="BO177" i="21" a="1"/>
  <c r="BO177" i="21" s="1"/>
  <c r="BP177" i="21" a="1"/>
  <c r="BP177" i="21" s="1"/>
  <c r="BQ177" i="21" a="1"/>
  <c r="BQ177" i="21" s="1"/>
  <c r="BR177" i="21" a="1"/>
  <c r="BR177" i="21" s="1"/>
  <c r="BS177" i="21" a="1"/>
  <c r="BS177" i="21" s="1"/>
  <c r="BT177" i="21" a="1"/>
  <c r="BT177" i="21" s="1"/>
  <c r="BU177" i="21" a="1"/>
  <c r="BU177" i="21" s="1"/>
  <c r="BV177" i="21" a="1"/>
  <c r="BV177" i="21" s="1"/>
  <c r="BW177" i="21" a="1"/>
  <c r="BW177" i="21" s="1"/>
  <c r="BX177" i="21" a="1"/>
  <c r="BX177" i="21" s="1"/>
  <c r="BY177" i="21" a="1"/>
  <c r="BY177" i="21" s="1"/>
  <c r="BZ177" i="21" a="1"/>
  <c r="BZ177" i="21" s="1"/>
  <c r="CA177" i="21" a="1"/>
  <c r="CA177" i="21" s="1"/>
  <c r="CB177" i="21" a="1"/>
  <c r="CB177" i="21" s="1"/>
  <c r="CC177" i="21" a="1"/>
  <c r="CC177" i="21" s="1"/>
  <c r="CD177" i="21" a="1"/>
  <c r="CD177" i="21" s="1"/>
  <c r="CE177" i="21" a="1"/>
  <c r="CE177" i="21" s="1"/>
  <c r="CF177" i="21" a="1"/>
  <c r="CF177" i="21" s="1"/>
  <c r="CG177" i="21" a="1"/>
  <c r="CG177" i="21" s="1"/>
  <c r="CH177" i="21" a="1"/>
  <c r="CH177" i="21" s="1"/>
  <c r="CI177" i="21" a="1"/>
  <c r="CI177" i="21" s="1"/>
  <c r="CJ177" i="21" a="1"/>
  <c r="CJ177" i="21" s="1"/>
  <c r="CK177" i="21" a="1"/>
  <c r="CK177" i="21" s="1"/>
  <c r="CL177" i="21" a="1"/>
  <c r="CL177" i="21" s="1"/>
  <c r="CM177" i="21" a="1"/>
  <c r="CM177" i="21" s="1"/>
  <c r="CN177" i="21" a="1"/>
  <c r="CN177" i="21" s="1"/>
  <c r="CO177" i="21" a="1"/>
  <c r="CO177" i="21" s="1"/>
  <c r="CP177" i="21" a="1"/>
  <c r="CP177" i="21" s="1"/>
  <c r="CQ177" i="21" a="1"/>
  <c r="CQ177" i="21" s="1"/>
  <c r="CR177" i="21" a="1"/>
  <c r="CR177" i="21" s="1"/>
  <c r="CS177" i="21" a="1"/>
  <c r="CS177" i="21" s="1"/>
  <c r="CT177" i="21" a="1"/>
  <c r="CT177" i="21" s="1"/>
  <c r="CU177" i="21" a="1"/>
  <c r="CU177" i="21" s="1"/>
  <c r="CV177" i="21" a="1"/>
  <c r="CV177" i="21" s="1"/>
  <c r="CW177" i="21" a="1"/>
  <c r="CW177" i="21" s="1"/>
  <c r="N178" i="21" a="1"/>
  <c r="N178" i="21" s="1"/>
  <c r="O178" i="21" a="1"/>
  <c r="O178" i="21" s="1"/>
  <c r="P178" i="21" a="1"/>
  <c r="P178" i="21" s="1"/>
  <c r="Q178" i="21" a="1"/>
  <c r="Q178" i="21" s="1"/>
  <c r="R178" i="21" a="1"/>
  <c r="R178" i="21" s="1"/>
  <c r="S178" i="21" a="1"/>
  <c r="S178" i="21" s="1"/>
  <c r="T178" i="21" a="1"/>
  <c r="T178" i="21" s="1"/>
  <c r="U178" i="21" a="1"/>
  <c r="U178" i="21" s="1"/>
  <c r="V178" i="21" a="1"/>
  <c r="V178" i="21" s="1"/>
  <c r="W178" i="21" a="1"/>
  <c r="W178" i="21" s="1"/>
  <c r="X178" i="21" a="1"/>
  <c r="X178" i="21" s="1"/>
  <c r="Y178" i="21" a="1"/>
  <c r="Y178" i="21" s="1"/>
  <c r="Z178" i="21" a="1"/>
  <c r="Z178" i="21" s="1"/>
  <c r="AA178" i="21" a="1"/>
  <c r="AA178" i="21" s="1"/>
  <c r="AB178" i="21" a="1"/>
  <c r="AB178" i="21" s="1"/>
  <c r="AC178" i="21" a="1"/>
  <c r="AC178" i="21" s="1"/>
  <c r="AD178" i="21" a="1"/>
  <c r="AD178" i="21" s="1"/>
  <c r="AE178" i="21" a="1"/>
  <c r="AE178" i="21" s="1"/>
  <c r="AF178" i="21" a="1"/>
  <c r="AF178" i="21" s="1"/>
  <c r="AG178" i="21" a="1"/>
  <c r="AG178" i="21" s="1"/>
  <c r="AH178" i="21" a="1"/>
  <c r="AH178" i="21" s="1"/>
  <c r="AI178" i="21" a="1"/>
  <c r="AI178" i="21" s="1"/>
  <c r="AJ178" i="21" a="1"/>
  <c r="AJ178" i="21" s="1"/>
  <c r="AK178" i="21" a="1"/>
  <c r="AK178" i="21" s="1"/>
  <c r="AL178" i="21" a="1"/>
  <c r="AL178" i="21" s="1"/>
  <c r="AM178" i="21" a="1"/>
  <c r="AM178" i="21" s="1"/>
  <c r="AN178" i="21" a="1"/>
  <c r="AN178" i="21" s="1"/>
  <c r="AO178" i="21" a="1"/>
  <c r="AO178" i="21" s="1"/>
  <c r="AP178" i="21" a="1"/>
  <c r="AP178" i="21" s="1"/>
  <c r="AQ178" i="21" a="1"/>
  <c r="AQ178" i="21" s="1"/>
  <c r="AR178" i="21" a="1"/>
  <c r="AR178" i="21" s="1"/>
  <c r="AS178" i="21" a="1"/>
  <c r="AS178" i="21" s="1"/>
  <c r="AT178" i="21" a="1"/>
  <c r="AT178" i="21" s="1"/>
  <c r="AU178" i="21" a="1"/>
  <c r="AU178" i="21" s="1"/>
  <c r="AV178" i="21" a="1"/>
  <c r="AV178" i="21" s="1"/>
  <c r="AW178" i="21" a="1"/>
  <c r="AW178" i="21" s="1"/>
  <c r="AX178" i="21" a="1"/>
  <c r="AX178" i="21" s="1"/>
  <c r="AY178" i="21" a="1"/>
  <c r="AY178" i="21" s="1"/>
  <c r="AZ178" i="21" a="1"/>
  <c r="AZ178" i="21" s="1"/>
  <c r="BA178" i="21" a="1"/>
  <c r="BA178" i="21" s="1"/>
  <c r="BB178" i="21" a="1"/>
  <c r="BB178" i="21" s="1"/>
  <c r="BC178" i="21" a="1"/>
  <c r="BC178" i="21" s="1"/>
  <c r="BD178" i="21" a="1"/>
  <c r="BD178" i="21" s="1"/>
  <c r="BE178" i="21" a="1"/>
  <c r="BE178" i="21" s="1"/>
  <c r="BF178" i="21" a="1"/>
  <c r="BF178" i="21" s="1"/>
  <c r="BG178" i="21" a="1"/>
  <c r="BG178" i="21" s="1"/>
  <c r="BH178" i="21" a="1"/>
  <c r="BH178" i="21" s="1"/>
  <c r="BI178" i="21" a="1"/>
  <c r="BI178" i="21" s="1"/>
  <c r="BJ178" i="21" a="1"/>
  <c r="BJ178" i="21" s="1"/>
  <c r="BK178" i="21" a="1"/>
  <c r="BK178" i="21" s="1"/>
  <c r="BL178" i="21" a="1"/>
  <c r="BL178" i="21" s="1"/>
  <c r="BM178" i="21" a="1"/>
  <c r="BM178" i="21" s="1"/>
  <c r="BN178" i="21" a="1"/>
  <c r="BN178" i="21" s="1"/>
  <c r="BO178" i="21" a="1"/>
  <c r="BO178" i="21" s="1"/>
  <c r="BP178" i="21" a="1"/>
  <c r="BP178" i="21" s="1"/>
  <c r="BQ178" i="21" a="1"/>
  <c r="BQ178" i="21" s="1"/>
  <c r="BR178" i="21" a="1"/>
  <c r="BR178" i="21" s="1"/>
  <c r="BS178" i="21" a="1"/>
  <c r="BS178" i="21" s="1"/>
  <c r="BT178" i="21" a="1"/>
  <c r="BT178" i="21" s="1"/>
  <c r="BU178" i="21" a="1"/>
  <c r="BU178" i="21" s="1"/>
  <c r="BV178" i="21" a="1"/>
  <c r="BV178" i="21" s="1"/>
  <c r="BW178" i="21" a="1"/>
  <c r="BW178" i="21" s="1"/>
  <c r="BX178" i="21" a="1"/>
  <c r="BX178" i="21" s="1"/>
  <c r="BY178" i="21" a="1"/>
  <c r="BY178" i="21" s="1"/>
  <c r="BZ178" i="21" a="1"/>
  <c r="BZ178" i="21" s="1"/>
  <c r="CA178" i="21" a="1"/>
  <c r="CA178" i="21" s="1"/>
  <c r="CB178" i="21" a="1"/>
  <c r="CB178" i="21" s="1"/>
  <c r="CC178" i="21" a="1"/>
  <c r="CC178" i="21" s="1"/>
  <c r="CD178" i="21" a="1"/>
  <c r="CD178" i="21" s="1"/>
  <c r="CE178" i="21" a="1"/>
  <c r="CE178" i="21" s="1"/>
  <c r="CF178" i="21" a="1"/>
  <c r="CF178" i="21" s="1"/>
  <c r="CG178" i="21" a="1"/>
  <c r="CG178" i="21" s="1"/>
  <c r="CH178" i="21" a="1"/>
  <c r="CH178" i="21" s="1"/>
  <c r="CI178" i="21" a="1"/>
  <c r="CI178" i="21" s="1"/>
  <c r="CJ178" i="21" a="1"/>
  <c r="CJ178" i="21" s="1"/>
  <c r="CK178" i="21" a="1"/>
  <c r="CK178" i="21" s="1"/>
  <c r="CL178" i="21" a="1"/>
  <c r="CL178" i="21" s="1"/>
  <c r="CM178" i="21" a="1"/>
  <c r="CM178" i="21" s="1"/>
  <c r="CN178" i="21" a="1"/>
  <c r="CN178" i="21" s="1"/>
  <c r="CO178" i="21" a="1"/>
  <c r="CO178" i="21" s="1"/>
  <c r="CP178" i="21" a="1"/>
  <c r="CP178" i="21" s="1"/>
  <c r="CQ178" i="21" a="1"/>
  <c r="CQ178" i="21" s="1"/>
  <c r="CR178" i="21" a="1"/>
  <c r="CR178" i="21" s="1"/>
  <c r="CS178" i="21" a="1"/>
  <c r="CS178" i="21" s="1"/>
  <c r="CT178" i="21" a="1"/>
  <c r="CT178" i="21" s="1"/>
  <c r="CU178" i="21" a="1"/>
  <c r="CU178" i="21" s="1"/>
  <c r="CV178" i="21" a="1"/>
  <c r="CV178" i="21" s="1"/>
  <c r="CW178" i="21" a="1"/>
  <c r="CW178" i="21" s="1"/>
  <c r="N179" i="21" a="1"/>
  <c r="N179" i="21" s="1"/>
  <c r="O179" i="21" a="1"/>
  <c r="O179" i="21" s="1"/>
  <c r="P179" i="21" a="1"/>
  <c r="P179" i="21" s="1"/>
  <c r="Q179" i="21" a="1"/>
  <c r="Q179" i="21" s="1"/>
  <c r="R179" i="21" a="1"/>
  <c r="R179" i="21" s="1"/>
  <c r="S179" i="21" a="1"/>
  <c r="S179" i="21" s="1"/>
  <c r="T179" i="21" a="1"/>
  <c r="T179" i="21" s="1"/>
  <c r="U179" i="21" a="1"/>
  <c r="U179" i="21" s="1"/>
  <c r="V179" i="21" a="1"/>
  <c r="V179" i="21" s="1"/>
  <c r="W179" i="21" a="1"/>
  <c r="W179" i="21" s="1"/>
  <c r="X179" i="21" a="1"/>
  <c r="X179" i="21" s="1"/>
  <c r="Y179" i="21" a="1"/>
  <c r="Y179" i="21" s="1"/>
  <c r="Z179" i="21" a="1"/>
  <c r="Z179" i="21" s="1"/>
  <c r="AA179" i="21" a="1"/>
  <c r="AA179" i="21" s="1"/>
  <c r="AB179" i="21" a="1"/>
  <c r="AB179" i="21" s="1"/>
  <c r="AC179" i="21" a="1"/>
  <c r="AC179" i="21" s="1"/>
  <c r="AD179" i="21" a="1"/>
  <c r="AD179" i="21" s="1"/>
  <c r="AE179" i="21" a="1"/>
  <c r="AE179" i="21" s="1"/>
  <c r="AF179" i="21" a="1"/>
  <c r="AF179" i="21" s="1"/>
  <c r="AG179" i="21" a="1"/>
  <c r="AG179" i="21" s="1"/>
  <c r="AH179" i="21" a="1"/>
  <c r="AH179" i="21" s="1"/>
  <c r="AI179" i="21" a="1"/>
  <c r="AI179" i="21" s="1"/>
  <c r="AJ179" i="21" a="1"/>
  <c r="AJ179" i="21" s="1"/>
  <c r="AK179" i="21" a="1"/>
  <c r="AK179" i="21" s="1"/>
  <c r="AL179" i="21" a="1"/>
  <c r="AL179" i="21" s="1"/>
  <c r="AM179" i="21" a="1"/>
  <c r="AM179" i="21" s="1"/>
  <c r="AN179" i="21" a="1"/>
  <c r="AN179" i="21" s="1"/>
  <c r="AO179" i="21" a="1"/>
  <c r="AO179" i="21" s="1"/>
  <c r="AP179" i="21" a="1"/>
  <c r="AP179" i="21" s="1"/>
  <c r="AQ179" i="21" a="1"/>
  <c r="AQ179" i="21" s="1"/>
  <c r="AR179" i="21" a="1"/>
  <c r="AR179" i="21" s="1"/>
  <c r="AS179" i="21" a="1"/>
  <c r="AS179" i="21" s="1"/>
  <c r="AT179" i="21" a="1"/>
  <c r="AT179" i="21" s="1"/>
  <c r="AU179" i="21" a="1"/>
  <c r="AU179" i="21" s="1"/>
  <c r="AV179" i="21" a="1"/>
  <c r="AV179" i="21" s="1"/>
  <c r="AW179" i="21" a="1"/>
  <c r="AW179" i="21" s="1"/>
  <c r="AX179" i="21" a="1"/>
  <c r="AX179" i="21" s="1"/>
  <c r="AY179" i="21" a="1"/>
  <c r="AY179" i="21" s="1"/>
  <c r="AZ179" i="21" a="1"/>
  <c r="AZ179" i="21" s="1"/>
  <c r="BA179" i="21" a="1"/>
  <c r="BA179" i="21" s="1"/>
  <c r="BB179" i="21" a="1"/>
  <c r="BB179" i="21" s="1"/>
  <c r="BC179" i="21" a="1"/>
  <c r="BC179" i="21" s="1"/>
  <c r="BD179" i="21" a="1"/>
  <c r="BD179" i="21" s="1"/>
  <c r="BE179" i="21" a="1"/>
  <c r="BE179" i="21" s="1"/>
  <c r="BF179" i="21" a="1"/>
  <c r="BF179" i="21" s="1"/>
  <c r="BG179" i="21" a="1"/>
  <c r="BG179" i="21" s="1"/>
  <c r="BH179" i="21" a="1"/>
  <c r="BH179" i="21" s="1"/>
  <c r="BI179" i="21" a="1"/>
  <c r="BI179" i="21" s="1"/>
  <c r="BJ179" i="21" a="1"/>
  <c r="BJ179" i="21" s="1"/>
  <c r="BK179" i="21" a="1"/>
  <c r="BK179" i="21" s="1"/>
  <c r="BL179" i="21" a="1"/>
  <c r="BL179" i="21" s="1"/>
  <c r="BM179" i="21" a="1"/>
  <c r="BM179" i="21" s="1"/>
  <c r="BN179" i="21" a="1"/>
  <c r="BN179" i="21" s="1"/>
  <c r="BO179" i="21" a="1"/>
  <c r="BO179" i="21" s="1"/>
  <c r="BP179" i="21" a="1"/>
  <c r="BP179" i="21" s="1"/>
  <c r="BQ179" i="21" a="1"/>
  <c r="BQ179" i="21" s="1"/>
  <c r="BR179" i="21" a="1"/>
  <c r="BR179" i="21" s="1"/>
  <c r="BS179" i="21" a="1"/>
  <c r="BS179" i="21" s="1"/>
  <c r="BT179" i="21" a="1"/>
  <c r="BT179" i="21" s="1"/>
  <c r="BU179" i="21" a="1"/>
  <c r="BU179" i="21" s="1"/>
  <c r="BV179" i="21" a="1"/>
  <c r="BV179" i="21" s="1"/>
  <c r="BW179" i="21" a="1"/>
  <c r="BW179" i="21" s="1"/>
  <c r="BX179" i="21" a="1"/>
  <c r="BX179" i="21" s="1"/>
  <c r="BY179" i="21" a="1"/>
  <c r="BY179" i="21" s="1"/>
  <c r="BZ179" i="21" a="1"/>
  <c r="BZ179" i="21" s="1"/>
  <c r="CA179" i="21" a="1"/>
  <c r="CA179" i="21" s="1"/>
  <c r="CB179" i="21" a="1"/>
  <c r="CB179" i="21" s="1"/>
  <c r="CC179" i="21" a="1"/>
  <c r="CC179" i="21" s="1"/>
  <c r="CD179" i="21" a="1"/>
  <c r="CD179" i="21" s="1"/>
  <c r="CE179" i="21" a="1"/>
  <c r="CE179" i="21" s="1"/>
  <c r="CF179" i="21" a="1"/>
  <c r="CF179" i="21" s="1"/>
  <c r="CG179" i="21" a="1"/>
  <c r="CG179" i="21" s="1"/>
  <c r="CH179" i="21" a="1"/>
  <c r="CH179" i="21" s="1"/>
  <c r="CI179" i="21" a="1"/>
  <c r="CI179" i="21" s="1"/>
  <c r="CJ179" i="21" a="1"/>
  <c r="CJ179" i="21" s="1"/>
  <c r="CK179" i="21" a="1"/>
  <c r="CK179" i="21" s="1"/>
  <c r="CL179" i="21" a="1"/>
  <c r="CL179" i="21" s="1"/>
  <c r="CM179" i="21" a="1"/>
  <c r="CM179" i="21" s="1"/>
  <c r="CN179" i="21" a="1"/>
  <c r="CN179" i="21" s="1"/>
  <c r="CO179" i="21" a="1"/>
  <c r="CO179" i="21" s="1"/>
  <c r="CP179" i="21" a="1"/>
  <c r="CP179" i="21" s="1"/>
  <c r="CQ179" i="21" a="1"/>
  <c r="CQ179" i="21" s="1"/>
  <c r="CR179" i="21" a="1"/>
  <c r="CR179" i="21" s="1"/>
  <c r="CS179" i="21" a="1"/>
  <c r="CS179" i="21" s="1"/>
  <c r="CT179" i="21" a="1"/>
  <c r="CT179" i="21" s="1"/>
  <c r="CU179" i="21" a="1"/>
  <c r="CU179" i="21" s="1"/>
  <c r="CV179" i="21" a="1"/>
  <c r="CV179" i="21" s="1"/>
  <c r="CW179" i="21" a="1"/>
  <c r="CW179" i="21" s="1"/>
  <c r="N180" i="21" a="1"/>
  <c r="N180" i="21" s="1"/>
  <c r="O180" i="21" a="1"/>
  <c r="O180" i="21" s="1"/>
  <c r="P180" i="21" a="1"/>
  <c r="P180" i="21" s="1"/>
  <c r="Q180" i="21" a="1"/>
  <c r="Q180" i="21" s="1"/>
  <c r="R180" i="21" a="1"/>
  <c r="R180" i="21" s="1"/>
  <c r="S180" i="21" a="1"/>
  <c r="S180" i="21" s="1"/>
  <c r="T180" i="21" a="1"/>
  <c r="T180" i="21" s="1"/>
  <c r="U180" i="21" a="1"/>
  <c r="U180" i="21" s="1"/>
  <c r="V180" i="21" a="1"/>
  <c r="V180" i="21" s="1"/>
  <c r="W180" i="21" a="1"/>
  <c r="W180" i="21" s="1"/>
  <c r="X180" i="21" a="1"/>
  <c r="X180" i="21" s="1"/>
  <c r="Y180" i="21" a="1"/>
  <c r="Y180" i="21" s="1"/>
  <c r="Z180" i="21" a="1"/>
  <c r="Z180" i="21" s="1"/>
  <c r="AA180" i="21" a="1"/>
  <c r="AA180" i="21" s="1"/>
  <c r="AB180" i="21" a="1"/>
  <c r="AB180" i="21" s="1"/>
  <c r="AC180" i="21" a="1"/>
  <c r="AC180" i="21" s="1"/>
  <c r="AD180" i="21" a="1"/>
  <c r="AD180" i="21" s="1"/>
  <c r="AE180" i="21" a="1"/>
  <c r="AE180" i="21" s="1"/>
  <c r="AF180" i="21" a="1"/>
  <c r="AF180" i="21" s="1"/>
  <c r="AG180" i="21" a="1"/>
  <c r="AG180" i="21" s="1"/>
  <c r="AH180" i="21" a="1"/>
  <c r="AH180" i="21" s="1"/>
  <c r="AI180" i="21" a="1"/>
  <c r="AI180" i="21" s="1"/>
  <c r="AJ180" i="21" a="1"/>
  <c r="AJ180" i="21" s="1"/>
  <c r="AK180" i="21" a="1"/>
  <c r="AK180" i="21" s="1"/>
  <c r="AL180" i="21" a="1"/>
  <c r="AL180" i="21" s="1"/>
  <c r="AM180" i="21" a="1"/>
  <c r="AM180" i="21" s="1"/>
  <c r="AN180" i="21" a="1"/>
  <c r="AN180" i="21" s="1"/>
  <c r="AO180" i="21" a="1"/>
  <c r="AO180" i="21" s="1"/>
  <c r="AP180" i="21" a="1"/>
  <c r="AP180" i="21" s="1"/>
  <c r="AQ180" i="21" a="1"/>
  <c r="AQ180" i="21" s="1"/>
  <c r="AR180" i="21" a="1"/>
  <c r="AR180" i="21" s="1"/>
  <c r="AS180" i="21" a="1"/>
  <c r="AS180" i="21" s="1"/>
  <c r="AT180" i="21" a="1"/>
  <c r="AT180" i="21" s="1"/>
  <c r="AU180" i="21" a="1"/>
  <c r="AU180" i="21" s="1"/>
  <c r="AV180" i="21" a="1"/>
  <c r="AV180" i="21" s="1"/>
  <c r="AW180" i="21" a="1"/>
  <c r="AW180" i="21" s="1"/>
  <c r="AX180" i="21" a="1"/>
  <c r="AX180" i="21" s="1"/>
  <c r="AY180" i="21" a="1"/>
  <c r="AY180" i="21" s="1"/>
  <c r="AZ180" i="21" a="1"/>
  <c r="AZ180" i="21" s="1"/>
  <c r="BA180" i="21" a="1"/>
  <c r="BA180" i="21" s="1"/>
  <c r="BB180" i="21" a="1"/>
  <c r="BB180" i="21" s="1"/>
  <c r="BC180" i="21" a="1"/>
  <c r="BC180" i="21" s="1"/>
  <c r="BD180" i="21" a="1"/>
  <c r="BD180" i="21" s="1"/>
  <c r="BE180" i="21" a="1"/>
  <c r="BE180" i="21" s="1"/>
  <c r="BF180" i="21" a="1"/>
  <c r="BF180" i="21" s="1"/>
  <c r="BG180" i="21" a="1"/>
  <c r="BG180" i="21" s="1"/>
  <c r="BH180" i="21" a="1"/>
  <c r="BH180" i="21" s="1"/>
  <c r="BI180" i="21" a="1"/>
  <c r="BI180" i="21" s="1"/>
  <c r="BJ180" i="21" a="1"/>
  <c r="BJ180" i="21" s="1"/>
  <c r="BK180" i="21" a="1"/>
  <c r="BK180" i="21" s="1"/>
  <c r="BL180" i="21" a="1"/>
  <c r="BL180" i="21" s="1"/>
  <c r="BM180" i="21" a="1"/>
  <c r="BM180" i="21" s="1"/>
  <c r="BN180" i="21" a="1"/>
  <c r="BN180" i="21" s="1"/>
  <c r="BO180" i="21" a="1"/>
  <c r="BO180" i="21" s="1"/>
  <c r="BP180" i="21" a="1"/>
  <c r="BP180" i="21" s="1"/>
  <c r="BQ180" i="21" a="1"/>
  <c r="BQ180" i="21" s="1"/>
  <c r="BR180" i="21" a="1"/>
  <c r="BR180" i="21" s="1"/>
  <c r="BS180" i="21" a="1"/>
  <c r="BS180" i="21" s="1"/>
  <c r="BT180" i="21" a="1"/>
  <c r="BT180" i="21" s="1"/>
  <c r="BU180" i="21" a="1"/>
  <c r="BU180" i="21" s="1"/>
  <c r="BV180" i="21" a="1"/>
  <c r="BV180" i="21" s="1"/>
  <c r="BW180" i="21" a="1"/>
  <c r="BW180" i="21" s="1"/>
  <c r="BX180" i="21" a="1"/>
  <c r="BX180" i="21" s="1"/>
  <c r="BY180" i="21" a="1"/>
  <c r="BY180" i="21" s="1"/>
  <c r="BZ180" i="21" a="1"/>
  <c r="BZ180" i="21" s="1"/>
  <c r="CA180" i="21" a="1"/>
  <c r="CA180" i="21" s="1"/>
  <c r="CB180" i="21" a="1"/>
  <c r="CB180" i="21" s="1"/>
  <c r="CC180" i="21" a="1"/>
  <c r="CC180" i="21" s="1"/>
  <c r="CD180" i="21" a="1"/>
  <c r="CD180" i="21" s="1"/>
  <c r="CE180" i="21" a="1"/>
  <c r="CE180" i="21" s="1"/>
  <c r="CF180" i="21" a="1"/>
  <c r="CF180" i="21" s="1"/>
  <c r="CG180" i="21" a="1"/>
  <c r="CG180" i="21" s="1"/>
  <c r="CH180" i="21" a="1"/>
  <c r="CH180" i="21" s="1"/>
  <c r="CI180" i="21" a="1"/>
  <c r="CI180" i="21" s="1"/>
  <c r="CJ180" i="21" a="1"/>
  <c r="CJ180" i="21" s="1"/>
  <c r="CK180" i="21" a="1"/>
  <c r="CK180" i="21" s="1"/>
  <c r="CL180" i="21" a="1"/>
  <c r="CL180" i="21" s="1"/>
  <c r="CM180" i="21" a="1"/>
  <c r="CM180" i="21" s="1"/>
  <c r="CN180" i="21" a="1"/>
  <c r="CN180" i="21" s="1"/>
  <c r="CO180" i="21" a="1"/>
  <c r="CO180" i="21" s="1"/>
  <c r="CP180" i="21" a="1"/>
  <c r="CP180" i="21" s="1"/>
  <c r="CQ180" i="21" a="1"/>
  <c r="CQ180" i="21" s="1"/>
  <c r="CR180" i="21" a="1"/>
  <c r="CR180" i="21" s="1"/>
  <c r="CS180" i="21" a="1"/>
  <c r="CS180" i="21" s="1"/>
  <c r="CT180" i="21" a="1"/>
  <c r="CT180" i="21" s="1"/>
  <c r="CU180" i="21" a="1"/>
  <c r="CU180" i="21" s="1"/>
  <c r="CV180" i="21" a="1"/>
  <c r="CV180" i="21" s="1"/>
  <c r="CW180" i="21" a="1"/>
  <c r="CW180" i="21" s="1"/>
  <c r="N181" i="21" a="1"/>
  <c r="N181" i="21" s="1"/>
  <c r="O181" i="21" a="1"/>
  <c r="O181" i="21" s="1"/>
  <c r="P181" i="21" a="1"/>
  <c r="P181" i="21" s="1"/>
  <c r="Q181" i="21" a="1"/>
  <c r="Q181" i="21" s="1"/>
  <c r="R181" i="21" a="1"/>
  <c r="R181" i="21" s="1"/>
  <c r="S181" i="21" a="1"/>
  <c r="S181" i="21" s="1"/>
  <c r="T181" i="21" a="1"/>
  <c r="T181" i="21" s="1"/>
  <c r="U181" i="21" a="1"/>
  <c r="U181" i="21" s="1"/>
  <c r="V181" i="21" a="1"/>
  <c r="V181" i="21" s="1"/>
  <c r="W181" i="21" a="1"/>
  <c r="W181" i="21" s="1"/>
  <c r="X181" i="21" a="1"/>
  <c r="X181" i="21" s="1"/>
  <c r="Y181" i="21" a="1"/>
  <c r="Y181" i="21" s="1"/>
  <c r="Z181" i="21" a="1"/>
  <c r="Z181" i="21" s="1"/>
  <c r="AA181" i="21" a="1"/>
  <c r="AA181" i="21" s="1"/>
  <c r="AB181" i="21" a="1"/>
  <c r="AB181" i="21" s="1"/>
  <c r="AC181" i="21" a="1"/>
  <c r="AC181" i="21" s="1"/>
  <c r="AD181" i="21" a="1"/>
  <c r="AD181" i="21" s="1"/>
  <c r="AE181" i="21" a="1"/>
  <c r="AE181" i="21" s="1"/>
  <c r="AF181" i="21" a="1"/>
  <c r="AF181" i="21" s="1"/>
  <c r="AG181" i="21" a="1"/>
  <c r="AG181" i="21" s="1"/>
  <c r="AH181" i="21" a="1"/>
  <c r="AH181" i="21" s="1"/>
  <c r="AI181" i="21" a="1"/>
  <c r="AI181" i="21" s="1"/>
  <c r="AJ181" i="21" a="1"/>
  <c r="AJ181" i="21" s="1"/>
  <c r="AK181" i="21" a="1"/>
  <c r="AK181" i="21" s="1"/>
  <c r="AL181" i="21" a="1"/>
  <c r="AL181" i="21" s="1"/>
  <c r="AM181" i="21" a="1"/>
  <c r="AM181" i="21" s="1"/>
  <c r="AN181" i="21" a="1"/>
  <c r="AN181" i="21" s="1"/>
  <c r="AO181" i="21" a="1"/>
  <c r="AO181" i="21" s="1"/>
  <c r="AP181" i="21" a="1"/>
  <c r="AP181" i="21" s="1"/>
  <c r="AQ181" i="21" a="1"/>
  <c r="AQ181" i="21" s="1"/>
  <c r="AR181" i="21" a="1"/>
  <c r="AR181" i="21" s="1"/>
  <c r="AS181" i="21" a="1"/>
  <c r="AS181" i="21" s="1"/>
  <c r="AT181" i="21" a="1"/>
  <c r="AT181" i="21" s="1"/>
  <c r="AU181" i="21" a="1"/>
  <c r="AU181" i="21" s="1"/>
  <c r="AV181" i="21" a="1"/>
  <c r="AV181" i="21" s="1"/>
  <c r="AW181" i="21" a="1"/>
  <c r="AW181" i="21" s="1"/>
  <c r="AX181" i="21" a="1"/>
  <c r="AX181" i="21" s="1"/>
  <c r="AY181" i="21" a="1"/>
  <c r="AY181" i="21" s="1"/>
  <c r="AZ181" i="21" a="1"/>
  <c r="AZ181" i="21" s="1"/>
  <c r="BA181" i="21" a="1"/>
  <c r="BA181" i="21" s="1"/>
  <c r="BB181" i="21" a="1"/>
  <c r="BB181" i="21" s="1"/>
  <c r="BC181" i="21" a="1"/>
  <c r="BC181" i="21" s="1"/>
  <c r="BD181" i="21" a="1"/>
  <c r="BD181" i="21" s="1"/>
  <c r="BE181" i="21" a="1"/>
  <c r="BE181" i="21" s="1"/>
  <c r="BF181" i="21" a="1"/>
  <c r="BF181" i="21" s="1"/>
  <c r="BG181" i="21" a="1"/>
  <c r="BG181" i="21" s="1"/>
  <c r="BH181" i="21" a="1"/>
  <c r="BH181" i="21" s="1"/>
  <c r="BI181" i="21" a="1"/>
  <c r="BI181" i="21" s="1"/>
  <c r="BJ181" i="21" a="1"/>
  <c r="BJ181" i="21" s="1"/>
  <c r="BK181" i="21" a="1"/>
  <c r="BK181" i="21" s="1"/>
  <c r="BL181" i="21" a="1"/>
  <c r="BL181" i="21" s="1"/>
  <c r="BM181" i="21" a="1"/>
  <c r="BM181" i="21" s="1"/>
  <c r="BN181" i="21" a="1"/>
  <c r="BN181" i="21" s="1"/>
  <c r="BO181" i="21" a="1"/>
  <c r="BO181" i="21" s="1"/>
  <c r="BP181" i="21" a="1"/>
  <c r="BP181" i="21" s="1"/>
  <c r="BQ181" i="21" a="1"/>
  <c r="BQ181" i="21" s="1"/>
  <c r="BR181" i="21" a="1"/>
  <c r="BR181" i="21" s="1"/>
  <c r="BS181" i="21" a="1"/>
  <c r="BS181" i="21" s="1"/>
  <c r="BT181" i="21" a="1"/>
  <c r="BT181" i="21" s="1"/>
  <c r="BU181" i="21" a="1"/>
  <c r="BU181" i="21" s="1"/>
  <c r="BV181" i="21" a="1"/>
  <c r="BV181" i="21" s="1"/>
  <c r="BW181" i="21" a="1"/>
  <c r="BW181" i="21" s="1"/>
  <c r="BX181" i="21" a="1"/>
  <c r="BX181" i="21" s="1"/>
  <c r="BY181" i="21" a="1"/>
  <c r="BY181" i="21" s="1"/>
  <c r="BZ181" i="21" a="1"/>
  <c r="BZ181" i="21" s="1"/>
  <c r="CA181" i="21" a="1"/>
  <c r="CA181" i="21" s="1"/>
  <c r="CB181" i="21" a="1"/>
  <c r="CB181" i="21" s="1"/>
  <c r="CC181" i="21" a="1"/>
  <c r="CC181" i="21" s="1"/>
  <c r="CD181" i="21" a="1"/>
  <c r="CD181" i="21" s="1"/>
  <c r="CE181" i="21" a="1"/>
  <c r="CE181" i="21" s="1"/>
  <c r="CF181" i="21" a="1"/>
  <c r="CF181" i="21" s="1"/>
  <c r="CG181" i="21" a="1"/>
  <c r="CG181" i="21" s="1"/>
  <c r="CH181" i="21" a="1"/>
  <c r="CH181" i="21" s="1"/>
  <c r="CI181" i="21" a="1"/>
  <c r="CI181" i="21" s="1"/>
  <c r="CJ181" i="21" a="1"/>
  <c r="CJ181" i="21" s="1"/>
  <c r="CK181" i="21" a="1"/>
  <c r="CK181" i="21" s="1"/>
  <c r="CL181" i="21" a="1"/>
  <c r="CL181" i="21" s="1"/>
  <c r="CM181" i="21" a="1"/>
  <c r="CM181" i="21" s="1"/>
  <c r="CN181" i="21" a="1"/>
  <c r="CN181" i="21" s="1"/>
  <c r="CO181" i="21" a="1"/>
  <c r="CO181" i="21" s="1"/>
  <c r="CP181" i="21" a="1"/>
  <c r="CP181" i="21" s="1"/>
  <c r="CQ181" i="21" a="1"/>
  <c r="CQ181" i="21" s="1"/>
  <c r="CR181" i="21" a="1"/>
  <c r="CR181" i="21" s="1"/>
  <c r="CS181" i="21" a="1"/>
  <c r="CS181" i="21" s="1"/>
  <c r="CT181" i="21" a="1"/>
  <c r="CT181" i="21" s="1"/>
  <c r="CU181" i="21" a="1"/>
  <c r="CU181" i="21" s="1"/>
  <c r="CV181" i="21" a="1"/>
  <c r="CV181" i="21" s="1"/>
  <c r="CW181" i="21" a="1"/>
  <c r="CW181" i="21" s="1"/>
  <c r="N182" i="21" a="1"/>
  <c r="N182" i="21" s="1"/>
  <c r="O182" i="21" a="1"/>
  <c r="O182" i="21" s="1"/>
  <c r="P182" i="21" a="1"/>
  <c r="P182" i="21" s="1"/>
  <c r="Q182" i="21" a="1"/>
  <c r="Q182" i="21" s="1"/>
  <c r="R182" i="21" a="1"/>
  <c r="R182" i="21" s="1"/>
  <c r="S182" i="21" a="1"/>
  <c r="S182" i="21" s="1"/>
  <c r="T182" i="21" a="1"/>
  <c r="T182" i="21" s="1"/>
  <c r="U182" i="21" a="1"/>
  <c r="U182" i="21" s="1"/>
  <c r="V182" i="21" a="1"/>
  <c r="V182" i="21" s="1"/>
  <c r="W182" i="21" a="1"/>
  <c r="W182" i="21" s="1"/>
  <c r="X182" i="21" a="1"/>
  <c r="X182" i="21" s="1"/>
  <c r="Y182" i="21" a="1"/>
  <c r="Y182" i="21" s="1"/>
  <c r="Z182" i="21" a="1"/>
  <c r="Z182" i="21" s="1"/>
  <c r="AA182" i="21" a="1"/>
  <c r="AA182" i="21" s="1"/>
  <c r="AB182" i="21" a="1"/>
  <c r="AB182" i="21" s="1"/>
  <c r="AC182" i="21" a="1"/>
  <c r="AC182" i="21" s="1"/>
  <c r="AD182" i="21" a="1"/>
  <c r="AD182" i="21" s="1"/>
  <c r="AE182" i="21" a="1"/>
  <c r="AE182" i="21" s="1"/>
  <c r="AF182" i="21" a="1"/>
  <c r="AF182" i="21" s="1"/>
  <c r="AG182" i="21" a="1"/>
  <c r="AG182" i="21" s="1"/>
  <c r="AH182" i="21" a="1"/>
  <c r="AH182" i="21" s="1"/>
  <c r="AI182" i="21" a="1"/>
  <c r="AI182" i="21" s="1"/>
  <c r="AJ182" i="21" a="1"/>
  <c r="AJ182" i="21" s="1"/>
  <c r="AK182" i="21" a="1"/>
  <c r="AK182" i="21" s="1"/>
  <c r="AL182" i="21" a="1"/>
  <c r="AL182" i="21" s="1"/>
  <c r="AM182" i="21" a="1"/>
  <c r="AM182" i="21" s="1"/>
  <c r="AN182" i="21" a="1"/>
  <c r="AN182" i="21" s="1"/>
  <c r="AO182" i="21" a="1"/>
  <c r="AO182" i="21" s="1"/>
  <c r="AP182" i="21" a="1"/>
  <c r="AP182" i="21" s="1"/>
  <c r="AQ182" i="21" a="1"/>
  <c r="AQ182" i="21" s="1"/>
  <c r="AR182" i="21" a="1"/>
  <c r="AR182" i="21" s="1"/>
  <c r="AS182" i="21" a="1"/>
  <c r="AS182" i="21" s="1"/>
  <c r="AT182" i="21" a="1"/>
  <c r="AT182" i="21" s="1"/>
  <c r="AU182" i="21" a="1"/>
  <c r="AU182" i="21" s="1"/>
  <c r="AV182" i="21" a="1"/>
  <c r="AV182" i="21" s="1"/>
  <c r="AW182" i="21" a="1"/>
  <c r="AW182" i="21" s="1"/>
  <c r="AX182" i="21" a="1"/>
  <c r="AX182" i="21" s="1"/>
  <c r="AY182" i="21" a="1"/>
  <c r="AY182" i="21" s="1"/>
  <c r="AZ182" i="21" a="1"/>
  <c r="AZ182" i="21" s="1"/>
  <c r="BA182" i="21" a="1"/>
  <c r="BA182" i="21" s="1"/>
  <c r="BB182" i="21" a="1"/>
  <c r="BB182" i="21" s="1"/>
  <c r="BC182" i="21" a="1"/>
  <c r="BC182" i="21" s="1"/>
  <c r="BD182" i="21" a="1"/>
  <c r="BD182" i="21" s="1"/>
  <c r="BE182" i="21" a="1"/>
  <c r="BE182" i="21" s="1"/>
  <c r="BF182" i="21" a="1"/>
  <c r="BF182" i="21" s="1"/>
  <c r="BG182" i="21" a="1"/>
  <c r="BG182" i="21" s="1"/>
  <c r="BH182" i="21" a="1"/>
  <c r="BH182" i="21" s="1"/>
  <c r="BI182" i="21" a="1"/>
  <c r="BI182" i="21" s="1"/>
  <c r="BJ182" i="21" a="1"/>
  <c r="BJ182" i="21" s="1"/>
  <c r="BK182" i="21" a="1"/>
  <c r="BK182" i="21" s="1"/>
  <c r="BL182" i="21" a="1"/>
  <c r="BL182" i="21" s="1"/>
  <c r="BM182" i="21" a="1"/>
  <c r="BM182" i="21" s="1"/>
  <c r="BN182" i="21" a="1"/>
  <c r="BN182" i="21" s="1"/>
  <c r="BO182" i="21" a="1"/>
  <c r="BO182" i="21" s="1"/>
  <c r="BP182" i="21" a="1"/>
  <c r="BP182" i="21" s="1"/>
  <c r="BQ182" i="21" a="1"/>
  <c r="BQ182" i="21" s="1"/>
  <c r="BR182" i="21" a="1"/>
  <c r="BR182" i="21" s="1"/>
  <c r="BS182" i="21" a="1"/>
  <c r="BS182" i="21" s="1"/>
  <c r="BT182" i="21" a="1"/>
  <c r="BT182" i="21" s="1"/>
  <c r="BU182" i="21" a="1"/>
  <c r="BU182" i="21" s="1"/>
  <c r="BV182" i="21" a="1"/>
  <c r="BV182" i="21" s="1"/>
  <c r="BW182" i="21" a="1"/>
  <c r="BW182" i="21" s="1"/>
  <c r="BX182" i="21" a="1"/>
  <c r="BX182" i="21" s="1"/>
  <c r="BY182" i="21" a="1"/>
  <c r="BY182" i="21" s="1"/>
  <c r="BZ182" i="21" a="1"/>
  <c r="BZ182" i="21" s="1"/>
  <c r="CA182" i="21" a="1"/>
  <c r="CA182" i="21" s="1"/>
  <c r="CB182" i="21" a="1"/>
  <c r="CB182" i="21" s="1"/>
  <c r="CC182" i="21" a="1"/>
  <c r="CC182" i="21" s="1"/>
  <c r="CD182" i="21" a="1"/>
  <c r="CD182" i="21" s="1"/>
  <c r="CE182" i="21" a="1"/>
  <c r="CE182" i="21" s="1"/>
  <c r="CF182" i="21" a="1"/>
  <c r="CF182" i="21" s="1"/>
  <c r="CG182" i="21" a="1"/>
  <c r="CG182" i="21" s="1"/>
  <c r="CH182" i="21" a="1"/>
  <c r="CH182" i="21" s="1"/>
  <c r="CI182" i="21" a="1"/>
  <c r="CI182" i="21" s="1"/>
  <c r="CJ182" i="21" a="1"/>
  <c r="CJ182" i="21" s="1"/>
  <c r="CK182" i="21" a="1"/>
  <c r="CK182" i="21" s="1"/>
  <c r="CL182" i="21" a="1"/>
  <c r="CL182" i="21" s="1"/>
  <c r="CM182" i="21" a="1"/>
  <c r="CM182" i="21" s="1"/>
  <c r="CN182" i="21" a="1"/>
  <c r="CN182" i="21" s="1"/>
  <c r="CO182" i="21" a="1"/>
  <c r="CO182" i="21" s="1"/>
  <c r="CP182" i="21" a="1"/>
  <c r="CP182" i="21" s="1"/>
  <c r="CQ182" i="21" a="1"/>
  <c r="CQ182" i="21" s="1"/>
  <c r="CR182" i="21" a="1"/>
  <c r="CR182" i="21" s="1"/>
  <c r="CS182" i="21" a="1"/>
  <c r="CS182" i="21" s="1"/>
  <c r="CT182" i="21" a="1"/>
  <c r="CT182" i="21" s="1"/>
  <c r="CU182" i="21" a="1"/>
  <c r="CU182" i="21" s="1"/>
  <c r="CV182" i="21" a="1"/>
  <c r="CV182" i="21" s="1"/>
  <c r="CW182" i="21" a="1"/>
  <c r="CW182" i="21" s="1"/>
  <c r="N183" i="21" a="1"/>
  <c r="N183" i="21" s="1"/>
  <c r="O183" i="21" a="1"/>
  <c r="O183" i="21" s="1"/>
  <c r="P183" i="21" a="1"/>
  <c r="P183" i="21" s="1"/>
  <c r="Q183" i="21" a="1"/>
  <c r="Q183" i="21" s="1"/>
  <c r="R183" i="21" a="1"/>
  <c r="R183" i="21" s="1"/>
  <c r="S183" i="21" a="1"/>
  <c r="S183" i="21" s="1"/>
  <c r="T183" i="21" a="1"/>
  <c r="T183" i="21" s="1"/>
  <c r="U183" i="21" a="1"/>
  <c r="U183" i="21" s="1"/>
  <c r="V183" i="21" a="1"/>
  <c r="V183" i="21" s="1"/>
  <c r="W183" i="21" a="1"/>
  <c r="W183" i="21" s="1"/>
  <c r="X183" i="21" a="1"/>
  <c r="X183" i="21" s="1"/>
  <c r="Y183" i="21" a="1"/>
  <c r="Y183" i="21" s="1"/>
  <c r="Z183" i="21" a="1"/>
  <c r="Z183" i="21" s="1"/>
  <c r="AA183" i="21" a="1"/>
  <c r="AA183" i="21" s="1"/>
  <c r="AB183" i="21" a="1"/>
  <c r="AB183" i="21" s="1"/>
  <c r="AC183" i="21" a="1"/>
  <c r="AC183" i="21" s="1"/>
  <c r="AD183" i="21" a="1"/>
  <c r="AD183" i="21" s="1"/>
  <c r="AE183" i="21" a="1"/>
  <c r="AE183" i="21" s="1"/>
  <c r="AF183" i="21" a="1"/>
  <c r="AF183" i="21" s="1"/>
  <c r="AG183" i="21" a="1"/>
  <c r="AG183" i="21" s="1"/>
  <c r="AH183" i="21" a="1"/>
  <c r="AH183" i="21" s="1"/>
  <c r="AI183" i="21" a="1"/>
  <c r="AI183" i="21" s="1"/>
  <c r="AJ183" i="21" a="1"/>
  <c r="AJ183" i="21" s="1"/>
  <c r="AK183" i="21" a="1"/>
  <c r="AK183" i="21" s="1"/>
  <c r="AL183" i="21" a="1"/>
  <c r="AL183" i="21" s="1"/>
  <c r="AM183" i="21" a="1"/>
  <c r="AM183" i="21" s="1"/>
  <c r="AN183" i="21" a="1"/>
  <c r="AN183" i="21" s="1"/>
  <c r="AO183" i="21" a="1"/>
  <c r="AO183" i="21" s="1"/>
  <c r="AP183" i="21" a="1"/>
  <c r="AP183" i="21" s="1"/>
  <c r="AQ183" i="21" a="1"/>
  <c r="AQ183" i="21" s="1"/>
  <c r="AR183" i="21" a="1"/>
  <c r="AR183" i="21" s="1"/>
  <c r="AS183" i="21" a="1"/>
  <c r="AS183" i="21" s="1"/>
  <c r="AT183" i="21" a="1"/>
  <c r="AT183" i="21" s="1"/>
  <c r="AU183" i="21" a="1"/>
  <c r="AU183" i="21" s="1"/>
  <c r="AV183" i="21" a="1"/>
  <c r="AV183" i="21" s="1"/>
  <c r="AW183" i="21" a="1"/>
  <c r="AW183" i="21" s="1"/>
  <c r="AX183" i="21" a="1"/>
  <c r="AX183" i="21" s="1"/>
  <c r="AY183" i="21" a="1"/>
  <c r="AY183" i="21" s="1"/>
  <c r="AZ183" i="21" a="1"/>
  <c r="AZ183" i="21" s="1"/>
  <c r="BA183" i="21" a="1"/>
  <c r="BA183" i="21" s="1"/>
  <c r="BB183" i="21" a="1"/>
  <c r="BB183" i="21" s="1"/>
  <c r="BC183" i="21" a="1"/>
  <c r="BC183" i="21" s="1"/>
  <c r="BD183" i="21" a="1"/>
  <c r="BD183" i="21" s="1"/>
  <c r="BE183" i="21" a="1"/>
  <c r="BE183" i="21" s="1"/>
  <c r="BF183" i="21" a="1"/>
  <c r="BF183" i="21" s="1"/>
  <c r="BG183" i="21" a="1"/>
  <c r="BG183" i="21" s="1"/>
  <c r="BH183" i="21" a="1"/>
  <c r="BH183" i="21" s="1"/>
  <c r="BI183" i="21" a="1"/>
  <c r="BI183" i="21" s="1"/>
  <c r="BJ183" i="21" a="1"/>
  <c r="BJ183" i="21" s="1"/>
  <c r="BK183" i="21" a="1"/>
  <c r="BK183" i="21" s="1"/>
  <c r="BL183" i="21" a="1"/>
  <c r="BL183" i="21" s="1"/>
  <c r="BM183" i="21" a="1"/>
  <c r="BM183" i="21" s="1"/>
  <c r="BN183" i="21" a="1"/>
  <c r="BN183" i="21" s="1"/>
  <c r="BO183" i="21" a="1"/>
  <c r="BO183" i="21" s="1"/>
  <c r="BP183" i="21" a="1"/>
  <c r="BP183" i="21" s="1"/>
  <c r="BQ183" i="21" a="1"/>
  <c r="BQ183" i="21" s="1"/>
  <c r="BR183" i="21" a="1"/>
  <c r="BR183" i="21" s="1"/>
  <c r="BS183" i="21" a="1"/>
  <c r="BS183" i="21" s="1"/>
  <c r="BT183" i="21" a="1"/>
  <c r="BT183" i="21" s="1"/>
  <c r="BU183" i="21" a="1"/>
  <c r="BU183" i="21" s="1"/>
  <c r="BV183" i="21" a="1"/>
  <c r="BV183" i="21" s="1"/>
  <c r="BW183" i="21" a="1"/>
  <c r="BW183" i="21" s="1"/>
  <c r="BX183" i="21" a="1"/>
  <c r="BX183" i="21" s="1"/>
  <c r="BY183" i="21" a="1"/>
  <c r="BY183" i="21" s="1"/>
  <c r="BZ183" i="21" a="1"/>
  <c r="BZ183" i="21" s="1"/>
  <c r="CA183" i="21" a="1"/>
  <c r="CA183" i="21" s="1"/>
  <c r="CB183" i="21" a="1"/>
  <c r="CB183" i="21" s="1"/>
  <c r="CC183" i="21" a="1"/>
  <c r="CC183" i="21" s="1"/>
  <c r="CD183" i="21" a="1"/>
  <c r="CD183" i="21" s="1"/>
  <c r="CE183" i="21" a="1"/>
  <c r="CE183" i="21" s="1"/>
  <c r="CF183" i="21" a="1"/>
  <c r="CF183" i="21" s="1"/>
  <c r="CG183" i="21" a="1"/>
  <c r="CG183" i="21" s="1"/>
  <c r="CH183" i="21" a="1"/>
  <c r="CH183" i="21" s="1"/>
  <c r="CI183" i="21" a="1"/>
  <c r="CI183" i="21" s="1"/>
  <c r="CJ183" i="21" a="1"/>
  <c r="CJ183" i="21" s="1"/>
  <c r="CK183" i="21" a="1"/>
  <c r="CK183" i="21" s="1"/>
  <c r="CL183" i="21" a="1"/>
  <c r="CL183" i="21" s="1"/>
  <c r="CM183" i="21" a="1"/>
  <c r="CM183" i="21" s="1"/>
  <c r="CN183" i="21" a="1"/>
  <c r="CN183" i="21" s="1"/>
  <c r="CO183" i="21" a="1"/>
  <c r="CO183" i="21" s="1"/>
  <c r="CP183" i="21" a="1"/>
  <c r="CP183" i="21" s="1"/>
  <c r="CQ183" i="21" a="1"/>
  <c r="CQ183" i="21" s="1"/>
  <c r="CR183" i="21" a="1"/>
  <c r="CR183" i="21" s="1"/>
  <c r="CS183" i="21" a="1"/>
  <c r="CS183" i="21" s="1"/>
  <c r="CT183" i="21" a="1"/>
  <c r="CT183" i="21" s="1"/>
  <c r="CU183" i="21" a="1"/>
  <c r="CU183" i="21" s="1"/>
  <c r="CV183" i="21" a="1"/>
  <c r="CV183" i="21" s="1"/>
  <c r="CW183" i="21" a="1"/>
  <c r="CW183" i="21" s="1"/>
  <c r="N184" i="21" a="1"/>
  <c r="N184" i="21" s="1"/>
  <c r="O184" i="21" a="1"/>
  <c r="O184" i="21" s="1"/>
  <c r="P184" i="21" a="1"/>
  <c r="P184" i="21" s="1"/>
  <c r="Q184" i="21" a="1"/>
  <c r="Q184" i="21" s="1"/>
  <c r="R184" i="21" a="1"/>
  <c r="R184" i="21" s="1"/>
  <c r="S184" i="21" a="1"/>
  <c r="S184" i="21" s="1"/>
  <c r="T184" i="21" a="1"/>
  <c r="T184" i="21" s="1"/>
  <c r="U184" i="21" a="1"/>
  <c r="U184" i="21" s="1"/>
  <c r="V184" i="21" a="1"/>
  <c r="V184" i="21" s="1"/>
  <c r="W184" i="21" a="1"/>
  <c r="W184" i="21" s="1"/>
  <c r="X184" i="21" a="1"/>
  <c r="X184" i="21" s="1"/>
  <c r="Y184" i="21" a="1"/>
  <c r="Y184" i="21" s="1"/>
  <c r="Z184" i="21" a="1"/>
  <c r="Z184" i="21" s="1"/>
  <c r="AA184" i="21" a="1"/>
  <c r="AA184" i="21" s="1"/>
  <c r="AB184" i="21" a="1"/>
  <c r="AB184" i="21" s="1"/>
  <c r="AC184" i="21" a="1"/>
  <c r="AC184" i="21" s="1"/>
  <c r="AD184" i="21" a="1"/>
  <c r="AD184" i="21" s="1"/>
  <c r="AE184" i="21" a="1"/>
  <c r="AE184" i="21" s="1"/>
  <c r="AF184" i="21" a="1"/>
  <c r="AF184" i="21" s="1"/>
  <c r="AG184" i="21" a="1"/>
  <c r="AG184" i="21" s="1"/>
  <c r="AH184" i="21" a="1"/>
  <c r="AH184" i="21" s="1"/>
  <c r="AI184" i="21" a="1"/>
  <c r="AI184" i="21" s="1"/>
  <c r="AJ184" i="21" a="1"/>
  <c r="AJ184" i="21" s="1"/>
  <c r="AK184" i="21" a="1"/>
  <c r="AK184" i="21" s="1"/>
  <c r="AL184" i="21" a="1"/>
  <c r="AL184" i="21" s="1"/>
  <c r="AM184" i="21" a="1"/>
  <c r="AM184" i="21" s="1"/>
  <c r="AN184" i="21" a="1"/>
  <c r="AN184" i="21" s="1"/>
  <c r="AO184" i="21" a="1"/>
  <c r="AO184" i="21" s="1"/>
  <c r="AP184" i="21" a="1"/>
  <c r="AP184" i="21" s="1"/>
  <c r="AQ184" i="21" a="1"/>
  <c r="AQ184" i="21" s="1"/>
  <c r="AR184" i="21" a="1"/>
  <c r="AR184" i="21" s="1"/>
  <c r="AS184" i="21" a="1"/>
  <c r="AS184" i="21" s="1"/>
  <c r="AT184" i="21" a="1"/>
  <c r="AT184" i="21" s="1"/>
  <c r="AU184" i="21" a="1"/>
  <c r="AU184" i="21" s="1"/>
  <c r="AV184" i="21" a="1"/>
  <c r="AV184" i="21" s="1"/>
  <c r="AW184" i="21" a="1"/>
  <c r="AW184" i="21" s="1"/>
  <c r="AX184" i="21" a="1"/>
  <c r="AX184" i="21" s="1"/>
  <c r="AY184" i="21" a="1"/>
  <c r="AY184" i="21" s="1"/>
  <c r="AZ184" i="21" a="1"/>
  <c r="AZ184" i="21" s="1"/>
  <c r="BA184" i="21" a="1"/>
  <c r="BA184" i="21" s="1"/>
  <c r="BB184" i="21" a="1"/>
  <c r="BB184" i="21" s="1"/>
  <c r="BC184" i="21" a="1"/>
  <c r="BC184" i="21" s="1"/>
  <c r="BD184" i="21" a="1"/>
  <c r="BD184" i="21" s="1"/>
  <c r="BE184" i="21" a="1"/>
  <c r="BE184" i="21" s="1"/>
  <c r="BF184" i="21" a="1"/>
  <c r="BF184" i="21" s="1"/>
  <c r="BG184" i="21" a="1"/>
  <c r="BG184" i="21" s="1"/>
  <c r="BH184" i="21" a="1"/>
  <c r="BH184" i="21" s="1"/>
  <c r="BI184" i="21" a="1"/>
  <c r="BI184" i="21" s="1"/>
  <c r="BJ184" i="21" a="1"/>
  <c r="BJ184" i="21" s="1"/>
  <c r="BK184" i="21" a="1"/>
  <c r="BK184" i="21" s="1"/>
  <c r="BL184" i="21" a="1"/>
  <c r="BL184" i="21" s="1"/>
  <c r="BM184" i="21" a="1"/>
  <c r="BM184" i="21" s="1"/>
  <c r="BN184" i="21" a="1"/>
  <c r="BN184" i="21" s="1"/>
  <c r="BO184" i="21" a="1"/>
  <c r="BO184" i="21" s="1"/>
  <c r="BP184" i="21" a="1"/>
  <c r="BP184" i="21" s="1"/>
  <c r="BQ184" i="21" a="1"/>
  <c r="BQ184" i="21" s="1"/>
  <c r="BR184" i="21" a="1"/>
  <c r="BR184" i="21" s="1"/>
  <c r="BS184" i="21" a="1"/>
  <c r="BS184" i="21" s="1"/>
  <c r="BT184" i="21" a="1"/>
  <c r="BT184" i="21" s="1"/>
  <c r="BU184" i="21" a="1"/>
  <c r="BU184" i="21" s="1"/>
  <c r="BV184" i="21" a="1"/>
  <c r="BV184" i="21" s="1"/>
  <c r="BW184" i="21" a="1"/>
  <c r="BW184" i="21" s="1"/>
  <c r="BX184" i="21" a="1"/>
  <c r="BX184" i="21" s="1"/>
  <c r="BY184" i="21" a="1"/>
  <c r="BY184" i="21" s="1"/>
  <c r="BZ184" i="21" a="1"/>
  <c r="BZ184" i="21" s="1"/>
  <c r="CA184" i="21" a="1"/>
  <c r="CA184" i="21" s="1"/>
  <c r="CB184" i="21" a="1"/>
  <c r="CB184" i="21" s="1"/>
  <c r="CC184" i="21" a="1"/>
  <c r="CC184" i="21" s="1"/>
  <c r="CD184" i="21" a="1"/>
  <c r="CD184" i="21" s="1"/>
  <c r="CE184" i="21" a="1"/>
  <c r="CE184" i="21" s="1"/>
  <c r="CF184" i="21" a="1"/>
  <c r="CF184" i="21" s="1"/>
  <c r="CG184" i="21" a="1"/>
  <c r="CG184" i="21" s="1"/>
  <c r="CH184" i="21" a="1"/>
  <c r="CH184" i="21" s="1"/>
  <c r="CI184" i="21" a="1"/>
  <c r="CI184" i="21" s="1"/>
  <c r="CJ184" i="21" a="1"/>
  <c r="CJ184" i="21" s="1"/>
  <c r="CK184" i="21" a="1"/>
  <c r="CK184" i="21" s="1"/>
  <c r="CL184" i="21" a="1"/>
  <c r="CL184" i="21" s="1"/>
  <c r="CM184" i="21" a="1"/>
  <c r="CM184" i="21" s="1"/>
  <c r="CN184" i="21" a="1"/>
  <c r="CN184" i="21" s="1"/>
  <c r="CO184" i="21" a="1"/>
  <c r="CO184" i="21" s="1"/>
  <c r="CP184" i="21" a="1"/>
  <c r="CP184" i="21" s="1"/>
  <c r="CQ184" i="21" a="1"/>
  <c r="CQ184" i="21" s="1"/>
  <c r="CR184" i="21" a="1"/>
  <c r="CR184" i="21" s="1"/>
  <c r="CS184" i="21" a="1"/>
  <c r="CS184" i="21" s="1"/>
  <c r="CT184" i="21" a="1"/>
  <c r="CT184" i="21" s="1"/>
  <c r="CU184" i="21" a="1"/>
  <c r="CU184" i="21" s="1"/>
  <c r="CV184" i="21" a="1"/>
  <c r="CV184" i="21" s="1"/>
  <c r="CW184" i="21" a="1"/>
  <c r="CW184" i="21" s="1"/>
  <c r="N185" i="21" a="1"/>
  <c r="N185" i="21" s="1"/>
  <c r="O185" i="21" a="1"/>
  <c r="O185" i="21" s="1"/>
  <c r="P185" i="21" a="1"/>
  <c r="P185" i="21" s="1"/>
  <c r="Q185" i="21" a="1"/>
  <c r="Q185" i="21" s="1"/>
  <c r="R185" i="21" a="1"/>
  <c r="R185" i="21" s="1"/>
  <c r="S185" i="21" a="1"/>
  <c r="S185" i="21" s="1"/>
  <c r="T185" i="21" a="1"/>
  <c r="T185" i="21" s="1"/>
  <c r="U185" i="21" a="1"/>
  <c r="U185" i="21" s="1"/>
  <c r="V185" i="21" a="1"/>
  <c r="V185" i="21" s="1"/>
  <c r="W185" i="21" a="1"/>
  <c r="W185" i="21" s="1"/>
  <c r="X185" i="21" a="1"/>
  <c r="X185" i="21" s="1"/>
  <c r="Y185" i="21" a="1"/>
  <c r="Y185" i="21" s="1"/>
  <c r="Z185" i="21" a="1"/>
  <c r="Z185" i="21" s="1"/>
  <c r="AA185" i="21" a="1"/>
  <c r="AA185" i="21" s="1"/>
  <c r="AB185" i="21" a="1"/>
  <c r="AB185" i="21" s="1"/>
  <c r="AC185" i="21" a="1"/>
  <c r="AC185" i="21" s="1"/>
  <c r="AD185" i="21" a="1"/>
  <c r="AD185" i="21" s="1"/>
  <c r="AE185" i="21" a="1"/>
  <c r="AE185" i="21" s="1"/>
  <c r="AF185" i="21" a="1"/>
  <c r="AF185" i="21" s="1"/>
  <c r="AG185" i="21" a="1"/>
  <c r="AG185" i="21" s="1"/>
  <c r="AH185" i="21" a="1"/>
  <c r="AH185" i="21" s="1"/>
  <c r="AI185" i="21" a="1"/>
  <c r="AI185" i="21" s="1"/>
  <c r="AJ185" i="21" a="1"/>
  <c r="AJ185" i="21" s="1"/>
  <c r="AK185" i="21" a="1"/>
  <c r="AK185" i="21" s="1"/>
  <c r="AL185" i="21" a="1"/>
  <c r="AL185" i="21" s="1"/>
  <c r="AM185" i="21" a="1"/>
  <c r="AM185" i="21" s="1"/>
  <c r="AN185" i="21" a="1"/>
  <c r="AN185" i="21" s="1"/>
  <c r="AO185" i="21" a="1"/>
  <c r="AO185" i="21" s="1"/>
  <c r="AP185" i="21" a="1"/>
  <c r="AP185" i="21" s="1"/>
  <c r="AQ185" i="21" a="1"/>
  <c r="AQ185" i="21" s="1"/>
  <c r="AR185" i="21" a="1"/>
  <c r="AR185" i="21" s="1"/>
  <c r="AS185" i="21" a="1"/>
  <c r="AS185" i="21" s="1"/>
  <c r="AT185" i="21" a="1"/>
  <c r="AT185" i="21" s="1"/>
  <c r="AU185" i="21" a="1"/>
  <c r="AU185" i="21" s="1"/>
  <c r="AV185" i="21" a="1"/>
  <c r="AV185" i="21" s="1"/>
  <c r="AW185" i="21" a="1"/>
  <c r="AW185" i="21" s="1"/>
  <c r="AX185" i="21" a="1"/>
  <c r="AX185" i="21" s="1"/>
  <c r="AY185" i="21" a="1"/>
  <c r="AY185" i="21" s="1"/>
  <c r="AZ185" i="21" a="1"/>
  <c r="AZ185" i="21" s="1"/>
  <c r="BA185" i="21" a="1"/>
  <c r="BA185" i="21" s="1"/>
  <c r="BB185" i="21" a="1"/>
  <c r="BB185" i="21" s="1"/>
  <c r="BC185" i="21" a="1"/>
  <c r="BC185" i="21" s="1"/>
  <c r="BD185" i="21" a="1"/>
  <c r="BD185" i="21" s="1"/>
  <c r="BE185" i="21" a="1"/>
  <c r="BE185" i="21" s="1"/>
  <c r="BF185" i="21" a="1"/>
  <c r="BF185" i="21" s="1"/>
  <c r="BG185" i="21" a="1"/>
  <c r="BG185" i="21" s="1"/>
  <c r="BH185" i="21" a="1"/>
  <c r="BH185" i="21" s="1"/>
  <c r="BI185" i="21" a="1"/>
  <c r="BI185" i="21" s="1"/>
  <c r="BJ185" i="21" a="1"/>
  <c r="BJ185" i="21" s="1"/>
  <c r="BK185" i="21" a="1"/>
  <c r="BK185" i="21" s="1"/>
  <c r="BL185" i="21" a="1"/>
  <c r="BL185" i="21" s="1"/>
  <c r="BM185" i="21" a="1"/>
  <c r="BM185" i="21" s="1"/>
  <c r="BN185" i="21" a="1"/>
  <c r="BN185" i="21" s="1"/>
  <c r="BO185" i="21" a="1"/>
  <c r="BO185" i="21" s="1"/>
  <c r="BP185" i="21" a="1"/>
  <c r="BP185" i="21" s="1"/>
  <c r="BQ185" i="21" a="1"/>
  <c r="BQ185" i="21" s="1"/>
  <c r="BR185" i="21" a="1"/>
  <c r="BR185" i="21" s="1"/>
  <c r="BS185" i="21" a="1"/>
  <c r="BS185" i="21" s="1"/>
  <c r="BT185" i="21" a="1"/>
  <c r="BT185" i="21" s="1"/>
  <c r="BU185" i="21" a="1"/>
  <c r="BU185" i="21" s="1"/>
  <c r="BV185" i="21" a="1"/>
  <c r="BV185" i="21" s="1"/>
  <c r="BW185" i="21" a="1"/>
  <c r="BW185" i="21" s="1"/>
  <c r="BX185" i="21" a="1"/>
  <c r="BX185" i="21" s="1"/>
  <c r="BY185" i="21" a="1"/>
  <c r="BY185" i="21" s="1"/>
  <c r="BZ185" i="21" a="1"/>
  <c r="BZ185" i="21" s="1"/>
  <c r="CA185" i="21" a="1"/>
  <c r="CA185" i="21" s="1"/>
  <c r="CB185" i="21" a="1"/>
  <c r="CB185" i="21" s="1"/>
  <c r="CC185" i="21" a="1"/>
  <c r="CC185" i="21" s="1"/>
  <c r="CD185" i="21" a="1"/>
  <c r="CD185" i="21" s="1"/>
  <c r="CE185" i="21" a="1"/>
  <c r="CE185" i="21" s="1"/>
  <c r="CF185" i="21" a="1"/>
  <c r="CF185" i="21" s="1"/>
  <c r="CG185" i="21" a="1"/>
  <c r="CG185" i="21" s="1"/>
  <c r="CH185" i="21" a="1"/>
  <c r="CH185" i="21" s="1"/>
  <c r="CI185" i="21" a="1"/>
  <c r="CI185" i="21" s="1"/>
  <c r="CJ185" i="21" a="1"/>
  <c r="CJ185" i="21" s="1"/>
  <c r="CK185" i="21" a="1"/>
  <c r="CK185" i="21" s="1"/>
  <c r="CL185" i="21" a="1"/>
  <c r="CL185" i="21" s="1"/>
  <c r="CM185" i="21" a="1"/>
  <c r="CM185" i="21" s="1"/>
  <c r="CN185" i="21" a="1"/>
  <c r="CN185" i="21" s="1"/>
  <c r="CO185" i="21" a="1"/>
  <c r="CO185" i="21" s="1"/>
  <c r="CP185" i="21" a="1"/>
  <c r="CP185" i="21" s="1"/>
  <c r="CQ185" i="21" a="1"/>
  <c r="CQ185" i="21" s="1"/>
  <c r="CR185" i="21" a="1"/>
  <c r="CR185" i="21" s="1"/>
  <c r="CS185" i="21" a="1"/>
  <c r="CS185" i="21" s="1"/>
  <c r="CT185" i="21" a="1"/>
  <c r="CT185" i="21" s="1"/>
  <c r="CU185" i="21" a="1"/>
  <c r="CU185" i="21" s="1"/>
  <c r="CV185" i="21" a="1"/>
  <c r="CV185" i="21" s="1"/>
  <c r="CW185" i="21" a="1"/>
  <c r="CW185" i="21" s="1"/>
  <c r="N186" i="21" a="1"/>
  <c r="N186" i="21" s="1"/>
  <c r="O186" i="21" a="1"/>
  <c r="O186" i="21" s="1"/>
  <c r="P186" i="21" a="1"/>
  <c r="P186" i="21" s="1"/>
  <c r="Q186" i="21" a="1"/>
  <c r="Q186" i="21" s="1"/>
  <c r="R186" i="21" a="1"/>
  <c r="R186" i="21" s="1"/>
  <c r="S186" i="21" a="1"/>
  <c r="S186" i="21" s="1"/>
  <c r="T186" i="21" a="1"/>
  <c r="T186" i="21" s="1"/>
  <c r="U186" i="21" a="1"/>
  <c r="U186" i="21" s="1"/>
  <c r="V186" i="21" a="1"/>
  <c r="V186" i="21" s="1"/>
  <c r="W186" i="21" a="1"/>
  <c r="W186" i="21" s="1"/>
  <c r="X186" i="21" a="1"/>
  <c r="X186" i="21" s="1"/>
  <c r="Y186" i="21" a="1"/>
  <c r="Y186" i="21" s="1"/>
  <c r="Z186" i="21" a="1"/>
  <c r="Z186" i="21" s="1"/>
  <c r="AA186" i="21" a="1"/>
  <c r="AA186" i="21" s="1"/>
  <c r="AB186" i="21" a="1"/>
  <c r="AB186" i="21" s="1"/>
  <c r="AC186" i="21" a="1"/>
  <c r="AC186" i="21" s="1"/>
  <c r="AD186" i="21" a="1"/>
  <c r="AD186" i="21" s="1"/>
  <c r="AE186" i="21" a="1"/>
  <c r="AE186" i="21" s="1"/>
  <c r="AF186" i="21" a="1"/>
  <c r="AF186" i="21" s="1"/>
  <c r="AG186" i="21" a="1"/>
  <c r="AG186" i="21" s="1"/>
  <c r="AH186" i="21" a="1"/>
  <c r="AH186" i="21" s="1"/>
  <c r="AI186" i="21" a="1"/>
  <c r="AI186" i="21" s="1"/>
  <c r="AJ186" i="21" a="1"/>
  <c r="AJ186" i="21" s="1"/>
  <c r="AK186" i="21" a="1"/>
  <c r="AK186" i="21" s="1"/>
  <c r="AL186" i="21" a="1"/>
  <c r="AL186" i="21" s="1"/>
  <c r="AM186" i="21" a="1"/>
  <c r="AM186" i="21" s="1"/>
  <c r="AN186" i="21" a="1"/>
  <c r="AN186" i="21" s="1"/>
  <c r="AO186" i="21" a="1"/>
  <c r="AO186" i="21" s="1"/>
  <c r="AP186" i="21" a="1"/>
  <c r="AP186" i="21" s="1"/>
  <c r="AQ186" i="21" a="1"/>
  <c r="AQ186" i="21" s="1"/>
  <c r="AR186" i="21" a="1"/>
  <c r="AR186" i="21" s="1"/>
  <c r="AS186" i="21" a="1"/>
  <c r="AS186" i="21" s="1"/>
  <c r="AT186" i="21" a="1"/>
  <c r="AT186" i="21" s="1"/>
  <c r="AU186" i="21" a="1"/>
  <c r="AU186" i="21" s="1"/>
  <c r="AV186" i="21" a="1"/>
  <c r="AV186" i="21" s="1"/>
  <c r="AW186" i="21" a="1"/>
  <c r="AW186" i="21" s="1"/>
  <c r="AX186" i="21" a="1"/>
  <c r="AX186" i="21" s="1"/>
  <c r="AY186" i="21" a="1"/>
  <c r="AY186" i="21" s="1"/>
  <c r="AZ186" i="21" a="1"/>
  <c r="AZ186" i="21" s="1"/>
  <c r="BA186" i="21" a="1"/>
  <c r="BA186" i="21" s="1"/>
  <c r="BB186" i="21" a="1"/>
  <c r="BB186" i="21" s="1"/>
  <c r="BC186" i="21" a="1"/>
  <c r="BC186" i="21" s="1"/>
  <c r="BD186" i="21" a="1"/>
  <c r="BD186" i="21" s="1"/>
  <c r="BE186" i="21" a="1"/>
  <c r="BE186" i="21" s="1"/>
  <c r="BF186" i="21" a="1"/>
  <c r="BF186" i="21" s="1"/>
  <c r="BG186" i="21" a="1"/>
  <c r="BG186" i="21" s="1"/>
  <c r="BH186" i="21" a="1"/>
  <c r="BH186" i="21" s="1"/>
  <c r="BI186" i="21" a="1"/>
  <c r="BI186" i="21" s="1"/>
  <c r="BJ186" i="21" a="1"/>
  <c r="BJ186" i="21" s="1"/>
  <c r="BK186" i="21" a="1"/>
  <c r="BK186" i="21" s="1"/>
  <c r="BL186" i="21" a="1"/>
  <c r="BL186" i="21" s="1"/>
  <c r="BM186" i="21" a="1"/>
  <c r="BM186" i="21" s="1"/>
  <c r="BN186" i="21" a="1"/>
  <c r="BN186" i="21" s="1"/>
  <c r="BO186" i="21" a="1"/>
  <c r="BO186" i="21" s="1"/>
  <c r="BP186" i="21" a="1"/>
  <c r="BP186" i="21" s="1"/>
  <c r="BQ186" i="21" a="1"/>
  <c r="BQ186" i="21" s="1"/>
  <c r="BR186" i="21" a="1"/>
  <c r="BR186" i="21" s="1"/>
  <c r="BS186" i="21" a="1"/>
  <c r="BS186" i="21" s="1"/>
  <c r="BT186" i="21" a="1"/>
  <c r="BT186" i="21" s="1"/>
  <c r="BU186" i="21" a="1"/>
  <c r="BU186" i="21" s="1"/>
  <c r="BV186" i="21" a="1"/>
  <c r="BV186" i="21" s="1"/>
  <c r="BW186" i="21" a="1"/>
  <c r="BW186" i="21" s="1"/>
  <c r="BX186" i="21" a="1"/>
  <c r="BX186" i="21" s="1"/>
  <c r="BY186" i="21" a="1"/>
  <c r="BY186" i="21" s="1"/>
  <c r="BZ186" i="21" a="1"/>
  <c r="BZ186" i="21" s="1"/>
  <c r="CA186" i="21" a="1"/>
  <c r="CA186" i="21" s="1"/>
  <c r="CB186" i="21" a="1"/>
  <c r="CB186" i="21" s="1"/>
  <c r="CC186" i="21" a="1"/>
  <c r="CC186" i="21" s="1"/>
  <c r="CD186" i="21" a="1"/>
  <c r="CD186" i="21" s="1"/>
  <c r="CE186" i="21" a="1"/>
  <c r="CE186" i="21" s="1"/>
  <c r="CF186" i="21" a="1"/>
  <c r="CF186" i="21" s="1"/>
  <c r="CG186" i="21" a="1"/>
  <c r="CG186" i="21" s="1"/>
  <c r="CH186" i="21" a="1"/>
  <c r="CH186" i="21" s="1"/>
  <c r="CI186" i="21" a="1"/>
  <c r="CI186" i="21" s="1"/>
  <c r="CJ186" i="21" a="1"/>
  <c r="CJ186" i="21" s="1"/>
  <c r="CK186" i="21" a="1"/>
  <c r="CK186" i="21" s="1"/>
  <c r="CL186" i="21" a="1"/>
  <c r="CL186" i="21" s="1"/>
  <c r="CM186" i="21" a="1"/>
  <c r="CM186" i="21" s="1"/>
  <c r="CN186" i="21" a="1"/>
  <c r="CN186" i="21" s="1"/>
  <c r="CO186" i="21" a="1"/>
  <c r="CO186" i="21" s="1"/>
  <c r="CP186" i="21" a="1"/>
  <c r="CP186" i="21" s="1"/>
  <c r="CQ186" i="21" a="1"/>
  <c r="CQ186" i="21" s="1"/>
  <c r="CR186" i="21" a="1"/>
  <c r="CR186" i="21" s="1"/>
  <c r="CS186" i="21" a="1"/>
  <c r="CS186" i="21" s="1"/>
  <c r="CT186" i="21" a="1"/>
  <c r="CT186" i="21" s="1"/>
  <c r="CU186" i="21" a="1"/>
  <c r="CU186" i="21" s="1"/>
  <c r="CV186" i="21" a="1"/>
  <c r="CV186" i="21" s="1"/>
  <c r="CW186" i="21" a="1"/>
  <c r="CW186" i="21" s="1"/>
  <c r="N187" i="21" a="1"/>
  <c r="N187" i="21" s="1"/>
  <c r="O187" i="21" a="1"/>
  <c r="O187" i="21" s="1"/>
  <c r="P187" i="21" a="1"/>
  <c r="P187" i="21" s="1"/>
  <c r="Q187" i="21" a="1"/>
  <c r="Q187" i="21" s="1"/>
  <c r="R187" i="21" a="1"/>
  <c r="R187" i="21" s="1"/>
  <c r="S187" i="21" a="1"/>
  <c r="S187" i="21" s="1"/>
  <c r="T187" i="21" a="1"/>
  <c r="T187" i="21" s="1"/>
  <c r="U187" i="21" a="1"/>
  <c r="U187" i="21" s="1"/>
  <c r="V187" i="21" a="1"/>
  <c r="V187" i="21" s="1"/>
  <c r="W187" i="21" a="1"/>
  <c r="W187" i="21" s="1"/>
  <c r="X187" i="21" a="1"/>
  <c r="X187" i="21" s="1"/>
  <c r="Y187" i="21" a="1"/>
  <c r="Y187" i="21" s="1"/>
  <c r="Z187" i="21" a="1"/>
  <c r="Z187" i="21" s="1"/>
  <c r="AA187" i="21" a="1"/>
  <c r="AA187" i="21" s="1"/>
  <c r="AB187" i="21" a="1"/>
  <c r="AB187" i="21" s="1"/>
  <c r="AC187" i="21" a="1"/>
  <c r="AC187" i="21" s="1"/>
  <c r="AD187" i="21" a="1"/>
  <c r="AD187" i="21" s="1"/>
  <c r="AE187" i="21" a="1"/>
  <c r="AE187" i="21" s="1"/>
  <c r="AF187" i="21" a="1"/>
  <c r="AF187" i="21" s="1"/>
  <c r="AG187" i="21" a="1"/>
  <c r="AG187" i="21" s="1"/>
  <c r="AH187" i="21" a="1"/>
  <c r="AH187" i="21" s="1"/>
  <c r="AI187" i="21" a="1"/>
  <c r="AI187" i="21" s="1"/>
  <c r="AJ187" i="21" a="1"/>
  <c r="AJ187" i="21" s="1"/>
  <c r="AK187" i="21" a="1"/>
  <c r="AK187" i="21" s="1"/>
  <c r="AL187" i="21" a="1"/>
  <c r="AL187" i="21" s="1"/>
  <c r="AM187" i="21" a="1"/>
  <c r="AM187" i="21" s="1"/>
  <c r="AN187" i="21" a="1"/>
  <c r="AN187" i="21" s="1"/>
  <c r="AO187" i="21" a="1"/>
  <c r="AO187" i="21" s="1"/>
  <c r="AP187" i="21" a="1"/>
  <c r="AP187" i="21" s="1"/>
  <c r="AQ187" i="21" a="1"/>
  <c r="AQ187" i="21" s="1"/>
  <c r="AR187" i="21" a="1"/>
  <c r="AR187" i="21" s="1"/>
  <c r="AS187" i="21" a="1"/>
  <c r="AS187" i="21" s="1"/>
  <c r="AT187" i="21" a="1"/>
  <c r="AT187" i="21" s="1"/>
  <c r="AU187" i="21" a="1"/>
  <c r="AU187" i="21" s="1"/>
  <c r="AV187" i="21" a="1"/>
  <c r="AV187" i="21" s="1"/>
  <c r="AW187" i="21" a="1"/>
  <c r="AW187" i="21" s="1"/>
  <c r="AX187" i="21" a="1"/>
  <c r="AX187" i="21" s="1"/>
  <c r="AY187" i="21" a="1"/>
  <c r="AY187" i="21" s="1"/>
  <c r="AZ187" i="21" a="1"/>
  <c r="AZ187" i="21" s="1"/>
  <c r="BA187" i="21" a="1"/>
  <c r="BA187" i="21" s="1"/>
  <c r="BB187" i="21" a="1"/>
  <c r="BB187" i="21" s="1"/>
  <c r="BC187" i="21" a="1"/>
  <c r="BC187" i="21" s="1"/>
  <c r="BD187" i="21" a="1"/>
  <c r="BD187" i="21" s="1"/>
  <c r="BE187" i="21" a="1"/>
  <c r="BE187" i="21" s="1"/>
  <c r="BF187" i="21" a="1"/>
  <c r="BF187" i="21" s="1"/>
  <c r="BG187" i="21" a="1"/>
  <c r="BG187" i="21" s="1"/>
  <c r="BH187" i="21" a="1"/>
  <c r="BH187" i="21" s="1"/>
  <c r="BI187" i="21" a="1"/>
  <c r="BI187" i="21" s="1"/>
  <c r="BJ187" i="21" a="1"/>
  <c r="BJ187" i="21" s="1"/>
  <c r="BK187" i="21" a="1"/>
  <c r="BK187" i="21" s="1"/>
  <c r="BL187" i="21" a="1"/>
  <c r="BL187" i="21" s="1"/>
  <c r="BM187" i="21" a="1"/>
  <c r="BM187" i="21" s="1"/>
  <c r="BN187" i="21" a="1"/>
  <c r="BN187" i="21" s="1"/>
  <c r="BO187" i="21" a="1"/>
  <c r="BO187" i="21" s="1"/>
  <c r="BP187" i="21" a="1"/>
  <c r="BP187" i="21" s="1"/>
  <c r="BQ187" i="21" a="1"/>
  <c r="BQ187" i="21" s="1"/>
  <c r="BR187" i="21" a="1"/>
  <c r="BR187" i="21" s="1"/>
  <c r="BS187" i="21" a="1"/>
  <c r="BS187" i="21" s="1"/>
  <c r="BT187" i="21" a="1"/>
  <c r="BT187" i="21" s="1"/>
  <c r="BU187" i="21" a="1"/>
  <c r="BU187" i="21" s="1"/>
  <c r="BV187" i="21" a="1"/>
  <c r="BV187" i="21" s="1"/>
  <c r="BW187" i="21" a="1"/>
  <c r="BW187" i="21" s="1"/>
  <c r="BX187" i="21" a="1"/>
  <c r="BX187" i="21" s="1"/>
  <c r="BY187" i="21" a="1"/>
  <c r="BY187" i="21" s="1"/>
  <c r="BZ187" i="21" a="1"/>
  <c r="BZ187" i="21" s="1"/>
  <c r="CA187" i="21" a="1"/>
  <c r="CA187" i="21" s="1"/>
  <c r="CB187" i="21" a="1"/>
  <c r="CB187" i="21" s="1"/>
  <c r="CC187" i="21" a="1"/>
  <c r="CC187" i="21" s="1"/>
  <c r="CD187" i="21" a="1"/>
  <c r="CD187" i="21" s="1"/>
  <c r="CE187" i="21" a="1"/>
  <c r="CE187" i="21" s="1"/>
  <c r="CF187" i="21" a="1"/>
  <c r="CF187" i="21" s="1"/>
  <c r="CG187" i="21" a="1"/>
  <c r="CG187" i="21" s="1"/>
  <c r="CH187" i="21" a="1"/>
  <c r="CH187" i="21" s="1"/>
  <c r="CI187" i="21" a="1"/>
  <c r="CI187" i="21" s="1"/>
  <c r="CJ187" i="21" a="1"/>
  <c r="CJ187" i="21" s="1"/>
  <c r="CK187" i="21" a="1"/>
  <c r="CK187" i="21" s="1"/>
  <c r="CL187" i="21" a="1"/>
  <c r="CL187" i="21" s="1"/>
  <c r="CM187" i="21" a="1"/>
  <c r="CM187" i="21" s="1"/>
  <c r="CN187" i="21" a="1"/>
  <c r="CN187" i="21" s="1"/>
  <c r="CO187" i="21" a="1"/>
  <c r="CO187" i="21" s="1"/>
  <c r="CP187" i="21" a="1"/>
  <c r="CP187" i="21" s="1"/>
  <c r="CQ187" i="21" a="1"/>
  <c r="CQ187" i="21" s="1"/>
  <c r="CR187" i="21" a="1"/>
  <c r="CR187" i="21" s="1"/>
  <c r="CS187" i="21" a="1"/>
  <c r="CS187" i="21" s="1"/>
  <c r="CT187" i="21" a="1"/>
  <c r="CT187" i="21" s="1"/>
  <c r="CU187" i="21" a="1"/>
  <c r="CU187" i="21" s="1"/>
  <c r="CV187" i="21" a="1"/>
  <c r="CV187" i="21" s="1"/>
  <c r="CW187" i="21" a="1"/>
  <c r="CW187" i="21" s="1"/>
  <c r="N188" i="21" a="1"/>
  <c r="N188" i="21" s="1"/>
  <c r="O188" i="21" a="1"/>
  <c r="O188" i="21" s="1"/>
  <c r="P188" i="21" a="1"/>
  <c r="P188" i="21" s="1"/>
  <c r="Q188" i="21" a="1"/>
  <c r="Q188" i="21" s="1"/>
  <c r="R188" i="21" a="1"/>
  <c r="R188" i="21" s="1"/>
  <c r="S188" i="21" a="1"/>
  <c r="S188" i="21" s="1"/>
  <c r="T188" i="21" a="1"/>
  <c r="T188" i="21" s="1"/>
  <c r="U188" i="21" a="1"/>
  <c r="U188" i="21" s="1"/>
  <c r="V188" i="21" a="1"/>
  <c r="V188" i="21" s="1"/>
  <c r="W188" i="21" a="1"/>
  <c r="W188" i="21" s="1"/>
  <c r="X188" i="21" a="1"/>
  <c r="X188" i="21" s="1"/>
  <c r="Y188" i="21" a="1"/>
  <c r="Y188" i="21" s="1"/>
  <c r="Z188" i="21" a="1"/>
  <c r="Z188" i="21" s="1"/>
  <c r="AA188" i="21" a="1"/>
  <c r="AA188" i="21" s="1"/>
  <c r="AB188" i="21" a="1"/>
  <c r="AB188" i="21" s="1"/>
  <c r="AC188" i="21" a="1"/>
  <c r="AC188" i="21" s="1"/>
  <c r="AD188" i="21" a="1"/>
  <c r="AD188" i="21" s="1"/>
  <c r="AE188" i="21" a="1"/>
  <c r="AE188" i="21" s="1"/>
  <c r="AF188" i="21" a="1"/>
  <c r="AF188" i="21" s="1"/>
  <c r="AG188" i="21" a="1"/>
  <c r="AG188" i="21" s="1"/>
  <c r="AH188" i="21" a="1"/>
  <c r="AH188" i="21" s="1"/>
  <c r="AI188" i="21" a="1"/>
  <c r="AI188" i="21" s="1"/>
  <c r="AJ188" i="21" a="1"/>
  <c r="AJ188" i="21" s="1"/>
  <c r="AK188" i="21" a="1"/>
  <c r="AK188" i="21" s="1"/>
  <c r="AL188" i="21" a="1"/>
  <c r="AL188" i="21" s="1"/>
  <c r="AM188" i="21" a="1"/>
  <c r="AM188" i="21" s="1"/>
  <c r="AN188" i="21" a="1"/>
  <c r="AN188" i="21" s="1"/>
  <c r="AO188" i="21" a="1"/>
  <c r="AO188" i="21" s="1"/>
  <c r="AP188" i="21" a="1"/>
  <c r="AP188" i="21" s="1"/>
  <c r="AQ188" i="21" a="1"/>
  <c r="AQ188" i="21" s="1"/>
  <c r="AR188" i="21" a="1"/>
  <c r="AR188" i="21" s="1"/>
  <c r="AS188" i="21" a="1"/>
  <c r="AS188" i="21" s="1"/>
  <c r="AT188" i="21" a="1"/>
  <c r="AT188" i="21" s="1"/>
  <c r="AU188" i="21" a="1"/>
  <c r="AU188" i="21" s="1"/>
  <c r="AV188" i="21" a="1"/>
  <c r="AV188" i="21" s="1"/>
  <c r="AW188" i="21" a="1"/>
  <c r="AW188" i="21" s="1"/>
  <c r="AX188" i="21" a="1"/>
  <c r="AX188" i="21" s="1"/>
  <c r="AY188" i="21" a="1"/>
  <c r="AY188" i="21" s="1"/>
  <c r="AZ188" i="21" a="1"/>
  <c r="AZ188" i="21" s="1"/>
  <c r="BA188" i="21" a="1"/>
  <c r="BA188" i="21" s="1"/>
  <c r="BB188" i="21" a="1"/>
  <c r="BB188" i="21" s="1"/>
  <c r="BC188" i="21" a="1"/>
  <c r="BC188" i="21" s="1"/>
  <c r="BD188" i="21" a="1"/>
  <c r="BD188" i="21" s="1"/>
  <c r="BE188" i="21" a="1"/>
  <c r="BE188" i="21" s="1"/>
  <c r="BF188" i="21" a="1"/>
  <c r="BF188" i="21" s="1"/>
  <c r="BG188" i="21" a="1"/>
  <c r="BG188" i="21" s="1"/>
  <c r="BH188" i="21" a="1"/>
  <c r="BH188" i="21" s="1"/>
  <c r="BI188" i="21" a="1"/>
  <c r="BI188" i="21" s="1"/>
  <c r="BJ188" i="21" a="1"/>
  <c r="BJ188" i="21" s="1"/>
  <c r="BK188" i="21" a="1"/>
  <c r="BK188" i="21" s="1"/>
  <c r="BL188" i="21" a="1"/>
  <c r="BL188" i="21" s="1"/>
  <c r="BM188" i="21" a="1"/>
  <c r="BM188" i="21" s="1"/>
  <c r="BN188" i="21" a="1"/>
  <c r="BN188" i="21" s="1"/>
  <c r="BO188" i="21" a="1"/>
  <c r="BO188" i="21" s="1"/>
  <c r="BP188" i="21" a="1"/>
  <c r="BP188" i="21" s="1"/>
  <c r="BQ188" i="21" a="1"/>
  <c r="BQ188" i="21" s="1"/>
  <c r="BR188" i="21" a="1"/>
  <c r="BR188" i="21" s="1"/>
  <c r="BS188" i="21" a="1"/>
  <c r="BS188" i="21" s="1"/>
  <c r="BT188" i="21" a="1"/>
  <c r="BT188" i="21" s="1"/>
  <c r="BU188" i="21" a="1"/>
  <c r="BU188" i="21" s="1"/>
  <c r="BV188" i="21" a="1"/>
  <c r="BV188" i="21" s="1"/>
  <c r="BW188" i="21" a="1"/>
  <c r="BW188" i="21" s="1"/>
  <c r="BX188" i="21" a="1"/>
  <c r="BX188" i="21" s="1"/>
  <c r="BY188" i="21" a="1"/>
  <c r="BY188" i="21" s="1"/>
  <c r="BZ188" i="21" a="1"/>
  <c r="BZ188" i="21" s="1"/>
  <c r="CA188" i="21" a="1"/>
  <c r="CA188" i="21" s="1"/>
  <c r="CB188" i="21" a="1"/>
  <c r="CB188" i="21" s="1"/>
  <c r="CC188" i="21" a="1"/>
  <c r="CC188" i="21" s="1"/>
  <c r="CD188" i="21" a="1"/>
  <c r="CD188" i="21" s="1"/>
  <c r="CE188" i="21" a="1"/>
  <c r="CE188" i="21" s="1"/>
  <c r="CF188" i="21" a="1"/>
  <c r="CF188" i="21" s="1"/>
  <c r="CG188" i="21" a="1"/>
  <c r="CG188" i="21" s="1"/>
  <c r="CH188" i="21" a="1"/>
  <c r="CH188" i="21" s="1"/>
  <c r="CI188" i="21" a="1"/>
  <c r="CI188" i="21" s="1"/>
  <c r="CJ188" i="21" a="1"/>
  <c r="CJ188" i="21" s="1"/>
  <c r="CK188" i="21" a="1"/>
  <c r="CK188" i="21" s="1"/>
  <c r="CL188" i="21" a="1"/>
  <c r="CL188" i="21" s="1"/>
  <c r="CM188" i="21" a="1"/>
  <c r="CM188" i="21" s="1"/>
  <c r="CN188" i="21" a="1"/>
  <c r="CN188" i="21" s="1"/>
  <c r="CO188" i="21" a="1"/>
  <c r="CO188" i="21" s="1"/>
  <c r="CP188" i="21" a="1"/>
  <c r="CP188" i="21" s="1"/>
  <c r="CQ188" i="21" a="1"/>
  <c r="CQ188" i="21" s="1"/>
  <c r="CR188" i="21" a="1"/>
  <c r="CR188" i="21" s="1"/>
  <c r="CS188" i="21" a="1"/>
  <c r="CS188" i="21" s="1"/>
  <c r="CT188" i="21" a="1"/>
  <c r="CT188" i="21" s="1"/>
  <c r="CU188" i="21" a="1"/>
  <c r="CU188" i="21" s="1"/>
  <c r="CV188" i="21" a="1"/>
  <c r="CV188" i="21" s="1"/>
  <c r="CW188" i="21" a="1"/>
  <c r="CW188" i="21" s="1"/>
  <c r="N189" i="21" a="1"/>
  <c r="N189" i="21" s="1"/>
  <c r="O189" i="21" a="1"/>
  <c r="O189" i="21" s="1"/>
  <c r="P189" i="21" a="1"/>
  <c r="P189" i="21" s="1"/>
  <c r="Q189" i="21" a="1"/>
  <c r="Q189" i="21" s="1"/>
  <c r="R189" i="21" a="1"/>
  <c r="R189" i="21" s="1"/>
  <c r="S189" i="21" a="1"/>
  <c r="S189" i="21" s="1"/>
  <c r="T189" i="21" a="1"/>
  <c r="T189" i="21" s="1"/>
  <c r="U189" i="21" a="1"/>
  <c r="U189" i="21" s="1"/>
  <c r="V189" i="21" a="1"/>
  <c r="V189" i="21" s="1"/>
  <c r="W189" i="21" a="1"/>
  <c r="W189" i="21" s="1"/>
  <c r="X189" i="21" a="1"/>
  <c r="X189" i="21" s="1"/>
  <c r="Y189" i="21" a="1"/>
  <c r="Y189" i="21" s="1"/>
  <c r="Z189" i="21" a="1"/>
  <c r="Z189" i="21" s="1"/>
  <c r="AA189" i="21" a="1"/>
  <c r="AA189" i="21" s="1"/>
  <c r="AB189" i="21" a="1"/>
  <c r="AB189" i="21" s="1"/>
  <c r="AC189" i="21" a="1"/>
  <c r="AC189" i="21" s="1"/>
  <c r="AD189" i="21" a="1"/>
  <c r="AD189" i="21" s="1"/>
  <c r="AE189" i="21" a="1"/>
  <c r="AE189" i="21" s="1"/>
  <c r="AF189" i="21" a="1"/>
  <c r="AF189" i="21" s="1"/>
  <c r="AG189" i="21" a="1"/>
  <c r="AG189" i="21" s="1"/>
  <c r="AH189" i="21" a="1"/>
  <c r="AH189" i="21" s="1"/>
  <c r="AI189" i="21" a="1"/>
  <c r="AI189" i="21" s="1"/>
  <c r="AJ189" i="21" a="1"/>
  <c r="AJ189" i="21" s="1"/>
  <c r="AK189" i="21" a="1"/>
  <c r="AK189" i="21" s="1"/>
  <c r="AL189" i="21" a="1"/>
  <c r="AL189" i="21" s="1"/>
  <c r="AM189" i="21" a="1"/>
  <c r="AM189" i="21" s="1"/>
  <c r="AN189" i="21" a="1"/>
  <c r="AN189" i="21" s="1"/>
  <c r="AO189" i="21" a="1"/>
  <c r="AO189" i="21" s="1"/>
  <c r="AP189" i="21" a="1"/>
  <c r="AP189" i="21" s="1"/>
  <c r="AQ189" i="21" a="1"/>
  <c r="AQ189" i="21" s="1"/>
  <c r="AR189" i="21" a="1"/>
  <c r="AR189" i="21" s="1"/>
  <c r="AS189" i="21" a="1"/>
  <c r="AS189" i="21" s="1"/>
  <c r="AT189" i="21" a="1"/>
  <c r="AT189" i="21" s="1"/>
  <c r="AU189" i="21" a="1"/>
  <c r="AU189" i="21" s="1"/>
  <c r="AV189" i="21" a="1"/>
  <c r="AV189" i="21" s="1"/>
  <c r="AW189" i="21" a="1"/>
  <c r="AW189" i="21" s="1"/>
  <c r="AX189" i="21" a="1"/>
  <c r="AX189" i="21" s="1"/>
  <c r="AY189" i="21" a="1"/>
  <c r="AY189" i="21" s="1"/>
  <c r="AZ189" i="21" a="1"/>
  <c r="AZ189" i="21" s="1"/>
  <c r="BA189" i="21" a="1"/>
  <c r="BA189" i="21" s="1"/>
  <c r="BB189" i="21" a="1"/>
  <c r="BB189" i="21" s="1"/>
  <c r="BC189" i="21" a="1"/>
  <c r="BC189" i="21" s="1"/>
  <c r="BD189" i="21" a="1"/>
  <c r="BD189" i="21" s="1"/>
  <c r="BE189" i="21" a="1"/>
  <c r="BE189" i="21" s="1"/>
  <c r="BF189" i="21" a="1"/>
  <c r="BF189" i="21" s="1"/>
  <c r="BG189" i="21" a="1"/>
  <c r="BG189" i="21" s="1"/>
  <c r="BH189" i="21" a="1"/>
  <c r="BH189" i="21" s="1"/>
  <c r="BI189" i="21" a="1"/>
  <c r="BI189" i="21" s="1"/>
  <c r="BJ189" i="21" a="1"/>
  <c r="BJ189" i="21" s="1"/>
  <c r="BK189" i="21" a="1"/>
  <c r="BK189" i="21" s="1"/>
  <c r="BL189" i="21" a="1"/>
  <c r="BL189" i="21" s="1"/>
  <c r="BM189" i="21" a="1"/>
  <c r="BM189" i="21" s="1"/>
  <c r="BN189" i="21" a="1"/>
  <c r="BN189" i="21" s="1"/>
  <c r="BO189" i="21" a="1"/>
  <c r="BO189" i="21" s="1"/>
  <c r="BP189" i="21" a="1"/>
  <c r="BP189" i="21" s="1"/>
  <c r="BQ189" i="21" a="1"/>
  <c r="BQ189" i="21" s="1"/>
  <c r="BR189" i="21" a="1"/>
  <c r="BR189" i="21" s="1"/>
  <c r="BS189" i="21" a="1"/>
  <c r="BS189" i="21" s="1"/>
  <c r="BT189" i="21" a="1"/>
  <c r="BT189" i="21" s="1"/>
  <c r="BU189" i="21" a="1"/>
  <c r="BU189" i="21" s="1"/>
  <c r="BV189" i="21" a="1"/>
  <c r="BV189" i="21" s="1"/>
  <c r="BW189" i="21" a="1"/>
  <c r="BW189" i="21" s="1"/>
  <c r="BX189" i="21" a="1"/>
  <c r="BX189" i="21" s="1"/>
  <c r="BY189" i="21" a="1"/>
  <c r="BY189" i="21" s="1"/>
  <c r="BZ189" i="21" a="1"/>
  <c r="BZ189" i="21" s="1"/>
  <c r="CA189" i="21" a="1"/>
  <c r="CA189" i="21" s="1"/>
  <c r="CB189" i="21" a="1"/>
  <c r="CB189" i="21" s="1"/>
  <c r="CC189" i="21" a="1"/>
  <c r="CC189" i="21" s="1"/>
  <c r="CD189" i="21" a="1"/>
  <c r="CD189" i="21" s="1"/>
  <c r="CE189" i="21" a="1"/>
  <c r="CE189" i="21" s="1"/>
  <c r="CF189" i="21" a="1"/>
  <c r="CF189" i="21" s="1"/>
  <c r="CG189" i="21" a="1"/>
  <c r="CG189" i="21" s="1"/>
  <c r="CH189" i="21" a="1"/>
  <c r="CH189" i="21" s="1"/>
  <c r="CI189" i="21" a="1"/>
  <c r="CI189" i="21" s="1"/>
  <c r="CJ189" i="21" a="1"/>
  <c r="CJ189" i="21" s="1"/>
  <c r="CK189" i="21" a="1"/>
  <c r="CK189" i="21" s="1"/>
  <c r="CL189" i="21" a="1"/>
  <c r="CL189" i="21" s="1"/>
  <c r="CM189" i="21" a="1"/>
  <c r="CM189" i="21" s="1"/>
  <c r="CN189" i="21" a="1"/>
  <c r="CN189" i="21" s="1"/>
  <c r="CO189" i="21" a="1"/>
  <c r="CO189" i="21" s="1"/>
  <c r="CP189" i="21" a="1"/>
  <c r="CP189" i="21" s="1"/>
  <c r="CQ189" i="21" a="1"/>
  <c r="CQ189" i="21" s="1"/>
  <c r="CR189" i="21" a="1"/>
  <c r="CR189" i="21" s="1"/>
  <c r="CS189" i="21" a="1"/>
  <c r="CS189" i="21" s="1"/>
  <c r="CT189" i="21" a="1"/>
  <c r="CT189" i="21" s="1"/>
  <c r="CU189" i="21" a="1"/>
  <c r="CU189" i="21" s="1"/>
  <c r="CV189" i="21" a="1"/>
  <c r="CV189" i="21" s="1"/>
  <c r="CW189" i="21" a="1"/>
  <c r="CW189" i="21" s="1"/>
  <c r="N190" i="21" a="1"/>
  <c r="N190" i="21" s="1"/>
  <c r="O190" i="21" a="1"/>
  <c r="O190" i="21" s="1"/>
  <c r="P190" i="21" a="1"/>
  <c r="P190" i="21" s="1"/>
  <c r="Q190" i="21" a="1"/>
  <c r="Q190" i="21" s="1"/>
  <c r="R190" i="21" a="1"/>
  <c r="R190" i="21" s="1"/>
  <c r="S190" i="21" a="1"/>
  <c r="S190" i="21" s="1"/>
  <c r="T190" i="21" a="1"/>
  <c r="T190" i="21" s="1"/>
  <c r="U190" i="21" a="1"/>
  <c r="U190" i="21" s="1"/>
  <c r="V190" i="21" a="1"/>
  <c r="V190" i="21" s="1"/>
  <c r="W190" i="21" a="1"/>
  <c r="W190" i="21" s="1"/>
  <c r="X190" i="21" a="1"/>
  <c r="X190" i="21" s="1"/>
  <c r="Y190" i="21" a="1"/>
  <c r="Y190" i="21" s="1"/>
  <c r="Z190" i="21" a="1"/>
  <c r="Z190" i="21" s="1"/>
  <c r="AA190" i="21" a="1"/>
  <c r="AA190" i="21" s="1"/>
  <c r="AB190" i="21" a="1"/>
  <c r="AB190" i="21" s="1"/>
  <c r="AC190" i="21" a="1"/>
  <c r="AC190" i="21" s="1"/>
  <c r="AD190" i="21" a="1"/>
  <c r="AD190" i="21" s="1"/>
  <c r="AE190" i="21" a="1"/>
  <c r="AE190" i="21" s="1"/>
  <c r="AF190" i="21" a="1"/>
  <c r="AF190" i="21" s="1"/>
  <c r="AG190" i="21" a="1"/>
  <c r="AG190" i="21" s="1"/>
  <c r="AH190" i="21" a="1"/>
  <c r="AH190" i="21" s="1"/>
  <c r="AI190" i="21" a="1"/>
  <c r="AI190" i="21" s="1"/>
  <c r="AJ190" i="21" a="1"/>
  <c r="AJ190" i="21" s="1"/>
  <c r="AK190" i="21" a="1"/>
  <c r="AK190" i="21" s="1"/>
  <c r="AL190" i="21" a="1"/>
  <c r="AL190" i="21" s="1"/>
  <c r="AM190" i="21" a="1"/>
  <c r="AM190" i="21" s="1"/>
  <c r="AN190" i="21" a="1"/>
  <c r="AN190" i="21" s="1"/>
  <c r="AO190" i="21" a="1"/>
  <c r="AO190" i="21" s="1"/>
  <c r="AP190" i="21" a="1"/>
  <c r="AP190" i="21" s="1"/>
  <c r="AQ190" i="21" a="1"/>
  <c r="AQ190" i="21" s="1"/>
  <c r="AR190" i="21" a="1"/>
  <c r="AR190" i="21" s="1"/>
  <c r="AS190" i="21" a="1"/>
  <c r="AS190" i="21" s="1"/>
  <c r="AT190" i="21" a="1"/>
  <c r="AT190" i="21" s="1"/>
  <c r="AU190" i="21" a="1"/>
  <c r="AU190" i="21" s="1"/>
  <c r="AV190" i="21" a="1"/>
  <c r="AV190" i="21" s="1"/>
  <c r="AW190" i="21" a="1"/>
  <c r="AW190" i="21" s="1"/>
  <c r="AX190" i="21" a="1"/>
  <c r="AX190" i="21" s="1"/>
  <c r="AY190" i="21" a="1"/>
  <c r="AY190" i="21" s="1"/>
  <c r="AZ190" i="21" a="1"/>
  <c r="AZ190" i="21" s="1"/>
  <c r="BA190" i="21" a="1"/>
  <c r="BA190" i="21" s="1"/>
  <c r="BB190" i="21" a="1"/>
  <c r="BB190" i="21" s="1"/>
  <c r="BC190" i="21" a="1"/>
  <c r="BC190" i="21" s="1"/>
  <c r="BD190" i="21" a="1"/>
  <c r="BD190" i="21" s="1"/>
  <c r="BE190" i="21" a="1"/>
  <c r="BE190" i="21" s="1"/>
  <c r="BF190" i="21" a="1"/>
  <c r="BF190" i="21" s="1"/>
  <c r="BG190" i="21" a="1"/>
  <c r="BG190" i="21" s="1"/>
  <c r="BH190" i="21" a="1"/>
  <c r="BH190" i="21" s="1"/>
  <c r="BI190" i="21" a="1"/>
  <c r="BI190" i="21" s="1"/>
  <c r="BJ190" i="21" a="1"/>
  <c r="BJ190" i="21" s="1"/>
  <c r="BK190" i="21" a="1"/>
  <c r="BK190" i="21" s="1"/>
  <c r="BL190" i="21" a="1"/>
  <c r="BL190" i="21" s="1"/>
  <c r="BM190" i="21" a="1"/>
  <c r="BM190" i="21" s="1"/>
  <c r="BN190" i="21" a="1"/>
  <c r="BN190" i="21" s="1"/>
  <c r="BO190" i="21" a="1"/>
  <c r="BO190" i="21" s="1"/>
  <c r="BP190" i="21" a="1"/>
  <c r="BP190" i="21" s="1"/>
  <c r="BQ190" i="21" a="1"/>
  <c r="BQ190" i="21" s="1"/>
  <c r="BR190" i="21" a="1"/>
  <c r="BR190" i="21" s="1"/>
  <c r="BS190" i="21" a="1"/>
  <c r="BS190" i="21" s="1"/>
  <c r="BT190" i="21" a="1"/>
  <c r="BT190" i="21" s="1"/>
  <c r="BU190" i="21" a="1"/>
  <c r="BU190" i="21" s="1"/>
  <c r="BV190" i="21" a="1"/>
  <c r="BV190" i="21" s="1"/>
  <c r="BW190" i="21" a="1"/>
  <c r="BW190" i="21" s="1"/>
  <c r="BX190" i="21" a="1"/>
  <c r="BX190" i="21" s="1"/>
  <c r="BY190" i="21" a="1"/>
  <c r="BY190" i="21" s="1"/>
  <c r="BZ190" i="21" a="1"/>
  <c r="BZ190" i="21" s="1"/>
  <c r="CA190" i="21" a="1"/>
  <c r="CA190" i="21" s="1"/>
  <c r="CB190" i="21" a="1"/>
  <c r="CB190" i="21" s="1"/>
  <c r="CC190" i="21" a="1"/>
  <c r="CC190" i="21" s="1"/>
  <c r="CD190" i="21" a="1"/>
  <c r="CD190" i="21" s="1"/>
  <c r="CE190" i="21" a="1"/>
  <c r="CE190" i="21" s="1"/>
  <c r="CF190" i="21" a="1"/>
  <c r="CF190" i="21" s="1"/>
  <c r="CG190" i="21" a="1"/>
  <c r="CG190" i="21" s="1"/>
  <c r="CH190" i="21" a="1"/>
  <c r="CH190" i="21" s="1"/>
  <c r="CI190" i="21" a="1"/>
  <c r="CI190" i="21" s="1"/>
  <c r="CJ190" i="21" a="1"/>
  <c r="CJ190" i="21" s="1"/>
  <c r="CK190" i="21" a="1"/>
  <c r="CK190" i="21" s="1"/>
  <c r="CL190" i="21" a="1"/>
  <c r="CL190" i="21" s="1"/>
  <c r="CM190" i="21" a="1"/>
  <c r="CM190" i="21" s="1"/>
  <c r="CN190" i="21" a="1"/>
  <c r="CN190" i="21" s="1"/>
  <c r="CO190" i="21" a="1"/>
  <c r="CO190" i="21" s="1"/>
  <c r="CP190" i="21" a="1"/>
  <c r="CP190" i="21" s="1"/>
  <c r="CQ190" i="21" a="1"/>
  <c r="CQ190" i="21" s="1"/>
  <c r="CR190" i="21" a="1"/>
  <c r="CR190" i="21" s="1"/>
  <c r="CS190" i="21" a="1"/>
  <c r="CS190" i="21" s="1"/>
  <c r="CT190" i="21" a="1"/>
  <c r="CT190" i="21" s="1"/>
  <c r="CU190" i="21" a="1"/>
  <c r="CU190" i="21" s="1"/>
  <c r="CV190" i="21" a="1"/>
  <c r="CV190" i="21" s="1"/>
  <c r="CW190" i="21" a="1"/>
  <c r="CW190" i="21" s="1"/>
  <c r="N191" i="21" a="1"/>
  <c r="N191" i="21" s="1"/>
  <c r="O191" i="21" a="1"/>
  <c r="O191" i="21" s="1"/>
  <c r="P191" i="21" a="1"/>
  <c r="P191" i="21" s="1"/>
  <c r="Q191" i="21" a="1"/>
  <c r="Q191" i="21" s="1"/>
  <c r="R191" i="21" a="1"/>
  <c r="R191" i="21" s="1"/>
  <c r="S191" i="21" a="1"/>
  <c r="S191" i="21" s="1"/>
  <c r="T191" i="21" a="1"/>
  <c r="T191" i="21" s="1"/>
  <c r="U191" i="21" a="1"/>
  <c r="U191" i="21" s="1"/>
  <c r="V191" i="21" a="1"/>
  <c r="V191" i="21" s="1"/>
  <c r="W191" i="21" a="1"/>
  <c r="W191" i="21" s="1"/>
  <c r="X191" i="21" a="1"/>
  <c r="X191" i="21" s="1"/>
  <c r="Y191" i="21" a="1"/>
  <c r="Y191" i="21" s="1"/>
  <c r="Z191" i="21" a="1"/>
  <c r="Z191" i="21" s="1"/>
  <c r="AA191" i="21" a="1"/>
  <c r="AA191" i="21" s="1"/>
  <c r="AB191" i="21" a="1"/>
  <c r="AB191" i="21" s="1"/>
  <c r="AC191" i="21" a="1"/>
  <c r="AC191" i="21" s="1"/>
  <c r="AD191" i="21" a="1"/>
  <c r="AD191" i="21" s="1"/>
  <c r="AE191" i="21" a="1"/>
  <c r="AE191" i="21" s="1"/>
  <c r="AF191" i="21" a="1"/>
  <c r="AF191" i="21" s="1"/>
  <c r="AG191" i="21" a="1"/>
  <c r="AG191" i="21" s="1"/>
  <c r="AH191" i="21" a="1"/>
  <c r="AH191" i="21" s="1"/>
  <c r="AI191" i="21" a="1"/>
  <c r="AI191" i="21" s="1"/>
  <c r="AJ191" i="21" a="1"/>
  <c r="AJ191" i="21" s="1"/>
  <c r="AK191" i="21" a="1"/>
  <c r="AK191" i="21" s="1"/>
  <c r="AL191" i="21" a="1"/>
  <c r="AL191" i="21" s="1"/>
  <c r="AM191" i="21" a="1"/>
  <c r="AM191" i="21" s="1"/>
  <c r="AN191" i="21" a="1"/>
  <c r="AN191" i="21" s="1"/>
  <c r="AO191" i="21" a="1"/>
  <c r="AO191" i="21" s="1"/>
  <c r="AP191" i="21" a="1"/>
  <c r="AP191" i="21" s="1"/>
  <c r="AQ191" i="21" a="1"/>
  <c r="AQ191" i="21" s="1"/>
  <c r="AR191" i="21" a="1"/>
  <c r="AR191" i="21" s="1"/>
  <c r="AS191" i="21" a="1"/>
  <c r="AS191" i="21" s="1"/>
  <c r="AT191" i="21" a="1"/>
  <c r="AT191" i="21" s="1"/>
  <c r="AU191" i="21" a="1"/>
  <c r="AU191" i="21" s="1"/>
  <c r="AV191" i="21" a="1"/>
  <c r="AV191" i="21" s="1"/>
  <c r="AW191" i="21" a="1"/>
  <c r="AW191" i="21" s="1"/>
  <c r="AX191" i="21" a="1"/>
  <c r="AX191" i="21" s="1"/>
  <c r="AY191" i="21" a="1"/>
  <c r="AY191" i="21" s="1"/>
  <c r="AZ191" i="21" a="1"/>
  <c r="AZ191" i="21" s="1"/>
  <c r="BA191" i="21" a="1"/>
  <c r="BA191" i="21" s="1"/>
  <c r="BB191" i="21" a="1"/>
  <c r="BB191" i="21" s="1"/>
  <c r="BC191" i="21" a="1"/>
  <c r="BC191" i="21" s="1"/>
  <c r="BD191" i="21" a="1"/>
  <c r="BD191" i="21" s="1"/>
  <c r="BE191" i="21" a="1"/>
  <c r="BE191" i="21" s="1"/>
  <c r="BF191" i="21" a="1"/>
  <c r="BF191" i="21" s="1"/>
  <c r="BG191" i="21" a="1"/>
  <c r="BG191" i="21" s="1"/>
  <c r="BH191" i="21" a="1"/>
  <c r="BH191" i="21" s="1"/>
  <c r="BI191" i="21" a="1"/>
  <c r="BI191" i="21" s="1"/>
  <c r="BJ191" i="21" a="1"/>
  <c r="BJ191" i="21" s="1"/>
  <c r="BK191" i="21" a="1"/>
  <c r="BK191" i="21" s="1"/>
  <c r="BL191" i="21" a="1"/>
  <c r="BL191" i="21" s="1"/>
  <c r="BM191" i="21" a="1"/>
  <c r="BM191" i="21" s="1"/>
  <c r="BN191" i="21" a="1"/>
  <c r="BN191" i="21" s="1"/>
  <c r="BO191" i="21" a="1"/>
  <c r="BO191" i="21" s="1"/>
  <c r="BP191" i="21" a="1"/>
  <c r="BP191" i="21" s="1"/>
  <c r="BQ191" i="21" a="1"/>
  <c r="BQ191" i="21" s="1"/>
  <c r="BR191" i="21" a="1"/>
  <c r="BR191" i="21" s="1"/>
  <c r="BS191" i="21" a="1"/>
  <c r="BS191" i="21" s="1"/>
  <c r="BT191" i="21" a="1"/>
  <c r="BT191" i="21" s="1"/>
  <c r="BU191" i="21" a="1"/>
  <c r="BU191" i="21" s="1"/>
  <c r="BV191" i="21" a="1"/>
  <c r="BV191" i="21" s="1"/>
  <c r="BW191" i="21" a="1"/>
  <c r="BW191" i="21" s="1"/>
  <c r="BX191" i="21" a="1"/>
  <c r="BX191" i="21" s="1"/>
  <c r="BY191" i="21" a="1"/>
  <c r="BY191" i="21" s="1"/>
  <c r="BZ191" i="21" a="1"/>
  <c r="BZ191" i="21" s="1"/>
  <c r="CA191" i="21" a="1"/>
  <c r="CA191" i="21" s="1"/>
  <c r="CB191" i="21" a="1"/>
  <c r="CB191" i="21" s="1"/>
  <c r="CC191" i="21" a="1"/>
  <c r="CC191" i="21" s="1"/>
  <c r="CD191" i="21" a="1"/>
  <c r="CD191" i="21" s="1"/>
  <c r="CE191" i="21" a="1"/>
  <c r="CE191" i="21" s="1"/>
  <c r="CF191" i="21" a="1"/>
  <c r="CF191" i="21" s="1"/>
  <c r="CG191" i="21" a="1"/>
  <c r="CG191" i="21" s="1"/>
  <c r="CH191" i="21" a="1"/>
  <c r="CH191" i="21" s="1"/>
  <c r="CI191" i="21" a="1"/>
  <c r="CI191" i="21" s="1"/>
  <c r="CJ191" i="21" a="1"/>
  <c r="CJ191" i="21" s="1"/>
  <c r="CK191" i="21" a="1"/>
  <c r="CK191" i="21" s="1"/>
  <c r="CL191" i="21" a="1"/>
  <c r="CL191" i="21" s="1"/>
  <c r="CM191" i="21" a="1"/>
  <c r="CM191" i="21" s="1"/>
  <c r="CN191" i="21" a="1"/>
  <c r="CN191" i="21" s="1"/>
  <c r="CO191" i="21" a="1"/>
  <c r="CO191" i="21" s="1"/>
  <c r="CP191" i="21" a="1"/>
  <c r="CP191" i="21" s="1"/>
  <c r="CQ191" i="21" a="1"/>
  <c r="CQ191" i="21" s="1"/>
  <c r="CR191" i="21" a="1"/>
  <c r="CR191" i="21" s="1"/>
  <c r="CS191" i="21" a="1"/>
  <c r="CS191" i="21" s="1"/>
  <c r="CT191" i="21" a="1"/>
  <c r="CT191" i="21" s="1"/>
  <c r="CU191" i="21" a="1"/>
  <c r="CU191" i="21" s="1"/>
  <c r="CV191" i="21" a="1"/>
  <c r="CV191" i="21" s="1"/>
  <c r="CW191" i="21" a="1"/>
  <c r="CW191" i="21" s="1"/>
  <c r="N192" i="21" a="1"/>
  <c r="N192" i="21" s="1"/>
  <c r="O192" i="21" a="1"/>
  <c r="O192" i="21" s="1"/>
  <c r="P192" i="21" a="1"/>
  <c r="P192" i="21" s="1"/>
  <c r="Q192" i="21" a="1"/>
  <c r="Q192" i="21" s="1"/>
  <c r="R192" i="21" a="1"/>
  <c r="R192" i="21" s="1"/>
  <c r="S192" i="21" a="1"/>
  <c r="S192" i="21" s="1"/>
  <c r="T192" i="21" a="1"/>
  <c r="T192" i="21" s="1"/>
  <c r="U192" i="21" a="1"/>
  <c r="U192" i="21" s="1"/>
  <c r="V192" i="21" a="1"/>
  <c r="V192" i="21" s="1"/>
  <c r="W192" i="21" a="1"/>
  <c r="W192" i="21" s="1"/>
  <c r="X192" i="21" a="1"/>
  <c r="X192" i="21" s="1"/>
  <c r="Y192" i="21" a="1"/>
  <c r="Y192" i="21" s="1"/>
  <c r="Z192" i="21" a="1"/>
  <c r="Z192" i="21" s="1"/>
  <c r="AA192" i="21" a="1"/>
  <c r="AA192" i="21" s="1"/>
  <c r="AB192" i="21" a="1"/>
  <c r="AB192" i="21" s="1"/>
  <c r="AC192" i="21" a="1"/>
  <c r="AC192" i="21" s="1"/>
  <c r="AD192" i="21" a="1"/>
  <c r="AD192" i="21" s="1"/>
  <c r="AE192" i="21" a="1"/>
  <c r="AE192" i="21" s="1"/>
  <c r="AF192" i="21" a="1"/>
  <c r="AF192" i="21" s="1"/>
  <c r="AG192" i="21" a="1"/>
  <c r="AG192" i="21" s="1"/>
  <c r="AH192" i="21" a="1"/>
  <c r="AH192" i="21" s="1"/>
  <c r="AI192" i="21" a="1"/>
  <c r="AI192" i="21" s="1"/>
  <c r="AJ192" i="21" a="1"/>
  <c r="AJ192" i="21" s="1"/>
  <c r="AK192" i="21" a="1"/>
  <c r="AK192" i="21" s="1"/>
  <c r="AL192" i="21" a="1"/>
  <c r="AL192" i="21" s="1"/>
  <c r="AM192" i="21" a="1"/>
  <c r="AM192" i="21" s="1"/>
  <c r="AN192" i="21" a="1"/>
  <c r="AN192" i="21" s="1"/>
  <c r="AO192" i="21" a="1"/>
  <c r="AO192" i="21" s="1"/>
  <c r="AP192" i="21" a="1"/>
  <c r="AP192" i="21" s="1"/>
  <c r="AQ192" i="21" a="1"/>
  <c r="AQ192" i="21" s="1"/>
  <c r="AR192" i="21" a="1"/>
  <c r="AR192" i="21" s="1"/>
  <c r="AS192" i="21" a="1"/>
  <c r="AS192" i="21" s="1"/>
  <c r="AT192" i="21" a="1"/>
  <c r="AT192" i="21" s="1"/>
  <c r="AU192" i="21" a="1"/>
  <c r="AU192" i="21" s="1"/>
  <c r="AV192" i="21" a="1"/>
  <c r="AV192" i="21" s="1"/>
  <c r="AW192" i="21" a="1"/>
  <c r="AW192" i="21" s="1"/>
  <c r="AX192" i="21" a="1"/>
  <c r="AX192" i="21" s="1"/>
  <c r="AY192" i="21" a="1"/>
  <c r="AY192" i="21" s="1"/>
  <c r="AZ192" i="21" a="1"/>
  <c r="AZ192" i="21" s="1"/>
  <c r="BA192" i="21" a="1"/>
  <c r="BA192" i="21" s="1"/>
  <c r="BB192" i="21" a="1"/>
  <c r="BB192" i="21" s="1"/>
  <c r="BC192" i="21" a="1"/>
  <c r="BC192" i="21" s="1"/>
  <c r="BD192" i="21" a="1"/>
  <c r="BD192" i="21" s="1"/>
  <c r="BE192" i="21" a="1"/>
  <c r="BE192" i="21" s="1"/>
  <c r="BF192" i="21" a="1"/>
  <c r="BF192" i="21" s="1"/>
  <c r="BG192" i="21" a="1"/>
  <c r="BG192" i="21" s="1"/>
  <c r="BH192" i="21" a="1"/>
  <c r="BH192" i="21" s="1"/>
  <c r="BI192" i="21" a="1"/>
  <c r="BI192" i="21" s="1"/>
  <c r="BJ192" i="21" a="1"/>
  <c r="BJ192" i="21" s="1"/>
  <c r="BK192" i="21" a="1"/>
  <c r="BK192" i="21" s="1"/>
  <c r="BL192" i="21" a="1"/>
  <c r="BL192" i="21" s="1"/>
  <c r="BM192" i="21" a="1"/>
  <c r="BM192" i="21" s="1"/>
  <c r="BN192" i="21" a="1"/>
  <c r="BN192" i="21" s="1"/>
  <c r="BO192" i="21" a="1"/>
  <c r="BO192" i="21" s="1"/>
  <c r="BP192" i="21" a="1"/>
  <c r="BP192" i="21" s="1"/>
  <c r="BQ192" i="21" a="1"/>
  <c r="BQ192" i="21" s="1"/>
  <c r="BR192" i="21" a="1"/>
  <c r="BR192" i="21" s="1"/>
  <c r="BS192" i="21" a="1"/>
  <c r="BS192" i="21" s="1"/>
  <c r="BT192" i="21" a="1"/>
  <c r="BT192" i="21" s="1"/>
  <c r="BU192" i="21" a="1"/>
  <c r="BU192" i="21" s="1"/>
  <c r="BV192" i="21" a="1"/>
  <c r="BV192" i="21" s="1"/>
  <c r="BW192" i="21" a="1"/>
  <c r="BW192" i="21" s="1"/>
  <c r="BX192" i="21" a="1"/>
  <c r="BX192" i="21" s="1"/>
  <c r="BY192" i="21" a="1"/>
  <c r="BY192" i="21" s="1"/>
  <c r="BZ192" i="21" a="1"/>
  <c r="BZ192" i="21" s="1"/>
  <c r="CA192" i="21" a="1"/>
  <c r="CA192" i="21" s="1"/>
  <c r="CB192" i="21" a="1"/>
  <c r="CB192" i="21" s="1"/>
  <c r="CC192" i="21" a="1"/>
  <c r="CC192" i="21" s="1"/>
  <c r="CD192" i="21" a="1"/>
  <c r="CD192" i="21" s="1"/>
  <c r="CE192" i="21" a="1"/>
  <c r="CE192" i="21" s="1"/>
  <c r="CF192" i="21" a="1"/>
  <c r="CF192" i="21" s="1"/>
  <c r="CG192" i="21" a="1"/>
  <c r="CG192" i="21" s="1"/>
  <c r="CH192" i="21" a="1"/>
  <c r="CH192" i="21" s="1"/>
  <c r="CI192" i="21" a="1"/>
  <c r="CI192" i="21" s="1"/>
  <c r="CJ192" i="21" a="1"/>
  <c r="CJ192" i="21" s="1"/>
  <c r="CK192" i="21" a="1"/>
  <c r="CK192" i="21" s="1"/>
  <c r="CL192" i="21" a="1"/>
  <c r="CL192" i="21" s="1"/>
  <c r="CM192" i="21" a="1"/>
  <c r="CM192" i="21" s="1"/>
  <c r="CN192" i="21" a="1"/>
  <c r="CN192" i="21" s="1"/>
  <c r="CO192" i="21" a="1"/>
  <c r="CO192" i="21" s="1"/>
  <c r="CP192" i="21" a="1"/>
  <c r="CP192" i="21" s="1"/>
  <c r="CQ192" i="21" a="1"/>
  <c r="CQ192" i="21" s="1"/>
  <c r="CR192" i="21" a="1"/>
  <c r="CR192" i="21" s="1"/>
  <c r="CS192" i="21" a="1"/>
  <c r="CS192" i="21" s="1"/>
  <c r="CT192" i="21" a="1"/>
  <c r="CT192" i="21" s="1"/>
  <c r="CU192" i="21" a="1"/>
  <c r="CU192" i="21" s="1"/>
  <c r="CV192" i="21" a="1"/>
  <c r="CV192" i="21" s="1"/>
  <c r="CW192" i="21" a="1"/>
  <c r="CW192" i="21" s="1"/>
  <c r="N193" i="21" a="1"/>
  <c r="N193" i="21" s="1"/>
  <c r="O193" i="21" a="1"/>
  <c r="O193" i="21" s="1"/>
  <c r="P193" i="21" a="1"/>
  <c r="P193" i="21" s="1"/>
  <c r="Q193" i="21" a="1"/>
  <c r="Q193" i="21" s="1"/>
  <c r="R193" i="21" a="1"/>
  <c r="R193" i="21" s="1"/>
  <c r="S193" i="21" a="1"/>
  <c r="S193" i="21" s="1"/>
  <c r="T193" i="21" a="1"/>
  <c r="T193" i="21" s="1"/>
  <c r="U193" i="21" a="1"/>
  <c r="U193" i="21" s="1"/>
  <c r="V193" i="21" a="1"/>
  <c r="V193" i="21" s="1"/>
  <c r="W193" i="21" a="1"/>
  <c r="W193" i="21" s="1"/>
  <c r="X193" i="21" a="1"/>
  <c r="X193" i="21" s="1"/>
  <c r="Y193" i="21" a="1"/>
  <c r="Y193" i="21" s="1"/>
  <c r="Z193" i="21" a="1"/>
  <c r="Z193" i="21" s="1"/>
  <c r="AA193" i="21" a="1"/>
  <c r="AA193" i="21" s="1"/>
  <c r="AB193" i="21" a="1"/>
  <c r="AB193" i="21" s="1"/>
  <c r="AC193" i="21" a="1"/>
  <c r="AC193" i="21" s="1"/>
  <c r="AD193" i="21" a="1"/>
  <c r="AD193" i="21" s="1"/>
  <c r="AE193" i="21" a="1"/>
  <c r="AE193" i="21" s="1"/>
  <c r="AF193" i="21" a="1"/>
  <c r="AF193" i="21" s="1"/>
  <c r="AG193" i="21" a="1"/>
  <c r="AG193" i="21" s="1"/>
  <c r="AH193" i="21" a="1"/>
  <c r="AH193" i="21" s="1"/>
  <c r="AI193" i="21" a="1"/>
  <c r="AI193" i="21" s="1"/>
  <c r="AJ193" i="21" a="1"/>
  <c r="AJ193" i="21" s="1"/>
  <c r="AK193" i="21" a="1"/>
  <c r="AK193" i="21" s="1"/>
  <c r="AL193" i="21" a="1"/>
  <c r="AL193" i="21" s="1"/>
  <c r="AM193" i="21" a="1"/>
  <c r="AM193" i="21" s="1"/>
  <c r="AN193" i="21" a="1"/>
  <c r="AN193" i="21" s="1"/>
  <c r="AO193" i="21" a="1"/>
  <c r="AO193" i="21" s="1"/>
  <c r="AP193" i="21" a="1"/>
  <c r="AP193" i="21" s="1"/>
  <c r="AQ193" i="21" a="1"/>
  <c r="AQ193" i="21" s="1"/>
  <c r="AR193" i="21" a="1"/>
  <c r="AR193" i="21" s="1"/>
  <c r="AS193" i="21" a="1"/>
  <c r="AS193" i="21" s="1"/>
  <c r="AT193" i="21" a="1"/>
  <c r="AT193" i="21" s="1"/>
  <c r="AU193" i="21" a="1"/>
  <c r="AU193" i="21" s="1"/>
  <c r="AV193" i="21" a="1"/>
  <c r="AV193" i="21" s="1"/>
  <c r="AW193" i="21" a="1"/>
  <c r="AW193" i="21" s="1"/>
  <c r="AX193" i="21" a="1"/>
  <c r="AX193" i="21" s="1"/>
  <c r="AY193" i="21" a="1"/>
  <c r="AY193" i="21" s="1"/>
  <c r="AZ193" i="21" a="1"/>
  <c r="AZ193" i="21" s="1"/>
  <c r="BA193" i="21" a="1"/>
  <c r="BA193" i="21" s="1"/>
  <c r="BB193" i="21" a="1"/>
  <c r="BB193" i="21" s="1"/>
  <c r="BC193" i="21" a="1"/>
  <c r="BC193" i="21" s="1"/>
  <c r="BD193" i="21" a="1"/>
  <c r="BD193" i="21" s="1"/>
  <c r="BE193" i="21" a="1"/>
  <c r="BE193" i="21" s="1"/>
  <c r="BF193" i="21" a="1"/>
  <c r="BF193" i="21" s="1"/>
  <c r="BG193" i="21" a="1"/>
  <c r="BG193" i="21" s="1"/>
  <c r="BH193" i="21" a="1"/>
  <c r="BH193" i="21" s="1"/>
  <c r="BI193" i="21" a="1"/>
  <c r="BI193" i="21" s="1"/>
  <c r="BJ193" i="21" a="1"/>
  <c r="BJ193" i="21" s="1"/>
  <c r="BK193" i="21" a="1"/>
  <c r="BK193" i="21" s="1"/>
  <c r="BL193" i="21" a="1"/>
  <c r="BL193" i="21" s="1"/>
  <c r="BM193" i="21" a="1"/>
  <c r="BM193" i="21" s="1"/>
  <c r="BN193" i="21" a="1"/>
  <c r="BN193" i="21" s="1"/>
  <c r="BO193" i="21" a="1"/>
  <c r="BO193" i="21" s="1"/>
  <c r="BP193" i="21" a="1"/>
  <c r="BP193" i="21" s="1"/>
  <c r="BQ193" i="21" a="1"/>
  <c r="BQ193" i="21" s="1"/>
  <c r="BR193" i="21" a="1"/>
  <c r="BR193" i="21" s="1"/>
  <c r="BS193" i="21" a="1"/>
  <c r="BS193" i="21" s="1"/>
  <c r="BT193" i="21" a="1"/>
  <c r="BT193" i="21" s="1"/>
  <c r="BU193" i="21" a="1"/>
  <c r="BU193" i="21" s="1"/>
  <c r="BV193" i="21" a="1"/>
  <c r="BV193" i="21" s="1"/>
  <c r="BW193" i="21" a="1"/>
  <c r="BW193" i="21" s="1"/>
  <c r="BX193" i="21" a="1"/>
  <c r="BX193" i="21" s="1"/>
  <c r="BY193" i="21" a="1"/>
  <c r="BY193" i="21" s="1"/>
  <c r="BZ193" i="21" a="1"/>
  <c r="BZ193" i="21" s="1"/>
  <c r="CA193" i="21" a="1"/>
  <c r="CA193" i="21" s="1"/>
  <c r="CB193" i="21" a="1"/>
  <c r="CB193" i="21" s="1"/>
  <c r="CC193" i="21" a="1"/>
  <c r="CC193" i="21" s="1"/>
  <c r="CD193" i="21" a="1"/>
  <c r="CD193" i="21" s="1"/>
  <c r="CE193" i="21" a="1"/>
  <c r="CE193" i="21" s="1"/>
  <c r="CF193" i="21" a="1"/>
  <c r="CF193" i="21" s="1"/>
  <c r="CG193" i="21" a="1"/>
  <c r="CG193" i="21" s="1"/>
  <c r="CH193" i="21" a="1"/>
  <c r="CH193" i="21" s="1"/>
  <c r="CI193" i="21" a="1"/>
  <c r="CI193" i="21" s="1"/>
  <c r="CJ193" i="21" a="1"/>
  <c r="CJ193" i="21" s="1"/>
  <c r="CK193" i="21" a="1"/>
  <c r="CK193" i="21" s="1"/>
  <c r="CL193" i="21" a="1"/>
  <c r="CL193" i="21" s="1"/>
  <c r="CM193" i="21" a="1"/>
  <c r="CM193" i="21" s="1"/>
  <c r="CN193" i="21" a="1"/>
  <c r="CN193" i="21" s="1"/>
  <c r="CO193" i="21" a="1"/>
  <c r="CO193" i="21" s="1"/>
  <c r="CP193" i="21" a="1"/>
  <c r="CP193" i="21" s="1"/>
  <c r="CQ193" i="21" a="1"/>
  <c r="CQ193" i="21" s="1"/>
  <c r="CR193" i="21" a="1"/>
  <c r="CR193" i="21" s="1"/>
  <c r="CS193" i="21" a="1"/>
  <c r="CS193" i="21" s="1"/>
  <c r="CT193" i="21" a="1"/>
  <c r="CT193" i="21" s="1"/>
  <c r="CU193" i="21" a="1"/>
  <c r="CU193" i="21" s="1"/>
  <c r="CV193" i="21" a="1"/>
  <c r="CV193" i="21" s="1"/>
  <c r="CW193" i="21" a="1"/>
  <c r="CW193" i="21" s="1"/>
  <c r="N194" i="21" a="1"/>
  <c r="N194" i="21" s="1"/>
  <c r="O194" i="21" a="1"/>
  <c r="O194" i="21" s="1"/>
  <c r="P194" i="21" a="1"/>
  <c r="P194" i="21" s="1"/>
  <c r="Q194" i="21" a="1"/>
  <c r="Q194" i="21" s="1"/>
  <c r="R194" i="21" a="1"/>
  <c r="R194" i="21" s="1"/>
  <c r="S194" i="21" a="1"/>
  <c r="S194" i="21" s="1"/>
  <c r="T194" i="21" a="1"/>
  <c r="T194" i="21" s="1"/>
  <c r="U194" i="21" a="1"/>
  <c r="U194" i="21" s="1"/>
  <c r="V194" i="21" a="1"/>
  <c r="V194" i="21" s="1"/>
  <c r="W194" i="21" a="1"/>
  <c r="W194" i="21" s="1"/>
  <c r="X194" i="21" a="1"/>
  <c r="X194" i="21" s="1"/>
  <c r="Y194" i="21" a="1"/>
  <c r="Y194" i="21" s="1"/>
  <c r="Z194" i="21" a="1"/>
  <c r="Z194" i="21" s="1"/>
  <c r="AA194" i="21" a="1"/>
  <c r="AA194" i="21" s="1"/>
  <c r="AB194" i="21" a="1"/>
  <c r="AB194" i="21" s="1"/>
  <c r="AC194" i="21" a="1"/>
  <c r="AC194" i="21" s="1"/>
  <c r="AD194" i="21" a="1"/>
  <c r="AD194" i="21" s="1"/>
  <c r="AE194" i="21" a="1"/>
  <c r="AE194" i="21" s="1"/>
  <c r="AF194" i="21" a="1"/>
  <c r="AF194" i="21" s="1"/>
  <c r="AG194" i="21" a="1"/>
  <c r="AG194" i="21" s="1"/>
  <c r="AH194" i="21" a="1"/>
  <c r="AH194" i="21" s="1"/>
  <c r="AI194" i="21" a="1"/>
  <c r="AI194" i="21" s="1"/>
  <c r="AJ194" i="21" a="1"/>
  <c r="AJ194" i="21" s="1"/>
  <c r="AK194" i="21" a="1"/>
  <c r="AK194" i="21" s="1"/>
  <c r="AL194" i="21" a="1"/>
  <c r="AL194" i="21" s="1"/>
  <c r="AM194" i="21" a="1"/>
  <c r="AM194" i="21" s="1"/>
  <c r="AN194" i="21" a="1"/>
  <c r="AN194" i="21" s="1"/>
  <c r="AO194" i="21" a="1"/>
  <c r="AO194" i="21" s="1"/>
  <c r="AP194" i="21" a="1"/>
  <c r="AP194" i="21" s="1"/>
  <c r="AQ194" i="21" a="1"/>
  <c r="AQ194" i="21" s="1"/>
  <c r="AR194" i="21" a="1"/>
  <c r="AR194" i="21" s="1"/>
  <c r="AS194" i="21" a="1"/>
  <c r="AS194" i="21" s="1"/>
  <c r="AT194" i="21" a="1"/>
  <c r="AT194" i="21" s="1"/>
  <c r="AU194" i="21" a="1"/>
  <c r="AU194" i="21" s="1"/>
  <c r="AV194" i="21" a="1"/>
  <c r="AV194" i="21" s="1"/>
  <c r="AW194" i="21" a="1"/>
  <c r="AW194" i="21" s="1"/>
  <c r="AX194" i="21" a="1"/>
  <c r="AX194" i="21" s="1"/>
  <c r="AY194" i="21" a="1"/>
  <c r="AY194" i="21" s="1"/>
  <c r="AZ194" i="21" a="1"/>
  <c r="AZ194" i="21" s="1"/>
  <c r="BA194" i="21" a="1"/>
  <c r="BA194" i="21" s="1"/>
  <c r="BB194" i="21" a="1"/>
  <c r="BB194" i="21" s="1"/>
  <c r="BC194" i="21" a="1"/>
  <c r="BC194" i="21" s="1"/>
  <c r="BD194" i="21" a="1"/>
  <c r="BD194" i="21" s="1"/>
  <c r="BE194" i="21" a="1"/>
  <c r="BE194" i="21" s="1"/>
  <c r="BF194" i="21" a="1"/>
  <c r="BF194" i="21" s="1"/>
  <c r="BG194" i="21" a="1"/>
  <c r="BG194" i="21" s="1"/>
  <c r="BH194" i="21" a="1"/>
  <c r="BH194" i="21" s="1"/>
  <c r="BI194" i="21" a="1"/>
  <c r="BI194" i="21" s="1"/>
  <c r="BJ194" i="21" a="1"/>
  <c r="BJ194" i="21" s="1"/>
  <c r="BK194" i="21" a="1"/>
  <c r="BK194" i="21" s="1"/>
  <c r="BL194" i="21" a="1"/>
  <c r="BL194" i="21" s="1"/>
  <c r="BM194" i="21" a="1"/>
  <c r="BM194" i="21" s="1"/>
  <c r="BN194" i="21" a="1"/>
  <c r="BN194" i="21" s="1"/>
  <c r="BO194" i="21" a="1"/>
  <c r="BO194" i="21" s="1"/>
  <c r="BP194" i="21" a="1"/>
  <c r="BP194" i="21" s="1"/>
  <c r="BQ194" i="21" a="1"/>
  <c r="BQ194" i="21" s="1"/>
  <c r="BR194" i="21" a="1"/>
  <c r="BR194" i="21" s="1"/>
  <c r="BS194" i="21" a="1"/>
  <c r="BS194" i="21" s="1"/>
  <c r="BT194" i="21" a="1"/>
  <c r="BT194" i="21" s="1"/>
  <c r="BU194" i="21" a="1"/>
  <c r="BU194" i="21" s="1"/>
  <c r="BV194" i="21" a="1"/>
  <c r="BV194" i="21" s="1"/>
  <c r="BW194" i="21" a="1"/>
  <c r="BW194" i="21" s="1"/>
  <c r="BX194" i="21" a="1"/>
  <c r="BX194" i="21" s="1"/>
  <c r="BY194" i="21" a="1"/>
  <c r="BY194" i="21" s="1"/>
  <c r="BZ194" i="21" a="1"/>
  <c r="BZ194" i="21" s="1"/>
  <c r="CA194" i="21" a="1"/>
  <c r="CA194" i="21" s="1"/>
  <c r="CB194" i="21" a="1"/>
  <c r="CB194" i="21" s="1"/>
  <c r="CC194" i="21" a="1"/>
  <c r="CC194" i="21" s="1"/>
  <c r="CD194" i="21" a="1"/>
  <c r="CD194" i="21" s="1"/>
  <c r="CE194" i="21" a="1"/>
  <c r="CE194" i="21" s="1"/>
  <c r="CF194" i="21" a="1"/>
  <c r="CF194" i="21" s="1"/>
  <c r="CG194" i="21" a="1"/>
  <c r="CG194" i="21" s="1"/>
  <c r="CH194" i="21" a="1"/>
  <c r="CH194" i="21" s="1"/>
  <c r="CI194" i="21" a="1"/>
  <c r="CI194" i="21" s="1"/>
  <c r="CJ194" i="21" a="1"/>
  <c r="CJ194" i="21" s="1"/>
  <c r="CK194" i="21" a="1"/>
  <c r="CK194" i="21" s="1"/>
  <c r="CL194" i="21" a="1"/>
  <c r="CL194" i="21" s="1"/>
  <c r="CM194" i="21" a="1"/>
  <c r="CM194" i="21" s="1"/>
  <c r="CN194" i="21" a="1"/>
  <c r="CN194" i="21" s="1"/>
  <c r="CO194" i="21" a="1"/>
  <c r="CO194" i="21" s="1"/>
  <c r="CP194" i="21" a="1"/>
  <c r="CP194" i="21" s="1"/>
  <c r="CQ194" i="21" a="1"/>
  <c r="CQ194" i="21" s="1"/>
  <c r="CR194" i="21" a="1"/>
  <c r="CR194" i="21" s="1"/>
  <c r="CS194" i="21" a="1"/>
  <c r="CS194" i="21" s="1"/>
  <c r="CT194" i="21" a="1"/>
  <c r="CT194" i="21" s="1"/>
  <c r="CU194" i="21" a="1"/>
  <c r="CU194" i="21" s="1"/>
  <c r="CV194" i="21" a="1"/>
  <c r="CV194" i="21" s="1"/>
  <c r="CW194" i="21" a="1"/>
  <c r="CW194" i="21" s="1"/>
  <c r="N195" i="21" a="1"/>
  <c r="N195" i="21" s="1"/>
  <c r="O195" i="21" a="1"/>
  <c r="O195" i="21" s="1"/>
  <c r="P195" i="21" a="1"/>
  <c r="P195" i="21" s="1"/>
  <c r="Q195" i="21" a="1"/>
  <c r="Q195" i="21" s="1"/>
  <c r="R195" i="21" a="1"/>
  <c r="R195" i="21" s="1"/>
  <c r="S195" i="21" a="1"/>
  <c r="S195" i="21" s="1"/>
  <c r="T195" i="21" a="1"/>
  <c r="T195" i="21" s="1"/>
  <c r="U195" i="21" a="1"/>
  <c r="U195" i="21" s="1"/>
  <c r="V195" i="21" a="1"/>
  <c r="V195" i="21" s="1"/>
  <c r="W195" i="21" a="1"/>
  <c r="W195" i="21" s="1"/>
  <c r="X195" i="21" a="1"/>
  <c r="X195" i="21" s="1"/>
  <c r="Y195" i="21" a="1"/>
  <c r="Y195" i="21" s="1"/>
  <c r="Z195" i="21" a="1"/>
  <c r="Z195" i="21" s="1"/>
  <c r="AA195" i="21" a="1"/>
  <c r="AA195" i="21" s="1"/>
  <c r="AB195" i="21" a="1"/>
  <c r="AB195" i="21" s="1"/>
  <c r="AC195" i="21" a="1"/>
  <c r="AC195" i="21" s="1"/>
  <c r="AD195" i="21" a="1"/>
  <c r="AD195" i="21" s="1"/>
  <c r="AE195" i="21" a="1"/>
  <c r="AE195" i="21" s="1"/>
  <c r="AF195" i="21" a="1"/>
  <c r="AF195" i="21" s="1"/>
  <c r="AG195" i="21" a="1"/>
  <c r="AG195" i="21" s="1"/>
  <c r="AH195" i="21" a="1"/>
  <c r="AH195" i="21" s="1"/>
  <c r="AI195" i="21" a="1"/>
  <c r="AI195" i="21" s="1"/>
  <c r="AJ195" i="21" a="1"/>
  <c r="AJ195" i="21" s="1"/>
  <c r="AK195" i="21" a="1"/>
  <c r="AK195" i="21" s="1"/>
  <c r="AL195" i="21" a="1"/>
  <c r="AL195" i="21" s="1"/>
  <c r="AM195" i="21" a="1"/>
  <c r="AM195" i="21" s="1"/>
  <c r="AN195" i="21" a="1"/>
  <c r="AN195" i="21" s="1"/>
  <c r="AO195" i="21" a="1"/>
  <c r="AO195" i="21" s="1"/>
  <c r="AP195" i="21" a="1"/>
  <c r="AP195" i="21" s="1"/>
  <c r="AQ195" i="21" a="1"/>
  <c r="AQ195" i="21" s="1"/>
  <c r="AR195" i="21" a="1"/>
  <c r="AR195" i="21" s="1"/>
  <c r="AS195" i="21" a="1"/>
  <c r="AS195" i="21" s="1"/>
  <c r="AT195" i="21" a="1"/>
  <c r="AT195" i="21" s="1"/>
  <c r="AU195" i="21" a="1"/>
  <c r="AU195" i="21" s="1"/>
  <c r="AV195" i="21" a="1"/>
  <c r="AV195" i="21" s="1"/>
  <c r="AW195" i="21" a="1"/>
  <c r="AW195" i="21" s="1"/>
  <c r="AX195" i="21" a="1"/>
  <c r="AX195" i="21" s="1"/>
  <c r="AY195" i="21" a="1"/>
  <c r="AY195" i="21" s="1"/>
  <c r="AZ195" i="21" a="1"/>
  <c r="AZ195" i="21" s="1"/>
  <c r="BA195" i="21" a="1"/>
  <c r="BA195" i="21" s="1"/>
  <c r="BB195" i="21" a="1"/>
  <c r="BB195" i="21" s="1"/>
  <c r="BC195" i="21" a="1"/>
  <c r="BC195" i="21" s="1"/>
  <c r="BD195" i="21" a="1"/>
  <c r="BD195" i="21" s="1"/>
  <c r="BE195" i="21" a="1"/>
  <c r="BE195" i="21" s="1"/>
  <c r="BF195" i="21" a="1"/>
  <c r="BF195" i="21" s="1"/>
  <c r="BG195" i="21" a="1"/>
  <c r="BG195" i="21" s="1"/>
  <c r="BH195" i="21" a="1"/>
  <c r="BH195" i="21" s="1"/>
  <c r="BI195" i="21" a="1"/>
  <c r="BI195" i="21" s="1"/>
  <c r="BJ195" i="21" a="1"/>
  <c r="BJ195" i="21" s="1"/>
  <c r="BK195" i="21" a="1"/>
  <c r="BK195" i="21" s="1"/>
  <c r="BL195" i="21" a="1"/>
  <c r="BL195" i="21" s="1"/>
  <c r="BM195" i="21" a="1"/>
  <c r="BM195" i="21" s="1"/>
  <c r="BN195" i="21" a="1"/>
  <c r="BN195" i="21" s="1"/>
  <c r="BO195" i="21" a="1"/>
  <c r="BO195" i="21" s="1"/>
  <c r="BP195" i="21" a="1"/>
  <c r="BP195" i="21" s="1"/>
  <c r="BQ195" i="21" a="1"/>
  <c r="BQ195" i="21" s="1"/>
  <c r="BR195" i="21" a="1"/>
  <c r="BR195" i="21" s="1"/>
  <c r="BS195" i="21" a="1"/>
  <c r="BS195" i="21" s="1"/>
  <c r="BT195" i="21" a="1"/>
  <c r="BT195" i="21" s="1"/>
  <c r="BU195" i="21" a="1"/>
  <c r="BU195" i="21" s="1"/>
  <c r="BV195" i="21" a="1"/>
  <c r="BV195" i="21" s="1"/>
  <c r="BW195" i="21" a="1"/>
  <c r="BW195" i="21" s="1"/>
  <c r="BX195" i="21" a="1"/>
  <c r="BX195" i="21" s="1"/>
  <c r="BY195" i="21" a="1"/>
  <c r="BY195" i="21" s="1"/>
  <c r="BZ195" i="21" a="1"/>
  <c r="BZ195" i="21" s="1"/>
  <c r="CA195" i="21" a="1"/>
  <c r="CA195" i="21" s="1"/>
  <c r="CB195" i="21" a="1"/>
  <c r="CB195" i="21" s="1"/>
  <c r="CC195" i="21" a="1"/>
  <c r="CC195" i="21" s="1"/>
  <c r="CD195" i="21" a="1"/>
  <c r="CD195" i="21" s="1"/>
  <c r="CE195" i="21" a="1"/>
  <c r="CE195" i="21" s="1"/>
  <c r="CF195" i="21" a="1"/>
  <c r="CF195" i="21" s="1"/>
  <c r="CG195" i="21" a="1"/>
  <c r="CG195" i="21" s="1"/>
  <c r="CH195" i="21" a="1"/>
  <c r="CH195" i="21" s="1"/>
  <c r="CI195" i="21" a="1"/>
  <c r="CI195" i="21" s="1"/>
  <c r="CJ195" i="21" a="1"/>
  <c r="CJ195" i="21" s="1"/>
  <c r="CK195" i="21" a="1"/>
  <c r="CK195" i="21" s="1"/>
  <c r="CL195" i="21" a="1"/>
  <c r="CL195" i="21" s="1"/>
  <c r="CM195" i="21" a="1"/>
  <c r="CM195" i="21" s="1"/>
  <c r="CN195" i="21" a="1"/>
  <c r="CN195" i="21" s="1"/>
  <c r="CO195" i="21" a="1"/>
  <c r="CO195" i="21" s="1"/>
  <c r="CP195" i="21" a="1"/>
  <c r="CP195" i="21" s="1"/>
  <c r="CQ195" i="21" a="1"/>
  <c r="CQ195" i="21" s="1"/>
  <c r="CR195" i="21" a="1"/>
  <c r="CR195" i="21" s="1"/>
  <c r="CS195" i="21" a="1"/>
  <c r="CS195" i="21" s="1"/>
  <c r="CT195" i="21" a="1"/>
  <c r="CT195" i="21" s="1"/>
  <c r="CU195" i="21" a="1"/>
  <c r="CU195" i="21" s="1"/>
  <c r="CV195" i="21" a="1"/>
  <c r="CV195" i="21" s="1"/>
  <c r="CW195" i="21" a="1"/>
  <c r="CW195" i="21" s="1"/>
  <c r="N196" i="21" a="1"/>
  <c r="N196" i="21" s="1"/>
  <c r="O196" i="21" a="1"/>
  <c r="O196" i="21" s="1"/>
  <c r="P196" i="21" a="1"/>
  <c r="P196" i="21" s="1"/>
  <c r="Q196" i="21" a="1"/>
  <c r="Q196" i="21" s="1"/>
  <c r="R196" i="21" a="1"/>
  <c r="R196" i="21" s="1"/>
  <c r="S196" i="21" a="1"/>
  <c r="S196" i="21" s="1"/>
  <c r="T196" i="21" a="1"/>
  <c r="T196" i="21" s="1"/>
  <c r="U196" i="21" a="1"/>
  <c r="U196" i="21" s="1"/>
  <c r="V196" i="21" a="1"/>
  <c r="V196" i="21" s="1"/>
  <c r="W196" i="21" a="1"/>
  <c r="W196" i="21" s="1"/>
  <c r="X196" i="21" a="1"/>
  <c r="X196" i="21" s="1"/>
  <c r="Y196" i="21" a="1"/>
  <c r="Y196" i="21" s="1"/>
  <c r="Z196" i="21" a="1"/>
  <c r="Z196" i="21" s="1"/>
  <c r="AA196" i="21" a="1"/>
  <c r="AA196" i="21" s="1"/>
  <c r="AB196" i="21" a="1"/>
  <c r="AB196" i="21" s="1"/>
  <c r="AC196" i="21" a="1"/>
  <c r="AC196" i="21" s="1"/>
  <c r="AD196" i="21" a="1"/>
  <c r="AD196" i="21" s="1"/>
  <c r="AE196" i="21" a="1"/>
  <c r="AE196" i="21" s="1"/>
  <c r="AF196" i="21" a="1"/>
  <c r="AF196" i="21" s="1"/>
  <c r="AG196" i="21" a="1"/>
  <c r="AG196" i="21" s="1"/>
  <c r="AH196" i="21" a="1"/>
  <c r="AH196" i="21" s="1"/>
  <c r="AI196" i="21" a="1"/>
  <c r="AI196" i="21" s="1"/>
  <c r="AJ196" i="21" a="1"/>
  <c r="AJ196" i="21" s="1"/>
  <c r="AK196" i="21" a="1"/>
  <c r="AK196" i="21" s="1"/>
  <c r="AL196" i="21" a="1"/>
  <c r="AL196" i="21" s="1"/>
  <c r="AM196" i="21" a="1"/>
  <c r="AM196" i="21" s="1"/>
  <c r="AN196" i="21" a="1"/>
  <c r="AN196" i="21" s="1"/>
  <c r="AO196" i="21" a="1"/>
  <c r="AO196" i="21" s="1"/>
  <c r="AP196" i="21" a="1"/>
  <c r="AP196" i="21" s="1"/>
  <c r="AQ196" i="21" a="1"/>
  <c r="AQ196" i="21" s="1"/>
  <c r="AR196" i="21" a="1"/>
  <c r="AR196" i="21" s="1"/>
  <c r="AS196" i="21" a="1"/>
  <c r="AS196" i="21" s="1"/>
  <c r="AT196" i="21" a="1"/>
  <c r="AT196" i="21" s="1"/>
  <c r="AU196" i="21" a="1"/>
  <c r="AU196" i="21" s="1"/>
  <c r="AV196" i="21" a="1"/>
  <c r="AV196" i="21" s="1"/>
  <c r="AW196" i="21" a="1"/>
  <c r="AW196" i="21" s="1"/>
  <c r="AX196" i="21" a="1"/>
  <c r="AX196" i="21" s="1"/>
  <c r="AY196" i="21" a="1"/>
  <c r="AY196" i="21" s="1"/>
  <c r="AZ196" i="21" a="1"/>
  <c r="AZ196" i="21" s="1"/>
  <c r="BA196" i="21" a="1"/>
  <c r="BA196" i="21" s="1"/>
  <c r="BB196" i="21" a="1"/>
  <c r="BB196" i="21" s="1"/>
  <c r="BC196" i="21" a="1"/>
  <c r="BC196" i="21" s="1"/>
  <c r="BD196" i="21" a="1"/>
  <c r="BD196" i="21" s="1"/>
  <c r="BE196" i="21" a="1"/>
  <c r="BE196" i="21" s="1"/>
  <c r="BF196" i="21" a="1"/>
  <c r="BF196" i="21" s="1"/>
  <c r="BG196" i="21" a="1"/>
  <c r="BG196" i="21" s="1"/>
  <c r="BH196" i="21" a="1"/>
  <c r="BH196" i="21" s="1"/>
  <c r="BI196" i="21" a="1"/>
  <c r="BI196" i="21" s="1"/>
  <c r="BJ196" i="21" a="1"/>
  <c r="BJ196" i="21" s="1"/>
  <c r="BK196" i="21" a="1"/>
  <c r="BK196" i="21" s="1"/>
  <c r="BL196" i="21" a="1"/>
  <c r="BL196" i="21" s="1"/>
  <c r="BM196" i="21" a="1"/>
  <c r="BM196" i="21" s="1"/>
  <c r="BN196" i="21" a="1"/>
  <c r="BN196" i="21" s="1"/>
  <c r="BO196" i="21" a="1"/>
  <c r="BO196" i="21" s="1"/>
  <c r="BP196" i="21" a="1"/>
  <c r="BP196" i="21" s="1"/>
  <c r="BQ196" i="21" a="1"/>
  <c r="BQ196" i="21" s="1"/>
  <c r="BR196" i="21" a="1"/>
  <c r="BR196" i="21" s="1"/>
  <c r="BS196" i="21" a="1"/>
  <c r="BS196" i="21" s="1"/>
  <c r="BT196" i="21" a="1"/>
  <c r="BT196" i="21" s="1"/>
  <c r="BU196" i="21" a="1"/>
  <c r="BU196" i="21" s="1"/>
  <c r="BV196" i="21" a="1"/>
  <c r="BV196" i="21" s="1"/>
  <c r="BW196" i="21" a="1"/>
  <c r="BW196" i="21" s="1"/>
  <c r="BX196" i="21" a="1"/>
  <c r="BX196" i="21" s="1"/>
  <c r="BY196" i="21" a="1"/>
  <c r="BY196" i="21" s="1"/>
  <c r="BZ196" i="21" a="1"/>
  <c r="BZ196" i="21" s="1"/>
  <c r="CA196" i="21" a="1"/>
  <c r="CA196" i="21" s="1"/>
  <c r="CB196" i="21" a="1"/>
  <c r="CB196" i="21" s="1"/>
  <c r="CC196" i="21" a="1"/>
  <c r="CC196" i="21" s="1"/>
  <c r="CD196" i="21" a="1"/>
  <c r="CD196" i="21" s="1"/>
  <c r="CE196" i="21" a="1"/>
  <c r="CE196" i="21" s="1"/>
  <c r="CF196" i="21" a="1"/>
  <c r="CF196" i="21" s="1"/>
  <c r="CG196" i="21" a="1"/>
  <c r="CG196" i="21" s="1"/>
  <c r="CH196" i="21" a="1"/>
  <c r="CH196" i="21" s="1"/>
  <c r="CI196" i="21" a="1"/>
  <c r="CI196" i="21" s="1"/>
  <c r="CJ196" i="21" a="1"/>
  <c r="CJ196" i="21" s="1"/>
  <c r="CK196" i="21" a="1"/>
  <c r="CK196" i="21" s="1"/>
  <c r="CL196" i="21" a="1"/>
  <c r="CL196" i="21" s="1"/>
  <c r="CM196" i="21" a="1"/>
  <c r="CM196" i="21" s="1"/>
  <c r="CN196" i="21" a="1"/>
  <c r="CN196" i="21" s="1"/>
  <c r="CO196" i="21" a="1"/>
  <c r="CO196" i="21" s="1"/>
  <c r="CP196" i="21" a="1"/>
  <c r="CP196" i="21" s="1"/>
  <c r="CQ196" i="21" a="1"/>
  <c r="CQ196" i="21" s="1"/>
  <c r="CR196" i="21" a="1"/>
  <c r="CR196" i="21" s="1"/>
  <c r="CS196" i="21" a="1"/>
  <c r="CS196" i="21" s="1"/>
  <c r="CT196" i="21" a="1"/>
  <c r="CT196" i="21" s="1"/>
  <c r="CU196" i="21" a="1"/>
  <c r="CU196" i="21" s="1"/>
  <c r="CV196" i="21" a="1"/>
  <c r="CV196" i="21" s="1"/>
  <c r="CW196" i="21" a="1"/>
  <c r="CW196" i="21" s="1"/>
  <c r="N197" i="21" a="1"/>
  <c r="N197" i="21" s="1"/>
  <c r="O197" i="21" a="1"/>
  <c r="O197" i="21" s="1"/>
  <c r="P197" i="21" a="1"/>
  <c r="P197" i="21" s="1"/>
  <c r="Q197" i="21" a="1"/>
  <c r="Q197" i="21" s="1"/>
  <c r="R197" i="21" a="1"/>
  <c r="R197" i="21" s="1"/>
  <c r="S197" i="21" a="1"/>
  <c r="S197" i="21" s="1"/>
  <c r="T197" i="21" a="1"/>
  <c r="T197" i="21" s="1"/>
  <c r="U197" i="21" a="1"/>
  <c r="U197" i="21" s="1"/>
  <c r="V197" i="21" a="1"/>
  <c r="V197" i="21" s="1"/>
  <c r="W197" i="21" a="1"/>
  <c r="W197" i="21" s="1"/>
  <c r="X197" i="21" a="1"/>
  <c r="X197" i="21" s="1"/>
  <c r="Y197" i="21" a="1"/>
  <c r="Y197" i="21" s="1"/>
  <c r="Z197" i="21" a="1"/>
  <c r="Z197" i="21" s="1"/>
  <c r="AA197" i="21" a="1"/>
  <c r="AA197" i="21" s="1"/>
  <c r="AB197" i="21" a="1"/>
  <c r="AB197" i="21" s="1"/>
  <c r="AC197" i="21" a="1"/>
  <c r="AC197" i="21" s="1"/>
  <c r="AD197" i="21" a="1"/>
  <c r="AD197" i="21" s="1"/>
  <c r="AE197" i="21" a="1"/>
  <c r="AE197" i="21" s="1"/>
  <c r="AF197" i="21" a="1"/>
  <c r="AF197" i="21" s="1"/>
  <c r="AG197" i="21" a="1"/>
  <c r="AG197" i="21" s="1"/>
  <c r="AH197" i="21" a="1"/>
  <c r="AH197" i="21" s="1"/>
  <c r="AI197" i="21" a="1"/>
  <c r="AI197" i="21" s="1"/>
  <c r="AJ197" i="21" a="1"/>
  <c r="AJ197" i="21" s="1"/>
  <c r="AK197" i="21" a="1"/>
  <c r="AK197" i="21" s="1"/>
  <c r="AL197" i="21" a="1"/>
  <c r="AL197" i="21" s="1"/>
  <c r="AM197" i="21" a="1"/>
  <c r="AM197" i="21" s="1"/>
  <c r="AN197" i="21" a="1"/>
  <c r="AN197" i="21" s="1"/>
  <c r="AO197" i="21" a="1"/>
  <c r="AO197" i="21" s="1"/>
  <c r="AP197" i="21" a="1"/>
  <c r="AP197" i="21" s="1"/>
  <c r="AQ197" i="21" a="1"/>
  <c r="AQ197" i="21" s="1"/>
  <c r="AR197" i="21" a="1"/>
  <c r="AR197" i="21" s="1"/>
  <c r="AS197" i="21" a="1"/>
  <c r="AS197" i="21" s="1"/>
  <c r="AT197" i="21" a="1"/>
  <c r="AT197" i="21" s="1"/>
  <c r="AU197" i="21" a="1"/>
  <c r="AU197" i="21" s="1"/>
  <c r="AV197" i="21" a="1"/>
  <c r="AV197" i="21" s="1"/>
  <c r="AW197" i="21" a="1"/>
  <c r="AW197" i="21" s="1"/>
  <c r="AX197" i="21" a="1"/>
  <c r="AX197" i="21" s="1"/>
  <c r="AY197" i="21" a="1"/>
  <c r="AY197" i="21" s="1"/>
  <c r="AZ197" i="21" a="1"/>
  <c r="AZ197" i="21" s="1"/>
  <c r="BA197" i="21" a="1"/>
  <c r="BA197" i="21" s="1"/>
  <c r="BB197" i="21" a="1"/>
  <c r="BB197" i="21" s="1"/>
  <c r="BC197" i="21" a="1"/>
  <c r="BC197" i="21" s="1"/>
  <c r="BD197" i="21" a="1"/>
  <c r="BD197" i="21" s="1"/>
  <c r="BE197" i="21" a="1"/>
  <c r="BE197" i="21" s="1"/>
  <c r="BF197" i="21" a="1"/>
  <c r="BF197" i="21" s="1"/>
  <c r="BG197" i="21" a="1"/>
  <c r="BG197" i="21" s="1"/>
  <c r="BH197" i="21" a="1"/>
  <c r="BH197" i="21" s="1"/>
  <c r="BI197" i="21" a="1"/>
  <c r="BI197" i="21" s="1"/>
  <c r="BJ197" i="21" a="1"/>
  <c r="BJ197" i="21" s="1"/>
  <c r="BK197" i="21" a="1"/>
  <c r="BK197" i="21" s="1"/>
  <c r="BL197" i="21" a="1"/>
  <c r="BL197" i="21" s="1"/>
  <c r="BM197" i="21" a="1"/>
  <c r="BM197" i="21" s="1"/>
  <c r="BN197" i="21" a="1"/>
  <c r="BN197" i="21" s="1"/>
  <c r="BO197" i="21" a="1"/>
  <c r="BO197" i="21" s="1"/>
  <c r="BP197" i="21" a="1"/>
  <c r="BP197" i="21" s="1"/>
  <c r="BQ197" i="21" a="1"/>
  <c r="BQ197" i="21" s="1"/>
  <c r="BR197" i="21" a="1"/>
  <c r="BR197" i="21" s="1"/>
  <c r="BS197" i="21" a="1"/>
  <c r="BS197" i="21" s="1"/>
  <c r="BT197" i="21" a="1"/>
  <c r="BT197" i="21" s="1"/>
  <c r="BU197" i="21" a="1"/>
  <c r="BU197" i="21" s="1"/>
  <c r="BV197" i="21" a="1"/>
  <c r="BV197" i="21" s="1"/>
  <c r="BW197" i="21" a="1"/>
  <c r="BW197" i="21" s="1"/>
  <c r="BX197" i="21" a="1"/>
  <c r="BX197" i="21" s="1"/>
  <c r="BY197" i="21" a="1"/>
  <c r="BY197" i="21" s="1"/>
  <c r="BZ197" i="21" a="1"/>
  <c r="BZ197" i="21" s="1"/>
  <c r="CA197" i="21" a="1"/>
  <c r="CA197" i="21" s="1"/>
  <c r="CB197" i="21" a="1"/>
  <c r="CB197" i="21" s="1"/>
  <c r="CC197" i="21" a="1"/>
  <c r="CC197" i="21" s="1"/>
  <c r="CD197" i="21" a="1"/>
  <c r="CD197" i="21" s="1"/>
  <c r="CE197" i="21" a="1"/>
  <c r="CE197" i="21" s="1"/>
  <c r="CF197" i="21" a="1"/>
  <c r="CF197" i="21" s="1"/>
  <c r="CG197" i="21" a="1"/>
  <c r="CG197" i="21" s="1"/>
  <c r="CH197" i="21" a="1"/>
  <c r="CH197" i="21" s="1"/>
  <c r="CI197" i="21" a="1"/>
  <c r="CI197" i="21" s="1"/>
  <c r="CJ197" i="21" a="1"/>
  <c r="CJ197" i="21" s="1"/>
  <c r="CK197" i="21" a="1"/>
  <c r="CK197" i="21" s="1"/>
  <c r="CL197" i="21" a="1"/>
  <c r="CL197" i="21" s="1"/>
  <c r="CM197" i="21" a="1"/>
  <c r="CM197" i="21" s="1"/>
  <c r="CN197" i="21" a="1"/>
  <c r="CN197" i="21" s="1"/>
  <c r="CO197" i="21" a="1"/>
  <c r="CO197" i="21" s="1"/>
  <c r="CP197" i="21" a="1"/>
  <c r="CP197" i="21" s="1"/>
  <c r="CQ197" i="21" a="1"/>
  <c r="CQ197" i="21" s="1"/>
  <c r="CR197" i="21" a="1"/>
  <c r="CR197" i="21" s="1"/>
  <c r="CS197" i="21" a="1"/>
  <c r="CS197" i="21" s="1"/>
  <c r="CT197" i="21" a="1"/>
  <c r="CT197" i="21" s="1"/>
  <c r="CU197" i="21" a="1"/>
  <c r="CU197" i="21" s="1"/>
  <c r="CV197" i="21" a="1"/>
  <c r="CV197" i="21" s="1"/>
  <c r="CW197" i="21" a="1"/>
  <c r="CW197" i="21" s="1"/>
  <c r="N198" i="21" a="1"/>
  <c r="N198" i="21" s="1"/>
  <c r="O198" i="21" a="1"/>
  <c r="O198" i="21" s="1"/>
  <c r="P198" i="21" a="1"/>
  <c r="P198" i="21" s="1"/>
  <c r="Q198" i="21" a="1"/>
  <c r="Q198" i="21" s="1"/>
  <c r="R198" i="21" a="1"/>
  <c r="R198" i="21" s="1"/>
  <c r="S198" i="21" a="1"/>
  <c r="S198" i="21" s="1"/>
  <c r="T198" i="21" a="1"/>
  <c r="T198" i="21" s="1"/>
  <c r="U198" i="21" a="1"/>
  <c r="U198" i="21" s="1"/>
  <c r="V198" i="21" a="1"/>
  <c r="V198" i="21" s="1"/>
  <c r="W198" i="21" a="1"/>
  <c r="W198" i="21" s="1"/>
  <c r="X198" i="21" a="1"/>
  <c r="X198" i="21" s="1"/>
  <c r="Y198" i="21" a="1"/>
  <c r="Y198" i="21" s="1"/>
  <c r="Z198" i="21" a="1"/>
  <c r="Z198" i="21" s="1"/>
  <c r="AA198" i="21" a="1"/>
  <c r="AA198" i="21" s="1"/>
  <c r="AB198" i="21" a="1"/>
  <c r="AB198" i="21" s="1"/>
  <c r="AC198" i="21" a="1"/>
  <c r="AC198" i="21" s="1"/>
  <c r="AD198" i="21" a="1"/>
  <c r="AD198" i="21" s="1"/>
  <c r="AE198" i="21" a="1"/>
  <c r="AE198" i="21" s="1"/>
  <c r="AF198" i="21" a="1"/>
  <c r="AF198" i="21" s="1"/>
  <c r="AG198" i="21" a="1"/>
  <c r="AG198" i="21" s="1"/>
  <c r="AH198" i="21" a="1"/>
  <c r="AH198" i="21" s="1"/>
  <c r="AI198" i="21" a="1"/>
  <c r="AI198" i="21" s="1"/>
  <c r="AJ198" i="21" a="1"/>
  <c r="AJ198" i="21" s="1"/>
  <c r="AK198" i="21" a="1"/>
  <c r="AK198" i="21" s="1"/>
  <c r="AL198" i="21" a="1"/>
  <c r="AL198" i="21" s="1"/>
  <c r="AM198" i="21" a="1"/>
  <c r="AM198" i="21" s="1"/>
  <c r="AN198" i="21" a="1"/>
  <c r="AN198" i="21" s="1"/>
  <c r="AO198" i="21" a="1"/>
  <c r="AO198" i="21" s="1"/>
  <c r="AP198" i="21" a="1"/>
  <c r="AP198" i="21" s="1"/>
  <c r="AQ198" i="21" a="1"/>
  <c r="AQ198" i="21" s="1"/>
  <c r="AR198" i="21" a="1"/>
  <c r="AR198" i="21" s="1"/>
  <c r="AS198" i="21" a="1"/>
  <c r="AS198" i="21" s="1"/>
  <c r="AT198" i="21" a="1"/>
  <c r="AT198" i="21" s="1"/>
  <c r="AU198" i="21" a="1"/>
  <c r="AU198" i="21" s="1"/>
  <c r="AV198" i="21" a="1"/>
  <c r="AV198" i="21" s="1"/>
  <c r="AW198" i="21" a="1"/>
  <c r="AW198" i="21" s="1"/>
  <c r="AX198" i="21" a="1"/>
  <c r="AX198" i="21" s="1"/>
  <c r="AY198" i="21" a="1"/>
  <c r="AY198" i="21" s="1"/>
  <c r="AZ198" i="21" a="1"/>
  <c r="AZ198" i="21" s="1"/>
  <c r="BA198" i="21" a="1"/>
  <c r="BA198" i="21" s="1"/>
  <c r="BB198" i="21" a="1"/>
  <c r="BB198" i="21" s="1"/>
  <c r="BC198" i="21" a="1"/>
  <c r="BC198" i="21" s="1"/>
  <c r="BD198" i="21" a="1"/>
  <c r="BD198" i="21" s="1"/>
  <c r="BE198" i="21" a="1"/>
  <c r="BE198" i="21" s="1"/>
  <c r="BF198" i="21" a="1"/>
  <c r="BF198" i="21" s="1"/>
  <c r="BG198" i="21" a="1"/>
  <c r="BG198" i="21" s="1"/>
  <c r="BH198" i="21" a="1"/>
  <c r="BH198" i="21" s="1"/>
  <c r="BI198" i="21" a="1"/>
  <c r="BI198" i="21" s="1"/>
  <c r="BJ198" i="21" a="1"/>
  <c r="BJ198" i="21" s="1"/>
  <c r="BK198" i="21" a="1"/>
  <c r="BK198" i="21" s="1"/>
  <c r="BL198" i="21" a="1"/>
  <c r="BL198" i="21" s="1"/>
  <c r="BM198" i="21" a="1"/>
  <c r="BM198" i="21" s="1"/>
  <c r="BN198" i="21" a="1"/>
  <c r="BN198" i="21" s="1"/>
  <c r="BO198" i="21" a="1"/>
  <c r="BO198" i="21" s="1"/>
  <c r="BP198" i="21" a="1"/>
  <c r="BP198" i="21" s="1"/>
  <c r="BQ198" i="21" a="1"/>
  <c r="BQ198" i="21" s="1"/>
  <c r="BR198" i="21" a="1"/>
  <c r="BR198" i="21" s="1"/>
  <c r="BS198" i="21" a="1"/>
  <c r="BS198" i="21" s="1"/>
  <c r="BT198" i="21" a="1"/>
  <c r="BT198" i="21" s="1"/>
  <c r="BU198" i="21" a="1"/>
  <c r="BU198" i="21" s="1"/>
  <c r="BV198" i="21" a="1"/>
  <c r="BV198" i="21" s="1"/>
  <c r="BW198" i="21" a="1"/>
  <c r="BW198" i="21" s="1"/>
  <c r="BX198" i="21" a="1"/>
  <c r="BX198" i="21" s="1"/>
  <c r="BY198" i="21" a="1"/>
  <c r="BY198" i="21" s="1"/>
  <c r="BZ198" i="21" a="1"/>
  <c r="BZ198" i="21" s="1"/>
  <c r="CA198" i="21" a="1"/>
  <c r="CA198" i="21" s="1"/>
  <c r="CB198" i="21" a="1"/>
  <c r="CB198" i="21" s="1"/>
  <c r="CC198" i="21" a="1"/>
  <c r="CC198" i="21" s="1"/>
  <c r="CD198" i="21" a="1"/>
  <c r="CD198" i="21" s="1"/>
  <c r="CE198" i="21" a="1"/>
  <c r="CE198" i="21" s="1"/>
  <c r="CF198" i="21" a="1"/>
  <c r="CF198" i="21" s="1"/>
  <c r="CG198" i="21" a="1"/>
  <c r="CG198" i="21" s="1"/>
  <c r="CH198" i="21" a="1"/>
  <c r="CH198" i="21" s="1"/>
  <c r="CI198" i="21" a="1"/>
  <c r="CI198" i="21" s="1"/>
  <c r="CJ198" i="21" a="1"/>
  <c r="CJ198" i="21" s="1"/>
  <c r="CK198" i="21" a="1"/>
  <c r="CK198" i="21" s="1"/>
  <c r="CL198" i="21" a="1"/>
  <c r="CL198" i="21" s="1"/>
  <c r="CM198" i="21" a="1"/>
  <c r="CM198" i="21" s="1"/>
  <c r="CN198" i="21" a="1"/>
  <c r="CN198" i="21" s="1"/>
  <c r="CO198" i="21" a="1"/>
  <c r="CO198" i="21" s="1"/>
  <c r="CP198" i="21" a="1"/>
  <c r="CP198" i="21" s="1"/>
  <c r="CQ198" i="21" a="1"/>
  <c r="CQ198" i="21" s="1"/>
  <c r="CR198" i="21" a="1"/>
  <c r="CR198" i="21" s="1"/>
  <c r="CS198" i="21" a="1"/>
  <c r="CS198" i="21" s="1"/>
  <c r="CT198" i="21" a="1"/>
  <c r="CT198" i="21" s="1"/>
  <c r="CU198" i="21" a="1"/>
  <c r="CU198" i="21" s="1"/>
  <c r="CV198" i="21" a="1"/>
  <c r="CV198" i="21" s="1"/>
  <c r="CW198" i="21" a="1"/>
  <c r="CW198" i="21" s="1"/>
  <c r="N199" i="21" a="1"/>
  <c r="N199" i="21" s="1"/>
  <c r="O199" i="21" a="1"/>
  <c r="O199" i="21" s="1"/>
  <c r="P199" i="21" a="1"/>
  <c r="P199" i="21" s="1"/>
  <c r="Q199" i="21" a="1"/>
  <c r="Q199" i="21" s="1"/>
  <c r="R199" i="21" a="1"/>
  <c r="R199" i="21" s="1"/>
  <c r="S199" i="21" a="1"/>
  <c r="S199" i="21" s="1"/>
  <c r="T199" i="21" a="1"/>
  <c r="T199" i="21" s="1"/>
  <c r="U199" i="21" a="1"/>
  <c r="U199" i="21" s="1"/>
  <c r="V199" i="21" a="1"/>
  <c r="V199" i="21" s="1"/>
  <c r="W199" i="21" a="1"/>
  <c r="W199" i="21" s="1"/>
  <c r="X199" i="21" a="1"/>
  <c r="X199" i="21" s="1"/>
  <c r="Y199" i="21" a="1"/>
  <c r="Y199" i="21" s="1"/>
  <c r="Z199" i="21" a="1"/>
  <c r="Z199" i="21" s="1"/>
  <c r="AA199" i="21" a="1"/>
  <c r="AA199" i="21" s="1"/>
  <c r="AB199" i="21" a="1"/>
  <c r="AB199" i="21" s="1"/>
  <c r="AC199" i="21" a="1"/>
  <c r="AC199" i="21" s="1"/>
  <c r="AD199" i="21" a="1"/>
  <c r="AD199" i="21" s="1"/>
  <c r="AE199" i="21" a="1"/>
  <c r="AE199" i="21" s="1"/>
  <c r="AF199" i="21" a="1"/>
  <c r="AF199" i="21" s="1"/>
  <c r="AG199" i="21" a="1"/>
  <c r="AG199" i="21" s="1"/>
  <c r="AH199" i="21" a="1"/>
  <c r="AH199" i="21" s="1"/>
  <c r="AI199" i="21" a="1"/>
  <c r="AI199" i="21" s="1"/>
  <c r="AJ199" i="21" a="1"/>
  <c r="AJ199" i="21" s="1"/>
  <c r="AK199" i="21" a="1"/>
  <c r="AK199" i="21" s="1"/>
  <c r="AL199" i="21" a="1"/>
  <c r="AL199" i="21" s="1"/>
  <c r="AM199" i="21" a="1"/>
  <c r="AM199" i="21" s="1"/>
  <c r="AN199" i="21" a="1"/>
  <c r="AN199" i="21" s="1"/>
  <c r="AO199" i="21" a="1"/>
  <c r="AO199" i="21" s="1"/>
  <c r="AP199" i="21" a="1"/>
  <c r="AP199" i="21" s="1"/>
  <c r="AQ199" i="21" a="1"/>
  <c r="AQ199" i="21" s="1"/>
  <c r="AR199" i="21" a="1"/>
  <c r="AR199" i="21" s="1"/>
  <c r="AS199" i="21" a="1"/>
  <c r="AS199" i="21" s="1"/>
  <c r="AT199" i="21" a="1"/>
  <c r="AT199" i="21" s="1"/>
  <c r="AU199" i="21" a="1"/>
  <c r="AU199" i="21" s="1"/>
  <c r="AV199" i="21" a="1"/>
  <c r="AV199" i="21" s="1"/>
  <c r="AW199" i="21" a="1"/>
  <c r="AW199" i="21" s="1"/>
  <c r="AX199" i="21" a="1"/>
  <c r="AX199" i="21" s="1"/>
  <c r="AY199" i="21" a="1"/>
  <c r="AY199" i="21" s="1"/>
  <c r="AZ199" i="21" a="1"/>
  <c r="AZ199" i="21" s="1"/>
  <c r="BA199" i="21" a="1"/>
  <c r="BA199" i="21" s="1"/>
  <c r="BB199" i="21" a="1"/>
  <c r="BB199" i="21" s="1"/>
  <c r="BC199" i="21" a="1"/>
  <c r="BC199" i="21" s="1"/>
  <c r="BD199" i="21" a="1"/>
  <c r="BD199" i="21" s="1"/>
  <c r="BE199" i="21" a="1"/>
  <c r="BE199" i="21" s="1"/>
  <c r="BF199" i="21" a="1"/>
  <c r="BF199" i="21" s="1"/>
  <c r="BG199" i="21" a="1"/>
  <c r="BG199" i="21" s="1"/>
  <c r="BH199" i="21" a="1"/>
  <c r="BH199" i="21" s="1"/>
  <c r="BI199" i="21" a="1"/>
  <c r="BI199" i="21" s="1"/>
  <c r="BJ199" i="21" a="1"/>
  <c r="BJ199" i="21" s="1"/>
  <c r="BK199" i="21" a="1"/>
  <c r="BK199" i="21" s="1"/>
  <c r="BL199" i="21" a="1"/>
  <c r="BL199" i="21" s="1"/>
  <c r="BM199" i="21" a="1"/>
  <c r="BM199" i="21" s="1"/>
  <c r="BN199" i="21" a="1"/>
  <c r="BN199" i="21" s="1"/>
  <c r="BO199" i="21" a="1"/>
  <c r="BO199" i="21" s="1"/>
  <c r="BP199" i="21" a="1"/>
  <c r="BP199" i="21" s="1"/>
  <c r="BQ199" i="21" a="1"/>
  <c r="BQ199" i="21" s="1"/>
  <c r="BR199" i="21" a="1"/>
  <c r="BR199" i="21" s="1"/>
  <c r="BS199" i="21" a="1"/>
  <c r="BS199" i="21" s="1"/>
  <c r="BT199" i="21" a="1"/>
  <c r="BT199" i="21" s="1"/>
  <c r="BU199" i="21" a="1"/>
  <c r="BU199" i="21" s="1"/>
  <c r="BV199" i="21" a="1"/>
  <c r="BV199" i="21" s="1"/>
  <c r="BW199" i="21" a="1"/>
  <c r="BW199" i="21" s="1"/>
  <c r="BX199" i="21" a="1"/>
  <c r="BX199" i="21" s="1"/>
  <c r="BY199" i="21" a="1"/>
  <c r="BY199" i="21" s="1"/>
  <c r="BZ199" i="21" a="1"/>
  <c r="BZ199" i="21" s="1"/>
  <c r="CA199" i="21" a="1"/>
  <c r="CA199" i="21" s="1"/>
  <c r="CB199" i="21" a="1"/>
  <c r="CB199" i="21" s="1"/>
  <c r="CC199" i="21" a="1"/>
  <c r="CC199" i="21" s="1"/>
  <c r="CD199" i="21" a="1"/>
  <c r="CD199" i="21" s="1"/>
  <c r="CE199" i="21" a="1"/>
  <c r="CE199" i="21" s="1"/>
  <c r="CF199" i="21" a="1"/>
  <c r="CF199" i="21" s="1"/>
  <c r="CG199" i="21" a="1"/>
  <c r="CG199" i="21" s="1"/>
  <c r="CH199" i="21" a="1"/>
  <c r="CH199" i="21" s="1"/>
  <c r="CI199" i="21" a="1"/>
  <c r="CI199" i="21" s="1"/>
  <c r="CJ199" i="21" a="1"/>
  <c r="CJ199" i="21" s="1"/>
  <c r="CK199" i="21" a="1"/>
  <c r="CK199" i="21" s="1"/>
  <c r="CL199" i="21" a="1"/>
  <c r="CL199" i="21" s="1"/>
  <c r="CM199" i="21" a="1"/>
  <c r="CM199" i="21" s="1"/>
  <c r="CN199" i="21" a="1"/>
  <c r="CN199" i="21" s="1"/>
  <c r="CO199" i="21" a="1"/>
  <c r="CO199" i="21" s="1"/>
  <c r="CP199" i="21" a="1"/>
  <c r="CP199" i="21" s="1"/>
  <c r="CQ199" i="21" a="1"/>
  <c r="CQ199" i="21" s="1"/>
  <c r="CR199" i="21" a="1"/>
  <c r="CR199" i="21" s="1"/>
  <c r="CS199" i="21" a="1"/>
  <c r="CS199" i="21" s="1"/>
  <c r="CT199" i="21" a="1"/>
  <c r="CT199" i="21" s="1"/>
  <c r="CU199" i="21" a="1"/>
  <c r="CU199" i="21" s="1"/>
  <c r="CV199" i="21" a="1"/>
  <c r="CV199" i="21" s="1"/>
  <c r="CW199" i="21" a="1"/>
  <c r="CW199" i="21" s="1"/>
  <c r="N200" i="21" a="1"/>
  <c r="N200" i="21" s="1"/>
  <c r="O200" i="21" a="1"/>
  <c r="O200" i="21" s="1"/>
  <c r="P200" i="21" a="1"/>
  <c r="P200" i="21" s="1"/>
  <c r="Q200" i="21" a="1"/>
  <c r="Q200" i="21" s="1"/>
  <c r="R200" i="21" a="1"/>
  <c r="R200" i="21" s="1"/>
  <c r="S200" i="21" a="1"/>
  <c r="S200" i="21" s="1"/>
  <c r="T200" i="21" a="1"/>
  <c r="T200" i="21" s="1"/>
  <c r="U200" i="21" a="1"/>
  <c r="U200" i="21" s="1"/>
  <c r="V200" i="21" a="1"/>
  <c r="V200" i="21" s="1"/>
  <c r="W200" i="21" a="1"/>
  <c r="W200" i="21" s="1"/>
  <c r="X200" i="21" a="1"/>
  <c r="X200" i="21" s="1"/>
  <c r="Y200" i="21" a="1"/>
  <c r="Y200" i="21" s="1"/>
  <c r="Z200" i="21" a="1"/>
  <c r="Z200" i="21" s="1"/>
  <c r="AA200" i="21" a="1"/>
  <c r="AA200" i="21" s="1"/>
  <c r="AB200" i="21" a="1"/>
  <c r="AB200" i="21" s="1"/>
  <c r="AC200" i="21" a="1"/>
  <c r="AC200" i="21" s="1"/>
  <c r="AD200" i="21" a="1"/>
  <c r="AD200" i="21" s="1"/>
  <c r="AE200" i="21" a="1"/>
  <c r="AE200" i="21" s="1"/>
  <c r="AF200" i="21" a="1"/>
  <c r="AF200" i="21" s="1"/>
  <c r="AG200" i="21" a="1"/>
  <c r="AG200" i="21" s="1"/>
  <c r="AH200" i="21" a="1"/>
  <c r="AH200" i="21" s="1"/>
  <c r="AI200" i="21" a="1"/>
  <c r="AI200" i="21" s="1"/>
  <c r="AJ200" i="21" a="1"/>
  <c r="AJ200" i="21" s="1"/>
  <c r="AK200" i="21" a="1"/>
  <c r="AK200" i="21" s="1"/>
  <c r="AL200" i="21" a="1"/>
  <c r="AL200" i="21" s="1"/>
  <c r="AM200" i="21" a="1"/>
  <c r="AM200" i="21" s="1"/>
  <c r="AN200" i="21" a="1"/>
  <c r="AN200" i="21" s="1"/>
  <c r="AO200" i="21" a="1"/>
  <c r="AO200" i="21" s="1"/>
  <c r="AP200" i="21" a="1"/>
  <c r="AP200" i="21" s="1"/>
  <c r="AQ200" i="21" a="1"/>
  <c r="AQ200" i="21" s="1"/>
  <c r="AR200" i="21" a="1"/>
  <c r="AR200" i="21" s="1"/>
  <c r="AS200" i="21" a="1"/>
  <c r="AS200" i="21" s="1"/>
  <c r="AT200" i="21" a="1"/>
  <c r="AT200" i="21" s="1"/>
  <c r="AU200" i="21" a="1"/>
  <c r="AU200" i="21" s="1"/>
  <c r="AV200" i="21" a="1"/>
  <c r="AV200" i="21" s="1"/>
  <c r="AW200" i="21" a="1"/>
  <c r="AW200" i="21" s="1"/>
  <c r="AX200" i="21" a="1"/>
  <c r="AX200" i="21" s="1"/>
  <c r="AY200" i="21" a="1"/>
  <c r="AY200" i="21" s="1"/>
  <c r="AZ200" i="21" a="1"/>
  <c r="AZ200" i="21" s="1"/>
  <c r="BA200" i="21" a="1"/>
  <c r="BA200" i="21" s="1"/>
  <c r="BB200" i="21" a="1"/>
  <c r="BB200" i="21" s="1"/>
  <c r="BC200" i="21" a="1"/>
  <c r="BC200" i="21" s="1"/>
  <c r="BD200" i="21" a="1"/>
  <c r="BD200" i="21" s="1"/>
  <c r="BE200" i="21" a="1"/>
  <c r="BE200" i="21" s="1"/>
  <c r="BF200" i="21" a="1"/>
  <c r="BF200" i="21" s="1"/>
  <c r="BG200" i="21" a="1"/>
  <c r="BG200" i="21" s="1"/>
  <c r="BH200" i="21" a="1"/>
  <c r="BH200" i="21" s="1"/>
  <c r="BI200" i="21" a="1"/>
  <c r="BI200" i="21" s="1"/>
  <c r="BJ200" i="21" a="1"/>
  <c r="BJ200" i="21" s="1"/>
  <c r="BK200" i="21" a="1"/>
  <c r="BK200" i="21" s="1"/>
  <c r="BL200" i="21" a="1"/>
  <c r="BL200" i="21" s="1"/>
  <c r="BM200" i="21" a="1"/>
  <c r="BM200" i="21" s="1"/>
  <c r="BN200" i="21" a="1"/>
  <c r="BN200" i="21" s="1"/>
  <c r="BO200" i="21" a="1"/>
  <c r="BO200" i="21" s="1"/>
  <c r="BP200" i="21" a="1"/>
  <c r="BP200" i="21" s="1"/>
  <c r="BQ200" i="21" a="1"/>
  <c r="BQ200" i="21" s="1"/>
  <c r="BR200" i="21" a="1"/>
  <c r="BR200" i="21" s="1"/>
  <c r="BS200" i="21" a="1"/>
  <c r="BS200" i="21" s="1"/>
  <c r="BT200" i="21" a="1"/>
  <c r="BT200" i="21" s="1"/>
  <c r="BU200" i="21" a="1"/>
  <c r="BU200" i="21" s="1"/>
  <c r="BV200" i="21" a="1"/>
  <c r="BV200" i="21" s="1"/>
  <c r="BW200" i="21" a="1"/>
  <c r="BW200" i="21" s="1"/>
  <c r="BX200" i="21" a="1"/>
  <c r="BX200" i="21" s="1"/>
  <c r="BY200" i="21" a="1"/>
  <c r="BY200" i="21" s="1"/>
  <c r="BZ200" i="21" a="1"/>
  <c r="BZ200" i="21" s="1"/>
  <c r="CA200" i="21" a="1"/>
  <c r="CA200" i="21" s="1"/>
  <c r="CB200" i="21" a="1"/>
  <c r="CB200" i="21" s="1"/>
  <c r="CC200" i="21" a="1"/>
  <c r="CC200" i="21" s="1"/>
  <c r="CD200" i="21" a="1"/>
  <c r="CD200" i="21" s="1"/>
  <c r="CE200" i="21" a="1"/>
  <c r="CE200" i="21" s="1"/>
  <c r="CF200" i="21" a="1"/>
  <c r="CF200" i="21" s="1"/>
  <c r="CG200" i="21" a="1"/>
  <c r="CG200" i="21" s="1"/>
  <c r="CH200" i="21" a="1"/>
  <c r="CH200" i="21" s="1"/>
  <c r="CI200" i="21" a="1"/>
  <c r="CI200" i="21" s="1"/>
  <c r="CJ200" i="21" a="1"/>
  <c r="CJ200" i="21" s="1"/>
  <c r="CK200" i="21" a="1"/>
  <c r="CK200" i="21" s="1"/>
  <c r="CL200" i="21" a="1"/>
  <c r="CL200" i="21" s="1"/>
  <c r="CM200" i="21" a="1"/>
  <c r="CM200" i="21" s="1"/>
  <c r="CN200" i="21" a="1"/>
  <c r="CN200" i="21" s="1"/>
  <c r="CO200" i="21" a="1"/>
  <c r="CO200" i="21" s="1"/>
  <c r="CP200" i="21" a="1"/>
  <c r="CP200" i="21" s="1"/>
  <c r="CQ200" i="21" a="1"/>
  <c r="CQ200" i="21" s="1"/>
  <c r="CR200" i="21" a="1"/>
  <c r="CR200" i="21" s="1"/>
  <c r="CS200" i="21" a="1"/>
  <c r="CS200" i="21" s="1"/>
  <c r="CT200" i="21" a="1"/>
  <c r="CT200" i="21" s="1"/>
  <c r="CU200" i="21" a="1"/>
  <c r="CU200" i="21" s="1"/>
  <c r="CV200" i="21" a="1"/>
  <c r="CV200" i="21" s="1"/>
  <c r="CW200" i="21" a="1"/>
  <c r="CW200" i="21" s="1"/>
  <c r="N137" i="21" a="1"/>
  <c r="N137" i="21" s="1"/>
  <c r="O137" i="21" a="1"/>
  <c r="O137" i="21" s="1"/>
  <c r="P137" i="21" a="1"/>
  <c r="P137" i="21" s="1"/>
  <c r="Q137" i="21" a="1"/>
  <c r="Q137" i="21" s="1"/>
  <c r="R137" i="21" a="1"/>
  <c r="R137" i="21" s="1"/>
  <c r="S137" i="21" a="1"/>
  <c r="S137" i="21" s="1"/>
  <c r="T137" i="21" a="1"/>
  <c r="T137" i="21" s="1"/>
  <c r="U137" i="21" a="1"/>
  <c r="U137" i="21" s="1"/>
  <c r="V137" i="21" a="1"/>
  <c r="V137" i="21" s="1"/>
  <c r="W137" i="21" a="1"/>
  <c r="W137" i="21" s="1"/>
  <c r="X137" i="21" a="1"/>
  <c r="X137" i="21" s="1"/>
  <c r="Y137" i="21" a="1"/>
  <c r="Y137" i="21" s="1"/>
  <c r="Z137" i="21" a="1"/>
  <c r="Z137" i="21" s="1"/>
  <c r="AA137" i="21" a="1"/>
  <c r="AA137" i="21" s="1"/>
  <c r="AB137" i="21" a="1"/>
  <c r="AB137" i="21" s="1"/>
  <c r="AC137" i="21" a="1"/>
  <c r="AC137" i="21" s="1"/>
  <c r="AD137" i="21" a="1"/>
  <c r="AD137" i="21" s="1"/>
  <c r="AE137" i="21" a="1"/>
  <c r="AE137" i="21" s="1"/>
  <c r="AF137" i="21" a="1"/>
  <c r="AF137" i="21" s="1"/>
  <c r="AG137" i="21" a="1"/>
  <c r="AG137" i="21" s="1"/>
  <c r="AH137" i="21" a="1"/>
  <c r="AH137" i="21" s="1"/>
  <c r="AI137" i="21" a="1"/>
  <c r="AI137" i="21" s="1"/>
  <c r="AJ137" i="21" a="1"/>
  <c r="AJ137" i="21" s="1"/>
  <c r="AK137" i="21" a="1"/>
  <c r="AK137" i="21" s="1"/>
  <c r="AL137" i="21" a="1"/>
  <c r="AL137" i="21" s="1"/>
  <c r="AM137" i="21" a="1"/>
  <c r="AM137" i="21" s="1"/>
  <c r="AN137" i="21" a="1"/>
  <c r="AN137" i="21" s="1"/>
  <c r="AO137" i="21" a="1"/>
  <c r="AO137" i="21" s="1"/>
  <c r="AP137" i="21" a="1"/>
  <c r="AP137" i="21" s="1"/>
  <c r="AQ137" i="21" a="1"/>
  <c r="AQ137" i="21" s="1"/>
  <c r="AR137" i="21" a="1"/>
  <c r="AR137" i="21" s="1"/>
  <c r="AS137" i="21" a="1"/>
  <c r="AS137" i="21" s="1"/>
  <c r="AT137" i="21" a="1"/>
  <c r="AT137" i="21" s="1"/>
  <c r="AU137" i="21" a="1"/>
  <c r="AU137" i="21" s="1"/>
  <c r="AV137" i="21" a="1"/>
  <c r="AV137" i="21" s="1"/>
  <c r="AW137" i="21" a="1"/>
  <c r="AW137" i="21" s="1"/>
  <c r="AX137" i="21" a="1"/>
  <c r="AX137" i="21" s="1"/>
  <c r="AY137" i="21" a="1"/>
  <c r="AY137" i="21" s="1"/>
  <c r="AZ137" i="21" a="1"/>
  <c r="AZ137" i="21" s="1"/>
  <c r="BA137" i="21" a="1"/>
  <c r="BA137" i="21" s="1"/>
  <c r="BB137" i="21" a="1"/>
  <c r="BB137" i="21" s="1"/>
  <c r="BC137" i="21" a="1"/>
  <c r="BC137" i="21" s="1"/>
  <c r="BD137" i="21" a="1"/>
  <c r="BD137" i="21" s="1"/>
  <c r="BE137" i="21" a="1"/>
  <c r="BE137" i="21" s="1"/>
  <c r="BF137" i="21" a="1"/>
  <c r="BF137" i="21" s="1"/>
  <c r="BG137" i="21" a="1"/>
  <c r="BG137" i="21" s="1"/>
  <c r="BH137" i="21" a="1"/>
  <c r="BH137" i="21" s="1"/>
  <c r="BI137" i="21" a="1"/>
  <c r="BI137" i="21" s="1"/>
  <c r="BJ137" i="21" a="1"/>
  <c r="BJ137" i="21" s="1"/>
  <c r="BK137" i="21" a="1"/>
  <c r="BK137" i="21" s="1"/>
  <c r="BL137" i="21" a="1"/>
  <c r="BL137" i="21" s="1"/>
  <c r="BM137" i="21" a="1"/>
  <c r="BM137" i="21" s="1"/>
  <c r="BN137" i="21" a="1"/>
  <c r="BN137" i="21" s="1"/>
  <c r="BO137" i="21" a="1"/>
  <c r="BO137" i="21" s="1"/>
  <c r="BP137" i="21" a="1"/>
  <c r="BP137" i="21" s="1"/>
  <c r="BQ137" i="21" a="1"/>
  <c r="BQ137" i="21" s="1"/>
  <c r="BR137" i="21" a="1"/>
  <c r="BR137" i="21" s="1"/>
  <c r="BS137" i="21" a="1"/>
  <c r="BS137" i="21" s="1"/>
  <c r="BT137" i="21" a="1"/>
  <c r="BT137" i="21" s="1"/>
  <c r="BU137" i="21" a="1"/>
  <c r="BU137" i="21" s="1"/>
  <c r="BV137" i="21" a="1"/>
  <c r="BV137" i="21" s="1"/>
  <c r="BW137" i="21" a="1"/>
  <c r="BW137" i="21" s="1"/>
  <c r="BX137" i="21" a="1"/>
  <c r="BX137" i="21" s="1"/>
  <c r="BY137" i="21" a="1"/>
  <c r="BY137" i="21" s="1"/>
  <c r="BZ137" i="21" a="1"/>
  <c r="BZ137" i="21" s="1"/>
  <c r="CA137" i="21" a="1"/>
  <c r="CA137" i="21" s="1"/>
  <c r="CB137" i="21" a="1"/>
  <c r="CB137" i="21" s="1"/>
  <c r="CC137" i="21" a="1"/>
  <c r="CC137" i="21" s="1"/>
  <c r="CD137" i="21" a="1"/>
  <c r="CD137" i="21" s="1"/>
  <c r="CE137" i="21" a="1"/>
  <c r="CE137" i="21" s="1"/>
  <c r="CF137" i="21" a="1"/>
  <c r="CF137" i="21" s="1"/>
  <c r="CG137" i="21" a="1"/>
  <c r="CG137" i="21" s="1"/>
  <c r="CH137" i="21" a="1"/>
  <c r="CH137" i="21" s="1"/>
  <c r="CI137" i="21" a="1"/>
  <c r="CI137" i="21" s="1"/>
  <c r="CJ137" i="21" a="1"/>
  <c r="CJ137" i="21" s="1"/>
  <c r="CK137" i="21" a="1"/>
  <c r="CK137" i="21" s="1"/>
  <c r="CL137" i="21" a="1"/>
  <c r="CL137" i="21" s="1"/>
  <c r="CM137" i="21" a="1"/>
  <c r="CM137" i="21" s="1"/>
  <c r="CN137" i="21" a="1"/>
  <c r="CN137" i="21" s="1"/>
  <c r="CO137" i="21" a="1"/>
  <c r="CO137" i="21" s="1"/>
  <c r="CP137" i="21" a="1"/>
  <c r="CP137" i="21" s="1"/>
  <c r="CQ137" i="21" a="1"/>
  <c r="CQ137" i="21" s="1"/>
  <c r="CR137" i="21" a="1"/>
  <c r="CR137" i="21" s="1"/>
  <c r="CS137" i="21" a="1"/>
  <c r="CS137" i="21" s="1"/>
  <c r="CT137" i="21" a="1"/>
  <c r="CT137" i="21" s="1"/>
  <c r="CU137" i="21" a="1"/>
  <c r="CU137" i="21" s="1"/>
  <c r="CV137" i="21" a="1"/>
  <c r="CV137" i="21" s="1"/>
  <c r="CW137" i="21" a="1"/>
  <c r="CW137" i="21" s="1"/>
  <c r="N138" i="21" a="1"/>
  <c r="N138" i="21" s="1"/>
  <c r="O138" i="21" a="1"/>
  <c r="O138" i="21" s="1"/>
  <c r="P138" i="21" a="1"/>
  <c r="P138" i="21" s="1"/>
  <c r="Q138" i="21" a="1"/>
  <c r="Q138" i="21" s="1"/>
  <c r="R138" i="21" a="1"/>
  <c r="R138" i="21" s="1"/>
  <c r="S138" i="21" a="1"/>
  <c r="S138" i="21" s="1"/>
  <c r="T138" i="21" a="1"/>
  <c r="T138" i="21" s="1"/>
  <c r="U138" i="21" a="1"/>
  <c r="U138" i="21" s="1"/>
  <c r="V138" i="21" a="1"/>
  <c r="V138" i="21" s="1"/>
  <c r="W138" i="21" a="1"/>
  <c r="W138" i="21" s="1"/>
  <c r="X138" i="21" a="1"/>
  <c r="X138" i="21" s="1"/>
  <c r="Y138" i="21" a="1"/>
  <c r="Y138" i="21" s="1"/>
  <c r="Z138" i="21" a="1"/>
  <c r="Z138" i="21" s="1"/>
  <c r="AA138" i="21" a="1"/>
  <c r="AA138" i="21" s="1"/>
  <c r="AB138" i="21" a="1"/>
  <c r="AB138" i="21" s="1"/>
  <c r="AC138" i="21" a="1"/>
  <c r="AC138" i="21" s="1"/>
  <c r="AD138" i="21" a="1"/>
  <c r="AD138" i="21" s="1"/>
  <c r="AE138" i="21" a="1"/>
  <c r="AE138" i="21" s="1"/>
  <c r="AF138" i="21" a="1"/>
  <c r="AF138" i="21" s="1"/>
  <c r="AG138" i="21" a="1"/>
  <c r="AG138" i="21" s="1"/>
  <c r="AH138" i="21" a="1"/>
  <c r="AH138" i="21" s="1"/>
  <c r="AI138" i="21" a="1"/>
  <c r="AI138" i="21" s="1"/>
  <c r="AJ138" i="21" a="1"/>
  <c r="AJ138" i="21" s="1"/>
  <c r="AK138" i="21" a="1"/>
  <c r="AK138" i="21" s="1"/>
  <c r="AL138" i="21" a="1"/>
  <c r="AL138" i="21" s="1"/>
  <c r="AM138" i="21" a="1"/>
  <c r="AM138" i="21" s="1"/>
  <c r="AN138" i="21" a="1"/>
  <c r="AN138" i="21" s="1"/>
  <c r="AO138" i="21" a="1"/>
  <c r="AO138" i="21" s="1"/>
  <c r="AP138" i="21" a="1"/>
  <c r="AP138" i="21" s="1"/>
  <c r="AQ138" i="21" a="1"/>
  <c r="AQ138" i="21" s="1"/>
  <c r="AR138" i="21" a="1"/>
  <c r="AR138" i="21" s="1"/>
  <c r="AS138" i="21" a="1"/>
  <c r="AS138" i="21" s="1"/>
  <c r="AT138" i="21" a="1"/>
  <c r="AT138" i="21" s="1"/>
  <c r="AU138" i="21" a="1"/>
  <c r="AU138" i="21" s="1"/>
  <c r="AV138" i="21" a="1"/>
  <c r="AV138" i="21" s="1"/>
  <c r="AW138" i="21" a="1"/>
  <c r="AW138" i="21" s="1"/>
  <c r="AX138" i="21" a="1"/>
  <c r="AX138" i="21" s="1"/>
  <c r="AY138" i="21" a="1"/>
  <c r="AY138" i="21" s="1"/>
  <c r="AZ138" i="21" a="1"/>
  <c r="AZ138" i="21" s="1"/>
  <c r="BA138" i="21" a="1"/>
  <c r="BA138" i="21" s="1"/>
  <c r="BB138" i="21" a="1"/>
  <c r="BB138" i="21" s="1"/>
  <c r="BC138" i="21" a="1"/>
  <c r="BC138" i="21" s="1"/>
  <c r="BD138" i="21" a="1"/>
  <c r="BD138" i="21" s="1"/>
  <c r="BE138" i="21" a="1"/>
  <c r="BE138" i="21" s="1"/>
  <c r="BF138" i="21" a="1"/>
  <c r="BF138" i="21" s="1"/>
  <c r="BG138" i="21" a="1"/>
  <c r="BG138" i="21" s="1"/>
  <c r="BH138" i="21" a="1"/>
  <c r="BH138" i="21" s="1"/>
  <c r="BI138" i="21" a="1"/>
  <c r="BI138" i="21" s="1"/>
  <c r="BJ138" i="21" a="1"/>
  <c r="BJ138" i="21" s="1"/>
  <c r="BK138" i="21" a="1"/>
  <c r="BK138" i="21" s="1"/>
  <c r="BL138" i="21" a="1"/>
  <c r="BL138" i="21" s="1"/>
  <c r="BM138" i="21" a="1"/>
  <c r="BM138" i="21" s="1"/>
  <c r="BN138" i="21" a="1"/>
  <c r="BN138" i="21" s="1"/>
  <c r="BO138" i="21" a="1"/>
  <c r="BO138" i="21" s="1"/>
  <c r="BP138" i="21" a="1"/>
  <c r="BP138" i="21" s="1"/>
  <c r="BQ138" i="21" a="1"/>
  <c r="BQ138" i="21" s="1"/>
  <c r="BR138" i="21" a="1"/>
  <c r="BR138" i="21" s="1"/>
  <c r="BS138" i="21" a="1"/>
  <c r="BS138" i="21" s="1"/>
  <c r="BT138" i="21" a="1"/>
  <c r="BT138" i="21" s="1"/>
  <c r="BU138" i="21" a="1"/>
  <c r="BU138" i="21" s="1"/>
  <c r="BV138" i="21" a="1"/>
  <c r="BV138" i="21" s="1"/>
  <c r="BW138" i="21" a="1"/>
  <c r="BW138" i="21" s="1"/>
  <c r="BX138" i="21" a="1"/>
  <c r="BX138" i="21" s="1"/>
  <c r="BY138" i="21" a="1"/>
  <c r="BY138" i="21" s="1"/>
  <c r="BZ138" i="21" a="1"/>
  <c r="BZ138" i="21" s="1"/>
  <c r="CA138" i="21" a="1"/>
  <c r="CA138" i="21" s="1"/>
  <c r="CB138" i="21" a="1"/>
  <c r="CB138" i="21" s="1"/>
  <c r="CC138" i="21" a="1"/>
  <c r="CC138" i="21" s="1"/>
  <c r="CD138" i="21" a="1"/>
  <c r="CD138" i="21" s="1"/>
  <c r="CE138" i="21" a="1"/>
  <c r="CE138" i="21" s="1"/>
  <c r="CF138" i="21" a="1"/>
  <c r="CF138" i="21" s="1"/>
  <c r="CG138" i="21" a="1"/>
  <c r="CG138" i="21" s="1"/>
  <c r="CH138" i="21" a="1"/>
  <c r="CH138" i="21" s="1"/>
  <c r="CI138" i="21" a="1"/>
  <c r="CI138" i="21" s="1"/>
  <c r="CJ138" i="21" a="1"/>
  <c r="CJ138" i="21" s="1"/>
  <c r="CK138" i="21" a="1"/>
  <c r="CK138" i="21" s="1"/>
  <c r="CL138" i="21" a="1"/>
  <c r="CL138" i="21" s="1"/>
  <c r="CM138" i="21" a="1"/>
  <c r="CM138" i="21" s="1"/>
  <c r="CN138" i="21" a="1"/>
  <c r="CN138" i="21" s="1"/>
  <c r="CO138" i="21" a="1"/>
  <c r="CO138" i="21" s="1"/>
  <c r="CP138" i="21" a="1"/>
  <c r="CP138" i="21" s="1"/>
  <c r="CQ138" i="21" a="1"/>
  <c r="CQ138" i="21" s="1"/>
  <c r="CR138" i="21" a="1"/>
  <c r="CR138" i="21" s="1"/>
  <c r="CS138" i="21" a="1"/>
  <c r="CS138" i="21" s="1"/>
  <c r="CT138" i="21" a="1"/>
  <c r="CT138" i="21" s="1"/>
  <c r="CU138" i="21" a="1"/>
  <c r="CU138" i="21" s="1"/>
  <c r="CV138" i="21" a="1"/>
  <c r="CV138" i="21" s="1"/>
  <c r="CW138" i="21" a="1"/>
  <c r="CW138" i="21" s="1"/>
  <c r="N139" i="21" a="1"/>
  <c r="N139" i="21" s="1"/>
  <c r="O139" i="21" a="1"/>
  <c r="O139" i="21" s="1"/>
  <c r="P139" i="21" a="1"/>
  <c r="P139" i="21" s="1"/>
  <c r="Q139" i="21" a="1"/>
  <c r="Q139" i="21" s="1"/>
  <c r="R139" i="21" a="1"/>
  <c r="R139" i="21" s="1"/>
  <c r="S139" i="21" a="1"/>
  <c r="S139" i="21" s="1"/>
  <c r="T139" i="21" a="1"/>
  <c r="T139" i="21" s="1"/>
  <c r="U139" i="21" a="1"/>
  <c r="U139" i="21" s="1"/>
  <c r="V139" i="21" a="1"/>
  <c r="V139" i="21" s="1"/>
  <c r="W139" i="21" a="1"/>
  <c r="W139" i="21" s="1"/>
  <c r="X139" i="21" a="1"/>
  <c r="X139" i="21" s="1"/>
  <c r="Y139" i="21" a="1"/>
  <c r="Y139" i="21" s="1"/>
  <c r="Z139" i="21" a="1"/>
  <c r="Z139" i="21" s="1"/>
  <c r="AA139" i="21" a="1"/>
  <c r="AA139" i="21" s="1"/>
  <c r="AB139" i="21" a="1"/>
  <c r="AB139" i="21" s="1"/>
  <c r="AB140" i="21" s="1"/>
  <c r="AC139" i="21" a="1"/>
  <c r="AC139" i="21" s="1"/>
  <c r="AD139" i="21" a="1"/>
  <c r="AD139" i="21" s="1"/>
  <c r="AE139" i="21" a="1"/>
  <c r="AE139" i="21" s="1"/>
  <c r="AF139" i="21" a="1"/>
  <c r="AF139" i="21" s="1"/>
  <c r="AG139" i="21" a="1"/>
  <c r="AG139" i="21" s="1"/>
  <c r="AH139" i="21" a="1"/>
  <c r="AH139" i="21" s="1"/>
  <c r="AI139" i="21" a="1"/>
  <c r="AI139" i="21" s="1"/>
  <c r="AJ139" i="21" a="1"/>
  <c r="AJ139" i="21" s="1"/>
  <c r="AJ140" i="21" s="1"/>
  <c r="AK139" i="21" a="1"/>
  <c r="AK139" i="21" s="1"/>
  <c r="AL139" i="21" a="1"/>
  <c r="AL139" i="21" s="1"/>
  <c r="AM139" i="21" a="1"/>
  <c r="AM139" i="21" s="1"/>
  <c r="AN139" i="21" a="1"/>
  <c r="AN139" i="21" s="1"/>
  <c r="AO139" i="21" a="1"/>
  <c r="AO139" i="21" s="1"/>
  <c r="AP139" i="21" a="1"/>
  <c r="AP139" i="21" s="1"/>
  <c r="AQ139" i="21" a="1"/>
  <c r="AQ139" i="21" s="1"/>
  <c r="AR139" i="21" a="1"/>
  <c r="AR139" i="21" s="1"/>
  <c r="AS139" i="21" a="1"/>
  <c r="AS139" i="21" s="1"/>
  <c r="AT139" i="21" a="1"/>
  <c r="AT139" i="21" s="1"/>
  <c r="AU139" i="21" a="1"/>
  <c r="AU139" i="21" s="1"/>
  <c r="AV139" i="21" a="1"/>
  <c r="AV139" i="21" s="1"/>
  <c r="AW139" i="21" a="1"/>
  <c r="AW139" i="21" s="1"/>
  <c r="AX139" i="21" a="1"/>
  <c r="AX139" i="21" s="1"/>
  <c r="AY139" i="21" a="1"/>
  <c r="AY139" i="21" s="1"/>
  <c r="AZ139" i="21" a="1"/>
  <c r="AZ139" i="21" s="1"/>
  <c r="AZ140" i="21" s="1"/>
  <c r="BA139" i="21" a="1"/>
  <c r="BA139" i="21" s="1"/>
  <c r="BB139" i="21" a="1"/>
  <c r="BB139" i="21" s="1"/>
  <c r="BC139" i="21" a="1"/>
  <c r="BC139" i="21" s="1"/>
  <c r="BD139" i="21" a="1"/>
  <c r="BD139" i="21" s="1"/>
  <c r="BD140" i="21" s="1"/>
  <c r="BE139" i="21" a="1"/>
  <c r="BE139" i="21" s="1"/>
  <c r="BF139" i="21" a="1"/>
  <c r="BF139" i="21" s="1"/>
  <c r="BG139" i="21" a="1"/>
  <c r="BG139" i="21" s="1"/>
  <c r="BH139" i="21" a="1"/>
  <c r="BH139" i="21" s="1"/>
  <c r="BI139" i="21" a="1"/>
  <c r="BI139" i="21" s="1"/>
  <c r="BJ139" i="21" a="1"/>
  <c r="BJ139" i="21" s="1"/>
  <c r="BK139" i="21" a="1"/>
  <c r="BK139" i="21" s="1"/>
  <c r="BL139" i="21" a="1"/>
  <c r="BL139" i="21" s="1"/>
  <c r="BM139" i="21" a="1"/>
  <c r="BM139" i="21" s="1"/>
  <c r="BN139" i="21" a="1"/>
  <c r="BN139" i="21" s="1"/>
  <c r="BO139" i="21" a="1"/>
  <c r="BO139" i="21" s="1"/>
  <c r="BP139" i="21" a="1"/>
  <c r="BP139" i="21" s="1"/>
  <c r="BQ139" i="21" a="1"/>
  <c r="BQ139" i="21" s="1"/>
  <c r="BR139" i="21" a="1"/>
  <c r="BR139" i="21" s="1"/>
  <c r="BS139" i="21" a="1"/>
  <c r="BS139" i="21" s="1"/>
  <c r="BT139" i="21" a="1"/>
  <c r="BT139" i="21" s="1"/>
  <c r="BT140" i="21" s="1"/>
  <c r="BU139" i="21" a="1"/>
  <c r="BU139" i="21" s="1"/>
  <c r="BV139" i="21" a="1"/>
  <c r="BV139" i="21" s="1"/>
  <c r="BV140" i="21" s="1"/>
  <c r="BW139" i="21" a="1"/>
  <c r="BW139" i="21" s="1"/>
  <c r="BX139" i="21" a="1"/>
  <c r="BX139" i="21" s="1"/>
  <c r="BX140" i="21" s="1"/>
  <c r="BY139" i="21" a="1"/>
  <c r="BY139" i="21" s="1"/>
  <c r="BZ139" i="21" a="1"/>
  <c r="BZ139" i="21" s="1"/>
  <c r="BZ140" i="21" s="1"/>
  <c r="CA139" i="21" a="1"/>
  <c r="CA139" i="21" s="1"/>
  <c r="CB139" i="21" a="1"/>
  <c r="CB139" i="21" s="1"/>
  <c r="CC139" i="21" a="1"/>
  <c r="CC139" i="21" s="1"/>
  <c r="CD139" i="21" a="1"/>
  <c r="CD139" i="21" s="1"/>
  <c r="CD140" i="21" s="1"/>
  <c r="CE139" i="21" a="1"/>
  <c r="CE139" i="21" s="1"/>
  <c r="CE140" i="21" s="1"/>
  <c r="CF139" i="21" a="1"/>
  <c r="CF139" i="21" s="1"/>
  <c r="CF140" i="21" s="1"/>
  <c r="CG139" i="21" a="1"/>
  <c r="CG139" i="21" s="1"/>
  <c r="CH139" i="21" a="1"/>
  <c r="CH139" i="21" s="1"/>
  <c r="CH140" i="21" s="1"/>
  <c r="CI139" i="21" a="1"/>
  <c r="CI139" i="21" s="1"/>
  <c r="CJ139" i="21" a="1"/>
  <c r="CJ139" i="21" s="1"/>
  <c r="CJ140" i="21" s="1"/>
  <c r="CK139" i="21" a="1"/>
  <c r="CK139" i="21" s="1"/>
  <c r="CL139" i="21" a="1"/>
  <c r="CL139" i="21" s="1"/>
  <c r="CL140" i="21" s="1"/>
  <c r="CM139" i="21" a="1"/>
  <c r="CM139" i="21" s="1"/>
  <c r="CN139" i="21" a="1"/>
  <c r="CN139" i="21" s="1"/>
  <c r="CO139" i="21" a="1"/>
  <c r="CO139" i="21" s="1"/>
  <c r="CP139" i="21" a="1"/>
  <c r="CP139" i="21" s="1"/>
  <c r="CP140" i="21" s="1"/>
  <c r="CQ139" i="21" a="1"/>
  <c r="CQ139" i="21" s="1"/>
  <c r="CR139" i="21" a="1"/>
  <c r="CR139" i="21" s="1"/>
  <c r="CR140" i="21" s="1"/>
  <c r="CS139" i="21" a="1"/>
  <c r="CS139" i="21" s="1"/>
  <c r="CS140" i="21" s="1"/>
  <c r="CT139" i="21" a="1"/>
  <c r="CT139" i="21" s="1"/>
  <c r="CT140" i="21" s="1"/>
  <c r="CU139" i="21" a="1"/>
  <c r="CU139" i="21" s="1"/>
  <c r="CU140" i="21" s="1"/>
  <c r="CV139" i="21" a="1"/>
  <c r="CV139" i="21" s="1"/>
  <c r="CV140" i="21" s="1"/>
  <c r="CW139" i="21" a="1"/>
  <c r="CW139" i="21" s="1"/>
  <c r="CW140" i="21" s="1"/>
  <c r="T140" i="21"/>
  <c r="N141" i="21"/>
  <c r="O141" i="21"/>
  <c r="P141" i="21"/>
  <c r="Q141" i="21"/>
  <c r="R141" i="21"/>
  <c r="S141" i="21"/>
  <c r="T141" i="21"/>
  <c r="U141" i="21"/>
  <c r="V141" i="21"/>
  <c r="W141" i="21"/>
  <c r="X141" i="21"/>
  <c r="Y141" i="21"/>
  <c r="Z141" i="21"/>
  <c r="AA141" i="21"/>
  <c r="AB141" i="21"/>
  <c r="AC141" i="21"/>
  <c r="AD141" i="21"/>
  <c r="AE141" i="21"/>
  <c r="AF141" i="21"/>
  <c r="AG141" i="21"/>
  <c r="AH141" i="21"/>
  <c r="AI141" i="21"/>
  <c r="AJ141" i="21"/>
  <c r="AK141" i="21"/>
  <c r="AL141" i="21"/>
  <c r="AM141" i="21"/>
  <c r="AN141" i="21"/>
  <c r="AO141" i="21"/>
  <c r="AP141" i="21"/>
  <c r="AQ141" i="21"/>
  <c r="AR141" i="21"/>
  <c r="AS141" i="21"/>
  <c r="AT141" i="21"/>
  <c r="AU141" i="21"/>
  <c r="AV141" i="21"/>
  <c r="AW141" i="21"/>
  <c r="AX141" i="21"/>
  <c r="AY141" i="21"/>
  <c r="AZ141" i="21"/>
  <c r="BA141" i="21"/>
  <c r="BB141" i="21"/>
  <c r="BC141" i="21"/>
  <c r="BD141" i="21"/>
  <c r="BE141" i="21"/>
  <c r="BF141" i="21"/>
  <c r="BG141" i="21"/>
  <c r="BH141" i="21"/>
  <c r="BI141" i="21"/>
  <c r="BJ141" i="21"/>
  <c r="BK141" i="21"/>
  <c r="BL141" i="21"/>
  <c r="BM141" i="21"/>
  <c r="BN141" i="21"/>
  <c r="BO141" i="21"/>
  <c r="BP141" i="21"/>
  <c r="BQ141" i="21"/>
  <c r="BR141" i="21"/>
  <c r="BS141" i="21"/>
  <c r="BT141" i="21"/>
  <c r="BU141" i="21"/>
  <c r="BV141" i="21"/>
  <c r="BW141" i="21"/>
  <c r="BX141" i="21"/>
  <c r="BY141" i="21"/>
  <c r="BZ141" i="21"/>
  <c r="CA141" i="21"/>
  <c r="CB141" i="21"/>
  <c r="CC141" i="21"/>
  <c r="CD141" i="21"/>
  <c r="CE141" i="21"/>
  <c r="CF141" i="21"/>
  <c r="CG141" i="21"/>
  <c r="CH141" i="21"/>
  <c r="CI141" i="21"/>
  <c r="CJ141" i="21"/>
  <c r="CK141" i="21"/>
  <c r="CL141" i="21"/>
  <c r="CM141" i="21"/>
  <c r="CN141" i="21"/>
  <c r="CO141" i="21"/>
  <c r="CP141" i="21"/>
  <c r="CQ141" i="21"/>
  <c r="CR141" i="21"/>
  <c r="CS141" i="21"/>
  <c r="CT141" i="21"/>
  <c r="CU141" i="21"/>
  <c r="CV141" i="21"/>
  <c r="CW141" i="21"/>
  <c r="N146" i="21" a="1"/>
  <c r="N146" i="21" s="1"/>
  <c r="O146" i="21" a="1"/>
  <c r="O146" i="21" s="1"/>
  <c r="P146" i="21" a="1"/>
  <c r="P146" i="21" s="1"/>
  <c r="Q146" i="21" a="1"/>
  <c r="Q146" i="21" s="1"/>
  <c r="R146" i="21" a="1"/>
  <c r="R146" i="21" s="1"/>
  <c r="S146" i="21" a="1"/>
  <c r="S146" i="21" s="1"/>
  <c r="T146" i="21" a="1"/>
  <c r="T146" i="21" s="1"/>
  <c r="U146" i="21" a="1"/>
  <c r="U146" i="21" s="1"/>
  <c r="V146" i="21" a="1"/>
  <c r="V146" i="21" s="1"/>
  <c r="W146" i="21" a="1"/>
  <c r="W146" i="21" s="1"/>
  <c r="X146" i="21" a="1"/>
  <c r="X146" i="21" s="1"/>
  <c r="Y146" i="21" a="1"/>
  <c r="Y146" i="21" s="1"/>
  <c r="Z146" i="21" a="1"/>
  <c r="Z146" i="21" s="1"/>
  <c r="AA146" i="21" a="1"/>
  <c r="AA146" i="21" s="1"/>
  <c r="AB146" i="21" a="1"/>
  <c r="AB146" i="21" s="1"/>
  <c r="AC146" i="21" a="1"/>
  <c r="AC146" i="21" s="1"/>
  <c r="AD146" i="21" a="1"/>
  <c r="AD146" i="21" s="1"/>
  <c r="AE146" i="21" a="1"/>
  <c r="AE146" i="21" s="1"/>
  <c r="AF146" i="21" a="1"/>
  <c r="AF146" i="21" s="1"/>
  <c r="AG146" i="21" a="1"/>
  <c r="AG146" i="21" s="1"/>
  <c r="AH146" i="21" a="1"/>
  <c r="AH146" i="21" s="1"/>
  <c r="AI146" i="21" a="1"/>
  <c r="AI146" i="21" s="1"/>
  <c r="AJ146" i="21" a="1"/>
  <c r="AJ146" i="21" s="1"/>
  <c r="AK146" i="21" a="1"/>
  <c r="AK146" i="21" s="1"/>
  <c r="AL146" i="21" a="1"/>
  <c r="AL146" i="21" s="1"/>
  <c r="AM146" i="21" a="1"/>
  <c r="AM146" i="21" s="1"/>
  <c r="AN146" i="21" a="1"/>
  <c r="AN146" i="21" s="1"/>
  <c r="AO146" i="21" a="1"/>
  <c r="AO146" i="21" s="1"/>
  <c r="AP146" i="21" a="1"/>
  <c r="AP146" i="21" s="1"/>
  <c r="AQ146" i="21" a="1"/>
  <c r="AQ146" i="21" s="1"/>
  <c r="AR146" i="21" a="1"/>
  <c r="AR146" i="21" s="1"/>
  <c r="AS146" i="21" a="1"/>
  <c r="AS146" i="21" s="1"/>
  <c r="AT146" i="21" a="1"/>
  <c r="AT146" i="21" s="1"/>
  <c r="AU146" i="21" a="1"/>
  <c r="AU146" i="21" s="1"/>
  <c r="AV146" i="21" a="1"/>
  <c r="AV146" i="21" s="1"/>
  <c r="AW146" i="21" a="1"/>
  <c r="AW146" i="21" s="1"/>
  <c r="AX146" i="21" a="1"/>
  <c r="AX146" i="21" s="1"/>
  <c r="AY146" i="21" a="1"/>
  <c r="AY146" i="21" s="1"/>
  <c r="AZ146" i="21" a="1"/>
  <c r="AZ146" i="21" s="1"/>
  <c r="BA146" i="21" a="1"/>
  <c r="BA146" i="21" s="1"/>
  <c r="BB146" i="21" a="1"/>
  <c r="BB146" i="21" s="1"/>
  <c r="BC146" i="21" a="1"/>
  <c r="BC146" i="21" s="1"/>
  <c r="BD146" i="21" a="1"/>
  <c r="BD146" i="21" s="1"/>
  <c r="BE146" i="21" a="1"/>
  <c r="BE146" i="21" s="1"/>
  <c r="BF146" i="21" a="1"/>
  <c r="BF146" i="21" s="1"/>
  <c r="BG146" i="21" a="1"/>
  <c r="BG146" i="21" s="1"/>
  <c r="BH146" i="21" a="1"/>
  <c r="BH146" i="21" s="1"/>
  <c r="BI146" i="21" a="1"/>
  <c r="BI146" i="21" s="1"/>
  <c r="BJ146" i="21" a="1"/>
  <c r="BJ146" i="21" s="1"/>
  <c r="BK146" i="21" a="1"/>
  <c r="BK146" i="21" s="1"/>
  <c r="BL146" i="21" a="1"/>
  <c r="BL146" i="21" s="1"/>
  <c r="BM146" i="21" a="1"/>
  <c r="BM146" i="21" s="1"/>
  <c r="BN146" i="21" a="1"/>
  <c r="BN146" i="21" s="1"/>
  <c r="BO146" i="21" a="1"/>
  <c r="BO146" i="21" s="1"/>
  <c r="BP146" i="21" a="1"/>
  <c r="BP146" i="21" s="1"/>
  <c r="BQ146" i="21" a="1"/>
  <c r="BQ146" i="21" s="1"/>
  <c r="BR146" i="21" a="1"/>
  <c r="BR146" i="21" s="1"/>
  <c r="BS146" i="21" a="1"/>
  <c r="BS146" i="21" s="1"/>
  <c r="BT146" i="21" a="1"/>
  <c r="BT146" i="21" s="1"/>
  <c r="BU146" i="21" a="1"/>
  <c r="BU146" i="21" s="1"/>
  <c r="BV146" i="21" a="1"/>
  <c r="BV146" i="21" s="1"/>
  <c r="BW146" i="21" a="1"/>
  <c r="BW146" i="21" s="1"/>
  <c r="BX146" i="21" a="1"/>
  <c r="BX146" i="21" s="1"/>
  <c r="BY146" i="21" a="1"/>
  <c r="BY146" i="21" s="1"/>
  <c r="BZ146" i="21" a="1"/>
  <c r="BZ146" i="21" s="1"/>
  <c r="CA146" i="21" a="1"/>
  <c r="CA146" i="21" s="1"/>
  <c r="CB146" i="21" a="1"/>
  <c r="CB146" i="21" s="1"/>
  <c r="CC146" i="21" a="1"/>
  <c r="CC146" i="21" s="1"/>
  <c r="CD146" i="21" a="1"/>
  <c r="CD146" i="21" s="1"/>
  <c r="CE146" i="21" a="1"/>
  <c r="CE146" i="21" s="1"/>
  <c r="CF146" i="21" a="1"/>
  <c r="CF146" i="21" s="1"/>
  <c r="CG146" i="21" a="1"/>
  <c r="CG146" i="21" s="1"/>
  <c r="CH146" i="21" a="1"/>
  <c r="CH146" i="21" s="1"/>
  <c r="CI146" i="21" a="1"/>
  <c r="CI146" i="21" s="1"/>
  <c r="CJ146" i="21" a="1"/>
  <c r="CJ146" i="21" s="1"/>
  <c r="CK146" i="21" a="1"/>
  <c r="CK146" i="21" s="1"/>
  <c r="CL146" i="21" a="1"/>
  <c r="CL146" i="21" s="1"/>
  <c r="CM146" i="21" a="1"/>
  <c r="CM146" i="21" s="1"/>
  <c r="CN146" i="21" a="1"/>
  <c r="CN146" i="21" s="1"/>
  <c r="CO146" i="21" a="1"/>
  <c r="CO146" i="21" s="1"/>
  <c r="CP146" i="21" a="1"/>
  <c r="CP146" i="21" s="1"/>
  <c r="CQ146" i="21" a="1"/>
  <c r="CQ146" i="21" s="1"/>
  <c r="CR146" i="21" a="1"/>
  <c r="CR146" i="21" s="1"/>
  <c r="CS146" i="21" a="1"/>
  <c r="CS146" i="21" s="1"/>
  <c r="CT146" i="21" a="1"/>
  <c r="CT146" i="21" s="1"/>
  <c r="CU146" i="21" a="1"/>
  <c r="CU146" i="21" s="1"/>
  <c r="CV146" i="21" a="1"/>
  <c r="CV146" i="21" s="1"/>
  <c r="CW146" i="21" a="1"/>
  <c r="CW146" i="21" s="1"/>
  <c r="N67" i="21" a="1"/>
  <c r="N67" i="21" s="1"/>
  <c r="O67" i="21" a="1"/>
  <c r="O67" i="21" s="1"/>
  <c r="P67" i="21" a="1"/>
  <c r="P67" i="21" s="1"/>
  <c r="Q67" i="21" a="1"/>
  <c r="Q67" i="21" s="1"/>
  <c r="R67" i="21" a="1"/>
  <c r="R67" i="21" s="1"/>
  <c r="S67" i="21" a="1"/>
  <c r="S67" i="21" s="1"/>
  <c r="T67" i="21" a="1"/>
  <c r="T67" i="21" s="1"/>
  <c r="U67" i="21" a="1"/>
  <c r="U67" i="21" s="1"/>
  <c r="V67" i="21" a="1"/>
  <c r="V67" i="21" s="1"/>
  <c r="W67" i="21" a="1"/>
  <c r="W67" i="21" s="1"/>
  <c r="X67" i="21" a="1"/>
  <c r="X67" i="21" s="1"/>
  <c r="Y67" i="21" a="1"/>
  <c r="Y67" i="21" s="1"/>
  <c r="Z67" i="21" a="1"/>
  <c r="Z67" i="21" s="1"/>
  <c r="AA67" i="21" a="1"/>
  <c r="AA67" i="21" s="1"/>
  <c r="AB67" i="21" a="1"/>
  <c r="AB67" i="21" s="1"/>
  <c r="AC67" i="21" a="1"/>
  <c r="AC67" i="21" s="1"/>
  <c r="AD67" i="21" a="1"/>
  <c r="AD67" i="21" s="1"/>
  <c r="AE67" i="21" a="1"/>
  <c r="AE67" i="21" s="1"/>
  <c r="AF67" i="21" a="1"/>
  <c r="AF67" i="21" s="1"/>
  <c r="AG67" i="21" a="1"/>
  <c r="AG67" i="21" s="1"/>
  <c r="AH67" i="21" a="1"/>
  <c r="AH67" i="21" s="1"/>
  <c r="AI67" i="21" a="1"/>
  <c r="AI67" i="21" s="1"/>
  <c r="AJ67" i="21" a="1"/>
  <c r="AJ67" i="21" s="1"/>
  <c r="AK67" i="21" a="1"/>
  <c r="AK67" i="21" s="1"/>
  <c r="AL67" i="21" a="1"/>
  <c r="AL67" i="21" s="1"/>
  <c r="AM67" i="21" a="1"/>
  <c r="AM67" i="21" s="1"/>
  <c r="AN67" i="21" a="1"/>
  <c r="AN67" i="21" s="1"/>
  <c r="AO67" i="21" a="1"/>
  <c r="AO67" i="21" s="1"/>
  <c r="AP67" i="21" a="1"/>
  <c r="AP67" i="21" s="1"/>
  <c r="AQ67" i="21" a="1"/>
  <c r="AQ67" i="21" s="1"/>
  <c r="AR67" i="21" a="1"/>
  <c r="AR67" i="21" s="1"/>
  <c r="AS67" i="21" a="1"/>
  <c r="AS67" i="21" s="1"/>
  <c r="AT67" i="21" a="1"/>
  <c r="AT67" i="21" s="1"/>
  <c r="AU67" i="21" a="1"/>
  <c r="AU67" i="21" s="1"/>
  <c r="AV67" i="21" a="1"/>
  <c r="AV67" i="21" s="1"/>
  <c r="AW67" i="21" a="1"/>
  <c r="AW67" i="21" s="1"/>
  <c r="AX67" i="21" a="1"/>
  <c r="AX67" i="21" s="1"/>
  <c r="AY67" i="21" a="1"/>
  <c r="AY67" i="21" s="1"/>
  <c r="AZ67" i="21" a="1"/>
  <c r="AZ67" i="21" s="1"/>
  <c r="BA67" i="21" a="1"/>
  <c r="BA67" i="21" s="1"/>
  <c r="BB67" i="21" a="1"/>
  <c r="BB67" i="21" s="1"/>
  <c r="BC67" i="21" a="1"/>
  <c r="BC67" i="21" s="1"/>
  <c r="BD67" i="21" a="1"/>
  <c r="BD67" i="21" s="1"/>
  <c r="BE67" i="21" a="1"/>
  <c r="BE67" i="21" s="1"/>
  <c r="BF67" i="21" a="1"/>
  <c r="BF67" i="21" s="1"/>
  <c r="BG67" i="21" a="1"/>
  <c r="BG67" i="21" s="1"/>
  <c r="BH67" i="21" a="1"/>
  <c r="BH67" i="21" s="1"/>
  <c r="BI67" i="21" a="1"/>
  <c r="BI67" i="21" s="1"/>
  <c r="BJ67" i="21" a="1"/>
  <c r="BJ67" i="21" s="1"/>
  <c r="BK67" i="21" a="1"/>
  <c r="BK67" i="21" s="1"/>
  <c r="BL67" i="21" a="1"/>
  <c r="BL67" i="21" s="1"/>
  <c r="BM67" i="21" a="1"/>
  <c r="BM67" i="21" s="1"/>
  <c r="BN67" i="21" a="1"/>
  <c r="BN67" i="21" s="1"/>
  <c r="BO67" i="21" a="1"/>
  <c r="BO67" i="21" s="1"/>
  <c r="BP67" i="21" a="1"/>
  <c r="BP67" i="21" s="1"/>
  <c r="BQ67" i="21" a="1"/>
  <c r="BQ67" i="21" s="1"/>
  <c r="BR67" i="21" a="1"/>
  <c r="BR67" i="21" s="1"/>
  <c r="BS67" i="21" a="1"/>
  <c r="BS67" i="21" s="1"/>
  <c r="BT67" i="21" a="1"/>
  <c r="BT67" i="21" s="1"/>
  <c r="BU67" i="21" a="1"/>
  <c r="BU67" i="21" s="1"/>
  <c r="BV67" i="21" a="1"/>
  <c r="BV67" i="21" s="1"/>
  <c r="BW67" i="21" a="1"/>
  <c r="BW67" i="21" s="1"/>
  <c r="BX67" i="21" a="1"/>
  <c r="BX67" i="21" s="1"/>
  <c r="BY67" i="21" a="1"/>
  <c r="BY67" i="21" s="1"/>
  <c r="BZ67" i="21" a="1"/>
  <c r="BZ67" i="21" s="1"/>
  <c r="CA67" i="21" a="1"/>
  <c r="CA67" i="21" s="1"/>
  <c r="CB67" i="21" a="1"/>
  <c r="CB67" i="21" s="1"/>
  <c r="CC67" i="21" a="1"/>
  <c r="CC67" i="21" s="1"/>
  <c r="CD67" i="21" a="1"/>
  <c r="CD67" i="21" s="1"/>
  <c r="CE67" i="21" a="1"/>
  <c r="CE67" i="21" s="1"/>
  <c r="CF67" i="21" a="1"/>
  <c r="CF67" i="21" s="1"/>
  <c r="CG67" i="21" a="1"/>
  <c r="CG67" i="21" s="1"/>
  <c r="CH67" i="21" a="1"/>
  <c r="CH67" i="21" s="1"/>
  <c r="CI67" i="21" a="1"/>
  <c r="CI67" i="21" s="1"/>
  <c r="CJ67" i="21" a="1"/>
  <c r="CJ67" i="21" s="1"/>
  <c r="CK67" i="21" a="1"/>
  <c r="CK67" i="21" s="1"/>
  <c r="CL67" i="21" a="1"/>
  <c r="CL67" i="21" s="1"/>
  <c r="CM67" i="21" a="1"/>
  <c r="CM67" i="21" s="1"/>
  <c r="CN67" i="21" a="1"/>
  <c r="CN67" i="21" s="1"/>
  <c r="CO67" i="21" a="1"/>
  <c r="CO67" i="21" s="1"/>
  <c r="CP67" i="21" a="1"/>
  <c r="CP67" i="21" s="1"/>
  <c r="CQ67" i="21" a="1"/>
  <c r="CQ67" i="21" s="1"/>
  <c r="CR67" i="21" a="1"/>
  <c r="CR67" i="21" s="1"/>
  <c r="CS67" i="21" a="1"/>
  <c r="CS67" i="21" s="1"/>
  <c r="CT67" i="21" a="1"/>
  <c r="CT67" i="21" s="1"/>
  <c r="CU67" i="21" a="1"/>
  <c r="CU67" i="21" s="1"/>
  <c r="CV67" i="21" a="1"/>
  <c r="CV67" i="21" s="1"/>
  <c r="CW67" i="21" a="1"/>
  <c r="CW67" i="21" s="1"/>
  <c r="N68" i="21" a="1"/>
  <c r="N68" i="21" s="1"/>
  <c r="O68" i="21" a="1"/>
  <c r="O68" i="21" s="1"/>
  <c r="P68" i="21" a="1"/>
  <c r="P68" i="21" s="1"/>
  <c r="Q68" i="21" a="1"/>
  <c r="Q68" i="21" s="1"/>
  <c r="R68" i="21" a="1"/>
  <c r="R68" i="21" s="1"/>
  <c r="S68" i="21" a="1"/>
  <c r="S68" i="21" s="1"/>
  <c r="T68" i="21" a="1"/>
  <c r="T68" i="21" s="1"/>
  <c r="U68" i="21" a="1"/>
  <c r="U68" i="21" s="1"/>
  <c r="V68" i="21" a="1"/>
  <c r="V68" i="21" s="1"/>
  <c r="W68" i="21" a="1"/>
  <c r="W68" i="21" s="1"/>
  <c r="X68" i="21" a="1"/>
  <c r="X68" i="21" s="1"/>
  <c r="Y68" i="21" a="1"/>
  <c r="Y68" i="21" s="1"/>
  <c r="Z68" i="21" a="1"/>
  <c r="Z68" i="21" s="1"/>
  <c r="AA68" i="21" a="1"/>
  <c r="AA68" i="21" s="1"/>
  <c r="AB68" i="21" a="1"/>
  <c r="AB68" i="21" s="1"/>
  <c r="AC68" i="21" a="1"/>
  <c r="AC68" i="21" s="1"/>
  <c r="AD68" i="21" a="1"/>
  <c r="AD68" i="21" s="1"/>
  <c r="AE68" i="21" a="1"/>
  <c r="AE68" i="21" s="1"/>
  <c r="AF68" i="21" a="1"/>
  <c r="AF68" i="21" s="1"/>
  <c r="AG68" i="21" a="1"/>
  <c r="AG68" i="21" s="1"/>
  <c r="AH68" i="21" a="1"/>
  <c r="AH68" i="21" s="1"/>
  <c r="AI68" i="21" a="1"/>
  <c r="AI68" i="21" s="1"/>
  <c r="AJ68" i="21" a="1"/>
  <c r="AJ68" i="21" s="1"/>
  <c r="AK68" i="21" a="1"/>
  <c r="AK68" i="21" s="1"/>
  <c r="AL68" i="21" a="1"/>
  <c r="AL68" i="21" s="1"/>
  <c r="AM68" i="21" a="1"/>
  <c r="AM68" i="21" s="1"/>
  <c r="AN68" i="21" a="1"/>
  <c r="AN68" i="21" s="1"/>
  <c r="AO68" i="21" a="1"/>
  <c r="AO68" i="21" s="1"/>
  <c r="AP68" i="21" a="1"/>
  <c r="AP68" i="21" s="1"/>
  <c r="AQ68" i="21" a="1"/>
  <c r="AQ68" i="21" s="1"/>
  <c r="AR68" i="21" a="1"/>
  <c r="AR68" i="21" s="1"/>
  <c r="AS68" i="21" a="1"/>
  <c r="AS68" i="21" s="1"/>
  <c r="AT68" i="21" a="1"/>
  <c r="AT68" i="21" s="1"/>
  <c r="AU68" i="21" a="1"/>
  <c r="AU68" i="21" s="1"/>
  <c r="AV68" i="21" a="1"/>
  <c r="AV68" i="21" s="1"/>
  <c r="AW68" i="21" a="1"/>
  <c r="AW68" i="21" s="1"/>
  <c r="AX68" i="21" a="1"/>
  <c r="AX68" i="21" s="1"/>
  <c r="AY68" i="21" a="1"/>
  <c r="AY68" i="21" s="1"/>
  <c r="AZ68" i="21" a="1"/>
  <c r="AZ68" i="21" s="1"/>
  <c r="BA68" i="21" a="1"/>
  <c r="BA68" i="21" s="1"/>
  <c r="BB68" i="21" a="1"/>
  <c r="BB68" i="21" s="1"/>
  <c r="BC68" i="21" a="1"/>
  <c r="BC68" i="21" s="1"/>
  <c r="BD68" i="21" a="1"/>
  <c r="BD68" i="21" s="1"/>
  <c r="BE68" i="21" a="1"/>
  <c r="BE68" i="21" s="1"/>
  <c r="BF68" i="21" a="1"/>
  <c r="BF68" i="21" s="1"/>
  <c r="BG68" i="21" a="1"/>
  <c r="BG68" i="21" s="1"/>
  <c r="BH68" i="21" a="1"/>
  <c r="BH68" i="21" s="1"/>
  <c r="BI68" i="21" a="1"/>
  <c r="BI68" i="21" s="1"/>
  <c r="BJ68" i="21" a="1"/>
  <c r="BJ68" i="21" s="1"/>
  <c r="BK68" i="21" a="1"/>
  <c r="BK68" i="21" s="1"/>
  <c r="BL68" i="21" a="1"/>
  <c r="BL68" i="21" s="1"/>
  <c r="BM68" i="21" a="1"/>
  <c r="BM68" i="21" s="1"/>
  <c r="BN68" i="21" a="1"/>
  <c r="BN68" i="21" s="1"/>
  <c r="BO68" i="21" a="1"/>
  <c r="BO68" i="21" s="1"/>
  <c r="BP68" i="21" a="1"/>
  <c r="BP68" i="21" s="1"/>
  <c r="BQ68" i="21" a="1"/>
  <c r="BQ68" i="21" s="1"/>
  <c r="BR68" i="21" a="1"/>
  <c r="BR68" i="21" s="1"/>
  <c r="BS68" i="21" a="1"/>
  <c r="BS68" i="21" s="1"/>
  <c r="BT68" i="21" a="1"/>
  <c r="BT68" i="21" s="1"/>
  <c r="BU68" i="21" a="1"/>
  <c r="BU68" i="21" s="1"/>
  <c r="BV68" i="21" a="1"/>
  <c r="BV68" i="21" s="1"/>
  <c r="BW68" i="21" a="1"/>
  <c r="BW68" i="21" s="1"/>
  <c r="BX68" i="21" a="1"/>
  <c r="BX68" i="21" s="1"/>
  <c r="BY68" i="21" a="1"/>
  <c r="BY68" i="21" s="1"/>
  <c r="BZ68" i="21" a="1"/>
  <c r="BZ68" i="21" s="1"/>
  <c r="CA68" i="21" a="1"/>
  <c r="CA68" i="21" s="1"/>
  <c r="CB68" i="21" a="1"/>
  <c r="CB68" i="21" s="1"/>
  <c r="CC68" i="21" a="1"/>
  <c r="CC68" i="21" s="1"/>
  <c r="CD68" i="21" a="1"/>
  <c r="CD68" i="21" s="1"/>
  <c r="CE68" i="21" a="1"/>
  <c r="CE68" i="21" s="1"/>
  <c r="CF68" i="21" a="1"/>
  <c r="CF68" i="21" s="1"/>
  <c r="CG68" i="21" a="1"/>
  <c r="CG68" i="21" s="1"/>
  <c r="CH68" i="21" a="1"/>
  <c r="CH68" i="21" s="1"/>
  <c r="CI68" i="21" a="1"/>
  <c r="CI68" i="21" s="1"/>
  <c r="CJ68" i="21" a="1"/>
  <c r="CJ68" i="21" s="1"/>
  <c r="CK68" i="21" a="1"/>
  <c r="CK68" i="21" s="1"/>
  <c r="CL68" i="21" a="1"/>
  <c r="CL68" i="21" s="1"/>
  <c r="CM68" i="21" a="1"/>
  <c r="CM68" i="21" s="1"/>
  <c r="CN68" i="21" a="1"/>
  <c r="CN68" i="21" s="1"/>
  <c r="CO68" i="21" a="1"/>
  <c r="CO68" i="21" s="1"/>
  <c r="CP68" i="21" a="1"/>
  <c r="CP68" i="21" s="1"/>
  <c r="CQ68" i="21" a="1"/>
  <c r="CQ68" i="21" s="1"/>
  <c r="CR68" i="21" a="1"/>
  <c r="CR68" i="21" s="1"/>
  <c r="CS68" i="21" a="1"/>
  <c r="CS68" i="21" s="1"/>
  <c r="CT68" i="21" a="1"/>
  <c r="CT68" i="21" s="1"/>
  <c r="CU68" i="21" a="1"/>
  <c r="CU68" i="21" s="1"/>
  <c r="CV68" i="21" a="1"/>
  <c r="CV68" i="21" s="1"/>
  <c r="CW68" i="21" a="1"/>
  <c r="CW68" i="21" s="1"/>
  <c r="N69" i="21" a="1"/>
  <c r="N69" i="21" s="1"/>
  <c r="O69" i="21" a="1"/>
  <c r="O69" i="21" s="1"/>
  <c r="P69" i="21" a="1"/>
  <c r="P69" i="21" s="1"/>
  <c r="Q69" i="21" a="1"/>
  <c r="Q69" i="21" s="1"/>
  <c r="R69" i="21" a="1"/>
  <c r="R69" i="21" s="1"/>
  <c r="S69" i="21" a="1"/>
  <c r="S69" i="21" s="1"/>
  <c r="T69" i="21" a="1"/>
  <c r="T69" i="21" s="1"/>
  <c r="U69" i="21" a="1"/>
  <c r="U69" i="21" s="1"/>
  <c r="V69" i="21" a="1"/>
  <c r="V69" i="21" s="1"/>
  <c r="W69" i="21" a="1"/>
  <c r="W69" i="21" s="1"/>
  <c r="X69" i="21" a="1"/>
  <c r="X69" i="21" s="1"/>
  <c r="Y69" i="21" a="1"/>
  <c r="Y69" i="21" s="1"/>
  <c r="Z69" i="21" a="1"/>
  <c r="Z69" i="21" s="1"/>
  <c r="AA69" i="21" a="1"/>
  <c r="AA69" i="21" s="1"/>
  <c r="AB69" i="21" a="1"/>
  <c r="AB69" i="21" s="1"/>
  <c r="AC69" i="21" a="1"/>
  <c r="AC69" i="21" s="1"/>
  <c r="AD69" i="21" a="1"/>
  <c r="AD69" i="21" s="1"/>
  <c r="AE69" i="21" a="1"/>
  <c r="AE69" i="21" s="1"/>
  <c r="AF69" i="21" a="1"/>
  <c r="AF69" i="21" s="1"/>
  <c r="AG69" i="21" a="1"/>
  <c r="AG69" i="21" s="1"/>
  <c r="AH69" i="21" a="1"/>
  <c r="AH69" i="21" s="1"/>
  <c r="AI69" i="21" a="1"/>
  <c r="AI69" i="21" s="1"/>
  <c r="AJ69" i="21" a="1"/>
  <c r="AJ69" i="21" s="1"/>
  <c r="AK69" i="21" a="1"/>
  <c r="AK69" i="21" s="1"/>
  <c r="AL69" i="21" a="1"/>
  <c r="AL69" i="21" s="1"/>
  <c r="AM69" i="21" a="1"/>
  <c r="AM69" i="21" s="1"/>
  <c r="AN69" i="21" a="1"/>
  <c r="AN69" i="21" s="1"/>
  <c r="AO69" i="21" a="1"/>
  <c r="AO69" i="21" s="1"/>
  <c r="AP69" i="21" a="1"/>
  <c r="AP69" i="21" s="1"/>
  <c r="AQ69" i="21" a="1"/>
  <c r="AQ69" i="21" s="1"/>
  <c r="AR69" i="21" a="1"/>
  <c r="AR69" i="21" s="1"/>
  <c r="AS69" i="21" a="1"/>
  <c r="AS69" i="21" s="1"/>
  <c r="AT69" i="21" a="1"/>
  <c r="AT69" i="21" s="1"/>
  <c r="AU69" i="21" a="1"/>
  <c r="AU69" i="21" s="1"/>
  <c r="AV69" i="21" a="1"/>
  <c r="AV69" i="21" s="1"/>
  <c r="AW69" i="21" a="1"/>
  <c r="AW69" i="21" s="1"/>
  <c r="AX69" i="21" a="1"/>
  <c r="AX69" i="21" s="1"/>
  <c r="AY69" i="21" a="1"/>
  <c r="AY69" i="21" s="1"/>
  <c r="AZ69" i="21" a="1"/>
  <c r="AZ69" i="21" s="1"/>
  <c r="BA69" i="21" a="1"/>
  <c r="BA69" i="21" s="1"/>
  <c r="BB69" i="21" a="1"/>
  <c r="BB69" i="21" s="1"/>
  <c r="BC69" i="21" a="1"/>
  <c r="BC69" i="21" s="1"/>
  <c r="BD69" i="21" a="1"/>
  <c r="BD69" i="21" s="1"/>
  <c r="BE69" i="21" a="1"/>
  <c r="BE69" i="21" s="1"/>
  <c r="BF69" i="21" a="1"/>
  <c r="BF69" i="21" s="1"/>
  <c r="BG69" i="21" a="1"/>
  <c r="BG69" i="21" s="1"/>
  <c r="BH69" i="21" a="1"/>
  <c r="BH69" i="21" s="1"/>
  <c r="BI69" i="21" a="1"/>
  <c r="BI69" i="21" s="1"/>
  <c r="BJ69" i="21" a="1"/>
  <c r="BJ69" i="21" s="1"/>
  <c r="BK69" i="21" a="1"/>
  <c r="BK69" i="21" s="1"/>
  <c r="BL69" i="21" a="1"/>
  <c r="BL69" i="21" s="1"/>
  <c r="BM69" i="21" a="1"/>
  <c r="BM69" i="21" s="1"/>
  <c r="BN69" i="21" a="1"/>
  <c r="BN69" i="21" s="1"/>
  <c r="BO69" i="21" a="1"/>
  <c r="BO69" i="21" s="1"/>
  <c r="BP69" i="21" a="1"/>
  <c r="BP69" i="21" s="1"/>
  <c r="BQ69" i="21" a="1"/>
  <c r="BQ69" i="21" s="1"/>
  <c r="BR69" i="21" a="1"/>
  <c r="BR69" i="21" s="1"/>
  <c r="BS69" i="21" a="1"/>
  <c r="BS69" i="21" s="1"/>
  <c r="BT69" i="21" a="1"/>
  <c r="BT69" i="21" s="1"/>
  <c r="BU69" i="21" a="1"/>
  <c r="BU69" i="21" s="1"/>
  <c r="BV69" i="21" a="1"/>
  <c r="BV69" i="21" s="1"/>
  <c r="BW69" i="21" a="1"/>
  <c r="BW69" i="21" s="1"/>
  <c r="BX69" i="21" a="1"/>
  <c r="BX69" i="21" s="1"/>
  <c r="BY69" i="21" a="1"/>
  <c r="BY69" i="21" s="1"/>
  <c r="BZ69" i="21" a="1"/>
  <c r="BZ69" i="21" s="1"/>
  <c r="CA69" i="21" a="1"/>
  <c r="CA69" i="21" s="1"/>
  <c r="CB69" i="21" a="1"/>
  <c r="CB69" i="21" s="1"/>
  <c r="CC69" i="21" a="1"/>
  <c r="CC69" i="21" s="1"/>
  <c r="CD69" i="21" a="1"/>
  <c r="CD69" i="21" s="1"/>
  <c r="CE69" i="21" a="1"/>
  <c r="CE69" i="21" s="1"/>
  <c r="CF69" i="21" a="1"/>
  <c r="CF69" i="21" s="1"/>
  <c r="CG69" i="21" a="1"/>
  <c r="CG69" i="21" s="1"/>
  <c r="CH69" i="21" a="1"/>
  <c r="CH69" i="21" s="1"/>
  <c r="CI69" i="21" a="1"/>
  <c r="CI69" i="21" s="1"/>
  <c r="CJ69" i="21" a="1"/>
  <c r="CJ69" i="21" s="1"/>
  <c r="CK69" i="21" a="1"/>
  <c r="CK69" i="21" s="1"/>
  <c r="CL69" i="21" a="1"/>
  <c r="CL69" i="21" s="1"/>
  <c r="CM69" i="21" a="1"/>
  <c r="CM69" i="21" s="1"/>
  <c r="CN69" i="21" a="1"/>
  <c r="CN69" i="21" s="1"/>
  <c r="CO69" i="21" a="1"/>
  <c r="CO69" i="21" s="1"/>
  <c r="CP69" i="21" a="1"/>
  <c r="CP69" i="21" s="1"/>
  <c r="CQ69" i="21" a="1"/>
  <c r="CQ69" i="21" s="1"/>
  <c r="CR69" i="21" a="1"/>
  <c r="CR69" i="21" s="1"/>
  <c r="CS69" i="21" a="1"/>
  <c r="CS69" i="21" s="1"/>
  <c r="CT69" i="21" a="1"/>
  <c r="CT69" i="21" s="1"/>
  <c r="CU69" i="21" a="1"/>
  <c r="CU69" i="21" s="1"/>
  <c r="CV69" i="21" a="1"/>
  <c r="CV69" i="21" s="1"/>
  <c r="CW69" i="21" a="1"/>
  <c r="CW69" i="21" s="1"/>
  <c r="N70" i="21" a="1"/>
  <c r="N70" i="21" s="1"/>
  <c r="O70" i="21" a="1"/>
  <c r="O70" i="21" s="1"/>
  <c r="P70" i="21" a="1"/>
  <c r="P70" i="21" s="1"/>
  <c r="Q70" i="21" a="1"/>
  <c r="Q70" i="21" s="1"/>
  <c r="R70" i="21" a="1"/>
  <c r="R70" i="21" s="1"/>
  <c r="S70" i="21" a="1"/>
  <c r="S70" i="21" s="1"/>
  <c r="T70" i="21" a="1"/>
  <c r="T70" i="21" s="1"/>
  <c r="U70" i="21" a="1"/>
  <c r="U70" i="21" s="1"/>
  <c r="V70" i="21" a="1"/>
  <c r="V70" i="21" s="1"/>
  <c r="W70" i="21" a="1"/>
  <c r="W70" i="21" s="1"/>
  <c r="X70" i="21" a="1"/>
  <c r="X70" i="21" s="1"/>
  <c r="Y70" i="21" a="1"/>
  <c r="Y70" i="21" s="1"/>
  <c r="Z70" i="21" a="1"/>
  <c r="Z70" i="21" s="1"/>
  <c r="AA70" i="21" a="1"/>
  <c r="AA70" i="21" s="1"/>
  <c r="AB70" i="21" a="1"/>
  <c r="AB70" i="21" s="1"/>
  <c r="AC70" i="21" a="1"/>
  <c r="AC70" i="21" s="1"/>
  <c r="AD70" i="21" a="1"/>
  <c r="AD70" i="21" s="1"/>
  <c r="AE70" i="21" a="1"/>
  <c r="AE70" i="21" s="1"/>
  <c r="AF70" i="21" a="1"/>
  <c r="AF70" i="21" s="1"/>
  <c r="AG70" i="21" a="1"/>
  <c r="AG70" i="21" s="1"/>
  <c r="AH70" i="21" a="1"/>
  <c r="AH70" i="21" s="1"/>
  <c r="AI70" i="21" a="1"/>
  <c r="AI70" i="21" s="1"/>
  <c r="AJ70" i="21" a="1"/>
  <c r="AJ70" i="21" s="1"/>
  <c r="AK70" i="21" a="1"/>
  <c r="AK70" i="21" s="1"/>
  <c r="AL70" i="21" a="1"/>
  <c r="AL70" i="21" s="1"/>
  <c r="AM70" i="21" a="1"/>
  <c r="AM70" i="21" s="1"/>
  <c r="AN70" i="21" a="1"/>
  <c r="AN70" i="21" s="1"/>
  <c r="AO70" i="21" a="1"/>
  <c r="AO70" i="21" s="1"/>
  <c r="AP70" i="21" a="1"/>
  <c r="AP70" i="21" s="1"/>
  <c r="AQ70" i="21" a="1"/>
  <c r="AQ70" i="21" s="1"/>
  <c r="AR70" i="21" a="1"/>
  <c r="AR70" i="21" s="1"/>
  <c r="AS70" i="21" a="1"/>
  <c r="AS70" i="21" s="1"/>
  <c r="AT70" i="21" a="1"/>
  <c r="AT70" i="21" s="1"/>
  <c r="AU70" i="21" a="1"/>
  <c r="AU70" i="21" s="1"/>
  <c r="AV70" i="21" a="1"/>
  <c r="AV70" i="21" s="1"/>
  <c r="AW70" i="21" a="1"/>
  <c r="AW70" i="21" s="1"/>
  <c r="AX70" i="21" a="1"/>
  <c r="AX70" i="21" s="1"/>
  <c r="AY70" i="21" a="1"/>
  <c r="AY70" i="21" s="1"/>
  <c r="AZ70" i="21" a="1"/>
  <c r="AZ70" i="21" s="1"/>
  <c r="BA70" i="21" a="1"/>
  <c r="BA70" i="21" s="1"/>
  <c r="BB70" i="21" a="1"/>
  <c r="BB70" i="21" s="1"/>
  <c r="BC70" i="21" a="1"/>
  <c r="BC70" i="21" s="1"/>
  <c r="BD70" i="21" a="1"/>
  <c r="BD70" i="21" s="1"/>
  <c r="BE70" i="21" a="1"/>
  <c r="BE70" i="21" s="1"/>
  <c r="BF70" i="21" a="1"/>
  <c r="BF70" i="21" s="1"/>
  <c r="BG70" i="21" a="1"/>
  <c r="BG70" i="21" s="1"/>
  <c r="BH70" i="21" a="1"/>
  <c r="BH70" i="21" s="1"/>
  <c r="BI70" i="21" a="1"/>
  <c r="BI70" i="21" s="1"/>
  <c r="BJ70" i="21" a="1"/>
  <c r="BJ70" i="21" s="1"/>
  <c r="BK70" i="21" a="1"/>
  <c r="BK70" i="21" s="1"/>
  <c r="BL70" i="21" a="1"/>
  <c r="BL70" i="21" s="1"/>
  <c r="BM70" i="21" a="1"/>
  <c r="BM70" i="21" s="1"/>
  <c r="BN70" i="21" a="1"/>
  <c r="BN70" i="21" s="1"/>
  <c r="BO70" i="21" a="1"/>
  <c r="BO70" i="21" s="1"/>
  <c r="BP70" i="21" a="1"/>
  <c r="BP70" i="21" s="1"/>
  <c r="BQ70" i="21" a="1"/>
  <c r="BQ70" i="21" s="1"/>
  <c r="BR70" i="21" a="1"/>
  <c r="BR70" i="21" s="1"/>
  <c r="BS70" i="21" a="1"/>
  <c r="BS70" i="21" s="1"/>
  <c r="BT70" i="21" a="1"/>
  <c r="BT70" i="21" s="1"/>
  <c r="BU70" i="21" a="1"/>
  <c r="BU70" i="21" s="1"/>
  <c r="BV70" i="21" a="1"/>
  <c r="BV70" i="21" s="1"/>
  <c r="BW70" i="21" a="1"/>
  <c r="BW70" i="21" s="1"/>
  <c r="BX70" i="21" a="1"/>
  <c r="BX70" i="21" s="1"/>
  <c r="BY70" i="21" a="1"/>
  <c r="BY70" i="21" s="1"/>
  <c r="BZ70" i="21" a="1"/>
  <c r="BZ70" i="21" s="1"/>
  <c r="CA70" i="21" a="1"/>
  <c r="CA70" i="21" s="1"/>
  <c r="CB70" i="21" a="1"/>
  <c r="CB70" i="21" s="1"/>
  <c r="CC70" i="21" a="1"/>
  <c r="CC70" i="21" s="1"/>
  <c r="CD70" i="21" a="1"/>
  <c r="CD70" i="21" s="1"/>
  <c r="CE70" i="21" a="1"/>
  <c r="CE70" i="21" s="1"/>
  <c r="CF70" i="21" a="1"/>
  <c r="CF70" i="21" s="1"/>
  <c r="CG70" i="21" a="1"/>
  <c r="CG70" i="21" s="1"/>
  <c r="CH70" i="21" a="1"/>
  <c r="CH70" i="21" s="1"/>
  <c r="CI70" i="21" a="1"/>
  <c r="CI70" i="21" s="1"/>
  <c r="CJ70" i="21" a="1"/>
  <c r="CJ70" i="21" s="1"/>
  <c r="CK70" i="21" a="1"/>
  <c r="CK70" i="21" s="1"/>
  <c r="CL70" i="21" a="1"/>
  <c r="CL70" i="21" s="1"/>
  <c r="CM70" i="21" a="1"/>
  <c r="CM70" i="21" s="1"/>
  <c r="CN70" i="21" a="1"/>
  <c r="CN70" i="21" s="1"/>
  <c r="CO70" i="21" a="1"/>
  <c r="CO70" i="21" s="1"/>
  <c r="CP70" i="21" a="1"/>
  <c r="CP70" i="21" s="1"/>
  <c r="CQ70" i="21" a="1"/>
  <c r="CQ70" i="21" s="1"/>
  <c r="CR70" i="21" a="1"/>
  <c r="CR70" i="21" s="1"/>
  <c r="CS70" i="21" a="1"/>
  <c r="CS70" i="21" s="1"/>
  <c r="CT70" i="21" a="1"/>
  <c r="CT70" i="21" s="1"/>
  <c r="CU70" i="21" a="1"/>
  <c r="CU70" i="21" s="1"/>
  <c r="CV70" i="21" a="1"/>
  <c r="CV70" i="21" s="1"/>
  <c r="CW70" i="21" a="1"/>
  <c r="CW70" i="21" s="1"/>
  <c r="N71" i="21" a="1"/>
  <c r="N71" i="21" s="1"/>
  <c r="O71" i="21" a="1"/>
  <c r="O71" i="21" s="1"/>
  <c r="P71" i="21" a="1"/>
  <c r="P71" i="21" s="1"/>
  <c r="Q71" i="21" a="1"/>
  <c r="Q71" i="21" s="1"/>
  <c r="R71" i="21" a="1"/>
  <c r="R71" i="21" s="1"/>
  <c r="S71" i="21" a="1"/>
  <c r="S71" i="21" s="1"/>
  <c r="T71" i="21" a="1"/>
  <c r="T71" i="21" s="1"/>
  <c r="U71" i="21" a="1"/>
  <c r="U71" i="21" s="1"/>
  <c r="V71" i="21" a="1"/>
  <c r="V71" i="21" s="1"/>
  <c r="W71" i="21" a="1"/>
  <c r="W71" i="21" s="1"/>
  <c r="X71" i="21" a="1"/>
  <c r="X71" i="21" s="1"/>
  <c r="Y71" i="21" a="1"/>
  <c r="Y71" i="21" s="1"/>
  <c r="Z71" i="21" a="1"/>
  <c r="Z71" i="21" s="1"/>
  <c r="AA71" i="21" a="1"/>
  <c r="AA71" i="21" s="1"/>
  <c r="AB71" i="21" a="1"/>
  <c r="AB71" i="21" s="1"/>
  <c r="AC71" i="21" a="1"/>
  <c r="AC71" i="21" s="1"/>
  <c r="AD71" i="21" a="1"/>
  <c r="AD71" i="21" s="1"/>
  <c r="AE71" i="21" a="1"/>
  <c r="AE71" i="21" s="1"/>
  <c r="AF71" i="21" a="1"/>
  <c r="AF71" i="21" s="1"/>
  <c r="AG71" i="21" a="1"/>
  <c r="AG71" i="21" s="1"/>
  <c r="AH71" i="21" a="1"/>
  <c r="AH71" i="21" s="1"/>
  <c r="AI71" i="21" a="1"/>
  <c r="AI71" i="21" s="1"/>
  <c r="AJ71" i="21" a="1"/>
  <c r="AJ71" i="21" s="1"/>
  <c r="AK71" i="21" a="1"/>
  <c r="AK71" i="21" s="1"/>
  <c r="AL71" i="21" a="1"/>
  <c r="AL71" i="21" s="1"/>
  <c r="AM71" i="21" a="1"/>
  <c r="AM71" i="21" s="1"/>
  <c r="AN71" i="21" a="1"/>
  <c r="AN71" i="21" s="1"/>
  <c r="AO71" i="21" a="1"/>
  <c r="AO71" i="21" s="1"/>
  <c r="AP71" i="21" a="1"/>
  <c r="AP71" i="21" s="1"/>
  <c r="AQ71" i="21" a="1"/>
  <c r="AQ71" i="21" s="1"/>
  <c r="AR71" i="21" a="1"/>
  <c r="AR71" i="21" s="1"/>
  <c r="AS71" i="21" a="1"/>
  <c r="AS71" i="21" s="1"/>
  <c r="AT71" i="21" a="1"/>
  <c r="AT71" i="21" s="1"/>
  <c r="AU71" i="21" a="1"/>
  <c r="AU71" i="21" s="1"/>
  <c r="AV71" i="21" a="1"/>
  <c r="AV71" i="21" s="1"/>
  <c r="AW71" i="21" a="1"/>
  <c r="AW71" i="21" s="1"/>
  <c r="AX71" i="21" a="1"/>
  <c r="AX71" i="21" s="1"/>
  <c r="AY71" i="21" a="1"/>
  <c r="AY71" i="21" s="1"/>
  <c r="AZ71" i="21" a="1"/>
  <c r="AZ71" i="21" s="1"/>
  <c r="BA71" i="21" a="1"/>
  <c r="BA71" i="21" s="1"/>
  <c r="BB71" i="21" a="1"/>
  <c r="BB71" i="21" s="1"/>
  <c r="BC71" i="21" a="1"/>
  <c r="BC71" i="21" s="1"/>
  <c r="BD71" i="21" a="1"/>
  <c r="BD71" i="21" s="1"/>
  <c r="BE71" i="21" a="1"/>
  <c r="BE71" i="21" s="1"/>
  <c r="BF71" i="21" a="1"/>
  <c r="BF71" i="21" s="1"/>
  <c r="BG71" i="21" a="1"/>
  <c r="BG71" i="21" s="1"/>
  <c r="BH71" i="21" a="1"/>
  <c r="BH71" i="21" s="1"/>
  <c r="BI71" i="21" a="1"/>
  <c r="BI71" i="21" s="1"/>
  <c r="BJ71" i="21" a="1"/>
  <c r="BJ71" i="21" s="1"/>
  <c r="BK71" i="21" a="1"/>
  <c r="BK71" i="21" s="1"/>
  <c r="BL71" i="21" a="1"/>
  <c r="BL71" i="21" s="1"/>
  <c r="BM71" i="21" a="1"/>
  <c r="BM71" i="21" s="1"/>
  <c r="BN71" i="21" a="1"/>
  <c r="BN71" i="21" s="1"/>
  <c r="BO71" i="21" a="1"/>
  <c r="BO71" i="21" s="1"/>
  <c r="BP71" i="21" a="1"/>
  <c r="BP71" i="21" s="1"/>
  <c r="BQ71" i="21" a="1"/>
  <c r="BQ71" i="21" s="1"/>
  <c r="BR71" i="21" a="1"/>
  <c r="BR71" i="21" s="1"/>
  <c r="BS71" i="21" a="1"/>
  <c r="BS71" i="21" s="1"/>
  <c r="BT71" i="21" a="1"/>
  <c r="BT71" i="21" s="1"/>
  <c r="BU71" i="21" a="1"/>
  <c r="BU71" i="21" s="1"/>
  <c r="BV71" i="21" a="1"/>
  <c r="BV71" i="21" s="1"/>
  <c r="BW71" i="21" a="1"/>
  <c r="BW71" i="21" s="1"/>
  <c r="BX71" i="21" a="1"/>
  <c r="BX71" i="21" s="1"/>
  <c r="BY71" i="21" a="1"/>
  <c r="BY71" i="21" s="1"/>
  <c r="BZ71" i="21" a="1"/>
  <c r="BZ71" i="21" s="1"/>
  <c r="CA71" i="21" a="1"/>
  <c r="CA71" i="21" s="1"/>
  <c r="CB71" i="21" a="1"/>
  <c r="CB71" i="21" s="1"/>
  <c r="CC71" i="21" a="1"/>
  <c r="CC71" i="21" s="1"/>
  <c r="CD71" i="21" a="1"/>
  <c r="CD71" i="21" s="1"/>
  <c r="CE71" i="21" a="1"/>
  <c r="CE71" i="21" s="1"/>
  <c r="CF71" i="21" a="1"/>
  <c r="CF71" i="21" s="1"/>
  <c r="CG71" i="21" a="1"/>
  <c r="CG71" i="21" s="1"/>
  <c r="CH71" i="21" a="1"/>
  <c r="CH71" i="21" s="1"/>
  <c r="CI71" i="21" a="1"/>
  <c r="CI71" i="21" s="1"/>
  <c r="CJ71" i="21" a="1"/>
  <c r="CJ71" i="21" s="1"/>
  <c r="CK71" i="21" a="1"/>
  <c r="CK71" i="21" s="1"/>
  <c r="CL71" i="21" a="1"/>
  <c r="CL71" i="21" s="1"/>
  <c r="CM71" i="21" a="1"/>
  <c r="CM71" i="21" s="1"/>
  <c r="CN71" i="21" a="1"/>
  <c r="CN71" i="21" s="1"/>
  <c r="CO71" i="21" a="1"/>
  <c r="CO71" i="21" s="1"/>
  <c r="CP71" i="21" a="1"/>
  <c r="CP71" i="21" s="1"/>
  <c r="CQ71" i="21" a="1"/>
  <c r="CQ71" i="21" s="1"/>
  <c r="CR71" i="21" a="1"/>
  <c r="CR71" i="21" s="1"/>
  <c r="CS71" i="21" a="1"/>
  <c r="CS71" i="21" s="1"/>
  <c r="CT71" i="21" a="1"/>
  <c r="CT71" i="21" s="1"/>
  <c r="CU71" i="21" a="1"/>
  <c r="CU71" i="21" s="1"/>
  <c r="CV71" i="21" a="1"/>
  <c r="CV71" i="21" s="1"/>
  <c r="CW71" i="21" a="1"/>
  <c r="CW71" i="21" s="1"/>
  <c r="N72" i="21" a="1"/>
  <c r="N72" i="21" s="1"/>
  <c r="O72" i="21" a="1"/>
  <c r="O72" i="21" s="1"/>
  <c r="P72" i="21" a="1"/>
  <c r="P72" i="21" s="1"/>
  <c r="Q72" i="21" a="1"/>
  <c r="Q72" i="21" s="1"/>
  <c r="R72" i="21" a="1"/>
  <c r="R72" i="21" s="1"/>
  <c r="S72" i="21" a="1"/>
  <c r="S72" i="21" s="1"/>
  <c r="T72" i="21" a="1"/>
  <c r="T72" i="21" s="1"/>
  <c r="U72" i="21" a="1"/>
  <c r="U72" i="21" s="1"/>
  <c r="V72" i="21" a="1"/>
  <c r="V72" i="21" s="1"/>
  <c r="W72" i="21" a="1"/>
  <c r="W72" i="21" s="1"/>
  <c r="X72" i="21" a="1"/>
  <c r="X72" i="21" s="1"/>
  <c r="Y72" i="21" a="1"/>
  <c r="Y72" i="21" s="1"/>
  <c r="Z72" i="21" a="1"/>
  <c r="Z72" i="21" s="1"/>
  <c r="AA72" i="21" a="1"/>
  <c r="AA72" i="21" s="1"/>
  <c r="AB72" i="21" a="1"/>
  <c r="AB72" i="21" s="1"/>
  <c r="AC72" i="21" a="1"/>
  <c r="AC72" i="21" s="1"/>
  <c r="AD72" i="21" a="1"/>
  <c r="AD72" i="21" s="1"/>
  <c r="AE72" i="21" a="1"/>
  <c r="AE72" i="21" s="1"/>
  <c r="AF72" i="21" a="1"/>
  <c r="AF72" i="21" s="1"/>
  <c r="AG72" i="21" a="1"/>
  <c r="AG72" i="21" s="1"/>
  <c r="AH72" i="21" a="1"/>
  <c r="AH72" i="21" s="1"/>
  <c r="AI72" i="21" a="1"/>
  <c r="AI72" i="21" s="1"/>
  <c r="AJ72" i="21" a="1"/>
  <c r="AJ72" i="21" s="1"/>
  <c r="AK72" i="21" a="1"/>
  <c r="AK72" i="21" s="1"/>
  <c r="AL72" i="21" a="1"/>
  <c r="AL72" i="21" s="1"/>
  <c r="AM72" i="21" a="1"/>
  <c r="AM72" i="21" s="1"/>
  <c r="AN72" i="21" a="1"/>
  <c r="AN72" i="21" s="1"/>
  <c r="AO72" i="21" a="1"/>
  <c r="AO72" i="21" s="1"/>
  <c r="AP72" i="21" a="1"/>
  <c r="AP72" i="21" s="1"/>
  <c r="AQ72" i="21" a="1"/>
  <c r="AQ72" i="21" s="1"/>
  <c r="AR72" i="21" a="1"/>
  <c r="AR72" i="21" s="1"/>
  <c r="AS72" i="21" a="1"/>
  <c r="AS72" i="21" s="1"/>
  <c r="AT72" i="21" a="1"/>
  <c r="AT72" i="21" s="1"/>
  <c r="AU72" i="21" a="1"/>
  <c r="AU72" i="21" s="1"/>
  <c r="AV72" i="21" a="1"/>
  <c r="AV72" i="21" s="1"/>
  <c r="AW72" i="21" a="1"/>
  <c r="AW72" i="21" s="1"/>
  <c r="AX72" i="21" a="1"/>
  <c r="AX72" i="21" s="1"/>
  <c r="AY72" i="21" a="1"/>
  <c r="AY72" i="21" s="1"/>
  <c r="AZ72" i="21" a="1"/>
  <c r="AZ72" i="21" s="1"/>
  <c r="BA72" i="21" a="1"/>
  <c r="BA72" i="21" s="1"/>
  <c r="BB72" i="21" a="1"/>
  <c r="BB72" i="21" s="1"/>
  <c r="BC72" i="21" a="1"/>
  <c r="BC72" i="21" s="1"/>
  <c r="BD72" i="21" a="1"/>
  <c r="BD72" i="21" s="1"/>
  <c r="BE72" i="21" a="1"/>
  <c r="BE72" i="21" s="1"/>
  <c r="BF72" i="21" a="1"/>
  <c r="BF72" i="21" s="1"/>
  <c r="BG72" i="21" a="1"/>
  <c r="BG72" i="21" s="1"/>
  <c r="BH72" i="21" a="1"/>
  <c r="BH72" i="21" s="1"/>
  <c r="BI72" i="21" a="1"/>
  <c r="BI72" i="21" s="1"/>
  <c r="BJ72" i="21" a="1"/>
  <c r="BJ72" i="21" s="1"/>
  <c r="BK72" i="21" a="1"/>
  <c r="BK72" i="21" s="1"/>
  <c r="BL72" i="21" a="1"/>
  <c r="BL72" i="21" s="1"/>
  <c r="BM72" i="21" a="1"/>
  <c r="BM72" i="21" s="1"/>
  <c r="BN72" i="21" a="1"/>
  <c r="BN72" i="21" s="1"/>
  <c r="BO72" i="21" a="1"/>
  <c r="BO72" i="21" s="1"/>
  <c r="BP72" i="21" a="1"/>
  <c r="BP72" i="21" s="1"/>
  <c r="BQ72" i="21" a="1"/>
  <c r="BQ72" i="21" s="1"/>
  <c r="BR72" i="21" a="1"/>
  <c r="BR72" i="21" s="1"/>
  <c r="BS72" i="21" a="1"/>
  <c r="BS72" i="21" s="1"/>
  <c r="BT72" i="21" a="1"/>
  <c r="BT72" i="21" s="1"/>
  <c r="BU72" i="21" a="1"/>
  <c r="BU72" i="21" s="1"/>
  <c r="BV72" i="21" a="1"/>
  <c r="BV72" i="21" s="1"/>
  <c r="BW72" i="21" a="1"/>
  <c r="BW72" i="21" s="1"/>
  <c r="BX72" i="21" a="1"/>
  <c r="BX72" i="21" s="1"/>
  <c r="BY72" i="21" a="1"/>
  <c r="BY72" i="21" s="1"/>
  <c r="BZ72" i="21" a="1"/>
  <c r="BZ72" i="21" s="1"/>
  <c r="CA72" i="21" a="1"/>
  <c r="CA72" i="21" s="1"/>
  <c r="CB72" i="21" a="1"/>
  <c r="CB72" i="21" s="1"/>
  <c r="CC72" i="21" a="1"/>
  <c r="CC72" i="21" s="1"/>
  <c r="CD72" i="21" a="1"/>
  <c r="CD72" i="21" s="1"/>
  <c r="CE72" i="21" a="1"/>
  <c r="CE72" i="21" s="1"/>
  <c r="CF72" i="21" a="1"/>
  <c r="CF72" i="21" s="1"/>
  <c r="CG72" i="21" a="1"/>
  <c r="CG72" i="21" s="1"/>
  <c r="CH72" i="21" a="1"/>
  <c r="CH72" i="21" s="1"/>
  <c r="CI72" i="21" a="1"/>
  <c r="CI72" i="21" s="1"/>
  <c r="CJ72" i="21" a="1"/>
  <c r="CJ72" i="21" s="1"/>
  <c r="CK72" i="21" a="1"/>
  <c r="CK72" i="21" s="1"/>
  <c r="CL72" i="21" a="1"/>
  <c r="CL72" i="21" s="1"/>
  <c r="CM72" i="21" a="1"/>
  <c r="CM72" i="21" s="1"/>
  <c r="CN72" i="21" a="1"/>
  <c r="CN72" i="21" s="1"/>
  <c r="CO72" i="21" a="1"/>
  <c r="CO72" i="21" s="1"/>
  <c r="CP72" i="21" a="1"/>
  <c r="CP72" i="21" s="1"/>
  <c r="CQ72" i="21" a="1"/>
  <c r="CQ72" i="21" s="1"/>
  <c r="CR72" i="21" a="1"/>
  <c r="CR72" i="21" s="1"/>
  <c r="CS72" i="21" a="1"/>
  <c r="CS72" i="21" s="1"/>
  <c r="CT72" i="21" a="1"/>
  <c r="CT72" i="21" s="1"/>
  <c r="CU72" i="21" a="1"/>
  <c r="CU72" i="21" s="1"/>
  <c r="CV72" i="21" a="1"/>
  <c r="CV72" i="21" s="1"/>
  <c r="CW72" i="21" a="1"/>
  <c r="CW72" i="21" s="1"/>
  <c r="N73" i="21" a="1"/>
  <c r="N73" i="21" s="1"/>
  <c r="O73" i="21" a="1"/>
  <c r="O73" i="21" s="1"/>
  <c r="P73" i="21" a="1"/>
  <c r="P73" i="21" s="1"/>
  <c r="Q73" i="21" a="1"/>
  <c r="Q73" i="21" s="1"/>
  <c r="R73" i="21" a="1"/>
  <c r="R73" i="21" s="1"/>
  <c r="S73" i="21" a="1"/>
  <c r="S73" i="21" s="1"/>
  <c r="T73" i="21" a="1"/>
  <c r="T73" i="21" s="1"/>
  <c r="U73" i="21" a="1"/>
  <c r="U73" i="21" s="1"/>
  <c r="V73" i="21" a="1"/>
  <c r="V73" i="21" s="1"/>
  <c r="W73" i="21" a="1"/>
  <c r="W73" i="21" s="1"/>
  <c r="X73" i="21" a="1"/>
  <c r="X73" i="21" s="1"/>
  <c r="Y73" i="21" a="1"/>
  <c r="Y73" i="21" s="1"/>
  <c r="Z73" i="21" a="1"/>
  <c r="Z73" i="21" s="1"/>
  <c r="AA73" i="21" a="1"/>
  <c r="AA73" i="21" s="1"/>
  <c r="AB73" i="21" a="1"/>
  <c r="AB73" i="21" s="1"/>
  <c r="AC73" i="21" a="1"/>
  <c r="AC73" i="21" s="1"/>
  <c r="AD73" i="21" a="1"/>
  <c r="AD73" i="21" s="1"/>
  <c r="AE73" i="21" a="1"/>
  <c r="AE73" i="21" s="1"/>
  <c r="AF73" i="21" a="1"/>
  <c r="AF73" i="21" s="1"/>
  <c r="AG73" i="21" a="1"/>
  <c r="AG73" i="21" s="1"/>
  <c r="AH73" i="21" a="1"/>
  <c r="AH73" i="21" s="1"/>
  <c r="AI73" i="21" a="1"/>
  <c r="AI73" i="21" s="1"/>
  <c r="AJ73" i="21" a="1"/>
  <c r="AJ73" i="21" s="1"/>
  <c r="AK73" i="21" a="1"/>
  <c r="AK73" i="21" s="1"/>
  <c r="AL73" i="21" a="1"/>
  <c r="AL73" i="21" s="1"/>
  <c r="AM73" i="21" a="1"/>
  <c r="AM73" i="21" s="1"/>
  <c r="AN73" i="21" a="1"/>
  <c r="AN73" i="21" s="1"/>
  <c r="AO73" i="21" a="1"/>
  <c r="AO73" i="21" s="1"/>
  <c r="AP73" i="21" a="1"/>
  <c r="AP73" i="21" s="1"/>
  <c r="AQ73" i="21" a="1"/>
  <c r="AQ73" i="21" s="1"/>
  <c r="AR73" i="21" a="1"/>
  <c r="AR73" i="21" s="1"/>
  <c r="AS73" i="21" a="1"/>
  <c r="AS73" i="21" s="1"/>
  <c r="AT73" i="21" a="1"/>
  <c r="AT73" i="21" s="1"/>
  <c r="AU73" i="21" a="1"/>
  <c r="AU73" i="21" s="1"/>
  <c r="AV73" i="21" a="1"/>
  <c r="AV73" i="21" s="1"/>
  <c r="AW73" i="21" a="1"/>
  <c r="AW73" i="21" s="1"/>
  <c r="AX73" i="21" a="1"/>
  <c r="AX73" i="21" s="1"/>
  <c r="AY73" i="21" a="1"/>
  <c r="AY73" i="21" s="1"/>
  <c r="AZ73" i="21" a="1"/>
  <c r="AZ73" i="21" s="1"/>
  <c r="BA73" i="21" a="1"/>
  <c r="BA73" i="21" s="1"/>
  <c r="BB73" i="21" a="1"/>
  <c r="BB73" i="21" s="1"/>
  <c r="BC73" i="21" a="1"/>
  <c r="BC73" i="21" s="1"/>
  <c r="BD73" i="21" a="1"/>
  <c r="BD73" i="21" s="1"/>
  <c r="BE73" i="21" a="1"/>
  <c r="BE73" i="21" s="1"/>
  <c r="BF73" i="21" a="1"/>
  <c r="BF73" i="21" s="1"/>
  <c r="BG73" i="21" a="1"/>
  <c r="BG73" i="21" s="1"/>
  <c r="BH73" i="21" a="1"/>
  <c r="BH73" i="21" s="1"/>
  <c r="BI73" i="21" a="1"/>
  <c r="BI73" i="21" s="1"/>
  <c r="BJ73" i="21" a="1"/>
  <c r="BJ73" i="21" s="1"/>
  <c r="BK73" i="21" a="1"/>
  <c r="BK73" i="21" s="1"/>
  <c r="BL73" i="21" a="1"/>
  <c r="BL73" i="21" s="1"/>
  <c r="BM73" i="21" a="1"/>
  <c r="BM73" i="21" s="1"/>
  <c r="BN73" i="21" a="1"/>
  <c r="BN73" i="21" s="1"/>
  <c r="BO73" i="21" a="1"/>
  <c r="BO73" i="21" s="1"/>
  <c r="BP73" i="21" a="1"/>
  <c r="BP73" i="21" s="1"/>
  <c r="BQ73" i="21" a="1"/>
  <c r="BQ73" i="21" s="1"/>
  <c r="BR73" i="21" a="1"/>
  <c r="BR73" i="21" s="1"/>
  <c r="BS73" i="21" a="1"/>
  <c r="BS73" i="21" s="1"/>
  <c r="BT73" i="21" a="1"/>
  <c r="BT73" i="21" s="1"/>
  <c r="BU73" i="21" a="1"/>
  <c r="BU73" i="21" s="1"/>
  <c r="BV73" i="21" a="1"/>
  <c r="BV73" i="21" s="1"/>
  <c r="BW73" i="21" a="1"/>
  <c r="BW73" i="21" s="1"/>
  <c r="BX73" i="21" a="1"/>
  <c r="BX73" i="21" s="1"/>
  <c r="BY73" i="21" a="1"/>
  <c r="BY73" i="21" s="1"/>
  <c r="BZ73" i="21" a="1"/>
  <c r="BZ73" i="21" s="1"/>
  <c r="CA73" i="21" a="1"/>
  <c r="CA73" i="21" s="1"/>
  <c r="CB73" i="21" a="1"/>
  <c r="CB73" i="21" s="1"/>
  <c r="CC73" i="21" a="1"/>
  <c r="CC73" i="21" s="1"/>
  <c r="CD73" i="21" a="1"/>
  <c r="CD73" i="21" s="1"/>
  <c r="CE73" i="21" a="1"/>
  <c r="CE73" i="21" s="1"/>
  <c r="CF73" i="21" a="1"/>
  <c r="CF73" i="21" s="1"/>
  <c r="CG73" i="21" a="1"/>
  <c r="CG73" i="21" s="1"/>
  <c r="CH73" i="21" a="1"/>
  <c r="CH73" i="21" s="1"/>
  <c r="CI73" i="21" a="1"/>
  <c r="CI73" i="21" s="1"/>
  <c r="CJ73" i="21" a="1"/>
  <c r="CJ73" i="21" s="1"/>
  <c r="CK73" i="21" a="1"/>
  <c r="CK73" i="21" s="1"/>
  <c r="CL73" i="21" a="1"/>
  <c r="CL73" i="21" s="1"/>
  <c r="CM73" i="21" a="1"/>
  <c r="CM73" i="21" s="1"/>
  <c r="CN73" i="21" a="1"/>
  <c r="CN73" i="21" s="1"/>
  <c r="CO73" i="21" a="1"/>
  <c r="CO73" i="21" s="1"/>
  <c r="CP73" i="21" a="1"/>
  <c r="CP73" i="21" s="1"/>
  <c r="CQ73" i="21" a="1"/>
  <c r="CQ73" i="21" s="1"/>
  <c r="CR73" i="21" a="1"/>
  <c r="CR73" i="21" s="1"/>
  <c r="CS73" i="21" a="1"/>
  <c r="CS73" i="21" s="1"/>
  <c r="CT73" i="21" a="1"/>
  <c r="CT73" i="21" s="1"/>
  <c r="CU73" i="21" a="1"/>
  <c r="CU73" i="21" s="1"/>
  <c r="CV73" i="21" a="1"/>
  <c r="CV73" i="21" s="1"/>
  <c r="CW73" i="21" a="1"/>
  <c r="CW73" i="21" s="1"/>
  <c r="N74" i="21" a="1"/>
  <c r="N74" i="21" s="1"/>
  <c r="O74" i="21" a="1"/>
  <c r="O74" i="21" s="1"/>
  <c r="P74" i="21" a="1"/>
  <c r="P74" i="21" s="1"/>
  <c r="Q74" i="21" a="1"/>
  <c r="Q74" i="21" s="1"/>
  <c r="R74" i="21" a="1"/>
  <c r="R74" i="21" s="1"/>
  <c r="S74" i="21" a="1"/>
  <c r="S74" i="21" s="1"/>
  <c r="T74" i="21" a="1"/>
  <c r="T74" i="21" s="1"/>
  <c r="U74" i="21" a="1"/>
  <c r="U74" i="21" s="1"/>
  <c r="V74" i="21" a="1"/>
  <c r="V74" i="21" s="1"/>
  <c r="W74" i="21" a="1"/>
  <c r="W74" i="21" s="1"/>
  <c r="X74" i="21" a="1"/>
  <c r="X74" i="21" s="1"/>
  <c r="Y74" i="21" a="1"/>
  <c r="Y74" i="21" s="1"/>
  <c r="Z74" i="21" a="1"/>
  <c r="Z74" i="21" s="1"/>
  <c r="AA74" i="21" a="1"/>
  <c r="AA74" i="21" s="1"/>
  <c r="AB74" i="21" a="1"/>
  <c r="AB74" i="21" s="1"/>
  <c r="AC74" i="21" a="1"/>
  <c r="AC74" i="21" s="1"/>
  <c r="AD74" i="21" a="1"/>
  <c r="AD74" i="21" s="1"/>
  <c r="AE74" i="21" a="1"/>
  <c r="AE74" i="21" s="1"/>
  <c r="AF74" i="21" a="1"/>
  <c r="AF74" i="21" s="1"/>
  <c r="AG74" i="21" a="1"/>
  <c r="AG74" i="21" s="1"/>
  <c r="AH74" i="21" a="1"/>
  <c r="AH74" i="21" s="1"/>
  <c r="AI74" i="21" a="1"/>
  <c r="AI74" i="21" s="1"/>
  <c r="AJ74" i="21" a="1"/>
  <c r="AJ74" i="21" s="1"/>
  <c r="AK74" i="21" a="1"/>
  <c r="AK74" i="21" s="1"/>
  <c r="AL74" i="21" a="1"/>
  <c r="AL74" i="21" s="1"/>
  <c r="AM74" i="21" a="1"/>
  <c r="AM74" i="21" s="1"/>
  <c r="AN74" i="21" a="1"/>
  <c r="AN74" i="21" s="1"/>
  <c r="AO74" i="21" a="1"/>
  <c r="AO74" i="21" s="1"/>
  <c r="AP74" i="21" a="1"/>
  <c r="AP74" i="21" s="1"/>
  <c r="AQ74" i="21" a="1"/>
  <c r="AQ74" i="21" s="1"/>
  <c r="AR74" i="21" a="1"/>
  <c r="AR74" i="21" s="1"/>
  <c r="AS74" i="21" a="1"/>
  <c r="AS74" i="21" s="1"/>
  <c r="AT74" i="21" a="1"/>
  <c r="AT74" i="21" s="1"/>
  <c r="AU74" i="21" a="1"/>
  <c r="AU74" i="21" s="1"/>
  <c r="AV74" i="21" a="1"/>
  <c r="AV74" i="21" s="1"/>
  <c r="AW74" i="21" a="1"/>
  <c r="AW74" i="21" s="1"/>
  <c r="AX74" i="21" a="1"/>
  <c r="AX74" i="21" s="1"/>
  <c r="AY74" i="21" a="1"/>
  <c r="AY74" i="21" s="1"/>
  <c r="AZ74" i="21" a="1"/>
  <c r="AZ74" i="21" s="1"/>
  <c r="BA74" i="21" a="1"/>
  <c r="BA74" i="21" s="1"/>
  <c r="BB74" i="21" a="1"/>
  <c r="BB74" i="21" s="1"/>
  <c r="BC74" i="21" a="1"/>
  <c r="BC74" i="21" s="1"/>
  <c r="BD74" i="21" a="1"/>
  <c r="BD74" i="21" s="1"/>
  <c r="BE74" i="21" a="1"/>
  <c r="BE74" i="21" s="1"/>
  <c r="BF74" i="21" a="1"/>
  <c r="BF74" i="21" s="1"/>
  <c r="BG74" i="21" a="1"/>
  <c r="BG74" i="21" s="1"/>
  <c r="BH74" i="21" a="1"/>
  <c r="BH74" i="21" s="1"/>
  <c r="BI74" i="21" a="1"/>
  <c r="BI74" i="21" s="1"/>
  <c r="BJ74" i="21" a="1"/>
  <c r="BJ74" i="21" s="1"/>
  <c r="BK74" i="21" a="1"/>
  <c r="BK74" i="21" s="1"/>
  <c r="BL74" i="21" a="1"/>
  <c r="BL74" i="21" s="1"/>
  <c r="BM74" i="21" a="1"/>
  <c r="BM74" i="21" s="1"/>
  <c r="BN74" i="21" a="1"/>
  <c r="BN74" i="21" s="1"/>
  <c r="BO74" i="21" a="1"/>
  <c r="BO74" i="21" s="1"/>
  <c r="BP74" i="21" a="1"/>
  <c r="BP74" i="21" s="1"/>
  <c r="BQ74" i="21" a="1"/>
  <c r="BQ74" i="21" s="1"/>
  <c r="BR74" i="21" a="1"/>
  <c r="BR74" i="21" s="1"/>
  <c r="BS74" i="21" a="1"/>
  <c r="BS74" i="21" s="1"/>
  <c r="BT74" i="21" a="1"/>
  <c r="BT74" i="21" s="1"/>
  <c r="BU74" i="21" a="1"/>
  <c r="BU74" i="21" s="1"/>
  <c r="BV74" i="21" a="1"/>
  <c r="BV74" i="21" s="1"/>
  <c r="BW74" i="21" a="1"/>
  <c r="BW74" i="21" s="1"/>
  <c r="BX74" i="21" a="1"/>
  <c r="BX74" i="21" s="1"/>
  <c r="BY74" i="21" a="1"/>
  <c r="BY74" i="21" s="1"/>
  <c r="BZ74" i="21" a="1"/>
  <c r="BZ74" i="21" s="1"/>
  <c r="CA74" i="21" a="1"/>
  <c r="CA74" i="21" s="1"/>
  <c r="CB74" i="21" a="1"/>
  <c r="CB74" i="21" s="1"/>
  <c r="CC74" i="21" a="1"/>
  <c r="CC74" i="21" s="1"/>
  <c r="CD74" i="21" a="1"/>
  <c r="CD74" i="21" s="1"/>
  <c r="CE74" i="21" a="1"/>
  <c r="CE74" i="21" s="1"/>
  <c r="CF74" i="21" a="1"/>
  <c r="CF74" i="21" s="1"/>
  <c r="CG74" i="21" a="1"/>
  <c r="CG74" i="21" s="1"/>
  <c r="CH74" i="21" a="1"/>
  <c r="CH74" i="21" s="1"/>
  <c r="CI74" i="21" a="1"/>
  <c r="CI74" i="21" s="1"/>
  <c r="CJ74" i="21" a="1"/>
  <c r="CJ74" i="21" s="1"/>
  <c r="CK74" i="21" a="1"/>
  <c r="CK74" i="21" s="1"/>
  <c r="CL74" i="21" a="1"/>
  <c r="CL74" i="21" s="1"/>
  <c r="CM74" i="21" a="1"/>
  <c r="CM74" i="21" s="1"/>
  <c r="CN74" i="21" a="1"/>
  <c r="CN74" i="21" s="1"/>
  <c r="CO74" i="21" a="1"/>
  <c r="CO74" i="21" s="1"/>
  <c r="CP74" i="21" a="1"/>
  <c r="CP74" i="21" s="1"/>
  <c r="CQ74" i="21" a="1"/>
  <c r="CQ74" i="21" s="1"/>
  <c r="CR74" i="21" a="1"/>
  <c r="CR74" i="21" s="1"/>
  <c r="CS74" i="21" a="1"/>
  <c r="CS74" i="21" s="1"/>
  <c r="CT74" i="21" a="1"/>
  <c r="CT74" i="21" s="1"/>
  <c r="CU74" i="21" a="1"/>
  <c r="CU74" i="21" s="1"/>
  <c r="CV74" i="21" a="1"/>
  <c r="CV74" i="21" s="1"/>
  <c r="CW74" i="21" a="1"/>
  <c r="CW74" i="21" s="1"/>
  <c r="N75" i="21" a="1"/>
  <c r="N75" i="21" s="1"/>
  <c r="O75" i="21" a="1"/>
  <c r="O75" i="21" s="1"/>
  <c r="P75" i="21" a="1"/>
  <c r="P75" i="21" s="1"/>
  <c r="Q75" i="21" a="1"/>
  <c r="Q75" i="21" s="1"/>
  <c r="R75" i="21" a="1"/>
  <c r="R75" i="21" s="1"/>
  <c r="S75" i="21" a="1"/>
  <c r="S75" i="21" s="1"/>
  <c r="T75" i="21" a="1"/>
  <c r="T75" i="21" s="1"/>
  <c r="U75" i="21" a="1"/>
  <c r="U75" i="21" s="1"/>
  <c r="V75" i="21" a="1"/>
  <c r="V75" i="21" s="1"/>
  <c r="W75" i="21" a="1"/>
  <c r="W75" i="21" s="1"/>
  <c r="X75" i="21" a="1"/>
  <c r="X75" i="21" s="1"/>
  <c r="Y75" i="21" a="1"/>
  <c r="Y75" i="21" s="1"/>
  <c r="Z75" i="21" a="1"/>
  <c r="Z75" i="21" s="1"/>
  <c r="AA75" i="21" a="1"/>
  <c r="AA75" i="21" s="1"/>
  <c r="AB75" i="21" a="1"/>
  <c r="AB75" i="21" s="1"/>
  <c r="AC75" i="21" a="1"/>
  <c r="AC75" i="21" s="1"/>
  <c r="AD75" i="21" a="1"/>
  <c r="AD75" i="21" s="1"/>
  <c r="AE75" i="21" a="1"/>
  <c r="AE75" i="21" s="1"/>
  <c r="AF75" i="21" a="1"/>
  <c r="AF75" i="21" s="1"/>
  <c r="AG75" i="21" a="1"/>
  <c r="AG75" i="21" s="1"/>
  <c r="AH75" i="21" a="1"/>
  <c r="AH75" i="21" s="1"/>
  <c r="AI75" i="21" a="1"/>
  <c r="AI75" i="21" s="1"/>
  <c r="AJ75" i="21" a="1"/>
  <c r="AJ75" i="21" s="1"/>
  <c r="AK75" i="21" a="1"/>
  <c r="AK75" i="21" s="1"/>
  <c r="AL75" i="21" a="1"/>
  <c r="AL75" i="21" s="1"/>
  <c r="AM75" i="21" a="1"/>
  <c r="AM75" i="21" s="1"/>
  <c r="AN75" i="21" a="1"/>
  <c r="AN75" i="21" s="1"/>
  <c r="AO75" i="21" a="1"/>
  <c r="AO75" i="21" s="1"/>
  <c r="AP75" i="21" a="1"/>
  <c r="AP75" i="21" s="1"/>
  <c r="AQ75" i="21" a="1"/>
  <c r="AQ75" i="21" s="1"/>
  <c r="AR75" i="21" a="1"/>
  <c r="AR75" i="21" s="1"/>
  <c r="AS75" i="21" a="1"/>
  <c r="AS75" i="21" s="1"/>
  <c r="AT75" i="21" a="1"/>
  <c r="AT75" i="21" s="1"/>
  <c r="AU75" i="21" a="1"/>
  <c r="AU75" i="21" s="1"/>
  <c r="AV75" i="21" a="1"/>
  <c r="AV75" i="21" s="1"/>
  <c r="AW75" i="21" a="1"/>
  <c r="AW75" i="21" s="1"/>
  <c r="AX75" i="21" a="1"/>
  <c r="AX75" i="21" s="1"/>
  <c r="AY75" i="21" a="1"/>
  <c r="AY75" i="21" s="1"/>
  <c r="AZ75" i="21" a="1"/>
  <c r="AZ75" i="21" s="1"/>
  <c r="BA75" i="21" a="1"/>
  <c r="BA75" i="21" s="1"/>
  <c r="BB75" i="21" a="1"/>
  <c r="BB75" i="21" s="1"/>
  <c r="BC75" i="21" a="1"/>
  <c r="BC75" i="21" s="1"/>
  <c r="BD75" i="21" a="1"/>
  <c r="BD75" i="21" s="1"/>
  <c r="BE75" i="21" a="1"/>
  <c r="BE75" i="21" s="1"/>
  <c r="BF75" i="21" a="1"/>
  <c r="BF75" i="21" s="1"/>
  <c r="BG75" i="21" a="1"/>
  <c r="BG75" i="21" s="1"/>
  <c r="BH75" i="21" a="1"/>
  <c r="BH75" i="21" s="1"/>
  <c r="BI75" i="21" a="1"/>
  <c r="BI75" i="21" s="1"/>
  <c r="BJ75" i="21" a="1"/>
  <c r="BJ75" i="21" s="1"/>
  <c r="BK75" i="21" a="1"/>
  <c r="BK75" i="21" s="1"/>
  <c r="BL75" i="21" a="1"/>
  <c r="BL75" i="21" s="1"/>
  <c r="BM75" i="21" a="1"/>
  <c r="BM75" i="21" s="1"/>
  <c r="BN75" i="21" a="1"/>
  <c r="BN75" i="21" s="1"/>
  <c r="BO75" i="21" a="1"/>
  <c r="BO75" i="21" s="1"/>
  <c r="BP75" i="21" a="1"/>
  <c r="BP75" i="21" s="1"/>
  <c r="BQ75" i="21" a="1"/>
  <c r="BQ75" i="21" s="1"/>
  <c r="BR75" i="21" a="1"/>
  <c r="BR75" i="21" s="1"/>
  <c r="BS75" i="21" a="1"/>
  <c r="BS75" i="21" s="1"/>
  <c r="BT75" i="21" a="1"/>
  <c r="BT75" i="21" s="1"/>
  <c r="BU75" i="21" a="1"/>
  <c r="BU75" i="21" s="1"/>
  <c r="BV75" i="21" a="1"/>
  <c r="BV75" i="21" s="1"/>
  <c r="BW75" i="21" a="1"/>
  <c r="BW75" i="21" s="1"/>
  <c r="BX75" i="21" a="1"/>
  <c r="BX75" i="21" s="1"/>
  <c r="BY75" i="21" a="1"/>
  <c r="BY75" i="21" s="1"/>
  <c r="BZ75" i="21" a="1"/>
  <c r="BZ75" i="21" s="1"/>
  <c r="CA75" i="21" a="1"/>
  <c r="CA75" i="21" s="1"/>
  <c r="CB75" i="21" a="1"/>
  <c r="CB75" i="21" s="1"/>
  <c r="CC75" i="21" a="1"/>
  <c r="CC75" i="21" s="1"/>
  <c r="CD75" i="21" a="1"/>
  <c r="CD75" i="21" s="1"/>
  <c r="CE75" i="21" a="1"/>
  <c r="CE75" i="21" s="1"/>
  <c r="CF75" i="21" a="1"/>
  <c r="CF75" i="21" s="1"/>
  <c r="CG75" i="21" a="1"/>
  <c r="CG75" i="21" s="1"/>
  <c r="CH75" i="21" a="1"/>
  <c r="CH75" i="21" s="1"/>
  <c r="CI75" i="21" a="1"/>
  <c r="CI75" i="21" s="1"/>
  <c r="CJ75" i="21" a="1"/>
  <c r="CJ75" i="21" s="1"/>
  <c r="CK75" i="21" a="1"/>
  <c r="CK75" i="21" s="1"/>
  <c r="CL75" i="21" a="1"/>
  <c r="CL75" i="21" s="1"/>
  <c r="CM75" i="21" a="1"/>
  <c r="CM75" i="21" s="1"/>
  <c r="CN75" i="21" a="1"/>
  <c r="CN75" i="21" s="1"/>
  <c r="CO75" i="21" a="1"/>
  <c r="CO75" i="21" s="1"/>
  <c r="CP75" i="21" a="1"/>
  <c r="CP75" i="21" s="1"/>
  <c r="CQ75" i="21" a="1"/>
  <c r="CQ75" i="21" s="1"/>
  <c r="CR75" i="21" a="1"/>
  <c r="CR75" i="21" s="1"/>
  <c r="CS75" i="21" a="1"/>
  <c r="CS75" i="21" s="1"/>
  <c r="CT75" i="21" a="1"/>
  <c r="CT75" i="21" s="1"/>
  <c r="CU75" i="21" a="1"/>
  <c r="CU75" i="21" s="1"/>
  <c r="CV75" i="21" a="1"/>
  <c r="CV75" i="21" s="1"/>
  <c r="CW75" i="21" a="1"/>
  <c r="CW75" i="21" s="1"/>
  <c r="N76" i="21" a="1"/>
  <c r="N76" i="21" s="1"/>
  <c r="O76" i="21" a="1"/>
  <c r="O76" i="21" s="1"/>
  <c r="P76" i="21" a="1"/>
  <c r="P76" i="21" s="1"/>
  <c r="Q76" i="21" a="1"/>
  <c r="Q76" i="21" s="1"/>
  <c r="R76" i="21" a="1"/>
  <c r="R76" i="21" s="1"/>
  <c r="S76" i="21" a="1"/>
  <c r="S76" i="21" s="1"/>
  <c r="T76" i="21" a="1"/>
  <c r="T76" i="21" s="1"/>
  <c r="U76" i="21" a="1"/>
  <c r="U76" i="21" s="1"/>
  <c r="V76" i="21" a="1"/>
  <c r="V76" i="21" s="1"/>
  <c r="W76" i="21" a="1"/>
  <c r="W76" i="21" s="1"/>
  <c r="X76" i="21" a="1"/>
  <c r="X76" i="21" s="1"/>
  <c r="Y76" i="21" a="1"/>
  <c r="Y76" i="21" s="1"/>
  <c r="Z76" i="21" a="1"/>
  <c r="Z76" i="21" s="1"/>
  <c r="AA76" i="21" a="1"/>
  <c r="AA76" i="21" s="1"/>
  <c r="AB76" i="21" a="1"/>
  <c r="AB76" i="21" s="1"/>
  <c r="AC76" i="21" a="1"/>
  <c r="AC76" i="21" s="1"/>
  <c r="AD76" i="21" a="1"/>
  <c r="AD76" i="21" s="1"/>
  <c r="AE76" i="21" a="1"/>
  <c r="AE76" i="21" s="1"/>
  <c r="AF76" i="21" a="1"/>
  <c r="AF76" i="21" s="1"/>
  <c r="AG76" i="21" a="1"/>
  <c r="AG76" i="21" s="1"/>
  <c r="AH76" i="21" a="1"/>
  <c r="AH76" i="21" s="1"/>
  <c r="AI76" i="21" a="1"/>
  <c r="AI76" i="21" s="1"/>
  <c r="AJ76" i="21" a="1"/>
  <c r="AJ76" i="21" s="1"/>
  <c r="AK76" i="21" a="1"/>
  <c r="AK76" i="21" s="1"/>
  <c r="AL76" i="21" a="1"/>
  <c r="AL76" i="21" s="1"/>
  <c r="AM76" i="21" a="1"/>
  <c r="AM76" i="21" s="1"/>
  <c r="AN76" i="21" a="1"/>
  <c r="AN76" i="21" s="1"/>
  <c r="AO76" i="21" a="1"/>
  <c r="AO76" i="21" s="1"/>
  <c r="AP76" i="21" a="1"/>
  <c r="AP76" i="21" s="1"/>
  <c r="AQ76" i="21" a="1"/>
  <c r="AQ76" i="21" s="1"/>
  <c r="AR76" i="21" a="1"/>
  <c r="AR76" i="21" s="1"/>
  <c r="AS76" i="21" a="1"/>
  <c r="AS76" i="21" s="1"/>
  <c r="AT76" i="21" a="1"/>
  <c r="AT76" i="21" s="1"/>
  <c r="AU76" i="21" a="1"/>
  <c r="AU76" i="21" s="1"/>
  <c r="AV76" i="21" a="1"/>
  <c r="AV76" i="21" s="1"/>
  <c r="AW76" i="21" a="1"/>
  <c r="AW76" i="21" s="1"/>
  <c r="AX76" i="21" a="1"/>
  <c r="AX76" i="21" s="1"/>
  <c r="AY76" i="21" a="1"/>
  <c r="AY76" i="21" s="1"/>
  <c r="AZ76" i="21" a="1"/>
  <c r="AZ76" i="21" s="1"/>
  <c r="BA76" i="21" a="1"/>
  <c r="BA76" i="21" s="1"/>
  <c r="BB76" i="21" a="1"/>
  <c r="BB76" i="21" s="1"/>
  <c r="BC76" i="21" a="1"/>
  <c r="BC76" i="21" s="1"/>
  <c r="BD76" i="21" a="1"/>
  <c r="BD76" i="21" s="1"/>
  <c r="BE76" i="21" a="1"/>
  <c r="BE76" i="21" s="1"/>
  <c r="BF76" i="21" a="1"/>
  <c r="BF76" i="21" s="1"/>
  <c r="BG76" i="21" a="1"/>
  <c r="BG76" i="21" s="1"/>
  <c r="BH76" i="21" a="1"/>
  <c r="BH76" i="21" s="1"/>
  <c r="BI76" i="21" a="1"/>
  <c r="BI76" i="21" s="1"/>
  <c r="BJ76" i="21" a="1"/>
  <c r="BJ76" i="21" s="1"/>
  <c r="BK76" i="21" a="1"/>
  <c r="BK76" i="21" s="1"/>
  <c r="BL76" i="21" a="1"/>
  <c r="BL76" i="21" s="1"/>
  <c r="BM76" i="21" a="1"/>
  <c r="BM76" i="21" s="1"/>
  <c r="BN76" i="21" a="1"/>
  <c r="BN76" i="21" s="1"/>
  <c r="BO76" i="21" a="1"/>
  <c r="BO76" i="21" s="1"/>
  <c r="BP76" i="21" a="1"/>
  <c r="BP76" i="21" s="1"/>
  <c r="BQ76" i="21" a="1"/>
  <c r="BQ76" i="21" s="1"/>
  <c r="BR76" i="21" a="1"/>
  <c r="BR76" i="21" s="1"/>
  <c r="BS76" i="21" a="1"/>
  <c r="BS76" i="21" s="1"/>
  <c r="BT76" i="21" a="1"/>
  <c r="BT76" i="21" s="1"/>
  <c r="BU76" i="21" a="1"/>
  <c r="BU76" i="21" s="1"/>
  <c r="BV76" i="21" a="1"/>
  <c r="BV76" i="21" s="1"/>
  <c r="BW76" i="21" a="1"/>
  <c r="BW76" i="21" s="1"/>
  <c r="BX76" i="21" a="1"/>
  <c r="BX76" i="21" s="1"/>
  <c r="BY76" i="21" a="1"/>
  <c r="BY76" i="21" s="1"/>
  <c r="BZ76" i="21" a="1"/>
  <c r="BZ76" i="21" s="1"/>
  <c r="CA76" i="21" a="1"/>
  <c r="CA76" i="21" s="1"/>
  <c r="CB76" i="21" a="1"/>
  <c r="CB76" i="21" s="1"/>
  <c r="CC76" i="21" a="1"/>
  <c r="CC76" i="21" s="1"/>
  <c r="CD76" i="21" a="1"/>
  <c r="CD76" i="21" s="1"/>
  <c r="CE76" i="21" a="1"/>
  <c r="CE76" i="21" s="1"/>
  <c r="CF76" i="21" a="1"/>
  <c r="CF76" i="21" s="1"/>
  <c r="CG76" i="21" a="1"/>
  <c r="CG76" i="21" s="1"/>
  <c r="CH76" i="21" a="1"/>
  <c r="CH76" i="21" s="1"/>
  <c r="CI76" i="21" a="1"/>
  <c r="CI76" i="21" s="1"/>
  <c r="CJ76" i="21" a="1"/>
  <c r="CJ76" i="21" s="1"/>
  <c r="CK76" i="21" a="1"/>
  <c r="CK76" i="21" s="1"/>
  <c r="CL76" i="21" a="1"/>
  <c r="CL76" i="21" s="1"/>
  <c r="CM76" i="21" a="1"/>
  <c r="CM76" i="21" s="1"/>
  <c r="CN76" i="21" a="1"/>
  <c r="CN76" i="21" s="1"/>
  <c r="CO76" i="21" a="1"/>
  <c r="CO76" i="21" s="1"/>
  <c r="CP76" i="21" a="1"/>
  <c r="CP76" i="21" s="1"/>
  <c r="CQ76" i="21" a="1"/>
  <c r="CQ76" i="21" s="1"/>
  <c r="CR76" i="21" a="1"/>
  <c r="CR76" i="21" s="1"/>
  <c r="CS76" i="21" a="1"/>
  <c r="CS76" i="21" s="1"/>
  <c r="CT76" i="21" a="1"/>
  <c r="CT76" i="21" s="1"/>
  <c r="CU76" i="21" a="1"/>
  <c r="CU76" i="21" s="1"/>
  <c r="CV76" i="21" a="1"/>
  <c r="CV76" i="21" s="1"/>
  <c r="CW76" i="21" a="1"/>
  <c r="CW76" i="21" s="1"/>
  <c r="N77" i="21" a="1"/>
  <c r="N77" i="21" s="1"/>
  <c r="O77" i="21" a="1"/>
  <c r="O77" i="21" s="1"/>
  <c r="P77" i="21" a="1"/>
  <c r="P77" i="21" s="1"/>
  <c r="Q77" i="21" a="1"/>
  <c r="Q77" i="21" s="1"/>
  <c r="R77" i="21" a="1"/>
  <c r="R77" i="21" s="1"/>
  <c r="S77" i="21" a="1"/>
  <c r="S77" i="21" s="1"/>
  <c r="T77" i="21" a="1"/>
  <c r="T77" i="21" s="1"/>
  <c r="U77" i="21" a="1"/>
  <c r="U77" i="21" s="1"/>
  <c r="V77" i="21" a="1"/>
  <c r="V77" i="21" s="1"/>
  <c r="W77" i="21" a="1"/>
  <c r="W77" i="21" s="1"/>
  <c r="X77" i="21" a="1"/>
  <c r="X77" i="21" s="1"/>
  <c r="Y77" i="21" a="1"/>
  <c r="Y77" i="21" s="1"/>
  <c r="Z77" i="21" a="1"/>
  <c r="Z77" i="21" s="1"/>
  <c r="AA77" i="21" a="1"/>
  <c r="AA77" i="21" s="1"/>
  <c r="AB77" i="21" a="1"/>
  <c r="AB77" i="21" s="1"/>
  <c r="AC77" i="21" a="1"/>
  <c r="AC77" i="21" s="1"/>
  <c r="AD77" i="21" a="1"/>
  <c r="AD77" i="21" s="1"/>
  <c r="AE77" i="21" a="1"/>
  <c r="AE77" i="21" s="1"/>
  <c r="AF77" i="21" a="1"/>
  <c r="AF77" i="21" s="1"/>
  <c r="AG77" i="21" a="1"/>
  <c r="AG77" i="21" s="1"/>
  <c r="AH77" i="21" a="1"/>
  <c r="AH77" i="21" s="1"/>
  <c r="AI77" i="21" a="1"/>
  <c r="AI77" i="21" s="1"/>
  <c r="AJ77" i="21" a="1"/>
  <c r="AJ77" i="21" s="1"/>
  <c r="AK77" i="21" a="1"/>
  <c r="AK77" i="21" s="1"/>
  <c r="AL77" i="21" a="1"/>
  <c r="AL77" i="21" s="1"/>
  <c r="AM77" i="21" a="1"/>
  <c r="AM77" i="21" s="1"/>
  <c r="AN77" i="21" a="1"/>
  <c r="AN77" i="21" s="1"/>
  <c r="AO77" i="21" a="1"/>
  <c r="AO77" i="21" s="1"/>
  <c r="AP77" i="21" a="1"/>
  <c r="AP77" i="21" s="1"/>
  <c r="AQ77" i="21" a="1"/>
  <c r="AQ77" i="21" s="1"/>
  <c r="AR77" i="21" a="1"/>
  <c r="AR77" i="21" s="1"/>
  <c r="AS77" i="21" a="1"/>
  <c r="AS77" i="21" s="1"/>
  <c r="AT77" i="21" a="1"/>
  <c r="AT77" i="21" s="1"/>
  <c r="AU77" i="21" a="1"/>
  <c r="AU77" i="21" s="1"/>
  <c r="AV77" i="21" a="1"/>
  <c r="AV77" i="21" s="1"/>
  <c r="AW77" i="21" a="1"/>
  <c r="AW77" i="21" s="1"/>
  <c r="AX77" i="21" a="1"/>
  <c r="AX77" i="21" s="1"/>
  <c r="AY77" i="21" a="1"/>
  <c r="AY77" i="21" s="1"/>
  <c r="AZ77" i="21" a="1"/>
  <c r="AZ77" i="21" s="1"/>
  <c r="BA77" i="21" a="1"/>
  <c r="BA77" i="21" s="1"/>
  <c r="BB77" i="21" a="1"/>
  <c r="BB77" i="21" s="1"/>
  <c r="BC77" i="21" a="1"/>
  <c r="BC77" i="21" s="1"/>
  <c r="BD77" i="21" a="1"/>
  <c r="BD77" i="21" s="1"/>
  <c r="BE77" i="21" a="1"/>
  <c r="BE77" i="21" s="1"/>
  <c r="BF77" i="21" a="1"/>
  <c r="BF77" i="21" s="1"/>
  <c r="BG77" i="21" a="1"/>
  <c r="BG77" i="21" s="1"/>
  <c r="BH77" i="21" a="1"/>
  <c r="BH77" i="21" s="1"/>
  <c r="BI77" i="21" a="1"/>
  <c r="BI77" i="21" s="1"/>
  <c r="BJ77" i="21" a="1"/>
  <c r="BJ77" i="21" s="1"/>
  <c r="BK77" i="21" a="1"/>
  <c r="BK77" i="21" s="1"/>
  <c r="BL77" i="21" a="1"/>
  <c r="BL77" i="21" s="1"/>
  <c r="BM77" i="21" a="1"/>
  <c r="BM77" i="21" s="1"/>
  <c r="BN77" i="21" a="1"/>
  <c r="BN77" i="21" s="1"/>
  <c r="BO77" i="21" a="1"/>
  <c r="BO77" i="21" s="1"/>
  <c r="BP77" i="21" a="1"/>
  <c r="BP77" i="21" s="1"/>
  <c r="BQ77" i="21" a="1"/>
  <c r="BQ77" i="21" s="1"/>
  <c r="BR77" i="21" a="1"/>
  <c r="BR77" i="21" s="1"/>
  <c r="BS77" i="21" a="1"/>
  <c r="BS77" i="21" s="1"/>
  <c r="BT77" i="21" a="1"/>
  <c r="BT77" i="21" s="1"/>
  <c r="BU77" i="21" a="1"/>
  <c r="BU77" i="21" s="1"/>
  <c r="BV77" i="21" a="1"/>
  <c r="BV77" i="21" s="1"/>
  <c r="BW77" i="21" a="1"/>
  <c r="BW77" i="21" s="1"/>
  <c r="BX77" i="21" a="1"/>
  <c r="BX77" i="21" s="1"/>
  <c r="BY77" i="21" a="1"/>
  <c r="BY77" i="21" s="1"/>
  <c r="BZ77" i="21" a="1"/>
  <c r="BZ77" i="21" s="1"/>
  <c r="CA77" i="21" a="1"/>
  <c r="CA77" i="21" s="1"/>
  <c r="CB77" i="21" a="1"/>
  <c r="CB77" i="21" s="1"/>
  <c r="CC77" i="21" a="1"/>
  <c r="CC77" i="21" s="1"/>
  <c r="CD77" i="21" a="1"/>
  <c r="CD77" i="21" s="1"/>
  <c r="CE77" i="21" a="1"/>
  <c r="CE77" i="21" s="1"/>
  <c r="CF77" i="21" a="1"/>
  <c r="CF77" i="21" s="1"/>
  <c r="CG77" i="21" a="1"/>
  <c r="CG77" i="21" s="1"/>
  <c r="CH77" i="21" a="1"/>
  <c r="CH77" i="21" s="1"/>
  <c r="CI77" i="21" a="1"/>
  <c r="CI77" i="21" s="1"/>
  <c r="CJ77" i="21" a="1"/>
  <c r="CJ77" i="21" s="1"/>
  <c r="CK77" i="21" a="1"/>
  <c r="CK77" i="21" s="1"/>
  <c r="CL77" i="21" a="1"/>
  <c r="CL77" i="21" s="1"/>
  <c r="CM77" i="21" a="1"/>
  <c r="CM77" i="21" s="1"/>
  <c r="CN77" i="21" a="1"/>
  <c r="CN77" i="21" s="1"/>
  <c r="CO77" i="21" a="1"/>
  <c r="CO77" i="21" s="1"/>
  <c r="CP77" i="21" a="1"/>
  <c r="CP77" i="21" s="1"/>
  <c r="CQ77" i="21" a="1"/>
  <c r="CQ77" i="21" s="1"/>
  <c r="CR77" i="21" a="1"/>
  <c r="CR77" i="21" s="1"/>
  <c r="CS77" i="21" a="1"/>
  <c r="CS77" i="21" s="1"/>
  <c r="CT77" i="21" a="1"/>
  <c r="CT77" i="21" s="1"/>
  <c r="CU77" i="21" a="1"/>
  <c r="CU77" i="21" s="1"/>
  <c r="CV77" i="21" a="1"/>
  <c r="CV77" i="21" s="1"/>
  <c r="CW77" i="21" a="1"/>
  <c r="CW77" i="21" s="1"/>
  <c r="N78" i="21" a="1"/>
  <c r="N78" i="21" s="1"/>
  <c r="O78" i="21" a="1"/>
  <c r="O78" i="21" s="1"/>
  <c r="P78" i="21" a="1"/>
  <c r="P78" i="21" s="1"/>
  <c r="Q78" i="21" a="1"/>
  <c r="Q78" i="21" s="1"/>
  <c r="R78" i="21" a="1"/>
  <c r="R78" i="21" s="1"/>
  <c r="S78" i="21" a="1"/>
  <c r="S78" i="21" s="1"/>
  <c r="T78" i="21" a="1"/>
  <c r="T78" i="21" s="1"/>
  <c r="U78" i="21" a="1"/>
  <c r="U78" i="21" s="1"/>
  <c r="V78" i="21" a="1"/>
  <c r="V78" i="21" s="1"/>
  <c r="W78" i="21" a="1"/>
  <c r="W78" i="21" s="1"/>
  <c r="X78" i="21" a="1"/>
  <c r="X78" i="21" s="1"/>
  <c r="Y78" i="21" a="1"/>
  <c r="Y78" i="21" s="1"/>
  <c r="Z78" i="21" a="1"/>
  <c r="Z78" i="21" s="1"/>
  <c r="AA78" i="21" a="1"/>
  <c r="AA78" i="21" s="1"/>
  <c r="AB78" i="21" a="1"/>
  <c r="AB78" i="21" s="1"/>
  <c r="AC78" i="21" a="1"/>
  <c r="AC78" i="21" s="1"/>
  <c r="AD78" i="21" a="1"/>
  <c r="AD78" i="21" s="1"/>
  <c r="AE78" i="21" a="1"/>
  <c r="AE78" i="21" s="1"/>
  <c r="AF78" i="21" a="1"/>
  <c r="AF78" i="21" s="1"/>
  <c r="AG78" i="21" a="1"/>
  <c r="AG78" i="21" s="1"/>
  <c r="AH78" i="21" a="1"/>
  <c r="AH78" i="21" s="1"/>
  <c r="AI78" i="21" a="1"/>
  <c r="AI78" i="21" s="1"/>
  <c r="AJ78" i="21" a="1"/>
  <c r="AJ78" i="21" s="1"/>
  <c r="AK78" i="21" a="1"/>
  <c r="AK78" i="21" s="1"/>
  <c r="AL78" i="21" a="1"/>
  <c r="AL78" i="21" s="1"/>
  <c r="AM78" i="21" a="1"/>
  <c r="AM78" i="21" s="1"/>
  <c r="AN78" i="21" a="1"/>
  <c r="AN78" i="21" s="1"/>
  <c r="AO78" i="21" a="1"/>
  <c r="AO78" i="21" s="1"/>
  <c r="AP78" i="21" a="1"/>
  <c r="AP78" i="21" s="1"/>
  <c r="AQ78" i="21" a="1"/>
  <c r="AQ78" i="21" s="1"/>
  <c r="AR78" i="21" a="1"/>
  <c r="AR78" i="21" s="1"/>
  <c r="AS78" i="21" a="1"/>
  <c r="AS78" i="21" s="1"/>
  <c r="AT78" i="21" a="1"/>
  <c r="AT78" i="21" s="1"/>
  <c r="AU78" i="21" a="1"/>
  <c r="AU78" i="21" s="1"/>
  <c r="AV78" i="21" a="1"/>
  <c r="AV78" i="21" s="1"/>
  <c r="AW78" i="21" a="1"/>
  <c r="AW78" i="21" s="1"/>
  <c r="AX78" i="21" a="1"/>
  <c r="AX78" i="21" s="1"/>
  <c r="AY78" i="21" a="1"/>
  <c r="AY78" i="21" s="1"/>
  <c r="AZ78" i="21" a="1"/>
  <c r="AZ78" i="21" s="1"/>
  <c r="BA78" i="21" a="1"/>
  <c r="BA78" i="21" s="1"/>
  <c r="BB78" i="21" a="1"/>
  <c r="BB78" i="21" s="1"/>
  <c r="BC78" i="21" a="1"/>
  <c r="BC78" i="21" s="1"/>
  <c r="BD78" i="21" a="1"/>
  <c r="BD78" i="21" s="1"/>
  <c r="BE78" i="21" a="1"/>
  <c r="BE78" i="21" s="1"/>
  <c r="BF78" i="21" a="1"/>
  <c r="BF78" i="21" s="1"/>
  <c r="BG78" i="21" a="1"/>
  <c r="BG78" i="21" s="1"/>
  <c r="BH78" i="21" a="1"/>
  <c r="BH78" i="21" s="1"/>
  <c r="BI78" i="21" a="1"/>
  <c r="BI78" i="21" s="1"/>
  <c r="BJ78" i="21" a="1"/>
  <c r="BJ78" i="21" s="1"/>
  <c r="BK78" i="21" a="1"/>
  <c r="BK78" i="21" s="1"/>
  <c r="BL78" i="21" a="1"/>
  <c r="BL78" i="21" s="1"/>
  <c r="BM78" i="21" a="1"/>
  <c r="BM78" i="21" s="1"/>
  <c r="BN78" i="21" a="1"/>
  <c r="BN78" i="21" s="1"/>
  <c r="BO78" i="21" a="1"/>
  <c r="BO78" i="21" s="1"/>
  <c r="BP78" i="21" a="1"/>
  <c r="BP78" i="21" s="1"/>
  <c r="BQ78" i="21" a="1"/>
  <c r="BQ78" i="21" s="1"/>
  <c r="BR78" i="21" a="1"/>
  <c r="BR78" i="21" s="1"/>
  <c r="BS78" i="21" a="1"/>
  <c r="BS78" i="21" s="1"/>
  <c r="BT78" i="21" a="1"/>
  <c r="BT78" i="21" s="1"/>
  <c r="BU78" i="21" a="1"/>
  <c r="BU78" i="21" s="1"/>
  <c r="BV78" i="21" a="1"/>
  <c r="BV78" i="21" s="1"/>
  <c r="BW78" i="21" a="1"/>
  <c r="BW78" i="21" s="1"/>
  <c r="BX78" i="21" a="1"/>
  <c r="BX78" i="21" s="1"/>
  <c r="BY78" i="21" a="1"/>
  <c r="BY78" i="21" s="1"/>
  <c r="BZ78" i="21" a="1"/>
  <c r="BZ78" i="21" s="1"/>
  <c r="CA78" i="21" a="1"/>
  <c r="CA78" i="21" s="1"/>
  <c r="CB78" i="21" a="1"/>
  <c r="CB78" i="21" s="1"/>
  <c r="CC78" i="21" a="1"/>
  <c r="CC78" i="21" s="1"/>
  <c r="CD78" i="21" a="1"/>
  <c r="CD78" i="21" s="1"/>
  <c r="CE78" i="21" a="1"/>
  <c r="CE78" i="21" s="1"/>
  <c r="CF78" i="21" a="1"/>
  <c r="CF78" i="21" s="1"/>
  <c r="CG78" i="21" a="1"/>
  <c r="CG78" i="21" s="1"/>
  <c r="CH78" i="21" a="1"/>
  <c r="CH78" i="21" s="1"/>
  <c r="CI78" i="21" a="1"/>
  <c r="CI78" i="21" s="1"/>
  <c r="CJ78" i="21" a="1"/>
  <c r="CJ78" i="21" s="1"/>
  <c r="CK78" i="21" a="1"/>
  <c r="CK78" i="21" s="1"/>
  <c r="CL78" i="21" a="1"/>
  <c r="CL78" i="21" s="1"/>
  <c r="CM78" i="21" a="1"/>
  <c r="CM78" i="21" s="1"/>
  <c r="CN78" i="21" a="1"/>
  <c r="CN78" i="21" s="1"/>
  <c r="CO78" i="21" a="1"/>
  <c r="CO78" i="21" s="1"/>
  <c r="CP78" i="21" a="1"/>
  <c r="CP78" i="21" s="1"/>
  <c r="CQ78" i="21" a="1"/>
  <c r="CQ78" i="21" s="1"/>
  <c r="CR78" i="21" a="1"/>
  <c r="CR78" i="21" s="1"/>
  <c r="CS78" i="21" a="1"/>
  <c r="CS78" i="21" s="1"/>
  <c r="CT78" i="21" a="1"/>
  <c r="CT78" i="21" s="1"/>
  <c r="CU78" i="21" a="1"/>
  <c r="CU78" i="21" s="1"/>
  <c r="CV78" i="21" a="1"/>
  <c r="CV78" i="21" s="1"/>
  <c r="CW78" i="21" a="1"/>
  <c r="CW78" i="21" s="1"/>
  <c r="N79" i="21" a="1"/>
  <c r="N79" i="21" s="1"/>
  <c r="O79" i="21" a="1"/>
  <c r="O79" i="21" s="1"/>
  <c r="P79" i="21" a="1"/>
  <c r="P79" i="21" s="1"/>
  <c r="Q79" i="21" a="1"/>
  <c r="Q79" i="21" s="1"/>
  <c r="R79" i="21" a="1"/>
  <c r="R79" i="21" s="1"/>
  <c r="S79" i="21" a="1"/>
  <c r="S79" i="21" s="1"/>
  <c r="T79" i="21" a="1"/>
  <c r="T79" i="21" s="1"/>
  <c r="U79" i="21" a="1"/>
  <c r="U79" i="21" s="1"/>
  <c r="V79" i="21" a="1"/>
  <c r="V79" i="21" s="1"/>
  <c r="W79" i="21" a="1"/>
  <c r="W79" i="21" s="1"/>
  <c r="X79" i="21" a="1"/>
  <c r="X79" i="21" s="1"/>
  <c r="Y79" i="21" a="1"/>
  <c r="Y79" i="21" s="1"/>
  <c r="Z79" i="21" a="1"/>
  <c r="Z79" i="21" s="1"/>
  <c r="AA79" i="21" a="1"/>
  <c r="AA79" i="21" s="1"/>
  <c r="AB79" i="21" a="1"/>
  <c r="AB79" i="21" s="1"/>
  <c r="AC79" i="21" a="1"/>
  <c r="AC79" i="21" s="1"/>
  <c r="AD79" i="21" a="1"/>
  <c r="AD79" i="21" s="1"/>
  <c r="AE79" i="21" a="1"/>
  <c r="AE79" i="21" s="1"/>
  <c r="AF79" i="21" a="1"/>
  <c r="AF79" i="21" s="1"/>
  <c r="AG79" i="21" a="1"/>
  <c r="AG79" i="21" s="1"/>
  <c r="AH79" i="21" a="1"/>
  <c r="AH79" i="21" s="1"/>
  <c r="AI79" i="21" a="1"/>
  <c r="AI79" i="21" s="1"/>
  <c r="AJ79" i="21" a="1"/>
  <c r="AJ79" i="21" s="1"/>
  <c r="AK79" i="21" a="1"/>
  <c r="AK79" i="21" s="1"/>
  <c r="AL79" i="21" a="1"/>
  <c r="AL79" i="21" s="1"/>
  <c r="AM79" i="21" a="1"/>
  <c r="AM79" i="21" s="1"/>
  <c r="AN79" i="21" a="1"/>
  <c r="AN79" i="21" s="1"/>
  <c r="AO79" i="21" a="1"/>
  <c r="AO79" i="21" s="1"/>
  <c r="AP79" i="21" a="1"/>
  <c r="AP79" i="21" s="1"/>
  <c r="AQ79" i="21" a="1"/>
  <c r="AQ79" i="21" s="1"/>
  <c r="AR79" i="21" a="1"/>
  <c r="AR79" i="21" s="1"/>
  <c r="AS79" i="21" a="1"/>
  <c r="AS79" i="21" s="1"/>
  <c r="AT79" i="21" a="1"/>
  <c r="AT79" i="21" s="1"/>
  <c r="AU79" i="21" a="1"/>
  <c r="AU79" i="21" s="1"/>
  <c r="AV79" i="21" a="1"/>
  <c r="AV79" i="21" s="1"/>
  <c r="AW79" i="21" a="1"/>
  <c r="AW79" i="21" s="1"/>
  <c r="AX79" i="21" a="1"/>
  <c r="AX79" i="21" s="1"/>
  <c r="AY79" i="21" a="1"/>
  <c r="AY79" i="21" s="1"/>
  <c r="AZ79" i="21" a="1"/>
  <c r="AZ79" i="21" s="1"/>
  <c r="BA79" i="21" a="1"/>
  <c r="BA79" i="21" s="1"/>
  <c r="BB79" i="21" a="1"/>
  <c r="BB79" i="21" s="1"/>
  <c r="BC79" i="21" a="1"/>
  <c r="BC79" i="21" s="1"/>
  <c r="BD79" i="21" a="1"/>
  <c r="BD79" i="21" s="1"/>
  <c r="BE79" i="21" a="1"/>
  <c r="BE79" i="21" s="1"/>
  <c r="BF79" i="21" a="1"/>
  <c r="BF79" i="21" s="1"/>
  <c r="BG79" i="21" a="1"/>
  <c r="BG79" i="21" s="1"/>
  <c r="BH79" i="21" a="1"/>
  <c r="BH79" i="21" s="1"/>
  <c r="BI79" i="21" a="1"/>
  <c r="BI79" i="21" s="1"/>
  <c r="BJ79" i="21" a="1"/>
  <c r="BJ79" i="21" s="1"/>
  <c r="BK79" i="21" a="1"/>
  <c r="BK79" i="21" s="1"/>
  <c r="BL79" i="21" a="1"/>
  <c r="BL79" i="21" s="1"/>
  <c r="BM79" i="21" a="1"/>
  <c r="BM79" i="21" s="1"/>
  <c r="BN79" i="21" a="1"/>
  <c r="BN79" i="21" s="1"/>
  <c r="BO79" i="21" a="1"/>
  <c r="BO79" i="21" s="1"/>
  <c r="BP79" i="21" a="1"/>
  <c r="BP79" i="21" s="1"/>
  <c r="BQ79" i="21" a="1"/>
  <c r="BQ79" i="21" s="1"/>
  <c r="BR79" i="21" a="1"/>
  <c r="BR79" i="21" s="1"/>
  <c r="BS79" i="21" a="1"/>
  <c r="BS79" i="21" s="1"/>
  <c r="BT79" i="21" a="1"/>
  <c r="BT79" i="21" s="1"/>
  <c r="BU79" i="21" a="1"/>
  <c r="BU79" i="21" s="1"/>
  <c r="BV79" i="21" a="1"/>
  <c r="BV79" i="21" s="1"/>
  <c r="BW79" i="21" a="1"/>
  <c r="BW79" i="21" s="1"/>
  <c r="BX79" i="21" a="1"/>
  <c r="BX79" i="21" s="1"/>
  <c r="BY79" i="21" a="1"/>
  <c r="BY79" i="21" s="1"/>
  <c r="BZ79" i="21" a="1"/>
  <c r="BZ79" i="21" s="1"/>
  <c r="CA79" i="21" a="1"/>
  <c r="CA79" i="21" s="1"/>
  <c r="CB79" i="21" a="1"/>
  <c r="CB79" i="21" s="1"/>
  <c r="CC79" i="21" a="1"/>
  <c r="CC79" i="21" s="1"/>
  <c r="CD79" i="21" a="1"/>
  <c r="CD79" i="21" s="1"/>
  <c r="CE79" i="21" a="1"/>
  <c r="CE79" i="21" s="1"/>
  <c r="CF79" i="21" a="1"/>
  <c r="CF79" i="21" s="1"/>
  <c r="CG79" i="21" a="1"/>
  <c r="CG79" i="21" s="1"/>
  <c r="CH79" i="21" a="1"/>
  <c r="CH79" i="21" s="1"/>
  <c r="CI79" i="21" a="1"/>
  <c r="CI79" i="21" s="1"/>
  <c r="CJ79" i="21" a="1"/>
  <c r="CJ79" i="21" s="1"/>
  <c r="CK79" i="21" a="1"/>
  <c r="CK79" i="21" s="1"/>
  <c r="CL79" i="21" a="1"/>
  <c r="CL79" i="21" s="1"/>
  <c r="CM79" i="21" a="1"/>
  <c r="CM79" i="21" s="1"/>
  <c r="CN79" i="21" a="1"/>
  <c r="CN79" i="21" s="1"/>
  <c r="CO79" i="21" a="1"/>
  <c r="CO79" i="21" s="1"/>
  <c r="CP79" i="21" a="1"/>
  <c r="CP79" i="21" s="1"/>
  <c r="CQ79" i="21" a="1"/>
  <c r="CQ79" i="21" s="1"/>
  <c r="CR79" i="21" a="1"/>
  <c r="CR79" i="21" s="1"/>
  <c r="CS79" i="21" a="1"/>
  <c r="CS79" i="21" s="1"/>
  <c r="CT79" i="21" a="1"/>
  <c r="CT79" i="21" s="1"/>
  <c r="CU79" i="21" a="1"/>
  <c r="CU79" i="21" s="1"/>
  <c r="CV79" i="21" a="1"/>
  <c r="CV79" i="21" s="1"/>
  <c r="CW79" i="21" a="1"/>
  <c r="CW79" i="21" s="1"/>
  <c r="N80" i="21" a="1"/>
  <c r="N80" i="21" s="1"/>
  <c r="O80" i="21" a="1"/>
  <c r="O80" i="21" s="1"/>
  <c r="P80" i="21" a="1"/>
  <c r="P80" i="21" s="1"/>
  <c r="Q80" i="21" a="1"/>
  <c r="Q80" i="21" s="1"/>
  <c r="R80" i="21" a="1"/>
  <c r="R80" i="21" s="1"/>
  <c r="S80" i="21" a="1"/>
  <c r="S80" i="21" s="1"/>
  <c r="T80" i="21" a="1"/>
  <c r="T80" i="21" s="1"/>
  <c r="U80" i="21" a="1"/>
  <c r="U80" i="21" s="1"/>
  <c r="V80" i="21" a="1"/>
  <c r="V80" i="21" s="1"/>
  <c r="W80" i="21" a="1"/>
  <c r="W80" i="21" s="1"/>
  <c r="X80" i="21" a="1"/>
  <c r="X80" i="21" s="1"/>
  <c r="Y80" i="21" a="1"/>
  <c r="Y80" i="21" s="1"/>
  <c r="Z80" i="21" a="1"/>
  <c r="Z80" i="21" s="1"/>
  <c r="AA80" i="21" a="1"/>
  <c r="AA80" i="21" s="1"/>
  <c r="AB80" i="21" a="1"/>
  <c r="AB80" i="21" s="1"/>
  <c r="AC80" i="21" a="1"/>
  <c r="AC80" i="21" s="1"/>
  <c r="AD80" i="21" a="1"/>
  <c r="AD80" i="21" s="1"/>
  <c r="AE80" i="21" a="1"/>
  <c r="AE80" i="21" s="1"/>
  <c r="AF80" i="21" a="1"/>
  <c r="AF80" i="21" s="1"/>
  <c r="AG80" i="21" a="1"/>
  <c r="AG80" i="21" s="1"/>
  <c r="AH80" i="21" a="1"/>
  <c r="AH80" i="21" s="1"/>
  <c r="AI80" i="21" a="1"/>
  <c r="AI80" i="21" s="1"/>
  <c r="AJ80" i="21" a="1"/>
  <c r="AJ80" i="21" s="1"/>
  <c r="AK80" i="21" a="1"/>
  <c r="AK80" i="21" s="1"/>
  <c r="AL80" i="21" a="1"/>
  <c r="AL80" i="21" s="1"/>
  <c r="AM80" i="21" a="1"/>
  <c r="AM80" i="21" s="1"/>
  <c r="AN80" i="21" a="1"/>
  <c r="AN80" i="21" s="1"/>
  <c r="AO80" i="21" a="1"/>
  <c r="AO80" i="21" s="1"/>
  <c r="AP80" i="21" a="1"/>
  <c r="AP80" i="21" s="1"/>
  <c r="AQ80" i="21" a="1"/>
  <c r="AQ80" i="21" s="1"/>
  <c r="AR80" i="21" a="1"/>
  <c r="AR80" i="21" s="1"/>
  <c r="AS80" i="21" a="1"/>
  <c r="AS80" i="21" s="1"/>
  <c r="AT80" i="21" a="1"/>
  <c r="AT80" i="21" s="1"/>
  <c r="AU80" i="21" a="1"/>
  <c r="AU80" i="21" s="1"/>
  <c r="AV80" i="21" a="1"/>
  <c r="AV80" i="21" s="1"/>
  <c r="AW80" i="21" a="1"/>
  <c r="AW80" i="21" s="1"/>
  <c r="AX80" i="21" a="1"/>
  <c r="AX80" i="21" s="1"/>
  <c r="AY80" i="21" a="1"/>
  <c r="AY80" i="21" s="1"/>
  <c r="AZ80" i="21" a="1"/>
  <c r="AZ80" i="21" s="1"/>
  <c r="BA80" i="21" a="1"/>
  <c r="BA80" i="21" s="1"/>
  <c r="BB80" i="21" a="1"/>
  <c r="BB80" i="21" s="1"/>
  <c r="BC80" i="21" a="1"/>
  <c r="BC80" i="21" s="1"/>
  <c r="BD80" i="21" a="1"/>
  <c r="BD80" i="21" s="1"/>
  <c r="BE80" i="21" a="1"/>
  <c r="BE80" i="21" s="1"/>
  <c r="BF80" i="21" a="1"/>
  <c r="BF80" i="21" s="1"/>
  <c r="BG80" i="21" a="1"/>
  <c r="BG80" i="21" s="1"/>
  <c r="BH80" i="21" a="1"/>
  <c r="BH80" i="21" s="1"/>
  <c r="BI80" i="21" a="1"/>
  <c r="BI80" i="21" s="1"/>
  <c r="BJ80" i="21" a="1"/>
  <c r="BJ80" i="21" s="1"/>
  <c r="BK80" i="21" a="1"/>
  <c r="BK80" i="21" s="1"/>
  <c r="BL80" i="21" a="1"/>
  <c r="BL80" i="21" s="1"/>
  <c r="BM80" i="21" a="1"/>
  <c r="BM80" i="21" s="1"/>
  <c r="BN80" i="21" a="1"/>
  <c r="BN80" i="21" s="1"/>
  <c r="BO80" i="21" a="1"/>
  <c r="BO80" i="21" s="1"/>
  <c r="BP80" i="21" a="1"/>
  <c r="BP80" i="21" s="1"/>
  <c r="BQ80" i="21" a="1"/>
  <c r="BQ80" i="21" s="1"/>
  <c r="BR80" i="21" a="1"/>
  <c r="BR80" i="21" s="1"/>
  <c r="BS80" i="21" a="1"/>
  <c r="BS80" i="21" s="1"/>
  <c r="BT80" i="21" a="1"/>
  <c r="BT80" i="21" s="1"/>
  <c r="BU80" i="21" a="1"/>
  <c r="BU80" i="21" s="1"/>
  <c r="BV80" i="21" a="1"/>
  <c r="BV80" i="21" s="1"/>
  <c r="BW80" i="21" a="1"/>
  <c r="BW80" i="21" s="1"/>
  <c r="BX80" i="21" a="1"/>
  <c r="BX80" i="21" s="1"/>
  <c r="BY80" i="21" a="1"/>
  <c r="BY80" i="21" s="1"/>
  <c r="BZ80" i="21" a="1"/>
  <c r="BZ80" i="21" s="1"/>
  <c r="CA80" i="21" a="1"/>
  <c r="CA80" i="21" s="1"/>
  <c r="CB80" i="21" a="1"/>
  <c r="CB80" i="21" s="1"/>
  <c r="CC80" i="21" a="1"/>
  <c r="CC80" i="21" s="1"/>
  <c r="CD80" i="21" a="1"/>
  <c r="CD80" i="21" s="1"/>
  <c r="CE80" i="21" a="1"/>
  <c r="CE80" i="21" s="1"/>
  <c r="CF80" i="21" a="1"/>
  <c r="CF80" i="21" s="1"/>
  <c r="CG80" i="21" a="1"/>
  <c r="CG80" i="21" s="1"/>
  <c r="CH80" i="21" a="1"/>
  <c r="CH80" i="21" s="1"/>
  <c r="CI80" i="21" a="1"/>
  <c r="CI80" i="21" s="1"/>
  <c r="CJ80" i="21" a="1"/>
  <c r="CJ80" i="21" s="1"/>
  <c r="CK80" i="21" a="1"/>
  <c r="CK80" i="21" s="1"/>
  <c r="CL80" i="21" a="1"/>
  <c r="CL80" i="21" s="1"/>
  <c r="CM80" i="21" a="1"/>
  <c r="CM80" i="21" s="1"/>
  <c r="CN80" i="21" a="1"/>
  <c r="CN80" i="21" s="1"/>
  <c r="CO80" i="21" a="1"/>
  <c r="CO80" i="21" s="1"/>
  <c r="CP80" i="21" a="1"/>
  <c r="CP80" i="21" s="1"/>
  <c r="CQ80" i="21" a="1"/>
  <c r="CQ80" i="21" s="1"/>
  <c r="CR80" i="21" a="1"/>
  <c r="CR80" i="21" s="1"/>
  <c r="CS80" i="21" a="1"/>
  <c r="CS80" i="21" s="1"/>
  <c r="CT80" i="21" a="1"/>
  <c r="CT80" i="21" s="1"/>
  <c r="CU80" i="21" a="1"/>
  <c r="CU80" i="21" s="1"/>
  <c r="CV80" i="21" a="1"/>
  <c r="CV80" i="21" s="1"/>
  <c r="CW80" i="21" a="1"/>
  <c r="CW80" i="21" s="1"/>
  <c r="N81" i="21" a="1"/>
  <c r="N81" i="21" s="1"/>
  <c r="O81" i="21" a="1"/>
  <c r="O81" i="21" s="1"/>
  <c r="P81" i="21" a="1"/>
  <c r="P81" i="21" s="1"/>
  <c r="Q81" i="21" a="1"/>
  <c r="Q81" i="21" s="1"/>
  <c r="R81" i="21" a="1"/>
  <c r="R81" i="21" s="1"/>
  <c r="S81" i="21" a="1"/>
  <c r="S81" i="21" s="1"/>
  <c r="T81" i="21" a="1"/>
  <c r="T81" i="21" s="1"/>
  <c r="U81" i="21" a="1"/>
  <c r="U81" i="21" s="1"/>
  <c r="V81" i="21" a="1"/>
  <c r="V81" i="21" s="1"/>
  <c r="W81" i="21" a="1"/>
  <c r="W81" i="21" s="1"/>
  <c r="X81" i="21" a="1"/>
  <c r="X81" i="21" s="1"/>
  <c r="Y81" i="21" a="1"/>
  <c r="Y81" i="21" s="1"/>
  <c r="Z81" i="21" a="1"/>
  <c r="Z81" i="21" s="1"/>
  <c r="AA81" i="21" a="1"/>
  <c r="AA81" i="21" s="1"/>
  <c r="AB81" i="21" a="1"/>
  <c r="AB81" i="21" s="1"/>
  <c r="AC81" i="21" a="1"/>
  <c r="AC81" i="21" s="1"/>
  <c r="AD81" i="21" a="1"/>
  <c r="AD81" i="21" s="1"/>
  <c r="AE81" i="21" a="1"/>
  <c r="AE81" i="21" s="1"/>
  <c r="AF81" i="21" a="1"/>
  <c r="AF81" i="21" s="1"/>
  <c r="AG81" i="21" a="1"/>
  <c r="AG81" i="21" s="1"/>
  <c r="AH81" i="21" a="1"/>
  <c r="AH81" i="21" s="1"/>
  <c r="AI81" i="21" a="1"/>
  <c r="AI81" i="21" s="1"/>
  <c r="AJ81" i="21" a="1"/>
  <c r="AJ81" i="21" s="1"/>
  <c r="AK81" i="21" a="1"/>
  <c r="AK81" i="21" s="1"/>
  <c r="AL81" i="21" a="1"/>
  <c r="AL81" i="21" s="1"/>
  <c r="AM81" i="21" a="1"/>
  <c r="AM81" i="21" s="1"/>
  <c r="AN81" i="21" a="1"/>
  <c r="AN81" i="21" s="1"/>
  <c r="AO81" i="21" a="1"/>
  <c r="AO81" i="21" s="1"/>
  <c r="AP81" i="21" a="1"/>
  <c r="AP81" i="21" s="1"/>
  <c r="AQ81" i="21" a="1"/>
  <c r="AQ81" i="21" s="1"/>
  <c r="AR81" i="21" a="1"/>
  <c r="AR81" i="21" s="1"/>
  <c r="AS81" i="21" a="1"/>
  <c r="AS81" i="21" s="1"/>
  <c r="AT81" i="21" a="1"/>
  <c r="AT81" i="21" s="1"/>
  <c r="AU81" i="21" a="1"/>
  <c r="AU81" i="21" s="1"/>
  <c r="AV81" i="21" a="1"/>
  <c r="AV81" i="21" s="1"/>
  <c r="AW81" i="21" a="1"/>
  <c r="AW81" i="21" s="1"/>
  <c r="AX81" i="21" a="1"/>
  <c r="AX81" i="21" s="1"/>
  <c r="AY81" i="21" a="1"/>
  <c r="AY81" i="21" s="1"/>
  <c r="AZ81" i="21" a="1"/>
  <c r="AZ81" i="21" s="1"/>
  <c r="BA81" i="21" a="1"/>
  <c r="BA81" i="21" s="1"/>
  <c r="BB81" i="21" a="1"/>
  <c r="BB81" i="21" s="1"/>
  <c r="BC81" i="21" a="1"/>
  <c r="BC81" i="21" s="1"/>
  <c r="BD81" i="21" a="1"/>
  <c r="BD81" i="21" s="1"/>
  <c r="BE81" i="21" a="1"/>
  <c r="BE81" i="21" s="1"/>
  <c r="BF81" i="21" a="1"/>
  <c r="BF81" i="21" s="1"/>
  <c r="BG81" i="21" a="1"/>
  <c r="BG81" i="21" s="1"/>
  <c r="BH81" i="21" a="1"/>
  <c r="BH81" i="21" s="1"/>
  <c r="BI81" i="21" a="1"/>
  <c r="BI81" i="21" s="1"/>
  <c r="BJ81" i="21" a="1"/>
  <c r="BJ81" i="21" s="1"/>
  <c r="BK81" i="21" a="1"/>
  <c r="BK81" i="21" s="1"/>
  <c r="BL81" i="21" a="1"/>
  <c r="BL81" i="21" s="1"/>
  <c r="BM81" i="21" a="1"/>
  <c r="BM81" i="21" s="1"/>
  <c r="BN81" i="21" a="1"/>
  <c r="BN81" i="21" s="1"/>
  <c r="BO81" i="21" a="1"/>
  <c r="BO81" i="21" s="1"/>
  <c r="BP81" i="21" a="1"/>
  <c r="BP81" i="21" s="1"/>
  <c r="BQ81" i="21" a="1"/>
  <c r="BQ81" i="21" s="1"/>
  <c r="BR81" i="21" a="1"/>
  <c r="BR81" i="21" s="1"/>
  <c r="BS81" i="21" a="1"/>
  <c r="BS81" i="21" s="1"/>
  <c r="BT81" i="21" a="1"/>
  <c r="BT81" i="21" s="1"/>
  <c r="BU81" i="21" a="1"/>
  <c r="BU81" i="21" s="1"/>
  <c r="BV81" i="21" a="1"/>
  <c r="BV81" i="21" s="1"/>
  <c r="BW81" i="21" a="1"/>
  <c r="BW81" i="21" s="1"/>
  <c r="BX81" i="21" a="1"/>
  <c r="BX81" i="21" s="1"/>
  <c r="BY81" i="21" a="1"/>
  <c r="BY81" i="21" s="1"/>
  <c r="BZ81" i="21" a="1"/>
  <c r="BZ81" i="21" s="1"/>
  <c r="CA81" i="21" a="1"/>
  <c r="CA81" i="21" s="1"/>
  <c r="CB81" i="21" a="1"/>
  <c r="CB81" i="21" s="1"/>
  <c r="CC81" i="21" a="1"/>
  <c r="CC81" i="21" s="1"/>
  <c r="CD81" i="21" a="1"/>
  <c r="CD81" i="21" s="1"/>
  <c r="CE81" i="21" a="1"/>
  <c r="CE81" i="21" s="1"/>
  <c r="CF81" i="21" a="1"/>
  <c r="CF81" i="21" s="1"/>
  <c r="CG81" i="21" a="1"/>
  <c r="CG81" i="21" s="1"/>
  <c r="CH81" i="21" a="1"/>
  <c r="CH81" i="21" s="1"/>
  <c r="CI81" i="21" a="1"/>
  <c r="CI81" i="21" s="1"/>
  <c r="CJ81" i="21" a="1"/>
  <c r="CJ81" i="21" s="1"/>
  <c r="CK81" i="21" a="1"/>
  <c r="CK81" i="21" s="1"/>
  <c r="CL81" i="21" a="1"/>
  <c r="CL81" i="21" s="1"/>
  <c r="CM81" i="21" a="1"/>
  <c r="CM81" i="21" s="1"/>
  <c r="CN81" i="21" a="1"/>
  <c r="CN81" i="21" s="1"/>
  <c r="CO81" i="21" a="1"/>
  <c r="CO81" i="21" s="1"/>
  <c r="CP81" i="21" a="1"/>
  <c r="CP81" i="21" s="1"/>
  <c r="CQ81" i="21" a="1"/>
  <c r="CQ81" i="21" s="1"/>
  <c r="CR81" i="21" a="1"/>
  <c r="CR81" i="21" s="1"/>
  <c r="CS81" i="21" a="1"/>
  <c r="CS81" i="21" s="1"/>
  <c r="CT81" i="21" a="1"/>
  <c r="CT81" i="21" s="1"/>
  <c r="CU81" i="21" a="1"/>
  <c r="CU81" i="21" s="1"/>
  <c r="CV81" i="21" a="1"/>
  <c r="CV81" i="21" s="1"/>
  <c r="CW81" i="21" a="1"/>
  <c r="CW81" i="21" s="1"/>
  <c r="S13" i="21" a="1"/>
  <c r="S13" i="21" s="1"/>
  <c r="T13" i="21" a="1"/>
  <c r="T13" i="21" s="1"/>
  <c r="U13" i="21" a="1"/>
  <c r="U13" i="21" s="1"/>
  <c r="V13" i="21" a="1"/>
  <c r="V13" i="21" s="1"/>
  <c r="W13" i="21" a="1"/>
  <c r="W13" i="21" s="1"/>
  <c r="X13" i="21" a="1"/>
  <c r="X13" i="21" s="1"/>
  <c r="Y13" i="21" a="1"/>
  <c r="Y13" i="21" s="1"/>
  <c r="Z13" i="21" a="1"/>
  <c r="Z13" i="21" s="1"/>
  <c r="AA13" i="21" a="1"/>
  <c r="AA13" i="21" s="1"/>
  <c r="AB13" i="21" a="1"/>
  <c r="AB13" i="21" s="1"/>
  <c r="AC13" i="21" a="1"/>
  <c r="AC13" i="21" s="1"/>
  <c r="AD13" i="21" a="1"/>
  <c r="AD13" i="21" s="1"/>
  <c r="AE13" i="21" a="1"/>
  <c r="AE13" i="21" s="1"/>
  <c r="AF13" i="21" a="1"/>
  <c r="AF13" i="21" s="1"/>
  <c r="AG13" i="21" a="1"/>
  <c r="AG13" i="21" s="1"/>
  <c r="AH13" i="21" a="1"/>
  <c r="AH13" i="21" s="1"/>
  <c r="AI13" i="21" a="1"/>
  <c r="AI13" i="21" s="1"/>
  <c r="AJ13" i="21" a="1"/>
  <c r="AJ13" i="21" s="1"/>
  <c r="AK13" i="21" a="1"/>
  <c r="AK13" i="21" s="1"/>
  <c r="AL13" i="21" a="1"/>
  <c r="AL13" i="21" s="1"/>
  <c r="AM13" i="21" a="1"/>
  <c r="AM13" i="21" s="1"/>
  <c r="AN13" i="21" a="1"/>
  <c r="AN13" i="21" s="1"/>
  <c r="AO13" i="21" a="1"/>
  <c r="AO13" i="21" s="1"/>
  <c r="AP13" i="21" a="1"/>
  <c r="AP13" i="21" s="1"/>
  <c r="AQ13" i="21" a="1"/>
  <c r="AQ13" i="21" s="1"/>
  <c r="AR13" i="21" a="1"/>
  <c r="AR13" i="21" s="1"/>
  <c r="AS13" i="21" a="1"/>
  <c r="AS13" i="21" s="1"/>
  <c r="AT13" i="21" a="1"/>
  <c r="AT13" i="21" s="1"/>
  <c r="AU13" i="21" a="1"/>
  <c r="AU13" i="21" s="1"/>
  <c r="AV13" i="21" a="1"/>
  <c r="AV13" i="21" s="1"/>
  <c r="AW13" i="21" a="1"/>
  <c r="AW13" i="21" s="1"/>
  <c r="AX13" i="21" a="1"/>
  <c r="AX13" i="21" s="1"/>
  <c r="AY13" i="21" a="1"/>
  <c r="AY13" i="21" s="1"/>
  <c r="AZ13" i="21" a="1"/>
  <c r="AZ13" i="21" s="1"/>
  <c r="BA13" i="21" a="1"/>
  <c r="BA13" i="21" s="1"/>
  <c r="BB13" i="21" a="1"/>
  <c r="BB13" i="21" s="1"/>
  <c r="BC13" i="21" a="1"/>
  <c r="BC13" i="21" s="1"/>
  <c r="BD13" i="21" a="1"/>
  <c r="BD13" i="21" s="1"/>
  <c r="BE13" i="21" a="1"/>
  <c r="BE13" i="21" s="1"/>
  <c r="BF13" i="21" a="1"/>
  <c r="BF13" i="21" s="1"/>
  <c r="BG13" i="21" a="1"/>
  <c r="BG13" i="21" s="1"/>
  <c r="BH13" i="21" a="1"/>
  <c r="BH13" i="21" s="1"/>
  <c r="BI13" i="21" a="1"/>
  <c r="BI13" i="21" s="1"/>
  <c r="BJ13" i="21" a="1"/>
  <c r="BJ13" i="21" s="1"/>
  <c r="BK13" i="21" a="1"/>
  <c r="BK13" i="21" s="1"/>
  <c r="BL13" i="21" a="1"/>
  <c r="BL13" i="21" s="1"/>
  <c r="BM13" i="21" a="1"/>
  <c r="BM13" i="21" s="1"/>
  <c r="BN13" i="21" a="1"/>
  <c r="BN13" i="21" s="1"/>
  <c r="BO13" i="21" a="1"/>
  <c r="BO13" i="21" s="1"/>
  <c r="BP13" i="21" a="1"/>
  <c r="BP13" i="21" s="1"/>
  <c r="BQ13" i="21" a="1"/>
  <c r="BQ13" i="21" s="1"/>
  <c r="BR13" i="21" a="1"/>
  <c r="BR13" i="21" s="1"/>
  <c r="BS13" i="21" a="1"/>
  <c r="BS13" i="21" s="1"/>
  <c r="BT13" i="21" a="1"/>
  <c r="BT13" i="21" s="1"/>
  <c r="BU13" i="21" a="1"/>
  <c r="BU13" i="21" s="1"/>
  <c r="BV13" i="21" a="1"/>
  <c r="BV13" i="21" s="1"/>
  <c r="BW13" i="21" a="1"/>
  <c r="BW13" i="21" s="1"/>
  <c r="BX13" i="21" a="1"/>
  <c r="BX13" i="21" s="1"/>
  <c r="BY13" i="21" a="1"/>
  <c r="BY13" i="21" s="1"/>
  <c r="BZ13" i="21" a="1"/>
  <c r="BZ13" i="21" s="1"/>
  <c r="CA13" i="21" a="1"/>
  <c r="CA13" i="21" s="1"/>
  <c r="CB13" i="21" a="1"/>
  <c r="CB13" i="21" s="1"/>
  <c r="CC13" i="21" a="1"/>
  <c r="CC13" i="21" s="1"/>
  <c r="CD13" i="21" a="1"/>
  <c r="CD13" i="21" s="1"/>
  <c r="CE13" i="21" a="1"/>
  <c r="CE13" i="21" s="1"/>
  <c r="CF13" i="21" a="1"/>
  <c r="CF13" i="21" s="1"/>
  <c r="CG13" i="21" a="1"/>
  <c r="CG13" i="21" s="1"/>
  <c r="CH13" i="21" a="1"/>
  <c r="CH13" i="21" s="1"/>
  <c r="CI13" i="21" a="1"/>
  <c r="CI13" i="21" s="1"/>
  <c r="CJ13" i="21" a="1"/>
  <c r="CJ13" i="21" s="1"/>
  <c r="CK13" i="21" a="1"/>
  <c r="CK13" i="21" s="1"/>
  <c r="CL13" i="21" a="1"/>
  <c r="CL13" i="21" s="1"/>
  <c r="CM13" i="21" a="1"/>
  <c r="CM13" i="21" s="1"/>
  <c r="CN13" i="21" a="1"/>
  <c r="CN13" i="21" s="1"/>
  <c r="CO13" i="21" a="1"/>
  <c r="CO13" i="21" s="1"/>
  <c r="CP13" i="21" a="1"/>
  <c r="CP13" i="21" s="1"/>
  <c r="CQ13" i="21" a="1"/>
  <c r="CQ13" i="21" s="1"/>
  <c r="CR13" i="21" a="1"/>
  <c r="CR13" i="21" s="1"/>
  <c r="CS13" i="21" a="1"/>
  <c r="CS13" i="21" s="1"/>
  <c r="CT13" i="21" a="1"/>
  <c r="CT13" i="21" s="1"/>
  <c r="CU13" i="21" a="1"/>
  <c r="CU13" i="21" s="1"/>
  <c r="CV13" i="21" a="1"/>
  <c r="CV13" i="21" s="1"/>
  <c r="CW13" i="21" a="1"/>
  <c r="CW13" i="21" s="1"/>
  <c r="S14" i="21" a="1"/>
  <c r="S14" i="21" s="1"/>
  <c r="T14" i="21" a="1"/>
  <c r="T14" i="21" s="1"/>
  <c r="U14" i="21" a="1"/>
  <c r="U14" i="21" s="1"/>
  <c r="V14" i="21" a="1"/>
  <c r="V14" i="21" s="1"/>
  <c r="W14" i="21" a="1"/>
  <c r="W14" i="21" s="1"/>
  <c r="X14" i="21" a="1"/>
  <c r="X14" i="21" s="1"/>
  <c r="Y14" i="21" a="1"/>
  <c r="Y14" i="21" s="1"/>
  <c r="Z14" i="21" a="1"/>
  <c r="Z14" i="21" s="1"/>
  <c r="AA14" i="21" a="1"/>
  <c r="AA14" i="21" s="1"/>
  <c r="AB14" i="21" a="1"/>
  <c r="AB14" i="21" s="1"/>
  <c r="AC14" i="21" a="1"/>
  <c r="AC14" i="21" s="1"/>
  <c r="AD14" i="21" a="1"/>
  <c r="AD14" i="21" s="1"/>
  <c r="AE14" i="21" a="1"/>
  <c r="AE14" i="21" s="1"/>
  <c r="AF14" i="21" a="1"/>
  <c r="AF14" i="21" s="1"/>
  <c r="AG14" i="21" a="1"/>
  <c r="AG14" i="21" s="1"/>
  <c r="AH14" i="21" a="1"/>
  <c r="AH14" i="21" s="1"/>
  <c r="AI14" i="21" a="1"/>
  <c r="AI14" i="21" s="1"/>
  <c r="AJ14" i="21" a="1"/>
  <c r="AJ14" i="21" s="1"/>
  <c r="AK14" i="21" a="1"/>
  <c r="AK14" i="21" s="1"/>
  <c r="AL14" i="21" a="1"/>
  <c r="AL14" i="21" s="1"/>
  <c r="AM14" i="21" a="1"/>
  <c r="AM14" i="21" s="1"/>
  <c r="AN14" i="21" a="1"/>
  <c r="AN14" i="21" s="1"/>
  <c r="AO14" i="21" a="1"/>
  <c r="AO14" i="21" s="1"/>
  <c r="AP14" i="21" a="1"/>
  <c r="AP14" i="21" s="1"/>
  <c r="AQ14" i="21" a="1"/>
  <c r="AQ14" i="21" s="1"/>
  <c r="AR14" i="21" a="1"/>
  <c r="AR14" i="21" s="1"/>
  <c r="AS14" i="21" a="1"/>
  <c r="AS14" i="21" s="1"/>
  <c r="AT14" i="21" a="1"/>
  <c r="AT14" i="21" s="1"/>
  <c r="AU14" i="21" a="1"/>
  <c r="AU14" i="21" s="1"/>
  <c r="AV14" i="21" a="1"/>
  <c r="AV14" i="21" s="1"/>
  <c r="AW14" i="21" a="1"/>
  <c r="AW14" i="21" s="1"/>
  <c r="AX14" i="21" a="1"/>
  <c r="AX14" i="21" s="1"/>
  <c r="AY14" i="21" a="1"/>
  <c r="AY14" i="21" s="1"/>
  <c r="AZ14" i="21" a="1"/>
  <c r="AZ14" i="21" s="1"/>
  <c r="BA14" i="21" a="1"/>
  <c r="BA14" i="21" s="1"/>
  <c r="BB14" i="21" a="1"/>
  <c r="BB14" i="21" s="1"/>
  <c r="BC14" i="21" a="1"/>
  <c r="BC14" i="21" s="1"/>
  <c r="BD14" i="21" a="1"/>
  <c r="BD14" i="21" s="1"/>
  <c r="BE14" i="21" a="1"/>
  <c r="BE14" i="21" s="1"/>
  <c r="BF14" i="21" a="1"/>
  <c r="BF14" i="21" s="1"/>
  <c r="BG14" i="21" a="1"/>
  <c r="BG14" i="21" s="1"/>
  <c r="BH14" i="21" a="1"/>
  <c r="BH14" i="21" s="1"/>
  <c r="BI14" i="21" a="1"/>
  <c r="BI14" i="21" s="1"/>
  <c r="BJ14" i="21" a="1"/>
  <c r="BJ14" i="21" s="1"/>
  <c r="BK14" i="21" a="1"/>
  <c r="BK14" i="21" s="1"/>
  <c r="BL14" i="21" a="1"/>
  <c r="BL14" i="21" s="1"/>
  <c r="BM14" i="21" a="1"/>
  <c r="BM14" i="21" s="1"/>
  <c r="BN14" i="21" a="1"/>
  <c r="BN14" i="21" s="1"/>
  <c r="BO14" i="21" a="1"/>
  <c r="BO14" i="21" s="1"/>
  <c r="BP14" i="21" a="1"/>
  <c r="BP14" i="21" s="1"/>
  <c r="BQ14" i="21" a="1"/>
  <c r="BQ14" i="21" s="1"/>
  <c r="BR14" i="21" a="1"/>
  <c r="BR14" i="21" s="1"/>
  <c r="BS14" i="21" a="1"/>
  <c r="BS14" i="21" s="1"/>
  <c r="BT14" i="21" a="1"/>
  <c r="BT14" i="21" s="1"/>
  <c r="BU14" i="21" a="1"/>
  <c r="BU14" i="21" s="1"/>
  <c r="BV14" i="21" a="1"/>
  <c r="BV14" i="21" s="1"/>
  <c r="BW14" i="21" a="1"/>
  <c r="BW14" i="21" s="1"/>
  <c r="BX14" i="21" a="1"/>
  <c r="BX14" i="21" s="1"/>
  <c r="BY14" i="21" a="1"/>
  <c r="BY14" i="21" s="1"/>
  <c r="BZ14" i="21" a="1"/>
  <c r="BZ14" i="21" s="1"/>
  <c r="CA14" i="21" a="1"/>
  <c r="CA14" i="21" s="1"/>
  <c r="CB14" i="21" a="1"/>
  <c r="CB14" i="21" s="1"/>
  <c r="CC14" i="21" a="1"/>
  <c r="CC14" i="21" s="1"/>
  <c r="CD14" i="21" a="1"/>
  <c r="CD14" i="21" s="1"/>
  <c r="CE14" i="21" a="1"/>
  <c r="CE14" i="21" s="1"/>
  <c r="CF14" i="21" a="1"/>
  <c r="CF14" i="21" s="1"/>
  <c r="CG14" i="21" a="1"/>
  <c r="CG14" i="21" s="1"/>
  <c r="CH14" i="21" a="1"/>
  <c r="CH14" i="21" s="1"/>
  <c r="CI14" i="21" a="1"/>
  <c r="CI14" i="21" s="1"/>
  <c r="CJ14" i="21" a="1"/>
  <c r="CJ14" i="21" s="1"/>
  <c r="CK14" i="21" a="1"/>
  <c r="CK14" i="21" s="1"/>
  <c r="CL14" i="21" a="1"/>
  <c r="CL14" i="21" s="1"/>
  <c r="CM14" i="21" a="1"/>
  <c r="CM14" i="21" s="1"/>
  <c r="CN14" i="21" a="1"/>
  <c r="CN14" i="21" s="1"/>
  <c r="CO14" i="21" a="1"/>
  <c r="CO14" i="21" s="1"/>
  <c r="CP14" i="21" a="1"/>
  <c r="CP14" i="21" s="1"/>
  <c r="CQ14" i="21" a="1"/>
  <c r="CQ14" i="21" s="1"/>
  <c r="CR14" i="21" a="1"/>
  <c r="CR14" i="21" s="1"/>
  <c r="CS14" i="21" a="1"/>
  <c r="CS14" i="21" s="1"/>
  <c r="CT14" i="21" a="1"/>
  <c r="CT14" i="21" s="1"/>
  <c r="CU14" i="21" a="1"/>
  <c r="CU14" i="21" s="1"/>
  <c r="CV14" i="21" a="1"/>
  <c r="CV14" i="21" s="1"/>
  <c r="CW14" i="21" a="1"/>
  <c r="CW14" i="21" s="1"/>
  <c r="S15" i="21" a="1"/>
  <c r="S15" i="21" s="1"/>
  <c r="T15" i="21" a="1"/>
  <c r="T15" i="21" s="1"/>
  <c r="U15" i="21" a="1"/>
  <c r="U15" i="21" s="1"/>
  <c r="V15" i="21" a="1"/>
  <c r="V15" i="21" s="1"/>
  <c r="W15" i="21" a="1"/>
  <c r="W15" i="21" s="1"/>
  <c r="X15" i="21" a="1"/>
  <c r="X15" i="21" s="1"/>
  <c r="Y15" i="21" a="1"/>
  <c r="Y15" i="21" s="1"/>
  <c r="Z15" i="21" a="1"/>
  <c r="Z15" i="21" s="1"/>
  <c r="AA15" i="21" a="1"/>
  <c r="AA15" i="21" s="1"/>
  <c r="AB15" i="21" a="1"/>
  <c r="AB15" i="21" s="1"/>
  <c r="AC15" i="21" a="1"/>
  <c r="AC15" i="21" s="1"/>
  <c r="AD15" i="21" a="1"/>
  <c r="AD15" i="21" s="1"/>
  <c r="AE15" i="21" a="1"/>
  <c r="AE15" i="21" s="1"/>
  <c r="AF15" i="21" a="1"/>
  <c r="AF15" i="21" s="1"/>
  <c r="AG15" i="21" a="1"/>
  <c r="AG15" i="21" s="1"/>
  <c r="AH15" i="21" a="1"/>
  <c r="AH15" i="21" s="1"/>
  <c r="AI15" i="21" a="1"/>
  <c r="AI15" i="21" s="1"/>
  <c r="AJ15" i="21" a="1"/>
  <c r="AJ15" i="21" s="1"/>
  <c r="AK15" i="21" a="1"/>
  <c r="AK15" i="21" s="1"/>
  <c r="AL15" i="21" a="1"/>
  <c r="AL15" i="21" s="1"/>
  <c r="AM15" i="21" a="1"/>
  <c r="AM15" i="21" s="1"/>
  <c r="AN15" i="21" a="1"/>
  <c r="AN15" i="21" s="1"/>
  <c r="AO15" i="21" a="1"/>
  <c r="AO15" i="21" s="1"/>
  <c r="AP15" i="21" a="1"/>
  <c r="AP15" i="21" s="1"/>
  <c r="AQ15" i="21" a="1"/>
  <c r="AQ15" i="21" s="1"/>
  <c r="AR15" i="21" a="1"/>
  <c r="AR15" i="21" s="1"/>
  <c r="AS15" i="21" a="1"/>
  <c r="AS15" i="21" s="1"/>
  <c r="AT15" i="21" a="1"/>
  <c r="AT15" i="21" s="1"/>
  <c r="AU15" i="21" a="1"/>
  <c r="AU15" i="21" s="1"/>
  <c r="AV15" i="21" a="1"/>
  <c r="AV15" i="21" s="1"/>
  <c r="AW15" i="21" a="1"/>
  <c r="AW15" i="21" s="1"/>
  <c r="AX15" i="21" a="1"/>
  <c r="AX15" i="21" s="1"/>
  <c r="AY15" i="21" a="1"/>
  <c r="AY15" i="21" s="1"/>
  <c r="AZ15" i="21" a="1"/>
  <c r="AZ15" i="21" s="1"/>
  <c r="BA15" i="21" a="1"/>
  <c r="BA15" i="21" s="1"/>
  <c r="BB15" i="21" a="1"/>
  <c r="BB15" i="21" s="1"/>
  <c r="BC15" i="21" a="1"/>
  <c r="BC15" i="21" s="1"/>
  <c r="BD15" i="21" a="1"/>
  <c r="BD15" i="21" s="1"/>
  <c r="BE15" i="21" a="1"/>
  <c r="BE15" i="21" s="1"/>
  <c r="BF15" i="21" a="1"/>
  <c r="BF15" i="21" s="1"/>
  <c r="BG15" i="21" a="1"/>
  <c r="BG15" i="21" s="1"/>
  <c r="BH15" i="21" a="1"/>
  <c r="BH15" i="21" s="1"/>
  <c r="BI15" i="21" a="1"/>
  <c r="BI15" i="21" s="1"/>
  <c r="BJ15" i="21" a="1"/>
  <c r="BJ15" i="21" s="1"/>
  <c r="BK15" i="21" a="1"/>
  <c r="BK15" i="21" s="1"/>
  <c r="BL15" i="21" a="1"/>
  <c r="BL15" i="21" s="1"/>
  <c r="BM15" i="21" a="1"/>
  <c r="BM15" i="21" s="1"/>
  <c r="BN15" i="21" a="1"/>
  <c r="BN15" i="21" s="1"/>
  <c r="BO15" i="21" a="1"/>
  <c r="BO15" i="21" s="1"/>
  <c r="BP15" i="21" a="1"/>
  <c r="BP15" i="21" s="1"/>
  <c r="BQ15" i="21" a="1"/>
  <c r="BQ15" i="21" s="1"/>
  <c r="BR15" i="21" a="1"/>
  <c r="BR15" i="21" s="1"/>
  <c r="BS15" i="21" a="1"/>
  <c r="BS15" i="21" s="1"/>
  <c r="BT15" i="21" a="1"/>
  <c r="BT15" i="21" s="1"/>
  <c r="BU15" i="21" a="1"/>
  <c r="BU15" i="21" s="1"/>
  <c r="BV15" i="21" a="1"/>
  <c r="BV15" i="21" s="1"/>
  <c r="BW15" i="21" a="1"/>
  <c r="BW15" i="21" s="1"/>
  <c r="BX15" i="21" a="1"/>
  <c r="BX15" i="21" s="1"/>
  <c r="BY15" i="21" a="1"/>
  <c r="BY15" i="21" s="1"/>
  <c r="BZ15" i="21" a="1"/>
  <c r="BZ15" i="21" s="1"/>
  <c r="CA15" i="21" a="1"/>
  <c r="CA15" i="21" s="1"/>
  <c r="CB15" i="21" a="1"/>
  <c r="CB15" i="21" s="1"/>
  <c r="CC15" i="21" a="1"/>
  <c r="CC15" i="21" s="1"/>
  <c r="CD15" i="21" a="1"/>
  <c r="CD15" i="21" s="1"/>
  <c r="CE15" i="21" a="1"/>
  <c r="CE15" i="21" s="1"/>
  <c r="CF15" i="21" a="1"/>
  <c r="CF15" i="21" s="1"/>
  <c r="CG15" i="21" a="1"/>
  <c r="CG15" i="21" s="1"/>
  <c r="CH15" i="21" a="1"/>
  <c r="CH15" i="21" s="1"/>
  <c r="CI15" i="21" a="1"/>
  <c r="CI15" i="21" s="1"/>
  <c r="CJ15" i="21" a="1"/>
  <c r="CJ15" i="21" s="1"/>
  <c r="CK15" i="21" a="1"/>
  <c r="CK15" i="21" s="1"/>
  <c r="CL15" i="21" a="1"/>
  <c r="CL15" i="21" s="1"/>
  <c r="CM15" i="21" a="1"/>
  <c r="CM15" i="21" s="1"/>
  <c r="CN15" i="21" a="1"/>
  <c r="CN15" i="21" s="1"/>
  <c r="CO15" i="21" a="1"/>
  <c r="CO15" i="21" s="1"/>
  <c r="CP15" i="21" a="1"/>
  <c r="CP15" i="21" s="1"/>
  <c r="CQ15" i="21" a="1"/>
  <c r="CQ15" i="21" s="1"/>
  <c r="CR15" i="21" a="1"/>
  <c r="CR15" i="21" s="1"/>
  <c r="CS15" i="21" a="1"/>
  <c r="CS15" i="21" s="1"/>
  <c r="CT15" i="21" a="1"/>
  <c r="CT15" i="21" s="1"/>
  <c r="CU15" i="21" a="1"/>
  <c r="CU15" i="21" s="1"/>
  <c r="CV15" i="21" a="1"/>
  <c r="CV15" i="21" s="1"/>
  <c r="CW15" i="21" a="1"/>
  <c r="CW15" i="21" s="1"/>
  <c r="S16" i="21" a="1"/>
  <c r="S16" i="21" s="1"/>
  <c r="T16" i="21" a="1"/>
  <c r="T16" i="21" s="1"/>
  <c r="U16" i="21" a="1"/>
  <c r="U16" i="21" s="1"/>
  <c r="V16" i="21" a="1"/>
  <c r="V16" i="21" s="1"/>
  <c r="W16" i="21" a="1"/>
  <c r="W16" i="21" s="1"/>
  <c r="X16" i="21" a="1"/>
  <c r="X16" i="21" s="1"/>
  <c r="Y16" i="21" a="1"/>
  <c r="Y16" i="21" s="1"/>
  <c r="Z16" i="21" a="1"/>
  <c r="Z16" i="21" s="1"/>
  <c r="AA16" i="21" a="1"/>
  <c r="AA16" i="21" s="1"/>
  <c r="AB16" i="21" a="1"/>
  <c r="AB16" i="21" s="1"/>
  <c r="AC16" i="21" a="1"/>
  <c r="AC16" i="21" s="1"/>
  <c r="AD16" i="21" a="1"/>
  <c r="AD16" i="21" s="1"/>
  <c r="AE16" i="21" a="1"/>
  <c r="AE16" i="21" s="1"/>
  <c r="AF16" i="21" a="1"/>
  <c r="AF16" i="21" s="1"/>
  <c r="AG16" i="21" a="1"/>
  <c r="AG16" i="21" s="1"/>
  <c r="AH16" i="21" a="1"/>
  <c r="AH16" i="21" s="1"/>
  <c r="AI16" i="21" a="1"/>
  <c r="AI16" i="21" s="1"/>
  <c r="AJ16" i="21" a="1"/>
  <c r="AJ16" i="21" s="1"/>
  <c r="AK16" i="21" a="1"/>
  <c r="AK16" i="21" s="1"/>
  <c r="AL16" i="21" a="1"/>
  <c r="AL16" i="21" s="1"/>
  <c r="AM16" i="21" a="1"/>
  <c r="AM16" i="21" s="1"/>
  <c r="AN16" i="21" a="1"/>
  <c r="AN16" i="21" s="1"/>
  <c r="AO16" i="21" a="1"/>
  <c r="AO16" i="21" s="1"/>
  <c r="AP16" i="21" a="1"/>
  <c r="AP16" i="21" s="1"/>
  <c r="AQ16" i="21" a="1"/>
  <c r="AQ16" i="21" s="1"/>
  <c r="AR16" i="21" a="1"/>
  <c r="AR16" i="21" s="1"/>
  <c r="AS16" i="21" a="1"/>
  <c r="AS16" i="21" s="1"/>
  <c r="AT16" i="21" a="1"/>
  <c r="AT16" i="21" s="1"/>
  <c r="AU16" i="21" a="1"/>
  <c r="AU16" i="21" s="1"/>
  <c r="AV16" i="21" a="1"/>
  <c r="AV16" i="21" s="1"/>
  <c r="AW16" i="21" a="1"/>
  <c r="AW16" i="21" s="1"/>
  <c r="AX16" i="21" a="1"/>
  <c r="AX16" i="21" s="1"/>
  <c r="AY16" i="21" a="1"/>
  <c r="AY16" i="21" s="1"/>
  <c r="AZ16" i="21" a="1"/>
  <c r="AZ16" i="21" s="1"/>
  <c r="BA16" i="21" a="1"/>
  <c r="BA16" i="21" s="1"/>
  <c r="BB16" i="21" a="1"/>
  <c r="BB16" i="21" s="1"/>
  <c r="BC16" i="21" a="1"/>
  <c r="BC16" i="21" s="1"/>
  <c r="BD16" i="21" a="1"/>
  <c r="BD16" i="21" s="1"/>
  <c r="BE16" i="21" a="1"/>
  <c r="BE16" i="21" s="1"/>
  <c r="BF16" i="21" a="1"/>
  <c r="BF16" i="21" s="1"/>
  <c r="BG16" i="21" a="1"/>
  <c r="BG16" i="21" s="1"/>
  <c r="BH16" i="21" a="1"/>
  <c r="BH16" i="21" s="1"/>
  <c r="BI16" i="21" a="1"/>
  <c r="BI16" i="21" s="1"/>
  <c r="BJ16" i="21" a="1"/>
  <c r="BJ16" i="21" s="1"/>
  <c r="BK16" i="21" a="1"/>
  <c r="BK16" i="21" s="1"/>
  <c r="BL16" i="21" a="1"/>
  <c r="BL16" i="21" s="1"/>
  <c r="BM16" i="21" a="1"/>
  <c r="BM16" i="21" s="1"/>
  <c r="BN16" i="21" a="1"/>
  <c r="BN16" i="21" s="1"/>
  <c r="BO16" i="21" a="1"/>
  <c r="BO16" i="21" s="1"/>
  <c r="BP16" i="21" a="1"/>
  <c r="BP16" i="21" s="1"/>
  <c r="BQ16" i="21" a="1"/>
  <c r="BQ16" i="21" s="1"/>
  <c r="BR16" i="21" a="1"/>
  <c r="BR16" i="21" s="1"/>
  <c r="BS16" i="21" a="1"/>
  <c r="BS16" i="21" s="1"/>
  <c r="BT16" i="21" a="1"/>
  <c r="BT16" i="21" s="1"/>
  <c r="BU16" i="21" a="1"/>
  <c r="BU16" i="21" s="1"/>
  <c r="BV16" i="21" a="1"/>
  <c r="BV16" i="21" s="1"/>
  <c r="BW16" i="21" a="1"/>
  <c r="BW16" i="21" s="1"/>
  <c r="BX16" i="21" a="1"/>
  <c r="BX16" i="21" s="1"/>
  <c r="BY16" i="21" a="1"/>
  <c r="BY16" i="21" s="1"/>
  <c r="BZ16" i="21" a="1"/>
  <c r="BZ16" i="21" s="1"/>
  <c r="CA16" i="21" a="1"/>
  <c r="CA16" i="21" s="1"/>
  <c r="CB16" i="21" a="1"/>
  <c r="CB16" i="21" s="1"/>
  <c r="CC16" i="21" a="1"/>
  <c r="CC16" i="21" s="1"/>
  <c r="CD16" i="21" a="1"/>
  <c r="CD16" i="21" s="1"/>
  <c r="CE16" i="21" a="1"/>
  <c r="CE16" i="21" s="1"/>
  <c r="CF16" i="21" a="1"/>
  <c r="CF16" i="21" s="1"/>
  <c r="CG16" i="21" a="1"/>
  <c r="CG16" i="21" s="1"/>
  <c r="CH16" i="21" a="1"/>
  <c r="CH16" i="21" s="1"/>
  <c r="CI16" i="21" a="1"/>
  <c r="CI16" i="21" s="1"/>
  <c r="CJ16" i="21" a="1"/>
  <c r="CJ16" i="21" s="1"/>
  <c r="CK16" i="21" a="1"/>
  <c r="CK16" i="21" s="1"/>
  <c r="CL16" i="21" a="1"/>
  <c r="CL16" i="21" s="1"/>
  <c r="CM16" i="21" a="1"/>
  <c r="CM16" i="21" s="1"/>
  <c r="CN16" i="21" a="1"/>
  <c r="CN16" i="21" s="1"/>
  <c r="CO16" i="21" a="1"/>
  <c r="CO16" i="21" s="1"/>
  <c r="CP16" i="21" a="1"/>
  <c r="CP16" i="21" s="1"/>
  <c r="CQ16" i="21" a="1"/>
  <c r="CQ16" i="21" s="1"/>
  <c r="CR16" i="21" a="1"/>
  <c r="CR16" i="21" s="1"/>
  <c r="CS16" i="21" a="1"/>
  <c r="CS16" i="21" s="1"/>
  <c r="CT16" i="21" a="1"/>
  <c r="CT16" i="21" s="1"/>
  <c r="CU16" i="21" a="1"/>
  <c r="CU16" i="21" s="1"/>
  <c r="CV16" i="21" a="1"/>
  <c r="CV16" i="21" s="1"/>
  <c r="CW16" i="21" a="1"/>
  <c r="CW16" i="21" s="1"/>
  <c r="S17" i="21" a="1"/>
  <c r="S17" i="21" s="1"/>
  <c r="T17" i="21" a="1"/>
  <c r="T17" i="21" s="1"/>
  <c r="U17" i="21" a="1"/>
  <c r="U17" i="21" s="1"/>
  <c r="V17" i="21" a="1"/>
  <c r="V17" i="21" s="1"/>
  <c r="W17" i="21" a="1"/>
  <c r="W17" i="21" s="1"/>
  <c r="X17" i="21" a="1"/>
  <c r="X17" i="21" s="1"/>
  <c r="Y17" i="21" a="1"/>
  <c r="Y17" i="21" s="1"/>
  <c r="Z17" i="21" a="1"/>
  <c r="Z17" i="21" s="1"/>
  <c r="AA17" i="21" a="1"/>
  <c r="AA17" i="21" s="1"/>
  <c r="AB17" i="21" a="1"/>
  <c r="AB17" i="21" s="1"/>
  <c r="AC17" i="21" a="1"/>
  <c r="AC17" i="21" s="1"/>
  <c r="AD17" i="21" a="1"/>
  <c r="AD17" i="21" s="1"/>
  <c r="AE17" i="21" a="1"/>
  <c r="AE17" i="21" s="1"/>
  <c r="AF17" i="21" a="1"/>
  <c r="AF17" i="21" s="1"/>
  <c r="AG17" i="21" a="1"/>
  <c r="AG17" i="21" s="1"/>
  <c r="AH17" i="21" a="1"/>
  <c r="AH17" i="21" s="1"/>
  <c r="AI17" i="21" a="1"/>
  <c r="AI17" i="21" s="1"/>
  <c r="AJ17" i="21" a="1"/>
  <c r="AJ17" i="21" s="1"/>
  <c r="AK17" i="21" a="1"/>
  <c r="AK17" i="21" s="1"/>
  <c r="AL17" i="21" a="1"/>
  <c r="AL17" i="21" s="1"/>
  <c r="AM17" i="21" a="1"/>
  <c r="AM17" i="21" s="1"/>
  <c r="AN17" i="21" a="1"/>
  <c r="AN17" i="21" s="1"/>
  <c r="AO17" i="21" a="1"/>
  <c r="AO17" i="21" s="1"/>
  <c r="AP17" i="21" a="1"/>
  <c r="AP17" i="21" s="1"/>
  <c r="AQ17" i="21" a="1"/>
  <c r="AQ17" i="21" s="1"/>
  <c r="AR17" i="21" a="1"/>
  <c r="AR17" i="21" s="1"/>
  <c r="AS17" i="21" a="1"/>
  <c r="AS17" i="21" s="1"/>
  <c r="AT17" i="21" a="1"/>
  <c r="AT17" i="21" s="1"/>
  <c r="AU17" i="21" a="1"/>
  <c r="AU17" i="21" s="1"/>
  <c r="AV17" i="21" a="1"/>
  <c r="AV17" i="21" s="1"/>
  <c r="AW17" i="21" a="1"/>
  <c r="AW17" i="21" s="1"/>
  <c r="AX17" i="21" a="1"/>
  <c r="AX17" i="21" s="1"/>
  <c r="AY17" i="21" a="1"/>
  <c r="AY17" i="21" s="1"/>
  <c r="AZ17" i="21" a="1"/>
  <c r="AZ17" i="21" s="1"/>
  <c r="BA17" i="21" a="1"/>
  <c r="BA17" i="21" s="1"/>
  <c r="BB17" i="21" a="1"/>
  <c r="BB17" i="21" s="1"/>
  <c r="BC17" i="21" a="1"/>
  <c r="BC17" i="21" s="1"/>
  <c r="BD17" i="21" a="1"/>
  <c r="BD17" i="21" s="1"/>
  <c r="BE17" i="21" a="1"/>
  <c r="BE17" i="21" s="1"/>
  <c r="BF17" i="21" a="1"/>
  <c r="BF17" i="21" s="1"/>
  <c r="BG17" i="21" a="1"/>
  <c r="BG17" i="21" s="1"/>
  <c r="BH17" i="21" a="1"/>
  <c r="BH17" i="21" s="1"/>
  <c r="BI17" i="21" a="1"/>
  <c r="BI17" i="21" s="1"/>
  <c r="BJ17" i="21" a="1"/>
  <c r="BJ17" i="21" s="1"/>
  <c r="BK17" i="21" a="1"/>
  <c r="BK17" i="21" s="1"/>
  <c r="BL17" i="21" a="1"/>
  <c r="BL17" i="21" s="1"/>
  <c r="BM17" i="21" a="1"/>
  <c r="BM17" i="21" s="1"/>
  <c r="BN17" i="21" a="1"/>
  <c r="BN17" i="21" s="1"/>
  <c r="BO17" i="21" a="1"/>
  <c r="BO17" i="21" s="1"/>
  <c r="BP17" i="21" a="1"/>
  <c r="BP17" i="21" s="1"/>
  <c r="BQ17" i="21" a="1"/>
  <c r="BQ17" i="21" s="1"/>
  <c r="BR17" i="21" a="1"/>
  <c r="BR17" i="21" s="1"/>
  <c r="BS17" i="21" a="1"/>
  <c r="BS17" i="21" s="1"/>
  <c r="BT17" i="21" a="1"/>
  <c r="BT17" i="21" s="1"/>
  <c r="BU17" i="21" a="1"/>
  <c r="BU17" i="21" s="1"/>
  <c r="BV17" i="21" a="1"/>
  <c r="BV17" i="21" s="1"/>
  <c r="BW17" i="21" a="1"/>
  <c r="BW17" i="21" s="1"/>
  <c r="BX17" i="21" a="1"/>
  <c r="BX17" i="21" s="1"/>
  <c r="BY17" i="21" a="1"/>
  <c r="BY17" i="21" s="1"/>
  <c r="BZ17" i="21" a="1"/>
  <c r="BZ17" i="21" s="1"/>
  <c r="CA17" i="21" a="1"/>
  <c r="CA17" i="21" s="1"/>
  <c r="CB17" i="21" a="1"/>
  <c r="CB17" i="21" s="1"/>
  <c r="CC17" i="21" a="1"/>
  <c r="CC17" i="21" s="1"/>
  <c r="CD17" i="21" a="1"/>
  <c r="CD17" i="21" s="1"/>
  <c r="CE17" i="21" a="1"/>
  <c r="CE17" i="21" s="1"/>
  <c r="CF17" i="21" a="1"/>
  <c r="CF17" i="21" s="1"/>
  <c r="CG17" i="21" a="1"/>
  <c r="CG17" i="21" s="1"/>
  <c r="CH17" i="21" a="1"/>
  <c r="CH17" i="21" s="1"/>
  <c r="CI17" i="21" a="1"/>
  <c r="CI17" i="21" s="1"/>
  <c r="CJ17" i="21" a="1"/>
  <c r="CJ17" i="21" s="1"/>
  <c r="CK17" i="21" a="1"/>
  <c r="CK17" i="21" s="1"/>
  <c r="CL17" i="21" a="1"/>
  <c r="CL17" i="21" s="1"/>
  <c r="CM17" i="21" a="1"/>
  <c r="CM17" i="21" s="1"/>
  <c r="CN17" i="21" a="1"/>
  <c r="CN17" i="21" s="1"/>
  <c r="CO17" i="21" a="1"/>
  <c r="CO17" i="21" s="1"/>
  <c r="CP17" i="21" a="1"/>
  <c r="CP17" i="21" s="1"/>
  <c r="CQ17" i="21" a="1"/>
  <c r="CQ17" i="21" s="1"/>
  <c r="CR17" i="21" a="1"/>
  <c r="CR17" i="21" s="1"/>
  <c r="CS17" i="21" a="1"/>
  <c r="CS17" i="21" s="1"/>
  <c r="CT17" i="21" a="1"/>
  <c r="CT17" i="21" s="1"/>
  <c r="CU17" i="21" a="1"/>
  <c r="CU17" i="21" s="1"/>
  <c r="CV17" i="21" a="1"/>
  <c r="CV17" i="21" s="1"/>
  <c r="CW17" i="21" a="1"/>
  <c r="CW17" i="21" s="1"/>
  <c r="S18" i="21" a="1"/>
  <c r="S18" i="21" s="1"/>
  <c r="T18" i="21" a="1"/>
  <c r="T18" i="21" s="1"/>
  <c r="U18" i="21" a="1"/>
  <c r="U18" i="21" s="1"/>
  <c r="V18" i="21" a="1"/>
  <c r="V18" i="21" s="1"/>
  <c r="W18" i="21" a="1"/>
  <c r="W18" i="21" s="1"/>
  <c r="X18" i="21" a="1"/>
  <c r="X18" i="21" s="1"/>
  <c r="Y18" i="21" a="1"/>
  <c r="Y18" i="21" s="1"/>
  <c r="Z18" i="21" a="1"/>
  <c r="Z18" i="21" s="1"/>
  <c r="AA18" i="21" a="1"/>
  <c r="AA18" i="21" s="1"/>
  <c r="AB18" i="21" a="1"/>
  <c r="AB18" i="21" s="1"/>
  <c r="AC18" i="21" a="1"/>
  <c r="AC18" i="21" s="1"/>
  <c r="AD18" i="21" a="1"/>
  <c r="AD18" i="21" s="1"/>
  <c r="AE18" i="21" a="1"/>
  <c r="AE18" i="21" s="1"/>
  <c r="AF18" i="21" a="1"/>
  <c r="AF18" i="21" s="1"/>
  <c r="AG18" i="21" a="1"/>
  <c r="AG18" i="21" s="1"/>
  <c r="AH18" i="21" a="1"/>
  <c r="AH18" i="21" s="1"/>
  <c r="AI18" i="21" a="1"/>
  <c r="AI18" i="21" s="1"/>
  <c r="AJ18" i="21" a="1"/>
  <c r="AJ18" i="21" s="1"/>
  <c r="AK18" i="21" a="1"/>
  <c r="AK18" i="21" s="1"/>
  <c r="AL18" i="21" a="1"/>
  <c r="AL18" i="21" s="1"/>
  <c r="AM18" i="21" a="1"/>
  <c r="AM18" i="21" s="1"/>
  <c r="AN18" i="21" a="1"/>
  <c r="AN18" i="21" s="1"/>
  <c r="AO18" i="21" a="1"/>
  <c r="AO18" i="21" s="1"/>
  <c r="AP18" i="21" a="1"/>
  <c r="AP18" i="21" s="1"/>
  <c r="AQ18" i="21" a="1"/>
  <c r="AQ18" i="21" s="1"/>
  <c r="AR18" i="21" a="1"/>
  <c r="AR18" i="21" s="1"/>
  <c r="AS18" i="21" a="1"/>
  <c r="AS18" i="21" s="1"/>
  <c r="AT18" i="21" a="1"/>
  <c r="AT18" i="21" s="1"/>
  <c r="AU18" i="21" a="1"/>
  <c r="AU18" i="21" s="1"/>
  <c r="AV18" i="21" a="1"/>
  <c r="AV18" i="21" s="1"/>
  <c r="AW18" i="21" a="1"/>
  <c r="AW18" i="21" s="1"/>
  <c r="AX18" i="21" a="1"/>
  <c r="AX18" i="21" s="1"/>
  <c r="AY18" i="21" a="1"/>
  <c r="AY18" i="21" s="1"/>
  <c r="AZ18" i="21" a="1"/>
  <c r="AZ18" i="21" s="1"/>
  <c r="BA18" i="21" a="1"/>
  <c r="BA18" i="21" s="1"/>
  <c r="BB18" i="21" a="1"/>
  <c r="BB18" i="21" s="1"/>
  <c r="BC18" i="21" a="1"/>
  <c r="BC18" i="21" s="1"/>
  <c r="BD18" i="21" a="1"/>
  <c r="BD18" i="21" s="1"/>
  <c r="BE18" i="21" a="1"/>
  <c r="BE18" i="21" s="1"/>
  <c r="BF18" i="21" a="1"/>
  <c r="BF18" i="21" s="1"/>
  <c r="BG18" i="21" a="1"/>
  <c r="BG18" i="21" s="1"/>
  <c r="BH18" i="21" a="1"/>
  <c r="BH18" i="21" s="1"/>
  <c r="BI18" i="21" a="1"/>
  <c r="BI18" i="21" s="1"/>
  <c r="BJ18" i="21" a="1"/>
  <c r="BJ18" i="21" s="1"/>
  <c r="BK18" i="21" a="1"/>
  <c r="BK18" i="21" s="1"/>
  <c r="BL18" i="21" a="1"/>
  <c r="BL18" i="21" s="1"/>
  <c r="BM18" i="21" a="1"/>
  <c r="BM18" i="21" s="1"/>
  <c r="BN18" i="21" a="1"/>
  <c r="BN18" i="21" s="1"/>
  <c r="BO18" i="21" a="1"/>
  <c r="BO18" i="21" s="1"/>
  <c r="BP18" i="21" a="1"/>
  <c r="BP18" i="21" s="1"/>
  <c r="BQ18" i="21" a="1"/>
  <c r="BQ18" i="21" s="1"/>
  <c r="BR18" i="21" a="1"/>
  <c r="BR18" i="21" s="1"/>
  <c r="BS18" i="21" a="1"/>
  <c r="BS18" i="21" s="1"/>
  <c r="BT18" i="21" a="1"/>
  <c r="BT18" i="21" s="1"/>
  <c r="BU18" i="21" a="1"/>
  <c r="BU18" i="21" s="1"/>
  <c r="BV18" i="21" a="1"/>
  <c r="BV18" i="21" s="1"/>
  <c r="BW18" i="21" a="1"/>
  <c r="BW18" i="21" s="1"/>
  <c r="BX18" i="21" a="1"/>
  <c r="BX18" i="21" s="1"/>
  <c r="BY18" i="21" a="1"/>
  <c r="BY18" i="21" s="1"/>
  <c r="BZ18" i="21" a="1"/>
  <c r="BZ18" i="21" s="1"/>
  <c r="CA18" i="21" a="1"/>
  <c r="CA18" i="21" s="1"/>
  <c r="CB18" i="21" a="1"/>
  <c r="CB18" i="21" s="1"/>
  <c r="CC18" i="21" a="1"/>
  <c r="CC18" i="21" s="1"/>
  <c r="CD18" i="21" a="1"/>
  <c r="CD18" i="21" s="1"/>
  <c r="CE18" i="21" a="1"/>
  <c r="CE18" i="21" s="1"/>
  <c r="CF18" i="21" a="1"/>
  <c r="CF18" i="21" s="1"/>
  <c r="CG18" i="21" a="1"/>
  <c r="CG18" i="21" s="1"/>
  <c r="CH18" i="21" a="1"/>
  <c r="CH18" i="21" s="1"/>
  <c r="CI18" i="21" a="1"/>
  <c r="CI18" i="21" s="1"/>
  <c r="CJ18" i="21" a="1"/>
  <c r="CJ18" i="21" s="1"/>
  <c r="CK18" i="21" a="1"/>
  <c r="CK18" i="21" s="1"/>
  <c r="CL18" i="21" a="1"/>
  <c r="CL18" i="21" s="1"/>
  <c r="CM18" i="21" a="1"/>
  <c r="CM18" i="21" s="1"/>
  <c r="CN18" i="21" a="1"/>
  <c r="CN18" i="21" s="1"/>
  <c r="CO18" i="21" a="1"/>
  <c r="CO18" i="21" s="1"/>
  <c r="CP18" i="21" a="1"/>
  <c r="CP18" i="21" s="1"/>
  <c r="CQ18" i="21" a="1"/>
  <c r="CQ18" i="21" s="1"/>
  <c r="CR18" i="21" a="1"/>
  <c r="CR18" i="21" s="1"/>
  <c r="CS18" i="21" a="1"/>
  <c r="CS18" i="21" s="1"/>
  <c r="CT18" i="21" a="1"/>
  <c r="CT18" i="21" s="1"/>
  <c r="CU18" i="21" a="1"/>
  <c r="CU18" i="21" s="1"/>
  <c r="CV18" i="21" a="1"/>
  <c r="CV18" i="21" s="1"/>
  <c r="CW18" i="21" a="1"/>
  <c r="CW18" i="21" s="1"/>
  <c r="S19" i="21" a="1"/>
  <c r="S19" i="21" s="1"/>
  <c r="T19" i="21" a="1"/>
  <c r="T19" i="21" s="1"/>
  <c r="U19" i="21" a="1"/>
  <c r="U19" i="21" s="1"/>
  <c r="V19" i="21" a="1"/>
  <c r="V19" i="21" s="1"/>
  <c r="W19" i="21" a="1"/>
  <c r="W19" i="21" s="1"/>
  <c r="X19" i="21" a="1"/>
  <c r="X19" i="21" s="1"/>
  <c r="Y19" i="21" a="1"/>
  <c r="Y19" i="21" s="1"/>
  <c r="Z19" i="21" a="1"/>
  <c r="Z19" i="21" s="1"/>
  <c r="AA19" i="21" a="1"/>
  <c r="AA19" i="21" s="1"/>
  <c r="AB19" i="21" a="1"/>
  <c r="AB19" i="21" s="1"/>
  <c r="AC19" i="21" a="1"/>
  <c r="AC19" i="21" s="1"/>
  <c r="AD19" i="21" a="1"/>
  <c r="AD19" i="21" s="1"/>
  <c r="AE19" i="21" a="1"/>
  <c r="AE19" i="21" s="1"/>
  <c r="AF19" i="21" a="1"/>
  <c r="AF19" i="21" s="1"/>
  <c r="AG19" i="21" a="1"/>
  <c r="AG19" i="21" s="1"/>
  <c r="AH19" i="21" a="1"/>
  <c r="AH19" i="21" s="1"/>
  <c r="AI19" i="21" a="1"/>
  <c r="AI19" i="21" s="1"/>
  <c r="AJ19" i="21" a="1"/>
  <c r="AJ19" i="21" s="1"/>
  <c r="AK19" i="21" a="1"/>
  <c r="AK19" i="21" s="1"/>
  <c r="AL19" i="21" a="1"/>
  <c r="AL19" i="21" s="1"/>
  <c r="AM19" i="21" a="1"/>
  <c r="AM19" i="21" s="1"/>
  <c r="AN19" i="21" a="1"/>
  <c r="AN19" i="21" s="1"/>
  <c r="AO19" i="21" a="1"/>
  <c r="AO19" i="21" s="1"/>
  <c r="AP19" i="21" a="1"/>
  <c r="AP19" i="21" s="1"/>
  <c r="AQ19" i="21" a="1"/>
  <c r="AQ19" i="21" s="1"/>
  <c r="AR19" i="21" a="1"/>
  <c r="AR19" i="21" s="1"/>
  <c r="AS19" i="21" a="1"/>
  <c r="AS19" i="21" s="1"/>
  <c r="AT19" i="21" a="1"/>
  <c r="AT19" i="21" s="1"/>
  <c r="AU19" i="21" a="1"/>
  <c r="AU19" i="21" s="1"/>
  <c r="AV19" i="21" a="1"/>
  <c r="AV19" i="21" s="1"/>
  <c r="AW19" i="21" a="1"/>
  <c r="AW19" i="21" s="1"/>
  <c r="AX19" i="21" a="1"/>
  <c r="AX19" i="21" s="1"/>
  <c r="AY19" i="21" a="1"/>
  <c r="AY19" i="21" s="1"/>
  <c r="AZ19" i="21" a="1"/>
  <c r="AZ19" i="21" s="1"/>
  <c r="BA19" i="21" a="1"/>
  <c r="BA19" i="21" s="1"/>
  <c r="BB19" i="21" a="1"/>
  <c r="BB19" i="21" s="1"/>
  <c r="BC19" i="21" a="1"/>
  <c r="BC19" i="21" s="1"/>
  <c r="BD19" i="21" a="1"/>
  <c r="BD19" i="21" s="1"/>
  <c r="BE19" i="21" a="1"/>
  <c r="BE19" i="21" s="1"/>
  <c r="BF19" i="21" a="1"/>
  <c r="BF19" i="21" s="1"/>
  <c r="BG19" i="21" a="1"/>
  <c r="BG19" i="21" s="1"/>
  <c r="BH19" i="21" a="1"/>
  <c r="BH19" i="21" s="1"/>
  <c r="BI19" i="21" a="1"/>
  <c r="BI19" i="21" s="1"/>
  <c r="BJ19" i="21" a="1"/>
  <c r="BJ19" i="21" s="1"/>
  <c r="BK19" i="21" a="1"/>
  <c r="BK19" i="21" s="1"/>
  <c r="BL19" i="21" a="1"/>
  <c r="BL19" i="21" s="1"/>
  <c r="BM19" i="21" a="1"/>
  <c r="BM19" i="21" s="1"/>
  <c r="BN19" i="21" a="1"/>
  <c r="BN19" i="21" s="1"/>
  <c r="BO19" i="21" a="1"/>
  <c r="BO19" i="21" s="1"/>
  <c r="BP19" i="21" a="1"/>
  <c r="BP19" i="21" s="1"/>
  <c r="BQ19" i="21" a="1"/>
  <c r="BQ19" i="21" s="1"/>
  <c r="BR19" i="21" a="1"/>
  <c r="BR19" i="21" s="1"/>
  <c r="BS19" i="21" a="1"/>
  <c r="BS19" i="21" s="1"/>
  <c r="BT19" i="21" a="1"/>
  <c r="BT19" i="21" s="1"/>
  <c r="BU19" i="21" a="1"/>
  <c r="BU19" i="21" s="1"/>
  <c r="BV19" i="21" a="1"/>
  <c r="BV19" i="21" s="1"/>
  <c r="BW19" i="21" a="1"/>
  <c r="BW19" i="21" s="1"/>
  <c r="BX19" i="21" a="1"/>
  <c r="BX19" i="21" s="1"/>
  <c r="BY19" i="21" a="1"/>
  <c r="BY19" i="21" s="1"/>
  <c r="BZ19" i="21" a="1"/>
  <c r="BZ19" i="21" s="1"/>
  <c r="CA19" i="21" a="1"/>
  <c r="CA19" i="21" s="1"/>
  <c r="CB19" i="21" a="1"/>
  <c r="CB19" i="21" s="1"/>
  <c r="CC19" i="21" a="1"/>
  <c r="CC19" i="21" s="1"/>
  <c r="CD19" i="21" a="1"/>
  <c r="CD19" i="21" s="1"/>
  <c r="CE19" i="21" a="1"/>
  <c r="CE19" i="21" s="1"/>
  <c r="CF19" i="21" a="1"/>
  <c r="CF19" i="21" s="1"/>
  <c r="CG19" i="21" a="1"/>
  <c r="CG19" i="21" s="1"/>
  <c r="CH19" i="21" a="1"/>
  <c r="CH19" i="21" s="1"/>
  <c r="CI19" i="21" a="1"/>
  <c r="CI19" i="21" s="1"/>
  <c r="CJ19" i="21" a="1"/>
  <c r="CJ19" i="21" s="1"/>
  <c r="CK19" i="21" a="1"/>
  <c r="CK19" i="21" s="1"/>
  <c r="CL19" i="21" a="1"/>
  <c r="CL19" i="21" s="1"/>
  <c r="CM19" i="21" a="1"/>
  <c r="CM19" i="21" s="1"/>
  <c r="CN19" i="21" a="1"/>
  <c r="CN19" i="21" s="1"/>
  <c r="CO19" i="21" a="1"/>
  <c r="CO19" i="21" s="1"/>
  <c r="CP19" i="21" a="1"/>
  <c r="CP19" i="21" s="1"/>
  <c r="CQ19" i="21" a="1"/>
  <c r="CQ19" i="21" s="1"/>
  <c r="CR19" i="21" a="1"/>
  <c r="CR19" i="21" s="1"/>
  <c r="CS19" i="21" a="1"/>
  <c r="CS19" i="21" s="1"/>
  <c r="CT19" i="21" a="1"/>
  <c r="CT19" i="21" s="1"/>
  <c r="CU19" i="21" a="1"/>
  <c r="CU19" i="21" s="1"/>
  <c r="CV19" i="21" a="1"/>
  <c r="CV19" i="21" s="1"/>
  <c r="CW19" i="21" a="1"/>
  <c r="CW19" i="21" s="1"/>
  <c r="S20" i="21" a="1"/>
  <c r="S20" i="21" s="1"/>
  <c r="T20" i="21" a="1"/>
  <c r="T20" i="21" s="1"/>
  <c r="U20" i="21" a="1"/>
  <c r="U20" i="21" s="1"/>
  <c r="V20" i="21" a="1"/>
  <c r="V20" i="21" s="1"/>
  <c r="W20" i="21" a="1"/>
  <c r="W20" i="21" s="1"/>
  <c r="X20" i="21" a="1"/>
  <c r="X20" i="21" s="1"/>
  <c r="Y20" i="21" a="1"/>
  <c r="Y20" i="21" s="1"/>
  <c r="Z20" i="21" a="1"/>
  <c r="Z20" i="21" s="1"/>
  <c r="AA20" i="21" a="1"/>
  <c r="AA20" i="21" s="1"/>
  <c r="AB20" i="21" a="1"/>
  <c r="AB20" i="21" s="1"/>
  <c r="AC20" i="21" a="1"/>
  <c r="AC20" i="21" s="1"/>
  <c r="AD20" i="21" a="1"/>
  <c r="AD20" i="21" s="1"/>
  <c r="AE20" i="21" a="1"/>
  <c r="AE20" i="21" s="1"/>
  <c r="AF20" i="21" a="1"/>
  <c r="AF20" i="21" s="1"/>
  <c r="AG20" i="21" a="1"/>
  <c r="AG20" i="21" s="1"/>
  <c r="AH20" i="21" a="1"/>
  <c r="AH20" i="21" s="1"/>
  <c r="AI20" i="21" a="1"/>
  <c r="AI20" i="21" s="1"/>
  <c r="AJ20" i="21" a="1"/>
  <c r="AJ20" i="21" s="1"/>
  <c r="AK20" i="21" a="1"/>
  <c r="AK20" i="21" s="1"/>
  <c r="AL20" i="21" a="1"/>
  <c r="AL20" i="21" s="1"/>
  <c r="AM20" i="21" a="1"/>
  <c r="AM20" i="21" s="1"/>
  <c r="AN20" i="21" a="1"/>
  <c r="AN20" i="21" s="1"/>
  <c r="AO20" i="21" a="1"/>
  <c r="AO20" i="21" s="1"/>
  <c r="AP20" i="21" a="1"/>
  <c r="AP20" i="21" s="1"/>
  <c r="AQ20" i="21" a="1"/>
  <c r="AQ20" i="21" s="1"/>
  <c r="AR20" i="21" a="1"/>
  <c r="AR20" i="21" s="1"/>
  <c r="AS20" i="21" a="1"/>
  <c r="AS20" i="21" s="1"/>
  <c r="AT20" i="21" a="1"/>
  <c r="AT20" i="21" s="1"/>
  <c r="AU20" i="21" a="1"/>
  <c r="AU20" i="21" s="1"/>
  <c r="AV20" i="21" a="1"/>
  <c r="AV20" i="21" s="1"/>
  <c r="AW20" i="21" a="1"/>
  <c r="AW20" i="21" s="1"/>
  <c r="AX20" i="21" a="1"/>
  <c r="AX20" i="21" s="1"/>
  <c r="AY20" i="21" a="1"/>
  <c r="AY20" i="21" s="1"/>
  <c r="AZ20" i="21" a="1"/>
  <c r="AZ20" i="21" s="1"/>
  <c r="BA20" i="21" a="1"/>
  <c r="BA20" i="21" s="1"/>
  <c r="BB20" i="21" a="1"/>
  <c r="BB20" i="21" s="1"/>
  <c r="BC20" i="21" a="1"/>
  <c r="BC20" i="21" s="1"/>
  <c r="BD20" i="21" a="1"/>
  <c r="BD20" i="21" s="1"/>
  <c r="BE20" i="21" a="1"/>
  <c r="BE20" i="21" s="1"/>
  <c r="BF20" i="21" a="1"/>
  <c r="BF20" i="21" s="1"/>
  <c r="BG20" i="21" a="1"/>
  <c r="BG20" i="21" s="1"/>
  <c r="BH20" i="21" a="1"/>
  <c r="BH20" i="21" s="1"/>
  <c r="BI20" i="21" a="1"/>
  <c r="BI20" i="21" s="1"/>
  <c r="BJ20" i="21" a="1"/>
  <c r="BJ20" i="21" s="1"/>
  <c r="BK20" i="21" a="1"/>
  <c r="BK20" i="21" s="1"/>
  <c r="BL20" i="21" a="1"/>
  <c r="BL20" i="21" s="1"/>
  <c r="BM20" i="21" a="1"/>
  <c r="BM20" i="21" s="1"/>
  <c r="BN20" i="21" a="1"/>
  <c r="BN20" i="21" s="1"/>
  <c r="BO20" i="21" a="1"/>
  <c r="BO20" i="21" s="1"/>
  <c r="BP20" i="21" a="1"/>
  <c r="BP20" i="21" s="1"/>
  <c r="BQ20" i="21" a="1"/>
  <c r="BQ20" i="21" s="1"/>
  <c r="BR20" i="21" a="1"/>
  <c r="BR20" i="21" s="1"/>
  <c r="BS20" i="21" a="1"/>
  <c r="BS20" i="21" s="1"/>
  <c r="BT20" i="21" a="1"/>
  <c r="BT20" i="21" s="1"/>
  <c r="BU20" i="21" a="1"/>
  <c r="BU20" i="21" s="1"/>
  <c r="BV20" i="21" a="1"/>
  <c r="BV20" i="21" s="1"/>
  <c r="BW20" i="21" a="1"/>
  <c r="BW20" i="21" s="1"/>
  <c r="BX20" i="21" a="1"/>
  <c r="BX20" i="21" s="1"/>
  <c r="BY20" i="21" a="1"/>
  <c r="BY20" i="21" s="1"/>
  <c r="BZ20" i="21" a="1"/>
  <c r="BZ20" i="21" s="1"/>
  <c r="CA20" i="21" a="1"/>
  <c r="CA20" i="21" s="1"/>
  <c r="CB20" i="21" a="1"/>
  <c r="CB20" i="21" s="1"/>
  <c r="CC20" i="21" a="1"/>
  <c r="CC20" i="21" s="1"/>
  <c r="CD20" i="21" a="1"/>
  <c r="CD20" i="21" s="1"/>
  <c r="CE20" i="21" a="1"/>
  <c r="CE20" i="21" s="1"/>
  <c r="CF20" i="21" a="1"/>
  <c r="CF20" i="21" s="1"/>
  <c r="CG20" i="21" a="1"/>
  <c r="CG20" i="21" s="1"/>
  <c r="CH20" i="21" a="1"/>
  <c r="CH20" i="21" s="1"/>
  <c r="CI20" i="21" a="1"/>
  <c r="CI20" i="21" s="1"/>
  <c r="CJ20" i="21" a="1"/>
  <c r="CJ20" i="21" s="1"/>
  <c r="CK20" i="21" a="1"/>
  <c r="CK20" i="21" s="1"/>
  <c r="CL20" i="21" a="1"/>
  <c r="CL20" i="21" s="1"/>
  <c r="CM20" i="21" a="1"/>
  <c r="CM20" i="21" s="1"/>
  <c r="CN20" i="21" a="1"/>
  <c r="CN20" i="21" s="1"/>
  <c r="CO20" i="21" a="1"/>
  <c r="CO20" i="21" s="1"/>
  <c r="CP20" i="21" a="1"/>
  <c r="CP20" i="21" s="1"/>
  <c r="CQ20" i="21" a="1"/>
  <c r="CQ20" i="21" s="1"/>
  <c r="CR20" i="21" a="1"/>
  <c r="CR20" i="21" s="1"/>
  <c r="CS20" i="21" a="1"/>
  <c r="CS20" i="21" s="1"/>
  <c r="CT20" i="21" a="1"/>
  <c r="CT20" i="21" s="1"/>
  <c r="CU20" i="21" a="1"/>
  <c r="CU20" i="21" s="1"/>
  <c r="CV20" i="21" a="1"/>
  <c r="CV20" i="21" s="1"/>
  <c r="CW20" i="21" a="1"/>
  <c r="CW20" i="21" s="1"/>
  <c r="S21" i="21" a="1"/>
  <c r="S21" i="21" s="1"/>
  <c r="T21" i="21" a="1"/>
  <c r="T21" i="21" s="1"/>
  <c r="U21" i="21" a="1"/>
  <c r="U21" i="21" s="1"/>
  <c r="V21" i="21" a="1"/>
  <c r="V21" i="21" s="1"/>
  <c r="W21" i="21" a="1"/>
  <c r="W21" i="21" s="1"/>
  <c r="X21" i="21" a="1"/>
  <c r="X21" i="21" s="1"/>
  <c r="Y21" i="21" a="1"/>
  <c r="Y21" i="21" s="1"/>
  <c r="Z21" i="21" a="1"/>
  <c r="Z21" i="21" s="1"/>
  <c r="AA21" i="21" a="1"/>
  <c r="AA21" i="21" s="1"/>
  <c r="AB21" i="21" a="1"/>
  <c r="AB21" i="21" s="1"/>
  <c r="AC21" i="21" a="1"/>
  <c r="AC21" i="21" s="1"/>
  <c r="AD21" i="21" a="1"/>
  <c r="AD21" i="21" s="1"/>
  <c r="AE21" i="21" a="1"/>
  <c r="AE21" i="21" s="1"/>
  <c r="AF21" i="21" a="1"/>
  <c r="AF21" i="21" s="1"/>
  <c r="AG21" i="21" a="1"/>
  <c r="AG21" i="21" s="1"/>
  <c r="AH21" i="21" a="1"/>
  <c r="AH21" i="21" s="1"/>
  <c r="AI21" i="21" a="1"/>
  <c r="AI21" i="21" s="1"/>
  <c r="AJ21" i="21" a="1"/>
  <c r="AJ21" i="21" s="1"/>
  <c r="AK21" i="21" a="1"/>
  <c r="AK21" i="21" s="1"/>
  <c r="AL21" i="21" a="1"/>
  <c r="AL21" i="21" s="1"/>
  <c r="AM21" i="21" a="1"/>
  <c r="AM21" i="21" s="1"/>
  <c r="AN21" i="21" a="1"/>
  <c r="AN21" i="21" s="1"/>
  <c r="AO21" i="21" a="1"/>
  <c r="AO21" i="21" s="1"/>
  <c r="AP21" i="21" a="1"/>
  <c r="AP21" i="21" s="1"/>
  <c r="AQ21" i="21" a="1"/>
  <c r="AQ21" i="21" s="1"/>
  <c r="AR21" i="21" a="1"/>
  <c r="AR21" i="21" s="1"/>
  <c r="AS21" i="21" a="1"/>
  <c r="AS21" i="21" s="1"/>
  <c r="AT21" i="21" a="1"/>
  <c r="AT21" i="21" s="1"/>
  <c r="AU21" i="21" a="1"/>
  <c r="AU21" i="21" s="1"/>
  <c r="AV21" i="21" a="1"/>
  <c r="AV21" i="21" s="1"/>
  <c r="AW21" i="21" a="1"/>
  <c r="AW21" i="21" s="1"/>
  <c r="AX21" i="21" a="1"/>
  <c r="AX21" i="21" s="1"/>
  <c r="AY21" i="21" a="1"/>
  <c r="AY21" i="21" s="1"/>
  <c r="AZ21" i="21" a="1"/>
  <c r="AZ21" i="21" s="1"/>
  <c r="BA21" i="21" a="1"/>
  <c r="BA21" i="21" s="1"/>
  <c r="BB21" i="21" a="1"/>
  <c r="BB21" i="21" s="1"/>
  <c r="BC21" i="21" a="1"/>
  <c r="BC21" i="21" s="1"/>
  <c r="BD21" i="21" a="1"/>
  <c r="BD21" i="21" s="1"/>
  <c r="BE21" i="21" a="1"/>
  <c r="BE21" i="21" s="1"/>
  <c r="BF21" i="21" a="1"/>
  <c r="BF21" i="21" s="1"/>
  <c r="BG21" i="21" a="1"/>
  <c r="BG21" i="21" s="1"/>
  <c r="BH21" i="21" a="1"/>
  <c r="BH21" i="21" s="1"/>
  <c r="BI21" i="21" a="1"/>
  <c r="BI21" i="21" s="1"/>
  <c r="BJ21" i="21" a="1"/>
  <c r="BJ21" i="21" s="1"/>
  <c r="BK21" i="21" a="1"/>
  <c r="BK21" i="21" s="1"/>
  <c r="BL21" i="21" a="1"/>
  <c r="BL21" i="21" s="1"/>
  <c r="BM21" i="21" a="1"/>
  <c r="BM21" i="21" s="1"/>
  <c r="BN21" i="21" a="1"/>
  <c r="BN21" i="21" s="1"/>
  <c r="BO21" i="21" a="1"/>
  <c r="BO21" i="21" s="1"/>
  <c r="BP21" i="21" a="1"/>
  <c r="BP21" i="21" s="1"/>
  <c r="BQ21" i="21" a="1"/>
  <c r="BQ21" i="21" s="1"/>
  <c r="BR21" i="21" a="1"/>
  <c r="BR21" i="21" s="1"/>
  <c r="BS21" i="21" a="1"/>
  <c r="BS21" i="21" s="1"/>
  <c r="BT21" i="21" a="1"/>
  <c r="BT21" i="21" s="1"/>
  <c r="BU21" i="21" a="1"/>
  <c r="BU21" i="21" s="1"/>
  <c r="BV21" i="21" a="1"/>
  <c r="BV21" i="21" s="1"/>
  <c r="BW21" i="21" a="1"/>
  <c r="BW21" i="21" s="1"/>
  <c r="BX21" i="21" a="1"/>
  <c r="BX21" i="21" s="1"/>
  <c r="BY21" i="21" a="1"/>
  <c r="BY21" i="21" s="1"/>
  <c r="BZ21" i="21" a="1"/>
  <c r="BZ21" i="21" s="1"/>
  <c r="CA21" i="21" a="1"/>
  <c r="CA21" i="21" s="1"/>
  <c r="CB21" i="21" a="1"/>
  <c r="CB21" i="21" s="1"/>
  <c r="CC21" i="21" a="1"/>
  <c r="CC21" i="21" s="1"/>
  <c r="CD21" i="21" a="1"/>
  <c r="CD21" i="21" s="1"/>
  <c r="CE21" i="21" a="1"/>
  <c r="CE21" i="21" s="1"/>
  <c r="CF21" i="21" a="1"/>
  <c r="CF21" i="21" s="1"/>
  <c r="CG21" i="21" a="1"/>
  <c r="CG21" i="21" s="1"/>
  <c r="CH21" i="21" a="1"/>
  <c r="CH21" i="21" s="1"/>
  <c r="CI21" i="21" a="1"/>
  <c r="CI21" i="21" s="1"/>
  <c r="CJ21" i="21" a="1"/>
  <c r="CJ21" i="21" s="1"/>
  <c r="CK21" i="21" a="1"/>
  <c r="CK21" i="21" s="1"/>
  <c r="CL21" i="21" a="1"/>
  <c r="CL21" i="21" s="1"/>
  <c r="CM21" i="21" a="1"/>
  <c r="CM21" i="21" s="1"/>
  <c r="CN21" i="21" a="1"/>
  <c r="CN21" i="21" s="1"/>
  <c r="CO21" i="21" a="1"/>
  <c r="CO21" i="21" s="1"/>
  <c r="CP21" i="21" a="1"/>
  <c r="CP21" i="21" s="1"/>
  <c r="CQ21" i="21" a="1"/>
  <c r="CQ21" i="21" s="1"/>
  <c r="CR21" i="21" a="1"/>
  <c r="CR21" i="21" s="1"/>
  <c r="CS21" i="21" a="1"/>
  <c r="CS21" i="21" s="1"/>
  <c r="CT21" i="21" a="1"/>
  <c r="CT21" i="21" s="1"/>
  <c r="CU21" i="21" a="1"/>
  <c r="CU21" i="21" s="1"/>
  <c r="CV21" i="21" a="1"/>
  <c r="CV21" i="21" s="1"/>
  <c r="CW21" i="21" a="1"/>
  <c r="CW21" i="21" s="1"/>
  <c r="S22" i="21" a="1"/>
  <c r="S22" i="21" s="1"/>
  <c r="T22" i="21" a="1"/>
  <c r="T22" i="21" s="1"/>
  <c r="U22" i="21" a="1"/>
  <c r="U22" i="21" s="1"/>
  <c r="V22" i="21" a="1"/>
  <c r="V22" i="21" s="1"/>
  <c r="W22" i="21" a="1"/>
  <c r="W22" i="21" s="1"/>
  <c r="X22" i="21" a="1"/>
  <c r="X22" i="21" s="1"/>
  <c r="Y22" i="21" a="1"/>
  <c r="Y22" i="21" s="1"/>
  <c r="Z22" i="21" a="1"/>
  <c r="Z22" i="21" s="1"/>
  <c r="AA22" i="21" a="1"/>
  <c r="AA22" i="21" s="1"/>
  <c r="AB22" i="21" a="1"/>
  <c r="AB22" i="21" s="1"/>
  <c r="AC22" i="21" a="1"/>
  <c r="AC22" i="21" s="1"/>
  <c r="AD22" i="21" a="1"/>
  <c r="AD22" i="21" s="1"/>
  <c r="AE22" i="21" a="1"/>
  <c r="AE22" i="21" s="1"/>
  <c r="AF22" i="21" a="1"/>
  <c r="AF22" i="21" s="1"/>
  <c r="AG22" i="21" a="1"/>
  <c r="AG22" i="21" s="1"/>
  <c r="AH22" i="21" a="1"/>
  <c r="AH22" i="21" s="1"/>
  <c r="AI22" i="21" a="1"/>
  <c r="AI22" i="21" s="1"/>
  <c r="AJ22" i="21" a="1"/>
  <c r="AJ22" i="21" s="1"/>
  <c r="AK22" i="21" a="1"/>
  <c r="AK22" i="21" s="1"/>
  <c r="AL22" i="21" a="1"/>
  <c r="AL22" i="21" s="1"/>
  <c r="AM22" i="21" a="1"/>
  <c r="AM22" i="21" s="1"/>
  <c r="AN22" i="21" a="1"/>
  <c r="AN22" i="21" s="1"/>
  <c r="AO22" i="21" a="1"/>
  <c r="AO22" i="21" s="1"/>
  <c r="AP22" i="21" a="1"/>
  <c r="AP22" i="21" s="1"/>
  <c r="AQ22" i="21" a="1"/>
  <c r="AQ22" i="21" s="1"/>
  <c r="AR22" i="21" a="1"/>
  <c r="AR22" i="21" s="1"/>
  <c r="AS22" i="21" a="1"/>
  <c r="AS22" i="21" s="1"/>
  <c r="AT22" i="21" a="1"/>
  <c r="AT22" i="21" s="1"/>
  <c r="AU22" i="21" a="1"/>
  <c r="AU22" i="21" s="1"/>
  <c r="AV22" i="21" a="1"/>
  <c r="AV22" i="21" s="1"/>
  <c r="AW22" i="21" a="1"/>
  <c r="AW22" i="21" s="1"/>
  <c r="AX22" i="21" a="1"/>
  <c r="AX22" i="21" s="1"/>
  <c r="AY22" i="21" a="1"/>
  <c r="AY22" i="21" s="1"/>
  <c r="AZ22" i="21" a="1"/>
  <c r="AZ22" i="21" s="1"/>
  <c r="BA22" i="21" a="1"/>
  <c r="BA22" i="21" s="1"/>
  <c r="BB22" i="21" a="1"/>
  <c r="BB22" i="21" s="1"/>
  <c r="BC22" i="21" a="1"/>
  <c r="BC22" i="21" s="1"/>
  <c r="BD22" i="21" a="1"/>
  <c r="BD22" i="21" s="1"/>
  <c r="BE22" i="21" a="1"/>
  <c r="BE22" i="21" s="1"/>
  <c r="BF22" i="21" a="1"/>
  <c r="BF22" i="21" s="1"/>
  <c r="BG22" i="21" a="1"/>
  <c r="BG22" i="21" s="1"/>
  <c r="BH22" i="21" a="1"/>
  <c r="BH22" i="21" s="1"/>
  <c r="BI22" i="21" a="1"/>
  <c r="BI22" i="21" s="1"/>
  <c r="BJ22" i="21" a="1"/>
  <c r="BJ22" i="21" s="1"/>
  <c r="BK22" i="21" a="1"/>
  <c r="BK22" i="21" s="1"/>
  <c r="BL22" i="21" a="1"/>
  <c r="BL22" i="21" s="1"/>
  <c r="BM22" i="21" a="1"/>
  <c r="BM22" i="21" s="1"/>
  <c r="BN22" i="21" a="1"/>
  <c r="BN22" i="21" s="1"/>
  <c r="BO22" i="21" a="1"/>
  <c r="BO22" i="21" s="1"/>
  <c r="BP22" i="21" a="1"/>
  <c r="BP22" i="21" s="1"/>
  <c r="BQ22" i="21" a="1"/>
  <c r="BQ22" i="21" s="1"/>
  <c r="BR22" i="21" a="1"/>
  <c r="BR22" i="21" s="1"/>
  <c r="BS22" i="21" a="1"/>
  <c r="BS22" i="21" s="1"/>
  <c r="BT22" i="21" a="1"/>
  <c r="BT22" i="21" s="1"/>
  <c r="BU22" i="21" a="1"/>
  <c r="BU22" i="21" s="1"/>
  <c r="BV22" i="21" a="1"/>
  <c r="BV22" i="21" s="1"/>
  <c r="BW22" i="21" a="1"/>
  <c r="BW22" i="21" s="1"/>
  <c r="BX22" i="21" a="1"/>
  <c r="BX22" i="21" s="1"/>
  <c r="BY22" i="21" a="1"/>
  <c r="BY22" i="21" s="1"/>
  <c r="BZ22" i="21" a="1"/>
  <c r="BZ22" i="21" s="1"/>
  <c r="CA22" i="21" a="1"/>
  <c r="CA22" i="21" s="1"/>
  <c r="CB22" i="21" a="1"/>
  <c r="CB22" i="21" s="1"/>
  <c r="CC22" i="21" a="1"/>
  <c r="CC22" i="21" s="1"/>
  <c r="CD22" i="21" a="1"/>
  <c r="CD22" i="21" s="1"/>
  <c r="CE22" i="21" a="1"/>
  <c r="CE22" i="21" s="1"/>
  <c r="CF22" i="21" a="1"/>
  <c r="CF22" i="21" s="1"/>
  <c r="CG22" i="21" a="1"/>
  <c r="CG22" i="21" s="1"/>
  <c r="CH22" i="21" a="1"/>
  <c r="CH22" i="21" s="1"/>
  <c r="CI22" i="21" a="1"/>
  <c r="CI22" i="21" s="1"/>
  <c r="CJ22" i="21" a="1"/>
  <c r="CJ22" i="21" s="1"/>
  <c r="CK22" i="21" a="1"/>
  <c r="CK22" i="21" s="1"/>
  <c r="CL22" i="21" a="1"/>
  <c r="CL22" i="21" s="1"/>
  <c r="CM22" i="21" a="1"/>
  <c r="CM22" i="21" s="1"/>
  <c r="CN22" i="21" a="1"/>
  <c r="CN22" i="21" s="1"/>
  <c r="CO22" i="21" a="1"/>
  <c r="CO22" i="21" s="1"/>
  <c r="CP22" i="21" a="1"/>
  <c r="CP22" i="21" s="1"/>
  <c r="CQ22" i="21" a="1"/>
  <c r="CQ22" i="21" s="1"/>
  <c r="CR22" i="21" a="1"/>
  <c r="CR22" i="21" s="1"/>
  <c r="CS22" i="21" a="1"/>
  <c r="CS22" i="21" s="1"/>
  <c r="CT22" i="21" a="1"/>
  <c r="CT22" i="21" s="1"/>
  <c r="CU22" i="21" a="1"/>
  <c r="CU22" i="21" s="1"/>
  <c r="CV22" i="21" a="1"/>
  <c r="CV22" i="21" s="1"/>
  <c r="CW22" i="21" a="1"/>
  <c r="CW22" i="21" s="1"/>
  <c r="S23" i="21" a="1"/>
  <c r="S23" i="21" s="1"/>
  <c r="T23" i="21" a="1"/>
  <c r="T23" i="21" s="1"/>
  <c r="U23" i="21" a="1"/>
  <c r="U23" i="21" s="1"/>
  <c r="V23" i="21" a="1"/>
  <c r="V23" i="21" s="1"/>
  <c r="W23" i="21" a="1"/>
  <c r="W23" i="21" s="1"/>
  <c r="X23" i="21" a="1"/>
  <c r="X23" i="21" s="1"/>
  <c r="Y23" i="21" a="1"/>
  <c r="Y23" i="21" s="1"/>
  <c r="Z23" i="21" a="1"/>
  <c r="Z23" i="21" s="1"/>
  <c r="AA23" i="21" a="1"/>
  <c r="AA23" i="21" s="1"/>
  <c r="AB23" i="21" a="1"/>
  <c r="AB23" i="21" s="1"/>
  <c r="AC23" i="21" a="1"/>
  <c r="AC23" i="21" s="1"/>
  <c r="AD23" i="21" a="1"/>
  <c r="AD23" i="21" s="1"/>
  <c r="AE23" i="21" a="1"/>
  <c r="AE23" i="21" s="1"/>
  <c r="AF23" i="21" a="1"/>
  <c r="AF23" i="21" s="1"/>
  <c r="AG23" i="21" a="1"/>
  <c r="AG23" i="21" s="1"/>
  <c r="AH23" i="21" a="1"/>
  <c r="AH23" i="21" s="1"/>
  <c r="AI23" i="21" a="1"/>
  <c r="AI23" i="21" s="1"/>
  <c r="AJ23" i="21" a="1"/>
  <c r="AJ23" i="21" s="1"/>
  <c r="AK23" i="21" a="1"/>
  <c r="AK23" i="21" s="1"/>
  <c r="AL23" i="21" a="1"/>
  <c r="AL23" i="21" s="1"/>
  <c r="AM23" i="21" a="1"/>
  <c r="AM23" i="21" s="1"/>
  <c r="AN23" i="21" a="1"/>
  <c r="AN23" i="21" s="1"/>
  <c r="AO23" i="21" a="1"/>
  <c r="AO23" i="21" s="1"/>
  <c r="AP23" i="21" a="1"/>
  <c r="AP23" i="21" s="1"/>
  <c r="AQ23" i="21" a="1"/>
  <c r="AQ23" i="21" s="1"/>
  <c r="AR23" i="21" a="1"/>
  <c r="AR23" i="21" s="1"/>
  <c r="AS23" i="21" a="1"/>
  <c r="AS23" i="21" s="1"/>
  <c r="AT23" i="21" a="1"/>
  <c r="AT23" i="21" s="1"/>
  <c r="AU23" i="21" a="1"/>
  <c r="AU23" i="21" s="1"/>
  <c r="AV23" i="21" a="1"/>
  <c r="AV23" i="21" s="1"/>
  <c r="AW23" i="21" a="1"/>
  <c r="AW23" i="21" s="1"/>
  <c r="AX23" i="21" a="1"/>
  <c r="AX23" i="21" s="1"/>
  <c r="AY23" i="21" a="1"/>
  <c r="AY23" i="21" s="1"/>
  <c r="AZ23" i="21" a="1"/>
  <c r="AZ23" i="21" s="1"/>
  <c r="BA23" i="21" a="1"/>
  <c r="BA23" i="21" s="1"/>
  <c r="BB23" i="21" a="1"/>
  <c r="BB23" i="21" s="1"/>
  <c r="BC23" i="21" a="1"/>
  <c r="BC23" i="21" s="1"/>
  <c r="BD23" i="21" a="1"/>
  <c r="BD23" i="21" s="1"/>
  <c r="BE23" i="21" a="1"/>
  <c r="BE23" i="21" s="1"/>
  <c r="BF23" i="21" a="1"/>
  <c r="BF23" i="21" s="1"/>
  <c r="BG23" i="21" a="1"/>
  <c r="BG23" i="21" s="1"/>
  <c r="BH23" i="21" a="1"/>
  <c r="BH23" i="21" s="1"/>
  <c r="BI23" i="21" a="1"/>
  <c r="BI23" i="21" s="1"/>
  <c r="BJ23" i="21" a="1"/>
  <c r="BJ23" i="21" s="1"/>
  <c r="BK23" i="21" a="1"/>
  <c r="BK23" i="21" s="1"/>
  <c r="BL23" i="21" a="1"/>
  <c r="BL23" i="21" s="1"/>
  <c r="BM23" i="21" a="1"/>
  <c r="BM23" i="21" s="1"/>
  <c r="BN23" i="21" a="1"/>
  <c r="BN23" i="21" s="1"/>
  <c r="BO23" i="21" a="1"/>
  <c r="BO23" i="21" s="1"/>
  <c r="BP23" i="21" a="1"/>
  <c r="BP23" i="21" s="1"/>
  <c r="BQ23" i="21" a="1"/>
  <c r="BQ23" i="21" s="1"/>
  <c r="BR23" i="21" a="1"/>
  <c r="BR23" i="21" s="1"/>
  <c r="BS23" i="21" a="1"/>
  <c r="BS23" i="21" s="1"/>
  <c r="BT23" i="21" a="1"/>
  <c r="BT23" i="21" s="1"/>
  <c r="BU23" i="21" a="1"/>
  <c r="BU23" i="21" s="1"/>
  <c r="BV23" i="21" a="1"/>
  <c r="BV23" i="21" s="1"/>
  <c r="BW23" i="21" a="1"/>
  <c r="BW23" i="21" s="1"/>
  <c r="BX23" i="21" a="1"/>
  <c r="BX23" i="21" s="1"/>
  <c r="BY23" i="21" a="1"/>
  <c r="BY23" i="21" s="1"/>
  <c r="BZ23" i="21" a="1"/>
  <c r="BZ23" i="21" s="1"/>
  <c r="CA23" i="21" a="1"/>
  <c r="CA23" i="21" s="1"/>
  <c r="CB23" i="21" a="1"/>
  <c r="CB23" i="21" s="1"/>
  <c r="CC23" i="21" a="1"/>
  <c r="CC23" i="21" s="1"/>
  <c r="CD23" i="21" a="1"/>
  <c r="CD23" i="21" s="1"/>
  <c r="CE23" i="21" a="1"/>
  <c r="CE23" i="21" s="1"/>
  <c r="CF23" i="21" a="1"/>
  <c r="CF23" i="21" s="1"/>
  <c r="CG23" i="21" a="1"/>
  <c r="CG23" i="21" s="1"/>
  <c r="CH23" i="21" a="1"/>
  <c r="CH23" i="21" s="1"/>
  <c r="CI23" i="21" a="1"/>
  <c r="CI23" i="21" s="1"/>
  <c r="CJ23" i="21" a="1"/>
  <c r="CJ23" i="21" s="1"/>
  <c r="CK23" i="21" a="1"/>
  <c r="CK23" i="21" s="1"/>
  <c r="CL23" i="21" a="1"/>
  <c r="CL23" i="21" s="1"/>
  <c r="CM23" i="21" a="1"/>
  <c r="CM23" i="21" s="1"/>
  <c r="CN23" i="21" a="1"/>
  <c r="CN23" i="21" s="1"/>
  <c r="CO23" i="21" a="1"/>
  <c r="CO23" i="21" s="1"/>
  <c r="CP23" i="21" a="1"/>
  <c r="CP23" i="21" s="1"/>
  <c r="CQ23" i="21" a="1"/>
  <c r="CQ23" i="21" s="1"/>
  <c r="CR23" i="21" a="1"/>
  <c r="CR23" i="21" s="1"/>
  <c r="CS23" i="21" a="1"/>
  <c r="CS23" i="21" s="1"/>
  <c r="CT23" i="21" a="1"/>
  <c r="CT23" i="21" s="1"/>
  <c r="CU23" i="21" a="1"/>
  <c r="CU23" i="21" s="1"/>
  <c r="CV23" i="21" a="1"/>
  <c r="CV23" i="21" s="1"/>
  <c r="CW23" i="21" a="1"/>
  <c r="CW23" i="21" s="1"/>
  <c r="S24" i="21" a="1"/>
  <c r="S24" i="21" s="1"/>
  <c r="T24" i="21" a="1"/>
  <c r="T24" i="21" s="1"/>
  <c r="U24" i="21" a="1"/>
  <c r="U24" i="21" s="1"/>
  <c r="V24" i="21" a="1"/>
  <c r="V24" i="21" s="1"/>
  <c r="W24" i="21" a="1"/>
  <c r="W24" i="21" s="1"/>
  <c r="X24" i="21" a="1"/>
  <c r="X24" i="21" s="1"/>
  <c r="Y24" i="21" a="1"/>
  <c r="Y24" i="21" s="1"/>
  <c r="Z24" i="21" a="1"/>
  <c r="Z24" i="21" s="1"/>
  <c r="AA24" i="21" a="1"/>
  <c r="AA24" i="21" s="1"/>
  <c r="AB24" i="21" a="1"/>
  <c r="AB24" i="21" s="1"/>
  <c r="AC24" i="21" a="1"/>
  <c r="AC24" i="21" s="1"/>
  <c r="AD24" i="21" a="1"/>
  <c r="AD24" i="21" s="1"/>
  <c r="AE24" i="21" a="1"/>
  <c r="AE24" i="21" s="1"/>
  <c r="AF24" i="21" a="1"/>
  <c r="AF24" i="21" s="1"/>
  <c r="AG24" i="21" a="1"/>
  <c r="AG24" i="21" s="1"/>
  <c r="AH24" i="21" a="1"/>
  <c r="AH24" i="21" s="1"/>
  <c r="AI24" i="21" a="1"/>
  <c r="AI24" i="21" s="1"/>
  <c r="AJ24" i="21" a="1"/>
  <c r="AJ24" i="21" s="1"/>
  <c r="AK24" i="21" a="1"/>
  <c r="AK24" i="21" s="1"/>
  <c r="AL24" i="21" a="1"/>
  <c r="AL24" i="21" s="1"/>
  <c r="AM24" i="21" a="1"/>
  <c r="AM24" i="21" s="1"/>
  <c r="AN24" i="21" a="1"/>
  <c r="AN24" i="21" s="1"/>
  <c r="AO24" i="21" a="1"/>
  <c r="AO24" i="21" s="1"/>
  <c r="AP24" i="21" a="1"/>
  <c r="AP24" i="21" s="1"/>
  <c r="AQ24" i="21" a="1"/>
  <c r="AQ24" i="21" s="1"/>
  <c r="AR24" i="21" a="1"/>
  <c r="AR24" i="21" s="1"/>
  <c r="AS24" i="21" a="1"/>
  <c r="AS24" i="21" s="1"/>
  <c r="AT24" i="21" a="1"/>
  <c r="AT24" i="21" s="1"/>
  <c r="AU24" i="21" a="1"/>
  <c r="AU24" i="21" s="1"/>
  <c r="AV24" i="21" a="1"/>
  <c r="AV24" i="21" s="1"/>
  <c r="AW24" i="21" a="1"/>
  <c r="AW24" i="21" s="1"/>
  <c r="AX24" i="21" a="1"/>
  <c r="AX24" i="21" s="1"/>
  <c r="AY24" i="21" a="1"/>
  <c r="AY24" i="21" s="1"/>
  <c r="AZ24" i="21" a="1"/>
  <c r="AZ24" i="21" s="1"/>
  <c r="BA24" i="21" a="1"/>
  <c r="BA24" i="21" s="1"/>
  <c r="BB24" i="21" a="1"/>
  <c r="BB24" i="21" s="1"/>
  <c r="BC24" i="21" a="1"/>
  <c r="BC24" i="21" s="1"/>
  <c r="BD24" i="21" a="1"/>
  <c r="BD24" i="21" s="1"/>
  <c r="BE24" i="21" a="1"/>
  <c r="BE24" i="21" s="1"/>
  <c r="BF24" i="21" a="1"/>
  <c r="BF24" i="21" s="1"/>
  <c r="BG24" i="21" a="1"/>
  <c r="BG24" i="21" s="1"/>
  <c r="BH24" i="21" a="1"/>
  <c r="BH24" i="21" s="1"/>
  <c r="BI24" i="21" a="1"/>
  <c r="BI24" i="21" s="1"/>
  <c r="BJ24" i="21" a="1"/>
  <c r="BJ24" i="21" s="1"/>
  <c r="BK24" i="21" a="1"/>
  <c r="BK24" i="21" s="1"/>
  <c r="BL24" i="21" a="1"/>
  <c r="BL24" i="21" s="1"/>
  <c r="BM24" i="21" a="1"/>
  <c r="BM24" i="21" s="1"/>
  <c r="BN24" i="21" a="1"/>
  <c r="BN24" i="21" s="1"/>
  <c r="BO24" i="21" a="1"/>
  <c r="BO24" i="21" s="1"/>
  <c r="BP24" i="21" a="1"/>
  <c r="BP24" i="21" s="1"/>
  <c r="BQ24" i="21" a="1"/>
  <c r="BQ24" i="21" s="1"/>
  <c r="BR24" i="21" a="1"/>
  <c r="BR24" i="21" s="1"/>
  <c r="BS24" i="21" a="1"/>
  <c r="BS24" i="21" s="1"/>
  <c r="BT24" i="21" a="1"/>
  <c r="BT24" i="21" s="1"/>
  <c r="BU24" i="21" a="1"/>
  <c r="BU24" i="21" s="1"/>
  <c r="BV24" i="21" a="1"/>
  <c r="BV24" i="21" s="1"/>
  <c r="BW24" i="21" a="1"/>
  <c r="BW24" i="21" s="1"/>
  <c r="BX24" i="21" a="1"/>
  <c r="BX24" i="21" s="1"/>
  <c r="BY24" i="21" a="1"/>
  <c r="BY24" i="21" s="1"/>
  <c r="BZ24" i="21" a="1"/>
  <c r="BZ24" i="21" s="1"/>
  <c r="CA24" i="21" a="1"/>
  <c r="CA24" i="21" s="1"/>
  <c r="CB24" i="21" a="1"/>
  <c r="CB24" i="21" s="1"/>
  <c r="CC24" i="21" a="1"/>
  <c r="CC24" i="21" s="1"/>
  <c r="CD24" i="21" a="1"/>
  <c r="CD24" i="21" s="1"/>
  <c r="CE24" i="21" a="1"/>
  <c r="CE24" i="21" s="1"/>
  <c r="CF24" i="21" a="1"/>
  <c r="CF24" i="21" s="1"/>
  <c r="CG24" i="21" a="1"/>
  <c r="CG24" i="21" s="1"/>
  <c r="CH24" i="21" a="1"/>
  <c r="CH24" i="21" s="1"/>
  <c r="CI24" i="21" a="1"/>
  <c r="CI24" i="21" s="1"/>
  <c r="CJ24" i="21" a="1"/>
  <c r="CJ24" i="21" s="1"/>
  <c r="CK24" i="21" a="1"/>
  <c r="CK24" i="21" s="1"/>
  <c r="CL24" i="21" a="1"/>
  <c r="CL24" i="21" s="1"/>
  <c r="CM24" i="21" a="1"/>
  <c r="CM24" i="21" s="1"/>
  <c r="CN24" i="21" a="1"/>
  <c r="CN24" i="21" s="1"/>
  <c r="CO24" i="21" a="1"/>
  <c r="CO24" i="21" s="1"/>
  <c r="CP24" i="21" a="1"/>
  <c r="CP24" i="21" s="1"/>
  <c r="CQ24" i="21" a="1"/>
  <c r="CQ24" i="21" s="1"/>
  <c r="CR24" i="21" a="1"/>
  <c r="CR24" i="21" s="1"/>
  <c r="CS24" i="21" a="1"/>
  <c r="CS24" i="21" s="1"/>
  <c r="CT24" i="21" a="1"/>
  <c r="CT24" i="21" s="1"/>
  <c r="CU24" i="21" a="1"/>
  <c r="CU24" i="21" s="1"/>
  <c r="CV24" i="21" a="1"/>
  <c r="CV24" i="21" s="1"/>
  <c r="CW24" i="21" a="1"/>
  <c r="CW24" i="21" s="1"/>
  <c r="S25" i="21" a="1"/>
  <c r="S25" i="21" s="1"/>
  <c r="T25" i="21" a="1"/>
  <c r="T25" i="21" s="1"/>
  <c r="U25" i="21" a="1"/>
  <c r="U25" i="21" s="1"/>
  <c r="V25" i="21" a="1"/>
  <c r="V25" i="21" s="1"/>
  <c r="W25" i="21" a="1"/>
  <c r="W25" i="21" s="1"/>
  <c r="X25" i="21" a="1"/>
  <c r="X25" i="21" s="1"/>
  <c r="Y25" i="21" a="1"/>
  <c r="Y25" i="21" s="1"/>
  <c r="Z25" i="21" a="1"/>
  <c r="Z25" i="21" s="1"/>
  <c r="AA25" i="21" a="1"/>
  <c r="AA25" i="21" s="1"/>
  <c r="AB25" i="21" a="1"/>
  <c r="AB25" i="21" s="1"/>
  <c r="AC25" i="21" a="1"/>
  <c r="AC25" i="21" s="1"/>
  <c r="AD25" i="21" a="1"/>
  <c r="AD25" i="21" s="1"/>
  <c r="AE25" i="21" a="1"/>
  <c r="AE25" i="21" s="1"/>
  <c r="AF25" i="21" a="1"/>
  <c r="AF25" i="21" s="1"/>
  <c r="AG25" i="21" a="1"/>
  <c r="AG25" i="21" s="1"/>
  <c r="AH25" i="21" a="1"/>
  <c r="AH25" i="21" s="1"/>
  <c r="AI25" i="21" a="1"/>
  <c r="AI25" i="21" s="1"/>
  <c r="AJ25" i="21" a="1"/>
  <c r="AJ25" i="21" s="1"/>
  <c r="AK25" i="21" a="1"/>
  <c r="AK25" i="21" s="1"/>
  <c r="AL25" i="21" a="1"/>
  <c r="AL25" i="21" s="1"/>
  <c r="AM25" i="21" a="1"/>
  <c r="AM25" i="21" s="1"/>
  <c r="AN25" i="21" a="1"/>
  <c r="AN25" i="21" s="1"/>
  <c r="AO25" i="21" a="1"/>
  <c r="AO25" i="21" s="1"/>
  <c r="AP25" i="21" a="1"/>
  <c r="AP25" i="21" s="1"/>
  <c r="AQ25" i="21" a="1"/>
  <c r="AQ25" i="21" s="1"/>
  <c r="AR25" i="21" a="1"/>
  <c r="AR25" i="21" s="1"/>
  <c r="AS25" i="21" a="1"/>
  <c r="AS25" i="21" s="1"/>
  <c r="AT25" i="21" a="1"/>
  <c r="AT25" i="21" s="1"/>
  <c r="AU25" i="21" a="1"/>
  <c r="AU25" i="21" s="1"/>
  <c r="AV25" i="21" a="1"/>
  <c r="AV25" i="21" s="1"/>
  <c r="AW25" i="21" a="1"/>
  <c r="AW25" i="21" s="1"/>
  <c r="AX25" i="21" a="1"/>
  <c r="AX25" i="21" s="1"/>
  <c r="AY25" i="21" a="1"/>
  <c r="AY25" i="21" s="1"/>
  <c r="AZ25" i="21" a="1"/>
  <c r="AZ25" i="21" s="1"/>
  <c r="BA25" i="21" a="1"/>
  <c r="BA25" i="21" s="1"/>
  <c r="BB25" i="21" a="1"/>
  <c r="BB25" i="21" s="1"/>
  <c r="BC25" i="21" a="1"/>
  <c r="BC25" i="21" s="1"/>
  <c r="BD25" i="21" a="1"/>
  <c r="BD25" i="21" s="1"/>
  <c r="BE25" i="21" a="1"/>
  <c r="BE25" i="21" s="1"/>
  <c r="BF25" i="21" a="1"/>
  <c r="BF25" i="21" s="1"/>
  <c r="BG25" i="21" a="1"/>
  <c r="BG25" i="21" s="1"/>
  <c r="BH25" i="21" a="1"/>
  <c r="BH25" i="21" s="1"/>
  <c r="BI25" i="21" a="1"/>
  <c r="BI25" i="21" s="1"/>
  <c r="BJ25" i="21" a="1"/>
  <c r="BJ25" i="21" s="1"/>
  <c r="BK25" i="21" a="1"/>
  <c r="BK25" i="21" s="1"/>
  <c r="BL25" i="21" a="1"/>
  <c r="BL25" i="21" s="1"/>
  <c r="BM25" i="21" a="1"/>
  <c r="BM25" i="21" s="1"/>
  <c r="BN25" i="21" a="1"/>
  <c r="BN25" i="21" s="1"/>
  <c r="BO25" i="21" a="1"/>
  <c r="BO25" i="21" s="1"/>
  <c r="BP25" i="21" a="1"/>
  <c r="BP25" i="21" s="1"/>
  <c r="BQ25" i="21" a="1"/>
  <c r="BQ25" i="21" s="1"/>
  <c r="BR25" i="21" a="1"/>
  <c r="BR25" i="21" s="1"/>
  <c r="BS25" i="21" a="1"/>
  <c r="BS25" i="21" s="1"/>
  <c r="BT25" i="21" a="1"/>
  <c r="BT25" i="21" s="1"/>
  <c r="BU25" i="21" a="1"/>
  <c r="BU25" i="21" s="1"/>
  <c r="BV25" i="21" a="1"/>
  <c r="BV25" i="21" s="1"/>
  <c r="BW25" i="21" a="1"/>
  <c r="BW25" i="21" s="1"/>
  <c r="BX25" i="21" a="1"/>
  <c r="BX25" i="21" s="1"/>
  <c r="BY25" i="21" a="1"/>
  <c r="BY25" i="21" s="1"/>
  <c r="BZ25" i="21" a="1"/>
  <c r="BZ25" i="21" s="1"/>
  <c r="CA25" i="21" a="1"/>
  <c r="CA25" i="21" s="1"/>
  <c r="CB25" i="21" a="1"/>
  <c r="CB25" i="21" s="1"/>
  <c r="CC25" i="21" a="1"/>
  <c r="CC25" i="21" s="1"/>
  <c r="CD25" i="21" a="1"/>
  <c r="CD25" i="21" s="1"/>
  <c r="CE25" i="21" a="1"/>
  <c r="CE25" i="21" s="1"/>
  <c r="CF25" i="21" a="1"/>
  <c r="CF25" i="21" s="1"/>
  <c r="CG25" i="21" a="1"/>
  <c r="CG25" i="21" s="1"/>
  <c r="CH25" i="21" a="1"/>
  <c r="CH25" i="21" s="1"/>
  <c r="CI25" i="21" a="1"/>
  <c r="CI25" i="21" s="1"/>
  <c r="CJ25" i="21" a="1"/>
  <c r="CJ25" i="21" s="1"/>
  <c r="CK25" i="21" a="1"/>
  <c r="CK25" i="21" s="1"/>
  <c r="CL25" i="21" a="1"/>
  <c r="CL25" i="21" s="1"/>
  <c r="CM25" i="21" a="1"/>
  <c r="CM25" i="21" s="1"/>
  <c r="CN25" i="21" a="1"/>
  <c r="CN25" i="21" s="1"/>
  <c r="CO25" i="21" a="1"/>
  <c r="CO25" i="21" s="1"/>
  <c r="CP25" i="21" a="1"/>
  <c r="CP25" i="21" s="1"/>
  <c r="CQ25" i="21" a="1"/>
  <c r="CQ25" i="21" s="1"/>
  <c r="CR25" i="21" a="1"/>
  <c r="CR25" i="21" s="1"/>
  <c r="CS25" i="21" a="1"/>
  <c r="CS25" i="21" s="1"/>
  <c r="CT25" i="21" a="1"/>
  <c r="CT25" i="21" s="1"/>
  <c r="CU25" i="21" a="1"/>
  <c r="CU25" i="21" s="1"/>
  <c r="CV25" i="21" a="1"/>
  <c r="CV25" i="21" s="1"/>
  <c r="CW25" i="21" a="1"/>
  <c r="CW25" i="21" s="1"/>
  <c r="S26" i="21" a="1"/>
  <c r="S26" i="21" s="1"/>
  <c r="T26" i="21" a="1"/>
  <c r="T26" i="21" s="1"/>
  <c r="U26" i="21" a="1"/>
  <c r="U26" i="21" s="1"/>
  <c r="V26" i="21" a="1"/>
  <c r="V26" i="21" s="1"/>
  <c r="W26" i="21" a="1"/>
  <c r="W26" i="21" s="1"/>
  <c r="X26" i="21" a="1"/>
  <c r="X26" i="21" s="1"/>
  <c r="Y26" i="21" a="1"/>
  <c r="Y26" i="21" s="1"/>
  <c r="Z26" i="21" a="1"/>
  <c r="Z26" i="21" s="1"/>
  <c r="AA26" i="21" a="1"/>
  <c r="AA26" i="21" s="1"/>
  <c r="AB26" i="21" a="1"/>
  <c r="AB26" i="21" s="1"/>
  <c r="AC26" i="21" a="1"/>
  <c r="AC26" i="21" s="1"/>
  <c r="AD26" i="21" a="1"/>
  <c r="AD26" i="21" s="1"/>
  <c r="AE26" i="21" a="1"/>
  <c r="AE26" i="21" s="1"/>
  <c r="AF26" i="21" a="1"/>
  <c r="AF26" i="21" s="1"/>
  <c r="AG26" i="21" a="1"/>
  <c r="AG26" i="21" s="1"/>
  <c r="AH26" i="21" a="1"/>
  <c r="AH26" i="21" s="1"/>
  <c r="AI26" i="21" a="1"/>
  <c r="AI26" i="21" s="1"/>
  <c r="AJ26" i="21" a="1"/>
  <c r="AJ26" i="21" s="1"/>
  <c r="AK26" i="21" a="1"/>
  <c r="AK26" i="21" s="1"/>
  <c r="AL26" i="21" a="1"/>
  <c r="AL26" i="21" s="1"/>
  <c r="AM26" i="21" a="1"/>
  <c r="AM26" i="21" s="1"/>
  <c r="AN26" i="21" a="1"/>
  <c r="AN26" i="21" s="1"/>
  <c r="AO26" i="21" a="1"/>
  <c r="AO26" i="21" s="1"/>
  <c r="AP26" i="21" a="1"/>
  <c r="AP26" i="21" s="1"/>
  <c r="AQ26" i="21" a="1"/>
  <c r="AQ26" i="21" s="1"/>
  <c r="AR26" i="21" a="1"/>
  <c r="AR26" i="21" s="1"/>
  <c r="AS26" i="21" a="1"/>
  <c r="AS26" i="21" s="1"/>
  <c r="AT26" i="21" a="1"/>
  <c r="AT26" i="21" s="1"/>
  <c r="AU26" i="21" a="1"/>
  <c r="AU26" i="21" s="1"/>
  <c r="AV26" i="21" a="1"/>
  <c r="AV26" i="21" s="1"/>
  <c r="AW26" i="21" a="1"/>
  <c r="AW26" i="21" s="1"/>
  <c r="AX26" i="21" a="1"/>
  <c r="AX26" i="21" s="1"/>
  <c r="AY26" i="21" a="1"/>
  <c r="AY26" i="21" s="1"/>
  <c r="AZ26" i="21" a="1"/>
  <c r="AZ26" i="21" s="1"/>
  <c r="BA26" i="21" a="1"/>
  <c r="BA26" i="21" s="1"/>
  <c r="BB26" i="21" a="1"/>
  <c r="BB26" i="21" s="1"/>
  <c r="BC26" i="21" a="1"/>
  <c r="BC26" i="21" s="1"/>
  <c r="BD26" i="21" a="1"/>
  <c r="BD26" i="21" s="1"/>
  <c r="BE26" i="21" a="1"/>
  <c r="BE26" i="21" s="1"/>
  <c r="BF26" i="21" a="1"/>
  <c r="BF26" i="21" s="1"/>
  <c r="BG26" i="21" a="1"/>
  <c r="BG26" i="21" s="1"/>
  <c r="BH26" i="21" a="1"/>
  <c r="BH26" i="21" s="1"/>
  <c r="BI26" i="21" a="1"/>
  <c r="BI26" i="21" s="1"/>
  <c r="BJ26" i="21" a="1"/>
  <c r="BJ26" i="21" s="1"/>
  <c r="BK26" i="21" a="1"/>
  <c r="BK26" i="21" s="1"/>
  <c r="BL26" i="21" a="1"/>
  <c r="BL26" i="21" s="1"/>
  <c r="BM26" i="21" a="1"/>
  <c r="BM26" i="21" s="1"/>
  <c r="BN26" i="21" a="1"/>
  <c r="BN26" i="21" s="1"/>
  <c r="BO26" i="21" a="1"/>
  <c r="BO26" i="21" s="1"/>
  <c r="BP26" i="21" a="1"/>
  <c r="BP26" i="21" s="1"/>
  <c r="BQ26" i="21" a="1"/>
  <c r="BQ26" i="21" s="1"/>
  <c r="BR26" i="21" a="1"/>
  <c r="BR26" i="21" s="1"/>
  <c r="BS26" i="21" a="1"/>
  <c r="BS26" i="21" s="1"/>
  <c r="BT26" i="21" a="1"/>
  <c r="BT26" i="21" s="1"/>
  <c r="BU26" i="21" a="1"/>
  <c r="BU26" i="21" s="1"/>
  <c r="BV26" i="21" a="1"/>
  <c r="BV26" i="21" s="1"/>
  <c r="BW26" i="21" a="1"/>
  <c r="BW26" i="21" s="1"/>
  <c r="BX26" i="21" a="1"/>
  <c r="BX26" i="21" s="1"/>
  <c r="BY26" i="21" a="1"/>
  <c r="BY26" i="21" s="1"/>
  <c r="BZ26" i="21" a="1"/>
  <c r="BZ26" i="21" s="1"/>
  <c r="CA26" i="21" a="1"/>
  <c r="CA26" i="21" s="1"/>
  <c r="CB26" i="21" a="1"/>
  <c r="CB26" i="21" s="1"/>
  <c r="CC26" i="21" a="1"/>
  <c r="CC26" i="21" s="1"/>
  <c r="CD26" i="21" a="1"/>
  <c r="CD26" i="21" s="1"/>
  <c r="CE26" i="21" a="1"/>
  <c r="CE26" i="21" s="1"/>
  <c r="CF26" i="21" a="1"/>
  <c r="CF26" i="21" s="1"/>
  <c r="CG26" i="21" a="1"/>
  <c r="CG26" i="21" s="1"/>
  <c r="CH26" i="21" a="1"/>
  <c r="CH26" i="21" s="1"/>
  <c r="CI26" i="21" a="1"/>
  <c r="CI26" i="21" s="1"/>
  <c r="CJ26" i="21" a="1"/>
  <c r="CJ26" i="21" s="1"/>
  <c r="CK26" i="21" a="1"/>
  <c r="CK26" i="21" s="1"/>
  <c r="CL26" i="21" a="1"/>
  <c r="CL26" i="21" s="1"/>
  <c r="CM26" i="21" a="1"/>
  <c r="CM26" i="21" s="1"/>
  <c r="CN26" i="21" a="1"/>
  <c r="CN26" i="21" s="1"/>
  <c r="CO26" i="21" a="1"/>
  <c r="CO26" i="21" s="1"/>
  <c r="CP26" i="21" a="1"/>
  <c r="CP26" i="21" s="1"/>
  <c r="CQ26" i="21" a="1"/>
  <c r="CQ26" i="21" s="1"/>
  <c r="CR26" i="21" a="1"/>
  <c r="CR26" i="21" s="1"/>
  <c r="CS26" i="21" a="1"/>
  <c r="CS26" i="21" s="1"/>
  <c r="CT26" i="21" a="1"/>
  <c r="CT26" i="21" s="1"/>
  <c r="CU26" i="21" a="1"/>
  <c r="CU26" i="21" s="1"/>
  <c r="CV26" i="21" a="1"/>
  <c r="CV26" i="21" s="1"/>
  <c r="CW26" i="21" a="1"/>
  <c r="CW26" i="21" s="1"/>
  <c r="S27" i="21" a="1"/>
  <c r="S27" i="21" s="1"/>
  <c r="T27" i="21" a="1"/>
  <c r="T27" i="21" s="1"/>
  <c r="U27" i="21" a="1"/>
  <c r="U27" i="21" s="1"/>
  <c r="V27" i="21" a="1"/>
  <c r="V27" i="21" s="1"/>
  <c r="W27" i="21" a="1"/>
  <c r="W27" i="21" s="1"/>
  <c r="X27" i="21" a="1"/>
  <c r="X27" i="21" s="1"/>
  <c r="Y27" i="21" a="1"/>
  <c r="Y27" i="21" s="1"/>
  <c r="Z27" i="21" a="1"/>
  <c r="Z27" i="21" s="1"/>
  <c r="AA27" i="21" a="1"/>
  <c r="AA27" i="21" s="1"/>
  <c r="AB27" i="21" a="1"/>
  <c r="AB27" i="21" s="1"/>
  <c r="AC27" i="21" a="1"/>
  <c r="AC27" i="21" s="1"/>
  <c r="AD27" i="21" a="1"/>
  <c r="AD27" i="21" s="1"/>
  <c r="AE27" i="21" a="1"/>
  <c r="AE27" i="21" s="1"/>
  <c r="AF27" i="21" a="1"/>
  <c r="AF27" i="21" s="1"/>
  <c r="AG27" i="21" a="1"/>
  <c r="AG27" i="21" s="1"/>
  <c r="AH27" i="21" a="1"/>
  <c r="AH27" i="21" s="1"/>
  <c r="AI27" i="21" a="1"/>
  <c r="AI27" i="21" s="1"/>
  <c r="AJ27" i="21" a="1"/>
  <c r="AJ27" i="21" s="1"/>
  <c r="AK27" i="21" a="1"/>
  <c r="AK27" i="21" s="1"/>
  <c r="AL27" i="21" a="1"/>
  <c r="AL27" i="21" s="1"/>
  <c r="AM27" i="21" a="1"/>
  <c r="AM27" i="21" s="1"/>
  <c r="AN27" i="21" a="1"/>
  <c r="AN27" i="21" s="1"/>
  <c r="AO27" i="21" a="1"/>
  <c r="AO27" i="21" s="1"/>
  <c r="AP27" i="21" a="1"/>
  <c r="AP27" i="21" s="1"/>
  <c r="AQ27" i="21" a="1"/>
  <c r="AQ27" i="21" s="1"/>
  <c r="AR27" i="21" a="1"/>
  <c r="AR27" i="21" s="1"/>
  <c r="AS27" i="21" a="1"/>
  <c r="AS27" i="21" s="1"/>
  <c r="AT27" i="21" a="1"/>
  <c r="AT27" i="21" s="1"/>
  <c r="AU27" i="21" a="1"/>
  <c r="AU27" i="21" s="1"/>
  <c r="AV27" i="21" a="1"/>
  <c r="AV27" i="21" s="1"/>
  <c r="AW27" i="21" a="1"/>
  <c r="AW27" i="21" s="1"/>
  <c r="AX27" i="21" a="1"/>
  <c r="AX27" i="21" s="1"/>
  <c r="AY27" i="21" a="1"/>
  <c r="AY27" i="21" s="1"/>
  <c r="AZ27" i="21" a="1"/>
  <c r="AZ27" i="21" s="1"/>
  <c r="BA27" i="21" a="1"/>
  <c r="BA27" i="21" s="1"/>
  <c r="BB27" i="21" a="1"/>
  <c r="BB27" i="21" s="1"/>
  <c r="BC27" i="21" a="1"/>
  <c r="BC27" i="21" s="1"/>
  <c r="BD27" i="21" a="1"/>
  <c r="BD27" i="21" s="1"/>
  <c r="BE27" i="21" a="1"/>
  <c r="BE27" i="21" s="1"/>
  <c r="BF27" i="21" a="1"/>
  <c r="BF27" i="21" s="1"/>
  <c r="BG27" i="21" a="1"/>
  <c r="BG27" i="21" s="1"/>
  <c r="BH27" i="21" a="1"/>
  <c r="BH27" i="21" s="1"/>
  <c r="BI27" i="21" a="1"/>
  <c r="BI27" i="21" s="1"/>
  <c r="BJ27" i="21" a="1"/>
  <c r="BJ27" i="21" s="1"/>
  <c r="BK27" i="21" a="1"/>
  <c r="BK27" i="21" s="1"/>
  <c r="BL27" i="21" a="1"/>
  <c r="BL27" i="21" s="1"/>
  <c r="BM27" i="21" a="1"/>
  <c r="BM27" i="21" s="1"/>
  <c r="BN27" i="21" a="1"/>
  <c r="BN27" i="21" s="1"/>
  <c r="BO27" i="21" a="1"/>
  <c r="BO27" i="21" s="1"/>
  <c r="BP27" i="21" a="1"/>
  <c r="BP27" i="21" s="1"/>
  <c r="BQ27" i="21" a="1"/>
  <c r="BQ27" i="21" s="1"/>
  <c r="BR27" i="21" a="1"/>
  <c r="BR27" i="21" s="1"/>
  <c r="BS27" i="21" a="1"/>
  <c r="BS27" i="21" s="1"/>
  <c r="BT27" i="21" a="1"/>
  <c r="BT27" i="21" s="1"/>
  <c r="BU27" i="21" a="1"/>
  <c r="BU27" i="21" s="1"/>
  <c r="BV27" i="21" a="1"/>
  <c r="BV27" i="21" s="1"/>
  <c r="BW27" i="21" a="1"/>
  <c r="BW27" i="21" s="1"/>
  <c r="BX27" i="21" a="1"/>
  <c r="BX27" i="21" s="1"/>
  <c r="BY27" i="21" a="1"/>
  <c r="BY27" i="21" s="1"/>
  <c r="BZ27" i="21" a="1"/>
  <c r="BZ27" i="21" s="1"/>
  <c r="CA27" i="21" a="1"/>
  <c r="CA27" i="21" s="1"/>
  <c r="CB27" i="21" a="1"/>
  <c r="CB27" i="21" s="1"/>
  <c r="CC27" i="21" a="1"/>
  <c r="CC27" i="21" s="1"/>
  <c r="CD27" i="21" a="1"/>
  <c r="CD27" i="21" s="1"/>
  <c r="CE27" i="21" a="1"/>
  <c r="CE27" i="21" s="1"/>
  <c r="CF27" i="21" a="1"/>
  <c r="CF27" i="21" s="1"/>
  <c r="CG27" i="21" a="1"/>
  <c r="CG27" i="21" s="1"/>
  <c r="CH27" i="21" a="1"/>
  <c r="CH27" i="21" s="1"/>
  <c r="CI27" i="21" a="1"/>
  <c r="CI27" i="21" s="1"/>
  <c r="CJ27" i="21" a="1"/>
  <c r="CJ27" i="21" s="1"/>
  <c r="CK27" i="21" a="1"/>
  <c r="CK27" i="21" s="1"/>
  <c r="CL27" i="21" a="1"/>
  <c r="CL27" i="21" s="1"/>
  <c r="CM27" i="21" a="1"/>
  <c r="CM27" i="21" s="1"/>
  <c r="CN27" i="21" a="1"/>
  <c r="CN27" i="21" s="1"/>
  <c r="CO27" i="21" a="1"/>
  <c r="CO27" i="21" s="1"/>
  <c r="CP27" i="21" a="1"/>
  <c r="CP27" i="21" s="1"/>
  <c r="CQ27" i="21" a="1"/>
  <c r="CQ27" i="21" s="1"/>
  <c r="CR27" i="21" a="1"/>
  <c r="CR27" i="21" s="1"/>
  <c r="CS27" i="21" a="1"/>
  <c r="CS27" i="21" s="1"/>
  <c r="CT27" i="21" a="1"/>
  <c r="CT27" i="21" s="1"/>
  <c r="CU27" i="21" a="1"/>
  <c r="CU27" i="21" s="1"/>
  <c r="CV27" i="21" a="1"/>
  <c r="CV27" i="21" s="1"/>
  <c r="CW27" i="21" a="1"/>
  <c r="CW27" i="21" s="1"/>
  <c r="S28" i="21" a="1"/>
  <c r="S28" i="21" s="1"/>
  <c r="T28" i="21" a="1"/>
  <c r="T28" i="21" s="1"/>
  <c r="U28" i="21" a="1"/>
  <c r="U28" i="21" s="1"/>
  <c r="V28" i="21" a="1"/>
  <c r="V28" i="21" s="1"/>
  <c r="W28" i="21" a="1"/>
  <c r="W28" i="21" s="1"/>
  <c r="X28" i="21" a="1"/>
  <c r="X28" i="21" s="1"/>
  <c r="Y28" i="21" a="1"/>
  <c r="Y28" i="21" s="1"/>
  <c r="Z28" i="21" a="1"/>
  <c r="Z28" i="21" s="1"/>
  <c r="AA28" i="21" a="1"/>
  <c r="AA28" i="21" s="1"/>
  <c r="AB28" i="21" a="1"/>
  <c r="AB28" i="21" s="1"/>
  <c r="AC28" i="21" a="1"/>
  <c r="AC28" i="21" s="1"/>
  <c r="AD28" i="21" a="1"/>
  <c r="AD28" i="21" s="1"/>
  <c r="AE28" i="21" a="1"/>
  <c r="AE28" i="21" s="1"/>
  <c r="AF28" i="21" a="1"/>
  <c r="AF28" i="21" s="1"/>
  <c r="AG28" i="21" a="1"/>
  <c r="AG28" i="21" s="1"/>
  <c r="AH28" i="21" a="1"/>
  <c r="AH28" i="21" s="1"/>
  <c r="AI28" i="21" a="1"/>
  <c r="AI28" i="21" s="1"/>
  <c r="AJ28" i="21" a="1"/>
  <c r="AJ28" i="21" s="1"/>
  <c r="AK28" i="21" a="1"/>
  <c r="AK28" i="21" s="1"/>
  <c r="AL28" i="21" a="1"/>
  <c r="AL28" i="21" s="1"/>
  <c r="AM28" i="21" a="1"/>
  <c r="AM28" i="21" s="1"/>
  <c r="AN28" i="21" a="1"/>
  <c r="AN28" i="21" s="1"/>
  <c r="AO28" i="21" a="1"/>
  <c r="AO28" i="21" s="1"/>
  <c r="AP28" i="21" a="1"/>
  <c r="AP28" i="21" s="1"/>
  <c r="AQ28" i="21" a="1"/>
  <c r="AQ28" i="21" s="1"/>
  <c r="AR28" i="21" a="1"/>
  <c r="AR28" i="21" s="1"/>
  <c r="AS28" i="21" a="1"/>
  <c r="AS28" i="21" s="1"/>
  <c r="AT28" i="21" a="1"/>
  <c r="AT28" i="21" s="1"/>
  <c r="AU28" i="21" a="1"/>
  <c r="AU28" i="21" s="1"/>
  <c r="AV28" i="21" a="1"/>
  <c r="AV28" i="21" s="1"/>
  <c r="AW28" i="21" a="1"/>
  <c r="AW28" i="21" s="1"/>
  <c r="AX28" i="21" a="1"/>
  <c r="AX28" i="21" s="1"/>
  <c r="AY28" i="21" a="1"/>
  <c r="AY28" i="21" s="1"/>
  <c r="AZ28" i="21" a="1"/>
  <c r="AZ28" i="21" s="1"/>
  <c r="BA28" i="21" a="1"/>
  <c r="BA28" i="21" s="1"/>
  <c r="BB28" i="21" a="1"/>
  <c r="BB28" i="21" s="1"/>
  <c r="BC28" i="21" a="1"/>
  <c r="BC28" i="21" s="1"/>
  <c r="BD28" i="21" a="1"/>
  <c r="BD28" i="21" s="1"/>
  <c r="BE28" i="21" a="1"/>
  <c r="BE28" i="21" s="1"/>
  <c r="BF28" i="21" a="1"/>
  <c r="BF28" i="21" s="1"/>
  <c r="BG28" i="21" a="1"/>
  <c r="BG28" i="21" s="1"/>
  <c r="BH28" i="21" a="1"/>
  <c r="BH28" i="21" s="1"/>
  <c r="BI28" i="21" a="1"/>
  <c r="BI28" i="21" s="1"/>
  <c r="BJ28" i="21" a="1"/>
  <c r="BJ28" i="21" s="1"/>
  <c r="BK28" i="21" a="1"/>
  <c r="BK28" i="21" s="1"/>
  <c r="BL28" i="21" a="1"/>
  <c r="BL28" i="21" s="1"/>
  <c r="BM28" i="21" a="1"/>
  <c r="BM28" i="21" s="1"/>
  <c r="BN28" i="21" a="1"/>
  <c r="BN28" i="21" s="1"/>
  <c r="BO28" i="21" a="1"/>
  <c r="BO28" i="21" s="1"/>
  <c r="BP28" i="21" a="1"/>
  <c r="BP28" i="21" s="1"/>
  <c r="BQ28" i="21" a="1"/>
  <c r="BQ28" i="21" s="1"/>
  <c r="BR28" i="21" a="1"/>
  <c r="BR28" i="21" s="1"/>
  <c r="BS28" i="21" a="1"/>
  <c r="BS28" i="21" s="1"/>
  <c r="BT28" i="21" a="1"/>
  <c r="BT28" i="21" s="1"/>
  <c r="BU28" i="21" a="1"/>
  <c r="BU28" i="21" s="1"/>
  <c r="BV28" i="21" a="1"/>
  <c r="BV28" i="21" s="1"/>
  <c r="BW28" i="21" a="1"/>
  <c r="BW28" i="21" s="1"/>
  <c r="BX28" i="21" a="1"/>
  <c r="BX28" i="21" s="1"/>
  <c r="BY28" i="21" a="1"/>
  <c r="BY28" i="21" s="1"/>
  <c r="BZ28" i="21" a="1"/>
  <c r="BZ28" i="21" s="1"/>
  <c r="CA28" i="21" a="1"/>
  <c r="CA28" i="21" s="1"/>
  <c r="CB28" i="21" a="1"/>
  <c r="CB28" i="21" s="1"/>
  <c r="CC28" i="21" a="1"/>
  <c r="CC28" i="21" s="1"/>
  <c r="CD28" i="21" a="1"/>
  <c r="CD28" i="21" s="1"/>
  <c r="CE28" i="21" a="1"/>
  <c r="CE28" i="21" s="1"/>
  <c r="CF28" i="21" a="1"/>
  <c r="CF28" i="21" s="1"/>
  <c r="CG28" i="21" a="1"/>
  <c r="CG28" i="21" s="1"/>
  <c r="CH28" i="21" a="1"/>
  <c r="CH28" i="21" s="1"/>
  <c r="CI28" i="21" a="1"/>
  <c r="CI28" i="21" s="1"/>
  <c r="CJ28" i="21" a="1"/>
  <c r="CJ28" i="21" s="1"/>
  <c r="CK28" i="21" a="1"/>
  <c r="CK28" i="21" s="1"/>
  <c r="CL28" i="21" a="1"/>
  <c r="CL28" i="21" s="1"/>
  <c r="CM28" i="21" a="1"/>
  <c r="CM28" i="21" s="1"/>
  <c r="CN28" i="21" a="1"/>
  <c r="CN28" i="21" s="1"/>
  <c r="CO28" i="21" a="1"/>
  <c r="CO28" i="21" s="1"/>
  <c r="CP28" i="21" a="1"/>
  <c r="CP28" i="21" s="1"/>
  <c r="CQ28" i="21" a="1"/>
  <c r="CQ28" i="21" s="1"/>
  <c r="CR28" i="21" a="1"/>
  <c r="CR28" i="21" s="1"/>
  <c r="CS28" i="21" a="1"/>
  <c r="CS28" i="21" s="1"/>
  <c r="CT28" i="21" a="1"/>
  <c r="CT28" i="21" s="1"/>
  <c r="CU28" i="21" a="1"/>
  <c r="CU28" i="21" s="1"/>
  <c r="CV28" i="21" a="1"/>
  <c r="CV28" i="21" s="1"/>
  <c r="CW28" i="21" a="1"/>
  <c r="CW28" i="21" s="1"/>
  <c r="S29" i="21" a="1"/>
  <c r="S29" i="21" s="1"/>
  <c r="T29" i="21" a="1"/>
  <c r="T29" i="21" s="1"/>
  <c r="U29" i="21" a="1"/>
  <c r="U29" i="21" s="1"/>
  <c r="V29" i="21" a="1"/>
  <c r="V29" i="21" s="1"/>
  <c r="W29" i="21" a="1"/>
  <c r="W29" i="21" s="1"/>
  <c r="X29" i="21" a="1"/>
  <c r="X29" i="21" s="1"/>
  <c r="Y29" i="21" a="1"/>
  <c r="Y29" i="21" s="1"/>
  <c r="Z29" i="21" a="1"/>
  <c r="Z29" i="21" s="1"/>
  <c r="AA29" i="21" a="1"/>
  <c r="AA29" i="21" s="1"/>
  <c r="AB29" i="21" a="1"/>
  <c r="AB29" i="21" s="1"/>
  <c r="AC29" i="21" a="1"/>
  <c r="AC29" i="21" s="1"/>
  <c r="AD29" i="21" a="1"/>
  <c r="AD29" i="21" s="1"/>
  <c r="AE29" i="21" a="1"/>
  <c r="AE29" i="21" s="1"/>
  <c r="AF29" i="21" a="1"/>
  <c r="AF29" i="21" s="1"/>
  <c r="AG29" i="21" a="1"/>
  <c r="AG29" i="21" s="1"/>
  <c r="AH29" i="21" a="1"/>
  <c r="AH29" i="21" s="1"/>
  <c r="AI29" i="21" a="1"/>
  <c r="AI29" i="21" s="1"/>
  <c r="AJ29" i="21" a="1"/>
  <c r="AJ29" i="21" s="1"/>
  <c r="AK29" i="21" a="1"/>
  <c r="AK29" i="21" s="1"/>
  <c r="AL29" i="21" a="1"/>
  <c r="AL29" i="21" s="1"/>
  <c r="AM29" i="21" a="1"/>
  <c r="AM29" i="21" s="1"/>
  <c r="AN29" i="21" a="1"/>
  <c r="AN29" i="21" s="1"/>
  <c r="AO29" i="21" a="1"/>
  <c r="AO29" i="21" s="1"/>
  <c r="AP29" i="21" a="1"/>
  <c r="AP29" i="21" s="1"/>
  <c r="AQ29" i="21" a="1"/>
  <c r="AQ29" i="21" s="1"/>
  <c r="AR29" i="21" a="1"/>
  <c r="AR29" i="21" s="1"/>
  <c r="AS29" i="21" a="1"/>
  <c r="AS29" i="21" s="1"/>
  <c r="AT29" i="21" a="1"/>
  <c r="AT29" i="21" s="1"/>
  <c r="AU29" i="21" a="1"/>
  <c r="AU29" i="21" s="1"/>
  <c r="AV29" i="21" a="1"/>
  <c r="AV29" i="21" s="1"/>
  <c r="AW29" i="21" a="1"/>
  <c r="AW29" i="21" s="1"/>
  <c r="AX29" i="21" a="1"/>
  <c r="AX29" i="21" s="1"/>
  <c r="AY29" i="21" a="1"/>
  <c r="AY29" i="21" s="1"/>
  <c r="AZ29" i="21" a="1"/>
  <c r="AZ29" i="21" s="1"/>
  <c r="BA29" i="21" a="1"/>
  <c r="BA29" i="21" s="1"/>
  <c r="BB29" i="21" a="1"/>
  <c r="BB29" i="21" s="1"/>
  <c r="BC29" i="21" a="1"/>
  <c r="BC29" i="21" s="1"/>
  <c r="BD29" i="21" a="1"/>
  <c r="BD29" i="21" s="1"/>
  <c r="BE29" i="21" a="1"/>
  <c r="BE29" i="21" s="1"/>
  <c r="BF29" i="21" a="1"/>
  <c r="BF29" i="21" s="1"/>
  <c r="BG29" i="21" a="1"/>
  <c r="BG29" i="21" s="1"/>
  <c r="BH29" i="21" a="1"/>
  <c r="BH29" i="21" s="1"/>
  <c r="BI29" i="21" a="1"/>
  <c r="BI29" i="21" s="1"/>
  <c r="BJ29" i="21" a="1"/>
  <c r="BJ29" i="21" s="1"/>
  <c r="BK29" i="21" a="1"/>
  <c r="BK29" i="21" s="1"/>
  <c r="BL29" i="21" a="1"/>
  <c r="BL29" i="21" s="1"/>
  <c r="BM29" i="21" a="1"/>
  <c r="BM29" i="21" s="1"/>
  <c r="BN29" i="21" a="1"/>
  <c r="BN29" i="21" s="1"/>
  <c r="BO29" i="21" a="1"/>
  <c r="BO29" i="21" s="1"/>
  <c r="BP29" i="21" a="1"/>
  <c r="BP29" i="21" s="1"/>
  <c r="BQ29" i="21" a="1"/>
  <c r="BQ29" i="21" s="1"/>
  <c r="BR29" i="21" a="1"/>
  <c r="BR29" i="21" s="1"/>
  <c r="BS29" i="21" a="1"/>
  <c r="BS29" i="21" s="1"/>
  <c r="BT29" i="21" a="1"/>
  <c r="BT29" i="21" s="1"/>
  <c r="BU29" i="21" a="1"/>
  <c r="BU29" i="21" s="1"/>
  <c r="BV29" i="21" a="1"/>
  <c r="BV29" i="21" s="1"/>
  <c r="BW29" i="21" a="1"/>
  <c r="BW29" i="21" s="1"/>
  <c r="BX29" i="21" a="1"/>
  <c r="BX29" i="21" s="1"/>
  <c r="BY29" i="21" a="1"/>
  <c r="BY29" i="21" s="1"/>
  <c r="BZ29" i="21" a="1"/>
  <c r="BZ29" i="21" s="1"/>
  <c r="CA29" i="21" a="1"/>
  <c r="CA29" i="21" s="1"/>
  <c r="CB29" i="21" a="1"/>
  <c r="CB29" i="21" s="1"/>
  <c r="CC29" i="21" a="1"/>
  <c r="CC29" i="21" s="1"/>
  <c r="CD29" i="21" a="1"/>
  <c r="CD29" i="21" s="1"/>
  <c r="CE29" i="21" a="1"/>
  <c r="CE29" i="21" s="1"/>
  <c r="CF29" i="21" a="1"/>
  <c r="CF29" i="21" s="1"/>
  <c r="CG29" i="21" a="1"/>
  <c r="CG29" i="21" s="1"/>
  <c r="CH29" i="21" a="1"/>
  <c r="CH29" i="21" s="1"/>
  <c r="CI29" i="21" a="1"/>
  <c r="CI29" i="21" s="1"/>
  <c r="CJ29" i="21" a="1"/>
  <c r="CJ29" i="21" s="1"/>
  <c r="CK29" i="21" a="1"/>
  <c r="CK29" i="21" s="1"/>
  <c r="CL29" i="21" a="1"/>
  <c r="CL29" i="21" s="1"/>
  <c r="CM29" i="21" a="1"/>
  <c r="CM29" i="21" s="1"/>
  <c r="CN29" i="21" a="1"/>
  <c r="CN29" i="21" s="1"/>
  <c r="CO29" i="21" a="1"/>
  <c r="CO29" i="21" s="1"/>
  <c r="CP29" i="21" a="1"/>
  <c r="CP29" i="21" s="1"/>
  <c r="CQ29" i="21" a="1"/>
  <c r="CQ29" i="21" s="1"/>
  <c r="CR29" i="21" a="1"/>
  <c r="CR29" i="21" s="1"/>
  <c r="CS29" i="21" a="1"/>
  <c r="CS29" i="21" s="1"/>
  <c r="CT29" i="21" a="1"/>
  <c r="CT29" i="21" s="1"/>
  <c r="CU29" i="21" a="1"/>
  <c r="CU29" i="21" s="1"/>
  <c r="CV29" i="21" a="1"/>
  <c r="CV29" i="21" s="1"/>
  <c r="CW29" i="21" a="1"/>
  <c r="CW29" i="21" s="1"/>
  <c r="S30" i="21" a="1"/>
  <c r="S30" i="21" s="1"/>
  <c r="T30" i="21" a="1"/>
  <c r="T30" i="21" s="1"/>
  <c r="U30" i="21" a="1"/>
  <c r="U30" i="21" s="1"/>
  <c r="V30" i="21" a="1"/>
  <c r="V30" i="21" s="1"/>
  <c r="W30" i="21" a="1"/>
  <c r="W30" i="21" s="1"/>
  <c r="X30" i="21" a="1"/>
  <c r="X30" i="21" s="1"/>
  <c r="Y30" i="21" a="1"/>
  <c r="Y30" i="21" s="1"/>
  <c r="Z30" i="21" a="1"/>
  <c r="Z30" i="21" s="1"/>
  <c r="AA30" i="21" a="1"/>
  <c r="AA30" i="21" s="1"/>
  <c r="AB30" i="21" a="1"/>
  <c r="AB30" i="21" s="1"/>
  <c r="AC30" i="21" a="1"/>
  <c r="AC30" i="21" s="1"/>
  <c r="AD30" i="21" a="1"/>
  <c r="AD30" i="21" s="1"/>
  <c r="AE30" i="21" a="1"/>
  <c r="AE30" i="21" s="1"/>
  <c r="AF30" i="21" a="1"/>
  <c r="AF30" i="21" s="1"/>
  <c r="AG30" i="21" a="1"/>
  <c r="AG30" i="21" s="1"/>
  <c r="AH30" i="21" a="1"/>
  <c r="AH30" i="21" s="1"/>
  <c r="AI30" i="21" a="1"/>
  <c r="AI30" i="21" s="1"/>
  <c r="AJ30" i="21" a="1"/>
  <c r="AJ30" i="21" s="1"/>
  <c r="AK30" i="21" a="1"/>
  <c r="AK30" i="21" s="1"/>
  <c r="AL30" i="21" a="1"/>
  <c r="AL30" i="21" s="1"/>
  <c r="AM30" i="21" a="1"/>
  <c r="AM30" i="21" s="1"/>
  <c r="AN30" i="21" a="1"/>
  <c r="AN30" i="21" s="1"/>
  <c r="AO30" i="21" a="1"/>
  <c r="AO30" i="21" s="1"/>
  <c r="AP30" i="21" a="1"/>
  <c r="AP30" i="21" s="1"/>
  <c r="AQ30" i="21" a="1"/>
  <c r="AQ30" i="21" s="1"/>
  <c r="AR30" i="21" a="1"/>
  <c r="AR30" i="21" s="1"/>
  <c r="AS30" i="21" a="1"/>
  <c r="AS30" i="21" s="1"/>
  <c r="AT30" i="21" a="1"/>
  <c r="AT30" i="21" s="1"/>
  <c r="AU30" i="21" a="1"/>
  <c r="AU30" i="21" s="1"/>
  <c r="AV30" i="21" a="1"/>
  <c r="AV30" i="21" s="1"/>
  <c r="AW30" i="21" a="1"/>
  <c r="AW30" i="21" s="1"/>
  <c r="AX30" i="21" a="1"/>
  <c r="AX30" i="21" s="1"/>
  <c r="AY30" i="21" a="1"/>
  <c r="AY30" i="21" s="1"/>
  <c r="AZ30" i="21" a="1"/>
  <c r="AZ30" i="21" s="1"/>
  <c r="BA30" i="21" a="1"/>
  <c r="BA30" i="21" s="1"/>
  <c r="BB30" i="21" a="1"/>
  <c r="BB30" i="21" s="1"/>
  <c r="BC30" i="21" a="1"/>
  <c r="BC30" i="21" s="1"/>
  <c r="BD30" i="21" a="1"/>
  <c r="BD30" i="21" s="1"/>
  <c r="BE30" i="21" a="1"/>
  <c r="BE30" i="21" s="1"/>
  <c r="BF30" i="21" a="1"/>
  <c r="BF30" i="21" s="1"/>
  <c r="BG30" i="21" a="1"/>
  <c r="BG30" i="21" s="1"/>
  <c r="BH30" i="21" a="1"/>
  <c r="BH30" i="21" s="1"/>
  <c r="BI30" i="21" a="1"/>
  <c r="BI30" i="21" s="1"/>
  <c r="BJ30" i="21" a="1"/>
  <c r="BJ30" i="21" s="1"/>
  <c r="BK30" i="21" a="1"/>
  <c r="BK30" i="21" s="1"/>
  <c r="BL30" i="21" a="1"/>
  <c r="BL30" i="21" s="1"/>
  <c r="BM30" i="21" a="1"/>
  <c r="BM30" i="21" s="1"/>
  <c r="BN30" i="21" a="1"/>
  <c r="BN30" i="21" s="1"/>
  <c r="BO30" i="21" a="1"/>
  <c r="BO30" i="21" s="1"/>
  <c r="BP30" i="21" a="1"/>
  <c r="BP30" i="21" s="1"/>
  <c r="BQ30" i="21" a="1"/>
  <c r="BQ30" i="21" s="1"/>
  <c r="BR30" i="21" a="1"/>
  <c r="BR30" i="21" s="1"/>
  <c r="BS30" i="21" a="1"/>
  <c r="BS30" i="21" s="1"/>
  <c r="BT30" i="21" a="1"/>
  <c r="BT30" i="21" s="1"/>
  <c r="BU30" i="21" a="1"/>
  <c r="BU30" i="21" s="1"/>
  <c r="BV30" i="21" a="1"/>
  <c r="BV30" i="21" s="1"/>
  <c r="BW30" i="21" a="1"/>
  <c r="BW30" i="21" s="1"/>
  <c r="BX30" i="21" a="1"/>
  <c r="BX30" i="21" s="1"/>
  <c r="BY30" i="21" a="1"/>
  <c r="BY30" i="21" s="1"/>
  <c r="BZ30" i="21" a="1"/>
  <c r="BZ30" i="21" s="1"/>
  <c r="CA30" i="21" a="1"/>
  <c r="CA30" i="21" s="1"/>
  <c r="CB30" i="21" a="1"/>
  <c r="CB30" i="21" s="1"/>
  <c r="CC30" i="21" a="1"/>
  <c r="CC30" i="21" s="1"/>
  <c r="CD30" i="21" a="1"/>
  <c r="CD30" i="21" s="1"/>
  <c r="CE30" i="21" a="1"/>
  <c r="CE30" i="21" s="1"/>
  <c r="CF30" i="21" a="1"/>
  <c r="CF30" i="21" s="1"/>
  <c r="CG30" i="21" a="1"/>
  <c r="CG30" i="21" s="1"/>
  <c r="CH30" i="21" a="1"/>
  <c r="CH30" i="21" s="1"/>
  <c r="CI30" i="21" a="1"/>
  <c r="CI30" i="21" s="1"/>
  <c r="CJ30" i="21" a="1"/>
  <c r="CJ30" i="21" s="1"/>
  <c r="CK30" i="21" a="1"/>
  <c r="CK30" i="21" s="1"/>
  <c r="CL30" i="21" a="1"/>
  <c r="CL30" i="21" s="1"/>
  <c r="CM30" i="21" a="1"/>
  <c r="CM30" i="21" s="1"/>
  <c r="CN30" i="21" a="1"/>
  <c r="CN30" i="21" s="1"/>
  <c r="CO30" i="21" a="1"/>
  <c r="CO30" i="21" s="1"/>
  <c r="CP30" i="21" a="1"/>
  <c r="CP30" i="21" s="1"/>
  <c r="CQ30" i="21" a="1"/>
  <c r="CQ30" i="21" s="1"/>
  <c r="CR30" i="21" a="1"/>
  <c r="CR30" i="21" s="1"/>
  <c r="CS30" i="21" a="1"/>
  <c r="CS30" i="21" s="1"/>
  <c r="CT30" i="21" a="1"/>
  <c r="CT30" i="21" s="1"/>
  <c r="CU30" i="21" a="1"/>
  <c r="CU30" i="21" s="1"/>
  <c r="CV30" i="21" a="1"/>
  <c r="CV30" i="21" s="1"/>
  <c r="CW30" i="21" a="1"/>
  <c r="CW30" i="21" s="1"/>
  <c r="S31" i="21" a="1"/>
  <c r="S31" i="21" s="1"/>
  <c r="T31" i="21" a="1"/>
  <c r="T31" i="21" s="1"/>
  <c r="U31" i="21" a="1"/>
  <c r="U31" i="21" s="1"/>
  <c r="V31" i="21" a="1"/>
  <c r="V31" i="21" s="1"/>
  <c r="W31" i="21" a="1"/>
  <c r="W31" i="21" s="1"/>
  <c r="X31" i="21" a="1"/>
  <c r="X31" i="21" s="1"/>
  <c r="Y31" i="21" a="1"/>
  <c r="Y31" i="21" s="1"/>
  <c r="Z31" i="21" a="1"/>
  <c r="Z31" i="21" s="1"/>
  <c r="AA31" i="21" a="1"/>
  <c r="AA31" i="21" s="1"/>
  <c r="AB31" i="21" a="1"/>
  <c r="AB31" i="21" s="1"/>
  <c r="AC31" i="21" a="1"/>
  <c r="AC31" i="21" s="1"/>
  <c r="AD31" i="21" a="1"/>
  <c r="AD31" i="21" s="1"/>
  <c r="AE31" i="21" a="1"/>
  <c r="AE31" i="21" s="1"/>
  <c r="AF31" i="21" a="1"/>
  <c r="AF31" i="21" s="1"/>
  <c r="AG31" i="21" a="1"/>
  <c r="AG31" i="21" s="1"/>
  <c r="AH31" i="21" a="1"/>
  <c r="AH31" i="21" s="1"/>
  <c r="AI31" i="21" a="1"/>
  <c r="AI31" i="21" s="1"/>
  <c r="AJ31" i="21" a="1"/>
  <c r="AJ31" i="21" s="1"/>
  <c r="AK31" i="21" a="1"/>
  <c r="AK31" i="21" s="1"/>
  <c r="AL31" i="21" a="1"/>
  <c r="AL31" i="21" s="1"/>
  <c r="AM31" i="21" a="1"/>
  <c r="AM31" i="21" s="1"/>
  <c r="AN31" i="21" a="1"/>
  <c r="AN31" i="21" s="1"/>
  <c r="AO31" i="21" a="1"/>
  <c r="AO31" i="21" s="1"/>
  <c r="AP31" i="21" a="1"/>
  <c r="AP31" i="21" s="1"/>
  <c r="AQ31" i="21" a="1"/>
  <c r="AQ31" i="21" s="1"/>
  <c r="AR31" i="21" a="1"/>
  <c r="AR31" i="21" s="1"/>
  <c r="AS31" i="21" a="1"/>
  <c r="AS31" i="21" s="1"/>
  <c r="AT31" i="21" a="1"/>
  <c r="AT31" i="21" s="1"/>
  <c r="AU31" i="21" a="1"/>
  <c r="AU31" i="21" s="1"/>
  <c r="AV31" i="21" a="1"/>
  <c r="AV31" i="21" s="1"/>
  <c r="AW31" i="21" a="1"/>
  <c r="AW31" i="21" s="1"/>
  <c r="AX31" i="21" a="1"/>
  <c r="AX31" i="21" s="1"/>
  <c r="AY31" i="21" a="1"/>
  <c r="AY31" i="21" s="1"/>
  <c r="AZ31" i="21" a="1"/>
  <c r="AZ31" i="21" s="1"/>
  <c r="BA31" i="21" a="1"/>
  <c r="BA31" i="21" s="1"/>
  <c r="BB31" i="21" a="1"/>
  <c r="BB31" i="21" s="1"/>
  <c r="BC31" i="21" a="1"/>
  <c r="BC31" i="21" s="1"/>
  <c r="BD31" i="21" a="1"/>
  <c r="BD31" i="21" s="1"/>
  <c r="BE31" i="21" a="1"/>
  <c r="BE31" i="21" s="1"/>
  <c r="BF31" i="21" a="1"/>
  <c r="BF31" i="21" s="1"/>
  <c r="BG31" i="21" a="1"/>
  <c r="BG31" i="21" s="1"/>
  <c r="BH31" i="21" a="1"/>
  <c r="BH31" i="21" s="1"/>
  <c r="BI31" i="21" a="1"/>
  <c r="BI31" i="21" s="1"/>
  <c r="BJ31" i="21" a="1"/>
  <c r="BJ31" i="21" s="1"/>
  <c r="BK31" i="21" a="1"/>
  <c r="BK31" i="21" s="1"/>
  <c r="BL31" i="21" a="1"/>
  <c r="BL31" i="21" s="1"/>
  <c r="BM31" i="21" a="1"/>
  <c r="BM31" i="21" s="1"/>
  <c r="BN31" i="21" a="1"/>
  <c r="BN31" i="21" s="1"/>
  <c r="BO31" i="21" a="1"/>
  <c r="BO31" i="21" s="1"/>
  <c r="BP31" i="21" a="1"/>
  <c r="BP31" i="21" s="1"/>
  <c r="BQ31" i="21" a="1"/>
  <c r="BQ31" i="21" s="1"/>
  <c r="BR31" i="21" a="1"/>
  <c r="BR31" i="21" s="1"/>
  <c r="BS31" i="21" a="1"/>
  <c r="BS31" i="21" s="1"/>
  <c r="BT31" i="21" a="1"/>
  <c r="BT31" i="21" s="1"/>
  <c r="BU31" i="21" a="1"/>
  <c r="BU31" i="21" s="1"/>
  <c r="BV31" i="21" a="1"/>
  <c r="BV31" i="21" s="1"/>
  <c r="BW31" i="21" a="1"/>
  <c r="BW31" i="21" s="1"/>
  <c r="BX31" i="21" a="1"/>
  <c r="BX31" i="21" s="1"/>
  <c r="BY31" i="21" a="1"/>
  <c r="BY31" i="21" s="1"/>
  <c r="BZ31" i="21" a="1"/>
  <c r="BZ31" i="21" s="1"/>
  <c r="CA31" i="21" a="1"/>
  <c r="CA31" i="21" s="1"/>
  <c r="CB31" i="21" a="1"/>
  <c r="CB31" i="21" s="1"/>
  <c r="CC31" i="21" a="1"/>
  <c r="CC31" i="21" s="1"/>
  <c r="CD31" i="21" a="1"/>
  <c r="CD31" i="21" s="1"/>
  <c r="CE31" i="21" a="1"/>
  <c r="CE31" i="21" s="1"/>
  <c r="CF31" i="21" a="1"/>
  <c r="CF31" i="21" s="1"/>
  <c r="CG31" i="21" a="1"/>
  <c r="CG31" i="21" s="1"/>
  <c r="CH31" i="21" a="1"/>
  <c r="CH31" i="21" s="1"/>
  <c r="CI31" i="21" a="1"/>
  <c r="CI31" i="21" s="1"/>
  <c r="CJ31" i="21" a="1"/>
  <c r="CJ31" i="21" s="1"/>
  <c r="CK31" i="21" a="1"/>
  <c r="CK31" i="21" s="1"/>
  <c r="CL31" i="21" a="1"/>
  <c r="CL31" i="21" s="1"/>
  <c r="CM31" i="21" a="1"/>
  <c r="CM31" i="21" s="1"/>
  <c r="CN31" i="21" a="1"/>
  <c r="CN31" i="21" s="1"/>
  <c r="CO31" i="21" a="1"/>
  <c r="CO31" i="21" s="1"/>
  <c r="CP31" i="21" a="1"/>
  <c r="CP31" i="21" s="1"/>
  <c r="CQ31" i="21" a="1"/>
  <c r="CQ31" i="21" s="1"/>
  <c r="CR31" i="21" a="1"/>
  <c r="CR31" i="21" s="1"/>
  <c r="CS31" i="21" a="1"/>
  <c r="CS31" i="21" s="1"/>
  <c r="CT31" i="21" a="1"/>
  <c r="CT31" i="21" s="1"/>
  <c r="CU31" i="21" a="1"/>
  <c r="CU31" i="21" s="1"/>
  <c r="CV31" i="21" a="1"/>
  <c r="CV31" i="21" s="1"/>
  <c r="CW31" i="21" a="1"/>
  <c r="CW31" i="21" s="1"/>
  <c r="S32" i="21" a="1"/>
  <c r="S32" i="21" s="1"/>
  <c r="T32" i="21" a="1"/>
  <c r="T32" i="21" s="1"/>
  <c r="U32" i="21" a="1"/>
  <c r="U32" i="21" s="1"/>
  <c r="V32" i="21" a="1"/>
  <c r="V32" i="21" s="1"/>
  <c r="W32" i="21" a="1"/>
  <c r="W32" i="21" s="1"/>
  <c r="X32" i="21" a="1"/>
  <c r="X32" i="21" s="1"/>
  <c r="Y32" i="21" a="1"/>
  <c r="Y32" i="21" s="1"/>
  <c r="Z32" i="21" a="1"/>
  <c r="Z32" i="21" s="1"/>
  <c r="AA32" i="21" a="1"/>
  <c r="AA32" i="21" s="1"/>
  <c r="AB32" i="21" a="1"/>
  <c r="AB32" i="21" s="1"/>
  <c r="AC32" i="21" a="1"/>
  <c r="AC32" i="21" s="1"/>
  <c r="AD32" i="21" a="1"/>
  <c r="AD32" i="21" s="1"/>
  <c r="AE32" i="21" a="1"/>
  <c r="AE32" i="21" s="1"/>
  <c r="AF32" i="21" a="1"/>
  <c r="AF32" i="21" s="1"/>
  <c r="AG32" i="21" a="1"/>
  <c r="AG32" i="21" s="1"/>
  <c r="AH32" i="21" a="1"/>
  <c r="AH32" i="21" s="1"/>
  <c r="AI32" i="21" a="1"/>
  <c r="AI32" i="21" s="1"/>
  <c r="AJ32" i="21" a="1"/>
  <c r="AJ32" i="21" s="1"/>
  <c r="AK32" i="21" a="1"/>
  <c r="AK32" i="21" s="1"/>
  <c r="AL32" i="21" a="1"/>
  <c r="AL32" i="21" s="1"/>
  <c r="AM32" i="21" a="1"/>
  <c r="AM32" i="21" s="1"/>
  <c r="AN32" i="21" a="1"/>
  <c r="AN32" i="21" s="1"/>
  <c r="AO32" i="21" a="1"/>
  <c r="AO32" i="21" s="1"/>
  <c r="AP32" i="21" a="1"/>
  <c r="AP32" i="21" s="1"/>
  <c r="AQ32" i="21" a="1"/>
  <c r="AQ32" i="21" s="1"/>
  <c r="AR32" i="21" a="1"/>
  <c r="AR32" i="21" s="1"/>
  <c r="AS32" i="21" a="1"/>
  <c r="AS32" i="21" s="1"/>
  <c r="AT32" i="21" a="1"/>
  <c r="AT32" i="21" s="1"/>
  <c r="AU32" i="21" a="1"/>
  <c r="AU32" i="21" s="1"/>
  <c r="AV32" i="21" a="1"/>
  <c r="AV32" i="21" s="1"/>
  <c r="AW32" i="21" a="1"/>
  <c r="AW32" i="21" s="1"/>
  <c r="AX32" i="21" a="1"/>
  <c r="AX32" i="21" s="1"/>
  <c r="AY32" i="21" a="1"/>
  <c r="AY32" i="21" s="1"/>
  <c r="AZ32" i="21" a="1"/>
  <c r="AZ32" i="21" s="1"/>
  <c r="BA32" i="21" a="1"/>
  <c r="BA32" i="21" s="1"/>
  <c r="BB32" i="21" a="1"/>
  <c r="BB32" i="21" s="1"/>
  <c r="BC32" i="21" a="1"/>
  <c r="BC32" i="21" s="1"/>
  <c r="BD32" i="21" a="1"/>
  <c r="BD32" i="21" s="1"/>
  <c r="BE32" i="21" a="1"/>
  <c r="BE32" i="21" s="1"/>
  <c r="BF32" i="21" a="1"/>
  <c r="BF32" i="21" s="1"/>
  <c r="BG32" i="21" a="1"/>
  <c r="BG32" i="21" s="1"/>
  <c r="BH32" i="21" a="1"/>
  <c r="BH32" i="21" s="1"/>
  <c r="BI32" i="21" a="1"/>
  <c r="BI32" i="21" s="1"/>
  <c r="BJ32" i="21" a="1"/>
  <c r="BJ32" i="21" s="1"/>
  <c r="BK32" i="21" a="1"/>
  <c r="BK32" i="21" s="1"/>
  <c r="BL32" i="21" a="1"/>
  <c r="BL32" i="21" s="1"/>
  <c r="BM32" i="21" a="1"/>
  <c r="BM32" i="21" s="1"/>
  <c r="BN32" i="21" a="1"/>
  <c r="BN32" i="21" s="1"/>
  <c r="BO32" i="21" a="1"/>
  <c r="BO32" i="21" s="1"/>
  <c r="BP32" i="21" a="1"/>
  <c r="BP32" i="21" s="1"/>
  <c r="BQ32" i="21" a="1"/>
  <c r="BQ32" i="21" s="1"/>
  <c r="BR32" i="21" a="1"/>
  <c r="BR32" i="21" s="1"/>
  <c r="BS32" i="21" a="1"/>
  <c r="BS32" i="21" s="1"/>
  <c r="BT32" i="21" a="1"/>
  <c r="BT32" i="21" s="1"/>
  <c r="BU32" i="21" a="1"/>
  <c r="BU32" i="21" s="1"/>
  <c r="BV32" i="21" a="1"/>
  <c r="BV32" i="21" s="1"/>
  <c r="BW32" i="21" a="1"/>
  <c r="BW32" i="21" s="1"/>
  <c r="BX32" i="21" a="1"/>
  <c r="BX32" i="21" s="1"/>
  <c r="BY32" i="21" a="1"/>
  <c r="BY32" i="21" s="1"/>
  <c r="BZ32" i="21" a="1"/>
  <c r="BZ32" i="21" s="1"/>
  <c r="CA32" i="21" a="1"/>
  <c r="CA32" i="21" s="1"/>
  <c r="CB32" i="21" a="1"/>
  <c r="CB32" i="21" s="1"/>
  <c r="CC32" i="21" a="1"/>
  <c r="CC32" i="21" s="1"/>
  <c r="CD32" i="21" a="1"/>
  <c r="CD32" i="21" s="1"/>
  <c r="CE32" i="21" a="1"/>
  <c r="CE32" i="21" s="1"/>
  <c r="CF32" i="21" a="1"/>
  <c r="CF32" i="21" s="1"/>
  <c r="CG32" i="21" a="1"/>
  <c r="CG32" i="21" s="1"/>
  <c r="CH32" i="21" a="1"/>
  <c r="CH32" i="21" s="1"/>
  <c r="CI32" i="21" a="1"/>
  <c r="CI32" i="21" s="1"/>
  <c r="CJ32" i="21" a="1"/>
  <c r="CJ32" i="21" s="1"/>
  <c r="CK32" i="21" a="1"/>
  <c r="CK32" i="21" s="1"/>
  <c r="CL32" i="21" a="1"/>
  <c r="CL32" i="21" s="1"/>
  <c r="CM32" i="21" a="1"/>
  <c r="CM32" i="21" s="1"/>
  <c r="CN32" i="21" a="1"/>
  <c r="CN32" i="21" s="1"/>
  <c r="CO32" i="21" a="1"/>
  <c r="CO32" i="21" s="1"/>
  <c r="CP32" i="21" a="1"/>
  <c r="CP32" i="21" s="1"/>
  <c r="CQ32" i="21" a="1"/>
  <c r="CQ32" i="21" s="1"/>
  <c r="CR32" i="21" a="1"/>
  <c r="CR32" i="21" s="1"/>
  <c r="CS32" i="21" a="1"/>
  <c r="CS32" i="21" s="1"/>
  <c r="CT32" i="21" a="1"/>
  <c r="CT32" i="21" s="1"/>
  <c r="CU32" i="21" a="1"/>
  <c r="CU32" i="21" s="1"/>
  <c r="CV32" i="21" a="1"/>
  <c r="CV32" i="21" s="1"/>
  <c r="CW32" i="21" a="1"/>
  <c r="CW32" i="21" s="1"/>
  <c r="S33" i="21" a="1"/>
  <c r="S33" i="21" s="1"/>
  <c r="T33" i="21" a="1"/>
  <c r="T33" i="21" s="1"/>
  <c r="U33" i="21" a="1"/>
  <c r="U33" i="21" s="1"/>
  <c r="V33" i="21" a="1"/>
  <c r="V33" i="21" s="1"/>
  <c r="W33" i="21" a="1"/>
  <c r="W33" i="21" s="1"/>
  <c r="X33" i="21" a="1"/>
  <c r="X33" i="21" s="1"/>
  <c r="Y33" i="21" a="1"/>
  <c r="Y33" i="21" s="1"/>
  <c r="Z33" i="21" a="1"/>
  <c r="Z33" i="21" s="1"/>
  <c r="AA33" i="21" a="1"/>
  <c r="AA33" i="21" s="1"/>
  <c r="AB33" i="21" a="1"/>
  <c r="AB33" i="21" s="1"/>
  <c r="AC33" i="21" a="1"/>
  <c r="AC33" i="21" s="1"/>
  <c r="AD33" i="21" a="1"/>
  <c r="AD33" i="21" s="1"/>
  <c r="AE33" i="21" a="1"/>
  <c r="AE33" i="21" s="1"/>
  <c r="AF33" i="21" a="1"/>
  <c r="AF33" i="21" s="1"/>
  <c r="AG33" i="21" a="1"/>
  <c r="AG33" i="21" s="1"/>
  <c r="AH33" i="21" a="1"/>
  <c r="AH33" i="21" s="1"/>
  <c r="AI33" i="21" a="1"/>
  <c r="AI33" i="21" s="1"/>
  <c r="AJ33" i="21" a="1"/>
  <c r="AJ33" i="21" s="1"/>
  <c r="AK33" i="21" a="1"/>
  <c r="AK33" i="21" s="1"/>
  <c r="AL33" i="21" a="1"/>
  <c r="AL33" i="21" s="1"/>
  <c r="AM33" i="21" a="1"/>
  <c r="AM33" i="21" s="1"/>
  <c r="AN33" i="21" a="1"/>
  <c r="AN33" i="21" s="1"/>
  <c r="AO33" i="21" a="1"/>
  <c r="AO33" i="21" s="1"/>
  <c r="AP33" i="21" a="1"/>
  <c r="AP33" i="21" s="1"/>
  <c r="AQ33" i="21" a="1"/>
  <c r="AQ33" i="21" s="1"/>
  <c r="AR33" i="21" a="1"/>
  <c r="AR33" i="21" s="1"/>
  <c r="AS33" i="21" a="1"/>
  <c r="AS33" i="21" s="1"/>
  <c r="AT33" i="21" a="1"/>
  <c r="AT33" i="21" s="1"/>
  <c r="AU33" i="21" a="1"/>
  <c r="AU33" i="21" s="1"/>
  <c r="AV33" i="21" a="1"/>
  <c r="AV33" i="21" s="1"/>
  <c r="AW33" i="21" a="1"/>
  <c r="AW33" i="21" s="1"/>
  <c r="AX33" i="21" a="1"/>
  <c r="AX33" i="21" s="1"/>
  <c r="AY33" i="21" a="1"/>
  <c r="AY33" i="21" s="1"/>
  <c r="AZ33" i="21" a="1"/>
  <c r="AZ33" i="21" s="1"/>
  <c r="BA33" i="21" a="1"/>
  <c r="BA33" i="21" s="1"/>
  <c r="BB33" i="21" a="1"/>
  <c r="BB33" i="21" s="1"/>
  <c r="BC33" i="21" a="1"/>
  <c r="BC33" i="21" s="1"/>
  <c r="BD33" i="21" a="1"/>
  <c r="BD33" i="21" s="1"/>
  <c r="BE33" i="21" a="1"/>
  <c r="BE33" i="21" s="1"/>
  <c r="BF33" i="21" a="1"/>
  <c r="BF33" i="21" s="1"/>
  <c r="BG33" i="21" a="1"/>
  <c r="BG33" i="21" s="1"/>
  <c r="BH33" i="21" a="1"/>
  <c r="BH33" i="21" s="1"/>
  <c r="BI33" i="21" a="1"/>
  <c r="BI33" i="21" s="1"/>
  <c r="BJ33" i="21" a="1"/>
  <c r="BJ33" i="21" s="1"/>
  <c r="BK33" i="21" a="1"/>
  <c r="BK33" i="21" s="1"/>
  <c r="BL33" i="21" a="1"/>
  <c r="BL33" i="21" s="1"/>
  <c r="BM33" i="21" a="1"/>
  <c r="BM33" i="21" s="1"/>
  <c r="BN33" i="21" a="1"/>
  <c r="BN33" i="21" s="1"/>
  <c r="BO33" i="21" a="1"/>
  <c r="BO33" i="21" s="1"/>
  <c r="BP33" i="21" a="1"/>
  <c r="BP33" i="21" s="1"/>
  <c r="BQ33" i="21" a="1"/>
  <c r="BQ33" i="21" s="1"/>
  <c r="BR33" i="21" a="1"/>
  <c r="BR33" i="21" s="1"/>
  <c r="BS33" i="21" a="1"/>
  <c r="BS33" i="21" s="1"/>
  <c r="BT33" i="21" a="1"/>
  <c r="BT33" i="21" s="1"/>
  <c r="BU33" i="21" a="1"/>
  <c r="BU33" i="21" s="1"/>
  <c r="BV33" i="21" a="1"/>
  <c r="BV33" i="21" s="1"/>
  <c r="BW33" i="21" a="1"/>
  <c r="BW33" i="21" s="1"/>
  <c r="BX33" i="21" a="1"/>
  <c r="BX33" i="21" s="1"/>
  <c r="BY33" i="21" a="1"/>
  <c r="BY33" i="21" s="1"/>
  <c r="BZ33" i="21" a="1"/>
  <c r="BZ33" i="21" s="1"/>
  <c r="CA33" i="21" a="1"/>
  <c r="CA33" i="21" s="1"/>
  <c r="CB33" i="21" a="1"/>
  <c r="CB33" i="21" s="1"/>
  <c r="CC33" i="21" a="1"/>
  <c r="CC33" i="21" s="1"/>
  <c r="CD33" i="21" a="1"/>
  <c r="CD33" i="21" s="1"/>
  <c r="CE33" i="21" a="1"/>
  <c r="CE33" i="21" s="1"/>
  <c r="CF33" i="21" a="1"/>
  <c r="CF33" i="21" s="1"/>
  <c r="CG33" i="21" a="1"/>
  <c r="CG33" i="21" s="1"/>
  <c r="CH33" i="21" a="1"/>
  <c r="CH33" i="21" s="1"/>
  <c r="CI33" i="21" a="1"/>
  <c r="CI33" i="21" s="1"/>
  <c r="CJ33" i="21" a="1"/>
  <c r="CJ33" i="21" s="1"/>
  <c r="CK33" i="21" a="1"/>
  <c r="CK33" i="21" s="1"/>
  <c r="CL33" i="21" a="1"/>
  <c r="CL33" i="21" s="1"/>
  <c r="CM33" i="21" a="1"/>
  <c r="CM33" i="21" s="1"/>
  <c r="CN33" i="21" a="1"/>
  <c r="CN33" i="21" s="1"/>
  <c r="CO33" i="21" a="1"/>
  <c r="CO33" i="21" s="1"/>
  <c r="CP33" i="21" a="1"/>
  <c r="CP33" i="21" s="1"/>
  <c r="CQ33" i="21" a="1"/>
  <c r="CQ33" i="21" s="1"/>
  <c r="CR33" i="21" a="1"/>
  <c r="CR33" i="21" s="1"/>
  <c r="CS33" i="21" a="1"/>
  <c r="CS33" i="21" s="1"/>
  <c r="CT33" i="21" a="1"/>
  <c r="CT33" i="21" s="1"/>
  <c r="CU33" i="21" a="1"/>
  <c r="CU33" i="21" s="1"/>
  <c r="CV33" i="21" a="1"/>
  <c r="CV33" i="21" s="1"/>
  <c r="CW33" i="21" a="1"/>
  <c r="CW33" i="21" s="1"/>
  <c r="S34" i="21" a="1"/>
  <c r="S34" i="21" s="1"/>
  <c r="T34" i="21" a="1"/>
  <c r="T34" i="21" s="1"/>
  <c r="U34" i="21" a="1"/>
  <c r="U34" i="21" s="1"/>
  <c r="V34" i="21" a="1"/>
  <c r="V34" i="21" s="1"/>
  <c r="W34" i="21" a="1"/>
  <c r="W34" i="21" s="1"/>
  <c r="X34" i="21" a="1"/>
  <c r="X34" i="21" s="1"/>
  <c r="Y34" i="21" a="1"/>
  <c r="Y34" i="21" s="1"/>
  <c r="Z34" i="21" a="1"/>
  <c r="Z34" i="21" s="1"/>
  <c r="AA34" i="21" a="1"/>
  <c r="AA34" i="21" s="1"/>
  <c r="AB34" i="21" a="1"/>
  <c r="AB34" i="21" s="1"/>
  <c r="AC34" i="21" a="1"/>
  <c r="AC34" i="21" s="1"/>
  <c r="AD34" i="21" a="1"/>
  <c r="AD34" i="21" s="1"/>
  <c r="AE34" i="21" a="1"/>
  <c r="AE34" i="21" s="1"/>
  <c r="AF34" i="21" a="1"/>
  <c r="AF34" i="21" s="1"/>
  <c r="AG34" i="21" a="1"/>
  <c r="AG34" i="21" s="1"/>
  <c r="AH34" i="21" a="1"/>
  <c r="AH34" i="21" s="1"/>
  <c r="AI34" i="21" a="1"/>
  <c r="AI34" i="21" s="1"/>
  <c r="AJ34" i="21" a="1"/>
  <c r="AJ34" i="21" s="1"/>
  <c r="AK34" i="21" a="1"/>
  <c r="AK34" i="21" s="1"/>
  <c r="AL34" i="21" a="1"/>
  <c r="AL34" i="21" s="1"/>
  <c r="AM34" i="21" a="1"/>
  <c r="AM34" i="21" s="1"/>
  <c r="AN34" i="21" a="1"/>
  <c r="AN34" i="21" s="1"/>
  <c r="AO34" i="21" a="1"/>
  <c r="AO34" i="21" s="1"/>
  <c r="AP34" i="21" a="1"/>
  <c r="AP34" i="21" s="1"/>
  <c r="AQ34" i="21" a="1"/>
  <c r="AQ34" i="21" s="1"/>
  <c r="AR34" i="21" a="1"/>
  <c r="AR34" i="21" s="1"/>
  <c r="AS34" i="21" a="1"/>
  <c r="AS34" i="21" s="1"/>
  <c r="AT34" i="21" a="1"/>
  <c r="AT34" i="21" s="1"/>
  <c r="AU34" i="21" a="1"/>
  <c r="AU34" i="21" s="1"/>
  <c r="AV34" i="21" a="1"/>
  <c r="AV34" i="21" s="1"/>
  <c r="AW34" i="21" a="1"/>
  <c r="AW34" i="21" s="1"/>
  <c r="AX34" i="21" a="1"/>
  <c r="AX34" i="21" s="1"/>
  <c r="AY34" i="21" a="1"/>
  <c r="AY34" i="21" s="1"/>
  <c r="AZ34" i="21" a="1"/>
  <c r="AZ34" i="21" s="1"/>
  <c r="BA34" i="21" a="1"/>
  <c r="BA34" i="21" s="1"/>
  <c r="BB34" i="21" a="1"/>
  <c r="BB34" i="21" s="1"/>
  <c r="BC34" i="21" a="1"/>
  <c r="BC34" i="21" s="1"/>
  <c r="BD34" i="21" a="1"/>
  <c r="BD34" i="21" s="1"/>
  <c r="BE34" i="21" a="1"/>
  <c r="BE34" i="21" s="1"/>
  <c r="BF34" i="21" a="1"/>
  <c r="BF34" i="21" s="1"/>
  <c r="BG34" i="21" a="1"/>
  <c r="BG34" i="21" s="1"/>
  <c r="BH34" i="21" a="1"/>
  <c r="BH34" i="21" s="1"/>
  <c r="BI34" i="21" a="1"/>
  <c r="BI34" i="21" s="1"/>
  <c r="BJ34" i="21" a="1"/>
  <c r="BJ34" i="21" s="1"/>
  <c r="BK34" i="21" a="1"/>
  <c r="BK34" i="21" s="1"/>
  <c r="BL34" i="21" a="1"/>
  <c r="BL34" i="21" s="1"/>
  <c r="BM34" i="21" a="1"/>
  <c r="BM34" i="21" s="1"/>
  <c r="BN34" i="21" a="1"/>
  <c r="BN34" i="21" s="1"/>
  <c r="BO34" i="21" a="1"/>
  <c r="BO34" i="21" s="1"/>
  <c r="BP34" i="21" a="1"/>
  <c r="BP34" i="21" s="1"/>
  <c r="BQ34" i="21" a="1"/>
  <c r="BQ34" i="21" s="1"/>
  <c r="BR34" i="21" a="1"/>
  <c r="BR34" i="21" s="1"/>
  <c r="BS34" i="21" a="1"/>
  <c r="BS34" i="21" s="1"/>
  <c r="BT34" i="21" a="1"/>
  <c r="BT34" i="21" s="1"/>
  <c r="BU34" i="21" a="1"/>
  <c r="BU34" i="21" s="1"/>
  <c r="BV34" i="21" a="1"/>
  <c r="BV34" i="21" s="1"/>
  <c r="BW34" i="21" a="1"/>
  <c r="BW34" i="21" s="1"/>
  <c r="BX34" i="21" a="1"/>
  <c r="BX34" i="21" s="1"/>
  <c r="BY34" i="21" a="1"/>
  <c r="BY34" i="21" s="1"/>
  <c r="BZ34" i="21" a="1"/>
  <c r="BZ34" i="21" s="1"/>
  <c r="CA34" i="21" a="1"/>
  <c r="CA34" i="21" s="1"/>
  <c r="CB34" i="21" a="1"/>
  <c r="CB34" i="21" s="1"/>
  <c r="CC34" i="21" a="1"/>
  <c r="CC34" i="21" s="1"/>
  <c r="CD34" i="21" a="1"/>
  <c r="CD34" i="21" s="1"/>
  <c r="CE34" i="21" a="1"/>
  <c r="CE34" i="21" s="1"/>
  <c r="CF34" i="21" a="1"/>
  <c r="CF34" i="21" s="1"/>
  <c r="CG34" i="21" a="1"/>
  <c r="CG34" i="21" s="1"/>
  <c r="CH34" i="21" a="1"/>
  <c r="CH34" i="21" s="1"/>
  <c r="CI34" i="21" a="1"/>
  <c r="CI34" i="21" s="1"/>
  <c r="CJ34" i="21" a="1"/>
  <c r="CJ34" i="21" s="1"/>
  <c r="CK34" i="21" a="1"/>
  <c r="CK34" i="21" s="1"/>
  <c r="CL34" i="21" a="1"/>
  <c r="CL34" i="21" s="1"/>
  <c r="CM34" i="21" a="1"/>
  <c r="CM34" i="21" s="1"/>
  <c r="CN34" i="21" a="1"/>
  <c r="CN34" i="21" s="1"/>
  <c r="CO34" i="21" a="1"/>
  <c r="CO34" i="21" s="1"/>
  <c r="CP34" i="21" a="1"/>
  <c r="CP34" i="21" s="1"/>
  <c r="CQ34" i="21" a="1"/>
  <c r="CQ34" i="21" s="1"/>
  <c r="CR34" i="21" a="1"/>
  <c r="CR34" i="21" s="1"/>
  <c r="CS34" i="21" a="1"/>
  <c r="CS34" i="21" s="1"/>
  <c r="CT34" i="21" a="1"/>
  <c r="CT34" i="21" s="1"/>
  <c r="CU34" i="21" a="1"/>
  <c r="CU34" i="21" s="1"/>
  <c r="CV34" i="21" a="1"/>
  <c r="CV34" i="21" s="1"/>
  <c r="CW34" i="21" a="1"/>
  <c r="CW34" i="21" s="1"/>
  <c r="S35" i="21" a="1"/>
  <c r="S35" i="21" s="1"/>
  <c r="T35" i="21" a="1"/>
  <c r="T35" i="21" s="1"/>
  <c r="U35" i="21" a="1"/>
  <c r="U35" i="21" s="1"/>
  <c r="V35" i="21" a="1"/>
  <c r="V35" i="21" s="1"/>
  <c r="W35" i="21" a="1"/>
  <c r="W35" i="21" s="1"/>
  <c r="X35" i="21" a="1"/>
  <c r="X35" i="21" s="1"/>
  <c r="Y35" i="21" a="1"/>
  <c r="Y35" i="21" s="1"/>
  <c r="Z35" i="21" a="1"/>
  <c r="Z35" i="21" s="1"/>
  <c r="AA35" i="21" a="1"/>
  <c r="AA35" i="21" s="1"/>
  <c r="AB35" i="21" a="1"/>
  <c r="AB35" i="21" s="1"/>
  <c r="AC35" i="21" a="1"/>
  <c r="AC35" i="21" s="1"/>
  <c r="AD35" i="21" a="1"/>
  <c r="AD35" i="21" s="1"/>
  <c r="AE35" i="21" a="1"/>
  <c r="AE35" i="21" s="1"/>
  <c r="AF35" i="21" a="1"/>
  <c r="AF35" i="21" s="1"/>
  <c r="AG35" i="21" a="1"/>
  <c r="AG35" i="21" s="1"/>
  <c r="AH35" i="21" a="1"/>
  <c r="AH35" i="21" s="1"/>
  <c r="AI35" i="21" a="1"/>
  <c r="AI35" i="21" s="1"/>
  <c r="AJ35" i="21" a="1"/>
  <c r="AJ35" i="21" s="1"/>
  <c r="AK35" i="21" a="1"/>
  <c r="AK35" i="21" s="1"/>
  <c r="AL35" i="21" a="1"/>
  <c r="AL35" i="21" s="1"/>
  <c r="AM35" i="21" a="1"/>
  <c r="AM35" i="21" s="1"/>
  <c r="AN35" i="21" a="1"/>
  <c r="AN35" i="21" s="1"/>
  <c r="AO35" i="21" a="1"/>
  <c r="AO35" i="21" s="1"/>
  <c r="AP35" i="21" a="1"/>
  <c r="AP35" i="21" s="1"/>
  <c r="AQ35" i="21" a="1"/>
  <c r="AQ35" i="21" s="1"/>
  <c r="AR35" i="21" a="1"/>
  <c r="AR35" i="21" s="1"/>
  <c r="AS35" i="21" a="1"/>
  <c r="AS35" i="21" s="1"/>
  <c r="AT35" i="21" a="1"/>
  <c r="AT35" i="21" s="1"/>
  <c r="AU35" i="21" a="1"/>
  <c r="AU35" i="21" s="1"/>
  <c r="AV35" i="21" a="1"/>
  <c r="AV35" i="21" s="1"/>
  <c r="AW35" i="21" a="1"/>
  <c r="AW35" i="21" s="1"/>
  <c r="AX35" i="21" a="1"/>
  <c r="AX35" i="21" s="1"/>
  <c r="AY35" i="21" a="1"/>
  <c r="AY35" i="21" s="1"/>
  <c r="AZ35" i="21" a="1"/>
  <c r="AZ35" i="21" s="1"/>
  <c r="BA35" i="21" a="1"/>
  <c r="BA35" i="21" s="1"/>
  <c r="BB35" i="21" a="1"/>
  <c r="BB35" i="21" s="1"/>
  <c r="BC35" i="21" a="1"/>
  <c r="BC35" i="21" s="1"/>
  <c r="BD35" i="21" a="1"/>
  <c r="BD35" i="21" s="1"/>
  <c r="BE35" i="21" a="1"/>
  <c r="BE35" i="21" s="1"/>
  <c r="BF35" i="21" a="1"/>
  <c r="BF35" i="21" s="1"/>
  <c r="BG35" i="21" a="1"/>
  <c r="BG35" i="21" s="1"/>
  <c r="BH35" i="21" a="1"/>
  <c r="BH35" i="21" s="1"/>
  <c r="BI35" i="21" a="1"/>
  <c r="BI35" i="21" s="1"/>
  <c r="BJ35" i="21" a="1"/>
  <c r="BJ35" i="21" s="1"/>
  <c r="BK35" i="21" a="1"/>
  <c r="BK35" i="21" s="1"/>
  <c r="BL35" i="21" a="1"/>
  <c r="BL35" i="21" s="1"/>
  <c r="BM35" i="21" a="1"/>
  <c r="BM35" i="21" s="1"/>
  <c r="BN35" i="21" a="1"/>
  <c r="BN35" i="21" s="1"/>
  <c r="BO35" i="21" a="1"/>
  <c r="BO35" i="21" s="1"/>
  <c r="BP35" i="21" a="1"/>
  <c r="BP35" i="21" s="1"/>
  <c r="BQ35" i="21" a="1"/>
  <c r="BQ35" i="21" s="1"/>
  <c r="BR35" i="21" a="1"/>
  <c r="BR35" i="21" s="1"/>
  <c r="BS35" i="21" a="1"/>
  <c r="BS35" i="21" s="1"/>
  <c r="BT35" i="21" a="1"/>
  <c r="BT35" i="21" s="1"/>
  <c r="BU35" i="21" a="1"/>
  <c r="BU35" i="21" s="1"/>
  <c r="BV35" i="21" a="1"/>
  <c r="BV35" i="21" s="1"/>
  <c r="BW35" i="21" a="1"/>
  <c r="BW35" i="21" s="1"/>
  <c r="BX35" i="21" a="1"/>
  <c r="BX35" i="21" s="1"/>
  <c r="BY35" i="21" a="1"/>
  <c r="BY35" i="21" s="1"/>
  <c r="BZ35" i="21" a="1"/>
  <c r="BZ35" i="21" s="1"/>
  <c r="CA35" i="21" a="1"/>
  <c r="CA35" i="21" s="1"/>
  <c r="CB35" i="21" a="1"/>
  <c r="CB35" i="21" s="1"/>
  <c r="CC35" i="21" a="1"/>
  <c r="CC35" i="21" s="1"/>
  <c r="CD35" i="21" a="1"/>
  <c r="CD35" i="21" s="1"/>
  <c r="CE35" i="21" a="1"/>
  <c r="CE35" i="21" s="1"/>
  <c r="CF35" i="21" a="1"/>
  <c r="CF35" i="21" s="1"/>
  <c r="CG35" i="21" a="1"/>
  <c r="CG35" i="21" s="1"/>
  <c r="CH35" i="21" a="1"/>
  <c r="CH35" i="21" s="1"/>
  <c r="CI35" i="21" a="1"/>
  <c r="CI35" i="21" s="1"/>
  <c r="CJ35" i="21" a="1"/>
  <c r="CJ35" i="21" s="1"/>
  <c r="CK35" i="21" a="1"/>
  <c r="CK35" i="21" s="1"/>
  <c r="CL35" i="21" a="1"/>
  <c r="CL35" i="21" s="1"/>
  <c r="CM35" i="21" a="1"/>
  <c r="CM35" i="21" s="1"/>
  <c r="CN35" i="21" a="1"/>
  <c r="CN35" i="21" s="1"/>
  <c r="CO35" i="21" a="1"/>
  <c r="CO35" i="21" s="1"/>
  <c r="CP35" i="21" a="1"/>
  <c r="CP35" i="21" s="1"/>
  <c r="CQ35" i="21" a="1"/>
  <c r="CQ35" i="21" s="1"/>
  <c r="CR35" i="21" a="1"/>
  <c r="CR35" i="21" s="1"/>
  <c r="CS35" i="21" a="1"/>
  <c r="CS35" i="21" s="1"/>
  <c r="CT35" i="21" a="1"/>
  <c r="CT35" i="21" s="1"/>
  <c r="CU35" i="21" a="1"/>
  <c r="CU35" i="21" s="1"/>
  <c r="CV35" i="21" a="1"/>
  <c r="CV35" i="21" s="1"/>
  <c r="CW35" i="21" a="1"/>
  <c r="CW35" i="21" s="1"/>
  <c r="S36" i="21" a="1"/>
  <c r="S36" i="21" s="1"/>
  <c r="T36" i="21" a="1"/>
  <c r="T36" i="21" s="1"/>
  <c r="U36" i="21" a="1"/>
  <c r="U36" i="21" s="1"/>
  <c r="V36" i="21" a="1"/>
  <c r="V36" i="21" s="1"/>
  <c r="W36" i="21" a="1"/>
  <c r="W36" i="21" s="1"/>
  <c r="X36" i="21" a="1"/>
  <c r="X36" i="21" s="1"/>
  <c r="Y36" i="21" a="1"/>
  <c r="Y36" i="21" s="1"/>
  <c r="Z36" i="21" a="1"/>
  <c r="Z36" i="21" s="1"/>
  <c r="AA36" i="21" a="1"/>
  <c r="AA36" i="21" s="1"/>
  <c r="AB36" i="21" a="1"/>
  <c r="AB36" i="21" s="1"/>
  <c r="AC36" i="21" a="1"/>
  <c r="AC36" i="21" s="1"/>
  <c r="AD36" i="21" a="1"/>
  <c r="AD36" i="21" s="1"/>
  <c r="AE36" i="21" a="1"/>
  <c r="AE36" i="21" s="1"/>
  <c r="AF36" i="21" a="1"/>
  <c r="AF36" i="21" s="1"/>
  <c r="AG36" i="21" a="1"/>
  <c r="AG36" i="21" s="1"/>
  <c r="AH36" i="21" a="1"/>
  <c r="AH36" i="21" s="1"/>
  <c r="AI36" i="21" a="1"/>
  <c r="AI36" i="21" s="1"/>
  <c r="AJ36" i="21" a="1"/>
  <c r="AJ36" i="21" s="1"/>
  <c r="AK36" i="21" a="1"/>
  <c r="AK36" i="21" s="1"/>
  <c r="AL36" i="21" a="1"/>
  <c r="AL36" i="21" s="1"/>
  <c r="AM36" i="21" a="1"/>
  <c r="AM36" i="21" s="1"/>
  <c r="AN36" i="21" a="1"/>
  <c r="AN36" i="21" s="1"/>
  <c r="AO36" i="21" a="1"/>
  <c r="AO36" i="21" s="1"/>
  <c r="AP36" i="21" a="1"/>
  <c r="AP36" i="21" s="1"/>
  <c r="AQ36" i="21" a="1"/>
  <c r="AQ36" i="21" s="1"/>
  <c r="AR36" i="21" a="1"/>
  <c r="AR36" i="21" s="1"/>
  <c r="AS36" i="21" a="1"/>
  <c r="AS36" i="21" s="1"/>
  <c r="AT36" i="21" a="1"/>
  <c r="AT36" i="21" s="1"/>
  <c r="AU36" i="21" a="1"/>
  <c r="AU36" i="21" s="1"/>
  <c r="AV36" i="21" a="1"/>
  <c r="AV36" i="21" s="1"/>
  <c r="AW36" i="21" a="1"/>
  <c r="AW36" i="21" s="1"/>
  <c r="AX36" i="21" a="1"/>
  <c r="AX36" i="21" s="1"/>
  <c r="AY36" i="21" a="1"/>
  <c r="AY36" i="21" s="1"/>
  <c r="AZ36" i="21" a="1"/>
  <c r="AZ36" i="21" s="1"/>
  <c r="BA36" i="21" a="1"/>
  <c r="BA36" i="21" s="1"/>
  <c r="BB36" i="21" a="1"/>
  <c r="BB36" i="21" s="1"/>
  <c r="BC36" i="21" a="1"/>
  <c r="BC36" i="21" s="1"/>
  <c r="BD36" i="21" a="1"/>
  <c r="BD36" i="21" s="1"/>
  <c r="BE36" i="21" a="1"/>
  <c r="BE36" i="21" s="1"/>
  <c r="BF36" i="21" a="1"/>
  <c r="BF36" i="21" s="1"/>
  <c r="BG36" i="21" a="1"/>
  <c r="BG36" i="21" s="1"/>
  <c r="BH36" i="21" a="1"/>
  <c r="BH36" i="21" s="1"/>
  <c r="BI36" i="21" a="1"/>
  <c r="BI36" i="21" s="1"/>
  <c r="BJ36" i="21" a="1"/>
  <c r="BJ36" i="21" s="1"/>
  <c r="BK36" i="21" a="1"/>
  <c r="BK36" i="21" s="1"/>
  <c r="BL36" i="21" a="1"/>
  <c r="BL36" i="21" s="1"/>
  <c r="BM36" i="21" a="1"/>
  <c r="BM36" i="21" s="1"/>
  <c r="BN36" i="21" a="1"/>
  <c r="BN36" i="21" s="1"/>
  <c r="BO36" i="21" a="1"/>
  <c r="BO36" i="21" s="1"/>
  <c r="BP36" i="21" a="1"/>
  <c r="BP36" i="21" s="1"/>
  <c r="BQ36" i="21" a="1"/>
  <c r="BQ36" i="21" s="1"/>
  <c r="BR36" i="21" a="1"/>
  <c r="BR36" i="21" s="1"/>
  <c r="BS36" i="21" a="1"/>
  <c r="BS36" i="21" s="1"/>
  <c r="BT36" i="21" a="1"/>
  <c r="BT36" i="21" s="1"/>
  <c r="BU36" i="21" a="1"/>
  <c r="BU36" i="21" s="1"/>
  <c r="BV36" i="21" a="1"/>
  <c r="BV36" i="21" s="1"/>
  <c r="BW36" i="21" a="1"/>
  <c r="BW36" i="21" s="1"/>
  <c r="BX36" i="21" a="1"/>
  <c r="BX36" i="21" s="1"/>
  <c r="BY36" i="21" a="1"/>
  <c r="BY36" i="21" s="1"/>
  <c r="BZ36" i="21" a="1"/>
  <c r="BZ36" i="21" s="1"/>
  <c r="CA36" i="21" a="1"/>
  <c r="CA36" i="21" s="1"/>
  <c r="CB36" i="21" a="1"/>
  <c r="CB36" i="21" s="1"/>
  <c r="CC36" i="21" a="1"/>
  <c r="CC36" i="21" s="1"/>
  <c r="CD36" i="21" a="1"/>
  <c r="CD36" i="21" s="1"/>
  <c r="CE36" i="21" a="1"/>
  <c r="CE36" i="21" s="1"/>
  <c r="CF36" i="21" a="1"/>
  <c r="CF36" i="21" s="1"/>
  <c r="CG36" i="21" a="1"/>
  <c r="CG36" i="21" s="1"/>
  <c r="CH36" i="21" a="1"/>
  <c r="CH36" i="21" s="1"/>
  <c r="CI36" i="21" a="1"/>
  <c r="CI36" i="21" s="1"/>
  <c r="CJ36" i="21" a="1"/>
  <c r="CJ36" i="21" s="1"/>
  <c r="CK36" i="21" a="1"/>
  <c r="CK36" i="21" s="1"/>
  <c r="CL36" i="21" a="1"/>
  <c r="CL36" i="21" s="1"/>
  <c r="CM36" i="21" a="1"/>
  <c r="CM36" i="21" s="1"/>
  <c r="CN36" i="21" a="1"/>
  <c r="CN36" i="21" s="1"/>
  <c r="CO36" i="21" a="1"/>
  <c r="CO36" i="21" s="1"/>
  <c r="CP36" i="21" a="1"/>
  <c r="CP36" i="21" s="1"/>
  <c r="CQ36" i="21" a="1"/>
  <c r="CQ36" i="21" s="1"/>
  <c r="CR36" i="21" a="1"/>
  <c r="CR36" i="21" s="1"/>
  <c r="CS36" i="21" a="1"/>
  <c r="CS36" i="21" s="1"/>
  <c r="CT36" i="21" a="1"/>
  <c r="CT36" i="21" s="1"/>
  <c r="CU36" i="21" a="1"/>
  <c r="CU36" i="21" s="1"/>
  <c r="CV36" i="21" a="1"/>
  <c r="CV36" i="21" s="1"/>
  <c r="CW36" i="21" a="1"/>
  <c r="CW36" i="21" s="1"/>
  <c r="S37" i="21" a="1"/>
  <c r="S37" i="21" s="1"/>
  <c r="T37" i="21" a="1"/>
  <c r="T37" i="21" s="1"/>
  <c r="U37" i="21" a="1"/>
  <c r="U37" i="21" s="1"/>
  <c r="V37" i="21" a="1"/>
  <c r="V37" i="21" s="1"/>
  <c r="W37" i="21" a="1"/>
  <c r="W37" i="21" s="1"/>
  <c r="X37" i="21" a="1"/>
  <c r="X37" i="21" s="1"/>
  <c r="Y37" i="21" a="1"/>
  <c r="Y37" i="21" s="1"/>
  <c r="Z37" i="21" a="1"/>
  <c r="Z37" i="21" s="1"/>
  <c r="AA37" i="21" a="1"/>
  <c r="AA37" i="21" s="1"/>
  <c r="AB37" i="21" a="1"/>
  <c r="AB37" i="21" s="1"/>
  <c r="AC37" i="21" a="1"/>
  <c r="AC37" i="21" s="1"/>
  <c r="AD37" i="21" a="1"/>
  <c r="AD37" i="21" s="1"/>
  <c r="AE37" i="21" a="1"/>
  <c r="AE37" i="21" s="1"/>
  <c r="AF37" i="21" a="1"/>
  <c r="AF37" i="21" s="1"/>
  <c r="AG37" i="21" a="1"/>
  <c r="AG37" i="21" s="1"/>
  <c r="AH37" i="21" a="1"/>
  <c r="AH37" i="21" s="1"/>
  <c r="AI37" i="21" a="1"/>
  <c r="AI37" i="21" s="1"/>
  <c r="AJ37" i="21" a="1"/>
  <c r="AJ37" i="21" s="1"/>
  <c r="AK37" i="21" a="1"/>
  <c r="AK37" i="21" s="1"/>
  <c r="AL37" i="21" a="1"/>
  <c r="AL37" i="21" s="1"/>
  <c r="AM37" i="21" a="1"/>
  <c r="AM37" i="21" s="1"/>
  <c r="AN37" i="21" a="1"/>
  <c r="AN37" i="21" s="1"/>
  <c r="AO37" i="21" a="1"/>
  <c r="AO37" i="21" s="1"/>
  <c r="AP37" i="21" a="1"/>
  <c r="AP37" i="21" s="1"/>
  <c r="AQ37" i="21" a="1"/>
  <c r="AQ37" i="21" s="1"/>
  <c r="AR37" i="21" a="1"/>
  <c r="AR37" i="21" s="1"/>
  <c r="AS37" i="21" a="1"/>
  <c r="AS37" i="21" s="1"/>
  <c r="AT37" i="21" a="1"/>
  <c r="AT37" i="21" s="1"/>
  <c r="AU37" i="21" a="1"/>
  <c r="AU37" i="21" s="1"/>
  <c r="AV37" i="21" a="1"/>
  <c r="AV37" i="21" s="1"/>
  <c r="AW37" i="21" a="1"/>
  <c r="AW37" i="21" s="1"/>
  <c r="AX37" i="21" a="1"/>
  <c r="AX37" i="21" s="1"/>
  <c r="AY37" i="21" a="1"/>
  <c r="AY37" i="21" s="1"/>
  <c r="AZ37" i="21" a="1"/>
  <c r="AZ37" i="21" s="1"/>
  <c r="BA37" i="21" a="1"/>
  <c r="BA37" i="21" s="1"/>
  <c r="BB37" i="21" a="1"/>
  <c r="BB37" i="21" s="1"/>
  <c r="BC37" i="21" a="1"/>
  <c r="BC37" i="21" s="1"/>
  <c r="BD37" i="21" a="1"/>
  <c r="BD37" i="21" s="1"/>
  <c r="BE37" i="21" a="1"/>
  <c r="BE37" i="21" s="1"/>
  <c r="BF37" i="21" a="1"/>
  <c r="BF37" i="21" s="1"/>
  <c r="BG37" i="21" a="1"/>
  <c r="BG37" i="21" s="1"/>
  <c r="BH37" i="21" a="1"/>
  <c r="BH37" i="21" s="1"/>
  <c r="BI37" i="21" a="1"/>
  <c r="BI37" i="21" s="1"/>
  <c r="BJ37" i="21" a="1"/>
  <c r="BJ37" i="21" s="1"/>
  <c r="BK37" i="21" a="1"/>
  <c r="BK37" i="21" s="1"/>
  <c r="BL37" i="21" a="1"/>
  <c r="BL37" i="21" s="1"/>
  <c r="BM37" i="21" a="1"/>
  <c r="BM37" i="21" s="1"/>
  <c r="BN37" i="21" a="1"/>
  <c r="BN37" i="21" s="1"/>
  <c r="BO37" i="21" a="1"/>
  <c r="BO37" i="21" s="1"/>
  <c r="BP37" i="21" a="1"/>
  <c r="BP37" i="21" s="1"/>
  <c r="BQ37" i="21" a="1"/>
  <c r="BQ37" i="21" s="1"/>
  <c r="BR37" i="21" a="1"/>
  <c r="BR37" i="21" s="1"/>
  <c r="BS37" i="21" a="1"/>
  <c r="BS37" i="21" s="1"/>
  <c r="BT37" i="21" a="1"/>
  <c r="BT37" i="21" s="1"/>
  <c r="BU37" i="21" a="1"/>
  <c r="BU37" i="21" s="1"/>
  <c r="BV37" i="21" a="1"/>
  <c r="BV37" i="21" s="1"/>
  <c r="BW37" i="21" a="1"/>
  <c r="BW37" i="21" s="1"/>
  <c r="BX37" i="21" a="1"/>
  <c r="BX37" i="21" s="1"/>
  <c r="BY37" i="21" a="1"/>
  <c r="BY37" i="21" s="1"/>
  <c r="BZ37" i="21" a="1"/>
  <c r="BZ37" i="21" s="1"/>
  <c r="CA37" i="21" a="1"/>
  <c r="CA37" i="21" s="1"/>
  <c r="CB37" i="21" a="1"/>
  <c r="CB37" i="21" s="1"/>
  <c r="CC37" i="21" a="1"/>
  <c r="CC37" i="21" s="1"/>
  <c r="CD37" i="21" a="1"/>
  <c r="CD37" i="21" s="1"/>
  <c r="CE37" i="21" a="1"/>
  <c r="CE37" i="21" s="1"/>
  <c r="CF37" i="21" a="1"/>
  <c r="CF37" i="21" s="1"/>
  <c r="CG37" i="21" a="1"/>
  <c r="CG37" i="21" s="1"/>
  <c r="CH37" i="21" a="1"/>
  <c r="CH37" i="21" s="1"/>
  <c r="CI37" i="21" a="1"/>
  <c r="CI37" i="21" s="1"/>
  <c r="CJ37" i="21" a="1"/>
  <c r="CJ37" i="21" s="1"/>
  <c r="CK37" i="21" a="1"/>
  <c r="CK37" i="21" s="1"/>
  <c r="CL37" i="21" a="1"/>
  <c r="CL37" i="21" s="1"/>
  <c r="CM37" i="21" a="1"/>
  <c r="CM37" i="21" s="1"/>
  <c r="CN37" i="21" a="1"/>
  <c r="CN37" i="21" s="1"/>
  <c r="CO37" i="21" a="1"/>
  <c r="CO37" i="21" s="1"/>
  <c r="CP37" i="21" a="1"/>
  <c r="CP37" i="21" s="1"/>
  <c r="CQ37" i="21" a="1"/>
  <c r="CQ37" i="21" s="1"/>
  <c r="CR37" i="21" a="1"/>
  <c r="CR37" i="21" s="1"/>
  <c r="CS37" i="21" a="1"/>
  <c r="CS37" i="21" s="1"/>
  <c r="CT37" i="21" a="1"/>
  <c r="CT37" i="21" s="1"/>
  <c r="CU37" i="21" a="1"/>
  <c r="CU37" i="21" s="1"/>
  <c r="CV37" i="21" a="1"/>
  <c r="CV37" i="21" s="1"/>
  <c r="CW37" i="21" a="1"/>
  <c r="CW37" i="21" s="1"/>
  <c r="S38" i="21" a="1"/>
  <c r="S38" i="21" s="1"/>
  <c r="T38" i="21" a="1"/>
  <c r="T38" i="21" s="1"/>
  <c r="U38" i="21" a="1"/>
  <c r="U38" i="21" s="1"/>
  <c r="V38" i="21" a="1"/>
  <c r="V38" i="21" s="1"/>
  <c r="W38" i="21" a="1"/>
  <c r="W38" i="21" s="1"/>
  <c r="X38" i="21" a="1"/>
  <c r="X38" i="21" s="1"/>
  <c r="Y38" i="21" a="1"/>
  <c r="Y38" i="21" s="1"/>
  <c r="Z38" i="21" a="1"/>
  <c r="Z38" i="21" s="1"/>
  <c r="AA38" i="21" a="1"/>
  <c r="AA38" i="21" s="1"/>
  <c r="AB38" i="21" a="1"/>
  <c r="AB38" i="21" s="1"/>
  <c r="AC38" i="21" a="1"/>
  <c r="AC38" i="21" s="1"/>
  <c r="AD38" i="21" a="1"/>
  <c r="AD38" i="21" s="1"/>
  <c r="AE38" i="21" a="1"/>
  <c r="AE38" i="21" s="1"/>
  <c r="AF38" i="21" a="1"/>
  <c r="AF38" i="21" s="1"/>
  <c r="AG38" i="21" a="1"/>
  <c r="AG38" i="21" s="1"/>
  <c r="AH38" i="21" a="1"/>
  <c r="AH38" i="21" s="1"/>
  <c r="AI38" i="21" a="1"/>
  <c r="AI38" i="21" s="1"/>
  <c r="AJ38" i="21" a="1"/>
  <c r="AJ38" i="21" s="1"/>
  <c r="AK38" i="21" a="1"/>
  <c r="AK38" i="21" s="1"/>
  <c r="AL38" i="21" a="1"/>
  <c r="AL38" i="21" s="1"/>
  <c r="AM38" i="21" a="1"/>
  <c r="AM38" i="21" s="1"/>
  <c r="AN38" i="21" a="1"/>
  <c r="AN38" i="21" s="1"/>
  <c r="AO38" i="21" a="1"/>
  <c r="AO38" i="21" s="1"/>
  <c r="AP38" i="21" a="1"/>
  <c r="AP38" i="21" s="1"/>
  <c r="AQ38" i="21" a="1"/>
  <c r="AQ38" i="21" s="1"/>
  <c r="AR38" i="21" a="1"/>
  <c r="AR38" i="21" s="1"/>
  <c r="AS38" i="21" a="1"/>
  <c r="AS38" i="21" s="1"/>
  <c r="AT38" i="21" a="1"/>
  <c r="AT38" i="21" s="1"/>
  <c r="AU38" i="21" a="1"/>
  <c r="AU38" i="21" s="1"/>
  <c r="AV38" i="21" a="1"/>
  <c r="AV38" i="21" s="1"/>
  <c r="AW38" i="21" a="1"/>
  <c r="AW38" i="21" s="1"/>
  <c r="AX38" i="21" a="1"/>
  <c r="AX38" i="21" s="1"/>
  <c r="AY38" i="21" a="1"/>
  <c r="AY38" i="21" s="1"/>
  <c r="AZ38" i="21" a="1"/>
  <c r="AZ38" i="21" s="1"/>
  <c r="BA38" i="21" a="1"/>
  <c r="BA38" i="21" s="1"/>
  <c r="BB38" i="21" a="1"/>
  <c r="BB38" i="21" s="1"/>
  <c r="BC38" i="21" a="1"/>
  <c r="BC38" i="21" s="1"/>
  <c r="BD38" i="21" a="1"/>
  <c r="BD38" i="21" s="1"/>
  <c r="BE38" i="21" a="1"/>
  <c r="BE38" i="21" s="1"/>
  <c r="BF38" i="21" a="1"/>
  <c r="BF38" i="21" s="1"/>
  <c r="BG38" i="21" a="1"/>
  <c r="BG38" i="21" s="1"/>
  <c r="BH38" i="21" a="1"/>
  <c r="BH38" i="21" s="1"/>
  <c r="BI38" i="21" a="1"/>
  <c r="BI38" i="21" s="1"/>
  <c r="BJ38" i="21" a="1"/>
  <c r="BJ38" i="21" s="1"/>
  <c r="BK38" i="21" a="1"/>
  <c r="BK38" i="21" s="1"/>
  <c r="BL38" i="21" a="1"/>
  <c r="BL38" i="21" s="1"/>
  <c r="BM38" i="21" a="1"/>
  <c r="BM38" i="21" s="1"/>
  <c r="BN38" i="21" a="1"/>
  <c r="BN38" i="21" s="1"/>
  <c r="BO38" i="21" a="1"/>
  <c r="BO38" i="21" s="1"/>
  <c r="BP38" i="21" a="1"/>
  <c r="BP38" i="21" s="1"/>
  <c r="BQ38" i="21" a="1"/>
  <c r="BQ38" i="21" s="1"/>
  <c r="BR38" i="21" a="1"/>
  <c r="BR38" i="21" s="1"/>
  <c r="BS38" i="21" a="1"/>
  <c r="BS38" i="21" s="1"/>
  <c r="BT38" i="21" a="1"/>
  <c r="BT38" i="21" s="1"/>
  <c r="BU38" i="21" a="1"/>
  <c r="BU38" i="21" s="1"/>
  <c r="BV38" i="21" a="1"/>
  <c r="BV38" i="21" s="1"/>
  <c r="BW38" i="21" a="1"/>
  <c r="BW38" i="21" s="1"/>
  <c r="BX38" i="21" a="1"/>
  <c r="BX38" i="21" s="1"/>
  <c r="BY38" i="21" a="1"/>
  <c r="BY38" i="21" s="1"/>
  <c r="BZ38" i="21" a="1"/>
  <c r="BZ38" i="21" s="1"/>
  <c r="CA38" i="21" a="1"/>
  <c r="CA38" i="21" s="1"/>
  <c r="CB38" i="21" a="1"/>
  <c r="CB38" i="21" s="1"/>
  <c r="CC38" i="21" a="1"/>
  <c r="CC38" i="21" s="1"/>
  <c r="CD38" i="21" a="1"/>
  <c r="CD38" i="21" s="1"/>
  <c r="CE38" i="21" a="1"/>
  <c r="CE38" i="21" s="1"/>
  <c r="CF38" i="21" a="1"/>
  <c r="CF38" i="21" s="1"/>
  <c r="CG38" i="21" a="1"/>
  <c r="CG38" i="21" s="1"/>
  <c r="CH38" i="21" a="1"/>
  <c r="CH38" i="21" s="1"/>
  <c r="CI38" i="21" a="1"/>
  <c r="CI38" i="21" s="1"/>
  <c r="CJ38" i="21" a="1"/>
  <c r="CJ38" i="21" s="1"/>
  <c r="CK38" i="21" a="1"/>
  <c r="CK38" i="21" s="1"/>
  <c r="CL38" i="21" a="1"/>
  <c r="CL38" i="21" s="1"/>
  <c r="CM38" i="21" a="1"/>
  <c r="CM38" i="21" s="1"/>
  <c r="CN38" i="21" a="1"/>
  <c r="CN38" i="21" s="1"/>
  <c r="CO38" i="21" a="1"/>
  <c r="CO38" i="21" s="1"/>
  <c r="CP38" i="21" a="1"/>
  <c r="CP38" i="21" s="1"/>
  <c r="CQ38" i="21" a="1"/>
  <c r="CQ38" i="21" s="1"/>
  <c r="CR38" i="21" a="1"/>
  <c r="CR38" i="21" s="1"/>
  <c r="CS38" i="21" a="1"/>
  <c r="CS38" i="21" s="1"/>
  <c r="CT38" i="21" a="1"/>
  <c r="CT38" i="21" s="1"/>
  <c r="CU38" i="21" a="1"/>
  <c r="CU38" i="21" s="1"/>
  <c r="CV38" i="21" a="1"/>
  <c r="CV38" i="21" s="1"/>
  <c r="CW38" i="21" a="1"/>
  <c r="CW38" i="21" s="1"/>
  <c r="S39" i="21" a="1"/>
  <c r="S39" i="21" s="1"/>
  <c r="T39" i="21" a="1"/>
  <c r="T39" i="21" s="1"/>
  <c r="U39" i="21" a="1"/>
  <c r="U39" i="21" s="1"/>
  <c r="V39" i="21" a="1"/>
  <c r="V39" i="21" s="1"/>
  <c r="W39" i="21" a="1"/>
  <c r="W39" i="21" s="1"/>
  <c r="X39" i="21" a="1"/>
  <c r="X39" i="21" s="1"/>
  <c r="Y39" i="21" a="1"/>
  <c r="Y39" i="21" s="1"/>
  <c r="Z39" i="21" a="1"/>
  <c r="Z39" i="21" s="1"/>
  <c r="AA39" i="21" a="1"/>
  <c r="AA39" i="21" s="1"/>
  <c r="AB39" i="21" a="1"/>
  <c r="AB39" i="21" s="1"/>
  <c r="AC39" i="21" a="1"/>
  <c r="AC39" i="21" s="1"/>
  <c r="AD39" i="21" a="1"/>
  <c r="AD39" i="21" s="1"/>
  <c r="AE39" i="21" a="1"/>
  <c r="AE39" i="21" s="1"/>
  <c r="AF39" i="21" a="1"/>
  <c r="AF39" i="21" s="1"/>
  <c r="AG39" i="21" a="1"/>
  <c r="AG39" i="21" s="1"/>
  <c r="AH39" i="21" a="1"/>
  <c r="AH39" i="21" s="1"/>
  <c r="AI39" i="21" a="1"/>
  <c r="AI39" i="21" s="1"/>
  <c r="AJ39" i="21" a="1"/>
  <c r="AJ39" i="21" s="1"/>
  <c r="AK39" i="21" a="1"/>
  <c r="AK39" i="21" s="1"/>
  <c r="AL39" i="21" a="1"/>
  <c r="AL39" i="21" s="1"/>
  <c r="AM39" i="21" a="1"/>
  <c r="AM39" i="21" s="1"/>
  <c r="AN39" i="21" a="1"/>
  <c r="AN39" i="21" s="1"/>
  <c r="AO39" i="21" a="1"/>
  <c r="AO39" i="21" s="1"/>
  <c r="AP39" i="21" a="1"/>
  <c r="AP39" i="21" s="1"/>
  <c r="AQ39" i="21" a="1"/>
  <c r="AQ39" i="21" s="1"/>
  <c r="AR39" i="21" a="1"/>
  <c r="AR39" i="21" s="1"/>
  <c r="AS39" i="21" a="1"/>
  <c r="AS39" i="21" s="1"/>
  <c r="AT39" i="21" a="1"/>
  <c r="AT39" i="21" s="1"/>
  <c r="AU39" i="21" a="1"/>
  <c r="AU39" i="21" s="1"/>
  <c r="AV39" i="21" a="1"/>
  <c r="AV39" i="21" s="1"/>
  <c r="AW39" i="21" a="1"/>
  <c r="AW39" i="21" s="1"/>
  <c r="AX39" i="21" a="1"/>
  <c r="AX39" i="21" s="1"/>
  <c r="AY39" i="21" a="1"/>
  <c r="AY39" i="21" s="1"/>
  <c r="AZ39" i="21" a="1"/>
  <c r="AZ39" i="21" s="1"/>
  <c r="BA39" i="21" a="1"/>
  <c r="BA39" i="21" s="1"/>
  <c r="BB39" i="21" a="1"/>
  <c r="BB39" i="21" s="1"/>
  <c r="BC39" i="21" a="1"/>
  <c r="BC39" i="21" s="1"/>
  <c r="BD39" i="21" a="1"/>
  <c r="BD39" i="21" s="1"/>
  <c r="BE39" i="21" a="1"/>
  <c r="BE39" i="21" s="1"/>
  <c r="BF39" i="21" a="1"/>
  <c r="BF39" i="21" s="1"/>
  <c r="BG39" i="21" a="1"/>
  <c r="BG39" i="21" s="1"/>
  <c r="BH39" i="21" a="1"/>
  <c r="BH39" i="21" s="1"/>
  <c r="BI39" i="21" a="1"/>
  <c r="BI39" i="21" s="1"/>
  <c r="BJ39" i="21" a="1"/>
  <c r="BJ39" i="21" s="1"/>
  <c r="BK39" i="21" a="1"/>
  <c r="BK39" i="21" s="1"/>
  <c r="BL39" i="21" a="1"/>
  <c r="BL39" i="21" s="1"/>
  <c r="BM39" i="21" a="1"/>
  <c r="BM39" i="21" s="1"/>
  <c r="BN39" i="21" a="1"/>
  <c r="BN39" i="21" s="1"/>
  <c r="BO39" i="21" a="1"/>
  <c r="BO39" i="21" s="1"/>
  <c r="BP39" i="21" a="1"/>
  <c r="BP39" i="21" s="1"/>
  <c r="BQ39" i="21" a="1"/>
  <c r="BQ39" i="21" s="1"/>
  <c r="BR39" i="21" a="1"/>
  <c r="BR39" i="21" s="1"/>
  <c r="BS39" i="21" a="1"/>
  <c r="BS39" i="21" s="1"/>
  <c r="BT39" i="21" a="1"/>
  <c r="BT39" i="21" s="1"/>
  <c r="BU39" i="21" a="1"/>
  <c r="BU39" i="21" s="1"/>
  <c r="BV39" i="21" a="1"/>
  <c r="BV39" i="21" s="1"/>
  <c r="BW39" i="21" a="1"/>
  <c r="BW39" i="21" s="1"/>
  <c r="BX39" i="21" a="1"/>
  <c r="BX39" i="21" s="1"/>
  <c r="BY39" i="21" a="1"/>
  <c r="BY39" i="21" s="1"/>
  <c r="BZ39" i="21" a="1"/>
  <c r="BZ39" i="21" s="1"/>
  <c r="CA39" i="21" a="1"/>
  <c r="CA39" i="21" s="1"/>
  <c r="CB39" i="21" a="1"/>
  <c r="CB39" i="21" s="1"/>
  <c r="CC39" i="21" a="1"/>
  <c r="CC39" i="21" s="1"/>
  <c r="CD39" i="21" a="1"/>
  <c r="CD39" i="21" s="1"/>
  <c r="CE39" i="21" a="1"/>
  <c r="CE39" i="21" s="1"/>
  <c r="CF39" i="21" a="1"/>
  <c r="CF39" i="21" s="1"/>
  <c r="CG39" i="21" a="1"/>
  <c r="CG39" i="21" s="1"/>
  <c r="CH39" i="21" a="1"/>
  <c r="CH39" i="21" s="1"/>
  <c r="CI39" i="21" a="1"/>
  <c r="CI39" i="21" s="1"/>
  <c r="CJ39" i="21" a="1"/>
  <c r="CJ39" i="21" s="1"/>
  <c r="CK39" i="21" a="1"/>
  <c r="CK39" i="21" s="1"/>
  <c r="CL39" i="21" a="1"/>
  <c r="CL39" i="21" s="1"/>
  <c r="CM39" i="21" a="1"/>
  <c r="CM39" i="21" s="1"/>
  <c r="CN39" i="21" a="1"/>
  <c r="CN39" i="21" s="1"/>
  <c r="CO39" i="21" a="1"/>
  <c r="CO39" i="21" s="1"/>
  <c r="CP39" i="21" a="1"/>
  <c r="CP39" i="21" s="1"/>
  <c r="CQ39" i="21" a="1"/>
  <c r="CQ39" i="21" s="1"/>
  <c r="CR39" i="21" a="1"/>
  <c r="CR39" i="21" s="1"/>
  <c r="CS39" i="21" a="1"/>
  <c r="CS39" i="21" s="1"/>
  <c r="CT39" i="21" a="1"/>
  <c r="CT39" i="21" s="1"/>
  <c r="CU39" i="21" a="1"/>
  <c r="CU39" i="21" s="1"/>
  <c r="CV39" i="21" a="1"/>
  <c r="CV39" i="21" s="1"/>
  <c r="CW39" i="21" a="1"/>
  <c r="CW39" i="21" s="1"/>
  <c r="S40" i="21" a="1"/>
  <c r="S40" i="21" s="1"/>
  <c r="T40" i="21" a="1"/>
  <c r="T40" i="21" s="1"/>
  <c r="U40" i="21" a="1"/>
  <c r="U40" i="21" s="1"/>
  <c r="V40" i="21" a="1"/>
  <c r="V40" i="21" s="1"/>
  <c r="W40" i="21" a="1"/>
  <c r="W40" i="21" s="1"/>
  <c r="X40" i="21" a="1"/>
  <c r="X40" i="21" s="1"/>
  <c r="Y40" i="21" a="1"/>
  <c r="Y40" i="21" s="1"/>
  <c r="Z40" i="21" a="1"/>
  <c r="Z40" i="21" s="1"/>
  <c r="AA40" i="21" a="1"/>
  <c r="AA40" i="21" s="1"/>
  <c r="AB40" i="21" a="1"/>
  <c r="AB40" i="21" s="1"/>
  <c r="AC40" i="21" a="1"/>
  <c r="AC40" i="21" s="1"/>
  <c r="AD40" i="21" a="1"/>
  <c r="AD40" i="21" s="1"/>
  <c r="AE40" i="21" a="1"/>
  <c r="AE40" i="21" s="1"/>
  <c r="AF40" i="21" a="1"/>
  <c r="AF40" i="21" s="1"/>
  <c r="AG40" i="21" a="1"/>
  <c r="AG40" i="21" s="1"/>
  <c r="AH40" i="21" a="1"/>
  <c r="AH40" i="21" s="1"/>
  <c r="AI40" i="21" a="1"/>
  <c r="AI40" i="21" s="1"/>
  <c r="AJ40" i="21" a="1"/>
  <c r="AJ40" i="21" s="1"/>
  <c r="AK40" i="21" a="1"/>
  <c r="AK40" i="21" s="1"/>
  <c r="AL40" i="21" a="1"/>
  <c r="AL40" i="21" s="1"/>
  <c r="AM40" i="21" a="1"/>
  <c r="AM40" i="21" s="1"/>
  <c r="AN40" i="21" a="1"/>
  <c r="AN40" i="21" s="1"/>
  <c r="AO40" i="21" a="1"/>
  <c r="AO40" i="21" s="1"/>
  <c r="AP40" i="21" a="1"/>
  <c r="AP40" i="21" s="1"/>
  <c r="AQ40" i="21" a="1"/>
  <c r="AQ40" i="21" s="1"/>
  <c r="AR40" i="21" a="1"/>
  <c r="AR40" i="21" s="1"/>
  <c r="AS40" i="21" a="1"/>
  <c r="AS40" i="21" s="1"/>
  <c r="AT40" i="21" a="1"/>
  <c r="AT40" i="21" s="1"/>
  <c r="AU40" i="21" a="1"/>
  <c r="AU40" i="21" s="1"/>
  <c r="AV40" i="21" a="1"/>
  <c r="AV40" i="21" s="1"/>
  <c r="AW40" i="21" a="1"/>
  <c r="AW40" i="21" s="1"/>
  <c r="AX40" i="21" a="1"/>
  <c r="AX40" i="21" s="1"/>
  <c r="AY40" i="21" a="1"/>
  <c r="AY40" i="21" s="1"/>
  <c r="AZ40" i="21" a="1"/>
  <c r="AZ40" i="21" s="1"/>
  <c r="BA40" i="21" a="1"/>
  <c r="BA40" i="21" s="1"/>
  <c r="BB40" i="21" a="1"/>
  <c r="BB40" i="21" s="1"/>
  <c r="BC40" i="21" a="1"/>
  <c r="BC40" i="21" s="1"/>
  <c r="BD40" i="21" a="1"/>
  <c r="BD40" i="21" s="1"/>
  <c r="BE40" i="21" a="1"/>
  <c r="BE40" i="21" s="1"/>
  <c r="BF40" i="21" a="1"/>
  <c r="BF40" i="21" s="1"/>
  <c r="BG40" i="21" a="1"/>
  <c r="BG40" i="21" s="1"/>
  <c r="BH40" i="21" a="1"/>
  <c r="BH40" i="21" s="1"/>
  <c r="BI40" i="21" a="1"/>
  <c r="BI40" i="21" s="1"/>
  <c r="BJ40" i="21" a="1"/>
  <c r="BJ40" i="21" s="1"/>
  <c r="BK40" i="21" a="1"/>
  <c r="BK40" i="21" s="1"/>
  <c r="BL40" i="21" a="1"/>
  <c r="BL40" i="21" s="1"/>
  <c r="BM40" i="21" a="1"/>
  <c r="BM40" i="21" s="1"/>
  <c r="BN40" i="21" a="1"/>
  <c r="BN40" i="21" s="1"/>
  <c r="BO40" i="21" a="1"/>
  <c r="BO40" i="21" s="1"/>
  <c r="BP40" i="21" a="1"/>
  <c r="BP40" i="21" s="1"/>
  <c r="BQ40" i="21" a="1"/>
  <c r="BQ40" i="21" s="1"/>
  <c r="BR40" i="21" a="1"/>
  <c r="BR40" i="21" s="1"/>
  <c r="BS40" i="21" a="1"/>
  <c r="BS40" i="21" s="1"/>
  <c r="BT40" i="21" a="1"/>
  <c r="BT40" i="21" s="1"/>
  <c r="BU40" i="21" a="1"/>
  <c r="BU40" i="21" s="1"/>
  <c r="BV40" i="21" a="1"/>
  <c r="BV40" i="21" s="1"/>
  <c r="BW40" i="21" a="1"/>
  <c r="BW40" i="21" s="1"/>
  <c r="BX40" i="21" a="1"/>
  <c r="BX40" i="21" s="1"/>
  <c r="BY40" i="21" a="1"/>
  <c r="BY40" i="21" s="1"/>
  <c r="BZ40" i="21" a="1"/>
  <c r="BZ40" i="21" s="1"/>
  <c r="CA40" i="21" a="1"/>
  <c r="CA40" i="21" s="1"/>
  <c r="CB40" i="21" a="1"/>
  <c r="CB40" i="21" s="1"/>
  <c r="CC40" i="21" a="1"/>
  <c r="CC40" i="21" s="1"/>
  <c r="CD40" i="21" a="1"/>
  <c r="CD40" i="21" s="1"/>
  <c r="CE40" i="21" a="1"/>
  <c r="CE40" i="21" s="1"/>
  <c r="CF40" i="21" a="1"/>
  <c r="CF40" i="21" s="1"/>
  <c r="CG40" i="21" a="1"/>
  <c r="CG40" i="21" s="1"/>
  <c r="CH40" i="21" a="1"/>
  <c r="CH40" i="21" s="1"/>
  <c r="CI40" i="21" a="1"/>
  <c r="CI40" i="21" s="1"/>
  <c r="CJ40" i="21" a="1"/>
  <c r="CJ40" i="21" s="1"/>
  <c r="CK40" i="21" a="1"/>
  <c r="CK40" i="21" s="1"/>
  <c r="CL40" i="21" a="1"/>
  <c r="CL40" i="21" s="1"/>
  <c r="CM40" i="21" a="1"/>
  <c r="CM40" i="21" s="1"/>
  <c r="CN40" i="21" a="1"/>
  <c r="CN40" i="21" s="1"/>
  <c r="CO40" i="21" a="1"/>
  <c r="CO40" i="21" s="1"/>
  <c r="CP40" i="21" a="1"/>
  <c r="CP40" i="21" s="1"/>
  <c r="CQ40" i="21" a="1"/>
  <c r="CQ40" i="21" s="1"/>
  <c r="CR40" i="21" a="1"/>
  <c r="CR40" i="21" s="1"/>
  <c r="CS40" i="21" a="1"/>
  <c r="CS40" i="21" s="1"/>
  <c r="CT40" i="21" a="1"/>
  <c r="CT40" i="21" s="1"/>
  <c r="CU40" i="21" a="1"/>
  <c r="CU40" i="21" s="1"/>
  <c r="CV40" i="21" a="1"/>
  <c r="CV40" i="21" s="1"/>
  <c r="CW40" i="21" a="1"/>
  <c r="CW40" i="21" s="1"/>
  <c r="S41" i="21" a="1"/>
  <c r="S41" i="21" s="1"/>
  <c r="T41" i="21" a="1"/>
  <c r="T41" i="21" s="1"/>
  <c r="U41" i="21" a="1"/>
  <c r="U41" i="21" s="1"/>
  <c r="V41" i="21" a="1"/>
  <c r="V41" i="21" s="1"/>
  <c r="W41" i="21" a="1"/>
  <c r="W41" i="21" s="1"/>
  <c r="X41" i="21" a="1"/>
  <c r="X41" i="21" s="1"/>
  <c r="Y41" i="21" a="1"/>
  <c r="Y41" i="21" s="1"/>
  <c r="Z41" i="21" a="1"/>
  <c r="Z41" i="21" s="1"/>
  <c r="AA41" i="21" a="1"/>
  <c r="AA41" i="21" s="1"/>
  <c r="AB41" i="21" a="1"/>
  <c r="AB41" i="21" s="1"/>
  <c r="AC41" i="21" a="1"/>
  <c r="AC41" i="21" s="1"/>
  <c r="AD41" i="21" a="1"/>
  <c r="AD41" i="21" s="1"/>
  <c r="AE41" i="21" a="1"/>
  <c r="AE41" i="21" s="1"/>
  <c r="AF41" i="21" a="1"/>
  <c r="AF41" i="21" s="1"/>
  <c r="AG41" i="21" a="1"/>
  <c r="AG41" i="21" s="1"/>
  <c r="AH41" i="21" a="1"/>
  <c r="AH41" i="21" s="1"/>
  <c r="AI41" i="21" a="1"/>
  <c r="AI41" i="21" s="1"/>
  <c r="AJ41" i="21" a="1"/>
  <c r="AJ41" i="21" s="1"/>
  <c r="AK41" i="21" a="1"/>
  <c r="AK41" i="21" s="1"/>
  <c r="AL41" i="21" a="1"/>
  <c r="AL41" i="21" s="1"/>
  <c r="AM41" i="21" a="1"/>
  <c r="AM41" i="21" s="1"/>
  <c r="AN41" i="21" a="1"/>
  <c r="AN41" i="21" s="1"/>
  <c r="AO41" i="21" a="1"/>
  <c r="AO41" i="21" s="1"/>
  <c r="AP41" i="21" a="1"/>
  <c r="AP41" i="21" s="1"/>
  <c r="AQ41" i="21" a="1"/>
  <c r="AQ41" i="21" s="1"/>
  <c r="AR41" i="21" a="1"/>
  <c r="AR41" i="21" s="1"/>
  <c r="AS41" i="21" a="1"/>
  <c r="AS41" i="21" s="1"/>
  <c r="AT41" i="21" a="1"/>
  <c r="AT41" i="21" s="1"/>
  <c r="AU41" i="21" a="1"/>
  <c r="AU41" i="21" s="1"/>
  <c r="AV41" i="21" a="1"/>
  <c r="AV41" i="21" s="1"/>
  <c r="AW41" i="21" a="1"/>
  <c r="AW41" i="21" s="1"/>
  <c r="AX41" i="21" a="1"/>
  <c r="AX41" i="21" s="1"/>
  <c r="AY41" i="21" a="1"/>
  <c r="AY41" i="21" s="1"/>
  <c r="AZ41" i="21" a="1"/>
  <c r="AZ41" i="21" s="1"/>
  <c r="BA41" i="21" a="1"/>
  <c r="BA41" i="21" s="1"/>
  <c r="BB41" i="21" a="1"/>
  <c r="BB41" i="21" s="1"/>
  <c r="BC41" i="21" a="1"/>
  <c r="BC41" i="21" s="1"/>
  <c r="BD41" i="21" a="1"/>
  <c r="BD41" i="21" s="1"/>
  <c r="BE41" i="21" a="1"/>
  <c r="BE41" i="21" s="1"/>
  <c r="BF41" i="21" a="1"/>
  <c r="BF41" i="21" s="1"/>
  <c r="BG41" i="21" a="1"/>
  <c r="BG41" i="21" s="1"/>
  <c r="BH41" i="21" a="1"/>
  <c r="BH41" i="21" s="1"/>
  <c r="BI41" i="21" a="1"/>
  <c r="BI41" i="21" s="1"/>
  <c r="BJ41" i="21" a="1"/>
  <c r="BJ41" i="21" s="1"/>
  <c r="BK41" i="21" a="1"/>
  <c r="BK41" i="21" s="1"/>
  <c r="BL41" i="21" a="1"/>
  <c r="BL41" i="21" s="1"/>
  <c r="BM41" i="21" a="1"/>
  <c r="BM41" i="21" s="1"/>
  <c r="BN41" i="21" a="1"/>
  <c r="BN41" i="21" s="1"/>
  <c r="BO41" i="21" a="1"/>
  <c r="BO41" i="21" s="1"/>
  <c r="BP41" i="21" a="1"/>
  <c r="BP41" i="21" s="1"/>
  <c r="BQ41" i="21" a="1"/>
  <c r="BQ41" i="21" s="1"/>
  <c r="BR41" i="21" a="1"/>
  <c r="BR41" i="21" s="1"/>
  <c r="BS41" i="21" a="1"/>
  <c r="BS41" i="21" s="1"/>
  <c r="BT41" i="21" a="1"/>
  <c r="BT41" i="21" s="1"/>
  <c r="BU41" i="21" a="1"/>
  <c r="BU41" i="21" s="1"/>
  <c r="BV41" i="21" a="1"/>
  <c r="BV41" i="21" s="1"/>
  <c r="BW41" i="21" a="1"/>
  <c r="BW41" i="21" s="1"/>
  <c r="BX41" i="21" a="1"/>
  <c r="BX41" i="21" s="1"/>
  <c r="BY41" i="21" a="1"/>
  <c r="BY41" i="21" s="1"/>
  <c r="BZ41" i="21" a="1"/>
  <c r="BZ41" i="21" s="1"/>
  <c r="CA41" i="21" a="1"/>
  <c r="CA41" i="21" s="1"/>
  <c r="CB41" i="21" a="1"/>
  <c r="CB41" i="21" s="1"/>
  <c r="CC41" i="21" a="1"/>
  <c r="CC41" i="21" s="1"/>
  <c r="CD41" i="21" a="1"/>
  <c r="CD41" i="21" s="1"/>
  <c r="CE41" i="21" a="1"/>
  <c r="CE41" i="21" s="1"/>
  <c r="CF41" i="21" a="1"/>
  <c r="CF41" i="21" s="1"/>
  <c r="CG41" i="21" a="1"/>
  <c r="CG41" i="21" s="1"/>
  <c r="CH41" i="21" a="1"/>
  <c r="CH41" i="21" s="1"/>
  <c r="CI41" i="21" a="1"/>
  <c r="CI41" i="21" s="1"/>
  <c r="CJ41" i="21" a="1"/>
  <c r="CJ41" i="21" s="1"/>
  <c r="CK41" i="21" a="1"/>
  <c r="CK41" i="21" s="1"/>
  <c r="CL41" i="21" a="1"/>
  <c r="CL41" i="21" s="1"/>
  <c r="CM41" i="21" a="1"/>
  <c r="CM41" i="21" s="1"/>
  <c r="CN41" i="21" a="1"/>
  <c r="CN41" i="21" s="1"/>
  <c r="CO41" i="21" a="1"/>
  <c r="CO41" i="21" s="1"/>
  <c r="CP41" i="21" a="1"/>
  <c r="CP41" i="21" s="1"/>
  <c r="CQ41" i="21" a="1"/>
  <c r="CQ41" i="21" s="1"/>
  <c r="CR41" i="21" a="1"/>
  <c r="CR41" i="21" s="1"/>
  <c r="CS41" i="21" a="1"/>
  <c r="CS41" i="21" s="1"/>
  <c r="CT41" i="21" a="1"/>
  <c r="CT41" i="21" s="1"/>
  <c r="CU41" i="21" a="1"/>
  <c r="CU41" i="21" s="1"/>
  <c r="CV41" i="21" a="1"/>
  <c r="CV41" i="21" s="1"/>
  <c r="CW41" i="21" a="1"/>
  <c r="CW41" i="21" s="1"/>
  <c r="S42" i="21" a="1"/>
  <c r="S42" i="21" s="1"/>
  <c r="T42" i="21" a="1"/>
  <c r="T42" i="21" s="1"/>
  <c r="U42" i="21" a="1"/>
  <c r="U42" i="21" s="1"/>
  <c r="V42" i="21" a="1"/>
  <c r="V42" i="21" s="1"/>
  <c r="W42" i="21" a="1"/>
  <c r="W42" i="21" s="1"/>
  <c r="X42" i="21" a="1"/>
  <c r="X42" i="21" s="1"/>
  <c r="Y42" i="21" a="1"/>
  <c r="Y42" i="21" s="1"/>
  <c r="Z42" i="21" a="1"/>
  <c r="Z42" i="21" s="1"/>
  <c r="AA42" i="21" a="1"/>
  <c r="AA42" i="21" s="1"/>
  <c r="AB42" i="21" a="1"/>
  <c r="AB42" i="21" s="1"/>
  <c r="AC42" i="21" a="1"/>
  <c r="AC42" i="21" s="1"/>
  <c r="AD42" i="21" a="1"/>
  <c r="AD42" i="21" s="1"/>
  <c r="AE42" i="21" a="1"/>
  <c r="AE42" i="21" s="1"/>
  <c r="AF42" i="21" a="1"/>
  <c r="AF42" i="21" s="1"/>
  <c r="AG42" i="21" a="1"/>
  <c r="AG42" i="21" s="1"/>
  <c r="AH42" i="21" a="1"/>
  <c r="AH42" i="21" s="1"/>
  <c r="AI42" i="21" a="1"/>
  <c r="AI42" i="21" s="1"/>
  <c r="AJ42" i="21" a="1"/>
  <c r="AJ42" i="21" s="1"/>
  <c r="AK42" i="21" a="1"/>
  <c r="AK42" i="21" s="1"/>
  <c r="AL42" i="21" a="1"/>
  <c r="AL42" i="21" s="1"/>
  <c r="AM42" i="21" a="1"/>
  <c r="AM42" i="21" s="1"/>
  <c r="AN42" i="21" a="1"/>
  <c r="AN42" i="21" s="1"/>
  <c r="AO42" i="21" a="1"/>
  <c r="AO42" i="21" s="1"/>
  <c r="AP42" i="21" a="1"/>
  <c r="AP42" i="21" s="1"/>
  <c r="AQ42" i="21" a="1"/>
  <c r="AQ42" i="21" s="1"/>
  <c r="AR42" i="21" a="1"/>
  <c r="AR42" i="21" s="1"/>
  <c r="AS42" i="21" a="1"/>
  <c r="AS42" i="21" s="1"/>
  <c r="AT42" i="21" a="1"/>
  <c r="AT42" i="21" s="1"/>
  <c r="AU42" i="21" a="1"/>
  <c r="AU42" i="21" s="1"/>
  <c r="AV42" i="21" a="1"/>
  <c r="AV42" i="21" s="1"/>
  <c r="AW42" i="21" a="1"/>
  <c r="AW42" i="21" s="1"/>
  <c r="AX42" i="21" a="1"/>
  <c r="AX42" i="21" s="1"/>
  <c r="AY42" i="21" a="1"/>
  <c r="AY42" i="21" s="1"/>
  <c r="AZ42" i="21" a="1"/>
  <c r="AZ42" i="21" s="1"/>
  <c r="BA42" i="21" a="1"/>
  <c r="BA42" i="21" s="1"/>
  <c r="BB42" i="21" a="1"/>
  <c r="BB42" i="21" s="1"/>
  <c r="BC42" i="21" a="1"/>
  <c r="BC42" i="21" s="1"/>
  <c r="BD42" i="21" a="1"/>
  <c r="BD42" i="21" s="1"/>
  <c r="BE42" i="21" a="1"/>
  <c r="BE42" i="21" s="1"/>
  <c r="BF42" i="21" a="1"/>
  <c r="BF42" i="21" s="1"/>
  <c r="BG42" i="21" a="1"/>
  <c r="BG42" i="21" s="1"/>
  <c r="BH42" i="21" a="1"/>
  <c r="BH42" i="21" s="1"/>
  <c r="BI42" i="21" a="1"/>
  <c r="BI42" i="21" s="1"/>
  <c r="BJ42" i="21" a="1"/>
  <c r="BJ42" i="21" s="1"/>
  <c r="BK42" i="21" a="1"/>
  <c r="BK42" i="21" s="1"/>
  <c r="BL42" i="21" a="1"/>
  <c r="BL42" i="21" s="1"/>
  <c r="BM42" i="21" a="1"/>
  <c r="BM42" i="21" s="1"/>
  <c r="BN42" i="21" a="1"/>
  <c r="BN42" i="21" s="1"/>
  <c r="BO42" i="21" a="1"/>
  <c r="BO42" i="21" s="1"/>
  <c r="BP42" i="21" a="1"/>
  <c r="BP42" i="21" s="1"/>
  <c r="BQ42" i="21" a="1"/>
  <c r="BQ42" i="21" s="1"/>
  <c r="BR42" i="21" a="1"/>
  <c r="BR42" i="21" s="1"/>
  <c r="BS42" i="21" a="1"/>
  <c r="BS42" i="21" s="1"/>
  <c r="BT42" i="21" a="1"/>
  <c r="BT42" i="21" s="1"/>
  <c r="BU42" i="21" a="1"/>
  <c r="BU42" i="21" s="1"/>
  <c r="BV42" i="21" a="1"/>
  <c r="BV42" i="21" s="1"/>
  <c r="BW42" i="21" a="1"/>
  <c r="BW42" i="21" s="1"/>
  <c r="BX42" i="21" a="1"/>
  <c r="BX42" i="21" s="1"/>
  <c r="BY42" i="21" a="1"/>
  <c r="BY42" i="21" s="1"/>
  <c r="BZ42" i="21" a="1"/>
  <c r="BZ42" i="21" s="1"/>
  <c r="CA42" i="21" a="1"/>
  <c r="CA42" i="21" s="1"/>
  <c r="CB42" i="21" a="1"/>
  <c r="CB42" i="21" s="1"/>
  <c r="CC42" i="21" a="1"/>
  <c r="CC42" i="21" s="1"/>
  <c r="CD42" i="21" a="1"/>
  <c r="CD42" i="21" s="1"/>
  <c r="CE42" i="21" a="1"/>
  <c r="CE42" i="21" s="1"/>
  <c r="CF42" i="21" a="1"/>
  <c r="CF42" i="21" s="1"/>
  <c r="CG42" i="21" a="1"/>
  <c r="CG42" i="21" s="1"/>
  <c r="CH42" i="21" a="1"/>
  <c r="CH42" i="21" s="1"/>
  <c r="CI42" i="21" a="1"/>
  <c r="CI42" i="21" s="1"/>
  <c r="CJ42" i="21" a="1"/>
  <c r="CJ42" i="21" s="1"/>
  <c r="CK42" i="21" a="1"/>
  <c r="CK42" i="21" s="1"/>
  <c r="CL42" i="21" a="1"/>
  <c r="CL42" i="21" s="1"/>
  <c r="CM42" i="21" a="1"/>
  <c r="CM42" i="21" s="1"/>
  <c r="CN42" i="21" a="1"/>
  <c r="CN42" i="21" s="1"/>
  <c r="CO42" i="21" a="1"/>
  <c r="CO42" i="21" s="1"/>
  <c r="CP42" i="21" a="1"/>
  <c r="CP42" i="21" s="1"/>
  <c r="CQ42" i="21" a="1"/>
  <c r="CQ42" i="21" s="1"/>
  <c r="CR42" i="21" a="1"/>
  <c r="CR42" i="21" s="1"/>
  <c r="CS42" i="21" a="1"/>
  <c r="CS42" i="21" s="1"/>
  <c r="CT42" i="21" a="1"/>
  <c r="CT42" i="21" s="1"/>
  <c r="CU42" i="21" a="1"/>
  <c r="CU42" i="21" s="1"/>
  <c r="CV42" i="21" a="1"/>
  <c r="CV42" i="21" s="1"/>
  <c r="CW42" i="21" a="1"/>
  <c r="CW42" i="21" s="1"/>
  <c r="S43" i="21" a="1"/>
  <c r="S43" i="21" s="1"/>
  <c r="T43" i="21" a="1"/>
  <c r="T43" i="21" s="1"/>
  <c r="U43" i="21" a="1"/>
  <c r="U43" i="21" s="1"/>
  <c r="V43" i="21" a="1"/>
  <c r="V43" i="21" s="1"/>
  <c r="W43" i="21" a="1"/>
  <c r="W43" i="21" s="1"/>
  <c r="X43" i="21" a="1"/>
  <c r="X43" i="21" s="1"/>
  <c r="Y43" i="21" a="1"/>
  <c r="Y43" i="21" s="1"/>
  <c r="Z43" i="21" a="1"/>
  <c r="Z43" i="21" s="1"/>
  <c r="AA43" i="21" a="1"/>
  <c r="AA43" i="21" s="1"/>
  <c r="AB43" i="21" a="1"/>
  <c r="AB43" i="21" s="1"/>
  <c r="AC43" i="21" a="1"/>
  <c r="AC43" i="21" s="1"/>
  <c r="AD43" i="21" a="1"/>
  <c r="AD43" i="21" s="1"/>
  <c r="AE43" i="21" a="1"/>
  <c r="AE43" i="21" s="1"/>
  <c r="AF43" i="21" a="1"/>
  <c r="AF43" i="21" s="1"/>
  <c r="AG43" i="21" a="1"/>
  <c r="AG43" i="21" s="1"/>
  <c r="AH43" i="21" a="1"/>
  <c r="AH43" i="21" s="1"/>
  <c r="AI43" i="21" a="1"/>
  <c r="AI43" i="21" s="1"/>
  <c r="AJ43" i="21" a="1"/>
  <c r="AJ43" i="21" s="1"/>
  <c r="AK43" i="21" a="1"/>
  <c r="AK43" i="21" s="1"/>
  <c r="AL43" i="21" a="1"/>
  <c r="AL43" i="21" s="1"/>
  <c r="AM43" i="21" a="1"/>
  <c r="AM43" i="21" s="1"/>
  <c r="AN43" i="21" a="1"/>
  <c r="AN43" i="21" s="1"/>
  <c r="AO43" i="21" a="1"/>
  <c r="AO43" i="21" s="1"/>
  <c r="AP43" i="21" a="1"/>
  <c r="AP43" i="21" s="1"/>
  <c r="AQ43" i="21" a="1"/>
  <c r="AQ43" i="21" s="1"/>
  <c r="AR43" i="21" a="1"/>
  <c r="AR43" i="21" s="1"/>
  <c r="AS43" i="21" a="1"/>
  <c r="AS43" i="21" s="1"/>
  <c r="AT43" i="21" a="1"/>
  <c r="AT43" i="21" s="1"/>
  <c r="AU43" i="21" a="1"/>
  <c r="AU43" i="21" s="1"/>
  <c r="AV43" i="21" a="1"/>
  <c r="AV43" i="21" s="1"/>
  <c r="AW43" i="21" a="1"/>
  <c r="AW43" i="21" s="1"/>
  <c r="AX43" i="21" a="1"/>
  <c r="AX43" i="21" s="1"/>
  <c r="AY43" i="21" a="1"/>
  <c r="AY43" i="21" s="1"/>
  <c r="AZ43" i="21" a="1"/>
  <c r="AZ43" i="21" s="1"/>
  <c r="BA43" i="21" a="1"/>
  <c r="BA43" i="21" s="1"/>
  <c r="BB43" i="21" a="1"/>
  <c r="BB43" i="21" s="1"/>
  <c r="BC43" i="21" a="1"/>
  <c r="BC43" i="21" s="1"/>
  <c r="BD43" i="21" a="1"/>
  <c r="BD43" i="21" s="1"/>
  <c r="BE43" i="21" a="1"/>
  <c r="BE43" i="21" s="1"/>
  <c r="BF43" i="21" a="1"/>
  <c r="BF43" i="21" s="1"/>
  <c r="BG43" i="21" a="1"/>
  <c r="BG43" i="21" s="1"/>
  <c r="BH43" i="21" a="1"/>
  <c r="BH43" i="21" s="1"/>
  <c r="BI43" i="21" a="1"/>
  <c r="BI43" i="21" s="1"/>
  <c r="BJ43" i="21" a="1"/>
  <c r="BJ43" i="21" s="1"/>
  <c r="BK43" i="21" a="1"/>
  <c r="BK43" i="21" s="1"/>
  <c r="BL43" i="21" a="1"/>
  <c r="BL43" i="21" s="1"/>
  <c r="BM43" i="21" a="1"/>
  <c r="BM43" i="21" s="1"/>
  <c r="BN43" i="21" a="1"/>
  <c r="BN43" i="21" s="1"/>
  <c r="BO43" i="21" a="1"/>
  <c r="BO43" i="21" s="1"/>
  <c r="BP43" i="21" a="1"/>
  <c r="BP43" i="21" s="1"/>
  <c r="BQ43" i="21" a="1"/>
  <c r="BQ43" i="21" s="1"/>
  <c r="BR43" i="21" a="1"/>
  <c r="BR43" i="21" s="1"/>
  <c r="BS43" i="21" a="1"/>
  <c r="BS43" i="21" s="1"/>
  <c r="BT43" i="21" a="1"/>
  <c r="BT43" i="21" s="1"/>
  <c r="BU43" i="21" a="1"/>
  <c r="BU43" i="21" s="1"/>
  <c r="BV43" i="21" a="1"/>
  <c r="BV43" i="21" s="1"/>
  <c r="BW43" i="21" a="1"/>
  <c r="BW43" i="21" s="1"/>
  <c r="BX43" i="21" a="1"/>
  <c r="BX43" i="21" s="1"/>
  <c r="BY43" i="21" a="1"/>
  <c r="BY43" i="21" s="1"/>
  <c r="BZ43" i="21" a="1"/>
  <c r="BZ43" i="21" s="1"/>
  <c r="CA43" i="21" a="1"/>
  <c r="CA43" i="21" s="1"/>
  <c r="CB43" i="21" a="1"/>
  <c r="CB43" i="21" s="1"/>
  <c r="CC43" i="21" a="1"/>
  <c r="CC43" i="21" s="1"/>
  <c r="CD43" i="21" a="1"/>
  <c r="CD43" i="21" s="1"/>
  <c r="CE43" i="21" a="1"/>
  <c r="CE43" i="21" s="1"/>
  <c r="CF43" i="21" a="1"/>
  <c r="CF43" i="21" s="1"/>
  <c r="CG43" i="21" a="1"/>
  <c r="CG43" i="21" s="1"/>
  <c r="CH43" i="21" a="1"/>
  <c r="CH43" i="21" s="1"/>
  <c r="CI43" i="21" a="1"/>
  <c r="CI43" i="21" s="1"/>
  <c r="CJ43" i="21" a="1"/>
  <c r="CJ43" i="21" s="1"/>
  <c r="CK43" i="21" a="1"/>
  <c r="CK43" i="21" s="1"/>
  <c r="CL43" i="21" a="1"/>
  <c r="CL43" i="21" s="1"/>
  <c r="CM43" i="21" a="1"/>
  <c r="CM43" i="21" s="1"/>
  <c r="CN43" i="21" a="1"/>
  <c r="CN43" i="21" s="1"/>
  <c r="CO43" i="21" a="1"/>
  <c r="CO43" i="21" s="1"/>
  <c r="CP43" i="21" a="1"/>
  <c r="CP43" i="21" s="1"/>
  <c r="CQ43" i="21" a="1"/>
  <c r="CQ43" i="21" s="1"/>
  <c r="CR43" i="21" a="1"/>
  <c r="CR43" i="21" s="1"/>
  <c r="CS43" i="21" a="1"/>
  <c r="CS43" i="21" s="1"/>
  <c r="CT43" i="21" a="1"/>
  <c r="CT43" i="21" s="1"/>
  <c r="CU43" i="21" a="1"/>
  <c r="CU43" i="21" s="1"/>
  <c r="CV43" i="21" a="1"/>
  <c r="CV43" i="21" s="1"/>
  <c r="CW43" i="21" a="1"/>
  <c r="CW43" i="21" s="1"/>
  <c r="S44" i="21" a="1"/>
  <c r="S44" i="21" s="1"/>
  <c r="T44" i="21" a="1"/>
  <c r="T44" i="21" s="1"/>
  <c r="U44" i="21" a="1"/>
  <c r="U44" i="21" s="1"/>
  <c r="V44" i="21" a="1"/>
  <c r="V44" i="21" s="1"/>
  <c r="W44" i="21" a="1"/>
  <c r="W44" i="21" s="1"/>
  <c r="X44" i="21" a="1"/>
  <c r="X44" i="21" s="1"/>
  <c r="Y44" i="21" a="1"/>
  <c r="Y44" i="21" s="1"/>
  <c r="Z44" i="21" a="1"/>
  <c r="Z44" i="21" s="1"/>
  <c r="AA44" i="21" a="1"/>
  <c r="AA44" i="21" s="1"/>
  <c r="AB44" i="21" a="1"/>
  <c r="AB44" i="21" s="1"/>
  <c r="AC44" i="21" a="1"/>
  <c r="AC44" i="21" s="1"/>
  <c r="AD44" i="21" a="1"/>
  <c r="AD44" i="21" s="1"/>
  <c r="AE44" i="21" a="1"/>
  <c r="AE44" i="21" s="1"/>
  <c r="AF44" i="21" a="1"/>
  <c r="AF44" i="21" s="1"/>
  <c r="AG44" i="21" a="1"/>
  <c r="AG44" i="21" s="1"/>
  <c r="AH44" i="21" a="1"/>
  <c r="AH44" i="21" s="1"/>
  <c r="AI44" i="21" a="1"/>
  <c r="AI44" i="21" s="1"/>
  <c r="AJ44" i="21" a="1"/>
  <c r="AJ44" i="21" s="1"/>
  <c r="AK44" i="21" a="1"/>
  <c r="AK44" i="21" s="1"/>
  <c r="AL44" i="21" a="1"/>
  <c r="AL44" i="21" s="1"/>
  <c r="AM44" i="21" a="1"/>
  <c r="AM44" i="21" s="1"/>
  <c r="AN44" i="21" a="1"/>
  <c r="AN44" i="21" s="1"/>
  <c r="AO44" i="21" a="1"/>
  <c r="AO44" i="21" s="1"/>
  <c r="AP44" i="21" a="1"/>
  <c r="AP44" i="21" s="1"/>
  <c r="AQ44" i="21" a="1"/>
  <c r="AQ44" i="21" s="1"/>
  <c r="AR44" i="21" a="1"/>
  <c r="AR44" i="21" s="1"/>
  <c r="AS44" i="21" a="1"/>
  <c r="AS44" i="21" s="1"/>
  <c r="AT44" i="21" a="1"/>
  <c r="AT44" i="21" s="1"/>
  <c r="AU44" i="21" a="1"/>
  <c r="AU44" i="21" s="1"/>
  <c r="AV44" i="21" a="1"/>
  <c r="AV44" i="21" s="1"/>
  <c r="AW44" i="21" a="1"/>
  <c r="AW44" i="21" s="1"/>
  <c r="AX44" i="21" a="1"/>
  <c r="AX44" i="21" s="1"/>
  <c r="AY44" i="21" a="1"/>
  <c r="AY44" i="21" s="1"/>
  <c r="AZ44" i="21" a="1"/>
  <c r="AZ44" i="21" s="1"/>
  <c r="BA44" i="21" a="1"/>
  <c r="BA44" i="21" s="1"/>
  <c r="BB44" i="21" a="1"/>
  <c r="BB44" i="21" s="1"/>
  <c r="BC44" i="21" a="1"/>
  <c r="BC44" i="21" s="1"/>
  <c r="BD44" i="21" a="1"/>
  <c r="BD44" i="21" s="1"/>
  <c r="BE44" i="21" a="1"/>
  <c r="BE44" i="21" s="1"/>
  <c r="BF44" i="21" a="1"/>
  <c r="BF44" i="21" s="1"/>
  <c r="BG44" i="21" a="1"/>
  <c r="BG44" i="21" s="1"/>
  <c r="BH44" i="21" a="1"/>
  <c r="BH44" i="21" s="1"/>
  <c r="BI44" i="21" a="1"/>
  <c r="BI44" i="21" s="1"/>
  <c r="BJ44" i="21" a="1"/>
  <c r="BJ44" i="21" s="1"/>
  <c r="BK44" i="21" a="1"/>
  <c r="BK44" i="21" s="1"/>
  <c r="BL44" i="21" a="1"/>
  <c r="BL44" i="21" s="1"/>
  <c r="BM44" i="21" a="1"/>
  <c r="BM44" i="21" s="1"/>
  <c r="BN44" i="21" a="1"/>
  <c r="BN44" i="21" s="1"/>
  <c r="BO44" i="21" a="1"/>
  <c r="BO44" i="21" s="1"/>
  <c r="BP44" i="21" a="1"/>
  <c r="BP44" i="21" s="1"/>
  <c r="BQ44" i="21" a="1"/>
  <c r="BQ44" i="21" s="1"/>
  <c r="BR44" i="21" a="1"/>
  <c r="BR44" i="21" s="1"/>
  <c r="BS44" i="21" a="1"/>
  <c r="BS44" i="21" s="1"/>
  <c r="BT44" i="21" a="1"/>
  <c r="BT44" i="21" s="1"/>
  <c r="BU44" i="21" a="1"/>
  <c r="BU44" i="21" s="1"/>
  <c r="BV44" i="21" a="1"/>
  <c r="BV44" i="21" s="1"/>
  <c r="BW44" i="21" a="1"/>
  <c r="BW44" i="21" s="1"/>
  <c r="BX44" i="21" a="1"/>
  <c r="BX44" i="21" s="1"/>
  <c r="BY44" i="21" a="1"/>
  <c r="BY44" i="21" s="1"/>
  <c r="BZ44" i="21" a="1"/>
  <c r="BZ44" i="21" s="1"/>
  <c r="CA44" i="21" a="1"/>
  <c r="CA44" i="21" s="1"/>
  <c r="CB44" i="21" a="1"/>
  <c r="CB44" i="21" s="1"/>
  <c r="CC44" i="21" a="1"/>
  <c r="CC44" i="21" s="1"/>
  <c r="CD44" i="21" a="1"/>
  <c r="CD44" i="21" s="1"/>
  <c r="CE44" i="21" a="1"/>
  <c r="CE44" i="21" s="1"/>
  <c r="CF44" i="21" a="1"/>
  <c r="CF44" i="21" s="1"/>
  <c r="CG44" i="21" a="1"/>
  <c r="CG44" i="21" s="1"/>
  <c r="CH44" i="21" a="1"/>
  <c r="CH44" i="21" s="1"/>
  <c r="CI44" i="21" a="1"/>
  <c r="CI44" i="21" s="1"/>
  <c r="CJ44" i="21" a="1"/>
  <c r="CJ44" i="21" s="1"/>
  <c r="CK44" i="21" a="1"/>
  <c r="CK44" i="21" s="1"/>
  <c r="CL44" i="21" a="1"/>
  <c r="CL44" i="21" s="1"/>
  <c r="CM44" i="21" a="1"/>
  <c r="CM44" i="21" s="1"/>
  <c r="CN44" i="21" a="1"/>
  <c r="CN44" i="21" s="1"/>
  <c r="CO44" i="21" a="1"/>
  <c r="CO44" i="21" s="1"/>
  <c r="CP44" i="21" a="1"/>
  <c r="CP44" i="21" s="1"/>
  <c r="CQ44" i="21" a="1"/>
  <c r="CQ44" i="21" s="1"/>
  <c r="CR44" i="21" a="1"/>
  <c r="CR44" i="21" s="1"/>
  <c r="CS44" i="21" a="1"/>
  <c r="CS44" i="21" s="1"/>
  <c r="CT44" i="21" a="1"/>
  <c r="CT44" i="21" s="1"/>
  <c r="CU44" i="21" a="1"/>
  <c r="CU44" i="21" s="1"/>
  <c r="CV44" i="21" a="1"/>
  <c r="CV44" i="21" s="1"/>
  <c r="CW44" i="21" a="1"/>
  <c r="CW44" i="21" s="1"/>
  <c r="S45" i="21" a="1"/>
  <c r="S45" i="21" s="1"/>
  <c r="T45" i="21" a="1"/>
  <c r="T45" i="21" s="1"/>
  <c r="U45" i="21" a="1"/>
  <c r="U45" i="21" s="1"/>
  <c r="V45" i="21" a="1"/>
  <c r="V45" i="21" s="1"/>
  <c r="W45" i="21" a="1"/>
  <c r="W45" i="21" s="1"/>
  <c r="X45" i="21" a="1"/>
  <c r="X45" i="21" s="1"/>
  <c r="Y45" i="21" a="1"/>
  <c r="Y45" i="21" s="1"/>
  <c r="Z45" i="21" a="1"/>
  <c r="Z45" i="21" s="1"/>
  <c r="AA45" i="21" a="1"/>
  <c r="AA45" i="21" s="1"/>
  <c r="AB45" i="21" a="1"/>
  <c r="AB45" i="21" s="1"/>
  <c r="AC45" i="21" a="1"/>
  <c r="AC45" i="21" s="1"/>
  <c r="AD45" i="21" a="1"/>
  <c r="AD45" i="21" s="1"/>
  <c r="AE45" i="21" a="1"/>
  <c r="AE45" i="21" s="1"/>
  <c r="AF45" i="21" a="1"/>
  <c r="AF45" i="21" s="1"/>
  <c r="AG45" i="21" a="1"/>
  <c r="AG45" i="21" s="1"/>
  <c r="AH45" i="21" a="1"/>
  <c r="AH45" i="21" s="1"/>
  <c r="AI45" i="21" a="1"/>
  <c r="AI45" i="21" s="1"/>
  <c r="AJ45" i="21" a="1"/>
  <c r="AJ45" i="21" s="1"/>
  <c r="AK45" i="21" a="1"/>
  <c r="AK45" i="21" s="1"/>
  <c r="AL45" i="21" a="1"/>
  <c r="AL45" i="21" s="1"/>
  <c r="AM45" i="21" a="1"/>
  <c r="AM45" i="21" s="1"/>
  <c r="AN45" i="21" a="1"/>
  <c r="AN45" i="21" s="1"/>
  <c r="AO45" i="21" a="1"/>
  <c r="AO45" i="21" s="1"/>
  <c r="AP45" i="21" a="1"/>
  <c r="AP45" i="21" s="1"/>
  <c r="AQ45" i="21" a="1"/>
  <c r="AQ45" i="21" s="1"/>
  <c r="AR45" i="21" a="1"/>
  <c r="AR45" i="21" s="1"/>
  <c r="AS45" i="21" a="1"/>
  <c r="AS45" i="21" s="1"/>
  <c r="AT45" i="21" a="1"/>
  <c r="AT45" i="21" s="1"/>
  <c r="AU45" i="21" a="1"/>
  <c r="AU45" i="21" s="1"/>
  <c r="AV45" i="21" a="1"/>
  <c r="AV45" i="21" s="1"/>
  <c r="AW45" i="21" a="1"/>
  <c r="AW45" i="21" s="1"/>
  <c r="AX45" i="21" a="1"/>
  <c r="AX45" i="21" s="1"/>
  <c r="AY45" i="21" a="1"/>
  <c r="AY45" i="21" s="1"/>
  <c r="AZ45" i="21" a="1"/>
  <c r="AZ45" i="21" s="1"/>
  <c r="BA45" i="21" a="1"/>
  <c r="BA45" i="21" s="1"/>
  <c r="BB45" i="21" a="1"/>
  <c r="BB45" i="21" s="1"/>
  <c r="BC45" i="21" a="1"/>
  <c r="BC45" i="21" s="1"/>
  <c r="BD45" i="21" a="1"/>
  <c r="BD45" i="21" s="1"/>
  <c r="BE45" i="21" a="1"/>
  <c r="BE45" i="21" s="1"/>
  <c r="BF45" i="21" a="1"/>
  <c r="BF45" i="21" s="1"/>
  <c r="BG45" i="21" a="1"/>
  <c r="BG45" i="21" s="1"/>
  <c r="BH45" i="21" a="1"/>
  <c r="BH45" i="21" s="1"/>
  <c r="BI45" i="21" a="1"/>
  <c r="BI45" i="21" s="1"/>
  <c r="BJ45" i="21" a="1"/>
  <c r="BJ45" i="21" s="1"/>
  <c r="BK45" i="21" a="1"/>
  <c r="BK45" i="21" s="1"/>
  <c r="BL45" i="21" a="1"/>
  <c r="BL45" i="21" s="1"/>
  <c r="BM45" i="21" a="1"/>
  <c r="BM45" i="21" s="1"/>
  <c r="BN45" i="21" a="1"/>
  <c r="BN45" i="21" s="1"/>
  <c r="BO45" i="21" a="1"/>
  <c r="BO45" i="21" s="1"/>
  <c r="BP45" i="21" a="1"/>
  <c r="BP45" i="21" s="1"/>
  <c r="BQ45" i="21" a="1"/>
  <c r="BQ45" i="21" s="1"/>
  <c r="BR45" i="21" a="1"/>
  <c r="BR45" i="21" s="1"/>
  <c r="BS45" i="21" a="1"/>
  <c r="BS45" i="21" s="1"/>
  <c r="BT45" i="21" a="1"/>
  <c r="BT45" i="21" s="1"/>
  <c r="BU45" i="21" a="1"/>
  <c r="BU45" i="21" s="1"/>
  <c r="BV45" i="21" a="1"/>
  <c r="BV45" i="21" s="1"/>
  <c r="BW45" i="21" a="1"/>
  <c r="BW45" i="21" s="1"/>
  <c r="BX45" i="21" a="1"/>
  <c r="BX45" i="21" s="1"/>
  <c r="BY45" i="21" a="1"/>
  <c r="BY45" i="21" s="1"/>
  <c r="BZ45" i="21" a="1"/>
  <c r="BZ45" i="21" s="1"/>
  <c r="CA45" i="21" a="1"/>
  <c r="CA45" i="21" s="1"/>
  <c r="CB45" i="21" a="1"/>
  <c r="CB45" i="21" s="1"/>
  <c r="CC45" i="21" a="1"/>
  <c r="CC45" i="21" s="1"/>
  <c r="CD45" i="21" a="1"/>
  <c r="CD45" i="21" s="1"/>
  <c r="CE45" i="21" a="1"/>
  <c r="CE45" i="21" s="1"/>
  <c r="CF45" i="21" a="1"/>
  <c r="CF45" i="21" s="1"/>
  <c r="CG45" i="21" a="1"/>
  <c r="CG45" i="21" s="1"/>
  <c r="CH45" i="21" a="1"/>
  <c r="CH45" i="21" s="1"/>
  <c r="CI45" i="21" a="1"/>
  <c r="CI45" i="21" s="1"/>
  <c r="CJ45" i="21" a="1"/>
  <c r="CJ45" i="21" s="1"/>
  <c r="CK45" i="21" a="1"/>
  <c r="CK45" i="21" s="1"/>
  <c r="CL45" i="21" a="1"/>
  <c r="CL45" i="21" s="1"/>
  <c r="CM45" i="21" a="1"/>
  <c r="CM45" i="21" s="1"/>
  <c r="CN45" i="21" a="1"/>
  <c r="CN45" i="21" s="1"/>
  <c r="CO45" i="21" a="1"/>
  <c r="CO45" i="21" s="1"/>
  <c r="CP45" i="21" a="1"/>
  <c r="CP45" i="21" s="1"/>
  <c r="CQ45" i="21" a="1"/>
  <c r="CQ45" i="21" s="1"/>
  <c r="CR45" i="21" a="1"/>
  <c r="CR45" i="21" s="1"/>
  <c r="CS45" i="21" a="1"/>
  <c r="CS45" i="21" s="1"/>
  <c r="CT45" i="21" a="1"/>
  <c r="CT45" i="21" s="1"/>
  <c r="CU45" i="21" a="1"/>
  <c r="CU45" i="21" s="1"/>
  <c r="CV45" i="21" a="1"/>
  <c r="CV45" i="21" s="1"/>
  <c r="CW45" i="21" a="1"/>
  <c r="CW45" i="21" s="1"/>
  <c r="S46" i="21" a="1"/>
  <c r="S46" i="21" s="1"/>
  <c r="T46" i="21" a="1"/>
  <c r="T46" i="21" s="1"/>
  <c r="U46" i="21" a="1"/>
  <c r="U46" i="21" s="1"/>
  <c r="V46" i="21" a="1"/>
  <c r="V46" i="21" s="1"/>
  <c r="W46" i="21" a="1"/>
  <c r="W46" i="21" s="1"/>
  <c r="X46" i="21" a="1"/>
  <c r="X46" i="21" s="1"/>
  <c r="Y46" i="21" a="1"/>
  <c r="Y46" i="21" s="1"/>
  <c r="Z46" i="21" a="1"/>
  <c r="Z46" i="21" s="1"/>
  <c r="AA46" i="21" a="1"/>
  <c r="AA46" i="21" s="1"/>
  <c r="AB46" i="21" a="1"/>
  <c r="AB46" i="21" s="1"/>
  <c r="AC46" i="21" a="1"/>
  <c r="AC46" i="21" s="1"/>
  <c r="AD46" i="21" a="1"/>
  <c r="AD46" i="21" s="1"/>
  <c r="AE46" i="21" a="1"/>
  <c r="AE46" i="21" s="1"/>
  <c r="AF46" i="21" a="1"/>
  <c r="AF46" i="21" s="1"/>
  <c r="AG46" i="21" a="1"/>
  <c r="AG46" i="21" s="1"/>
  <c r="AH46" i="21" a="1"/>
  <c r="AH46" i="21" s="1"/>
  <c r="AI46" i="21" a="1"/>
  <c r="AI46" i="21" s="1"/>
  <c r="AJ46" i="21" a="1"/>
  <c r="AJ46" i="21" s="1"/>
  <c r="AK46" i="21" a="1"/>
  <c r="AK46" i="21" s="1"/>
  <c r="AL46" i="21" a="1"/>
  <c r="AL46" i="21" s="1"/>
  <c r="AM46" i="21" a="1"/>
  <c r="AM46" i="21" s="1"/>
  <c r="AN46" i="21" a="1"/>
  <c r="AN46" i="21" s="1"/>
  <c r="AO46" i="21" a="1"/>
  <c r="AO46" i="21" s="1"/>
  <c r="AP46" i="21" a="1"/>
  <c r="AP46" i="21" s="1"/>
  <c r="AQ46" i="21" a="1"/>
  <c r="AQ46" i="21" s="1"/>
  <c r="AR46" i="21" a="1"/>
  <c r="AR46" i="21" s="1"/>
  <c r="AS46" i="21" a="1"/>
  <c r="AS46" i="21" s="1"/>
  <c r="AT46" i="21" a="1"/>
  <c r="AT46" i="21" s="1"/>
  <c r="AU46" i="21" a="1"/>
  <c r="AU46" i="21" s="1"/>
  <c r="AV46" i="21" a="1"/>
  <c r="AV46" i="21" s="1"/>
  <c r="AW46" i="21" a="1"/>
  <c r="AW46" i="21" s="1"/>
  <c r="AX46" i="21" a="1"/>
  <c r="AX46" i="21" s="1"/>
  <c r="AY46" i="21" a="1"/>
  <c r="AY46" i="21" s="1"/>
  <c r="AZ46" i="21" a="1"/>
  <c r="AZ46" i="21" s="1"/>
  <c r="BA46" i="21" a="1"/>
  <c r="BA46" i="21" s="1"/>
  <c r="BB46" i="21" a="1"/>
  <c r="BB46" i="21" s="1"/>
  <c r="BC46" i="21" a="1"/>
  <c r="BC46" i="21" s="1"/>
  <c r="BD46" i="21" a="1"/>
  <c r="BD46" i="21" s="1"/>
  <c r="BE46" i="21" a="1"/>
  <c r="BE46" i="21" s="1"/>
  <c r="BF46" i="21" a="1"/>
  <c r="BF46" i="21" s="1"/>
  <c r="BG46" i="21" a="1"/>
  <c r="BG46" i="21" s="1"/>
  <c r="BH46" i="21" a="1"/>
  <c r="BH46" i="21" s="1"/>
  <c r="BI46" i="21" a="1"/>
  <c r="BI46" i="21" s="1"/>
  <c r="BJ46" i="21" a="1"/>
  <c r="BJ46" i="21" s="1"/>
  <c r="BK46" i="21" a="1"/>
  <c r="BK46" i="21" s="1"/>
  <c r="BL46" i="21" a="1"/>
  <c r="BL46" i="21" s="1"/>
  <c r="BM46" i="21" a="1"/>
  <c r="BM46" i="21" s="1"/>
  <c r="BN46" i="21" a="1"/>
  <c r="BN46" i="21" s="1"/>
  <c r="BO46" i="21" a="1"/>
  <c r="BO46" i="21" s="1"/>
  <c r="BP46" i="21" a="1"/>
  <c r="BP46" i="21" s="1"/>
  <c r="BQ46" i="21" a="1"/>
  <c r="BQ46" i="21" s="1"/>
  <c r="BR46" i="21" a="1"/>
  <c r="BR46" i="21" s="1"/>
  <c r="BS46" i="21" a="1"/>
  <c r="BS46" i="21" s="1"/>
  <c r="BT46" i="21" a="1"/>
  <c r="BT46" i="21" s="1"/>
  <c r="BU46" i="21" a="1"/>
  <c r="BU46" i="21" s="1"/>
  <c r="BV46" i="21" a="1"/>
  <c r="BV46" i="21" s="1"/>
  <c r="BW46" i="21" a="1"/>
  <c r="BW46" i="21" s="1"/>
  <c r="BX46" i="21" a="1"/>
  <c r="BX46" i="21" s="1"/>
  <c r="BY46" i="21" a="1"/>
  <c r="BY46" i="21" s="1"/>
  <c r="BZ46" i="21" a="1"/>
  <c r="BZ46" i="21" s="1"/>
  <c r="CA46" i="21" a="1"/>
  <c r="CA46" i="21" s="1"/>
  <c r="CB46" i="21" a="1"/>
  <c r="CB46" i="21" s="1"/>
  <c r="CC46" i="21" a="1"/>
  <c r="CC46" i="21" s="1"/>
  <c r="CD46" i="21" a="1"/>
  <c r="CD46" i="21" s="1"/>
  <c r="CE46" i="21" a="1"/>
  <c r="CE46" i="21" s="1"/>
  <c r="CF46" i="21" a="1"/>
  <c r="CF46" i="21" s="1"/>
  <c r="CG46" i="21" a="1"/>
  <c r="CG46" i="21" s="1"/>
  <c r="CH46" i="21" a="1"/>
  <c r="CH46" i="21" s="1"/>
  <c r="CI46" i="21" a="1"/>
  <c r="CI46" i="21" s="1"/>
  <c r="CJ46" i="21" a="1"/>
  <c r="CJ46" i="21" s="1"/>
  <c r="CK46" i="21" a="1"/>
  <c r="CK46" i="21" s="1"/>
  <c r="CL46" i="21" a="1"/>
  <c r="CL46" i="21" s="1"/>
  <c r="CM46" i="21" a="1"/>
  <c r="CM46" i="21" s="1"/>
  <c r="CN46" i="21" a="1"/>
  <c r="CN46" i="21" s="1"/>
  <c r="CO46" i="21" a="1"/>
  <c r="CO46" i="21" s="1"/>
  <c r="CP46" i="21" a="1"/>
  <c r="CP46" i="21" s="1"/>
  <c r="CQ46" i="21" a="1"/>
  <c r="CQ46" i="21" s="1"/>
  <c r="CR46" i="21" a="1"/>
  <c r="CR46" i="21" s="1"/>
  <c r="CS46" i="21" a="1"/>
  <c r="CS46" i="21" s="1"/>
  <c r="CT46" i="21" a="1"/>
  <c r="CT46" i="21" s="1"/>
  <c r="CU46" i="21" a="1"/>
  <c r="CU46" i="21" s="1"/>
  <c r="CV46" i="21" a="1"/>
  <c r="CV46" i="21" s="1"/>
  <c r="CW46" i="21" a="1"/>
  <c r="CW46" i="21" s="1"/>
  <c r="S47" i="21" a="1"/>
  <c r="S47" i="21" s="1"/>
  <c r="T47" i="21" a="1"/>
  <c r="T47" i="21" s="1"/>
  <c r="U47" i="21" a="1"/>
  <c r="U47" i="21" s="1"/>
  <c r="V47" i="21" a="1"/>
  <c r="V47" i="21" s="1"/>
  <c r="W47" i="21" a="1"/>
  <c r="W47" i="21" s="1"/>
  <c r="X47" i="21" a="1"/>
  <c r="X47" i="21" s="1"/>
  <c r="Y47" i="21" a="1"/>
  <c r="Y47" i="21" s="1"/>
  <c r="Z47" i="21" a="1"/>
  <c r="Z47" i="21" s="1"/>
  <c r="AA47" i="21" a="1"/>
  <c r="AA47" i="21" s="1"/>
  <c r="AB47" i="21" a="1"/>
  <c r="AB47" i="21" s="1"/>
  <c r="AC47" i="21" a="1"/>
  <c r="AC47" i="21" s="1"/>
  <c r="AD47" i="21" a="1"/>
  <c r="AD47" i="21" s="1"/>
  <c r="AE47" i="21" a="1"/>
  <c r="AE47" i="21" s="1"/>
  <c r="AF47" i="21" a="1"/>
  <c r="AF47" i="21" s="1"/>
  <c r="AG47" i="21" a="1"/>
  <c r="AG47" i="21" s="1"/>
  <c r="AH47" i="21" a="1"/>
  <c r="AH47" i="21" s="1"/>
  <c r="AI47" i="21" a="1"/>
  <c r="AI47" i="21" s="1"/>
  <c r="AJ47" i="21" a="1"/>
  <c r="AJ47" i="21" s="1"/>
  <c r="AK47" i="21" a="1"/>
  <c r="AK47" i="21" s="1"/>
  <c r="AL47" i="21" a="1"/>
  <c r="AL47" i="21" s="1"/>
  <c r="AM47" i="21" a="1"/>
  <c r="AM47" i="21" s="1"/>
  <c r="AN47" i="21" a="1"/>
  <c r="AN47" i="21" s="1"/>
  <c r="AO47" i="21" a="1"/>
  <c r="AO47" i="21" s="1"/>
  <c r="AP47" i="21" a="1"/>
  <c r="AP47" i="21" s="1"/>
  <c r="AQ47" i="21" a="1"/>
  <c r="AQ47" i="21" s="1"/>
  <c r="AR47" i="21" a="1"/>
  <c r="AR47" i="21" s="1"/>
  <c r="AS47" i="21" a="1"/>
  <c r="AS47" i="21" s="1"/>
  <c r="AT47" i="21" a="1"/>
  <c r="AT47" i="21" s="1"/>
  <c r="AU47" i="21" a="1"/>
  <c r="AU47" i="21" s="1"/>
  <c r="AV47" i="21" a="1"/>
  <c r="AV47" i="21" s="1"/>
  <c r="AW47" i="21" a="1"/>
  <c r="AW47" i="21" s="1"/>
  <c r="AX47" i="21" a="1"/>
  <c r="AX47" i="21" s="1"/>
  <c r="AY47" i="21" a="1"/>
  <c r="AY47" i="21" s="1"/>
  <c r="AZ47" i="21" a="1"/>
  <c r="AZ47" i="21" s="1"/>
  <c r="BA47" i="21" a="1"/>
  <c r="BA47" i="21" s="1"/>
  <c r="BB47" i="21" a="1"/>
  <c r="BB47" i="21" s="1"/>
  <c r="BC47" i="21" a="1"/>
  <c r="BC47" i="21" s="1"/>
  <c r="BD47" i="21" a="1"/>
  <c r="BD47" i="21" s="1"/>
  <c r="BE47" i="21" a="1"/>
  <c r="BE47" i="21" s="1"/>
  <c r="BF47" i="21" a="1"/>
  <c r="BF47" i="21" s="1"/>
  <c r="BG47" i="21" a="1"/>
  <c r="BG47" i="21" s="1"/>
  <c r="BH47" i="21" a="1"/>
  <c r="BH47" i="21" s="1"/>
  <c r="BI47" i="21" a="1"/>
  <c r="BI47" i="21" s="1"/>
  <c r="BJ47" i="21" a="1"/>
  <c r="BJ47" i="21" s="1"/>
  <c r="BK47" i="21" a="1"/>
  <c r="BK47" i="21" s="1"/>
  <c r="BL47" i="21" a="1"/>
  <c r="BL47" i="21" s="1"/>
  <c r="BM47" i="21" a="1"/>
  <c r="BM47" i="21" s="1"/>
  <c r="BN47" i="21" a="1"/>
  <c r="BN47" i="21" s="1"/>
  <c r="BO47" i="21" a="1"/>
  <c r="BO47" i="21" s="1"/>
  <c r="BP47" i="21" a="1"/>
  <c r="BP47" i="21" s="1"/>
  <c r="BQ47" i="21" a="1"/>
  <c r="BQ47" i="21" s="1"/>
  <c r="BR47" i="21" a="1"/>
  <c r="BR47" i="21" s="1"/>
  <c r="BS47" i="21" a="1"/>
  <c r="BS47" i="21" s="1"/>
  <c r="BT47" i="21" a="1"/>
  <c r="BT47" i="21" s="1"/>
  <c r="BU47" i="21" a="1"/>
  <c r="BU47" i="21" s="1"/>
  <c r="BV47" i="21" a="1"/>
  <c r="BV47" i="21" s="1"/>
  <c r="BW47" i="21" a="1"/>
  <c r="BW47" i="21" s="1"/>
  <c r="BX47" i="21" a="1"/>
  <c r="BX47" i="21" s="1"/>
  <c r="BY47" i="21" a="1"/>
  <c r="BY47" i="21" s="1"/>
  <c r="BZ47" i="21" a="1"/>
  <c r="BZ47" i="21" s="1"/>
  <c r="CA47" i="21" a="1"/>
  <c r="CA47" i="21" s="1"/>
  <c r="CB47" i="21" a="1"/>
  <c r="CB47" i="21" s="1"/>
  <c r="CC47" i="21" a="1"/>
  <c r="CC47" i="21" s="1"/>
  <c r="CD47" i="21" a="1"/>
  <c r="CD47" i="21" s="1"/>
  <c r="CE47" i="21" a="1"/>
  <c r="CE47" i="21" s="1"/>
  <c r="CF47" i="21" a="1"/>
  <c r="CF47" i="21" s="1"/>
  <c r="CG47" i="21" a="1"/>
  <c r="CG47" i="21" s="1"/>
  <c r="CH47" i="21" a="1"/>
  <c r="CH47" i="21" s="1"/>
  <c r="CI47" i="21" a="1"/>
  <c r="CI47" i="21" s="1"/>
  <c r="CJ47" i="21" a="1"/>
  <c r="CJ47" i="21" s="1"/>
  <c r="CK47" i="21" a="1"/>
  <c r="CK47" i="21" s="1"/>
  <c r="CL47" i="21" a="1"/>
  <c r="CL47" i="21" s="1"/>
  <c r="CM47" i="21" a="1"/>
  <c r="CM47" i="21" s="1"/>
  <c r="CN47" i="21" a="1"/>
  <c r="CN47" i="21" s="1"/>
  <c r="CO47" i="21" a="1"/>
  <c r="CO47" i="21" s="1"/>
  <c r="CP47" i="21" a="1"/>
  <c r="CP47" i="21" s="1"/>
  <c r="CQ47" i="21" a="1"/>
  <c r="CQ47" i="21" s="1"/>
  <c r="CR47" i="21" a="1"/>
  <c r="CR47" i="21" s="1"/>
  <c r="CS47" i="21" a="1"/>
  <c r="CS47" i="21" s="1"/>
  <c r="CT47" i="21" a="1"/>
  <c r="CT47" i="21" s="1"/>
  <c r="CU47" i="21" a="1"/>
  <c r="CU47" i="21" s="1"/>
  <c r="CV47" i="21" a="1"/>
  <c r="CV47" i="21" s="1"/>
  <c r="CW47" i="21" a="1"/>
  <c r="CW47" i="21" s="1"/>
  <c r="S48" i="21" a="1"/>
  <c r="S48" i="21" s="1"/>
  <c r="T48" i="21" a="1"/>
  <c r="T48" i="21" s="1"/>
  <c r="U48" i="21" a="1"/>
  <c r="U48" i="21" s="1"/>
  <c r="V48" i="21" a="1"/>
  <c r="V48" i="21" s="1"/>
  <c r="W48" i="21" a="1"/>
  <c r="W48" i="21" s="1"/>
  <c r="X48" i="21" a="1"/>
  <c r="X48" i="21" s="1"/>
  <c r="Y48" i="21" a="1"/>
  <c r="Y48" i="21" s="1"/>
  <c r="Z48" i="21" a="1"/>
  <c r="Z48" i="21" s="1"/>
  <c r="AA48" i="21" a="1"/>
  <c r="AA48" i="21" s="1"/>
  <c r="AB48" i="21" a="1"/>
  <c r="AB48" i="21" s="1"/>
  <c r="AC48" i="21" a="1"/>
  <c r="AC48" i="21" s="1"/>
  <c r="AD48" i="21" a="1"/>
  <c r="AD48" i="21" s="1"/>
  <c r="AE48" i="21" a="1"/>
  <c r="AE48" i="21" s="1"/>
  <c r="AF48" i="21" a="1"/>
  <c r="AF48" i="21" s="1"/>
  <c r="AG48" i="21" a="1"/>
  <c r="AG48" i="21" s="1"/>
  <c r="AH48" i="21" a="1"/>
  <c r="AH48" i="21" s="1"/>
  <c r="AI48" i="21" a="1"/>
  <c r="AI48" i="21" s="1"/>
  <c r="AJ48" i="21" a="1"/>
  <c r="AJ48" i="21" s="1"/>
  <c r="AK48" i="21" a="1"/>
  <c r="AK48" i="21" s="1"/>
  <c r="AL48" i="21" a="1"/>
  <c r="AL48" i="21" s="1"/>
  <c r="AM48" i="21" a="1"/>
  <c r="AM48" i="21" s="1"/>
  <c r="AN48" i="21" a="1"/>
  <c r="AN48" i="21" s="1"/>
  <c r="AO48" i="21" a="1"/>
  <c r="AO48" i="21" s="1"/>
  <c r="AP48" i="21" a="1"/>
  <c r="AP48" i="21" s="1"/>
  <c r="AQ48" i="21" a="1"/>
  <c r="AQ48" i="21" s="1"/>
  <c r="AR48" i="21" a="1"/>
  <c r="AR48" i="21" s="1"/>
  <c r="AS48" i="21" a="1"/>
  <c r="AS48" i="21" s="1"/>
  <c r="AT48" i="21" a="1"/>
  <c r="AT48" i="21" s="1"/>
  <c r="AU48" i="21" a="1"/>
  <c r="AU48" i="21" s="1"/>
  <c r="AV48" i="21" a="1"/>
  <c r="AV48" i="21" s="1"/>
  <c r="AW48" i="21" a="1"/>
  <c r="AW48" i="21" s="1"/>
  <c r="AX48" i="21" a="1"/>
  <c r="AX48" i="21" s="1"/>
  <c r="AY48" i="21" a="1"/>
  <c r="AY48" i="21" s="1"/>
  <c r="AZ48" i="21" a="1"/>
  <c r="AZ48" i="21" s="1"/>
  <c r="BA48" i="21" a="1"/>
  <c r="BA48" i="21" s="1"/>
  <c r="BB48" i="21" a="1"/>
  <c r="BB48" i="21" s="1"/>
  <c r="BC48" i="21" a="1"/>
  <c r="BC48" i="21" s="1"/>
  <c r="BD48" i="21" a="1"/>
  <c r="BD48" i="21" s="1"/>
  <c r="BE48" i="21" a="1"/>
  <c r="BE48" i="21" s="1"/>
  <c r="BF48" i="21" a="1"/>
  <c r="BF48" i="21" s="1"/>
  <c r="BG48" i="21" a="1"/>
  <c r="BG48" i="21" s="1"/>
  <c r="BH48" i="21" a="1"/>
  <c r="BH48" i="21" s="1"/>
  <c r="BI48" i="21" a="1"/>
  <c r="BI48" i="21" s="1"/>
  <c r="BJ48" i="21" a="1"/>
  <c r="BJ48" i="21" s="1"/>
  <c r="BK48" i="21" a="1"/>
  <c r="BK48" i="21" s="1"/>
  <c r="BL48" i="21" a="1"/>
  <c r="BL48" i="21" s="1"/>
  <c r="BM48" i="21" a="1"/>
  <c r="BM48" i="21" s="1"/>
  <c r="BN48" i="21" a="1"/>
  <c r="BN48" i="21" s="1"/>
  <c r="BO48" i="21" a="1"/>
  <c r="BO48" i="21" s="1"/>
  <c r="BP48" i="21" a="1"/>
  <c r="BP48" i="21" s="1"/>
  <c r="BQ48" i="21" a="1"/>
  <c r="BQ48" i="21" s="1"/>
  <c r="BR48" i="21" a="1"/>
  <c r="BR48" i="21" s="1"/>
  <c r="BS48" i="21" a="1"/>
  <c r="BS48" i="21" s="1"/>
  <c r="BT48" i="21" a="1"/>
  <c r="BT48" i="21" s="1"/>
  <c r="BU48" i="21" a="1"/>
  <c r="BU48" i="21" s="1"/>
  <c r="BV48" i="21" a="1"/>
  <c r="BV48" i="21" s="1"/>
  <c r="BW48" i="21" a="1"/>
  <c r="BW48" i="21" s="1"/>
  <c r="BX48" i="21" a="1"/>
  <c r="BX48" i="21" s="1"/>
  <c r="BY48" i="21" a="1"/>
  <c r="BY48" i="21" s="1"/>
  <c r="BZ48" i="21" a="1"/>
  <c r="BZ48" i="21" s="1"/>
  <c r="CA48" i="21" a="1"/>
  <c r="CA48" i="21" s="1"/>
  <c r="CB48" i="21" a="1"/>
  <c r="CB48" i="21" s="1"/>
  <c r="CC48" i="21" a="1"/>
  <c r="CC48" i="21" s="1"/>
  <c r="CD48" i="21" a="1"/>
  <c r="CD48" i="21" s="1"/>
  <c r="CE48" i="21" a="1"/>
  <c r="CE48" i="21" s="1"/>
  <c r="CF48" i="21" a="1"/>
  <c r="CF48" i="21" s="1"/>
  <c r="CG48" i="21" a="1"/>
  <c r="CG48" i="21" s="1"/>
  <c r="CH48" i="21" a="1"/>
  <c r="CH48" i="21" s="1"/>
  <c r="CI48" i="21" a="1"/>
  <c r="CI48" i="21" s="1"/>
  <c r="CJ48" i="21" a="1"/>
  <c r="CJ48" i="21" s="1"/>
  <c r="CK48" i="21" a="1"/>
  <c r="CK48" i="21" s="1"/>
  <c r="CL48" i="21" a="1"/>
  <c r="CL48" i="21" s="1"/>
  <c r="CM48" i="21" a="1"/>
  <c r="CM48" i="21" s="1"/>
  <c r="CN48" i="21" a="1"/>
  <c r="CN48" i="21" s="1"/>
  <c r="CO48" i="21" a="1"/>
  <c r="CO48" i="21" s="1"/>
  <c r="CP48" i="21" a="1"/>
  <c r="CP48" i="21" s="1"/>
  <c r="CQ48" i="21" a="1"/>
  <c r="CQ48" i="21" s="1"/>
  <c r="CR48" i="21" a="1"/>
  <c r="CR48" i="21" s="1"/>
  <c r="CS48" i="21" a="1"/>
  <c r="CS48" i="21" s="1"/>
  <c r="CT48" i="21" a="1"/>
  <c r="CT48" i="21" s="1"/>
  <c r="CU48" i="21" a="1"/>
  <c r="CU48" i="21" s="1"/>
  <c r="CV48" i="21" a="1"/>
  <c r="CV48" i="21" s="1"/>
  <c r="CW48" i="21" a="1"/>
  <c r="CW48" i="21" s="1"/>
  <c r="S49" i="21" a="1"/>
  <c r="S49" i="21" s="1"/>
  <c r="T49" i="21" a="1"/>
  <c r="T49" i="21" s="1"/>
  <c r="U49" i="21" a="1"/>
  <c r="U49" i="21" s="1"/>
  <c r="V49" i="21" a="1"/>
  <c r="V49" i="21" s="1"/>
  <c r="W49" i="21" a="1"/>
  <c r="W49" i="21" s="1"/>
  <c r="X49" i="21" a="1"/>
  <c r="X49" i="21" s="1"/>
  <c r="Y49" i="21" a="1"/>
  <c r="Y49" i="21" s="1"/>
  <c r="Z49" i="21" a="1"/>
  <c r="Z49" i="21" s="1"/>
  <c r="AA49" i="21" a="1"/>
  <c r="AA49" i="21" s="1"/>
  <c r="AB49" i="21" a="1"/>
  <c r="AB49" i="21" s="1"/>
  <c r="AC49" i="21" a="1"/>
  <c r="AC49" i="21" s="1"/>
  <c r="AD49" i="21" a="1"/>
  <c r="AD49" i="21" s="1"/>
  <c r="AE49" i="21" a="1"/>
  <c r="AE49" i="21" s="1"/>
  <c r="AF49" i="21" a="1"/>
  <c r="AF49" i="21" s="1"/>
  <c r="AG49" i="21" a="1"/>
  <c r="AG49" i="21" s="1"/>
  <c r="AH49" i="21" a="1"/>
  <c r="AH49" i="21" s="1"/>
  <c r="AI49" i="21" a="1"/>
  <c r="AI49" i="21" s="1"/>
  <c r="AJ49" i="21" a="1"/>
  <c r="AJ49" i="21" s="1"/>
  <c r="AK49" i="21" a="1"/>
  <c r="AK49" i="21" s="1"/>
  <c r="AL49" i="21" a="1"/>
  <c r="AL49" i="21" s="1"/>
  <c r="AM49" i="21" a="1"/>
  <c r="AM49" i="21" s="1"/>
  <c r="AN49" i="21" a="1"/>
  <c r="AN49" i="21" s="1"/>
  <c r="AO49" i="21" a="1"/>
  <c r="AO49" i="21" s="1"/>
  <c r="AP49" i="21" a="1"/>
  <c r="AP49" i="21" s="1"/>
  <c r="AQ49" i="21" a="1"/>
  <c r="AQ49" i="21" s="1"/>
  <c r="AR49" i="21" a="1"/>
  <c r="AR49" i="21" s="1"/>
  <c r="AS49" i="21" a="1"/>
  <c r="AS49" i="21" s="1"/>
  <c r="AT49" i="21" a="1"/>
  <c r="AT49" i="21" s="1"/>
  <c r="AU49" i="21" a="1"/>
  <c r="AU49" i="21" s="1"/>
  <c r="AV49" i="21" a="1"/>
  <c r="AV49" i="21" s="1"/>
  <c r="AW49" i="21" a="1"/>
  <c r="AW49" i="21" s="1"/>
  <c r="AX49" i="21" a="1"/>
  <c r="AX49" i="21" s="1"/>
  <c r="AY49" i="21" a="1"/>
  <c r="AY49" i="21" s="1"/>
  <c r="AZ49" i="21" a="1"/>
  <c r="AZ49" i="21" s="1"/>
  <c r="BA49" i="21" a="1"/>
  <c r="BA49" i="21" s="1"/>
  <c r="BB49" i="21" a="1"/>
  <c r="BB49" i="21" s="1"/>
  <c r="BC49" i="21" a="1"/>
  <c r="BC49" i="21" s="1"/>
  <c r="BD49" i="21" a="1"/>
  <c r="BD49" i="21" s="1"/>
  <c r="BE49" i="21" a="1"/>
  <c r="BE49" i="21" s="1"/>
  <c r="BF49" i="21" a="1"/>
  <c r="BF49" i="21" s="1"/>
  <c r="BG49" i="21" a="1"/>
  <c r="BG49" i="21" s="1"/>
  <c r="BH49" i="21" a="1"/>
  <c r="BH49" i="21" s="1"/>
  <c r="BI49" i="21" a="1"/>
  <c r="BI49" i="21" s="1"/>
  <c r="BJ49" i="21" a="1"/>
  <c r="BJ49" i="21" s="1"/>
  <c r="BK49" i="21" a="1"/>
  <c r="BK49" i="21" s="1"/>
  <c r="BL49" i="21" a="1"/>
  <c r="BL49" i="21" s="1"/>
  <c r="BM49" i="21" a="1"/>
  <c r="BM49" i="21" s="1"/>
  <c r="BN49" i="21" a="1"/>
  <c r="BN49" i="21" s="1"/>
  <c r="BO49" i="21" a="1"/>
  <c r="BO49" i="21" s="1"/>
  <c r="BP49" i="21" a="1"/>
  <c r="BP49" i="21" s="1"/>
  <c r="BQ49" i="21" a="1"/>
  <c r="BQ49" i="21" s="1"/>
  <c r="BR49" i="21" a="1"/>
  <c r="BR49" i="21" s="1"/>
  <c r="BS49" i="21" a="1"/>
  <c r="BS49" i="21" s="1"/>
  <c r="BT49" i="21" a="1"/>
  <c r="BT49" i="21" s="1"/>
  <c r="BU49" i="21" a="1"/>
  <c r="BU49" i="21" s="1"/>
  <c r="BV49" i="21" a="1"/>
  <c r="BV49" i="21" s="1"/>
  <c r="BW49" i="21" a="1"/>
  <c r="BW49" i="21" s="1"/>
  <c r="BX49" i="21" a="1"/>
  <c r="BX49" i="21" s="1"/>
  <c r="BY49" i="21" a="1"/>
  <c r="BY49" i="21" s="1"/>
  <c r="BZ49" i="21" a="1"/>
  <c r="BZ49" i="21" s="1"/>
  <c r="CA49" i="21" a="1"/>
  <c r="CA49" i="21" s="1"/>
  <c r="CB49" i="21" a="1"/>
  <c r="CB49" i="21" s="1"/>
  <c r="CC49" i="21" a="1"/>
  <c r="CC49" i="21" s="1"/>
  <c r="CD49" i="21" a="1"/>
  <c r="CD49" i="21" s="1"/>
  <c r="CE49" i="21" a="1"/>
  <c r="CE49" i="21" s="1"/>
  <c r="CF49" i="21" a="1"/>
  <c r="CF49" i="21" s="1"/>
  <c r="CG49" i="21" a="1"/>
  <c r="CG49" i="21" s="1"/>
  <c r="CH49" i="21" a="1"/>
  <c r="CH49" i="21" s="1"/>
  <c r="CI49" i="21" a="1"/>
  <c r="CI49" i="21" s="1"/>
  <c r="CJ49" i="21" a="1"/>
  <c r="CJ49" i="21" s="1"/>
  <c r="CK49" i="21" a="1"/>
  <c r="CK49" i="21" s="1"/>
  <c r="CL49" i="21" a="1"/>
  <c r="CL49" i="21" s="1"/>
  <c r="CM49" i="21" a="1"/>
  <c r="CM49" i="21" s="1"/>
  <c r="CN49" i="21" a="1"/>
  <c r="CN49" i="21" s="1"/>
  <c r="CO49" i="21" a="1"/>
  <c r="CO49" i="21" s="1"/>
  <c r="CP49" i="21" a="1"/>
  <c r="CP49" i="21" s="1"/>
  <c r="CQ49" i="21" a="1"/>
  <c r="CQ49" i="21" s="1"/>
  <c r="CR49" i="21" a="1"/>
  <c r="CR49" i="21" s="1"/>
  <c r="CS49" i="21" a="1"/>
  <c r="CS49" i="21" s="1"/>
  <c r="CT49" i="21" a="1"/>
  <c r="CT49" i="21" s="1"/>
  <c r="CU49" i="21" a="1"/>
  <c r="CU49" i="21" s="1"/>
  <c r="CV49" i="21" a="1"/>
  <c r="CV49" i="21" s="1"/>
  <c r="CW49" i="21" a="1"/>
  <c r="CW49" i="21" s="1"/>
  <c r="S50" i="21" a="1"/>
  <c r="S50" i="21" s="1"/>
  <c r="T50" i="21" a="1"/>
  <c r="T50" i="21" s="1"/>
  <c r="U50" i="21" a="1"/>
  <c r="U50" i="21" s="1"/>
  <c r="V50" i="21" a="1"/>
  <c r="V50" i="21" s="1"/>
  <c r="W50" i="21" a="1"/>
  <c r="W50" i="21" s="1"/>
  <c r="X50" i="21" a="1"/>
  <c r="X50" i="21" s="1"/>
  <c r="Y50" i="21" a="1"/>
  <c r="Y50" i="21" s="1"/>
  <c r="Z50" i="21" a="1"/>
  <c r="Z50" i="21" s="1"/>
  <c r="AA50" i="21" a="1"/>
  <c r="AA50" i="21" s="1"/>
  <c r="AB50" i="21" a="1"/>
  <c r="AB50" i="21" s="1"/>
  <c r="AC50" i="21" a="1"/>
  <c r="AC50" i="21" s="1"/>
  <c r="AD50" i="21" a="1"/>
  <c r="AD50" i="21" s="1"/>
  <c r="AE50" i="21" a="1"/>
  <c r="AE50" i="21" s="1"/>
  <c r="AF50" i="21" a="1"/>
  <c r="AF50" i="21" s="1"/>
  <c r="AG50" i="21" a="1"/>
  <c r="AG50" i="21" s="1"/>
  <c r="AH50" i="21" a="1"/>
  <c r="AH50" i="21" s="1"/>
  <c r="AI50" i="21" a="1"/>
  <c r="AI50" i="21" s="1"/>
  <c r="AJ50" i="21" a="1"/>
  <c r="AJ50" i="21" s="1"/>
  <c r="AK50" i="21" a="1"/>
  <c r="AK50" i="21" s="1"/>
  <c r="AL50" i="21" a="1"/>
  <c r="AL50" i="21" s="1"/>
  <c r="AM50" i="21" a="1"/>
  <c r="AM50" i="21" s="1"/>
  <c r="AN50" i="21" a="1"/>
  <c r="AN50" i="21" s="1"/>
  <c r="AO50" i="21" a="1"/>
  <c r="AO50" i="21" s="1"/>
  <c r="AP50" i="21" a="1"/>
  <c r="AP50" i="21" s="1"/>
  <c r="AQ50" i="21" a="1"/>
  <c r="AQ50" i="21" s="1"/>
  <c r="AR50" i="21" a="1"/>
  <c r="AR50" i="21" s="1"/>
  <c r="AS50" i="21" a="1"/>
  <c r="AS50" i="21" s="1"/>
  <c r="AT50" i="21" a="1"/>
  <c r="AT50" i="21" s="1"/>
  <c r="AU50" i="21" a="1"/>
  <c r="AU50" i="21" s="1"/>
  <c r="AV50" i="21" a="1"/>
  <c r="AV50" i="21" s="1"/>
  <c r="AW50" i="21" a="1"/>
  <c r="AW50" i="21" s="1"/>
  <c r="AX50" i="21" a="1"/>
  <c r="AX50" i="21" s="1"/>
  <c r="AY50" i="21" a="1"/>
  <c r="AY50" i="21" s="1"/>
  <c r="AZ50" i="21" a="1"/>
  <c r="AZ50" i="21" s="1"/>
  <c r="BA50" i="21" a="1"/>
  <c r="BA50" i="21" s="1"/>
  <c r="BB50" i="21" a="1"/>
  <c r="BB50" i="21" s="1"/>
  <c r="BC50" i="21" a="1"/>
  <c r="BC50" i="21" s="1"/>
  <c r="BD50" i="21" a="1"/>
  <c r="BD50" i="21" s="1"/>
  <c r="BE50" i="21" a="1"/>
  <c r="BE50" i="21" s="1"/>
  <c r="BF50" i="21" a="1"/>
  <c r="BF50" i="21" s="1"/>
  <c r="BG50" i="21" a="1"/>
  <c r="BG50" i="21" s="1"/>
  <c r="BH50" i="21" a="1"/>
  <c r="BH50" i="21" s="1"/>
  <c r="BI50" i="21" a="1"/>
  <c r="BI50" i="21" s="1"/>
  <c r="BJ50" i="21" a="1"/>
  <c r="BJ50" i="21" s="1"/>
  <c r="BK50" i="21" a="1"/>
  <c r="BK50" i="21" s="1"/>
  <c r="BL50" i="21" a="1"/>
  <c r="BL50" i="21" s="1"/>
  <c r="BM50" i="21" a="1"/>
  <c r="BM50" i="21" s="1"/>
  <c r="BN50" i="21" a="1"/>
  <c r="BN50" i="21" s="1"/>
  <c r="BO50" i="21" a="1"/>
  <c r="BO50" i="21" s="1"/>
  <c r="BP50" i="21" a="1"/>
  <c r="BP50" i="21" s="1"/>
  <c r="BQ50" i="21" a="1"/>
  <c r="BQ50" i="21" s="1"/>
  <c r="BR50" i="21" a="1"/>
  <c r="BR50" i="21" s="1"/>
  <c r="BS50" i="21" a="1"/>
  <c r="BS50" i="21" s="1"/>
  <c r="BT50" i="21" a="1"/>
  <c r="BT50" i="21" s="1"/>
  <c r="BU50" i="21" a="1"/>
  <c r="BU50" i="21" s="1"/>
  <c r="BV50" i="21" a="1"/>
  <c r="BV50" i="21" s="1"/>
  <c r="BW50" i="21" a="1"/>
  <c r="BW50" i="21" s="1"/>
  <c r="BX50" i="21" a="1"/>
  <c r="BX50" i="21" s="1"/>
  <c r="BY50" i="21" a="1"/>
  <c r="BY50" i="21" s="1"/>
  <c r="BZ50" i="21" a="1"/>
  <c r="BZ50" i="21" s="1"/>
  <c r="CA50" i="21" a="1"/>
  <c r="CA50" i="21" s="1"/>
  <c r="CB50" i="21" a="1"/>
  <c r="CB50" i="21" s="1"/>
  <c r="CC50" i="21" a="1"/>
  <c r="CC50" i="21" s="1"/>
  <c r="CD50" i="21" a="1"/>
  <c r="CD50" i="21" s="1"/>
  <c r="CE50" i="21" a="1"/>
  <c r="CE50" i="21" s="1"/>
  <c r="CF50" i="21" a="1"/>
  <c r="CF50" i="21" s="1"/>
  <c r="CG50" i="21" a="1"/>
  <c r="CG50" i="21" s="1"/>
  <c r="CH50" i="21" a="1"/>
  <c r="CH50" i="21" s="1"/>
  <c r="CI50" i="21" a="1"/>
  <c r="CI50" i="21" s="1"/>
  <c r="CJ50" i="21" a="1"/>
  <c r="CJ50" i="21" s="1"/>
  <c r="CK50" i="21" a="1"/>
  <c r="CK50" i="21" s="1"/>
  <c r="CL50" i="21" a="1"/>
  <c r="CL50" i="21" s="1"/>
  <c r="CM50" i="21" a="1"/>
  <c r="CM50" i="21" s="1"/>
  <c r="CN50" i="21" a="1"/>
  <c r="CN50" i="21" s="1"/>
  <c r="CO50" i="21" a="1"/>
  <c r="CO50" i="21" s="1"/>
  <c r="CP50" i="21" a="1"/>
  <c r="CP50" i="21" s="1"/>
  <c r="CQ50" i="21" a="1"/>
  <c r="CQ50" i="21" s="1"/>
  <c r="CR50" i="21" a="1"/>
  <c r="CR50" i="21" s="1"/>
  <c r="CS50" i="21" a="1"/>
  <c r="CS50" i="21" s="1"/>
  <c r="CT50" i="21" a="1"/>
  <c r="CT50" i="21" s="1"/>
  <c r="CU50" i="21" a="1"/>
  <c r="CU50" i="21" s="1"/>
  <c r="CV50" i="21" a="1"/>
  <c r="CV50" i="21" s="1"/>
  <c r="CW50" i="21" a="1"/>
  <c r="CW50" i="21" s="1"/>
  <c r="S51" i="21" a="1"/>
  <c r="S51" i="21" s="1"/>
  <c r="T51" i="21" a="1"/>
  <c r="T51" i="21" s="1"/>
  <c r="U51" i="21" a="1"/>
  <c r="U51" i="21" s="1"/>
  <c r="V51" i="21" a="1"/>
  <c r="V51" i="21" s="1"/>
  <c r="W51" i="21" a="1"/>
  <c r="W51" i="21" s="1"/>
  <c r="X51" i="21" a="1"/>
  <c r="X51" i="21" s="1"/>
  <c r="Y51" i="21" a="1"/>
  <c r="Y51" i="21" s="1"/>
  <c r="Z51" i="21" a="1"/>
  <c r="Z51" i="21" s="1"/>
  <c r="AA51" i="21" a="1"/>
  <c r="AA51" i="21" s="1"/>
  <c r="AB51" i="21" a="1"/>
  <c r="AB51" i="21" s="1"/>
  <c r="AC51" i="21" a="1"/>
  <c r="AC51" i="21" s="1"/>
  <c r="AD51" i="21" a="1"/>
  <c r="AD51" i="21" s="1"/>
  <c r="AE51" i="21" a="1"/>
  <c r="AE51" i="21" s="1"/>
  <c r="AF51" i="21" a="1"/>
  <c r="AF51" i="21" s="1"/>
  <c r="AG51" i="21" a="1"/>
  <c r="AG51" i="21" s="1"/>
  <c r="AH51" i="21" a="1"/>
  <c r="AH51" i="21" s="1"/>
  <c r="AI51" i="21" a="1"/>
  <c r="AI51" i="21" s="1"/>
  <c r="AJ51" i="21" a="1"/>
  <c r="AJ51" i="21" s="1"/>
  <c r="AK51" i="21" a="1"/>
  <c r="AK51" i="21" s="1"/>
  <c r="AL51" i="21" a="1"/>
  <c r="AL51" i="21" s="1"/>
  <c r="AM51" i="21" a="1"/>
  <c r="AM51" i="21" s="1"/>
  <c r="AN51" i="21" a="1"/>
  <c r="AN51" i="21" s="1"/>
  <c r="AO51" i="21" a="1"/>
  <c r="AO51" i="21" s="1"/>
  <c r="AP51" i="21" a="1"/>
  <c r="AP51" i="21" s="1"/>
  <c r="AQ51" i="21" a="1"/>
  <c r="AQ51" i="21" s="1"/>
  <c r="AR51" i="21" a="1"/>
  <c r="AR51" i="21" s="1"/>
  <c r="AS51" i="21" a="1"/>
  <c r="AS51" i="21" s="1"/>
  <c r="AT51" i="21" a="1"/>
  <c r="AT51" i="21" s="1"/>
  <c r="AU51" i="21" a="1"/>
  <c r="AU51" i="21" s="1"/>
  <c r="AV51" i="21" a="1"/>
  <c r="AV51" i="21" s="1"/>
  <c r="AW51" i="21" a="1"/>
  <c r="AW51" i="21" s="1"/>
  <c r="AX51" i="21" a="1"/>
  <c r="AX51" i="21" s="1"/>
  <c r="AY51" i="21" a="1"/>
  <c r="AY51" i="21" s="1"/>
  <c r="AZ51" i="21" a="1"/>
  <c r="AZ51" i="21" s="1"/>
  <c r="BA51" i="21" a="1"/>
  <c r="BA51" i="21" s="1"/>
  <c r="BB51" i="21" a="1"/>
  <c r="BB51" i="21" s="1"/>
  <c r="BC51" i="21" a="1"/>
  <c r="BC51" i="21" s="1"/>
  <c r="BD51" i="21" a="1"/>
  <c r="BD51" i="21" s="1"/>
  <c r="BE51" i="21" a="1"/>
  <c r="BE51" i="21" s="1"/>
  <c r="BF51" i="21" a="1"/>
  <c r="BF51" i="21" s="1"/>
  <c r="BG51" i="21" a="1"/>
  <c r="BG51" i="21" s="1"/>
  <c r="BH51" i="21" a="1"/>
  <c r="BH51" i="21" s="1"/>
  <c r="BI51" i="21" a="1"/>
  <c r="BI51" i="21" s="1"/>
  <c r="BJ51" i="21" a="1"/>
  <c r="BJ51" i="21" s="1"/>
  <c r="BK51" i="21" a="1"/>
  <c r="BK51" i="21" s="1"/>
  <c r="BL51" i="21" a="1"/>
  <c r="BL51" i="21" s="1"/>
  <c r="BM51" i="21" a="1"/>
  <c r="BM51" i="21" s="1"/>
  <c r="BN51" i="21" a="1"/>
  <c r="BN51" i="21" s="1"/>
  <c r="BO51" i="21" a="1"/>
  <c r="BO51" i="21" s="1"/>
  <c r="BP51" i="21" a="1"/>
  <c r="BP51" i="21" s="1"/>
  <c r="BQ51" i="21" a="1"/>
  <c r="BQ51" i="21" s="1"/>
  <c r="BR51" i="21" a="1"/>
  <c r="BR51" i="21" s="1"/>
  <c r="BS51" i="21" a="1"/>
  <c r="BS51" i="21" s="1"/>
  <c r="BT51" i="21" a="1"/>
  <c r="BT51" i="21" s="1"/>
  <c r="BU51" i="21" a="1"/>
  <c r="BU51" i="21" s="1"/>
  <c r="BV51" i="21" a="1"/>
  <c r="BV51" i="21" s="1"/>
  <c r="BW51" i="21" a="1"/>
  <c r="BW51" i="21" s="1"/>
  <c r="BX51" i="21" a="1"/>
  <c r="BX51" i="21" s="1"/>
  <c r="BY51" i="21" a="1"/>
  <c r="BY51" i="21" s="1"/>
  <c r="BZ51" i="21" a="1"/>
  <c r="BZ51" i="21" s="1"/>
  <c r="CA51" i="21" a="1"/>
  <c r="CA51" i="21" s="1"/>
  <c r="CB51" i="21" a="1"/>
  <c r="CB51" i="21" s="1"/>
  <c r="CC51" i="21" a="1"/>
  <c r="CC51" i="21" s="1"/>
  <c r="CD51" i="21" a="1"/>
  <c r="CD51" i="21" s="1"/>
  <c r="CE51" i="21" a="1"/>
  <c r="CE51" i="21" s="1"/>
  <c r="CF51" i="21" a="1"/>
  <c r="CF51" i="21" s="1"/>
  <c r="CG51" i="21" a="1"/>
  <c r="CG51" i="21" s="1"/>
  <c r="CH51" i="21" a="1"/>
  <c r="CH51" i="21" s="1"/>
  <c r="CI51" i="21" a="1"/>
  <c r="CI51" i="21" s="1"/>
  <c r="CJ51" i="21" a="1"/>
  <c r="CJ51" i="21" s="1"/>
  <c r="CK51" i="21" a="1"/>
  <c r="CK51" i="21" s="1"/>
  <c r="CL51" i="21" a="1"/>
  <c r="CL51" i="21" s="1"/>
  <c r="CM51" i="21" a="1"/>
  <c r="CM51" i="21" s="1"/>
  <c r="CN51" i="21" a="1"/>
  <c r="CN51" i="21" s="1"/>
  <c r="CO51" i="21" a="1"/>
  <c r="CO51" i="21" s="1"/>
  <c r="CP51" i="21" a="1"/>
  <c r="CP51" i="21" s="1"/>
  <c r="CQ51" i="21" a="1"/>
  <c r="CQ51" i="21" s="1"/>
  <c r="CR51" i="21" a="1"/>
  <c r="CR51" i="21" s="1"/>
  <c r="CS51" i="21" a="1"/>
  <c r="CS51" i="21" s="1"/>
  <c r="CT51" i="21" a="1"/>
  <c r="CT51" i="21" s="1"/>
  <c r="CU51" i="21" a="1"/>
  <c r="CU51" i="21" s="1"/>
  <c r="CV51" i="21" a="1"/>
  <c r="CV51" i="21" s="1"/>
  <c r="CW51" i="21" a="1"/>
  <c r="CW51" i="21" s="1"/>
  <c r="S52" i="21" a="1"/>
  <c r="S52" i="21" s="1"/>
  <c r="T52" i="21" a="1"/>
  <c r="T52" i="21" s="1"/>
  <c r="U52" i="21" a="1"/>
  <c r="U52" i="21" s="1"/>
  <c r="V52" i="21" a="1"/>
  <c r="V52" i="21" s="1"/>
  <c r="W52" i="21" a="1"/>
  <c r="W52" i="21" s="1"/>
  <c r="X52" i="21" a="1"/>
  <c r="X52" i="21" s="1"/>
  <c r="Y52" i="21" a="1"/>
  <c r="Y52" i="21" s="1"/>
  <c r="Z52" i="21" a="1"/>
  <c r="Z52" i="21" s="1"/>
  <c r="AA52" i="21" a="1"/>
  <c r="AA52" i="21" s="1"/>
  <c r="AB52" i="21" a="1"/>
  <c r="AB52" i="21" s="1"/>
  <c r="AC52" i="21" a="1"/>
  <c r="AC52" i="21" s="1"/>
  <c r="AD52" i="21" a="1"/>
  <c r="AD52" i="21" s="1"/>
  <c r="AE52" i="21" a="1"/>
  <c r="AE52" i="21" s="1"/>
  <c r="AF52" i="21" a="1"/>
  <c r="AF52" i="21" s="1"/>
  <c r="AG52" i="21" a="1"/>
  <c r="AG52" i="21" s="1"/>
  <c r="AH52" i="21" a="1"/>
  <c r="AH52" i="21" s="1"/>
  <c r="AI52" i="21" a="1"/>
  <c r="AI52" i="21" s="1"/>
  <c r="AJ52" i="21" a="1"/>
  <c r="AJ52" i="21" s="1"/>
  <c r="AK52" i="21" a="1"/>
  <c r="AK52" i="21" s="1"/>
  <c r="AL52" i="21" a="1"/>
  <c r="AL52" i="21" s="1"/>
  <c r="AM52" i="21" a="1"/>
  <c r="AM52" i="21" s="1"/>
  <c r="AN52" i="21" a="1"/>
  <c r="AN52" i="21" s="1"/>
  <c r="AO52" i="21" a="1"/>
  <c r="AO52" i="21" s="1"/>
  <c r="AP52" i="21" a="1"/>
  <c r="AP52" i="21" s="1"/>
  <c r="AQ52" i="21" a="1"/>
  <c r="AQ52" i="21" s="1"/>
  <c r="AR52" i="21" a="1"/>
  <c r="AR52" i="21" s="1"/>
  <c r="AS52" i="21" a="1"/>
  <c r="AS52" i="21" s="1"/>
  <c r="AT52" i="21" a="1"/>
  <c r="AT52" i="21" s="1"/>
  <c r="AU52" i="21" a="1"/>
  <c r="AU52" i="21" s="1"/>
  <c r="AV52" i="21" a="1"/>
  <c r="AV52" i="21" s="1"/>
  <c r="AW52" i="21" a="1"/>
  <c r="AW52" i="21" s="1"/>
  <c r="AX52" i="21" a="1"/>
  <c r="AX52" i="21" s="1"/>
  <c r="AY52" i="21" a="1"/>
  <c r="AY52" i="21" s="1"/>
  <c r="AZ52" i="21" a="1"/>
  <c r="AZ52" i="21" s="1"/>
  <c r="BA52" i="21" a="1"/>
  <c r="BA52" i="21" s="1"/>
  <c r="BB52" i="21" a="1"/>
  <c r="BB52" i="21" s="1"/>
  <c r="BC52" i="21" a="1"/>
  <c r="BC52" i="21" s="1"/>
  <c r="BD52" i="21" a="1"/>
  <c r="BD52" i="21" s="1"/>
  <c r="BE52" i="21" a="1"/>
  <c r="BE52" i="21" s="1"/>
  <c r="BF52" i="21" a="1"/>
  <c r="BF52" i="21" s="1"/>
  <c r="BG52" i="21" a="1"/>
  <c r="BG52" i="21" s="1"/>
  <c r="BH52" i="21" a="1"/>
  <c r="BH52" i="21" s="1"/>
  <c r="BI52" i="21" a="1"/>
  <c r="BI52" i="21" s="1"/>
  <c r="BJ52" i="21" a="1"/>
  <c r="BJ52" i="21" s="1"/>
  <c r="BK52" i="21" a="1"/>
  <c r="BK52" i="21" s="1"/>
  <c r="BL52" i="21" a="1"/>
  <c r="BL52" i="21" s="1"/>
  <c r="BM52" i="21" a="1"/>
  <c r="BM52" i="21" s="1"/>
  <c r="BN52" i="21" a="1"/>
  <c r="BN52" i="21" s="1"/>
  <c r="BO52" i="21" a="1"/>
  <c r="BO52" i="21" s="1"/>
  <c r="BP52" i="21" a="1"/>
  <c r="BP52" i="21" s="1"/>
  <c r="BQ52" i="21" a="1"/>
  <c r="BQ52" i="21" s="1"/>
  <c r="BR52" i="21" a="1"/>
  <c r="BR52" i="21" s="1"/>
  <c r="BS52" i="21" a="1"/>
  <c r="BS52" i="21" s="1"/>
  <c r="BT52" i="21" a="1"/>
  <c r="BT52" i="21" s="1"/>
  <c r="BU52" i="21" a="1"/>
  <c r="BU52" i="21" s="1"/>
  <c r="BV52" i="21" a="1"/>
  <c r="BV52" i="21" s="1"/>
  <c r="BW52" i="21" a="1"/>
  <c r="BW52" i="21" s="1"/>
  <c r="BX52" i="21" a="1"/>
  <c r="BX52" i="21" s="1"/>
  <c r="BY52" i="21" a="1"/>
  <c r="BY52" i="21" s="1"/>
  <c r="BZ52" i="21" a="1"/>
  <c r="BZ52" i="21" s="1"/>
  <c r="CA52" i="21" a="1"/>
  <c r="CA52" i="21" s="1"/>
  <c r="CB52" i="21" a="1"/>
  <c r="CB52" i="21" s="1"/>
  <c r="CC52" i="21" a="1"/>
  <c r="CC52" i="21" s="1"/>
  <c r="CD52" i="21" a="1"/>
  <c r="CD52" i="21" s="1"/>
  <c r="CE52" i="21" a="1"/>
  <c r="CE52" i="21" s="1"/>
  <c r="CF52" i="21" a="1"/>
  <c r="CF52" i="21" s="1"/>
  <c r="CG52" i="21" a="1"/>
  <c r="CG52" i="21" s="1"/>
  <c r="CH52" i="21" a="1"/>
  <c r="CH52" i="21" s="1"/>
  <c r="CI52" i="21" a="1"/>
  <c r="CI52" i="21" s="1"/>
  <c r="CJ52" i="21" a="1"/>
  <c r="CJ52" i="21" s="1"/>
  <c r="CK52" i="21" a="1"/>
  <c r="CK52" i="21" s="1"/>
  <c r="CL52" i="21" a="1"/>
  <c r="CL52" i="21" s="1"/>
  <c r="CM52" i="21" a="1"/>
  <c r="CM52" i="21" s="1"/>
  <c r="CN52" i="21" a="1"/>
  <c r="CN52" i="21" s="1"/>
  <c r="CO52" i="21" a="1"/>
  <c r="CO52" i="21" s="1"/>
  <c r="CP52" i="21" a="1"/>
  <c r="CP52" i="21" s="1"/>
  <c r="CQ52" i="21" a="1"/>
  <c r="CQ52" i="21" s="1"/>
  <c r="CR52" i="21" a="1"/>
  <c r="CR52" i="21" s="1"/>
  <c r="CS52" i="21" a="1"/>
  <c r="CS52" i="21" s="1"/>
  <c r="CT52" i="21" a="1"/>
  <c r="CT52" i="21" s="1"/>
  <c r="CU52" i="21" a="1"/>
  <c r="CU52" i="21" s="1"/>
  <c r="CV52" i="21" a="1"/>
  <c r="CV52" i="21" s="1"/>
  <c r="CW52" i="21" a="1"/>
  <c r="CW52" i="21" s="1"/>
  <c r="S53" i="21" a="1"/>
  <c r="S53" i="21" s="1"/>
  <c r="T53" i="21" a="1"/>
  <c r="T53" i="21" s="1"/>
  <c r="U53" i="21" a="1"/>
  <c r="U53" i="21" s="1"/>
  <c r="V53" i="21" a="1"/>
  <c r="V53" i="21" s="1"/>
  <c r="W53" i="21" a="1"/>
  <c r="W53" i="21" s="1"/>
  <c r="X53" i="21" a="1"/>
  <c r="X53" i="21" s="1"/>
  <c r="Y53" i="21" a="1"/>
  <c r="Y53" i="21" s="1"/>
  <c r="Z53" i="21" a="1"/>
  <c r="Z53" i="21" s="1"/>
  <c r="AA53" i="21" a="1"/>
  <c r="AA53" i="21" s="1"/>
  <c r="AB53" i="21" a="1"/>
  <c r="AB53" i="21" s="1"/>
  <c r="AC53" i="21" a="1"/>
  <c r="AC53" i="21" s="1"/>
  <c r="AD53" i="21" a="1"/>
  <c r="AD53" i="21" s="1"/>
  <c r="AE53" i="21" a="1"/>
  <c r="AE53" i="21" s="1"/>
  <c r="AF53" i="21" a="1"/>
  <c r="AF53" i="21" s="1"/>
  <c r="AG53" i="21" a="1"/>
  <c r="AG53" i="21" s="1"/>
  <c r="AH53" i="21" a="1"/>
  <c r="AH53" i="21" s="1"/>
  <c r="AI53" i="21" a="1"/>
  <c r="AI53" i="21" s="1"/>
  <c r="AJ53" i="21" a="1"/>
  <c r="AJ53" i="21" s="1"/>
  <c r="AK53" i="21" a="1"/>
  <c r="AK53" i="21" s="1"/>
  <c r="AL53" i="21" a="1"/>
  <c r="AL53" i="21" s="1"/>
  <c r="AM53" i="21" a="1"/>
  <c r="AM53" i="21" s="1"/>
  <c r="AN53" i="21" a="1"/>
  <c r="AN53" i="21" s="1"/>
  <c r="AO53" i="21" a="1"/>
  <c r="AO53" i="21" s="1"/>
  <c r="AP53" i="21" a="1"/>
  <c r="AP53" i="21" s="1"/>
  <c r="AQ53" i="21" a="1"/>
  <c r="AQ53" i="21" s="1"/>
  <c r="AR53" i="21" a="1"/>
  <c r="AR53" i="21" s="1"/>
  <c r="AS53" i="21" a="1"/>
  <c r="AS53" i="21" s="1"/>
  <c r="AT53" i="21" a="1"/>
  <c r="AT53" i="21" s="1"/>
  <c r="AU53" i="21" a="1"/>
  <c r="AU53" i="21" s="1"/>
  <c r="AV53" i="21" a="1"/>
  <c r="AV53" i="21" s="1"/>
  <c r="AW53" i="21" a="1"/>
  <c r="AW53" i="21" s="1"/>
  <c r="AX53" i="21" a="1"/>
  <c r="AX53" i="21" s="1"/>
  <c r="AY53" i="21" a="1"/>
  <c r="AY53" i="21" s="1"/>
  <c r="AZ53" i="21" a="1"/>
  <c r="AZ53" i="21" s="1"/>
  <c r="BA53" i="21" a="1"/>
  <c r="BA53" i="21" s="1"/>
  <c r="BB53" i="21" a="1"/>
  <c r="BB53" i="21" s="1"/>
  <c r="BC53" i="21" a="1"/>
  <c r="BC53" i="21" s="1"/>
  <c r="BD53" i="21" a="1"/>
  <c r="BD53" i="21" s="1"/>
  <c r="BE53" i="21" a="1"/>
  <c r="BE53" i="21" s="1"/>
  <c r="BF53" i="21" a="1"/>
  <c r="BF53" i="21" s="1"/>
  <c r="BG53" i="21" a="1"/>
  <c r="BG53" i="21" s="1"/>
  <c r="BH53" i="21" a="1"/>
  <c r="BH53" i="21" s="1"/>
  <c r="BI53" i="21" a="1"/>
  <c r="BI53" i="21" s="1"/>
  <c r="BJ53" i="21" a="1"/>
  <c r="BJ53" i="21" s="1"/>
  <c r="BK53" i="21" a="1"/>
  <c r="BK53" i="21" s="1"/>
  <c r="BL53" i="21" a="1"/>
  <c r="BL53" i="21" s="1"/>
  <c r="BM53" i="21" a="1"/>
  <c r="BM53" i="21" s="1"/>
  <c r="BN53" i="21" a="1"/>
  <c r="BN53" i="21" s="1"/>
  <c r="BO53" i="21" a="1"/>
  <c r="BO53" i="21" s="1"/>
  <c r="BP53" i="21" a="1"/>
  <c r="BP53" i="21" s="1"/>
  <c r="BQ53" i="21" a="1"/>
  <c r="BQ53" i="21" s="1"/>
  <c r="BR53" i="21" a="1"/>
  <c r="BR53" i="21" s="1"/>
  <c r="BS53" i="21" a="1"/>
  <c r="BS53" i="21" s="1"/>
  <c r="BT53" i="21" a="1"/>
  <c r="BT53" i="21" s="1"/>
  <c r="BU53" i="21" a="1"/>
  <c r="BU53" i="21" s="1"/>
  <c r="BV53" i="21" a="1"/>
  <c r="BV53" i="21" s="1"/>
  <c r="BW53" i="21" a="1"/>
  <c r="BW53" i="21" s="1"/>
  <c r="BX53" i="21" a="1"/>
  <c r="BX53" i="21" s="1"/>
  <c r="BY53" i="21" a="1"/>
  <c r="BY53" i="21" s="1"/>
  <c r="BZ53" i="21" a="1"/>
  <c r="BZ53" i="21" s="1"/>
  <c r="CA53" i="21" a="1"/>
  <c r="CA53" i="21" s="1"/>
  <c r="CB53" i="21" a="1"/>
  <c r="CB53" i="21" s="1"/>
  <c r="CC53" i="21" a="1"/>
  <c r="CC53" i="21" s="1"/>
  <c r="CD53" i="21" a="1"/>
  <c r="CD53" i="21" s="1"/>
  <c r="CE53" i="21" a="1"/>
  <c r="CE53" i="21" s="1"/>
  <c r="CF53" i="21" a="1"/>
  <c r="CF53" i="21" s="1"/>
  <c r="CG53" i="21" a="1"/>
  <c r="CG53" i="21" s="1"/>
  <c r="CH53" i="21" a="1"/>
  <c r="CH53" i="21" s="1"/>
  <c r="CI53" i="21" a="1"/>
  <c r="CI53" i="21" s="1"/>
  <c r="CJ53" i="21" a="1"/>
  <c r="CJ53" i="21" s="1"/>
  <c r="CK53" i="21" a="1"/>
  <c r="CK53" i="21" s="1"/>
  <c r="CL53" i="21" a="1"/>
  <c r="CL53" i="21" s="1"/>
  <c r="CM53" i="21" a="1"/>
  <c r="CM53" i="21" s="1"/>
  <c r="CN53" i="21" a="1"/>
  <c r="CN53" i="21" s="1"/>
  <c r="CO53" i="21" a="1"/>
  <c r="CO53" i="21" s="1"/>
  <c r="CP53" i="21" a="1"/>
  <c r="CP53" i="21" s="1"/>
  <c r="CQ53" i="21" a="1"/>
  <c r="CQ53" i="21" s="1"/>
  <c r="CR53" i="21" a="1"/>
  <c r="CR53" i="21" s="1"/>
  <c r="CS53" i="21" a="1"/>
  <c r="CS53" i="21" s="1"/>
  <c r="CT53" i="21" a="1"/>
  <c r="CT53" i="21" s="1"/>
  <c r="CU53" i="21" a="1"/>
  <c r="CU53" i="21" s="1"/>
  <c r="CV53" i="21" a="1"/>
  <c r="CV53" i="21" s="1"/>
  <c r="CW53" i="21" a="1"/>
  <c r="CW53" i="21" s="1"/>
  <c r="S54" i="21" a="1"/>
  <c r="S54" i="21" s="1"/>
  <c r="T54" i="21" a="1"/>
  <c r="T54" i="21" s="1"/>
  <c r="U54" i="21" a="1"/>
  <c r="U54" i="21" s="1"/>
  <c r="V54" i="21" a="1"/>
  <c r="V54" i="21" s="1"/>
  <c r="W54" i="21" a="1"/>
  <c r="W54" i="21" s="1"/>
  <c r="X54" i="21" a="1"/>
  <c r="X54" i="21" s="1"/>
  <c r="Y54" i="21" a="1"/>
  <c r="Y54" i="21" s="1"/>
  <c r="Z54" i="21" a="1"/>
  <c r="Z54" i="21" s="1"/>
  <c r="AA54" i="21" a="1"/>
  <c r="AA54" i="21" s="1"/>
  <c r="AB54" i="21" a="1"/>
  <c r="AB54" i="21" s="1"/>
  <c r="AC54" i="21" a="1"/>
  <c r="AC54" i="21" s="1"/>
  <c r="AD54" i="21" a="1"/>
  <c r="AD54" i="21" s="1"/>
  <c r="AE54" i="21" a="1"/>
  <c r="AE54" i="21" s="1"/>
  <c r="AF54" i="21" a="1"/>
  <c r="AF54" i="21" s="1"/>
  <c r="AG54" i="21" a="1"/>
  <c r="AG54" i="21" s="1"/>
  <c r="AH54" i="21" a="1"/>
  <c r="AH54" i="21" s="1"/>
  <c r="AI54" i="21" a="1"/>
  <c r="AI54" i="21" s="1"/>
  <c r="AJ54" i="21" a="1"/>
  <c r="AJ54" i="21" s="1"/>
  <c r="AK54" i="21" a="1"/>
  <c r="AK54" i="21" s="1"/>
  <c r="AL54" i="21" a="1"/>
  <c r="AL54" i="21" s="1"/>
  <c r="AM54" i="21" a="1"/>
  <c r="AM54" i="21" s="1"/>
  <c r="AN54" i="21" a="1"/>
  <c r="AN54" i="21" s="1"/>
  <c r="AO54" i="21" a="1"/>
  <c r="AO54" i="21" s="1"/>
  <c r="AP54" i="21" a="1"/>
  <c r="AP54" i="21" s="1"/>
  <c r="AQ54" i="21" a="1"/>
  <c r="AQ54" i="21" s="1"/>
  <c r="AR54" i="21" a="1"/>
  <c r="AR54" i="21" s="1"/>
  <c r="AS54" i="21" a="1"/>
  <c r="AS54" i="21" s="1"/>
  <c r="AT54" i="21" a="1"/>
  <c r="AT54" i="21" s="1"/>
  <c r="AU54" i="21" a="1"/>
  <c r="AU54" i="21" s="1"/>
  <c r="AV54" i="21" a="1"/>
  <c r="AV54" i="21" s="1"/>
  <c r="AW54" i="21" a="1"/>
  <c r="AW54" i="21" s="1"/>
  <c r="AX54" i="21" a="1"/>
  <c r="AX54" i="21" s="1"/>
  <c r="AY54" i="21" a="1"/>
  <c r="AY54" i="21" s="1"/>
  <c r="AZ54" i="21" a="1"/>
  <c r="AZ54" i="21" s="1"/>
  <c r="BA54" i="21" a="1"/>
  <c r="BA54" i="21" s="1"/>
  <c r="BB54" i="21" a="1"/>
  <c r="BB54" i="21" s="1"/>
  <c r="BC54" i="21" a="1"/>
  <c r="BC54" i="21" s="1"/>
  <c r="BD54" i="21" a="1"/>
  <c r="BD54" i="21" s="1"/>
  <c r="BE54" i="21" a="1"/>
  <c r="BE54" i="21" s="1"/>
  <c r="BF54" i="21" a="1"/>
  <c r="BF54" i="21" s="1"/>
  <c r="BG54" i="21" a="1"/>
  <c r="BG54" i="21" s="1"/>
  <c r="BH54" i="21" a="1"/>
  <c r="BH54" i="21" s="1"/>
  <c r="BI54" i="21" a="1"/>
  <c r="BI54" i="21" s="1"/>
  <c r="BJ54" i="21" a="1"/>
  <c r="BJ54" i="21" s="1"/>
  <c r="BK54" i="21" a="1"/>
  <c r="BK54" i="21" s="1"/>
  <c r="BL54" i="21" a="1"/>
  <c r="BL54" i="21" s="1"/>
  <c r="BM54" i="21" a="1"/>
  <c r="BM54" i="21" s="1"/>
  <c r="BN54" i="21" a="1"/>
  <c r="BN54" i="21" s="1"/>
  <c r="BO54" i="21" a="1"/>
  <c r="BO54" i="21" s="1"/>
  <c r="BP54" i="21" a="1"/>
  <c r="BP54" i="21" s="1"/>
  <c r="BQ54" i="21" a="1"/>
  <c r="BQ54" i="21" s="1"/>
  <c r="BR54" i="21" a="1"/>
  <c r="BR54" i="21" s="1"/>
  <c r="BS54" i="21" a="1"/>
  <c r="BS54" i="21" s="1"/>
  <c r="BT54" i="21" a="1"/>
  <c r="BT54" i="21" s="1"/>
  <c r="BU54" i="21" a="1"/>
  <c r="BU54" i="21" s="1"/>
  <c r="BV54" i="21" a="1"/>
  <c r="BV54" i="21" s="1"/>
  <c r="BW54" i="21" a="1"/>
  <c r="BW54" i="21" s="1"/>
  <c r="BX54" i="21" a="1"/>
  <c r="BX54" i="21" s="1"/>
  <c r="BY54" i="21" a="1"/>
  <c r="BY54" i="21" s="1"/>
  <c r="BZ54" i="21" a="1"/>
  <c r="BZ54" i="21" s="1"/>
  <c r="CA54" i="21" a="1"/>
  <c r="CA54" i="21" s="1"/>
  <c r="CB54" i="21" a="1"/>
  <c r="CB54" i="21" s="1"/>
  <c r="CC54" i="21" a="1"/>
  <c r="CC54" i="21" s="1"/>
  <c r="CD54" i="21" a="1"/>
  <c r="CD54" i="21" s="1"/>
  <c r="CE54" i="21" a="1"/>
  <c r="CE54" i="21" s="1"/>
  <c r="CF54" i="21" a="1"/>
  <c r="CF54" i="21" s="1"/>
  <c r="CG54" i="21" a="1"/>
  <c r="CG54" i="21" s="1"/>
  <c r="CH54" i="21" a="1"/>
  <c r="CH54" i="21" s="1"/>
  <c r="CI54" i="21" a="1"/>
  <c r="CI54" i="21" s="1"/>
  <c r="CJ54" i="21" a="1"/>
  <c r="CJ54" i="21" s="1"/>
  <c r="CK54" i="21" a="1"/>
  <c r="CK54" i="21" s="1"/>
  <c r="CL54" i="21" a="1"/>
  <c r="CL54" i="21" s="1"/>
  <c r="CM54" i="21" a="1"/>
  <c r="CM54" i="21" s="1"/>
  <c r="CN54" i="21" a="1"/>
  <c r="CN54" i="21" s="1"/>
  <c r="CO54" i="21" a="1"/>
  <c r="CO54" i="21" s="1"/>
  <c r="CP54" i="21" a="1"/>
  <c r="CP54" i="21" s="1"/>
  <c r="CQ54" i="21" a="1"/>
  <c r="CQ54" i="21" s="1"/>
  <c r="CR54" i="21" a="1"/>
  <c r="CR54" i="21" s="1"/>
  <c r="CS54" i="21" a="1"/>
  <c r="CS54" i="21" s="1"/>
  <c r="CT54" i="21" a="1"/>
  <c r="CT54" i="21" s="1"/>
  <c r="CU54" i="21" a="1"/>
  <c r="CU54" i="21" s="1"/>
  <c r="CV54" i="21" a="1"/>
  <c r="CV54" i="21" s="1"/>
  <c r="CW54" i="21" a="1"/>
  <c r="CW54" i="21" s="1"/>
  <c r="S55" i="21" a="1"/>
  <c r="S55" i="21" s="1"/>
  <c r="T55" i="21" a="1"/>
  <c r="T55" i="21" s="1"/>
  <c r="U55" i="21" a="1"/>
  <c r="U55" i="21" s="1"/>
  <c r="V55" i="21" a="1"/>
  <c r="V55" i="21" s="1"/>
  <c r="W55" i="21" a="1"/>
  <c r="W55" i="21" s="1"/>
  <c r="X55" i="21" a="1"/>
  <c r="X55" i="21" s="1"/>
  <c r="Y55" i="21" a="1"/>
  <c r="Y55" i="21" s="1"/>
  <c r="Z55" i="21" a="1"/>
  <c r="Z55" i="21" s="1"/>
  <c r="AA55" i="21" a="1"/>
  <c r="AA55" i="21" s="1"/>
  <c r="AB55" i="21" a="1"/>
  <c r="AB55" i="21" s="1"/>
  <c r="AC55" i="21" a="1"/>
  <c r="AC55" i="21" s="1"/>
  <c r="AD55" i="21" a="1"/>
  <c r="AD55" i="21" s="1"/>
  <c r="AE55" i="21" a="1"/>
  <c r="AE55" i="21" s="1"/>
  <c r="AF55" i="21" a="1"/>
  <c r="AF55" i="21" s="1"/>
  <c r="AG55" i="21" a="1"/>
  <c r="AG55" i="21" s="1"/>
  <c r="AH55" i="21" a="1"/>
  <c r="AH55" i="21" s="1"/>
  <c r="AI55" i="21" a="1"/>
  <c r="AI55" i="21" s="1"/>
  <c r="AJ55" i="21" a="1"/>
  <c r="AJ55" i="21" s="1"/>
  <c r="AK55" i="21" a="1"/>
  <c r="AK55" i="21" s="1"/>
  <c r="AL55" i="21" a="1"/>
  <c r="AL55" i="21" s="1"/>
  <c r="AM55" i="21" a="1"/>
  <c r="AM55" i="21" s="1"/>
  <c r="AN55" i="21" a="1"/>
  <c r="AN55" i="21" s="1"/>
  <c r="AO55" i="21" a="1"/>
  <c r="AO55" i="21" s="1"/>
  <c r="AP55" i="21" a="1"/>
  <c r="AP55" i="21" s="1"/>
  <c r="AQ55" i="21" a="1"/>
  <c r="AQ55" i="21" s="1"/>
  <c r="AR55" i="21" a="1"/>
  <c r="AR55" i="21" s="1"/>
  <c r="AS55" i="21" a="1"/>
  <c r="AS55" i="21" s="1"/>
  <c r="AT55" i="21" a="1"/>
  <c r="AT55" i="21" s="1"/>
  <c r="AU55" i="21" a="1"/>
  <c r="AU55" i="21" s="1"/>
  <c r="AV55" i="21" a="1"/>
  <c r="AV55" i="21" s="1"/>
  <c r="AW55" i="21" a="1"/>
  <c r="AW55" i="21" s="1"/>
  <c r="AX55" i="21" a="1"/>
  <c r="AX55" i="21" s="1"/>
  <c r="AY55" i="21" a="1"/>
  <c r="AY55" i="21" s="1"/>
  <c r="AZ55" i="21" a="1"/>
  <c r="AZ55" i="21" s="1"/>
  <c r="BA55" i="21" a="1"/>
  <c r="BA55" i="21" s="1"/>
  <c r="BB55" i="21" a="1"/>
  <c r="BB55" i="21" s="1"/>
  <c r="BC55" i="21" a="1"/>
  <c r="BC55" i="21" s="1"/>
  <c r="BD55" i="21" a="1"/>
  <c r="BD55" i="21" s="1"/>
  <c r="BE55" i="21" a="1"/>
  <c r="BE55" i="21" s="1"/>
  <c r="BF55" i="21" a="1"/>
  <c r="BF55" i="21" s="1"/>
  <c r="BG55" i="21" a="1"/>
  <c r="BG55" i="21" s="1"/>
  <c r="BH55" i="21" a="1"/>
  <c r="BH55" i="21" s="1"/>
  <c r="BI55" i="21" a="1"/>
  <c r="BI55" i="21" s="1"/>
  <c r="BJ55" i="21" a="1"/>
  <c r="BJ55" i="21" s="1"/>
  <c r="BK55" i="21" a="1"/>
  <c r="BK55" i="21" s="1"/>
  <c r="BL55" i="21" a="1"/>
  <c r="BL55" i="21" s="1"/>
  <c r="BM55" i="21" a="1"/>
  <c r="BM55" i="21" s="1"/>
  <c r="BN55" i="21" a="1"/>
  <c r="BN55" i="21" s="1"/>
  <c r="BO55" i="21" a="1"/>
  <c r="BO55" i="21" s="1"/>
  <c r="BP55" i="21" a="1"/>
  <c r="BP55" i="21" s="1"/>
  <c r="BQ55" i="21" a="1"/>
  <c r="BQ55" i="21" s="1"/>
  <c r="BR55" i="21" a="1"/>
  <c r="BR55" i="21" s="1"/>
  <c r="BS55" i="21" a="1"/>
  <c r="BS55" i="21" s="1"/>
  <c r="BT55" i="21" a="1"/>
  <c r="BT55" i="21" s="1"/>
  <c r="BU55" i="21" a="1"/>
  <c r="BU55" i="21" s="1"/>
  <c r="BV55" i="21" a="1"/>
  <c r="BV55" i="21" s="1"/>
  <c r="BW55" i="21" a="1"/>
  <c r="BW55" i="21" s="1"/>
  <c r="BX55" i="21" a="1"/>
  <c r="BX55" i="21" s="1"/>
  <c r="BY55" i="21" a="1"/>
  <c r="BY55" i="21" s="1"/>
  <c r="BZ55" i="21" a="1"/>
  <c r="BZ55" i="21" s="1"/>
  <c r="CA55" i="21" a="1"/>
  <c r="CA55" i="21" s="1"/>
  <c r="CB55" i="21" a="1"/>
  <c r="CB55" i="21" s="1"/>
  <c r="CC55" i="21" a="1"/>
  <c r="CC55" i="21" s="1"/>
  <c r="CD55" i="21" a="1"/>
  <c r="CD55" i="21" s="1"/>
  <c r="CE55" i="21" a="1"/>
  <c r="CE55" i="21" s="1"/>
  <c r="CF55" i="21" a="1"/>
  <c r="CF55" i="21" s="1"/>
  <c r="CG55" i="21" a="1"/>
  <c r="CG55" i="21" s="1"/>
  <c r="CH55" i="21" a="1"/>
  <c r="CH55" i="21" s="1"/>
  <c r="CI55" i="21" a="1"/>
  <c r="CI55" i="21" s="1"/>
  <c r="CJ55" i="21" a="1"/>
  <c r="CJ55" i="21" s="1"/>
  <c r="CK55" i="21" a="1"/>
  <c r="CK55" i="21" s="1"/>
  <c r="CL55" i="21" a="1"/>
  <c r="CL55" i="21" s="1"/>
  <c r="CM55" i="21" a="1"/>
  <c r="CM55" i="21" s="1"/>
  <c r="CN55" i="21" a="1"/>
  <c r="CN55" i="21" s="1"/>
  <c r="CO55" i="21" a="1"/>
  <c r="CO55" i="21" s="1"/>
  <c r="CP55" i="21" a="1"/>
  <c r="CP55" i="21" s="1"/>
  <c r="CQ55" i="21" a="1"/>
  <c r="CQ55" i="21" s="1"/>
  <c r="CR55" i="21" a="1"/>
  <c r="CR55" i="21" s="1"/>
  <c r="CS55" i="21" a="1"/>
  <c r="CS55" i="21" s="1"/>
  <c r="CT55" i="21" a="1"/>
  <c r="CT55" i="21" s="1"/>
  <c r="CU55" i="21" a="1"/>
  <c r="CU55" i="21" s="1"/>
  <c r="CV55" i="21" a="1"/>
  <c r="CV55" i="21" s="1"/>
  <c r="CW55" i="21" a="1"/>
  <c r="CW55" i="21" s="1"/>
  <c r="S56" i="21" a="1"/>
  <c r="S56" i="21" s="1"/>
  <c r="T56" i="21" a="1"/>
  <c r="T56" i="21" s="1"/>
  <c r="U56" i="21" a="1"/>
  <c r="U56" i="21" s="1"/>
  <c r="V56" i="21" a="1"/>
  <c r="V56" i="21" s="1"/>
  <c r="W56" i="21" a="1"/>
  <c r="W56" i="21" s="1"/>
  <c r="X56" i="21" a="1"/>
  <c r="X56" i="21" s="1"/>
  <c r="Y56" i="21" a="1"/>
  <c r="Y56" i="21" s="1"/>
  <c r="Z56" i="21" a="1"/>
  <c r="Z56" i="21" s="1"/>
  <c r="AA56" i="21" a="1"/>
  <c r="AA56" i="21" s="1"/>
  <c r="AB56" i="21" a="1"/>
  <c r="AB56" i="21" s="1"/>
  <c r="AC56" i="21" a="1"/>
  <c r="AC56" i="21" s="1"/>
  <c r="AD56" i="21" a="1"/>
  <c r="AD56" i="21" s="1"/>
  <c r="AE56" i="21" a="1"/>
  <c r="AE56" i="21" s="1"/>
  <c r="AF56" i="21" a="1"/>
  <c r="AF56" i="21" s="1"/>
  <c r="AG56" i="21" a="1"/>
  <c r="AG56" i="21" s="1"/>
  <c r="AH56" i="21" a="1"/>
  <c r="AH56" i="21" s="1"/>
  <c r="AI56" i="21" a="1"/>
  <c r="AI56" i="21" s="1"/>
  <c r="AJ56" i="21" a="1"/>
  <c r="AJ56" i="21" s="1"/>
  <c r="AK56" i="21" a="1"/>
  <c r="AK56" i="21" s="1"/>
  <c r="AL56" i="21" a="1"/>
  <c r="AL56" i="21" s="1"/>
  <c r="AM56" i="21" a="1"/>
  <c r="AM56" i="21" s="1"/>
  <c r="AN56" i="21" a="1"/>
  <c r="AN56" i="21" s="1"/>
  <c r="AO56" i="21" a="1"/>
  <c r="AO56" i="21" s="1"/>
  <c r="AP56" i="21" a="1"/>
  <c r="AP56" i="21" s="1"/>
  <c r="AQ56" i="21" a="1"/>
  <c r="AQ56" i="21" s="1"/>
  <c r="AR56" i="21" a="1"/>
  <c r="AR56" i="21" s="1"/>
  <c r="AS56" i="21" a="1"/>
  <c r="AS56" i="21" s="1"/>
  <c r="AT56" i="21" a="1"/>
  <c r="AT56" i="21" s="1"/>
  <c r="AU56" i="21" a="1"/>
  <c r="AU56" i="21" s="1"/>
  <c r="AV56" i="21" a="1"/>
  <c r="AV56" i="21" s="1"/>
  <c r="AW56" i="21" a="1"/>
  <c r="AW56" i="21" s="1"/>
  <c r="AX56" i="21" a="1"/>
  <c r="AX56" i="21" s="1"/>
  <c r="AY56" i="21" a="1"/>
  <c r="AY56" i="21" s="1"/>
  <c r="AZ56" i="21" a="1"/>
  <c r="AZ56" i="21" s="1"/>
  <c r="BA56" i="21" a="1"/>
  <c r="BA56" i="21" s="1"/>
  <c r="BB56" i="21" a="1"/>
  <c r="BB56" i="21" s="1"/>
  <c r="BC56" i="21" a="1"/>
  <c r="BC56" i="21" s="1"/>
  <c r="BD56" i="21" a="1"/>
  <c r="BD56" i="21" s="1"/>
  <c r="BE56" i="21" a="1"/>
  <c r="BE56" i="21" s="1"/>
  <c r="BF56" i="21" a="1"/>
  <c r="BF56" i="21" s="1"/>
  <c r="BG56" i="21" a="1"/>
  <c r="BG56" i="21" s="1"/>
  <c r="BH56" i="21" a="1"/>
  <c r="BH56" i="21" s="1"/>
  <c r="BI56" i="21" a="1"/>
  <c r="BI56" i="21" s="1"/>
  <c r="BJ56" i="21" a="1"/>
  <c r="BJ56" i="21" s="1"/>
  <c r="BK56" i="21" a="1"/>
  <c r="BK56" i="21" s="1"/>
  <c r="BL56" i="21" a="1"/>
  <c r="BL56" i="21" s="1"/>
  <c r="BM56" i="21" a="1"/>
  <c r="BM56" i="21" s="1"/>
  <c r="BN56" i="21" a="1"/>
  <c r="BN56" i="21" s="1"/>
  <c r="BO56" i="21" a="1"/>
  <c r="BO56" i="21" s="1"/>
  <c r="BP56" i="21" a="1"/>
  <c r="BP56" i="21" s="1"/>
  <c r="BQ56" i="21" a="1"/>
  <c r="BQ56" i="21" s="1"/>
  <c r="BR56" i="21" a="1"/>
  <c r="BR56" i="21" s="1"/>
  <c r="BS56" i="21" a="1"/>
  <c r="BS56" i="21" s="1"/>
  <c r="BT56" i="21" a="1"/>
  <c r="BT56" i="21" s="1"/>
  <c r="BU56" i="21" a="1"/>
  <c r="BU56" i="21" s="1"/>
  <c r="BV56" i="21" a="1"/>
  <c r="BV56" i="21" s="1"/>
  <c r="BW56" i="21" a="1"/>
  <c r="BW56" i="21" s="1"/>
  <c r="BX56" i="21" a="1"/>
  <c r="BX56" i="21" s="1"/>
  <c r="BY56" i="21" a="1"/>
  <c r="BY56" i="21" s="1"/>
  <c r="BZ56" i="21" a="1"/>
  <c r="BZ56" i="21" s="1"/>
  <c r="CA56" i="21" a="1"/>
  <c r="CA56" i="21" s="1"/>
  <c r="CB56" i="21" a="1"/>
  <c r="CB56" i="21" s="1"/>
  <c r="CC56" i="21" a="1"/>
  <c r="CC56" i="21" s="1"/>
  <c r="CD56" i="21" a="1"/>
  <c r="CD56" i="21" s="1"/>
  <c r="CE56" i="21" a="1"/>
  <c r="CE56" i="21" s="1"/>
  <c r="CF56" i="21" a="1"/>
  <c r="CF56" i="21" s="1"/>
  <c r="CG56" i="21" a="1"/>
  <c r="CG56" i="21" s="1"/>
  <c r="CH56" i="21" a="1"/>
  <c r="CH56" i="21" s="1"/>
  <c r="CI56" i="21" a="1"/>
  <c r="CI56" i="21" s="1"/>
  <c r="CJ56" i="21" a="1"/>
  <c r="CJ56" i="21" s="1"/>
  <c r="CK56" i="21" a="1"/>
  <c r="CK56" i="21" s="1"/>
  <c r="CL56" i="21" a="1"/>
  <c r="CL56" i="21" s="1"/>
  <c r="CM56" i="21" a="1"/>
  <c r="CM56" i="21" s="1"/>
  <c r="CN56" i="21" a="1"/>
  <c r="CN56" i="21" s="1"/>
  <c r="CO56" i="21" a="1"/>
  <c r="CO56" i="21" s="1"/>
  <c r="CP56" i="21" a="1"/>
  <c r="CP56" i="21" s="1"/>
  <c r="CQ56" i="21" a="1"/>
  <c r="CQ56" i="21" s="1"/>
  <c r="CR56" i="21" a="1"/>
  <c r="CR56" i="21" s="1"/>
  <c r="CS56" i="21" a="1"/>
  <c r="CS56" i="21" s="1"/>
  <c r="CT56" i="21" a="1"/>
  <c r="CT56" i="21" s="1"/>
  <c r="CU56" i="21" a="1"/>
  <c r="CU56" i="21" s="1"/>
  <c r="CV56" i="21" a="1"/>
  <c r="CV56" i="21" s="1"/>
  <c r="CW56" i="21" a="1"/>
  <c r="CW56" i="21" s="1"/>
  <c r="S57" i="21" a="1"/>
  <c r="S57" i="21" s="1"/>
  <c r="T57" i="21" a="1"/>
  <c r="T57" i="21" s="1"/>
  <c r="U57" i="21" a="1"/>
  <c r="U57" i="21" s="1"/>
  <c r="V57" i="21" a="1"/>
  <c r="V57" i="21" s="1"/>
  <c r="W57" i="21" a="1"/>
  <c r="W57" i="21" s="1"/>
  <c r="X57" i="21" a="1"/>
  <c r="X57" i="21" s="1"/>
  <c r="Y57" i="21" a="1"/>
  <c r="Y57" i="21" s="1"/>
  <c r="Z57" i="21" a="1"/>
  <c r="Z57" i="21" s="1"/>
  <c r="AA57" i="21" a="1"/>
  <c r="AA57" i="21" s="1"/>
  <c r="AB57" i="21" a="1"/>
  <c r="AB57" i="21" s="1"/>
  <c r="AC57" i="21" a="1"/>
  <c r="AC57" i="21" s="1"/>
  <c r="AD57" i="21" a="1"/>
  <c r="AD57" i="21" s="1"/>
  <c r="AE57" i="21" a="1"/>
  <c r="AE57" i="21" s="1"/>
  <c r="AF57" i="21" a="1"/>
  <c r="AF57" i="21" s="1"/>
  <c r="AG57" i="21" a="1"/>
  <c r="AG57" i="21" s="1"/>
  <c r="AH57" i="21" a="1"/>
  <c r="AH57" i="21" s="1"/>
  <c r="AI57" i="21" a="1"/>
  <c r="AI57" i="21" s="1"/>
  <c r="AJ57" i="21" a="1"/>
  <c r="AJ57" i="21" s="1"/>
  <c r="AK57" i="21" a="1"/>
  <c r="AK57" i="21" s="1"/>
  <c r="AL57" i="21" a="1"/>
  <c r="AL57" i="21" s="1"/>
  <c r="AM57" i="21" a="1"/>
  <c r="AM57" i="21" s="1"/>
  <c r="AN57" i="21" a="1"/>
  <c r="AN57" i="21" s="1"/>
  <c r="AO57" i="21" a="1"/>
  <c r="AO57" i="21" s="1"/>
  <c r="AP57" i="21" a="1"/>
  <c r="AP57" i="21" s="1"/>
  <c r="AQ57" i="21" a="1"/>
  <c r="AQ57" i="21" s="1"/>
  <c r="AR57" i="21" a="1"/>
  <c r="AR57" i="21" s="1"/>
  <c r="AS57" i="21" a="1"/>
  <c r="AS57" i="21" s="1"/>
  <c r="AT57" i="21" a="1"/>
  <c r="AT57" i="21" s="1"/>
  <c r="AU57" i="21" a="1"/>
  <c r="AU57" i="21" s="1"/>
  <c r="AV57" i="21" a="1"/>
  <c r="AV57" i="21" s="1"/>
  <c r="AW57" i="21" a="1"/>
  <c r="AW57" i="21" s="1"/>
  <c r="AX57" i="21" a="1"/>
  <c r="AX57" i="21" s="1"/>
  <c r="AY57" i="21" a="1"/>
  <c r="AY57" i="21" s="1"/>
  <c r="AZ57" i="21" a="1"/>
  <c r="AZ57" i="21" s="1"/>
  <c r="BA57" i="21" a="1"/>
  <c r="BA57" i="21" s="1"/>
  <c r="BB57" i="21" a="1"/>
  <c r="BB57" i="21" s="1"/>
  <c r="BC57" i="21" a="1"/>
  <c r="BC57" i="21" s="1"/>
  <c r="BD57" i="21" a="1"/>
  <c r="BD57" i="21" s="1"/>
  <c r="BE57" i="21" a="1"/>
  <c r="BE57" i="21" s="1"/>
  <c r="BF57" i="21" a="1"/>
  <c r="BF57" i="21" s="1"/>
  <c r="BG57" i="21" a="1"/>
  <c r="BG57" i="21" s="1"/>
  <c r="BH57" i="21" a="1"/>
  <c r="BH57" i="21" s="1"/>
  <c r="BI57" i="21" a="1"/>
  <c r="BI57" i="21" s="1"/>
  <c r="BJ57" i="21" a="1"/>
  <c r="BJ57" i="21" s="1"/>
  <c r="BK57" i="21" a="1"/>
  <c r="BK57" i="21" s="1"/>
  <c r="BL57" i="21" a="1"/>
  <c r="BL57" i="21" s="1"/>
  <c r="BM57" i="21" a="1"/>
  <c r="BM57" i="21" s="1"/>
  <c r="BN57" i="21" a="1"/>
  <c r="BN57" i="21" s="1"/>
  <c r="BO57" i="21" a="1"/>
  <c r="BO57" i="21" s="1"/>
  <c r="BP57" i="21" a="1"/>
  <c r="BP57" i="21" s="1"/>
  <c r="BQ57" i="21" a="1"/>
  <c r="BQ57" i="21" s="1"/>
  <c r="BR57" i="21" a="1"/>
  <c r="BR57" i="21" s="1"/>
  <c r="BS57" i="21" a="1"/>
  <c r="BS57" i="21" s="1"/>
  <c r="BT57" i="21" a="1"/>
  <c r="BT57" i="21" s="1"/>
  <c r="BU57" i="21" a="1"/>
  <c r="BU57" i="21" s="1"/>
  <c r="BV57" i="21" a="1"/>
  <c r="BV57" i="21" s="1"/>
  <c r="BW57" i="21" a="1"/>
  <c r="BW57" i="21" s="1"/>
  <c r="BX57" i="21" a="1"/>
  <c r="BX57" i="21" s="1"/>
  <c r="BY57" i="21" a="1"/>
  <c r="BY57" i="21" s="1"/>
  <c r="BZ57" i="21" a="1"/>
  <c r="BZ57" i="21" s="1"/>
  <c r="CA57" i="21" a="1"/>
  <c r="CA57" i="21" s="1"/>
  <c r="CB57" i="21" a="1"/>
  <c r="CB57" i="21" s="1"/>
  <c r="CC57" i="21" a="1"/>
  <c r="CC57" i="21" s="1"/>
  <c r="CD57" i="21" a="1"/>
  <c r="CD57" i="21" s="1"/>
  <c r="CE57" i="21" a="1"/>
  <c r="CE57" i="21" s="1"/>
  <c r="CF57" i="21" a="1"/>
  <c r="CF57" i="21" s="1"/>
  <c r="CG57" i="21" a="1"/>
  <c r="CG57" i="21" s="1"/>
  <c r="CH57" i="21" a="1"/>
  <c r="CH57" i="21" s="1"/>
  <c r="CI57" i="21" a="1"/>
  <c r="CI57" i="21" s="1"/>
  <c r="CJ57" i="21" a="1"/>
  <c r="CJ57" i="21" s="1"/>
  <c r="CK57" i="21" a="1"/>
  <c r="CK57" i="21" s="1"/>
  <c r="CL57" i="21" a="1"/>
  <c r="CL57" i="21" s="1"/>
  <c r="CM57" i="21" a="1"/>
  <c r="CM57" i="21" s="1"/>
  <c r="CN57" i="21" a="1"/>
  <c r="CN57" i="21" s="1"/>
  <c r="CO57" i="21" a="1"/>
  <c r="CO57" i="21" s="1"/>
  <c r="CP57" i="21" a="1"/>
  <c r="CP57" i="21" s="1"/>
  <c r="CQ57" i="21" a="1"/>
  <c r="CQ57" i="21" s="1"/>
  <c r="CR57" i="21" a="1"/>
  <c r="CR57" i="21" s="1"/>
  <c r="CS57" i="21" a="1"/>
  <c r="CS57" i="21" s="1"/>
  <c r="CT57" i="21" a="1"/>
  <c r="CT57" i="21" s="1"/>
  <c r="CU57" i="21" a="1"/>
  <c r="CU57" i="21" s="1"/>
  <c r="CV57" i="21" a="1"/>
  <c r="CV57" i="21" s="1"/>
  <c r="CW57" i="21" a="1"/>
  <c r="CW57" i="21" s="1"/>
  <c r="S58" i="21" a="1"/>
  <c r="S58" i="21" s="1"/>
  <c r="T58" i="21" a="1"/>
  <c r="T58" i="21" s="1"/>
  <c r="U58" i="21" a="1"/>
  <c r="U58" i="21" s="1"/>
  <c r="V58" i="21" a="1"/>
  <c r="V58" i="21" s="1"/>
  <c r="W58" i="21" a="1"/>
  <c r="W58" i="21" s="1"/>
  <c r="X58" i="21" a="1"/>
  <c r="X58" i="21" s="1"/>
  <c r="Y58" i="21" a="1"/>
  <c r="Y58" i="21" s="1"/>
  <c r="Z58" i="21" a="1"/>
  <c r="Z58" i="21" s="1"/>
  <c r="AA58" i="21" a="1"/>
  <c r="AA58" i="21" s="1"/>
  <c r="AB58" i="21" a="1"/>
  <c r="AB58" i="21" s="1"/>
  <c r="AC58" i="21" a="1"/>
  <c r="AC58" i="21" s="1"/>
  <c r="AD58" i="21" a="1"/>
  <c r="AD58" i="21" s="1"/>
  <c r="AE58" i="21" a="1"/>
  <c r="AE58" i="21" s="1"/>
  <c r="AF58" i="21" a="1"/>
  <c r="AF58" i="21" s="1"/>
  <c r="AG58" i="21" a="1"/>
  <c r="AG58" i="21" s="1"/>
  <c r="AH58" i="21" a="1"/>
  <c r="AH58" i="21" s="1"/>
  <c r="AI58" i="21" a="1"/>
  <c r="AI58" i="21" s="1"/>
  <c r="AJ58" i="21" a="1"/>
  <c r="AJ58" i="21" s="1"/>
  <c r="AK58" i="21" a="1"/>
  <c r="AK58" i="21" s="1"/>
  <c r="AL58" i="21" a="1"/>
  <c r="AL58" i="21" s="1"/>
  <c r="AM58" i="21" a="1"/>
  <c r="AM58" i="21" s="1"/>
  <c r="AN58" i="21" a="1"/>
  <c r="AN58" i="21" s="1"/>
  <c r="AO58" i="21" a="1"/>
  <c r="AO58" i="21" s="1"/>
  <c r="AP58" i="21" a="1"/>
  <c r="AP58" i="21" s="1"/>
  <c r="AQ58" i="21" a="1"/>
  <c r="AQ58" i="21" s="1"/>
  <c r="AR58" i="21" a="1"/>
  <c r="AR58" i="21" s="1"/>
  <c r="AS58" i="21" a="1"/>
  <c r="AS58" i="21" s="1"/>
  <c r="AT58" i="21" a="1"/>
  <c r="AT58" i="21" s="1"/>
  <c r="AU58" i="21" a="1"/>
  <c r="AU58" i="21" s="1"/>
  <c r="AV58" i="21" a="1"/>
  <c r="AV58" i="21" s="1"/>
  <c r="AW58" i="21" a="1"/>
  <c r="AW58" i="21" s="1"/>
  <c r="AX58" i="21" a="1"/>
  <c r="AX58" i="21" s="1"/>
  <c r="AY58" i="21" a="1"/>
  <c r="AY58" i="21" s="1"/>
  <c r="AZ58" i="21" a="1"/>
  <c r="AZ58" i="21" s="1"/>
  <c r="BA58" i="21" a="1"/>
  <c r="BA58" i="21" s="1"/>
  <c r="BB58" i="21" a="1"/>
  <c r="BB58" i="21" s="1"/>
  <c r="BC58" i="21" a="1"/>
  <c r="BC58" i="21" s="1"/>
  <c r="BD58" i="21" a="1"/>
  <c r="BD58" i="21" s="1"/>
  <c r="BE58" i="21" a="1"/>
  <c r="BE58" i="21" s="1"/>
  <c r="BF58" i="21" a="1"/>
  <c r="BF58" i="21" s="1"/>
  <c r="BG58" i="21" a="1"/>
  <c r="BG58" i="21" s="1"/>
  <c r="BH58" i="21" a="1"/>
  <c r="BH58" i="21" s="1"/>
  <c r="BI58" i="21" a="1"/>
  <c r="BI58" i="21" s="1"/>
  <c r="BJ58" i="21" a="1"/>
  <c r="BJ58" i="21" s="1"/>
  <c r="BK58" i="21" a="1"/>
  <c r="BK58" i="21" s="1"/>
  <c r="BL58" i="21" a="1"/>
  <c r="BL58" i="21" s="1"/>
  <c r="BM58" i="21" a="1"/>
  <c r="BM58" i="21" s="1"/>
  <c r="BN58" i="21" a="1"/>
  <c r="BN58" i="21" s="1"/>
  <c r="BO58" i="21" a="1"/>
  <c r="BO58" i="21" s="1"/>
  <c r="BP58" i="21" a="1"/>
  <c r="BP58" i="21" s="1"/>
  <c r="BQ58" i="21" a="1"/>
  <c r="BQ58" i="21" s="1"/>
  <c r="BR58" i="21" a="1"/>
  <c r="BR58" i="21" s="1"/>
  <c r="BS58" i="21" a="1"/>
  <c r="BS58" i="21" s="1"/>
  <c r="BT58" i="21" a="1"/>
  <c r="BT58" i="21" s="1"/>
  <c r="BU58" i="21" a="1"/>
  <c r="BU58" i="21" s="1"/>
  <c r="BV58" i="21" a="1"/>
  <c r="BV58" i="21" s="1"/>
  <c r="BW58" i="21" a="1"/>
  <c r="BW58" i="21" s="1"/>
  <c r="BX58" i="21" a="1"/>
  <c r="BX58" i="21" s="1"/>
  <c r="BY58" i="21" a="1"/>
  <c r="BY58" i="21" s="1"/>
  <c r="BZ58" i="21" a="1"/>
  <c r="BZ58" i="21" s="1"/>
  <c r="CA58" i="21" a="1"/>
  <c r="CA58" i="21" s="1"/>
  <c r="CB58" i="21" a="1"/>
  <c r="CB58" i="21" s="1"/>
  <c r="CC58" i="21" a="1"/>
  <c r="CC58" i="21" s="1"/>
  <c r="CD58" i="21" a="1"/>
  <c r="CD58" i="21" s="1"/>
  <c r="CE58" i="21" a="1"/>
  <c r="CE58" i="21" s="1"/>
  <c r="CF58" i="21" a="1"/>
  <c r="CF58" i="21" s="1"/>
  <c r="CG58" i="21" a="1"/>
  <c r="CG58" i="21" s="1"/>
  <c r="CH58" i="21" a="1"/>
  <c r="CH58" i="21" s="1"/>
  <c r="CI58" i="21" a="1"/>
  <c r="CI58" i="21" s="1"/>
  <c r="CJ58" i="21" a="1"/>
  <c r="CJ58" i="21" s="1"/>
  <c r="CK58" i="21" a="1"/>
  <c r="CK58" i="21" s="1"/>
  <c r="CL58" i="21" a="1"/>
  <c r="CL58" i="21" s="1"/>
  <c r="CM58" i="21" a="1"/>
  <c r="CM58" i="21" s="1"/>
  <c r="CN58" i="21" a="1"/>
  <c r="CN58" i="21" s="1"/>
  <c r="CO58" i="21" a="1"/>
  <c r="CO58" i="21" s="1"/>
  <c r="CP58" i="21" a="1"/>
  <c r="CP58" i="21" s="1"/>
  <c r="CQ58" i="21" a="1"/>
  <c r="CQ58" i="21" s="1"/>
  <c r="CR58" i="21" a="1"/>
  <c r="CR58" i="21" s="1"/>
  <c r="CS58" i="21" a="1"/>
  <c r="CS58" i="21" s="1"/>
  <c r="CT58" i="21" a="1"/>
  <c r="CT58" i="21" s="1"/>
  <c r="CU58" i="21" a="1"/>
  <c r="CU58" i="21" s="1"/>
  <c r="CV58" i="21" a="1"/>
  <c r="CV58" i="21" s="1"/>
  <c r="CW58" i="21" a="1"/>
  <c r="CW58" i="21" s="1"/>
  <c r="S59" i="21" a="1"/>
  <c r="S59" i="21" s="1"/>
  <c r="T59" i="21" a="1"/>
  <c r="T59" i="21" s="1"/>
  <c r="U59" i="21" a="1"/>
  <c r="U59" i="21" s="1"/>
  <c r="V59" i="21" a="1"/>
  <c r="V59" i="21" s="1"/>
  <c r="W59" i="21" a="1"/>
  <c r="W59" i="21" s="1"/>
  <c r="X59" i="21" a="1"/>
  <c r="X59" i="21" s="1"/>
  <c r="Y59" i="21" a="1"/>
  <c r="Y59" i="21" s="1"/>
  <c r="Z59" i="21" a="1"/>
  <c r="Z59" i="21" s="1"/>
  <c r="AA59" i="21" a="1"/>
  <c r="AA59" i="21" s="1"/>
  <c r="AB59" i="21" a="1"/>
  <c r="AB59" i="21" s="1"/>
  <c r="AC59" i="21" a="1"/>
  <c r="AC59" i="21" s="1"/>
  <c r="AD59" i="21" a="1"/>
  <c r="AD59" i="21" s="1"/>
  <c r="AE59" i="21" a="1"/>
  <c r="AE59" i="21" s="1"/>
  <c r="AF59" i="21" a="1"/>
  <c r="AF59" i="21" s="1"/>
  <c r="AG59" i="21" a="1"/>
  <c r="AG59" i="21" s="1"/>
  <c r="AH59" i="21" a="1"/>
  <c r="AH59" i="21" s="1"/>
  <c r="AI59" i="21" a="1"/>
  <c r="AI59" i="21" s="1"/>
  <c r="AJ59" i="21" a="1"/>
  <c r="AJ59" i="21" s="1"/>
  <c r="AK59" i="21" a="1"/>
  <c r="AK59" i="21" s="1"/>
  <c r="AL59" i="21" a="1"/>
  <c r="AL59" i="21" s="1"/>
  <c r="AM59" i="21" a="1"/>
  <c r="AM59" i="21" s="1"/>
  <c r="AN59" i="21" a="1"/>
  <c r="AN59" i="21" s="1"/>
  <c r="AO59" i="21" a="1"/>
  <c r="AO59" i="21" s="1"/>
  <c r="AP59" i="21" a="1"/>
  <c r="AP59" i="21" s="1"/>
  <c r="AQ59" i="21" a="1"/>
  <c r="AQ59" i="21" s="1"/>
  <c r="AR59" i="21" a="1"/>
  <c r="AR59" i="21" s="1"/>
  <c r="AS59" i="21" a="1"/>
  <c r="AS59" i="21" s="1"/>
  <c r="AT59" i="21" a="1"/>
  <c r="AT59" i="21" s="1"/>
  <c r="AU59" i="21" a="1"/>
  <c r="AU59" i="21" s="1"/>
  <c r="AV59" i="21" a="1"/>
  <c r="AV59" i="21" s="1"/>
  <c r="AW59" i="21" a="1"/>
  <c r="AW59" i="21" s="1"/>
  <c r="AX59" i="21" a="1"/>
  <c r="AX59" i="21" s="1"/>
  <c r="AY59" i="21" a="1"/>
  <c r="AY59" i="21" s="1"/>
  <c r="AZ59" i="21" a="1"/>
  <c r="AZ59" i="21" s="1"/>
  <c r="BA59" i="21" a="1"/>
  <c r="BA59" i="21" s="1"/>
  <c r="BB59" i="21" a="1"/>
  <c r="BB59" i="21" s="1"/>
  <c r="BC59" i="21" a="1"/>
  <c r="BC59" i="21" s="1"/>
  <c r="BD59" i="21" a="1"/>
  <c r="BD59" i="21" s="1"/>
  <c r="BE59" i="21" a="1"/>
  <c r="BE59" i="21" s="1"/>
  <c r="BF59" i="21" a="1"/>
  <c r="BF59" i="21" s="1"/>
  <c r="BG59" i="21" a="1"/>
  <c r="BG59" i="21" s="1"/>
  <c r="BH59" i="21" a="1"/>
  <c r="BH59" i="21" s="1"/>
  <c r="BI59" i="21" a="1"/>
  <c r="BI59" i="21" s="1"/>
  <c r="BJ59" i="21" a="1"/>
  <c r="BJ59" i="21" s="1"/>
  <c r="BK59" i="21" a="1"/>
  <c r="BK59" i="21" s="1"/>
  <c r="BL59" i="21" a="1"/>
  <c r="BL59" i="21" s="1"/>
  <c r="BM59" i="21" a="1"/>
  <c r="BM59" i="21" s="1"/>
  <c r="BN59" i="21" a="1"/>
  <c r="BN59" i="21" s="1"/>
  <c r="BO59" i="21" a="1"/>
  <c r="BO59" i="21" s="1"/>
  <c r="BP59" i="21" a="1"/>
  <c r="BP59" i="21" s="1"/>
  <c r="BQ59" i="21" a="1"/>
  <c r="BQ59" i="21" s="1"/>
  <c r="BR59" i="21" a="1"/>
  <c r="BR59" i="21" s="1"/>
  <c r="BS59" i="21" a="1"/>
  <c r="BS59" i="21" s="1"/>
  <c r="BT59" i="21" a="1"/>
  <c r="BT59" i="21" s="1"/>
  <c r="BU59" i="21" a="1"/>
  <c r="BU59" i="21" s="1"/>
  <c r="BV59" i="21" a="1"/>
  <c r="BV59" i="21" s="1"/>
  <c r="BW59" i="21" a="1"/>
  <c r="BW59" i="21" s="1"/>
  <c r="BX59" i="21" a="1"/>
  <c r="BX59" i="21" s="1"/>
  <c r="BY59" i="21" a="1"/>
  <c r="BY59" i="21" s="1"/>
  <c r="BZ59" i="21" a="1"/>
  <c r="BZ59" i="21" s="1"/>
  <c r="CA59" i="21" a="1"/>
  <c r="CA59" i="21" s="1"/>
  <c r="CB59" i="21" a="1"/>
  <c r="CB59" i="21" s="1"/>
  <c r="CC59" i="21" a="1"/>
  <c r="CC59" i="21" s="1"/>
  <c r="CD59" i="21" a="1"/>
  <c r="CD59" i="21" s="1"/>
  <c r="CE59" i="21" a="1"/>
  <c r="CE59" i="21" s="1"/>
  <c r="CF59" i="21" a="1"/>
  <c r="CF59" i="21" s="1"/>
  <c r="CG59" i="21" a="1"/>
  <c r="CG59" i="21" s="1"/>
  <c r="CH59" i="21" a="1"/>
  <c r="CH59" i="21" s="1"/>
  <c r="CI59" i="21" a="1"/>
  <c r="CI59" i="21" s="1"/>
  <c r="CJ59" i="21" a="1"/>
  <c r="CJ59" i="21" s="1"/>
  <c r="CK59" i="21" a="1"/>
  <c r="CK59" i="21" s="1"/>
  <c r="CL59" i="21" a="1"/>
  <c r="CL59" i="21" s="1"/>
  <c r="CM59" i="21" a="1"/>
  <c r="CM59" i="21" s="1"/>
  <c r="CN59" i="21" a="1"/>
  <c r="CN59" i="21" s="1"/>
  <c r="CO59" i="21" a="1"/>
  <c r="CO59" i="21" s="1"/>
  <c r="CP59" i="21" a="1"/>
  <c r="CP59" i="21" s="1"/>
  <c r="CQ59" i="21" a="1"/>
  <c r="CQ59" i="21" s="1"/>
  <c r="CR59" i="21" a="1"/>
  <c r="CR59" i="21" s="1"/>
  <c r="CS59" i="21" a="1"/>
  <c r="CS59" i="21" s="1"/>
  <c r="CT59" i="21" a="1"/>
  <c r="CT59" i="21" s="1"/>
  <c r="CU59" i="21" a="1"/>
  <c r="CU59" i="21" s="1"/>
  <c r="CV59" i="21" a="1"/>
  <c r="CV59" i="21" s="1"/>
  <c r="CW59" i="21" a="1"/>
  <c r="CW59" i="21" s="1"/>
  <c r="S60" i="21" a="1"/>
  <c r="S60" i="21" s="1"/>
  <c r="T60" i="21" a="1"/>
  <c r="T60" i="21" s="1"/>
  <c r="U60" i="21" a="1"/>
  <c r="U60" i="21" s="1"/>
  <c r="V60" i="21" a="1"/>
  <c r="V60" i="21" s="1"/>
  <c r="W60" i="21" a="1"/>
  <c r="W60" i="21" s="1"/>
  <c r="X60" i="21" a="1"/>
  <c r="X60" i="21" s="1"/>
  <c r="Y60" i="21" a="1"/>
  <c r="Y60" i="21" s="1"/>
  <c r="Z60" i="21" a="1"/>
  <c r="Z60" i="21" s="1"/>
  <c r="AA60" i="21" a="1"/>
  <c r="AA60" i="21" s="1"/>
  <c r="AB60" i="21" a="1"/>
  <c r="AB60" i="21" s="1"/>
  <c r="AC60" i="21" a="1"/>
  <c r="AC60" i="21" s="1"/>
  <c r="AD60" i="21" a="1"/>
  <c r="AD60" i="21" s="1"/>
  <c r="AE60" i="21" a="1"/>
  <c r="AE60" i="21" s="1"/>
  <c r="AF60" i="21" a="1"/>
  <c r="AF60" i="21" s="1"/>
  <c r="AG60" i="21" a="1"/>
  <c r="AG60" i="21" s="1"/>
  <c r="AH60" i="21" a="1"/>
  <c r="AH60" i="21" s="1"/>
  <c r="AI60" i="21" a="1"/>
  <c r="AI60" i="21" s="1"/>
  <c r="AJ60" i="21" a="1"/>
  <c r="AJ60" i="21" s="1"/>
  <c r="AK60" i="21" a="1"/>
  <c r="AK60" i="21" s="1"/>
  <c r="AL60" i="21" a="1"/>
  <c r="AL60" i="21" s="1"/>
  <c r="AM60" i="21" a="1"/>
  <c r="AM60" i="21" s="1"/>
  <c r="AN60" i="21" a="1"/>
  <c r="AN60" i="21" s="1"/>
  <c r="AO60" i="21" a="1"/>
  <c r="AO60" i="21" s="1"/>
  <c r="AP60" i="21" a="1"/>
  <c r="AP60" i="21" s="1"/>
  <c r="AQ60" i="21" a="1"/>
  <c r="AQ60" i="21" s="1"/>
  <c r="AR60" i="21" a="1"/>
  <c r="AR60" i="21" s="1"/>
  <c r="AS60" i="21" a="1"/>
  <c r="AS60" i="21" s="1"/>
  <c r="AT60" i="21" a="1"/>
  <c r="AT60" i="21" s="1"/>
  <c r="AU60" i="21" a="1"/>
  <c r="AU60" i="21" s="1"/>
  <c r="AV60" i="21" a="1"/>
  <c r="AV60" i="21" s="1"/>
  <c r="AW60" i="21" a="1"/>
  <c r="AW60" i="21" s="1"/>
  <c r="AX60" i="21" a="1"/>
  <c r="AX60" i="21" s="1"/>
  <c r="AY60" i="21" a="1"/>
  <c r="AY60" i="21" s="1"/>
  <c r="AZ60" i="21" a="1"/>
  <c r="AZ60" i="21" s="1"/>
  <c r="BA60" i="21" a="1"/>
  <c r="BA60" i="21" s="1"/>
  <c r="BB60" i="21" a="1"/>
  <c r="BB60" i="21" s="1"/>
  <c r="BC60" i="21" a="1"/>
  <c r="BC60" i="21" s="1"/>
  <c r="BD60" i="21" a="1"/>
  <c r="BD60" i="21" s="1"/>
  <c r="BE60" i="21" a="1"/>
  <c r="BE60" i="21" s="1"/>
  <c r="BF60" i="21" a="1"/>
  <c r="BF60" i="21" s="1"/>
  <c r="BG60" i="21" a="1"/>
  <c r="BG60" i="21" s="1"/>
  <c r="BH60" i="21" a="1"/>
  <c r="BH60" i="21" s="1"/>
  <c r="BI60" i="21" a="1"/>
  <c r="BI60" i="21" s="1"/>
  <c r="BJ60" i="21" a="1"/>
  <c r="BJ60" i="21" s="1"/>
  <c r="BK60" i="21" a="1"/>
  <c r="BK60" i="21" s="1"/>
  <c r="BL60" i="21" a="1"/>
  <c r="BL60" i="21" s="1"/>
  <c r="BM60" i="21" a="1"/>
  <c r="BM60" i="21" s="1"/>
  <c r="BN60" i="21" a="1"/>
  <c r="BN60" i="21" s="1"/>
  <c r="BO60" i="21" a="1"/>
  <c r="BO60" i="21" s="1"/>
  <c r="BP60" i="21" a="1"/>
  <c r="BP60" i="21" s="1"/>
  <c r="BQ60" i="21" a="1"/>
  <c r="BQ60" i="21" s="1"/>
  <c r="BR60" i="21" a="1"/>
  <c r="BR60" i="21" s="1"/>
  <c r="BS60" i="21" a="1"/>
  <c r="BS60" i="21" s="1"/>
  <c r="BT60" i="21" a="1"/>
  <c r="BT60" i="21" s="1"/>
  <c r="BU60" i="21" a="1"/>
  <c r="BU60" i="21" s="1"/>
  <c r="BV60" i="21" a="1"/>
  <c r="BV60" i="21" s="1"/>
  <c r="BW60" i="21" a="1"/>
  <c r="BW60" i="21" s="1"/>
  <c r="BX60" i="21" a="1"/>
  <c r="BX60" i="21" s="1"/>
  <c r="BY60" i="21" a="1"/>
  <c r="BY60" i="21" s="1"/>
  <c r="BZ60" i="21" a="1"/>
  <c r="BZ60" i="21" s="1"/>
  <c r="CA60" i="21" a="1"/>
  <c r="CA60" i="21" s="1"/>
  <c r="CB60" i="21" a="1"/>
  <c r="CB60" i="21" s="1"/>
  <c r="CC60" i="21" a="1"/>
  <c r="CC60" i="21" s="1"/>
  <c r="CD60" i="21" a="1"/>
  <c r="CD60" i="21" s="1"/>
  <c r="CE60" i="21" a="1"/>
  <c r="CE60" i="21" s="1"/>
  <c r="CF60" i="21" a="1"/>
  <c r="CF60" i="21" s="1"/>
  <c r="CG60" i="21" a="1"/>
  <c r="CG60" i="21" s="1"/>
  <c r="CH60" i="21" a="1"/>
  <c r="CH60" i="21" s="1"/>
  <c r="CI60" i="21" a="1"/>
  <c r="CI60" i="21" s="1"/>
  <c r="CJ60" i="21" a="1"/>
  <c r="CJ60" i="21" s="1"/>
  <c r="CK60" i="21" a="1"/>
  <c r="CK60" i="21" s="1"/>
  <c r="CL60" i="21" a="1"/>
  <c r="CL60" i="21" s="1"/>
  <c r="CM60" i="21" a="1"/>
  <c r="CM60" i="21" s="1"/>
  <c r="CN60" i="21" a="1"/>
  <c r="CN60" i="21" s="1"/>
  <c r="CO60" i="21" a="1"/>
  <c r="CO60" i="21" s="1"/>
  <c r="CP60" i="21" a="1"/>
  <c r="CP60" i="21" s="1"/>
  <c r="CQ60" i="21" a="1"/>
  <c r="CQ60" i="21" s="1"/>
  <c r="CR60" i="21" a="1"/>
  <c r="CR60" i="21" s="1"/>
  <c r="CS60" i="21" a="1"/>
  <c r="CS60" i="21" s="1"/>
  <c r="CT60" i="21" a="1"/>
  <c r="CT60" i="21" s="1"/>
  <c r="CU60" i="21" a="1"/>
  <c r="CU60" i="21" s="1"/>
  <c r="CV60" i="21" a="1"/>
  <c r="CV60" i="21" s="1"/>
  <c r="CW60" i="21" a="1"/>
  <c r="CW60" i="21" s="1"/>
  <c r="S61" i="21" a="1"/>
  <c r="S61" i="21" s="1"/>
  <c r="T61" i="21" a="1"/>
  <c r="T61" i="21" s="1"/>
  <c r="U61" i="21" a="1"/>
  <c r="U61" i="21" s="1"/>
  <c r="V61" i="21" a="1"/>
  <c r="V61" i="21" s="1"/>
  <c r="W61" i="21" a="1"/>
  <c r="W61" i="21" s="1"/>
  <c r="X61" i="21" a="1"/>
  <c r="X61" i="21" s="1"/>
  <c r="Y61" i="21" a="1"/>
  <c r="Y61" i="21" s="1"/>
  <c r="Z61" i="21" a="1"/>
  <c r="Z61" i="21" s="1"/>
  <c r="AA61" i="21" a="1"/>
  <c r="AA61" i="21" s="1"/>
  <c r="AB61" i="21" a="1"/>
  <c r="AB61" i="21" s="1"/>
  <c r="AC61" i="21" a="1"/>
  <c r="AC61" i="21" s="1"/>
  <c r="AD61" i="21" a="1"/>
  <c r="AD61" i="21" s="1"/>
  <c r="AE61" i="21" a="1"/>
  <c r="AE61" i="21" s="1"/>
  <c r="AF61" i="21" a="1"/>
  <c r="AF61" i="21" s="1"/>
  <c r="AG61" i="21" a="1"/>
  <c r="AG61" i="21" s="1"/>
  <c r="AH61" i="21" a="1"/>
  <c r="AH61" i="21" s="1"/>
  <c r="AI61" i="21" a="1"/>
  <c r="AI61" i="21" s="1"/>
  <c r="AJ61" i="21" a="1"/>
  <c r="AJ61" i="21" s="1"/>
  <c r="AK61" i="21" a="1"/>
  <c r="AK61" i="21" s="1"/>
  <c r="AL61" i="21" a="1"/>
  <c r="AL61" i="21" s="1"/>
  <c r="AM61" i="21" a="1"/>
  <c r="AM61" i="21" s="1"/>
  <c r="AN61" i="21" a="1"/>
  <c r="AN61" i="21" s="1"/>
  <c r="AO61" i="21" a="1"/>
  <c r="AO61" i="21" s="1"/>
  <c r="AP61" i="21" a="1"/>
  <c r="AP61" i="21" s="1"/>
  <c r="AQ61" i="21" a="1"/>
  <c r="AQ61" i="21" s="1"/>
  <c r="AR61" i="21" a="1"/>
  <c r="AR61" i="21" s="1"/>
  <c r="AS61" i="21" a="1"/>
  <c r="AS61" i="21" s="1"/>
  <c r="AT61" i="21" a="1"/>
  <c r="AT61" i="21" s="1"/>
  <c r="AU61" i="21" a="1"/>
  <c r="AU61" i="21" s="1"/>
  <c r="AV61" i="21" a="1"/>
  <c r="AV61" i="21" s="1"/>
  <c r="AW61" i="21" a="1"/>
  <c r="AW61" i="21" s="1"/>
  <c r="AX61" i="21" a="1"/>
  <c r="AX61" i="21" s="1"/>
  <c r="AY61" i="21" a="1"/>
  <c r="AY61" i="21" s="1"/>
  <c r="AZ61" i="21" a="1"/>
  <c r="AZ61" i="21" s="1"/>
  <c r="BA61" i="21" a="1"/>
  <c r="BA61" i="21" s="1"/>
  <c r="BB61" i="21" a="1"/>
  <c r="BB61" i="21" s="1"/>
  <c r="BC61" i="21" a="1"/>
  <c r="BC61" i="21" s="1"/>
  <c r="BD61" i="21" a="1"/>
  <c r="BD61" i="21" s="1"/>
  <c r="BE61" i="21" a="1"/>
  <c r="BE61" i="21" s="1"/>
  <c r="BF61" i="21" a="1"/>
  <c r="BF61" i="21" s="1"/>
  <c r="BG61" i="21" a="1"/>
  <c r="BG61" i="21" s="1"/>
  <c r="BH61" i="21" a="1"/>
  <c r="BH61" i="21" s="1"/>
  <c r="BI61" i="21" a="1"/>
  <c r="BI61" i="21" s="1"/>
  <c r="BJ61" i="21" a="1"/>
  <c r="BJ61" i="21" s="1"/>
  <c r="BK61" i="21" a="1"/>
  <c r="BK61" i="21" s="1"/>
  <c r="BL61" i="21" a="1"/>
  <c r="BL61" i="21" s="1"/>
  <c r="BM61" i="21" a="1"/>
  <c r="BM61" i="21" s="1"/>
  <c r="BN61" i="21" a="1"/>
  <c r="BN61" i="21" s="1"/>
  <c r="BO61" i="21" a="1"/>
  <c r="BO61" i="21" s="1"/>
  <c r="BP61" i="21" a="1"/>
  <c r="BP61" i="21" s="1"/>
  <c r="BQ61" i="21" a="1"/>
  <c r="BQ61" i="21" s="1"/>
  <c r="BR61" i="21" a="1"/>
  <c r="BR61" i="21" s="1"/>
  <c r="BS61" i="21" a="1"/>
  <c r="BS61" i="21" s="1"/>
  <c r="BT61" i="21" a="1"/>
  <c r="BT61" i="21" s="1"/>
  <c r="BU61" i="21" a="1"/>
  <c r="BU61" i="21" s="1"/>
  <c r="BV61" i="21" a="1"/>
  <c r="BV61" i="21" s="1"/>
  <c r="BW61" i="21" a="1"/>
  <c r="BW61" i="21" s="1"/>
  <c r="BX61" i="21" a="1"/>
  <c r="BX61" i="21" s="1"/>
  <c r="BY61" i="21" a="1"/>
  <c r="BY61" i="21" s="1"/>
  <c r="BZ61" i="21" a="1"/>
  <c r="BZ61" i="21" s="1"/>
  <c r="CA61" i="21" a="1"/>
  <c r="CA61" i="21" s="1"/>
  <c r="CB61" i="21" a="1"/>
  <c r="CB61" i="21" s="1"/>
  <c r="CC61" i="21" a="1"/>
  <c r="CC61" i="21" s="1"/>
  <c r="CD61" i="21" a="1"/>
  <c r="CD61" i="21" s="1"/>
  <c r="CE61" i="21" a="1"/>
  <c r="CE61" i="21" s="1"/>
  <c r="CF61" i="21" a="1"/>
  <c r="CF61" i="21" s="1"/>
  <c r="CG61" i="21" a="1"/>
  <c r="CG61" i="21" s="1"/>
  <c r="CH61" i="21" a="1"/>
  <c r="CH61" i="21" s="1"/>
  <c r="CI61" i="21" a="1"/>
  <c r="CI61" i="21" s="1"/>
  <c r="CJ61" i="21" a="1"/>
  <c r="CJ61" i="21" s="1"/>
  <c r="CK61" i="21" a="1"/>
  <c r="CK61" i="21" s="1"/>
  <c r="CL61" i="21" a="1"/>
  <c r="CL61" i="21" s="1"/>
  <c r="CM61" i="21" a="1"/>
  <c r="CM61" i="21" s="1"/>
  <c r="CN61" i="21" a="1"/>
  <c r="CN61" i="21" s="1"/>
  <c r="CO61" i="21" a="1"/>
  <c r="CO61" i="21" s="1"/>
  <c r="CP61" i="21" a="1"/>
  <c r="CP61" i="21" s="1"/>
  <c r="CQ61" i="21" a="1"/>
  <c r="CQ61" i="21" s="1"/>
  <c r="CR61" i="21" a="1"/>
  <c r="CR61" i="21" s="1"/>
  <c r="CS61" i="21" a="1"/>
  <c r="CS61" i="21" s="1"/>
  <c r="CT61" i="21" a="1"/>
  <c r="CT61" i="21" s="1"/>
  <c r="CU61" i="21" a="1"/>
  <c r="CU61" i="21" s="1"/>
  <c r="CV61" i="21" a="1"/>
  <c r="CV61" i="21" s="1"/>
  <c r="CW61" i="21" a="1"/>
  <c r="CW61" i="21" s="1"/>
  <c r="S62" i="21" a="1"/>
  <c r="S62" i="21" s="1"/>
  <c r="T62" i="21" a="1"/>
  <c r="T62" i="21" s="1"/>
  <c r="U62" i="21" a="1"/>
  <c r="U62" i="21" s="1"/>
  <c r="V62" i="21" a="1"/>
  <c r="V62" i="21" s="1"/>
  <c r="W62" i="21" a="1"/>
  <c r="W62" i="21" s="1"/>
  <c r="X62" i="21" a="1"/>
  <c r="X62" i="21" s="1"/>
  <c r="Y62" i="21" a="1"/>
  <c r="Y62" i="21" s="1"/>
  <c r="Z62" i="21" a="1"/>
  <c r="Z62" i="21" s="1"/>
  <c r="AA62" i="21" a="1"/>
  <c r="AA62" i="21" s="1"/>
  <c r="AB62" i="21" a="1"/>
  <c r="AB62" i="21" s="1"/>
  <c r="AC62" i="21" a="1"/>
  <c r="AC62" i="21" s="1"/>
  <c r="AD62" i="21" a="1"/>
  <c r="AD62" i="21" s="1"/>
  <c r="AE62" i="21" a="1"/>
  <c r="AE62" i="21" s="1"/>
  <c r="AF62" i="21" a="1"/>
  <c r="AF62" i="21" s="1"/>
  <c r="AG62" i="21" a="1"/>
  <c r="AG62" i="21" s="1"/>
  <c r="AH62" i="21" a="1"/>
  <c r="AH62" i="21" s="1"/>
  <c r="AI62" i="21" a="1"/>
  <c r="AI62" i="21" s="1"/>
  <c r="AJ62" i="21" a="1"/>
  <c r="AJ62" i="21" s="1"/>
  <c r="AK62" i="21" a="1"/>
  <c r="AK62" i="21" s="1"/>
  <c r="AL62" i="21" a="1"/>
  <c r="AL62" i="21" s="1"/>
  <c r="AM62" i="21" a="1"/>
  <c r="AM62" i="21" s="1"/>
  <c r="AN62" i="21" a="1"/>
  <c r="AN62" i="21" s="1"/>
  <c r="AO62" i="21" a="1"/>
  <c r="AO62" i="21" s="1"/>
  <c r="AP62" i="21" a="1"/>
  <c r="AP62" i="21" s="1"/>
  <c r="AQ62" i="21" a="1"/>
  <c r="AQ62" i="21" s="1"/>
  <c r="AR62" i="21" a="1"/>
  <c r="AR62" i="21" s="1"/>
  <c r="AS62" i="21" a="1"/>
  <c r="AS62" i="21" s="1"/>
  <c r="AT62" i="21" a="1"/>
  <c r="AT62" i="21" s="1"/>
  <c r="AU62" i="21" a="1"/>
  <c r="AU62" i="21" s="1"/>
  <c r="AV62" i="21" a="1"/>
  <c r="AV62" i="21" s="1"/>
  <c r="AW62" i="21" a="1"/>
  <c r="AW62" i="21" s="1"/>
  <c r="AX62" i="21" a="1"/>
  <c r="AX62" i="21" s="1"/>
  <c r="AY62" i="21" a="1"/>
  <c r="AY62" i="21" s="1"/>
  <c r="AZ62" i="21" a="1"/>
  <c r="AZ62" i="21" s="1"/>
  <c r="BA62" i="21" a="1"/>
  <c r="BA62" i="21" s="1"/>
  <c r="BB62" i="21" a="1"/>
  <c r="BB62" i="21" s="1"/>
  <c r="BC62" i="21" a="1"/>
  <c r="BC62" i="21" s="1"/>
  <c r="BD62" i="21" a="1"/>
  <c r="BD62" i="21" s="1"/>
  <c r="BE62" i="21" a="1"/>
  <c r="BE62" i="21" s="1"/>
  <c r="BF62" i="21" a="1"/>
  <c r="BF62" i="21" s="1"/>
  <c r="BG62" i="21" a="1"/>
  <c r="BG62" i="21" s="1"/>
  <c r="BH62" i="21" a="1"/>
  <c r="BH62" i="21" s="1"/>
  <c r="BI62" i="21" a="1"/>
  <c r="BI62" i="21" s="1"/>
  <c r="BJ62" i="21" a="1"/>
  <c r="BJ62" i="21" s="1"/>
  <c r="BK62" i="21" a="1"/>
  <c r="BK62" i="21" s="1"/>
  <c r="BL62" i="21" a="1"/>
  <c r="BL62" i="21" s="1"/>
  <c r="BM62" i="21" a="1"/>
  <c r="BM62" i="21" s="1"/>
  <c r="BN62" i="21" a="1"/>
  <c r="BN62" i="21" s="1"/>
  <c r="BO62" i="21" a="1"/>
  <c r="BO62" i="21" s="1"/>
  <c r="BP62" i="21" a="1"/>
  <c r="BP62" i="21" s="1"/>
  <c r="BQ62" i="21" a="1"/>
  <c r="BQ62" i="21" s="1"/>
  <c r="BR62" i="21" a="1"/>
  <c r="BR62" i="21" s="1"/>
  <c r="BS62" i="21" a="1"/>
  <c r="BS62" i="21" s="1"/>
  <c r="BT62" i="21" a="1"/>
  <c r="BT62" i="21" s="1"/>
  <c r="BU62" i="21" a="1"/>
  <c r="BU62" i="21" s="1"/>
  <c r="BV62" i="21" a="1"/>
  <c r="BV62" i="21" s="1"/>
  <c r="BW62" i="21" a="1"/>
  <c r="BW62" i="21" s="1"/>
  <c r="BX62" i="21" a="1"/>
  <c r="BX62" i="21" s="1"/>
  <c r="BY62" i="21" a="1"/>
  <c r="BY62" i="21" s="1"/>
  <c r="BZ62" i="21" a="1"/>
  <c r="BZ62" i="21" s="1"/>
  <c r="CA62" i="21" a="1"/>
  <c r="CA62" i="21" s="1"/>
  <c r="CB62" i="21" a="1"/>
  <c r="CB62" i="21" s="1"/>
  <c r="CC62" i="21" a="1"/>
  <c r="CC62" i="21" s="1"/>
  <c r="CD62" i="21" a="1"/>
  <c r="CD62" i="21" s="1"/>
  <c r="CE62" i="21" a="1"/>
  <c r="CE62" i="21" s="1"/>
  <c r="CF62" i="21" a="1"/>
  <c r="CF62" i="21" s="1"/>
  <c r="CG62" i="21" a="1"/>
  <c r="CG62" i="21" s="1"/>
  <c r="CH62" i="21" a="1"/>
  <c r="CH62" i="21" s="1"/>
  <c r="CI62" i="21" a="1"/>
  <c r="CI62" i="21" s="1"/>
  <c r="CJ62" i="21" a="1"/>
  <c r="CJ62" i="21" s="1"/>
  <c r="CK62" i="21" a="1"/>
  <c r="CK62" i="21" s="1"/>
  <c r="CL62" i="21" a="1"/>
  <c r="CL62" i="21" s="1"/>
  <c r="CM62" i="21" a="1"/>
  <c r="CM62" i="21" s="1"/>
  <c r="CN62" i="21" a="1"/>
  <c r="CN62" i="21" s="1"/>
  <c r="CO62" i="21" a="1"/>
  <c r="CO62" i="21" s="1"/>
  <c r="CP62" i="21" a="1"/>
  <c r="CP62" i="21" s="1"/>
  <c r="CQ62" i="21" a="1"/>
  <c r="CQ62" i="21" s="1"/>
  <c r="CR62" i="21" a="1"/>
  <c r="CR62" i="21" s="1"/>
  <c r="CS62" i="21" a="1"/>
  <c r="CS62" i="21" s="1"/>
  <c r="CT62" i="21" a="1"/>
  <c r="CT62" i="21" s="1"/>
  <c r="CU62" i="21" a="1"/>
  <c r="CU62" i="21" s="1"/>
  <c r="CV62" i="21" a="1"/>
  <c r="CV62" i="21" s="1"/>
  <c r="CW62" i="21" a="1"/>
  <c r="CW62" i="21" s="1"/>
  <c r="S63" i="21" a="1"/>
  <c r="S63" i="21" s="1"/>
  <c r="T63" i="21" a="1"/>
  <c r="T63" i="21" s="1"/>
  <c r="U63" i="21" a="1"/>
  <c r="U63" i="21" s="1"/>
  <c r="V63" i="21" a="1"/>
  <c r="V63" i="21" s="1"/>
  <c r="W63" i="21" a="1"/>
  <c r="W63" i="21" s="1"/>
  <c r="X63" i="21" a="1"/>
  <c r="X63" i="21" s="1"/>
  <c r="Y63" i="21" a="1"/>
  <c r="Y63" i="21" s="1"/>
  <c r="Z63" i="21" a="1"/>
  <c r="Z63" i="21" s="1"/>
  <c r="AA63" i="21" a="1"/>
  <c r="AA63" i="21" s="1"/>
  <c r="AB63" i="21" a="1"/>
  <c r="AB63" i="21" s="1"/>
  <c r="AC63" i="21" a="1"/>
  <c r="AC63" i="21" s="1"/>
  <c r="AD63" i="21" a="1"/>
  <c r="AD63" i="21" s="1"/>
  <c r="AE63" i="21" a="1"/>
  <c r="AE63" i="21" s="1"/>
  <c r="AF63" i="21" a="1"/>
  <c r="AF63" i="21" s="1"/>
  <c r="AG63" i="21" a="1"/>
  <c r="AG63" i="21" s="1"/>
  <c r="AH63" i="21" a="1"/>
  <c r="AH63" i="21" s="1"/>
  <c r="AI63" i="21" a="1"/>
  <c r="AI63" i="21" s="1"/>
  <c r="AJ63" i="21" a="1"/>
  <c r="AJ63" i="21" s="1"/>
  <c r="AK63" i="21" a="1"/>
  <c r="AK63" i="21" s="1"/>
  <c r="AL63" i="21" a="1"/>
  <c r="AL63" i="21" s="1"/>
  <c r="AM63" i="21" a="1"/>
  <c r="AM63" i="21" s="1"/>
  <c r="AN63" i="21" a="1"/>
  <c r="AN63" i="21" s="1"/>
  <c r="AO63" i="21" a="1"/>
  <c r="AO63" i="21" s="1"/>
  <c r="AP63" i="21" a="1"/>
  <c r="AP63" i="21" s="1"/>
  <c r="AQ63" i="21" a="1"/>
  <c r="AQ63" i="21" s="1"/>
  <c r="AR63" i="21" a="1"/>
  <c r="AR63" i="21" s="1"/>
  <c r="AS63" i="21" a="1"/>
  <c r="AS63" i="21" s="1"/>
  <c r="AT63" i="21" a="1"/>
  <c r="AT63" i="21" s="1"/>
  <c r="AU63" i="21" a="1"/>
  <c r="AU63" i="21" s="1"/>
  <c r="AV63" i="21" a="1"/>
  <c r="AV63" i="21" s="1"/>
  <c r="AW63" i="21" a="1"/>
  <c r="AW63" i="21" s="1"/>
  <c r="AX63" i="21" a="1"/>
  <c r="AX63" i="21" s="1"/>
  <c r="AY63" i="21" a="1"/>
  <c r="AY63" i="21" s="1"/>
  <c r="AZ63" i="21" a="1"/>
  <c r="AZ63" i="21" s="1"/>
  <c r="BA63" i="21" a="1"/>
  <c r="BA63" i="21" s="1"/>
  <c r="BB63" i="21" a="1"/>
  <c r="BB63" i="21" s="1"/>
  <c r="BC63" i="21" a="1"/>
  <c r="BC63" i="21" s="1"/>
  <c r="BD63" i="21" a="1"/>
  <c r="BD63" i="21" s="1"/>
  <c r="BE63" i="21" a="1"/>
  <c r="BE63" i="21" s="1"/>
  <c r="BF63" i="21" a="1"/>
  <c r="BF63" i="21" s="1"/>
  <c r="BG63" i="21" a="1"/>
  <c r="BG63" i="21" s="1"/>
  <c r="BH63" i="21" a="1"/>
  <c r="BH63" i="21" s="1"/>
  <c r="BI63" i="21" a="1"/>
  <c r="BI63" i="21" s="1"/>
  <c r="BJ63" i="21" a="1"/>
  <c r="BJ63" i="21" s="1"/>
  <c r="BK63" i="21" a="1"/>
  <c r="BK63" i="21" s="1"/>
  <c r="BL63" i="21" a="1"/>
  <c r="BL63" i="21" s="1"/>
  <c r="BM63" i="21" a="1"/>
  <c r="BM63" i="21" s="1"/>
  <c r="BN63" i="21" a="1"/>
  <c r="BN63" i="21" s="1"/>
  <c r="BO63" i="21" a="1"/>
  <c r="BO63" i="21" s="1"/>
  <c r="BP63" i="21" a="1"/>
  <c r="BP63" i="21" s="1"/>
  <c r="BQ63" i="21" a="1"/>
  <c r="BQ63" i="21" s="1"/>
  <c r="BR63" i="21" a="1"/>
  <c r="BR63" i="21" s="1"/>
  <c r="BS63" i="21" a="1"/>
  <c r="BS63" i="21" s="1"/>
  <c r="BT63" i="21" a="1"/>
  <c r="BT63" i="21" s="1"/>
  <c r="BU63" i="21" a="1"/>
  <c r="BU63" i="21" s="1"/>
  <c r="BV63" i="21" a="1"/>
  <c r="BV63" i="21" s="1"/>
  <c r="BW63" i="21" a="1"/>
  <c r="BW63" i="21" s="1"/>
  <c r="BX63" i="21" a="1"/>
  <c r="BX63" i="21" s="1"/>
  <c r="BY63" i="21" a="1"/>
  <c r="BY63" i="21" s="1"/>
  <c r="BZ63" i="21" a="1"/>
  <c r="BZ63" i="21" s="1"/>
  <c r="CA63" i="21" a="1"/>
  <c r="CA63" i="21" s="1"/>
  <c r="CB63" i="21" a="1"/>
  <c r="CB63" i="21" s="1"/>
  <c r="CC63" i="21" a="1"/>
  <c r="CC63" i="21" s="1"/>
  <c r="CD63" i="21" a="1"/>
  <c r="CD63" i="21" s="1"/>
  <c r="CE63" i="21" a="1"/>
  <c r="CE63" i="21" s="1"/>
  <c r="CF63" i="21" a="1"/>
  <c r="CF63" i="21" s="1"/>
  <c r="CG63" i="21" a="1"/>
  <c r="CG63" i="21" s="1"/>
  <c r="CH63" i="21" a="1"/>
  <c r="CH63" i="21" s="1"/>
  <c r="CI63" i="21" a="1"/>
  <c r="CI63" i="21" s="1"/>
  <c r="CJ63" i="21" a="1"/>
  <c r="CJ63" i="21" s="1"/>
  <c r="CK63" i="21" a="1"/>
  <c r="CK63" i="21" s="1"/>
  <c r="CL63" i="21" a="1"/>
  <c r="CL63" i="21" s="1"/>
  <c r="CM63" i="21" a="1"/>
  <c r="CM63" i="21" s="1"/>
  <c r="CN63" i="21" a="1"/>
  <c r="CN63" i="21" s="1"/>
  <c r="CO63" i="21" a="1"/>
  <c r="CO63" i="21" s="1"/>
  <c r="CP63" i="21" a="1"/>
  <c r="CP63" i="21" s="1"/>
  <c r="CQ63" i="21" a="1"/>
  <c r="CQ63" i="21" s="1"/>
  <c r="CR63" i="21" a="1"/>
  <c r="CR63" i="21" s="1"/>
  <c r="CS63" i="21" a="1"/>
  <c r="CS63" i="21" s="1"/>
  <c r="CT63" i="21" a="1"/>
  <c r="CT63" i="21" s="1"/>
  <c r="CU63" i="21" a="1"/>
  <c r="CU63" i="21" s="1"/>
  <c r="CV63" i="21" a="1"/>
  <c r="CV63" i="21" s="1"/>
  <c r="CW63" i="21" a="1"/>
  <c r="CW63" i="21" s="1"/>
  <c r="S64" i="21" a="1"/>
  <c r="S64" i="21" s="1"/>
  <c r="T64" i="21" a="1"/>
  <c r="T64" i="21" s="1"/>
  <c r="U64" i="21" a="1"/>
  <c r="U64" i="21" s="1"/>
  <c r="V64" i="21" a="1"/>
  <c r="V64" i="21" s="1"/>
  <c r="W64" i="21" a="1"/>
  <c r="W64" i="21" s="1"/>
  <c r="X64" i="21" a="1"/>
  <c r="X64" i="21" s="1"/>
  <c r="Y64" i="21" a="1"/>
  <c r="Y64" i="21" s="1"/>
  <c r="Z64" i="21" a="1"/>
  <c r="Z64" i="21" s="1"/>
  <c r="AA64" i="21" a="1"/>
  <c r="AA64" i="21" s="1"/>
  <c r="AB64" i="21" a="1"/>
  <c r="AB64" i="21" s="1"/>
  <c r="AC64" i="21" a="1"/>
  <c r="AC64" i="21" s="1"/>
  <c r="AD64" i="21" a="1"/>
  <c r="AD64" i="21" s="1"/>
  <c r="AE64" i="21" a="1"/>
  <c r="AE64" i="21" s="1"/>
  <c r="AF64" i="21" a="1"/>
  <c r="AF64" i="21" s="1"/>
  <c r="AG64" i="21" a="1"/>
  <c r="AG64" i="21" s="1"/>
  <c r="AH64" i="21" a="1"/>
  <c r="AH64" i="21" s="1"/>
  <c r="AI64" i="21" a="1"/>
  <c r="AI64" i="21" s="1"/>
  <c r="AJ64" i="21" a="1"/>
  <c r="AJ64" i="21" s="1"/>
  <c r="AK64" i="21" a="1"/>
  <c r="AK64" i="21" s="1"/>
  <c r="AL64" i="21" a="1"/>
  <c r="AL64" i="21" s="1"/>
  <c r="AM64" i="21" a="1"/>
  <c r="AM64" i="21" s="1"/>
  <c r="AN64" i="21" a="1"/>
  <c r="AN64" i="21" s="1"/>
  <c r="AO64" i="21" a="1"/>
  <c r="AO64" i="21" s="1"/>
  <c r="AP64" i="21" a="1"/>
  <c r="AP64" i="21" s="1"/>
  <c r="AQ64" i="21" a="1"/>
  <c r="AQ64" i="21" s="1"/>
  <c r="AR64" i="21" a="1"/>
  <c r="AR64" i="21" s="1"/>
  <c r="AS64" i="21" a="1"/>
  <c r="AS64" i="21" s="1"/>
  <c r="AT64" i="21" a="1"/>
  <c r="AT64" i="21" s="1"/>
  <c r="AU64" i="21" a="1"/>
  <c r="AU64" i="21" s="1"/>
  <c r="AV64" i="21" a="1"/>
  <c r="AV64" i="21" s="1"/>
  <c r="AW64" i="21" a="1"/>
  <c r="AW64" i="21" s="1"/>
  <c r="AX64" i="21" a="1"/>
  <c r="AX64" i="21" s="1"/>
  <c r="AY64" i="21" a="1"/>
  <c r="AY64" i="21" s="1"/>
  <c r="AZ64" i="21" a="1"/>
  <c r="AZ64" i="21" s="1"/>
  <c r="BA64" i="21" a="1"/>
  <c r="BA64" i="21" s="1"/>
  <c r="BB64" i="21" a="1"/>
  <c r="BB64" i="21" s="1"/>
  <c r="BC64" i="21" a="1"/>
  <c r="BC64" i="21" s="1"/>
  <c r="BD64" i="21" a="1"/>
  <c r="BD64" i="21" s="1"/>
  <c r="BE64" i="21" a="1"/>
  <c r="BE64" i="21" s="1"/>
  <c r="BF64" i="21" a="1"/>
  <c r="BF64" i="21" s="1"/>
  <c r="BG64" i="21" a="1"/>
  <c r="BG64" i="21" s="1"/>
  <c r="BH64" i="21" a="1"/>
  <c r="BH64" i="21" s="1"/>
  <c r="BI64" i="21" a="1"/>
  <c r="BI64" i="21" s="1"/>
  <c r="BJ64" i="21" a="1"/>
  <c r="BJ64" i="21" s="1"/>
  <c r="BK64" i="21" a="1"/>
  <c r="BK64" i="21" s="1"/>
  <c r="BL64" i="21" a="1"/>
  <c r="BL64" i="21" s="1"/>
  <c r="BM64" i="21" a="1"/>
  <c r="BM64" i="21" s="1"/>
  <c r="BN64" i="21" a="1"/>
  <c r="BN64" i="21" s="1"/>
  <c r="BO64" i="21" a="1"/>
  <c r="BO64" i="21" s="1"/>
  <c r="BP64" i="21" a="1"/>
  <c r="BP64" i="21" s="1"/>
  <c r="BQ64" i="21" a="1"/>
  <c r="BQ64" i="21" s="1"/>
  <c r="BR64" i="21" a="1"/>
  <c r="BR64" i="21" s="1"/>
  <c r="BS64" i="21" a="1"/>
  <c r="BS64" i="21" s="1"/>
  <c r="BT64" i="21" a="1"/>
  <c r="BT64" i="21" s="1"/>
  <c r="BU64" i="21" a="1"/>
  <c r="BU64" i="21" s="1"/>
  <c r="BV64" i="21" a="1"/>
  <c r="BV64" i="21" s="1"/>
  <c r="BW64" i="21" a="1"/>
  <c r="BW64" i="21" s="1"/>
  <c r="BX64" i="21" a="1"/>
  <c r="BX64" i="21" s="1"/>
  <c r="BY64" i="21" a="1"/>
  <c r="BY64" i="21" s="1"/>
  <c r="BZ64" i="21" a="1"/>
  <c r="BZ64" i="21" s="1"/>
  <c r="CA64" i="21" a="1"/>
  <c r="CA64" i="21" s="1"/>
  <c r="CB64" i="21" a="1"/>
  <c r="CB64" i="21" s="1"/>
  <c r="CC64" i="21" a="1"/>
  <c r="CC64" i="21" s="1"/>
  <c r="CD64" i="21" a="1"/>
  <c r="CD64" i="21" s="1"/>
  <c r="CE64" i="21" a="1"/>
  <c r="CE64" i="21" s="1"/>
  <c r="CF64" i="21" a="1"/>
  <c r="CF64" i="21" s="1"/>
  <c r="CG64" i="21" a="1"/>
  <c r="CG64" i="21" s="1"/>
  <c r="CH64" i="21" a="1"/>
  <c r="CH64" i="21" s="1"/>
  <c r="CI64" i="21" a="1"/>
  <c r="CI64" i="21" s="1"/>
  <c r="CJ64" i="21" a="1"/>
  <c r="CJ64" i="21" s="1"/>
  <c r="CK64" i="21" a="1"/>
  <c r="CK64" i="21" s="1"/>
  <c r="CL64" i="21" a="1"/>
  <c r="CL64" i="21" s="1"/>
  <c r="CM64" i="21" a="1"/>
  <c r="CM64" i="21" s="1"/>
  <c r="CN64" i="21" a="1"/>
  <c r="CN64" i="21" s="1"/>
  <c r="CO64" i="21" a="1"/>
  <c r="CO64" i="21" s="1"/>
  <c r="CP64" i="21" a="1"/>
  <c r="CP64" i="21" s="1"/>
  <c r="CQ64" i="21" a="1"/>
  <c r="CQ64" i="21" s="1"/>
  <c r="CR64" i="21" a="1"/>
  <c r="CR64" i="21" s="1"/>
  <c r="CS64" i="21" a="1"/>
  <c r="CS64" i="21" s="1"/>
  <c r="CT64" i="21" a="1"/>
  <c r="CT64" i="21" s="1"/>
  <c r="CU64" i="21" a="1"/>
  <c r="CU64" i="21" s="1"/>
  <c r="CV64" i="21" a="1"/>
  <c r="CV64" i="21" s="1"/>
  <c r="CW64" i="21" a="1"/>
  <c r="CW64" i="21" s="1"/>
  <c r="AU2" i="21" a="1"/>
  <c r="AU2" i="21" s="1"/>
  <c r="AV2" i="21" a="1"/>
  <c r="AV2" i="21" s="1"/>
  <c r="AW2" i="21" a="1"/>
  <c r="AW2" i="21" s="1"/>
  <c r="AX2" i="21" a="1"/>
  <c r="AX2" i="21" s="1"/>
  <c r="AY2" i="21" a="1"/>
  <c r="AY2" i="21" s="1"/>
  <c r="AZ2" i="21" a="1"/>
  <c r="AZ2" i="21" s="1"/>
  <c r="BA2" i="21" a="1"/>
  <c r="BA2" i="21" s="1"/>
  <c r="BB2" i="21" a="1"/>
  <c r="BB2" i="21" s="1"/>
  <c r="BC2" i="21" a="1"/>
  <c r="BC2" i="21" s="1"/>
  <c r="BD2" i="21" a="1"/>
  <c r="BD2" i="21" s="1"/>
  <c r="BE2" i="21" a="1"/>
  <c r="BE2" i="21" s="1"/>
  <c r="BF2" i="21" a="1"/>
  <c r="BF2" i="21" s="1"/>
  <c r="BG2" i="21" a="1"/>
  <c r="BG2" i="21" s="1"/>
  <c r="BH2" i="21" a="1"/>
  <c r="BH2" i="21" s="1"/>
  <c r="BI2" i="21" a="1"/>
  <c r="BI2" i="21" s="1"/>
  <c r="BJ2" i="21" a="1"/>
  <c r="BJ2" i="21" s="1"/>
  <c r="BK2" i="21" a="1"/>
  <c r="BK2" i="21" s="1"/>
  <c r="BL2" i="21" a="1"/>
  <c r="BL2" i="21" s="1"/>
  <c r="BM2" i="21" a="1"/>
  <c r="BM2" i="21" s="1"/>
  <c r="BN2" i="21" a="1"/>
  <c r="BN2" i="21" s="1"/>
  <c r="BO2" i="21" a="1"/>
  <c r="BO2" i="21" s="1"/>
  <c r="BP2" i="21" a="1"/>
  <c r="BP2" i="21" s="1"/>
  <c r="BQ2" i="21" a="1"/>
  <c r="BQ2" i="21" s="1"/>
  <c r="BR2" i="21" a="1"/>
  <c r="BR2" i="21" s="1"/>
  <c r="BS2" i="21" a="1"/>
  <c r="BS2" i="21" s="1"/>
  <c r="BT2" i="21" a="1"/>
  <c r="BT2" i="21" s="1"/>
  <c r="BU2" i="21" a="1"/>
  <c r="BU2" i="21" s="1"/>
  <c r="BV2" i="21" a="1"/>
  <c r="BV2" i="21" s="1"/>
  <c r="BW2" i="21" a="1"/>
  <c r="BW2" i="21" s="1"/>
  <c r="BX2" i="21" a="1"/>
  <c r="BX2" i="21" s="1"/>
  <c r="BY2" i="21" a="1"/>
  <c r="BY2" i="21" s="1"/>
  <c r="BZ2" i="21" a="1"/>
  <c r="BZ2" i="21" s="1"/>
  <c r="CA2" i="21" a="1"/>
  <c r="CA2" i="21" s="1"/>
  <c r="CB2" i="21" a="1"/>
  <c r="CB2" i="21" s="1"/>
  <c r="CC2" i="21" a="1"/>
  <c r="CC2" i="21" s="1"/>
  <c r="CD2" i="21" a="1"/>
  <c r="CD2" i="21" s="1"/>
  <c r="CE2" i="21" a="1"/>
  <c r="CE2" i="21" s="1"/>
  <c r="CF2" i="21" a="1"/>
  <c r="CF2" i="21" s="1"/>
  <c r="CG2" i="21" a="1"/>
  <c r="CG2" i="21" s="1"/>
  <c r="CH2" i="21" a="1"/>
  <c r="CH2" i="21" s="1"/>
  <c r="CI2" i="21" a="1"/>
  <c r="CI2" i="21" s="1"/>
  <c r="CJ2" i="21" a="1"/>
  <c r="CJ2" i="21" s="1"/>
  <c r="CK2" i="21" a="1"/>
  <c r="CK2" i="21" s="1"/>
  <c r="CL2" i="21" a="1"/>
  <c r="CL2" i="21" s="1"/>
  <c r="CM2" i="21" a="1"/>
  <c r="CM2" i="21" s="1"/>
  <c r="CN2" i="21" a="1"/>
  <c r="CN2" i="21" s="1"/>
  <c r="CO2" i="21" a="1"/>
  <c r="CO2" i="21" s="1"/>
  <c r="CP2" i="21" a="1"/>
  <c r="CP2" i="21" s="1"/>
  <c r="CQ2" i="21" a="1"/>
  <c r="CQ2" i="21" s="1"/>
  <c r="CR2" i="21" a="1"/>
  <c r="CR2" i="21" s="1"/>
  <c r="CS2" i="21" a="1"/>
  <c r="CS2" i="21" s="1"/>
  <c r="CT2" i="21" a="1"/>
  <c r="CT2" i="21" s="1"/>
  <c r="CU2" i="21" a="1"/>
  <c r="CU2" i="21" s="1"/>
  <c r="CV2" i="21" a="1"/>
  <c r="CV2" i="21" s="1"/>
  <c r="CW2" i="21" a="1"/>
  <c r="CW2" i="21" s="1"/>
  <c r="AU3" i="21" a="1"/>
  <c r="AU3" i="21" s="1"/>
  <c r="AV3" i="21" a="1"/>
  <c r="AV3" i="21" s="1"/>
  <c r="AW3" i="21" a="1"/>
  <c r="AW3" i="21" s="1"/>
  <c r="AX3" i="21" a="1"/>
  <c r="AX3" i="21" s="1"/>
  <c r="AY3" i="21" a="1"/>
  <c r="AY3" i="21" s="1"/>
  <c r="AZ3" i="21" a="1"/>
  <c r="AZ3" i="21" s="1"/>
  <c r="BA3" i="21" a="1"/>
  <c r="BA3" i="21" s="1"/>
  <c r="BB3" i="21" a="1"/>
  <c r="BB3" i="21" s="1"/>
  <c r="BC3" i="21" a="1"/>
  <c r="BC3" i="21" s="1"/>
  <c r="BD3" i="21" a="1"/>
  <c r="BD3" i="21" s="1"/>
  <c r="BE3" i="21" a="1"/>
  <c r="BE3" i="21" s="1"/>
  <c r="BF3" i="21" a="1"/>
  <c r="BF3" i="21" s="1"/>
  <c r="BG3" i="21" a="1"/>
  <c r="BG3" i="21" s="1"/>
  <c r="BH3" i="21" a="1"/>
  <c r="BH3" i="21" s="1"/>
  <c r="BI3" i="21" a="1"/>
  <c r="BI3" i="21" s="1"/>
  <c r="BJ3" i="21" a="1"/>
  <c r="BJ3" i="21" s="1"/>
  <c r="BK3" i="21" a="1"/>
  <c r="BK3" i="21" s="1"/>
  <c r="BL3" i="21" a="1"/>
  <c r="BL3" i="21" s="1"/>
  <c r="BM3" i="21" a="1"/>
  <c r="BM3" i="21" s="1"/>
  <c r="BN3" i="21" a="1"/>
  <c r="BN3" i="21" s="1"/>
  <c r="BO3" i="21" a="1"/>
  <c r="BO3" i="21" s="1"/>
  <c r="BP3" i="21" a="1"/>
  <c r="BP3" i="21" s="1"/>
  <c r="BQ3" i="21" a="1"/>
  <c r="BQ3" i="21" s="1"/>
  <c r="BR3" i="21" a="1"/>
  <c r="BR3" i="21" s="1"/>
  <c r="BS3" i="21" a="1"/>
  <c r="BS3" i="21" s="1"/>
  <c r="BT3" i="21" a="1"/>
  <c r="BT3" i="21" s="1"/>
  <c r="BU3" i="21" a="1"/>
  <c r="BU3" i="21" s="1"/>
  <c r="BV3" i="21" a="1"/>
  <c r="BV3" i="21" s="1"/>
  <c r="BW3" i="21" a="1"/>
  <c r="BW3" i="21" s="1"/>
  <c r="BX3" i="21" a="1"/>
  <c r="BX3" i="21" s="1"/>
  <c r="BY3" i="21" a="1"/>
  <c r="BY3" i="21" s="1"/>
  <c r="BZ3" i="21" a="1"/>
  <c r="BZ3" i="21" s="1"/>
  <c r="CA3" i="21" a="1"/>
  <c r="CA3" i="21" s="1"/>
  <c r="CB3" i="21" a="1"/>
  <c r="CB3" i="21" s="1"/>
  <c r="CC3" i="21" a="1"/>
  <c r="CC3" i="21" s="1"/>
  <c r="CD3" i="21" a="1"/>
  <c r="CD3" i="21" s="1"/>
  <c r="CE3" i="21" a="1"/>
  <c r="CE3" i="21" s="1"/>
  <c r="CF3" i="21" a="1"/>
  <c r="CF3" i="21" s="1"/>
  <c r="CG3" i="21" a="1"/>
  <c r="CG3" i="21" s="1"/>
  <c r="CH3" i="21" a="1"/>
  <c r="CH3" i="21" s="1"/>
  <c r="CI3" i="21" a="1"/>
  <c r="CI3" i="21" s="1"/>
  <c r="CJ3" i="21" a="1"/>
  <c r="CJ3" i="21" s="1"/>
  <c r="CK3" i="21" a="1"/>
  <c r="CK3" i="21" s="1"/>
  <c r="CL3" i="21" a="1"/>
  <c r="CL3" i="21" s="1"/>
  <c r="CM3" i="21" a="1"/>
  <c r="CM3" i="21" s="1"/>
  <c r="CN3" i="21" a="1"/>
  <c r="CN3" i="21" s="1"/>
  <c r="CO3" i="21" a="1"/>
  <c r="CO3" i="21" s="1"/>
  <c r="CP3" i="21" a="1"/>
  <c r="CP3" i="21" s="1"/>
  <c r="CQ3" i="21" a="1"/>
  <c r="CQ3" i="21" s="1"/>
  <c r="CR3" i="21" a="1"/>
  <c r="CR3" i="21" s="1"/>
  <c r="CS3" i="21" a="1"/>
  <c r="CS3" i="21" s="1"/>
  <c r="CT3" i="21" a="1"/>
  <c r="CT3" i="21" s="1"/>
  <c r="CU3" i="21" a="1"/>
  <c r="CU3" i="21" s="1"/>
  <c r="CV3" i="21" a="1"/>
  <c r="CV3" i="21" s="1"/>
  <c r="CW3" i="21" a="1"/>
  <c r="CW3" i="21" s="1"/>
  <c r="AU5" i="21"/>
  <c r="AV5" i="21"/>
  <c r="AW5" i="21"/>
  <c r="AX5" i="21"/>
  <c r="AY5" i="21"/>
  <c r="AZ5" i="21"/>
  <c r="BA5" i="21"/>
  <c r="BB5" i="21"/>
  <c r="BC5" i="21"/>
  <c r="BD5" i="21"/>
  <c r="BE5" i="21"/>
  <c r="BF5" i="21"/>
  <c r="BG5" i="21"/>
  <c r="BH5" i="21"/>
  <c r="BI5" i="21"/>
  <c r="BJ5" i="21"/>
  <c r="BK5" i="21"/>
  <c r="BL5" i="21"/>
  <c r="BM5" i="21"/>
  <c r="BN5" i="21"/>
  <c r="BO5" i="21"/>
  <c r="BP5" i="21"/>
  <c r="BQ5" i="21"/>
  <c r="BR5" i="21"/>
  <c r="BS5" i="21"/>
  <c r="BT5" i="21"/>
  <c r="BU5" i="21"/>
  <c r="BV5" i="21"/>
  <c r="BW5" i="21"/>
  <c r="BX5" i="21"/>
  <c r="BY5" i="21"/>
  <c r="BZ5" i="21"/>
  <c r="CA5" i="21"/>
  <c r="CB5" i="21"/>
  <c r="CC5" i="21"/>
  <c r="CD5" i="21"/>
  <c r="CE5" i="21"/>
  <c r="CF5" i="21"/>
  <c r="CG5" i="21"/>
  <c r="CH5" i="21"/>
  <c r="CI5" i="21"/>
  <c r="CJ5" i="21"/>
  <c r="CK5" i="21"/>
  <c r="CL5" i="21"/>
  <c r="CM5" i="21"/>
  <c r="CN5" i="21"/>
  <c r="CO5" i="21"/>
  <c r="CP5" i="21"/>
  <c r="CQ5" i="21"/>
  <c r="CR5" i="21"/>
  <c r="CS5" i="21"/>
  <c r="CT5" i="21"/>
  <c r="CU5" i="21"/>
  <c r="CV5" i="21"/>
  <c r="CW5" i="21"/>
  <c r="AU10" i="21" a="1"/>
  <c r="AU10" i="21" s="1"/>
  <c r="AV10" i="21" a="1"/>
  <c r="AV10" i="21" s="1"/>
  <c r="AW10" i="21" a="1"/>
  <c r="AW10" i="21" s="1"/>
  <c r="AX10" i="21" a="1"/>
  <c r="AX10" i="21" s="1"/>
  <c r="AY10" i="21" a="1"/>
  <c r="AY10" i="21" s="1"/>
  <c r="AZ10" i="21" a="1"/>
  <c r="AZ10" i="21" s="1"/>
  <c r="BA10" i="21" a="1"/>
  <c r="BA10" i="21" s="1"/>
  <c r="BB10" i="21" a="1"/>
  <c r="BB10" i="21" s="1"/>
  <c r="BC10" i="21" a="1"/>
  <c r="BC10" i="21" s="1"/>
  <c r="BD10" i="21" a="1"/>
  <c r="BD10" i="21" s="1"/>
  <c r="BE10" i="21" a="1"/>
  <c r="BE10" i="21" s="1"/>
  <c r="BF10" i="21" a="1"/>
  <c r="BF10" i="21" s="1"/>
  <c r="BG10" i="21" a="1"/>
  <c r="BG10" i="21" s="1"/>
  <c r="BH10" i="21" a="1"/>
  <c r="BH10" i="21" s="1"/>
  <c r="BI10" i="21" a="1"/>
  <c r="BI10" i="21" s="1"/>
  <c r="BJ10" i="21" a="1"/>
  <c r="BJ10" i="21" s="1"/>
  <c r="BK10" i="21" a="1"/>
  <c r="BK10" i="21" s="1"/>
  <c r="BL10" i="21" a="1"/>
  <c r="BL10" i="21" s="1"/>
  <c r="BM10" i="21" a="1"/>
  <c r="BM10" i="21" s="1"/>
  <c r="BN10" i="21" a="1"/>
  <c r="BN10" i="21" s="1"/>
  <c r="BO10" i="21" a="1"/>
  <c r="BO10" i="21" s="1"/>
  <c r="BP10" i="21" a="1"/>
  <c r="BP10" i="21" s="1"/>
  <c r="BQ10" i="21" a="1"/>
  <c r="BQ10" i="21" s="1"/>
  <c r="BR10" i="21" a="1"/>
  <c r="BR10" i="21" s="1"/>
  <c r="BS10" i="21" a="1"/>
  <c r="BS10" i="21" s="1"/>
  <c r="BT10" i="21" a="1"/>
  <c r="BT10" i="21" s="1"/>
  <c r="BU10" i="21" a="1"/>
  <c r="BU10" i="21" s="1"/>
  <c r="BV10" i="21" a="1"/>
  <c r="BV10" i="21" s="1"/>
  <c r="BW10" i="21" a="1"/>
  <c r="BW10" i="21" s="1"/>
  <c r="BX10" i="21" a="1"/>
  <c r="BX10" i="21" s="1"/>
  <c r="BY10" i="21" a="1"/>
  <c r="BY10" i="21" s="1"/>
  <c r="BZ10" i="21" a="1"/>
  <c r="BZ10" i="21" s="1"/>
  <c r="CA10" i="21" a="1"/>
  <c r="CA10" i="21" s="1"/>
  <c r="CB10" i="21" a="1"/>
  <c r="CB10" i="21" s="1"/>
  <c r="CC10" i="21" a="1"/>
  <c r="CC10" i="21" s="1"/>
  <c r="CD10" i="21" a="1"/>
  <c r="CD10" i="21" s="1"/>
  <c r="CE10" i="21" a="1"/>
  <c r="CE10" i="21" s="1"/>
  <c r="CF10" i="21" a="1"/>
  <c r="CF10" i="21" s="1"/>
  <c r="CG10" i="21" a="1"/>
  <c r="CG10" i="21" s="1"/>
  <c r="CH10" i="21" a="1"/>
  <c r="CH10" i="21" s="1"/>
  <c r="CI10" i="21" a="1"/>
  <c r="CI10" i="21" s="1"/>
  <c r="CJ10" i="21" a="1"/>
  <c r="CJ10" i="21" s="1"/>
  <c r="CK10" i="21" a="1"/>
  <c r="CK10" i="21" s="1"/>
  <c r="CL10" i="21" a="1"/>
  <c r="CL10" i="21" s="1"/>
  <c r="CM10" i="21" a="1"/>
  <c r="CM10" i="21" s="1"/>
  <c r="CN10" i="21" a="1"/>
  <c r="CN10" i="21" s="1"/>
  <c r="CO10" i="21" a="1"/>
  <c r="CO10" i="21" s="1"/>
  <c r="CP10" i="21" a="1"/>
  <c r="CP10" i="21" s="1"/>
  <c r="CQ10" i="21" a="1"/>
  <c r="CQ10" i="21" s="1"/>
  <c r="CR10" i="21" a="1"/>
  <c r="CR10" i="21" s="1"/>
  <c r="CS10" i="21" a="1"/>
  <c r="CS10" i="21" s="1"/>
  <c r="CT10" i="21" a="1"/>
  <c r="CT10" i="21" s="1"/>
  <c r="CU10" i="21" a="1"/>
  <c r="CU10" i="21" s="1"/>
  <c r="CV10" i="21" a="1"/>
  <c r="CV10" i="21" s="1"/>
  <c r="CW10" i="21" a="1"/>
  <c r="CW10" i="21" s="1"/>
  <c r="BP1" i="21" a="1"/>
  <c r="BP1" i="21" s="1"/>
  <c r="BQ1" i="21" a="1"/>
  <c r="BQ1" i="21" s="1"/>
  <c r="BR1" i="21" a="1"/>
  <c r="BR1" i="21" s="1"/>
  <c r="BS1" i="21" a="1"/>
  <c r="BS1" i="21" s="1"/>
  <c r="BT1" i="21" a="1"/>
  <c r="BT1" i="21" s="1"/>
  <c r="BU1" i="21" a="1"/>
  <c r="BU1" i="21" s="1"/>
  <c r="BV1" i="21" a="1"/>
  <c r="BV1" i="21" s="1"/>
  <c r="BW1" i="21" a="1"/>
  <c r="BW1" i="21" s="1"/>
  <c r="BX1" i="21" a="1"/>
  <c r="BX1" i="21" s="1"/>
  <c r="BY1" i="21" a="1"/>
  <c r="BY1" i="21" s="1"/>
  <c r="BZ1" i="21" a="1"/>
  <c r="BZ1" i="21" s="1"/>
  <c r="CA1" i="21" a="1"/>
  <c r="CA1" i="21" s="1"/>
  <c r="CB1" i="21" a="1"/>
  <c r="CB1" i="21" s="1"/>
  <c r="CC1" i="21" a="1"/>
  <c r="CC1" i="21" s="1"/>
  <c r="CD1" i="21" a="1"/>
  <c r="CD1" i="21" s="1"/>
  <c r="CE1" i="21" a="1"/>
  <c r="CE1" i="21" s="1"/>
  <c r="CF1" i="21" a="1"/>
  <c r="CF1" i="21" s="1"/>
  <c r="CG1" i="21" a="1"/>
  <c r="CG1" i="21" s="1"/>
  <c r="CH1" i="21" a="1"/>
  <c r="CH1" i="21" s="1"/>
  <c r="CI1" i="21" a="1"/>
  <c r="CI1" i="21" s="1"/>
  <c r="CJ1" i="21" a="1"/>
  <c r="CJ1" i="21" s="1"/>
  <c r="CK1" i="21" a="1"/>
  <c r="CK1" i="21" s="1"/>
  <c r="CL1" i="21" a="1"/>
  <c r="CL1" i="21" s="1"/>
  <c r="CM1" i="21" a="1"/>
  <c r="CM1" i="21" s="1"/>
  <c r="CN1" i="21" a="1"/>
  <c r="CN1" i="21" s="1"/>
  <c r="CO1" i="21" a="1"/>
  <c r="CO1" i="21" s="1"/>
  <c r="CP1" i="21" a="1"/>
  <c r="CP1" i="21" s="1"/>
  <c r="CQ1" i="21" a="1"/>
  <c r="CQ1" i="21" s="1"/>
  <c r="CR1" i="21" a="1"/>
  <c r="CR1" i="21" s="1"/>
  <c r="CS1" i="21" a="1"/>
  <c r="CS1" i="21" s="1"/>
  <c r="CT1" i="21" a="1"/>
  <c r="CT1" i="21" s="1"/>
  <c r="CU1" i="21" a="1"/>
  <c r="CU1" i="21" s="1"/>
  <c r="CV1" i="21" a="1"/>
  <c r="CV1" i="21" s="1"/>
  <c r="CW1" i="21" a="1"/>
  <c r="CW1" i="21" s="1"/>
  <c r="C1" i="21" a="1"/>
  <c r="C1" i="21" s="1"/>
  <c r="D1" i="21" a="1"/>
  <c r="D1" i="21" s="1"/>
  <c r="E1" i="21" a="1"/>
  <c r="E1" i="21" s="1"/>
  <c r="F1" i="21" a="1"/>
  <c r="F1" i="21" s="1"/>
  <c r="G1" i="21" a="1"/>
  <c r="G1" i="21" s="1"/>
  <c r="H1" i="21" a="1"/>
  <c r="H1" i="21" s="1"/>
  <c r="I1" i="21" a="1"/>
  <c r="I1" i="21" s="1"/>
  <c r="J1" i="21" a="1"/>
  <c r="J1" i="21" s="1"/>
  <c r="K1" i="21" a="1"/>
  <c r="K1" i="21" s="1"/>
  <c r="L1" i="21" a="1"/>
  <c r="L1" i="21" s="1"/>
  <c r="M1" i="21" a="1"/>
  <c r="M1" i="21" s="1"/>
  <c r="N1" i="21" a="1"/>
  <c r="N1" i="21" s="1"/>
  <c r="O1" i="21" a="1"/>
  <c r="O1" i="21" s="1"/>
  <c r="P1" i="21" a="1"/>
  <c r="P1" i="21" s="1"/>
  <c r="Q1" i="21" a="1"/>
  <c r="Q1" i="21" s="1"/>
  <c r="R1" i="21" a="1"/>
  <c r="R1" i="21" s="1"/>
  <c r="S1" i="21" a="1"/>
  <c r="S1" i="21" s="1"/>
  <c r="T1" i="21" a="1"/>
  <c r="T1" i="21" s="1"/>
  <c r="U1" i="21" a="1"/>
  <c r="U1" i="21" s="1"/>
  <c r="V1" i="21" a="1"/>
  <c r="V1" i="21" s="1"/>
  <c r="W1" i="21" a="1"/>
  <c r="W1" i="21" s="1"/>
  <c r="X1" i="21" a="1"/>
  <c r="X1" i="21" s="1"/>
  <c r="Y1" i="21" a="1"/>
  <c r="Y1" i="21" s="1"/>
  <c r="Z1" i="21" a="1"/>
  <c r="Z1" i="21" s="1"/>
  <c r="AA1" i="21" a="1"/>
  <c r="AA1" i="21" s="1"/>
  <c r="AB1" i="21" a="1"/>
  <c r="AB1" i="21" s="1"/>
  <c r="AC1" i="21" a="1"/>
  <c r="AC1" i="21" s="1"/>
  <c r="AD1" i="21" a="1"/>
  <c r="AD1" i="21" s="1"/>
  <c r="AE1" i="21" a="1"/>
  <c r="AE1" i="21" s="1"/>
  <c r="AF1" i="21" a="1"/>
  <c r="AF1" i="21" s="1"/>
  <c r="AG1" i="21" a="1"/>
  <c r="AG1" i="21" s="1"/>
  <c r="AH1" i="21" a="1"/>
  <c r="AH1" i="21" s="1"/>
  <c r="AI1" i="21" a="1"/>
  <c r="AI1" i="21" s="1"/>
  <c r="AJ1" i="21" a="1"/>
  <c r="AJ1" i="21" s="1"/>
  <c r="AK1" i="21" a="1"/>
  <c r="AK1" i="21" s="1"/>
  <c r="AL1" i="21" a="1"/>
  <c r="AL1" i="21" s="1"/>
  <c r="AM1" i="21" a="1"/>
  <c r="AM1" i="21" s="1"/>
  <c r="AN1" i="21" a="1"/>
  <c r="AN1" i="21" s="1"/>
  <c r="AO1" i="21" a="1"/>
  <c r="AO1" i="21" s="1"/>
  <c r="AP1" i="21" a="1"/>
  <c r="AP1" i="21" s="1"/>
  <c r="AQ1" i="21" a="1"/>
  <c r="AQ1" i="21" s="1"/>
  <c r="AR1" i="21" a="1"/>
  <c r="AR1" i="21" s="1"/>
  <c r="AS1" i="21" a="1"/>
  <c r="AS1" i="21" s="1"/>
  <c r="AT1" i="21" a="1"/>
  <c r="AT1" i="21" s="1"/>
  <c r="AU1" i="21" a="1"/>
  <c r="AU1" i="21" s="1"/>
  <c r="AV1" i="21" a="1"/>
  <c r="AV1" i="21" s="1"/>
  <c r="AW1" i="21" a="1"/>
  <c r="AW1" i="21" s="1"/>
  <c r="AX1" i="21" a="1"/>
  <c r="AX1" i="21" s="1"/>
  <c r="AY1" i="21" a="1"/>
  <c r="AY1" i="21" s="1"/>
  <c r="AZ1" i="21" a="1"/>
  <c r="AZ1" i="21" s="1"/>
  <c r="BA1" i="21" a="1"/>
  <c r="BA1" i="21" s="1"/>
  <c r="BB1" i="21" a="1"/>
  <c r="BB1" i="21" s="1"/>
  <c r="BC1" i="21" a="1"/>
  <c r="BC1" i="21" s="1"/>
  <c r="BD1" i="21" a="1"/>
  <c r="BD1" i="21" s="1"/>
  <c r="BE1" i="21" a="1"/>
  <c r="BE1" i="21" s="1"/>
  <c r="BF1" i="21" a="1"/>
  <c r="BF1" i="21" s="1"/>
  <c r="BG1" i="21" a="1"/>
  <c r="BG1" i="21" s="1"/>
  <c r="BH1" i="21" a="1"/>
  <c r="BH1" i="21" s="1"/>
  <c r="BI1" i="21" a="1"/>
  <c r="BI1" i="21" s="1"/>
  <c r="BJ1" i="21" a="1"/>
  <c r="BJ1" i="21" s="1"/>
  <c r="BK1" i="21" a="1"/>
  <c r="BK1" i="21" s="1"/>
  <c r="BL1" i="21" a="1"/>
  <c r="BL1" i="21" s="1"/>
  <c r="BM1" i="21" a="1"/>
  <c r="BM1" i="21" s="1"/>
  <c r="BN1" i="21" a="1"/>
  <c r="BN1" i="21" s="1"/>
  <c r="BO1" i="21" a="1"/>
  <c r="BO1" i="21" s="1"/>
  <c r="C2" i="21" a="1"/>
  <c r="C2" i="21" s="1"/>
  <c r="D2" i="21" a="1"/>
  <c r="D2" i="21" s="1"/>
  <c r="E2" i="21" a="1"/>
  <c r="E2" i="21" s="1"/>
  <c r="F2" i="21" a="1"/>
  <c r="F2" i="21" s="1"/>
  <c r="G2" i="21" a="1"/>
  <c r="G2" i="21" s="1"/>
  <c r="H2" i="21" a="1"/>
  <c r="H2" i="21" s="1"/>
  <c r="I2" i="21" a="1"/>
  <c r="I2" i="21" s="1"/>
  <c r="J2" i="21" a="1"/>
  <c r="J2" i="21" s="1"/>
  <c r="K2" i="21" a="1"/>
  <c r="K2" i="21" s="1"/>
  <c r="L2" i="21" a="1"/>
  <c r="L2" i="21" s="1"/>
  <c r="M2" i="21" a="1"/>
  <c r="M2" i="21" s="1"/>
  <c r="N2" i="21" a="1"/>
  <c r="N2" i="21" s="1"/>
  <c r="O2" i="21" a="1"/>
  <c r="O2" i="21" s="1"/>
  <c r="P2" i="21" a="1"/>
  <c r="P2" i="21" s="1"/>
  <c r="Q2" i="21" a="1"/>
  <c r="Q2" i="21" s="1"/>
  <c r="R2" i="21" a="1"/>
  <c r="R2" i="21" s="1"/>
  <c r="S2" i="21" a="1"/>
  <c r="S2" i="21" s="1"/>
  <c r="T2" i="21" a="1"/>
  <c r="T2" i="21" s="1"/>
  <c r="U2" i="21" a="1"/>
  <c r="U2" i="21" s="1"/>
  <c r="V2" i="21" a="1"/>
  <c r="V2" i="21" s="1"/>
  <c r="W2" i="21" a="1"/>
  <c r="W2" i="21" s="1"/>
  <c r="X2" i="21" a="1"/>
  <c r="X2" i="21" s="1"/>
  <c r="Y2" i="21" a="1"/>
  <c r="Y2" i="21" s="1"/>
  <c r="Z2" i="21" a="1"/>
  <c r="Z2" i="21" s="1"/>
  <c r="AA2" i="21" a="1"/>
  <c r="AA2" i="21" s="1"/>
  <c r="AB2" i="21" a="1"/>
  <c r="AB2" i="21" s="1"/>
  <c r="AC2" i="21" a="1"/>
  <c r="AC2" i="21" s="1"/>
  <c r="AD2" i="21" a="1"/>
  <c r="AD2" i="21" s="1"/>
  <c r="AE2" i="21" a="1"/>
  <c r="AE2" i="21" s="1"/>
  <c r="AF2" i="21" a="1"/>
  <c r="AF2" i="21" s="1"/>
  <c r="AG2" i="21" a="1"/>
  <c r="AG2" i="21" s="1"/>
  <c r="AH2" i="21" a="1"/>
  <c r="AH2" i="21" s="1"/>
  <c r="AI2" i="21" a="1"/>
  <c r="AI2" i="21" s="1"/>
  <c r="AJ2" i="21" a="1"/>
  <c r="AJ2" i="21" s="1"/>
  <c r="AK2" i="21" a="1"/>
  <c r="AK2" i="21" s="1"/>
  <c r="AL2" i="21" a="1"/>
  <c r="AL2" i="21" s="1"/>
  <c r="AM2" i="21" a="1"/>
  <c r="AM2" i="21" s="1"/>
  <c r="AN2" i="21" a="1"/>
  <c r="AN2" i="21" s="1"/>
  <c r="AO2" i="21" a="1"/>
  <c r="AO2" i="21" s="1"/>
  <c r="AP2" i="21" a="1"/>
  <c r="AP2" i="21" s="1"/>
  <c r="AQ2" i="21" a="1"/>
  <c r="AQ2" i="21" s="1"/>
  <c r="AR2" i="21" a="1"/>
  <c r="AR2" i="21" s="1"/>
  <c r="AS2" i="21" a="1"/>
  <c r="AS2" i="21" s="1"/>
  <c r="AT2" i="21" a="1"/>
  <c r="AT2" i="21" s="1"/>
  <c r="C3" i="21" a="1"/>
  <c r="C3" i="21" s="1"/>
  <c r="D3" i="21" a="1"/>
  <c r="D3" i="21" s="1"/>
  <c r="E3" i="21" a="1"/>
  <c r="E3" i="21" s="1"/>
  <c r="F3" i="21" a="1"/>
  <c r="F3" i="21" s="1"/>
  <c r="G3" i="21" a="1"/>
  <c r="G3" i="21" s="1"/>
  <c r="H3" i="21" a="1"/>
  <c r="H3" i="21" s="1"/>
  <c r="I3" i="21" a="1"/>
  <c r="I3" i="21" s="1"/>
  <c r="J3" i="21" a="1"/>
  <c r="J3" i="21" s="1"/>
  <c r="K3" i="21" a="1"/>
  <c r="K3" i="21" s="1"/>
  <c r="L3" i="21" a="1"/>
  <c r="L3" i="21" s="1"/>
  <c r="M3" i="21" a="1"/>
  <c r="M3" i="21" s="1"/>
  <c r="N3" i="21" a="1"/>
  <c r="N3" i="21" s="1"/>
  <c r="O3" i="21" a="1"/>
  <c r="O3" i="21" s="1"/>
  <c r="P3" i="21" a="1"/>
  <c r="P3" i="21" s="1"/>
  <c r="Q3" i="21" a="1"/>
  <c r="Q3" i="21" s="1"/>
  <c r="R3" i="21" a="1"/>
  <c r="R3" i="21" s="1"/>
  <c r="S3" i="21" a="1"/>
  <c r="S3" i="21" s="1"/>
  <c r="T3" i="21" a="1"/>
  <c r="T3" i="21" s="1"/>
  <c r="U3" i="21" a="1"/>
  <c r="U3" i="21" s="1"/>
  <c r="V3" i="21" a="1"/>
  <c r="V3" i="21" s="1"/>
  <c r="W3" i="21" a="1"/>
  <c r="W3" i="21" s="1"/>
  <c r="X3" i="21" a="1"/>
  <c r="X3" i="21" s="1"/>
  <c r="Y3" i="21" a="1"/>
  <c r="Y3" i="21" s="1"/>
  <c r="Z3" i="21" a="1"/>
  <c r="Z3" i="21" s="1"/>
  <c r="AA3" i="21" a="1"/>
  <c r="AA3" i="21" s="1"/>
  <c r="AB3" i="21" a="1"/>
  <c r="AB3" i="21" s="1"/>
  <c r="AC3" i="21" a="1"/>
  <c r="AC3" i="21" s="1"/>
  <c r="AD3" i="21" a="1"/>
  <c r="AD3" i="21" s="1"/>
  <c r="AE3" i="21" a="1"/>
  <c r="AE3" i="21" s="1"/>
  <c r="AF3" i="21" a="1"/>
  <c r="AF3" i="21" s="1"/>
  <c r="AG3" i="21" a="1"/>
  <c r="AG3" i="21" s="1"/>
  <c r="AH3" i="21" a="1"/>
  <c r="AH3" i="21" s="1"/>
  <c r="AI3" i="21" a="1"/>
  <c r="AI3" i="21" s="1"/>
  <c r="AJ3" i="21" a="1"/>
  <c r="AJ3" i="21" s="1"/>
  <c r="AK3" i="21" a="1"/>
  <c r="AK3" i="21" s="1"/>
  <c r="AL3" i="21" a="1"/>
  <c r="AL3" i="21" s="1"/>
  <c r="AM3" i="21" a="1"/>
  <c r="AM3" i="21" s="1"/>
  <c r="AN3" i="21" a="1"/>
  <c r="AN3" i="21" s="1"/>
  <c r="AO3" i="21" a="1"/>
  <c r="AO3" i="21" s="1"/>
  <c r="AP3" i="21" a="1"/>
  <c r="AP3" i="21" s="1"/>
  <c r="AQ3" i="21" a="1"/>
  <c r="AQ3" i="21" s="1"/>
  <c r="AR3" i="21" a="1"/>
  <c r="AR3" i="21" s="1"/>
  <c r="AS3" i="21" a="1"/>
  <c r="AS3" i="21" s="1"/>
  <c r="AT3" i="21" a="1"/>
  <c r="AT3" i="21" s="1"/>
  <c r="C5" i="21"/>
  <c r="D5" i="21"/>
  <c r="E5" i="21"/>
  <c r="F5" i="21"/>
  <c r="G5" i="21"/>
  <c r="H5" i="21"/>
  <c r="I5" i="21"/>
  <c r="J5" i="21"/>
  <c r="K5" i="21"/>
  <c r="L5" i="21"/>
  <c r="M5" i="21"/>
  <c r="N5" i="21"/>
  <c r="O5" i="21"/>
  <c r="P5" i="21"/>
  <c r="Q5" i="21"/>
  <c r="R5" i="21"/>
  <c r="S5" i="21"/>
  <c r="T5" i="21"/>
  <c r="U5" i="21"/>
  <c r="V5" i="21"/>
  <c r="W5" i="21"/>
  <c r="X5" i="21"/>
  <c r="Y5" i="21"/>
  <c r="Z5" i="21"/>
  <c r="AA5" i="21"/>
  <c r="AB5" i="21"/>
  <c r="AC5" i="21"/>
  <c r="AD5" i="21"/>
  <c r="AE5" i="21"/>
  <c r="AF5" i="21"/>
  <c r="AG5" i="21"/>
  <c r="AH5" i="21"/>
  <c r="AI5" i="21"/>
  <c r="AJ5" i="21"/>
  <c r="AK5" i="21"/>
  <c r="AL5" i="21"/>
  <c r="AM5" i="21"/>
  <c r="AN5" i="21"/>
  <c r="AO5" i="21"/>
  <c r="AP5" i="21"/>
  <c r="AQ5" i="21"/>
  <c r="AR5" i="21"/>
  <c r="AS5" i="21"/>
  <c r="AT5" i="21"/>
  <c r="C10" i="21" a="1"/>
  <c r="C10" i="21" s="1"/>
  <c r="D10" i="21" a="1"/>
  <c r="D10" i="21" s="1"/>
  <c r="E10" i="21" a="1"/>
  <c r="E10" i="21" s="1"/>
  <c r="F10" i="21" a="1"/>
  <c r="F10" i="21" s="1"/>
  <c r="G10" i="21" a="1"/>
  <c r="G10" i="21" s="1"/>
  <c r="H10" i="21" a="1"/>
  <c r="H10" i="21" s="1"/>
  <c r="I10" i="21" a="1"/>
  <c r="I10" i="21" s="1"/>
  <c r="J10" i="21" a="1"/>
  <c r="J10" i="21" s="1"/>
  <c r="K10" i="21" a="1"/>
  <c r="K10" i="21" s="1"/>
  <c r="L10" i="21" a="1"/>
  <c r="L10" i="21" s="1"/>
  <c r="M10" i="21" a="1"/>
  <c r="M10" i="21" s="1"/>
  <c r="N10" i="21" a="1"/>
  <c r="N10" i="21" s="1"/>
  <c r="O10" i="21" a="1"/>
  <c r="O10" i="21" s="1"/>
  <c r="P10" i="21" a="1"/>
  <c r="P10" i="21" s="1"/>
  <c r="Q10" i="21" a="1"/>
  <c r="Q10" i="21" s="1"/>
  <c r="R10" i="21" a="1"/>
  <c r="R10" i="21" s="1"/>
  <c r="S10" i="21" a="1"/>
  <c r="S10" i="21" s="1"/>
  <c r="T10" i="21" a="1"/>
  <c r="T10" i="21" s="1"/>
  <c r="U10" i="21" a="1"/>
  <c r="U10" i="21" s="1"/>
  <c r="V10" i="21" a="1"/>
  <c r="V10" i="21" s="1"/>
  <c r="W10" i="21" a="1"/>
  <c r="W10" i="21" s="1"/>
  <c r="X10" i="21" a="1"/>
  <c r="X10" i="21" s="1"/>
  <c r="Y10" i="21" a="1"/>
  <c r="Y10" i="21" s="1"/>
  <c r="Z10" i="21" a="1"/>
  <c r="Z10" i="21" s="1"/>
  <c r="AA10" i="21" a="1"/>
  <c r="AA10" i="21" s="1"/>
  <c r="AB10" i="21" a="1"/>
  <c r="AB10" i="21" s="1"/>
  <c r="AC10" i="21" a="1"/>
  <c r="AC10" i="21" s="1"/>
  <c r="AD10" i="21" a="1"/>
  <c r="AD10" i="21" s="1"/>
  <c r="AE10" i="21" a="1"/>
  <c r="AE10" i="21" s="1"/>
  <c r="AF10" i="21" a="1"/>
  <c r="AF10" i="21" s="1"/>
  <c r="AG10" i="21" a="1"/>
  <c r="AG10" i="21" s="1"/>
  <c r="AH10" i="21" a="1"/>
  <c r="AH10" i="21" s="1"/>
  <c r="AI10" i="21" a="1"/>
  <c r="AI10" i="21" s="1"/>
  <c r="AJ10" i="21" a="1"/>
  <c r="AJ10" i="21" s="1"/>
  <c r="AK10" i="21" a="1"/>
  <c r="AK10" i="21" s="1"/>
  <c r="AL10" i="21" a="1"/>
  <c r="AL10" i="21" s="1"/>
  <c r="AM10" i="21" a="1"/>
  <c r="AM10" i="21" s="1"/>
  <c r="AN10" i="21" a="1"/>
  <c r="AN10" i="21" s="1"/>
  <c r="AO10" i="21" a="1"/>
  <c r="AO10" i="21" s="1"/>
  <c r="AP10" i="21" a="1"/>
  <c r="AP10" i="21" s="1"/>
  <c r="AQ10" i="21" a="1"/>
  <c r="AQ10" i="21" s="1"/>
  <c r="AR10" i="21" a="1"/>
  <c r="AR10" i="21" s="1"/>
  <c r="AS10" i="21" a="1"/>
  <c r="AS10" i="21" s="1"/>
  <c r="AT10" i="21" a="1"/>
  <c r="AT10" i="21" s="1"/>
  <c r="E4" i="21" l="1"/>
  <c r="AF4" i="21"/>
  <c r="P4" i="21"/>
  <c r="T142" i="21"/>
  <c r="AH140" i="21"/>
  <c r="AH142" i="21" s="1"/>
  <c r="N140" i="21"/>
  <c r="N142" i="21" s="1"/>
  <c r="CW142" i="21"/>
  <c r="CS142" i="21"/>
  <c r="BD142" i="21"/>
  <c r="CV142" i="21"/>
  <c r="AJ142" i="21"/>
  <c r="CJ142" i="21"/>
  <c r="BO140" i="21"/>
  <c r="BO142" i="21" s="1"/>
  <c r="AY140" i="21"/>
  <c r="AI140" i="21"/>
  <c r="AI142" i="21" s="1"/>
  <c r="S140" i="21"/>
  <c r="O140" i="21"/>
  <c r="O142" i="21" s="1"/>
  <c r="BH140" i="21"/>
  <c r="BH142" i="21" s="1"/>
  <c r="BR140" i="21"/>
  <c r="BR142" i="21" s="1"/>
  <c r="BN140" i="21"/>
  <c r="BN142" i="21" s="1"/>
  <c r="BJ140" i="21"/>
  <c r="BJ142" i="21" s="1"/>
  <c r="BF140" i="21"/>
  <c r="BF142" i="21" s="1"/>
  <c r="S142" i="21"/>
  <c r="CT142" i="21"/>
  <c r="CP142" i="21"/>
  <c r="CL142" i="21"/>
  <c r="CH142" i="21"/>
  <c r="CD142" i="21"/>
  <c r="BV142" i="21"/>
  <c r="BB140" i="21"/>
  <c r="BB142" i="21" s="1"/>
  <c r="AX140" i="21"/>
  <c r="AX142" i="21" s="1"/>
  <c r="AT140" i="21"/>
  <c r="AT142" i="21" s="1"/>
  <c r="AP140" i="21"/>
  <c r="AP142" i="21" s="1"/>
  <c r="V140" i="21"/>
  <c r="V142" i="21" s="1"/>
  <c r="R140" i="21"/>
  <c r="R142" i="21" s="1"/>
  <c r="AR140" i="21"/>
  <c r="AR142" i="21" s="1"/>
  <c r="CU142" i="21"/>
  <c r="CE142" i="21"/>
  <c r="AY142" i="21"/>
  <c r="BZ142" i="21"/>
  <c r="X140" i="21"/>
  <c r="X142" i="21" s="1"/>
  <c r="CR142" i="21"/>
  <c r="BT142" i="21"/>
  <c r="CQ140" i="21"/>
  <c r="CQ142" i="21" s="1"/>
  <c r="AZ142" i="21"/>
  <c r="AL140" i="21"/>
  <c r="AL142" i="21" s="1"/>
  <c r="Z140" i="21"/>
  <c r="Z142" i="21" s="1"/>
  <c r="AB142" i="21"/>
  <c r="AD140" i="21"/>
  <c r="AD142" i="21" s="1"/>
  <c r="CF142" i="21"/>
  <c r="BX142" i="21"/>
  <c r="BP140" i="21"/>
  <c r="BP142" i="21" s="1"/>
  <c r="AN140" i="21"/>
  <c r="AN142" i="21" s="1"/>
  <c r="CN140" i="21"/>
  <c r="CN142" i="21" s="1"/>
  <c r="CO140" i="21"/>
  <c r="CO142" i="21" s="1"/>
  <c r="CK140" i="21"/>
  <c r="CK142" i="21" s="1"/>
  <c r="CG140" i="21"/>
  <c r="CG142" i="21" s="1"/>
  <c r="CC140" i="21"/>
  <c r="CC142" i="21" s="1"/>
  <c r="BY140" i="21"/>
  <c r="BY142" i="21" s="1"/>
  <c r="BU140" i="21"/>
  <c r="BU142" i="21" s="1"/>
  <c r="BQ140" i="21"/>
  <c r="BQ142" i="21" s="1"/>
  <c r="BM140" i="21"/>
  <c r="BM142" i="21" s="1"/>
  <c r="BI140" i="21"/>
  <c r="BI142" i="21" s="1"/>
  <c r="BE140" i="21"/>
  <c r="BE142" i="21" s="1"/>
  <c r="BA140" i="21"/>
  <c r="BA142" i="21" s="1"/>
  <c r="AW140" i="21"/>
  <c r="AW142" i="21" s="1"/>
  <c r="AS140" i="21"/>
  <c r="AS142" i="21" s="1"/>
  <c r="AO140" i="21"/>
  <c r="AO142" i="21" s="1"/>
  <c r="AK140" i="21"/>
  <c r="AK142" i="21" s="1"/>
  <c r="AG140" i="21"/>
  <c r="AG142" i="21" s="1"/>
  <c r="AC140" i="21"/>
  <c r="AC142" i="21" s="1"/>
  <c r="Y140" i="21"/>
  <c r="Y142" i="21" s="1"/>
  <c r="U140" i="21"/>
  <c r="U142" i="21" s="1"/>
  <c r="Q140" i="21"/>
  <c r="Q142" i="21" s="1"/>
  <c r="CM140" i="21"/>
  <c r="CM142" i="21" s="1"/>
  <c r="CI140" i="21"/>
  <c r="CI142" i="21" s="1"/>
  <c r="CB140" i="21"/>
  <c r="CB142" i="21" s="1"/>
  <c r="BL140" i="21"/>
  <c r="BL142" i="21" s="1"/>
  <c r="AV140" i="21"/>
  <c r="AV142" i="21" s="1"/>
  <c r="AF140" i="21"/>
  <c r="AF142" i="21" s="1"/>
  <c r="P140" i="21"/>
  <c r="P142" i="21" s="1"/>
  <c r="CA140" i="21"/>
  <c r="CA142" i="21" s="1"/>
  <c r="BW140" i="21"/>
  <c r="BW142" i="21" s="1"/>
  <c r="BS140" i="21"/>
  <c r="BS142" i="21" s="1"/>
  <c r="BK140" i="21"/>
  <c r="BK142" i="21" s="1"/>
  <c r="BG140" i="21"/>
  <c r="BG142" i="21" s="1"/>
  <c r="BC140" i="21"/>
  <c r="BC142" i="21" s="1"/>
  <c r="AU140" i="21"/>
  <c r="AU142" i="21" s="1"/>
  <c r="AQ140" i="21"/>
  <c r="AQ142" i="21" s="1"/>
  <c r="AM140" i="21"/>
  <c r="AM142" i="21" s="1"/>
  <c r="AE140" i="21"/>
  <c r="AE142" i="21" s="1"/>
  <c r="AA140" i="21"/>
  <c r="AA142" i="21" s="1"/>
  <c r="W140" i="21"/>
  <c r="W142" i="21" s="1"/>
  <c r="X4" i="21"/>
  <c r="X6" i="21" s="1"/>
  <c r="BS4" i="21"/>
  <c r="BS6" i="21" s="1"/>
  <c r="BO4" i="21"/>
  <c r="BO6" i="21" s="1"/>
  <c r="BK4" i="21"/>
  <c r="BK6" i="21" s="1"/>
  <c r="BC4" i="21"/>
  <c r="BC6" i="21" s="1"/>
  <c r="BA4" i="21"/>
  <c r="BA6" i="21" s="1"/>
  <c r="AT4" i="21"/>
  <c r="AT6" i="21" s="1"/>
  <c r="Z4" i="21"/>
  <c r="Z6" i="21" s="1"/>
  <c r="R4" i="21"/>
  <c r="R6" i="21" s="1"/>
  <c r="CU4" i="21"/>
  <c r="CU6" i="21" s="1"/>
  <c r="CI4" i="21"/>
  <c r="CI6" i="21" s="1"/>
  <c r="CE4" i="21"/>
  <c r="CE6" i="21" s="1"/>
  <c r="BW4" i="21"/>
  <c r="BW6" i="21" s="1"/>
  <c r="AS4" i="21"/>
  <c r="AS6" i="21" s="1"/>
  <c r="M4" i="21"/>
  <c r="M6" i="21" s="1"/>
  <c r="CG4" i="21"/>
  <c r="CG6" i="21" s="1"/>
  <c r="BY4" i="21"/>
  <c r="BY6" i="21" s="1"/>
  <c r="AP4" i="21"/>
  <c r="AP6" i="21" s="1"/>
  <c r="BF4" i="21"/>
  <c r="BF6" i="21" s="1"/>
  <c r="CQ4" i="21"/>
  <c r="CQ6" i="21" s="1"/>
  <c r="BI4" i="21"/>
  <c r="AH4" i="21"/>
  <c r="AH6" i="21" s="1"/>
  <c r="AN4" i="21"/>
  <c r="AN6" i="21" s="1"/>
  <c r="AG4" i="21"/>
  <c r="AG6" i="21" s="1"/>
  <c r="AC4" i="21"/>
  <c r="AC6" i="21" s="1"/>
  <c r="U4" i="21"/>
  <c r="U6" i="21" s="1"/>
  <c r="J4" i="21"/>
  <c r="J6" i="21" s="1"/>
  <c r="D4" i="21"/>
  <c r="D6" i="21" s="1"/>
  <c r="BI6" i="21"/>
  <c r="AK4" i="21"/>
  <c r="AK6" i="21" s="1"/>
  <c r="Q4" i="21"/>
  <c r="Q6" i="21" s="1"/>
  <c r="I4" i="21"/>
  <c r="I6" i="21" s="1"/>
  <c r="CW4" i="21"/>
  <c r="CW6" i="21" s="1"/>
  <c r="BV4" i="21"/>
  <c r="BV6" i="21" s="1"/>
  <c r="AU4" i="21"/>
  <c r="AU6" i="21" s="1"/>
  <c r="BG4" i="21"/>
  <c r="BG6" i="21" s="1"/>
  <c r="CM4" i="21"/>
  <c r="CM6" i="21" s="1"/>
  <c r="H4" i="21"/>
  <c r="H6" i="21" s="1"/>
  <c r="CA4" i="21"/>
  <c r="CA6" i="21" s="1"/>
  <c r="BQ4" i="21"/>
  <c r="BQ6" i="21" s="1"/>
  <c r="CL4" i="21"/>
  <c r="CL6" i="21" s="1"/>
  <c r="CH4" i="21"/>
  <c r="CH6" i="21" s="1"/>
  <c r="CO4" i="21"/>
  <c r="CO6" i="21" s="1"/>
  <c r="AB4" i="21"/>
  <c r="AB6" i="21" s="1"/>
  <c r="AR4" i="21"/>
  <c r="AR6" i="21" s="1"/>
  <c r="BZ4" i="21"/>
  <c r="BZ6" i="21" s="1"/>
  <c r="BJ4" i="21"/>
  <c r="BJ6" i="21" s="1"/>
  <c r="T4" i="21"/>
  <c r="T6" i="21" s="1"/>
  <c r="CP4" i="21"/>
  <c r="CP6" i="21" s="1"/>
  <c r="BR4" i="21"/>
  <c r="BR6" i="21" s="1"/>
  <c r="BB4" i="21"/>
  <c r="BB6" i="21" s="1"/>
  <c r="E6" i="21"/>
  <c r="AJ4" i="21"/>
  <c r="AJ6" i="21" s="1"/>
  <c r="L4" i="21"/>
  <c r="L6" i="21" s="1"/>
  <c r="CV4" i="21"/>
  <c r="CV6" i="21" s="1"/>
  <c r="CS4" i="21"/>
  <c r="CS6" i="21" s="1"/>
  <c r="CN4" i="21"/>
  <c r="CN6" i="21" s="1"/>
  <c r="CK4" i="21"/>
  <c r="CK6" i="21" s="1"/>
  <c r="CF4" i="21"/>
  <c r="CF6" i="21" s="1"/>
  <c r="CC4" i="21"/>
  <c r="CC6" i="21" s="1"/>
  <c r="BX4" i="21"/>
  <c r="BX6" i="21" s="1"/>
  <c r="BU4" i="21"/>
  <c r="BU6" i="21" s="1"/>
  <c r="BP4" i="21"/>
  <c r="BP6" i="21" s="1"/>
  <c r="BM4" i="21"/>
  <c r="BM6" i="21" s="1"/>
  <c r="BH4" i="21"/>
  <c r="BH6" i="21" s="1"/>
  <c r="BE4" i="21"/>
  <c r="BE6" i="21" s="1"/>
  <c r="AZ4" i="21"/>
  <c r="AZ6" i="21" s="1"/>
  <c r="AW4" i="21"/>
  <c r="AW6" i="21" s="1"/>
  <c r="CT4" i="21"/>
  <c r="CT6" i="21" s="1"/>
  <c r="CD4" i="21"/>
  <c r="CD6" i="21" s="1"/>
  <c r="BN4" i="21"/>
  <c r="BN6" i="21" s="1"/>
  <c r="AX4" i="21"/>
  <c r="AX6" i="21" s="1"/>
  <c r="AY4" i="21"/>
  <c r="AY6" i="21" s="1"/>
  <c r="CR4" i="21"/>
  <c r="CR6" i="21" s="1"/>
  <c r="CJ4" i="21"/>
  <c r="CJ6" i="21" s="1"/>
  <c r="CB4" i="21"/>
  <c r="CB6" i="21" s="1"/>
  <c r="BT4" i="21"/>
  <c r="BT6" i="21" s="1"/>
  <c r="BL4" i="21"/>
  <c r="BL6" i="21" s="1"/>
  <c r="BD4" i="21"/>
  <c r="BD6" i="21" s="1"/>
  <c r="AV4" i="21"/>
  <c r="AV6" i="21" s="1"/>
  <c r="V4" i="21"/>
  <c r="V6" i="21" s="1"/>
  <c r="S4" i="21"/>
  <c r="S6" i="21" s="1"/>
  <c r="P6" i="21"/>
  <c r="AE4" i="21"/>
  <c r="AE6" i="21" s="1"/>
  <c r="G4" i="21"/>
  <c r="G6" i="21" s="1"/>
  <c r="N4" i="21"/>
  <c r="N6" i="21" s="1"/>
  <c r="O4" i="21"/>
  <c r="O6" i="21" s="1"/>
  <c r="AO4" i="21"/>
  <c r="AO6" i="21" s="1"/>
  <c r="AD4" i="21"/>
  <c r="AD6" i="21" s="1"/>
  <c r="AA4" i="21"/>
  <c r="AA6" i="21" s="1"/>
  <c r="AQ4" i="21"/>
  <c r="AQ6" i="21" s="1"/>
  <c r="K4" i="21"/>
  <c r="K6" i="21" s="1"/>
  <c r="Y4" i="21"/>
  <c r="Y6" i="21" s="1"/>
  <c r="AL4" i="21"/>
  <c r="AL6" i="21" s="1"/>
  <c r="AI4" i="21"/>
  <c r="AI6" i="21" s="1"/>
  <c r="AF6" i="21"/>
  <c r="F4" i="21"/>
  <c r="F6" i="21" s="1"/>
  <c r="C4" i="21"/>
  <c r="C6" i="21" s="1"/>
  <c r="AM4" i="21"/>
  <c r="AM6" i="21" s="1"/>
  <c r="W4" i="21"/>
  <c r="W6" i="21" s="1"/>
  <c r="A425" i="21"/>
  <c r="A426" i="21"/>
  <c r="A427" i="21"/>
  <c r="A428" i="21"/>
  <c r="A429" i="21"/>
  <c r="A430" i="21"/>
  <c r="A431" i="21"/>
  <c r="A432" i="21"/>
  <c r="A433" i="21"/>
  <c r="A434" i="21"/>
  <c r="A435" i="21"/>
  <c r="A436" i="21"/>
  <c r="A437" i="21"/>
  <c r="A438" i="21"/>
  <c r="A424" i="21"/>
  <c r="A35" i="8"/>
  <c r="A347" i="21"/>
  <c r="A348" i="21"/>
  <c r="A349" i="21"/>
  <c r="A350" i="21"/>
  <c r="A351" i="21"/>
  <c r="A352" i="21"/>
  <c r="A353" i="21"/>
  <c r="A354" i="21"/>
  <c r="A355" i="21"/>
  <c r="A356" i="21"/>
  <c r="A357" i="21"/>
  <c r="A358" i="21"/>
  <c r="A359" i="21"/>
  <c r="A360" i="21"/>
  <c r="A346" i="21"/>
  <c r="B333" i="21"/>
  <c r="B334" i="21"/>
  <c r="B335" i="21"/>
  <c r="B337" i="21"/>
  <c r="F151" i="11" a="1"/>
  <c r="F151" i="11" s="1"/>
  <c r="F152" i="11" a="1"/>
  <c r="F152" i="11" s="1"/>
  <c r="F153" i="11" a="1"/>
  <c r="F153" i="11" s="1"/>
  <c r="F154" i="11" a="1"/>
  <c r="F154" i="11" s="1"/>
  <c r="F155" i="11" a="1"/>
  <c r="F155" i="11" s="1"/>
  <c r="F156" i="11" a="1"/>
  <c r="F156" i="11" s="1"/>
  <c r="F157" i="11" a="1"/>
  <c r="F157" i="11" s="1"/>
  <c r="F158" i="11" a="1"/>
  <c r="F158" i="11" s="1"/>
  <c r="F159" i="11" a="1"/>
  <c r="F159" i="11" s="1"/>
  <c r="F160" i="11" a="1"/>
  <c r="F160" i="11" s="1"/>
  <c r="F161" i="11" a="1"/>
  <c r="F161" i="11" s="1"/>
  <c r="F162" i="11" a="1"/>
  <c r="F162" i="11" s="1"/>
  <c r="F163" i="11" a="1"/>
  <c r="F163" i="11" s="1"/>
  <c r="F164" i="11" a="1"/>
  <c r="F164" i="11" s="1"/>
  <c r="F165" i="11" a="1"/>
  <c r="F165" i="11" s="1"/>
  <c r="F166" i="11" a="1"/>
  <c r="F166" i="11" s="1"/>
  <c r="F167" i="11" a="1"/>
  <c r="F167" i="11" s="1"/>
  <c r="F168" i="11" a="1"/>
  <c r="F168" i="11" s="1"/>
  <c r="F169" i="11" a="1"/>
  <c r="F169" i="11" s="1"/>
  <c r="F170" i="11" a="1"/>
  <c r="F170" i="11" s="1"/>
  <c r="F171" i="11" a="1"/>
  <c r="F171" i="11" s="1"/>
  <c r="F172" i="11" a="1"/>
  <c r="F172" i="11" s="1"/>
  <c r="F173" i="11" a="1"/>
  <c r="F173" i="11" s="1"/>
  <c r="F174" i="11" a="1"/>
  <c r="F174" i="11" s="1"/>
  <c r="F175" i="11" a="1"/>
  <c r="F175" i="11" s="1"/>
  <c r="F176" i="11" a="1"/>
  <c r="F176" i="11" s="1"/>
  <c r="F177" i="11" a="1"/>
  <c r="F177" i="11" s="1"/>
  <c r="F178" i="11" a="1"/>
  <c r="F178" i="11" s="1"/>
  <c r="F179" i="11" a="1"/>
  <c r="F179" i="11" s="1"/>
  <c r="F180" i="11" a="1"/>
  <c r="F180" i="11" s="1"/>
  <c r="F181" i="11" a="1"/>
  <c r="F181" i="11" s="1"/>
  <c r="F182" i="11" a="1"/>
  <c r="F182" i="11" s="1"/>
  <c r="F183" i="11" a="1"/>
  <c r="F183" i="11" s="1"/>
  <c r="F184" i="11" a="1"/>
  <c r="F184" i="11" s="1"/>
  <c r="F185" i="11" a="1"/>
  <c r="F185" i="11" s="1"/>
  <c r="F186" i="11" a="1"/>
  <c r="F186" i="11" s="1"/>
  <c r="F187" i="11" a="1"/>
  <c r="F187" i="11" s="1"/>
  <c r="F188" i="11" a="1"/>
  <c r="F188" i="11" s="1"/>
  <c r="F189" i="11" a="1"/>
  <c r="F189" i="11" s="1"/>
  <c r="F190" i="11" a="1"/>
  <c r="F190" i="11" s="1"/>
  <c r="F191" i="11" a="1"/>
  <c r="F191" i="11" s="1"/>
  <c r="F192" i="11" a="1"/>
  <c r="F192" i="11" s="1"/>
  <c r="F193" i="11" a="1"/>
  <c r="F193" i="11" s="1"/>
  <c r="F194" i="11" a="1"/>
  <c r="F194" i="11" s="1"/>
  <c r="F195" i="11" a="1"/>
  <c r="F195" i="11" s="1"/>
  <c r="F196" i="11" a="1"/>
  <c r="F196" i="11" s="1"/>
  <c r="F197" i="11" a="1"/>
  <c r="F197" i="11" s="1"/>
  <c r="F198" i="11" a="1"/>
  <c r="F198" i="11" s="1"/>
  <c r="F199" i="11" a="1"/>
  <c r="F199" i="11" s="1"/>
  <c r="F200" i="11" a="1"/>
  <c r="F200" i="11" s="1"/>
  <c r="F201" i="11" a="1"/>
  <c r="F201" i="11" s="1"/>
  <c r="F202" i="11" a="1"/>
  <c r="F202" i="11" s="1"/>
  <c r="F203" i="11" a="1"/>
  <c r="F203" i="11" s="1"/>
  <c r="F204" i="11" a="1"/>
  <c r="F204" i="11" s="1"/>
  <c r="F205" i="11" a="1"/>
  <c r="F205" i="11" s="1"/>
  <c r="F206" i="11" a="1"/>
  <c r="F206" i="11" s="1"/>
  <c r="F207" i="11" a="1"/>
  <c r="F207" i="11" s="1"/>
  <c r="F208" i="11" a="1"/>
  <c r="F208" i="11" s="1"/>
  <c r="F209" i="11" a="1"/>
  <c r="F209" i="11" s="1"/>
  <c r="F210" i="11" a="1"/>
  <c r="F210" i="11" s="1"/>
  <c r="F211" i="11" a="1"/>
  <c r="F211" i="11" s="1"/>
  <c r="F212" i="11" a="1"/>
  <c r="F212" i="11" s="1"/>
  <c r="F213" i="11" a="1"/>
  <c r="F213" i="11" s="1"/>
  <c r="F214" i="11" a="1"/>
  <c r="F214" i="11" s="1"/>
  <c r="F215" i="11" a="1"/>
  <c r="F215" i="11" s="1"/>
  <c r="F216" i="11" a="1"/>
  <c r="F216" i="11" s="1"/>
  <c r="F217" i="11" a="1"/>
  <c r="F217" i="11" s="1"/>
  <c r="F218" i="11" a="1"/>
  <c r="F218" i="11" s="1"/>
  <c r="F219" i="11" a="1"/>
  <c r="F219" i="11" s="1"/>
  <c r="F220" i="11" a="1"/>
  <c r="F220" i="11" s="1"/>
  <c r="F221" i="11" a="1"/>
  <c r="F221" i="11" s="1"/>
  <c r="F222" i="11" a="1"/>
  <c r="F222" i="11" s="1"/>
  <c r="F223" i="11" a="1"/>
  <c r="F223" i="11" s="1"/>
  <c r="F224" i="11" a="1"/>
  <c r="F224" i="11" s="1"/>
  <c r="F225" i="11" a="1"/>
  <c r="F225" i="11" s="1"/>
  <c r="F226" i="11" a="1"/>
  <c r="F226" i="11" s="1"/>
  <c r="F227" i="11" a="1"/>
  <c r="F227" i="11" s="1"/>
  <c r="F228" i="11" a="1"/>
  <c r="F228" i="11" s="1"/>
  <c r="F229" i="11" a="1"/>
  <c r="F229" i="11" s="1"/>
  <c r="F230" i="11" a="1"/>
  <c r="F230" i="11" s="1"/>
  <c r="F231" i="11" a="1"/>
  <c r="F231" i="11" s="1"/>
  <c r="F232" i="11" a="1"/>
  <c r="F232" i="11" s="1"/>
  <c r="F233" i="11" a="1"/>
  <c r="F233" i="11" s="1"/>
  <c r="F234" i="11" a="1"/>
  <c r="F234" i="11" s="1"/>
  <c r="F235" i="11" a="1"/>
  <c r="F235" i="11" s="1"/>
  <c r="F236" i="11" a="1"/>
  <c r="F236" i="11" s="1"/>
  <c r="F237" i="11" a="1"/>
  <c r="F237" i="11" s="1"/>
  <c r="F238" i="11" a="1"/>
  <c r="F238" i="11" s="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3" i="11"/>
  <c r="D174" i="11"/>
  <c r="D175" i="11"/>
  <c r="D176" i="11"/>
  <c r="D177" i="11"/>
  <c r="D178"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09" i="11"/>
  <c r="D210" i="11"/>
  <c r="D211" i="11"/>
  <c r="D212" i="11"/>
  <c r="D213" i="11"/>
  <c r="D214" i="11"/>
  <c r="D215" i="11"/>
  <c r="D216" i="11"/>
  <c r="D217" i="11"/>
  <c r="D218" i="11"/>
  <c r="D219" i="11"/>
  <c r="D220" i="11"/>
  <c r="D221" i="11"/>
  <c r="D222" i="11"/>
  <c r="D223" i="11"/>
  <c r="D224" i="11"/>
  <c r="D225" i="11"/>
  <c r="D226" i="11"/>
  <c r="D227" i="11"/>
  <c r="D228" i="11"/>
  <c r="D229" i="11"/>
  <c r="D230" i="11"/>
  <c r="D231" i="11"/>
  <c r="D232" i="11"/>
  <c r="D233" i="11"/>
  <c r="D234" i="11"/>
  <c r="D235" i="11"/>
  <c r="D236" i="11"/>
  <c r="D237" i="11"/>
  <c r="D238" i="11"/>
  <c r="D139"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H4" i="11"/>
  <c r="H3" i="11"/>
  <c r="B276" i="21"/>
  <c r="A271" i="21"/>
  <c r="B275" i="21"/>
  <c r="B274" i="21"/>
  <c r="A257" i="21"/>
  <c r="A258" i="21"/>
  <c r="A259" i="21"/>
  <c r="A260" i="21"/>
  <c r="A261" i="21"/>
  <c r="A262" i="21"/>
  <c r="A263" i="21"/>
  <c r="A264" i="21"/>
  <c r="A265" i="21"/>
  <c r="A266" i="21"/>
  <c r="A267" i="21"/>
  <c r="A268" i="21"/>
  <c r="A269" i="21"/>
  <c r="A270" i="21"/>
  <c r="A256" i="21"/>
  <c r="A253" i="21"/>
  <c r="A235" i="21"/>
  <c r="A239" i="21"/>
  <c r="A240" i="21"/>
  <c r="A241" i="21"/>
  <c r="A242" i="21"/>
  <c r="A243" i="21"/>
  <c r="A244" i="21"/>
  <c r="A245" i="21"/>
  <c r="A246" i="21"/>
  <c r="A247" i="21"/>
  <c r="A248" i="21"/>
  <c r="A249" i="21"/>
  <c r="A250" i="21"/>
  <c r="A251" i="21"/>
  <c r="A252" i="21"/>
  <c r="A238" i="21"/>
  <c r="A221" i="21"/>
  <c r="A222" i="21"/>
  <c r="A223" i="21"/>
  <c r="A224" i="21"/>
  <c r="A225" i="21"/>
  <c r="A226" i="21"/>
  <c r="A227" i="21"/>
  <c r="A228" i="21"/>
  <c r="A229" i="21"/>
  <c r="A230" i="21"/>
  <c r="A231" i="21"/>
  <c r="A232" i="21"/>
  <c r="A233" i="21"/>
  <c r="A234" i="21"/>
  <c r="A220" i="21"/>
  <c r="C203" i="21" a="1"/>
  <c r="C203" i="21" s="1"/>
  <c r="D203" i="21" a="1"/>
  <c r="D203" i="21" s="1"/>
  <c r="E203" i="21" a="1"/>
  <c r="E203" i="21" s="1"/>
  <c r="F203" i="21" a="1"/>
  <c r="F203" i="21" s="1"/>
  <c r="G203" i="21" a="1"/>
  <c r="G203" i="21" s="1"/>
  <c r="H203" i="21" a="1"/>
  <c r="H203" i="21" s="1"/>
  <c r="I203" i="21" a="1"/>
  <c r="I203" i="21" s="1"/>
  <c r="J203" i="21" a="1"/>
  <c r="J203" i="21" s="1"/>
  <c r="K203" i="21" a="1"/>
  <c r="K203" i="21" s="1"/>
  <c r="L203" i="21" a="1"/>
  <c r="L203" i="21" s="1"/>
  <c r="M203" i="21" a="1"/>
  <c r="M203" i="21" s="1"/>
  <c r="C204" i="21" a="1"/>
  <c r="C204" i="21" s="1"/>
  <c r="D204" i="21" a="1"/>
  <c r="D204" i="21" s="1"/>
  <c r="E204" i="21" a="1"/>
  <c r="E204" i="21" s="1"/>
  <c r="F204" i="21" a="1"/>
  <c r="F204" i="21" s="1"/>
  <c r="G204" i="21" a="1"/>
  <c r="G204" i="21" s="1"/>
  <c r="H204" i="21" a="1"/>
  <c r="H204" i="21" s="1"/>
  <c r="I204" i="21" a="1"/>
  <c r="I204" i="21" s="1"/>
  <c r="J204" i="21" a="1"/>
  <c r="J204" i="21" s="1"/>
  <c r="K204" i="21" a="1"/>
  <c r="K204" i="21" s="1"/>
  <c r="L204" i="21" a="1"/>
  <c r="L204" i="21" s="1"/>
  <c r="M204" i="21" a="1"/>
  <c r="M204" i="21" s="1"/>
  <c r="C205" i="21" a="1"/>
  <c r="C205" i="21" s="1"/>
  <c r="D205" i="21" a="1"/>
  <c r="D205" i="21" s="1"/>
  <c r="E205" i="21" a="1"/>
  <c r="E205" i="21" s="1"/>
  <c r="F205" i="21" a="1"/>
  <c r="F205" i="21" s="1"/>
  <c r="G205" i="21" a="1"/>
  <c r="G205" i="21" s="1"/>
  <c r="H205" i="21" a="1"/>
  <c r="H205" i="21" s="1"/>
  <c r="I205" i="21" a="1"/>
  <c r="I205" i="21" s="1"/>
  <c r="J205" i="21" a="1"/>
  <c r="J205" i="21" s="1"/>
  <c r="K205" i="21" a="1"/>
  <c r="K205" i="21" s="1"/>
  <c r="L205" i="21" a="1"/>
  <c r="L205" i="21" s="1"/>
  <c r="M205" i="21" a="1"/>
  <c r="M205" i="21" s="1"/>
  <c r="C206" i="21" a="1"/>
  <c r="C206" i="21" s="1"/>
  <c r="D206" i="21" a="1"/>
  <c r="D206" i="21" s="1"/>
  <c r="E206" i="21" a="1"/>
  <c r="E206" i="21" s="1"/>
  <c r="F206" i="21" a="1"/>
  <c r="F206" i="21" s="1"/>
  <c r="G206" i="21" a="1"/>
  <c r="G206" i="21" s="1"/>
  <c r="H206" i="21" a="1"/>
  <c r="H206" i="21" s="1"/>
  <c r="I206" i="21" a="1"/>
  <c r="I206" i="21" s="1"/>
  <c r="J206" i="21" a="1"/>
  <c r="J206" i="21" s="1"/>
  <c r="K206" i="21" a="1"/>
  <c r="K206" i="21" s="1"/>
  <c r="L206" i="21" a="1"/>
  <c r="L206" i="21" s="1"/>
  <c r="M206" i="21" a="1"/>
  <c r="M206" i="21" s="1"/>
  <c r="C207" i="21" a="1"/>
  <c r="C207" i="21" s="1"/>
  <c r="D207" i="21" a="1"/>
  <c r="D207" i="21" s="1"/>
  <c r="E207" i="21" a="1"/>
  <c r="E207" i="21" s="1"/>
  <c r="F207" i="21" a="1"/>
  <c r="F207" i="21" s="1"/>
  <c r="G207" i="21" a="1"/>
  <c r="G207" i="21" s="1"/>
  <c r="H207" i="21" a="1"/>
  <c r="H207" i="21" s="1"/>
  <c r="I207" i="21" a="1"/>
  <c r="I207" i="21" s="1"/>
  <c r="J207" i="21" a="1"/>
  <c r="J207" i="21" s="1"/>
  <c r="K207" i="21" a="1"/>
  <c r="K207" i="21" s="1"/>
  <c r="L207" i="21" a="1"/>
  <c r="L207" i="21" s="1"/>
  <c r="M207" i="21" a="1"/>
  <c r="M207" i="21" s="1"/>
  <c r="C208" i="21" a="1"/>
  <c r="C208" i="21" s="1"/>
  <c r="D208" i="21" a="1"/>
  <c r="D208" i="21" s="1"/>
  <c r="E208" i="21" a="1"/>
  <c r="E208" i="21" s="1"/>
  <c r="F208" i="21" a="1"/>
  <c r="F208" i="21" s="1"/>
  <c r="G208" i="21" a="1"/>
  <c r="G208" i="21" s="1"/>
  <c r="H208" i="21" a="1"/>
  <c r="H208" i="21" s="1"/>
  <c r="I208" i="21" a="1"/>
  <c r="I208" i="21" s="1"/>
  <c r="J208" i="21" a="1"/>
  <c r="J208" i="21" s="1"/>
  <c r="K208" i="21" a="1"/>
  <c r="K208" i="21" s="1"/>
  <c r="L208" i="21" a="1"/>
  <c r="L208" i="21" s="1"/>
  <c r="M208" i="21" a="1"/>
  <c r="M208" i="21" s="1"/>
  <c r="C209" i="21" a="1"/>
  <c r="C209" i="21" s="1"/>
  <c r="D209" i="21" a="1"/>
  <c r="D209" i="21" s="1"/>
  <c r="E209" i="21" a="1"/>
  <c r="E209" i="21" s="1"/>
  <c r="F209" i="21" a="1"/>
  <c r="F209" i="21" s="1"/>
  <c r="G209" i="21" a="1"/>
  <c r="G209" i="21" s="1"/>
  <c r="H209" i="21" a="1"/>
  <c r="H209" i="21" s="1"/>
  <c r="I209" i="21" a="1"/>
  <c r="I209" i="21" s="1"/>
  <c r="J209" i="21" a="1"/>
  <c r="J209" i="21" s="1"/>
  <c r="K209" i="21" a="1"/>
  <c r="K209" i="21" s="1"/>
  <c r="L209" i="21" a="1"/>
  <c r="L209" i="21" s="1"/>
  <c r="M209" i="21" a="1"/>
  <c r="M209" i="21" s="1"/>
  <c r="C210" i="21" a="1"/>
  <c r="C210" i="21" s="1"/>
  <c r="D210" i="21" a="1"/>
  <c r="D210" i="21" s="1"/>
  <c r="E210" i="21" a="1"/>
  <c r="E210" i="21" s="1"/>
  <c r="F210" i="21" a="1"/>
  <c r="F210" i="21" s="1"/>
  <c r="G210" i="21" a="1"/>
  <c r="G210" i="21" s="1"/>
  <c r="H210" i="21" a="1"/>
  <c r="H210" i="21" s="1"/>
  <c r="I210" i="21" a="1"/>
  <c r="I210" i="21" s="1"/>
  <c r="J210" i="21" a="1"/>
  <c r="J210" i="21" s="1"/>
  <c r="K210" i="21" a="1"/>
  <c r="K210" i="21" s="1"/>
  <c r="L210" i="21" a="1"/>
  <c r="L210" i="21" s="1"/>
  <c r="M210" i="21" a="1"/>
  <c r="M210" i="21" s="1"/>
  <c r="C211" i="21" a="1"/>
  <c r="C211" i="21" s="1"/>
  <c r="D211" i="21" a="1"/>
  <c r="D211" i="21" s="1"/>
  <c r="E211" i="21" a="1"/>
  <c r="E211" i="21" s="1"/>
  <c r="F211" i="21" a="1"/>
  <c r="F211" i="21" s="1"/>
  <c r="G211" i="21" a="1"/>
  <c r="G211" i="21" s="1"/>
  <c r="H211" i="21" a="1"/>
  <c r="H211" i="21" s="1"/>
  <c r="I211" i="21" a="1"/>
  <c r="I211" i="21" s="1"/>
  <c r="J211" i="21" a="1"/>
  <c r="J211" i="21" s="1"/>
  <c r="K211" i="21" a="1"/>
  <c r="K211" i="21" s="1"/>
  <c r="L211" i="21" a="1"/>
  <c r="L211" i="21" s="1"/>
  <c r="M211" i="21" a="1"/>
  <c r="M211" i="21" s="1"/>
  <c r="C212" i="21" a="1"/>
  <c r="C212" i="21" s="1"/>
  <c r="D212" i="21" a="1"/>
  <c r="D212" i="21" s="1"/>
  <c r="E212" i="21" a="1"/>
  <c r="E212" i="21" s="1"/>
  <c r="F212" i="21" a="1"/>
  <c r="F212" i="21" s="1"/>
  <c r="G212" i="21" a="1"/>
  <c r="G212" i="21" s="1"/>
  <c r="H212" i="21" a="1"/>
  <c r="H212" i="21" s="1"/>
  <c r="I212" i="21" a="1"/>
  <c r="I212" i="21" s="1"/>
  <c r="J212" i="21" a="1"/>
  <c r="J212" i="21" s="1"/>
  <c r="K212" i="21" a="1"/>
  <c r="K212" i="21" s="1"/>
  <c r="L212" i="21" a="1"/>
  <c r="L212" i="21" s="1"/>
  <c r="M212" i="21" a="1"/>
  <c r="M212" i="21" s="1"/>
  <c r="C213" i="21" a="1"/>
  <c r="C213" i="21" s="1"/>
  <c r="D213" i="21" a="1"/>
  <c r="D213" i="21" s="1"/>
  <c r="E213" i="21" a="1"/>
  <c r="E213" i="21" s="1"/>
  <c r="F213" i="21" a="1"/>
  <c r="F213" i="21" s="1"/>
  <c r="G213" i="21" a="1"/>
  <c r="G213" i="21" s="1"/>
  <c r="H213" i="21" a="1"/>
  <c r="H213" i="21" s="1"/>
  <c r="I213" i="21" a="1"/>
  <c r="I213" i="21" s="1"/>
  <c r="J213" i="21" a="1"/>
  <c r="J213" i="21" s="1"/>
  <c r="K213" i="21" a="1"/>
  <c r="K213" i="21" s="1"/>
  <c r="L213" i="21" a="1"/>
  <c r="L213" i="21" s="1"/>
  <c r="M213" i="21" a="1"/>
  <c r="M213" i="21" s="1"/>
  <c r="C214" i="21" a="1"/>
  <c r="C214" i="21" s="1"/>
  <c r="D214" i="21" a="1"/>
  <c r="D214" i="21" s="1"/>
  <c r="E214" i="21" a="1"/>
  <c r="E214" i="21" s="1"/>
  <c r="F214" i="21" a="1"/>
  <c r="F214" i="21" s="1"/>
  <c r="G214" i="21" a="1"/>
  <c r="G214" i="21" s="1"/>
  <c r="H214" i="21" a="1"/>
  <c r="H214" i="21" s="1"/>
  <c r="I214" i="21" a="1"/>
  <c r="I214" i="21" s="1"/>
  <c r="J214" i="21" a="1"/>
  <c r="J214" i="21" s="1"/>
  <c r="K214" i="21" a="1"/>
  <c r="K214" i="21" s="1"/>
  <c r="L214" i="21" a="1"/>
  <c r="L214" i="21" s="1"/>
  <c r="M214" i="21" a="1"/>
  <c r="M214" i="21" s="1"/>
  <c r="C215" i="21" a="1"/>
  <c r="C215" i="21" s="1"/>
  <c r="D215" i="21" a="1"/>
  <c r="D215" i="21" s="1"/>
  <c r="E215" i="21" a="1"/>
  <c r="E215" i="21" s="1"/>
  <c r="F215" i="21" a="1"/>
  <c r="F215" i="21" s="1"/>
  <c r="G215" i="21" a="1"/>
  <c r="G215" i="21" s="1"/>
  <c r="H215" i="21" a="1"/>
  <c r="H215" i="21" s="1"/>
  <c r="I215" i="21" a="1"/>
  <c r="I215" i="21" s="1"/>
  <c r="J215" i="21" a="1"/>
  <c r="J215" i="21" s="1"/>
  <c r="K215" i="21" a="1"/>
  <c r="K215" i="21" s="1"/>
  <c r="L215" i="21" a="1"/>
  <c r="L215" i="21" s="1"/>
  <c r="M215" i="21" a="1"/>
  <c r="M215" i="21" s="1"/>
  <c r="C216" i="21" a="1"/>
  <c r="C216" i="21" s="1"/>
  <c r="D216" i="21" a="1"/>
  <c r="D216" i="21" s="1"/>
  <c r="E216" i="21" a="1"/>
  <c r="E216" i="21" s="1"/>
  <c r="F216" i="21" a="1"/>
  <c r="F216" i="21" s="1"/>
  <c r="G216" i="21" a="1"/>
  <c r="G216" i="21" s="1"/>
  <c r="H216" i="21" a="1"/>
  <c r="H216" i="21" s="1"/>
  <c r="I216" i="21" a="1"/>
  <c r="I216" i="21" s="1"/>
  <c r="J216" i="21" a="1"/>
  <c r="J216" i="21" s="1"/>
  <c r="K216" i="21" a="1"/>
  <c r="K216" i="21" s="1"/>
  <c r="L216" i="21" a="1"/>
  <c r="L216" i="21" s="1"/>
  <c r="M216" i="21" a="1"/>
  <c r="M216" i="21" s="1"/>
  <c r="C217" i="21" a="1"/>
  <c r="C217" i="21" s="1"/>
  <c r="D217" i="21" a="1"/>
  <c r="D217" i="21" s="1"/>
  <c r="E217" i="21" a="1"/>
  <c r="E217" i="21" s="1"/>
  <c r="F217" i="21" a="1"/>
  <c r="F217" i="21" s="1"/>
  <c r="G217" i="21" a="1"/>
  <c r="G217" i="21" s="1"/>
  <c r="H217" i="21" a="1"/>
  <c r="H217" i="21" s="1"/>
  <c r="I217" i="21" a="1"/>
  <c r="I217" i="21" s="1"/>
  <c r="J217" i="21" a="1"/>
  <c r="J217" i="21" s="1"/>
  <c r="K217" i="21" a="1"/>
  <c r="K217" i="21" s="1"/>
  <c r="L217" i="21" a="1"/>
  <c r="L217" i="21" s="1"/>
  <c r="M217" i="21" a="1"/>
  <c r="M217" i="21" s="1"/>
  <c r="B204" i="21" a="1"/>
  <c r="B204" i="21" s="1"/>
  <c r="B205" i="21" a="1"/>
  <c r="B205" i="21" s="1"/>
  <c r="B206" i="21" a="1"/>
  <c r="B206" i="21" s="1"/>
  <c r="B207" i="21" a="1"/>
  <c r="B207" i="21" s="1"/>
  <c r="B208" i="21" a="1"/>
  <c r="B208" i="21" s="1"/>
  <c r="B209" i="21" a="1"/>
  <c r="B209" i="21" s="1"/>
  <c r="B210" i="21" a="1"/>
  <c r="B210" i="21" s="1"/>
  <c r="B211" i="21" a="1"/>
  <c r="B211" i="21" s="1"/>
  <c r="B212" i="21" a="1"/>
  <c r="B212" i="21" s="1"/>
  <c r="B213" i="21" a="1"/>
  <c r="B213" i="21"/>
  <c r="B214" i="21" a="1"/>
  <c r="B214" i="21" s="1"/>
  <c r="B215" i="21" a="1"/>
  <c r="B215" i="21" s="1"/>
  <c r="B216" i="21" a="1"/>
  <c r="B216" i="21" s="1"/>
  <c r="B217" i="21" a="1"/>
  <c r="B217" i="21" s="1"/>
  <c r="B203" i="21" a="1"/>
  <c r="B203" i="21" s="1"/>
  <c r="A204" i="21"/>
  <c r="A205" i="21"/>
  <c r="A206" i="21"/>
  <c r="A207" i="21"/>
  <c r="A208" i="21"/>
  <c r="A209" i="21"/>
  <c r="A210" i="21"/>
  <c r="A211" i="21"/>
  <c r="A212" i="21"/>
  <c r="A213" i="21"/>
  <c r="A214" i="21"/>
  <c r="A215" i="21"/>
  <c r="A216" i="21"/>
  <c r="A217" i="21"/>
  <c r="A203" i="21"/>
  <c r="F150" i="21" a="1"/>
  <c r="F150" i="21" s="1"/>
  <c r="G150" i="21" a="1"/>
  <c r="G150" i="21" s="1"/>
  <c r="H150" i="21" a="1"/>
  <c r="H150" i="21" s="1"/>
  <c r="I150" i="21" a="1"/>
  <c r="I150" i="21" s="1"/>
  <c r="J150" i="21" a="1"/>
  <c r="J150" i="21" s="1"/>
  <c r="K150" i="21" a="1"/>
  <c r="K150" i="21" s="1"/>
  <c r="L150" i="21" a="1"/>
  <c r="L150" i="21" s="1"/>
  <c r="M150" i="21" a="1"/>
  <c r="M150" i="21" s="1"/>
  <c r="F151" i="21" a="1"/>
  <c r="F151" i="21" s="1"/>
  <c r="G151" i="21" a="1"/>
  <c r="G151" i="21" s="1"/>
  <c r="H151" i="21" a="1"/>
  <c r="H151" i="21" s="1"/>
  <c r="I151" i="21" a="1"/>
  <c r="I151" i="21" s="1"/>
  <c r="J151" i="21" a="1"/>
  <c r="J151" i="21" s="1"/>
  <c r="K151" i="21" a="1"/>
  <c r="K151" i="21" s="1"/>
  <c r="L151" i="21" a="1"/>
  <c r="L151" i="21" s="1"/>
  <c r="M151" i="21" a="1"/>
  <c r="M151" i="21" s="1"/>
  <c r="F152" i="21" a="1"/>
  <c r="F152" i="21" s="1"/>
  <c r="G152" i="21" a="1"/>
  <c r="G152" i="21" s="1"/>
  <c r="H152" i="21" a="1"/>
  <c r="H152" i="21" s="1"/>
  <c r="I152" i="21" a="1"/>
  <c r="I152" i="21" s="1"/>
  <c r="J152" i="21" a="1"/>
  <c r="J152" i="21" s="1"/>
  <c r="K152" i="21" a="1"/>
  <c r="K152" i="21" s="1"/>
  <c r="L152" i="21" a="1"/>
  <c r="L152" i="21" s="1"/>
  <c r="M152" i="21" a="1"/>
  <c r="M152" i="21" s="1"/>
  <c r="F153" i="21" a="1"/>
  <c r="F153" i="21" s="1"/>
  <c r="G153" i="21" a="1"/>
  <c r="G153" i="21" s="1"/>
  <c r="H153" i="21" a="1"/>
  <c r="H153" i="21" s="1"/>
  <c r="I153" i="21" a="1"/>
  <c r="I153" i="21" s="1"/>
  <c r="J153" i="21" a="1"/>
  <c r="J153" i="21" s="1"/>
  <c r="K153" i="21" a="1"/>
  <c r="K153" i="21" s="1"/>
  <c r="L153" i="21" a="1"/>
  <c r="L153" i="21" s="1"/>
  <c r="M153" i="21" a="1"/>
  <c r="M153" i="21" s="1"/>
  <c r="F154" i="21" a="1"/>
  <c r="F154" i="21" s="1"/>
  <c r="G154" i="21" a="1"/>
  <c r="G154" i="21" s="1"/>
  <c r="H154" i="21" a="1"/>
  <c r="H154" i="21" s="1"/>
  <c r="I154" i="21" a="1"/>
  <c r="I154" i="21" s="1"/>
  <c r="J154" i="21" a="1"/>
  <c r="J154" i="21" s="1"/>
  <c r="K154" i="21" a="1"/>
  <c r="K154" i="21" s="1"/>
  <c r="L154" i="21" a="1"/>
  <c r="L154" i="21" s="1"/>
  <c r="M154" i="21" a="1"/>
  <c r="M154" i="21" s="1"/>
  <c r="F155" i="21" a="1"/>
  <c r="F155" i="21" s="1"/>
  <c r="G155" i="21" a="1"/>
  <c r="G155" i="21" s="1"/>
  <c r="H155" i="21" a="1"/>
  <c r="H155" i="21" s="1"/>
  <c r="I155" i="21" a="1"/>
  <c r="I155" i="21" s="1"/>
  <c r="J155" i="21" a="1"/>
  <c r="J155" i="21" s="1"/>
  <c r="K155" i="21" a="1"/>
  <c r="K155" i="21" s="1"/>
  <c r="L155" i="21" a="1"/>
  <c r="L155" i="21" s="1"/>
  <c r="M155" i="21" a="1"/>
  <c r="M155" i="21" s="1"/>
  <c r="F156" i="21" a="1"/>
  <c r="F156" i="21" s="1"/>
  <c r="G156" i="21" a="1"/>
  <c r="G156" i="21" s="1"/>
  <c r="H156" i="21" a="1"/>
  <c r="H156" i="21" s="1"/>
  <c r="I156" i="21" a="1"/>
  <c r="I156" i="21" s="1"/>
  <c r="J156" i="21" a="1"/>
  <c r="J156" i="21" s="1"/>
  <c r="K156" i="21" a="1"/>
  <c r="K156" i="21" s="1"/>
  <c r="L156" i="21" a="1"/>
  <c r="L156" i="21" s="1"/>
  <c r="M156" i="21" a="1"/>
  <c r="M156" i="21" s="1"/>
  <c r="F157" i="21" a="1"/>
  <c r="F157" i="21" s="1"/>
  <c r="G157" i="21" a="1"/>
  <c r="G157" i="21" s="1"/>
  <c r="H157" i="21" a="1"/>
  <c r="H157" i="21" s="1"/>
  <c r="I157" i="21" a="1"/>
  <c r="I157" i="21" s="1"/>
  <c r="J157" i="21" a="1"/>
  <c r="J157" i="21" s="1"/>
  <c r="K157" i="21" a="1"/>
  <c r="K157" i="21" s="1"/>
  <c r="L157" i="21" a="1"/>
  <c r="L157" i="21" s="1"/>
  <c r="M157" i="21" a="1"/>
  <c r="M157" i="21" s="1"/>
  <c r="F158" i="21" a="1"/>
  <c r="F158" i="21" s="1"/>
  <c r="G158" i="21" a="1"/>
  <c r="G158" i="21" s="1"/>
  <c r="H158" i="21" a="1"/>
  <c r="H158" i="21" s="1"/>
  <c r="I158" i="21" a="1"/>
  <c r="I158" i="21" s="1"/>
  <c r="J158" i="21" a="1"/>
  <c r="J158" i="21" s="1"/>
  <c r="K158" i="21" a="1"/>
  <c r="K158" i="21" s="1"/>
  <c r="L158" i="21" a="1"/>
  <c r="L158" i="21" s="1"/>
  <c r="M158" i="21" a="1"/>
  <c r="M158" i="21" s="1"/>
  <c r="F159" i="21" a="1"/>
  <c r="F159" i="21" s="1"/>
  <c r="G159" i="21" a="1"/>
  <c r="G159" i="21" s="1"/>
  <c r="H159" i="21" a="1"/>
  <c r="H159" i="21" s="1"/>
  <c r="I159" i="21" a="1"/>
  <c r="I159" i="21" s="1"/>
  <c r="J159" i="21" a="1"/>
  <c r="J159" i="21" s="1"/>
  <c r="K159" i="21" a="1"/>
  <c r="K159" i="21" s="1"/>
  <c r="L159" i="21" a="1"/>
  <c r="L159" i="21" s="1"/>
  <c r="M159" i="21" a="1"/>
  <c r="M159" i="21" s="1"/>
  <c r="F160" i="21" a="1"/>
  <c r="F160" i="21" s="1"/>
  <c r="G160" i="21" a="1"/>
  <c r="G160" i="21" s="1"/>
  <c r="H160" i="21" a="1"/>
  <c r="H160" i="21" s="1"/>
  <c r="I160" i="21" a="1"/>
  <c r="I160" i="21" s="1"/>
  <c r="J160" i="21" a="1"/>
  <c r="J160" i="21" s="1"/>
  <c r="K160" i="21" a="1"/>
  <c r="K160" i="21" s="1"/>
  <c r="L160" i="21" a="1"/>
  <c r="L160" i="21" s="1"/>
  <c r="M160" i="21" a="1"/>
  <c r="M160" i="21" s="1"/>
  <c r="F161" i="21" a="1"/>
  <c r="F161" i="21" s="1"/>
  <c r="G161" i="21" a="1"/>
  <c r="G161" i="21" s="1"/>
  <c r="H161" i="21" a="1"/>
  <c r="H161" i="21" s="1"/>
  <c r="I161" i="21" a="1"/>
  <c r="I161" i="21" s="1"/>
  <c r="J161" i="21" a="1"/>
  <c r="J161" i="21" s="1"/>
  <c r="K161" i="21" a="1"/>
  <c r="K161" i="21" s="1"/>
  <c r="L161" i="21" a="1"/>
  <c r="L161" i="21" s="1"/>
  <c r="M161" i="21" a="1"/>
  <c r="M161" i="21" s="1"/>
  <c r="F162" i="21" a="1"/>
  <c r="F162" i="21" s="1"/>
  <c r="G162" i="21" a="1"/>
  <c r="G162" i="21" s="1"/>
  <c r="H162" i="21" a="1"/>
  <c r="H162" i="21" s="1"/>
  <c r="I162" i="21" a="1"/>
  <c r="I162" i="21" s="1"/>
  <c r="J162" i="21" a="1"/>
  <c r="J162" i="21" s="1"/>
  <c r="K162" i="21" a="1"/>
  <c r="K162" i="21" s="1"/>
  <c r="L162" i="21" a="1"/>
  <c r="L162" i="21" s="1"/>
  <c r="M162" i="21" a="1"/>
  <c r="M162" i="21" s="1"/>
  <c r="F163" i="21" a="1"/>
  <c r="F163" i="21" s="1"/>
  <c r="G163" i="21" a="1"/>
  <c r="G163" i="21" s="1"/>
  <c r="H163" i="21" a="1"/>
  <c r="H163" i="21" s="1"/>
  <c r="I163" i="21" a="1"/>
  <c r="I163" i="21" s="1"/>
  <c r="J163" i="21" a="1"/>
  <c r="J163" i="21" s="1"/>
  <c r="K163" i="21" a="1"/>
  <c r="K163" i="21" s="1"/>
  <c r="L163" i="21" a="1"/>
  <c r="L163" i="21" s="1"/>
  <c r="M163" i="21" a="1"/>
  <c r="M163" i="21" s="1"/>
  <c r="F164" i="21" a="1"/>
  <c r="F164" i="21" s="1"/>
  <c r="G164" i="21" a="1"/>
  <c r="G164" i="21" s="1"/>
  <c r="H164" i="21" a="1"/>
  <c r="H164" i="21" s="1"/>
  <c r="I164" i="21" a="1"/>
  <c r="I164" i="21" s="1"/>
  <c r="J164" i="21" a="1"/>
  <c r="J164" i="21" s="1"/>
  <c r="K164" i="21" a="1"/>
  <c r="K164" i="21" s="1"/>
  <c r="L164" i="21" a="1"/>
  <c r="L164" i="21" s="1"/>
  <c r="M164" i="21" a="1"/>
  <c r="M164" i="21" s="1"/>
  <c r="F165" i="21" a="1"/>
  <c r="F165" i="21" s="1"/>
  <c r="G165" i="21" a="1"/>
  <c r="G165" i="21" s="1"/>
  <c r="H165" i="21" a="1"/>
  <c r="H165" i="21" s="1"/>
  <c r="I165" i="21" a="1"/>
  <c r="I165" i="21" s="1"/>
  <c r="J165" i="21" a="1"/>
  <c r="J165" i="21" s="1"/>
  <c r="K165" i="21" a="1"/>
  <c r="K165" i="21" s="1"/>
  <c r="L165" i="21" a="1"/>
  <c r="L165" i="21" s="1"/>
  <c r="M165" i="21" a="1"/>
  <c r="M165" i="21" s="1"/>
  <c r="F166" i="21" a="1"/>
  <c r="F166" i="21" s="1"/>
  <c r="G166" i="21" a="1"/>
  <c r="G166" i="21" s="1"/>
  <c r="H166" i="21" a="1"/>
  <c r="H166" i="21" s="1"/>
  <c r="I166" i="21" a="1"/>
  <c r="I166" i="21" s="1"/>
  <c r="J166" i="21" a="1"/>
  <c r="J166" i="21" s="1"/>
  <c r="K166" i="21" a="1"/>
  <c r="K166" i="21" s="1"/>
  <c r="L166" i="21" a="1"/>
  <c r="L166" i="21" s="1"/>
  <c r="M166" i="21" a="1"/>
  <c r="M166" i="21" s="1"/>
  <c r="F167" i="21" a="1"/>
  <c r="F167" i="21" s="1"/>
  <c r="G167" i="21" a="1"/>
  <c r="G167" i="21" s="1"/>
  <c r="H167" i="21" a="1"/>
  <c r="H167" i="21" s="1"/>
  <c r="I167" i="21" a="1"/>
  <c r="I167" i="21" s="1"/>
  <c r="J167" i="21" a="1"/>
  <c r="J167" i="21" s="1"/>
  <c r="K167" i="21" a="1"/>
  <c r="K167" i="21" s="1"/>
  <c r="L167" i="21" a="1"/>
  <c r="L167" i="21" s="1"/>
  <c r="M167" i="21" a="1"/>
  <c r="M167" i="21" s="1"/>
  <c r="F168" i="21" a="1"/>
  <c r="F168" i="21" s="1"/>
  <c r="G168" i="21" a="1"/>
  <c r="G168" i="21" s="1"/>
  <c r="H168" i="21" a="1"/>
  <c r="H168" i="21" s="1"/>
  <c r="I168" i="21" a="1"/>
  <c r="I168" i="21" s="1"/>
  <c r="J168" i="21" a="1"/>
  <c r="J168" i="21" s="1"/>
  <c r="K168" i="21" a="1"/>
  <c r="K168" i="21" s="1"/>
  <c r="L168" i="21" a="1"/>
  <c r="L168" i="21" s="1"/>
  <c r="M168" i="21" a="1"/>
  <c r="M168" i="21" s="1"/>
  <c r="F169" i="21" a="1"/>
  <c r="F169" i="21" s="1"/>
  <c r="G169" i="21" a="1"/>
  <c r="G169" i="21" s="1"/>
  <c r="H169" i="21" a="1"/>
  <c r="H169" i="21" s="1"/>
  <c r="I169" i="21" a="1"/>
  <c r="I169" i="21" s="1"/>
  <c r="J169" i="21" a="1"/>
  <c r="J169" i="21" s="1"/>
  <c r="K169" i="21" a="1"/>
  <c r="K169" i="21" s="1"/>
  <c r="L169" i="21" a="1"/>
  <c r="L169" i="21" s="1"/>
  <c r="M169" i="21" a="1"/>
  <c r="M169" i="21" s="1"/>
  <c r="F170" i="21" a="1"/>
  <c r="F170" i="21" s="1"/>
  <c r="G170" i="21" a="1"/>
  <c r="G170" i="21" s="1"/>
  <c r="H170" i="21" a="1"/>
  <c r="H170" i="21" s="1"/>
  <c r="I170" i="21" a="1"/>
  <c r="I170" i="21" s="1"/>
  <c r="J170" i="21" a="1"/>
  <c r="J170" i="21" s="1"/>
  <c r="K170" i="21" a="1"/>
  <c r="K170" i="21" s="1"/>
  <c r="L170" i="21" a="1"/>
  <c r="L170" i="21" s="1"/>
  <c r="M170" i="21" a="1"/>
  <c r="M170" i="21" s="1"/>
  <c r="F171" i="21" a="1"/>
  <c r="F171" i="21" s="1"/>
  <c r="G171" i="21" a="1"/>
  <c r="G171" i="21" s="1"/>
  <c r="H171" i="21" a="1"/>
  <c r="H171" i="21" s="1"/>
  <c r="I171" i="21" a="1"/>
  <c r="I171" i="21" s="1"/>
  <c r="J171" i="21" a="1"/>
  <c r="J171" i="21" s="1"/>
  <c r="K171" i="21" a="1"/>
  <c r="K171" i="21" s="1"/>
  <c r="L171" i="21" a="1"/>
  <c r="L171" i="21" s="1"/>
  <c r="M171" i="21" a="1"/>
  <c r="M171" i="21" s="1"/>
  <c r="F172" i="21" a="1"/>
  <c r="F172" i="21" s="1"/>
  <c r="G172" i="21" a="1"/>
  <c r="G172" i="21" s="1"/>
  <c r="H172" i="21" a="1"/>
  <c r="H172" i="21" s="1"/>
  <c r="I172" i="21" a="1"/>
  <c r="I172" i="21" s="1"/>
  <c r="J172" i="21" a="1"/>
  <c r="J172" i="21" s="1"/>
  <c r="K172" i="21" a="1"/>
  <c r="K172" i="21" s="1"/>
  <c r="L172" i="21" a="1"/>
  <c r="L172" i="21" s="1"/>
  <c r="M172" i="21" a="1"/>
  <c r="M172" i="21" s="1"/>
  <c r="F173" i="21" a="1"/>
  <c r="F173" i="21" s="1"/>
  <c r="G173" i="21" a="1"/>
  <c r="G173" i="21" s="1"/>
  <c r="H173" i="21" a="1"/>
  <c r="H173" i="21" s="1"/>
  <c r="I173" i="21" a="1"/>
  <c r="I173" i="21" s="1"/>
  <c r="J173" i="21" a="1"/>
  <c r="J173" i="21" s="1"/>
  <c r="K173" i="21" a="1"/>
  <c r="K173" i="21" s="1"/>
  <c r="L173" i="21" a="1"/>
  <c r="L173" i="21" s="1"/>
  <c r="M173" i="21" a="1"/>
  <c r="M173" i="21" s="1"/>
  <c r="F174" i="21" a="1"/>
  <c r="F174" i="21" s="1"/>
  <c r="G174" i="21" a="1"/>
  <c r="G174" i="21" s="1"/>
  <c r="H174" i="21" a="1"/>
  <c r="H174" i="21" s="1"/>
  <c r="I174" i="21" a="1"/>
  <c r="I174" i="21" s="1"/>
  <c r="J174" i="21" a="1"/>
  <c r="J174" i="21" s="1"/>
  <c r="K174" i="21" a="1"/>
  <c r="K174" i="21" s="1"/>
  <c r="L174" i="21" a="1"/>
  <c r="L174" i="21" s="1"/>
  <c r="M174" i="21" a="1"/>
  <c r="M174" i="21" s="1"/>
  <c r="F175" i="21" a="1"/>
  <c r="F175" i="21" s="1"/>
  <c r="G175" i="21" a="1"/>
  <c r="G175" i="21" s="1"/>
  <c r="H175" i="21" a="1"/>
  <c r="H175" i="21" s="1"/>
  <c r="I175" i="21" a="1"/>
  <c r="I175" i="21" s="1"/>
  <c r="J175" i="21" a="1"/>
  <c r="J175" i="21" s="1"/>
  <c r="K175" i="21" a="1"/>
  <c r="K175" i="21" s="1"/>
  <c r="L175" i="21" a="1"/>
  <c r="L175" i="21" s="1"/>
  <c r="M175" i="21" a="1"/>
  <c r="M175" i="21" s="1"/>
  <c r="F176" i="21" a="1"/>
  <c r="F176" i="21" s="1"/>
  <c r="G176" i="21" a="1"/>
  <c r="G176" i="21" s="1"/>
  <c r="H176" i="21" a="1"/>
  <c r="H176" i="21" s="1"/>
  <c r="I176" i="21" a="1"/>
  <c r="I176" i="21" s="1"/>
  <c r="J176" i="21" a="1"/>
  <c r="J176" i="21" s="1"/>
  <c r="K176" i="21" a="1"/>
  <c r="K176" i="21" s="1"/>
  <c r="L176" i="21" a="1"/>
  <c r="L176" i="21" s="1"/>
  <c r="M176" i="21" a="1"/>
  <c r="M176" i="21" s="1"/>
  <c r="F177" i="21" a="1"/>
  <c r="F177" i="21" s="1"/>
  <c r="G177" i="21" a="1"/>
  <c r="G177" i="21" s="1"/>
  <c r="H177" i="21" a="1"/>
  <c r="H177" i="21" s="1"/>
  <c r="I177" i="21" a="1"/>
  <c r="I177" i="21" s="1"/>
  <c r="J177" i="21" a="1"/>
  <c r="J177" i="21" s="1"/>
  <c r="K177" i="21" a="1"/>
  <c r="K177" i="21" s="1"/>
  <c r="L177" i="21" a="1"/>
  <c r="L177" i="21" s="1"/>
  <c r="M177" i="21" a="1"/>
  <c r="M177" i="21" s="1"/>
  <c r="F178" i="21" a="1"/>
  <c r="F178" i="21" s="1"/>
  <c r="G178" i="21" a="1"/>
  <c r="G178" i="21" s="1"/>
  <c r="H178" i="21" a="1"/>
  <c r="H178" i="21" s="1"/>
  <c r="I178" i="21" a="1"/>
  <c r="I178" i="21" s="1"/>
  <c r="J178" i="21" a="1"/>
  <c r="J178" i="21" s="1"/>
  <c r="K178" i="21" a="1"/>
  <c r="K178" i="21" s="1"/>
  <c r="L178" i="21" a="1"/>
  <c r="L178" i="21" s="1"/>
  <c r="M178" i="21" a="1"/>
  <c r="M178" i="21" s="1"/>
  <c r="F179" i="21" a="1"/>
  <c r="F179" i="21" s="1"/>
  <c r="G179" i="21" a="1"/>
  <c r="G179" i="21" s="1"/>
  <c r="H179" i="21" a="1"/>
  <c r="H179" i="21" s="1"/>
  <c r="I179" i="21" a="1"/>
  <c r="I179" i="21" s="1"/>
  <c r="J179" i="21" a="1"/>
  <c r="J179" i="21" s="1"/>
  <c r="K179" i="21" a="1"/>
  <c r="K179" i="21" s="1"/>
  <c r="L179" i="21" a="1"/>
  <c r="L179" i="21" s="1"/>
  <c r="M179" i="21" a="1"/>
  <c r="M179" i="21" s="1"/>
  <c r="F180" i="21" a="1"/>
  <c r="F180" i="21" s="1"/>
  <c r="G180" i="21" a="1"/>
  <c r="G180" i="21" s="1"/>
  <c r="H180" i="21" a="1"/>
  <c r="H180" i="21" s="1"/>
  <c r="I180" i="21" a="1"/>
  <c r="I180" i="21" s="1"/>
  <c r="J180" i="21" a="1"/>
  <c r="J180" i="21" s="1"/>
  <c r="K180" i="21" a="1"/>
  <c r="K180" i="21" s="1"/>
  <c r="L180" i="21" a="1"/>
  <c r="L180" i="21" s="1"/>
  <c r="M180" i="21" a="1"/>
  <c r="M180" i="21" s="1"/>
  <c r="F181" i="21" a="1"/>
  <c r="F181" i="21" s="1"/>
  <c r="G181" i="21" a="1"/>
  <c r="G181" i="21" s="1"/>
  <c r="H181" i="21" a="1"/>
  <c r="H181" i="21" s="1"/>
  <c r="I181" i="21" a="1"/>
  <c r="I181" i="21" s="1"/>
  <c r="J181" i="21" a="1"/>
  <c r="J181" i="21" s="1"/>
  <c r="K181" i="21" a="1"/>
  <c r="K181" i="21" s="1"/>
  <c r="L181" i="21" a="1"/>
  <c r="L181" i="21" s="1"/>
  <c r="M181" i="21" a="1"/>
  <c r="M181" i="21" s="1"/>
  <c r="F182" i="21" a="1"/>
  <c r="F182" i="21" s="1"/>
  <c r="G182" i="21" a="1"/>
  <c r="G182" i="21" s="1"/>
  <c r="H182" i="21" a="1"/>
  <c r="H182" i="21" s="1"/>
  <c r="I182" i="21" a="1"/>
  <c r="I182" i="21" s="1"/>
  <c r="J182" i="21" a="1"/>
  <c r="J182" i="21" s="1"/>
  <c r="K182" i="21" a="1"/>
  <c r="K182" i="21" s="1"/>
  <c r="L182" i="21" a="1"/>
  <c r="L182" i="21" s="1"/>
  <c r="M182" i="21" a="1"/>
  <c r="M182" i="21" s="1"/>
  <c r="F183" i="21" a="1"/>
  <c r="F183" i="21" s="1"/>
  <c r="G183" i="21" a="1"/>
  <c r="G183" i="21" s="1"/>
  <c r="H183" i="21" a="1"/>
  <c r="H183" i="21" s="1"/>
  <c r="I183" i="21" a="1"/>
  <c r="I183" i="21" s="1"/>
  <c r="J183" i="21" a="1"/>
  <c r="J183" i="21" s="1"/>
  <c r="K183" i="21" a="1"/>
  <c r="K183" i="21" s="1"/>
  <c r="L183" i="21" a="1"/>
  <c r="L183" i="21" s="1"/>
  <c r="M183" i="21" a="1"/>
  <c r="M183" i="21" s="1"/>
  <c r="F184" i="21" a="1"/>
  <c r="F184" i="21" s="1"/>
  <c r="G184" i="21" a="1"/>
  <c r="G184" i="21" s="1"/>
  <c r="H184" i="21" a="1"/>
  <c r="H184" i="21" s="1"/>
  <c r="I184" i="21" a="1"/>
  <c r="I184" i="21" s="1"/>
  <c r="J184" i="21" a="1"/>
  <c r="J184" i="21" s="1"/>
  <c r="K184" i="21" a="1"/>
  <c r="K184" i="21" s="1"/>
  <c r="L184" i="21" a="1"/>
  <c r="L184" i="21" s="1"/>
  <c r="M184" i="21" a="1"/>
  <c r="M184" i="21" s="1"/>
  <c r="F185" i="21" a="1"/>
  <c r="F185" i="21" s="1"/>
  <c r="G185" i="21" a="1"/>
  <c r="G185" i="21" s="1"/>
  <c r="H185" i="21" a="1"/>
  <c r="H185" i="21" s="1"/>
  <c r="I185" i="21" a="1"/>
  <c r="I185" i="21" s="1"/>
  <c r="J185" i="21" a="1"/>
  <c r="J185" i="21" s="1"/>
  <c r="K185" i="21" a="1"/>
  <c r="K185" i="21" s="1"/>
  <c r="L185" i="21" a="1"/>
  <c r="L185" i="21" s="1"/>
  <c r="M185" i="21" a="1"/>
  <c r="M185" i="21" s="1"/>
  <c r="F186" i="21" a="1"/>
  <c r="F186" i="21" s="1"/>
  <c r="G186" i="21" a="1"/>
  <c r="G186" i="21" s="1"/>
  <c r="H186" i="21" a="1"/>
  <c r="H186" i="21" s="1"/>
  <c r="I186" i="21" a="1"/>
  <c r="I186" i="21" s="1"/>
  <c r="J186" i="21" a="1"/>
  <c r="J186" i="21" s="1"/>
  <c r="K186" i="21" a="1"/>
  <c r="K186" i="21" s="1"/>
  <c r="L186" i="21" a="1"/>
  <c r="L186" i="21" s="1"/>
  <c r="M186" i="21" a="1"/>
  <c r="M186" i="21" s="1"/>
  <c r="F187" i="21" a="1"/>
  <c r="F187" i="21" s="1"/>
  <c r="G187" i="21" a="1"/>
  <c r="G187" i="21" s="1"/>
  <c r="H187" i="21" a="1"/>
  <c r="H187" i="21" s="1"/>
  <c r="I187" i="21" a="1"/>
  <c r="I187" i="21" s="1"/>
  <c r="J187" i="21" a="1"/>
  <c r="J187" i="21" s="1"/>
  <c r="K187" i="21" a="1"/>
  <c r="K187" i="21" s="1"/>
  <c r="L187" i="21" a="1"/>
  <c r="L187" i="21" s="1"/>
  <c r="M187" i="21" a="1"/>
  <c r="M187" i="21" s="1"/>
  <c r="F188" i="21" a="1"/>
  <c r="F188" i="21" s="1"/>
  <c r="G188" i="21" a="1"/>
  <c r="G188" i="21" s="1"/>
  <c r="H188" i="21" a="1"/>
  <c r="H188" i="21" s="1"/>
  <c r="I188" i="21" a="1"/>
  <c r="I188" i="21" s="1"/>
  <c r="J188" i="21" a="1"/>
  <c r="J188" i="21" s="1"/>
  <c r="K188" i="21" a="1"/>
  <c r="K188" i="21" s="1"/>
  <c r="L188" i="21" a="1"/>
  <c r="L188" i="21" s="1"/>
  <c r="M188" i="21" a="1"/>
  <c r="M188" i="21" s="1"/>
  <c r="F189" i="21" a="1"/>
  <c r="F189" i="21" s="1"/>
  <c r="G189" i="21" a="1"/>
  <c r="G189" i="21" s="1"/>
  <c r="H189" i="21" a="1"/>
  <c r="H189" i="21" s="1"/>
  <c r="I189" i="21" a="1"/>
  <c r="I189" i="21" s="1"/>
  <c r="J189" i="21" a="1"/>
  <c r="J189" i="21" s="1"/>
  <c r="K189" i="21" a="1"/>
  <c r="K189" i="21" s="1"/>
  <c r="L189" i="21" a="1"/>
  <c r="L189" i="21" s="1"/>
  <c r="M189" i="21" a="1"/>
  <c r="M189" i="21" s="1"/>
  <c r="F190" i="21" a="1"/>
  <c r="F190" i="21" s="1"/>
  <c r="G190" i="21" a="1"/>
  <c r="G190" i="21" s="1"/>
  <c r="H190" i="21" a="1"/>
  <c r="H190" i="21" s="1"/>
  <c r="I190" i="21" a="1"/>
  <c r="I190" i="21" s="1"/>
  <c r="J190" i="21" a="1"/>
  <c r="J190" i="21" s="1"/>
  <c r="K190" i="21" a="1"/>
  <c r="K190" i="21" s="1"/>
  <c r="L190" i="21" a="1"/>
  <c r="L190" i="21" s="1"/>
  <c r="M190" i="21" a="1"/>
  <c r="M190" i="21" s="1"/>
  <c r="F191" i="21" a="1"/>
  <c r="F191" i="21" s="1"/>
  <c r="G191" i="21" a="1"/>
  <c r="G191" i="21" s="1"/>
  <c r="H191" i="21" a="1"/>
  <c r="H191" i="21" s="1"/>
  <c r="I191" i="21" a="1"/>
  <c r="I191" i="21" s="1"/>
  <c r="J191" i="21" a="1"/>
  <c r="J191" i="21" s="1"/>
  <c r="K191" i="21" a="1"/>
  <c r="K191" i="21" s="1"/>
  <c r="L191" i="21" a="1"/>
  <c r="L191" i="21" s="1"/>
  <c r="M191" i="21" a="1"/>
  <c r="M191" i="21" s="1"/>
  <c r="F192" i="21" a="1"/>
  <c r="F192" i="21" s="1"/>
  <c r="G192" i="21" a="1"/>
  <c r="G192" i="21" s="1"/>
  <c r="H192" i="21" a="1"/>
  <c r="H192" i="21" s="1"/>
  <c r="I192" i="21" a="1"/>
  <c r="I192" i="21" s="1"/>
  <c r="J192" i="21" a="1"/>
  <c r="J192" i="21" s="1"/>
  <c r="K192" i="21" a="1"/>
  <c r="K192" i="21" s="1"/>
  <c r="L192" i="21" a="1"/>
  <c r="L192" i="21" s="1"/>
  <c r="M192" i="21" a="1"/>
  <c r="M192" i="21" s="1"/>
  <c r="F193" i="21" a="1"/>
  <c r="F193" i="21" s="1"/>
  <c r="G193" i="21" a="1"/>
  <c r="G193" i="21" s="1"/>
  <c r="H193" i="21" a="1"/>
  <c r="H193" i="21" s="1"/>
  <c r="I193" i="21" a="1"/>
  <c r="I193" i="21" s="1"/>
  <c r="J193" i="21" a="1"/>
  <c r="J193" i="21" s="1"/>
  <c r="K193" i="21" a="1"/>
  <c r="K193" i="21" s="1"/>
  <c r="L193" i="21" a="1"/>
  <c r="L193" i="21" s="1"/>
  <c r="M193" i="21" a="1"/>
  <c r="M193" i="21" s="1"/>
  <c r="F194" i="21" a="1"/>
  <c r="F194" i="21" s="1"/>
  <c r="G194" i="21" a="1"/>
  <c r="G194" i="21" s="1"/>
  <c r="H194" i="21" a="1"/>
  <c r="H194" i="21" s="1"/>
  <c r="I194" i="21" a="1"/>
  <c r="I194" i="21" s="1"/>
  <c r="J194" i="21" a="1"/>
  <c r="J194" i="21" s="1"/>
  <c r="K194" i="21" a="1"/>
  <c r="K194" i="21" s="1"/>
  <c r="L194" i="21" a="1"/>
  <c r="L194" i="21" s="1"/>
  <c r="M194" i="21" a="1"/>
  <c r="M194" i="21" s="1"/>
  <c r="F195" i="21" a="1"/>
  <c r="F195" i="21" s="1"/>
  <c r="G195" i="21" a="1"/>
  <c r="G195" i="21" s="1"/>
  <c r="H195" i="21" a="1"/>
  <c r="H195" i="21" s="1"/>
  <c r="I195" i="21" a="1"/>
  <c r="I195" i="21" s="1"/>
  <c r="J195" i="21" a="1"/>
  <c r="J195" i="21" s="1"/>
  <c r="K195" i="21" a="1"/>
  <c r="K195" i="21" s="1"/>
  <c r="L195" i="21" a="1"/>
  <c r="L195" i="21" s="1"/>
  <c r="M195" i="21" a="1"/>
  <c r="M195" i="21" s="1"/>
  <c r="F196" i="21" a="1"/>
  <c r="F196" i="21" s="1"/>
  <c r="G196" i="21" a="1"/>
  <c r="G196" i="21" s="1"/>
  <c r="H196" i="21" a="1"/>
  <c r="H196" i="21" s="1"/>
  <c r="I196" i="21" a="1"/>
  <c r="I196" i="21" s="1"/>
  <c r="J196" i="21" a="1"/>
  <c r="J196" i="21" s="1"/>
  <c r="K196" i="21" a="1"/>
  <c r="K196" i="21" s="1"/>
  <c r="L196" i="21" a="1"/>
  <c r="L196" i="21" s="1"/>
  <c r="M196" i="21" a="1"/>
  <c r="M196" i="21" s="1"/>
  <c r="F197" i="21" a="1"/>
  <c r="F197" i="21" s="1"/>
  <c r="G197" i="21" a="1"/>
  <c r="G197" i="21" s="1"/>
  <c r="H197" i="21" a="1"/>
  <c r="H197" i="21" s="1"/>
  <c r="I197" i="21" a="1"/>
  <c r="I197" i="21" s="1"/>
  <c r="J197" i="21" a="1"/>
  <c r="J197" i="21" s="1"/>
  <c r="K197" i="21" a="1"/>
  <c r="K197" i="21" s="1"/>
  <c r="L197" i="21" a="1"/>
  <c r="L197" i="21" s="1"/>
  <c r="M197" i="21" a="1"/>
  <c r="M197" i="21" s="1"/>
  <c r="F198" i="21" a="1"/>
  <c r="F198" i="21" s="1"/>
  <c r="G198" i="21" a="1"/>
  <c r="G198" i="21" s="1"/>
  <c r="H198" i="21" a="1"/>
  <c r="H198" i="21" s="1"/>
  <c r="I198" i="21" a="1"/>
  <c r="I198" i="21" s="1"/>
  <c r="J198" i="21" a="1"/>
  <c r="J198" i="21" s="1"/>
  <c r="K198" i="21" a="1"/>
  <c r="K198" i="21" s="1"/>
  <c r="L198" i="21" a="1"/>
  <c r="L198" i="21" s="1"/>
  <c r="M198" i="21" a="1"/>
  <c r="M198" i="21" s="1"/>
  <c r="F199" i="21" a="1"/>
  <c r="F199" i="21" s="1"/>
  <c r="G199" i="21" a="1"/>
  <c r="G199" i="21" s="1"/>
  <c r="H199" i="21" a="1"/>
  <c r="H199" i="21" s="1"/>
  <c r="I199" i="21" a="1"/>
  <c r="I199" i="21" s="1"/>
  <c r="J199" i="21" a="1"/>
  <c r="J199" i="21" s="1"/>
  <c r="K199" i="21" a="1"/>
  <c r="K199" i="21" s="1"/>
  <c r="L199" i="21" a="1"/>
  <c r="L199" i="21" s="1"/>
  <c r="M199" i="21" a="1"/>
  <c r="M199" i="21" s="1"/>
  <c r="F200" i="21" a="1"/>
  <c r="F200" i="21" s="1"/>
  <c r="G200" i="21" a="1"/>
  <c r="G200" i="21" s="1"/>
  <c r="H200" i="21" a="1"/>
  <c r="H200" i="21" s="1"/>
  <c r="I200" i="21" a="1"/>
  <c r="I200" i="21" s="1"/>
  <c r="J200" i="21" a="1"/>
  <c r="J200" i="21" s="1"/>
  <c r="K200" i="21" a="1"/>
  <c r="K200" i="21" s="1"/>
  <c r="L200" i="21" a="1"/>
  <c r="L200" i="21" s="1"/>
  <c r="M200" i="21" a="1"/>
  <c r="M200" i="21" s="1"/>
  <c r="F149" i="21" a="1"/>
  <c r="F149" i="21" s="1"/>
  <c r="G149" i="21" a="1"/>
  <c r="G149" i="21" s="1"/>
  <c r="H149" i="21" a="1"/>
  <c r="H149" i="21" s="1"/>
  <c r="I149" i="21" a="1"/>
  <c r="I149" i="21" s="1"/>
  <c r="J149" i="21" a="1"/>
  <c r="J149" i="21" s="1"/>
  <c r="K149" i="21" a="1"/>
  <c r="K149" i="21" s="1"/>
  <c r="L149" i="21" a="1"/>
  <c r="L149" i="21" s="1"/>
  <c r="M149" i="21" a="1"/>
  <c r="M149" i="21" s="1"/>
  <c r="C146" i="21" a="1"/>
  <c r="C146" i="21" s="1"/>
  <c r="D146" i="21" a="1"/>
  <c r="D146" i="21" s="1"/>
  <c r="E146" i="21" a="1"/>
  <c r="E146" i="21" s="1"/>
  <c r="F146" i="21" a="1"/>
  <c r="F146" i="21" s="1"/>
  <c r="G146" i="21" a="1"/>
  <c r="G146" i="21" s="1"/>
  <c r="H146" i="21" a="1"/>
  <c r="H146" i="21" s="1"/>
  <c r="I146" i="21" a="1"/>
  <c r="I146" i="21" s="1"/>
  <c r="J146" i="21" a="1"/>
  <c r="J146" i="21" s="1"/>
  <c r="K146" i="21" a="1"/>
  <c r="K146" i="21" s="1"/>
  <c r="L146" i="21" a="1"/>
  <c r="L146" i="21" s="1"/>
  <c r="M146" i="21" a="1"/>
  <c r="M146" i="21" s="1"/>
  <c r="B146" i="21" a="1"/>
  <c r="B146" i="21" s="1"/>
  <c r="C141" i="21"/>
  <c r="D141" i="21"/>
  <c r="E141" i="21"/>
  <c r="F141" i="21"/>
  <c r="G141" i="21"/>
  <c r="H141" i="21"/>
  <c r="I141" i="21"/>
  <c r="J141" i="21"/>
  <c r="K141" i="21"/>
  <c r="L141" i="21"/>
  <c r="M141" i="21"/>
  <c r="B141" i="21"/>
  <c r="C139" i="21" a="1"/>
  <c r="C139" i="21" s="1"/>
  <c r="D139" i="21" a="1"/>
  <c r="D139" i="21" s="1"/>
  <c r="E139" i="21" a="1"/>
  <c r="E139" i="21" s="1"/>
  <c r="F139" i="21" a="1"/>
  <c r="F139" i="21" s="1"/>
  <c r="G139" i="21" a="1"/>
  <c r="G139" i="21" s="1"/>
  <c r="H139" i="21" a="1"/>
  <c r="H139" i="21" s="1"/>
  <c r="I139" i="21" a="1"/>
  <c r="I139" i="21" s="1"/>
  <c r="J139" i="21" a="1"/>
  <c r="J139" i="21" s="1"/>
  <c r="K139" i="21" a="1"/>
  <c r="K139" i="21" s="1"/>
  <c r="L139" i="21" a="1"/>
  <c r="L139" i="21" s="1"/>
  <c r="M139" i="21" a="1"/>
  <c r="M139" i="21" s="1"/>
  <c r="B139" i="21" a="1"/>
  <c r="B139" i="21" s="1"/>
  <c r="C138" i="21" a="1"/>
  <c r="C138" i="21" s="1"/>
  <c r="D138" i="21" a="1"/>
  <c r="D138" i="21" s="1"/>
  <c r="E138" i="21" a="1"/>
  <c r="E138" i="21" s="1"/>
  <c r="F138" i="21" a="1"/>
  <c r="F138" i="21" s="1"/>
  <c r="G138" i="21" a="1"/>
  <c r="G138" i="21" s="1"/>
  <c r="H138" i="21" a="1"/>
  <c r="H138" i="21" s="1"/>
  <c r="I138" i="21" a="1"/>
  <c r="I138" i="21" s="1"/>
  <c r="J138" i="21" a="1"/>
  <c r="J138" i="21" s="1"/>
  <c r="K138" i="21" a="1"/>
  <c r="K138" i="21" s="1"/>
  <c r="L138" i="21" a="1"/>
  <c r="L138" i="21" s="1"/>
  <c r="M138" i="21" a="1"/>
  <c r="M138" i="21" s="1"/>
  <c r="B138" i="21" a="1"/>
  <c r="B138" i="21" s="1"/>
  <c r="C137" i="21" a="1"/>
  <c r="C137" i="21" s="1"/>
  <c r="D137" i="21" a="1"/>
  <c r="D137" i="21" s="1"/>
  <c r="E137" i="21" a="1"/>
  <c r="E137" i="21" s="1"/>
  <c r="F137" i="21" a="1"/>
  <c r="F137" i="21" s="1"/>
  <c r="G137" i="21" a="1"/>
  <c r="G137" i="21" s="1"/>
  <c r="H137" i="21" a="1"/>
  <c r="H137" i="21" s="1"/>
  <c r="I137" i="21" a="1"/>
  <c r="I137" i="21" s="1"/>
  <c r="J137" i="21" a="1"/>
  <c r="J137" i="21" s="1"/>
  <c r="K137" i="21" a="1"/>
  <c r="K137" i="21" s="1"/>
  <c r="L137" i="21" a="1"/>
  <c r="L137" i="21" s="1"/>
  <c r="M137" i="21" a="1"/>
  <c r="M137" i="21" s="1"/>
  <c r="B137" i="21" a="1"/>
  <c r="B137" i="21" s="1"/>
  <c r="A135" i="21"/>
  <c r="A117" i="21"/>
  <c r="A99" i="21"/>
  <c r="C67" i="21" a="1"/>
  <c r="C67" i="21" s="1"/>
  <c r="D67" i="21" a="1"/>
  <c r="D67" i="21" s="1"/>
  <c r="E67" i="21" a="1"/>
  <c r="E67" i="21" s="1"/>
  <c r="F67" i="21" a="1"/>
  <c r="F67" i="21" s="1"/>
  <c r="G67" i="21" a="1"/>
  <c r="G67" i="21" s="1"/>
  <c r="H67" i="21" a="1"/>
  <c r="H67" i="21" s="1"/>
  <c r="I67" i="21" a="1"/>
  <c r="I67" i="21" s="1"/>
  <c r="J67" i="21" a="1"/>
  <c r="J67" i="21" s="1"/>
  <c r="K67" i="21" a="1"/>
  <c r="K67" i="21" s="1"/>
  <c r="L67" i="21" a="1"/>
  <c r="L67" i="21" s="1"/>
  <c r="M67" i="21" a="1"/>
  <c r="M67" i="21" s="1"/>
  <c r="C68" i="21" a="1"/>
  <c r="C68" i="21" s="1"/>
  <c r="D68" i="21" a="1"/>
  <c r="D68" i="21" s="1"/>
  <c r="E68" i="21" a="1"/>
  <c r="E68" i="21" s="1"/>
  <c r="F68" i="21" a="1"/>
  <c r="F68" i="21" s="1"/>
  <c r="G68" i="21" a="1"/>
  <c r="G68" i="21" s="1"/>
  <c r="H68" i="21" a="1"/>
  <c r="H68" i="21" s="1"/>
  <c r="I68" i="21" a="1"/>
  <c r="I68" i="21" s="1"/>
  <c r="J68" i="21" a="1"/>
  <c r="J68" i="21" s="1"/>
  <c r="K68" i="21" a="1"/>
  <c r="K68" i="21" s="1"/>
  <c r="L68" i="21" a="1"/>
  <c r="L68" i="21" s="1"/>
  <c r="M68" i="21" a="1"/>
  <c r="M68" i="21" s="1"/>
  <c r="C69" i="21" a="1"/>
  <c r="C69" i="21" s="1"/>
  <c r="D69" i="21" a="1"/>
  <c r="D69" i="21" s="1"/>
  <c r="E69" i="21" a="1"/>
  <c r="E69" i="21" s="1"/>
  <c r="F69" i="21" a="1"/>
  <c r="F69" i="21" s="1"/>
  <c r="G69" i="21" a="1"/>
  <c r="G69" i="21" s="1"/>
  <c r="H69" i="21" a="1"/>
  <c r="H69" i="21" s="1"/>
  <c r="I69" i="21" a="1"/>
  <c r="I69" i="21" s="1"/>
  <c r="J69" i="21" a="1"/>
  <c r="J69" i="21" s="1"/>
  <c r="K69" i="21" a="1"/>
  <c r="K69" i="21" s="1"/>
  <c r="L69" i="21" a="1"/>
  <c r="L69" i="21" s="1"/>
  <c r="M69" i="21" a="1"/>
  <c r="M69" i="21" s="1"/>
  <c r="C70" i="21" a="1"/>
  <c r="C70" i="21" s="1"/>
  <c r="D70" i="21" a="1"/>
  <c r="D70" i="21" s="1"/>
  <c r="E70" i="21" a="1"/>
  <c r="E70" i="21" s="1"/>
  <c r="F70" i="21" a="1"/>
  <c r="F70" i="21" s="1"/>
  <c r="G70" i="21" a="1"/>
  <c r="G70" i="21" s="1"/>
  <c r="H70" i="21" a="1"/>
  <c r="H70" i="21" s="1"/>
  <c r="I70" i="21" a="1"/>
  <c r="I70" i="21" s="1"/>
  <c r="J70" i="21" a="1"/>
  <c r="J70" i="21" s="1"/>
  <c r="K70" i="21" a="1"/>
  <c r="K70" i="21" s="1"/>
  <c r="L70" i="21" a="1"/>
  <c r="L70" i="21" s="1"/>
  <c r="M70" i="21" a="1"/>
  <c r="M70" i="21" s="1"/>
  <c r="C71" i="21" a="1"/>
  <c r="C71" i="21" s="1"/>
  <c r="D71" i="21" a="1"/>
  <c r="D71" i="21" s="1"/>
  <c r="E71" i="21" a="1"/>
  <c r="E71" i="21" s="1"/>
  <c r="F71" i="21" a="1"/>
  <c r="F71" i="21" s="1"/>
  <c r="G71" i="21" a="1"/>
  <c r="G71" i="21" s="1"/>
  <c r="H71" i="21" a="1"/>
  <c r="H71" i="21" s="1"/>
  <c r="I71" i="21" a="1"/>
  <c r="I71" i="21" s="1"/>
  <c r="J71" i="21" a="1"/>
  <c r="J71" i="21" s="1"/>
  <c r="K71" i="21" a="1"/>
  <c r="K71" i="21" s="1"/>
  <c r="L71" i="21" a="1"/>
  <c r="L71" i="21" s="1"/>
  <c r="M71" i="21" a="1"/>
  <c r="M71" i="21" s="1"/>
  <c r="C72" i="21" a="1"/>
  <c r="C72" i="21" s="1"/>
  <c r="D72" i="21" a="1"/>
  <c r="D72" i="21" s="1"/>
  <c r="E72" i="21" a="1"/>
  <c r="E72" i="21" s="1"/>
  <c r="F72" i="21" a="1"/>
  <c r="F72" i="21" s="1"/>
  <c r="G72" i="21" a="1"/>
  <c r="G72" i="21" s="1"/>
  <c r="H72" i="21" a="1"/>
  <c r="H72" i="21" s="1"/>
  <c r="I72" i="21" a="1"/>
  <c r="I72" i="21" s="1"/>
  <c r="J72" i="21" a="1"/>
  <c r="J72" i="21" s="1"/>
  <c r="K72" i="21" a="1"/>
  <c r="K72" i="21" s="1"/>
  <c r="L72" i="21" a="1"/>
  <c r="L72" i="21" s="1"/>
  <c r="M72" i="21" a="1"/>
  <c r="M72" i="21" s="1"/>
  <c r="C73" i="21" a="1"/>
  <c r="C73" i="21" s="1"/>
  <c r="D73" i="21" a="1"/>
  <c r="D73" i="21" s="1"/>
  <c r="E73" i="21" a="1"/>
  <c r="E73" i="21" s="1"/>
  <c r="F73" i="21" a="1"/>
  <c r="F73" i="21" s="1"/>
  <c r="G73" i="21" a="1"/>
  <c r="G73" i="21" s="1"/>
  <c r="H73" i="21" a="1"/>
  <c r="H73" i="21" s="1"/>
  <c r="I73" i="21" a="1"/>
  <c r="I73" i="21" s="1"/>
  <c r="J73" i="21" a="1"/>
  <c r="J73" i="21" s="1"/>
  <c r="K73" i="21" a="1"/>
  <c r="K73" i="21" s="1"/>
  <c r="L73" i="21" a="1"/>
  <c r="L73" i="21" s="1"/>
  <c r="M73" i="21" a="1"/>
  <c r="M73" i="21" s="1"/>
  <c r="C74" i="21" a="1"/>
  <c r="C74" i="21" s="1"/>
  <c r="D74" i="21" a="1"/>
  <c r="D74" i="21" s="1"/>
  <c r="E74" i="21" a="1"/>
  <c r="E74" i="21" s="1"/>
  <c r="F74" i="21" a="1"/>
  <c r="F74" i="21" s="1"/>
  <c r="G74" i="21" a="1"/>
  <c r="G74" i="21" s="1"/>
  <c r="H74" i="21" a="1"/>
  <c r="H74" i="21" s="1"/>
  <c r="I74" i="21" a="1"/>
  <c r="I74" i="21" s="1"/>
  <c r="J74" i="21" a="1"/>
  <c r="J74" i="21" s="1"/>
  <c r="K74" i="21" a="1"/>
  <c r="K74" i="21" s="1"/>
  <c r="L74" i="21" a="1"/>
  <c r="L74" i="21" s="1"/>
  <c r="M74" i="21" a="1"/>
  <c r="M74" i="21" s="1"/>
  <c r="C75" i="21" a="1"/>
  <c r="C75" i="21" s="1"/>
  <c r="D75" i="21" a="1"/>
  <c r="D75" i="21" s="1"/>
  <c r="E75" i="21" a="1"/>
  <c r="E75" i="21" s="1"/>
  <c r="F75" i="21" a="1"/>
  <c r="F75" i="21" s="1"/>
  <c r="G75" i="21" a="1"/>
  <c r="G75" i="21" s="1"/>
  <c r="H75" i="21" a="1"/>
  <c r="H75" i="21" s="1"/>
  <c r="I75" i="21" a="1"/>
  <c r="I75" i="21" s="1"/>
  <c r="J75" i="21" a="1"/>
  <c r="J75" i="21" s="1"/>
  <c r="K75" i="21" a="1"/>
  <c r="K75" i="21" s="1"/>
  <c r="L75" i="21" a="1"/>
  <c r="L75" i="21" s="1"/>
  <c r="M75" i="21" a="1"/>
  <c r="M75" i="21" s="1"/>
  <c r="C76" i="21" a="1"/>
  <c r="C76" i="21" s="1"/>
  <c r="D76" i="21" a="1"/>
  <c r="D76" i="21" s="1"/>
  <c r="E76" i="21" a="1"/>
  <c r="E76" i="21" s="1"/>
  <c r="F76" i="21" a="1"/>
  <c r="F76" i="21" s="1"/>
  <c r="G76" i="21" a="1"/>
  <c r="G76" i="21" s="1"/>
  <c r="H76" i="21" a="1"/>
  <c r="H76" i="21" s="1"/>
  <c r="I76" i="21" a="1"/>
  <c r="I76" i="21" s="1"/>
  <c r="J76" i="21" a="1"/>
  <c r="J76" i="21" s="1"/>
  <c r="K76" i="21" a="1"/>
  <c r="K76" i="21" s="1"/>
  <c r="L76" i="21" a="1"/>
  <c r="L76" i="21" s="1"/>
  <c r="M76" i="21" a="1"/>
  <c r="M76" i="21" s="1"/>
  <c r="C77" i="21" a="1"/>
  <c r="C77" i="21" s="1"/>
  <c r="D77" i="21" a="1"/>
  <c r="D77" i="21" s="1"/>
  <c r="E77" i="21" a="1"/>
  <c r="E77" i="21" s="1"/>
  <c r="F77" i="21" a="1"/>
  <c r="F77" i="21" s="1"/>
  <c r="G77" i="21" a="1"/>
  <c r="G77" i="21" s="1"/>
  <c r="H77" i="21" a="1"/>
  <c r="H77" i="21" s="1"/>
  <c r="I77" i="21" a="1"/>
  <c r="I77" i="21" s="1"/>
  <c r="J77" i="21" a="1"/>
  <c r="J77" i="21" s="1"/>
  <c r="K77" i="21" a="1"/>
  <c r="K77" i="21" s="1"/>
  <c r="L77" i="21" a="1"/>
  <c r="L77" i="21" s="1"/>
  <c r="M77" i="21" a="1"/>
  <c r="M77" i="21" s="1"/>
  <c r="C78" i="21" a="1"/>
  <c r="C78" i="21" s="1"/>
  <c r="D78" i="21" a="1"/>
  <c r="D78" i="21" s="1"/>
  <c r="E78" i="21" a="1"/>
  <c r="E78" i="21" s="1"/>
  <c r="F78" i="21" a="1"/>
  <c r="F78" i="21" s="1"/>
  <c r="G78" i="21" a="1"/>
  <c r="G78" i="21" s="1"/>
  <c r="H78" i="21" a="1"/>
  <c r="H78" i="21" s="1"/>
  <c r="I78" i="21" a="1"/>
  <c r="I78" i="21" s="1"/>
  <c r="J78" i="21" a="1"/>
  <c r="J78" i="21" s="1"/>
  <c r="K78" i="21" a="1"/>
  <c r="K78" i="21" s="1"/>
  <c r="L78" i="21" a="1"/>
  <c r="L78" i="21" s="1"/>
  <c r="M78" i="21" a="1"/>
  <c r="M78" i="21" s="1"/>
  <c r="C79" i="21" a="1"/>
  <c r="C79" i="21" s="1"/>
  <c r="D79" i="21" a="1"/>
  <c r="D79" i="21" s="1"/>
  <c r="E79" i="21" a="1"/>
  <c r="E79" i="21" s="1"/>
  <c r="F79" i="21" a="1"/>
  <c r="F79" i="21" s="1"/>
  <c r="G79" i="21" a="1"/>
  <c r="G79" i="21" s="1"/>
  <c r="H79" i="21" a="1"/>
  <c r="H79" i="21" s="1"/>
  <c r="I79" i="21" a="1"/>
  <c r="I79" i="21" s="1"/>
  <c r="J79" i="21" a="1"/>
  <c r="J79" i="21" s="1"/>
  <c r="K79" i="21" a="1"/>
  <c r="K79" i="21" s="1"/>
  <c r="L79" i="21" a="1"/>
  <c r="L79" i="21" s="1"/>
  <c r="M79" i="21" a="1"/>
  <c r="M79" i="21" s="1"/>
  <c r="C80" i="21" a="1"/>
  <c r="C80" i="21" s="1"/>
  <c r="D80" i="21" a="1"/>
  <c r="D80" i="21" s="1"/>
  <c r="E80" i="21" a="1"/>
  <c r="E80" i="21" s="1"/>
  <c r="F80" i="21" a="1"/>
  <c r="F80" i="21" s="1"/>
  <c r="G80" i="21" a="1"/>
  <c r="G80" i="21" s="1"/>
  <c r="H80" i="21" a="1"/>
  <c r="H80" i="21" s="1"/>
  <c r="I80" i="21" a="1"/>
  <c r="I80" i="21" s="1"/>
  <c r="J80" i="21" a="1"/>
  <c r="J80" i="21" s="1"/>
  <c r="K80" i="21" a="1"/>
  <c r="K80" i="21" s="1"/>
  <c r="L80" i="21" a="1"/>
  <c r="L80" i="21" s="1"/>
  <c r="M80" i="21" a="1"/>
  <c r="M80" i="21" s="1"/>
  <c r="C81" i="21" a="1"/>
  <c r="C81" i="21" s="1"/>
  <c r="D81" i="21" a="1"/>
  <c r="D81" i="21" s="1"/>
  <c r="E81" i="21" a="1"/>
  <c r="E81" i="21" s="1"/>
  <c r="F81" i="21" a="1"/>
  <c r="F81" i="21" s="1"/>
  <c r="G81" i="21" a="1"/>
  <c r="G81" i="21" s="1"/>
  <c r="H81" i="21" a="1"/>
  <c r="H81" i="21" s="1"/>
  <c r="I81" i="21" a="1"/>
  <c r="I81" i="21" s="1"/>
  <c r="J81" i="21" a="1"/>
  <c r="J81" i="21" s="1"/>
  <c r="K81" i="21" a="1"/>
  <c r="K81" i="21" s="1"/>
  <c r="L81" i="21" a="1"/>
  <c r="L81" i="21" s="1"/>
  <c r="M81" i="21" a="1"/>
  <c r="M81" i="21" s="1"/>
  <c r="B68" i="21" a="1"/>
  <c r="B68" i="21" s="1"/>
  <c r="B69" i="21" a="1"/>
  <c r="B69" i="21" s="1"/>
  <c r="B70" i="21" a="1"/>
  <c r="B70" i="21" s="1"/>
  <c r="B71" i="21" a="1"/>
  <c r="B71" i="21" s="1"/>
  <c r="B72" i="21" a="1"/>
  <c r="B72" i="21" s="1"/>
  <c r="B73" i="21" a="1"/>
  <c r="B73" i="21" s="1"/>
  <c r="B74" i="21" a="1"/>
  <c r="B74" i="21" s="1"/>
  <c r="B75" i="21" a="1"/>
  <c r="B75" i="21" s="1"/>
  <c r="B76" i="21" a="1"/>
  <c r="B76" i="21" s="1"/>
  <c r="B77" i="21" a="1"/>
  <c r="B77" i="21" s="1"/>
  <c r="B78" i="21" a="1"/>
  <c r="B78" i="21" s="1"/>
  <c r="B79" i="21" a="1"/>
  <c r="B79" i="21" s="1"/>
  <c r="B80" i="21" a="1"/>
  <c r="B80" i="21" s="1"/>
  <c r="B81" i="21" a="1"/>
  <c r="B81" i="21" s="1"/>
  <c r="B67" i="21" a="1"/>
  <c r="B67" i="21" s="1"/>
  <c r="A121" i="21"/>
  <c r="A122" i="21"/>
  <c r="A123" i="21"/>
  <c r="A124" i="21"/>
  <c r="A125" i="21"/>
  <c r="A126" i="21"/>
  <c r="A127" i="21"/>
  <c r="A128" i="21"/>
  <c r="A129" i="21"/>
  <c r="A130" i="21"/>
  <c r="A131" i="21"/>
  <c r="A132" i="21"/>
  <c r="A133" i="21"/>
  <c r="A134" i="21"/>
  <c r="A120" i="21"/>
  <c r="A103" i="21"/>
  <c r="A104" i="21"/>
  <c r="A105" i="21"/>
  <c r="A106" i="21"/>
  <c r="A107" i="21"/>
  <c r="A108" i="21"/>
  <c r="A109" i="21"/>
  <c r="A110" i="21"/>
  <c r="A111" i="21"/>
  <c r="A112" i="21"/>
  <c r="A113" i="21"/>
  <c r="A114" i="21"/>
  <c r="A115" i="21"/>
  <c r="A116" i="21"/>
  <c r="A102" i="21"/>
  <c r="B140" i="21" l="1"/>
  <c r="M140" i="21"/>
  <c r="M142" i="21" s="1"/>
  <c r="K140" i="21"/>
  <c r="K142" i="21" s="1"/>
  <c r="G140" i="21"/>
  <c r="G142" i="21" s="1"/>
  <c r="C140" i="21"/>
  <c r="J140" i="21"/>
  <c r="J142" i="21" s="1"/>
  <c r="I140" i="21"/>
  <c r="E140" i="21"/>
  <c r="E142" i="21" s="1"/>
  <c r="F140" i="21"/>
  <c r="F142" i="21" s="1"/>
  <c r="L140" i="21"/>
  <c r="L142" i="21" s="1"/>
  <c r="H140" i="21"/>
  <c r="H142" i="21" s="1"/>
  <c r="D140" i="21"/>
  <c r="D142" i="21" s="1"/>
  <c r="C142" i="21"/>
  <c r="B142" i="21"/>
  <c r="I142" i="21"/>
  <c r="A98" i="21"/>
  <c r="A85" i="21"/>
  <c r="A86" i="21"/>
  <c r="A87" i="21"/>
  <c r="A88" i="21"/>
  <c r="A89" i="21"/>
  <c r="A90" i="21"/>
  <c r="A91" i="21"/>
  <c r="A92" i="21"/>
  <c r="A93" i="21"/>
  <c r="A94" i="21"/>
  <c r="A95" i="21"/>
  <c r="A96" i="21"/>
  <c r="A97" i="21"/>
  <c r="A84" i="21"/>
  <c r="A68" i="21"/>
  <c r="A69" i="21"/>
  <c r="A70" i="21"/>
  <c r="A71" i="21"/>
  <c r="A72" i="21"/>
  <c r="A73" i="21"/>
  <c r="A74" i="21"/>
  <c r="A75" i="21"/>
  <c r="A76" i="21"/>
  <c r="A77" i="21"/>
  <c r="A78" i="21"/>
  <c r="A79" i="21"/>
  <c r="A80" i="21"/>
  <c r="A81" i="21"/>
  <c r="A67" i="21"/>
  <c r="B10" i="21" a="1"/>
  <c r="B10" i="21" s="1"/>
  <c r="B5" i="21"/>
  <c r="B3" i="21" a="1"/>
  <c r="B3" i="21" s="1"/>
  <c r="B2" i="21" a="1"/>
  <c r="B2" i="21" s="1"/>
  <c r="B1" i="21" a="1"/>
  <c r="B1" i="21" s="1"/>
  <c r="B4" i="21" l="1"/>
  <c r="B6" i="21" s="1"/>
  <c r="A79" i="8"/>
  <c r="A75" i="8" l="1"/>
  <c r="C2" i="20" l="1"/>
  <c r="B2" i="20"/>
  <c r="G7" i="6" l="1"/>
  <c r="E4" i="15" s="1"/>
  <c r="G8" i="6"/>
  <c r="E5" i="15" s="1"/>
  <c r="G9" i="6"/>
  <c r="E6" i="15" s="1"/>
  <c r="G10" i="6"/>
  <c r="E7" i="15" s="1"/>
  <c r="G11" i="6"/>
  <c r="E8" i="15" s="1"/>
  <c r="G12" i="6"/>
  <c r="E9" i="15" s="1"/>
  <c r="G13" i="6"/>
  <c r="E10" i="15" s="1"/>
  <c r="G14" i="6"/>
  <c r="E11" i="15" s="1"/>
  <c r="G15" i="6"/>
  <c r="E12" i="15" s="1"/>
  <c r="G16" i="6"/>
  <c r="E13" i="15" s="1"/>
  <c r="G17" i="6"/>
  <c r="E14" i="15" s="1"/>
  <c r="G18" i="6"/>
  <c r="E15" i="15" s="1"/>
  <c r="G19" i="6"/>
  <c r="E16" i="15" s="1"/>
  <c r="G20" i="6"/>
  <c r="E17" i="15" s="1"/>
  <c r="G21" i="6"/>
  <c r="E18" i="15" s="1"/>
  <c r="G22" i="6"/>
  <c r="E19" i="15" s="1"/>
  <c r="G23" i="6"/>
  <c r="E20" i="15" s="1"/>
  <c r="G24" i="6"/>
  <c r="E21" i="15" s="1"/>
  <c r="G25" i="6"/>
  <c r="E22" i="15" s="1"/>
  <c r="G26" i="6"/>
  <c r="E23" i="15" s="1"/>
  <c r="G27" i="6"/>
  <c r="E24" i="15" s="1"/>
  <c r="G28" i="6"/>
  <c r="E25" i="15" s="1"/>
  <c r="G29" i="6"/>
  <c r="E26" i="15" s="1"/>
  <c r="G30" i="6"/>
  <c r="E27" i="15" s="1"/>
  <c r="G6" i="6" l="1"/>
  <c r="E3" i="15" s="1"/>
  <c r="B2" i="18" l="1"/>
  <c r="E5" i="7" l="1"/>
  <c r="A13" i="21" l="1"/>
  <c r="A364" i="21" s="1" a="1"/>
  <c r="A364" i="21" s="1"/>
  <c r="A149" i="21"/>
  <c r="AT9" i="9"/>
  <c r="W9" i="9"/>
  <c r="B255" i="21" l="1" a="1"/>
  <c r="B255" i="21" s="1"/>
  <c r="A279" i="21" a="1"/>
  <c r="A279" i="21" s="1"/>
  <c r="B83" i="21" a="1"/>
  <c r="B83" i="21" s="1"/>
  <c r="B237" i="21" a="1"/>
  <c r="B237" i="21" s="1"/>
  <c r="B101" i="21" a="1"/>
  <c r="B101" i="21" s="1"/>
  <c r="B116" i="21" s="1"/>
  <c r="H35" i="11" a="1"/>
  <c r="H35" i="11" s="1"/>
  <c r="ZL6" i="22" s="1"/>
  <c r="ZL3" i="23" s="1"/>
  <c r="B219" i="21" a="1"/>
  <c r="B219" i="21" s="1"/>
  <c r="B119" i="21" a="1"/>
  <c r="B119" i="21" s="1"/>
  <c r="H138" i="11" a="1"/>
  <c r="H138" i="11" s="1"/>
  <c r="E62" i="12"/>
  <c r="D62" i="12"/>
  <c r="C62" i="12"/>
  <c r="B62" i="12"/>
  <c r="B238" i="21" l="1"/>
  <c r="B239" i="21"/>
  <c r="B243" i="21"/>
  <c r="B247" i="21"/>
  <c r="B251" i="21"/>
  <c r="B246" i="21"/>
  <c r="B240" i="21"/>
  <c r="B244" i="21"/>
  <c r="B248" i="21"/>
  <c r="B252" i="21"/>
  <c r="B250" i="21"/>
  <c r="B241" i="21"/>
  <c r="B245" i="21"/>
  <c r="B249" i="21"/>
  <c r="B242" i="21"/>
  <c r="B220" i="21"/>
  <c r="B221" i="21"/>
  <c r="B225" i="21"/>
  <c r="B229" i="21"/>
  <c r="B233" i="21"/>
  <c r="B228" i="21"/>
  <c r="B222" i="21"/>
  <c r="B226" i="21"/>
  <c r="B230" i="21"/>
  <c r="B234" i="21"/>
  <c r="B223" i="21"/>
  <c r="B227" i="21"/>
  <c r="B231" i="21"/>
  <c r="B224" i="21"/>
  <c r="B232" i="21"/>
  <c r="B102" i="21"/>
  <c r="B103" i="21"/>
  <c r="B104" i="21"/>
  <c r="B105" i="21"/>
  <c r="B106" i="21"/>
  <c r="B107" i="21"/>
  <c r="B108" i="21"/>
  <c r="B109" i="21"/>
  <c r="B113" i="21"/>
  <c r="B115" i="21"/>
  <c r="B114" i="21"/>
  <c r="B110" i="21"/>
  <c r="B112" i="21"/>
  <c r="B111" i="21"/>
  <c r="D7" i="8"/>
  <c r="B266" i="21" l="1"/>
  <c r="B267" i="21"/>
  <c r="B264" i="21"/>
  <c r="B257" i="21"/>
  <c r="B263" i="21"/>
  <c r="B270" i="21"/>
  <c r="B269" i="21"/>
  <c r="B256" i="21"/>
  <c r="B268" i="21"/>
  <c r="B261" i="21"/>
  <c r="B260" i="21"/>
  <c r="B258" i="21"/>
  <c r="B259" i="21"/>
  <c r="B265" i="21"/>
  <c r="B262" i="21"/>
  <c r="B253" i="21"/>
  <c r="B235" i="21"/>
  <c r="H137" i="11"/>
  <c r="H34" i="11"/>
  <c r="B271" i="21" l="1"/>
  <c r="D44" i="8"/>
  <c r="D6" i="8"/>
  <c r="B36" i="8" a="1"/>
  <c r="B36" i="8" s="1"/>
  <c r="B418" i="21" s="1"/>
  <c r="B31" i="8" a="1"/>
  <c r="B31" i="8" s="1"/>
  <c r="D8" i="8"/>
  <c r="E78" i="7"/>
  <c r="A74" i="8"/>
  <c r="A73" i="8"/>
  <c r="C279" i="21" l="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139" i="11"/>
  <c r="B140" i="11"/>
  <c r="E140" i="11" s="1"/>
  <c r="C143" i="21" s="1" a="1"/>
  <c r="C143" i="21" s="1"/>
  <c r="B141" i="11"/>
  <c r="B142" i="11"/>
  <c r="B143" i="11"/>
  <c r="E143" i="11" s="1"/>
  <c r="F143" i="21" s="1" a="1"/>
  <c r="F143" i="21" s="1"/>
  <c r="B144" i="11"/>
  <c r="E144" i="11" s="1"/>
  <c r="G143" i="21" s="1" a="1"/>
  <c r="G143" i="21" s="1"/>
  <c r="B145" i="11"/>
  <c r="B146" i="11"/>
  <c r="B147" i="11"/>
  <c r="B148" i="11"/>
  <c r="B149" i="11"/>
  <c r="B150" i="11"/>
  <c r="B151" i="11"/>
  <c r="B152" i="11"/>
  <c r="B153" i="11"/>
  <c r="B154" i="11"/>
  <c r="B155" i="11"/>
  <c r="E155" i="11" s="1"/>
  <c r="R143" i="21" s="1" a="1"/>
  <c r="R143" i="21" s="1"/>
  <c r="R144" i="21" s="1"/>
  <c r="R145" i="21" s="1"/>
  <c r="B156" i="11"/>
  <c r="B157" i="11"/>
  <c r="B158" i="11"/>
  <c r="B159" i="11"/>
  <c r="B160" i="11"/>
  <c r="B161" i="11"/>
  <c r="B162" i="11"/>
  <c r="B163" i="11"/>
  <c r="E163" i="11" s="1"/>
  <c r="Z143" i="21" s="1" a="1"/>
  <c r="Z143" i="21" s="1"/>
  <c r="Z144" i="21" s="1"/>
  <c r="Z145" i="21" s="1"/>
  <c r="B164" i="11"/>
  <c r="B165" i="11"/>
  <c r="B166" i="11"/>
  <c r="B167" i="11"/>
  <c r="B168" i="11"/>
  <c r="B169" i="11"/>
  <c r="B170" i="11"/>
  <c r="B171" i="11"/>
  <c r="B172" i="11"/>
  <c r="B173" i="11"/>
  <c r="B174" i="11"/>
  <c r="B175" i="11"/>
  <c r="B176" i="11"/>
  <c r="B177" i="11"/>
  <c r="B178" i="11"/>
  <c r="B179" i="11"/>
  <c r="B180" i="11"/>
  <c r="B181" i="11"/>
  <c r="B182" i="11"/>
  <c r="E182" i="11" s="1"/>
  <c r="AS143" i="21" s="1" a="1"/>
  <c r="AS143" i="21" s="1"/>
  <c r="AS144" i="21" s="1"/>
  <c r="AS145" i="21" s="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E230" i="11" s="1"/>
  <c r="CO143" i="21" s="1" a="1"/>
  <c r="CO143" i="21" s="1"/>
  <c r="CO144" i="21" s="1"/>
  <c r="CO145" i="21" s="1"/>
  <c r="B231" i="11"/>
  <c r="E231" i="11" s="1"/>
  <c r="CP143" i="21" s="1" a="1"/>
  <c r="CP143" i="21" s="1"/>
  <c r="CP144" i="21" s="1"/>
  <c r="CP145" i="21" s="1"/>
  <c r="B232" i="11"/>
  <c r="B233" i="11"/>
  <c r="B234" i="11"/>
  <c r="B235" i="11"/>
  <c r="B236" i="11"/>
  <c r="B237" i="11"/>
  <c r="B238" i="11"/>
  <c r="B139" i="11"/>
  <c r="E139" i="11" s="1"/>
  <c r="B143" i="21" s="1" a="1"/>
  <c r="B143" i="21" s="1"/>
  <c r="B144" i="21" s="1"/>
  <c r="B145" i="21" l="1"/>
  <c r="F139" i="11" a="1"/>
  <c r="F139" i="11" s="1"/>
  <c r="E238" i="11"/>
  <c r="CW143" i="21" s="1" a="1"/>
  <c r="CW143" i="21" s="1"/>
  <c r="CW144" i="21" s="1"/>
  <c r="CW145" i="21" s="1"/>
  <c r="E234" i="11"/>
  <c r="CS143" i="21" s="1" a="1"/>
  <c r="CS143" i="21" s="1"/>
  <c r="CS144" i="21" s="1"/>
  <c r="CS145" i="21" s="1"/>
  <c r="E226" i="11"/>
  <c r="CK143" i="21" s="1" a="1"/>
  <c r="CK143" i="21" s="1"/>
  <c r="CK144" i="21" s="1"/>
  <c r="CK145" i="21" s="1"/>
  <c r="E214" i="11"/>
  <c r="BY143" i="21" s="1" a="1"/>
  <c r="BY143" i="21" s="1"/>
  <c r="BY144" i="21" s="1"/>
  <c r="BY145" i="21" s="1"/>
  <c r="E206" i="11"/>
  <c r="BQ143" i="21" s="1" a="1"/>
  <c r="BQ143" i="21" s="1"/>
  <c r="BQ144" i="21" s="1"/>
  <c r="BQ145" i="21" s="1"/>
  <c r="E198" i="11"/>
  <c r="BI143" i="21" s="1" a="1"/>
  <c r="BI143" i="21" s="1"/>
  <c r="BI144" i="21" s="1"/>
  <c r="BI145" i="21" s="1"/>
  <c r="E194" i="11"/>
  <c r="BE143" i="21" s="1" a="1"/>
  <c r="BE143" i="21" s="1"/>
  <c r="BE144" i="21" s="1"/>
  <c r="BE145" i="21" s="1"/>
  <c r="E174" i="11"/>
  <c r="AK143" i="21" s="1" a="1"/>
  <c r="AK143" i="21" s="1"/>
  <c r="AK144" i="21" s="1"/>
  <c r="AK145" i="21" s="1"/>
  <c r="E166" i="11"/>
  <c r="AC143" i="21" s="1" a="1"/>
  <c r="AC143" i="21" s="1"/>
  <c r="AC144" i="21" s="1"/>
  <c r="AC145" i="21" s="1"/>
  <c r="E158" i="11"/>
  <c r="U143" i="21" s="1" a="1"/>
  <c r="U143" i="21" s="1"/>
  <c r="U144" i="21" s="1"/>
  <c r="U145" i="21" s="1"/>
  <c r="E150" i="11"/>
  <c r="M143" i="21" s="1" a="1"/>
  <c r="M143" i="21" s="1"/>
  <c r="E197" i="11"/>
  <c r="BH143" i="21" s="1" a="1"/>
  <c r="BH143" i="21" s="1"/>
  <c r="BH144" i="21" s="1"/>
  <c r="BH145" i="21" s="1"/>
  <c r="E193" i="11"/>
  <c r="BD143" i="21" s="1" a="1"/>
  <c r="BD143" i="21" s="1"/>
  <c r="BD144" i="21" s="1"/>
  <c r="BD145" i="21" s="1"/>
  <c r="E189" i="11"/>
  <c r="AZ143" i="21" s="1" a="1"/>
  <c r="AZ143" i="21" s="1"/>
  <c r="AZ144" i="21" s="1"/>
  <c r="AZ145" i="21" s="1"/>
  <c r="E185" i="11"/>
  <c r="AV143" i="21" s="1" a="1"/>
  <c r="AV143" i="21" s="1"/>
  <c r="AV144" i="21" s="1"/>
  <c r="AV145" i="21" s="1"/>
  <c r="E181" i="11"/>
  <c r="AR143" i="21" s="1" a="1"/>
  <c r="AR143" i="21" s="1"/>
  <c r="AR144" i="21" s="1"/>
  <c r="AR145" i="21" s="1"/>
  <c r="E177" i="11"/>
  <c r="AN143" i="21" s="1" a="1"/>
  <c r="AN143" i="21" s="1"/>
  <c r="AN144" i="21" s="1"/>
  <c r="AN145" i="21" s="1"/>
  <c r="E173" i="11"/>
  <c r="AJ143" i="21" s="1" a="1"/>
  <c r="AJ143" i="21" s="1"/>
  <c r="AJ144" i="21" s="1"/>
  <c r="AJ145" i="21" s="1"/>
  <c r="E169" i="11"/>
  <c r="AF143" i="21" s="1" a="1"/>
  <c r="AF143" i="21" s="1"/>
  <c r="AF144" i="21" s="1"/>
  <c r="AF145" i="21" s="1"/>
  <c r="E165" i="11"/>
  <c r="AB143" i="21" s="1" a="1"/>
  <c r="AB143" i="21" s="1"/>
  <c r="AB144" i="21" s="1"/>
  <c r="AB145" i="21" s="1"/>
  <c r="E161" i="11"/>
  <c r="X143" i="21" s="1" a="1"/>
  <c r="X143" i="21" s="1"/>
  <c r="X144" i="21" s="1"/>
  <c r="X145" i="21" s="1"/>
  <c r="E157" i="11"/>
  <c r="T143" i="21" s="1" a="1"/>
  <c r="T143" i="21" s="1"/>
  <c r="T144" i="21" s="1"/>
  <c r="T145" i="21" s="1"/>
  <c r="E153" i="11"/>
  <c r="P143" i="21" s="1" a="1"/>
  <c r="P143" i="21" s="1"/>
  <c r="P144" i="21" s="1"/>
  <c r="P145" i="21" s="1"/>
  <c r="E149" i="11"/>
  <c r="L143" i="21" s="1" a="1"/>
  <c r="L143" i="21" s="1"/>
  <c r="E145" i="11"/>
  <c r="H143" i="21" s="1" a="1"/>
  <c r="H143" i="21" s="1"/>
  <c r="E141" i="11"/>
  <c r="D143" i="21" s="1" a="1"/>
  <c r="D143" i="21" s="1"/>
  <c r="E235" i="11"/>
  <c r="CT143" i="21" s="1" a="1"/>
  <c r="CT143" i="21" s="1"/>
  <c r="CT144" i="21" s="1"/>
  <c r="CT145" i="21" s="1"/>
  <c r="E227" i="11"/>
  <c r="CL143" i="21" s="1" a="1"/>
  <c r="CL143" i="21" s="1"/>
  <c r="CL144" i="21" s="1"/>
  <c r="CL145" i="21" s="1"/>
  <c r="E223" i="11"/>
  <c r="CH143" i="21" s="1" a="1"/>
  <c r="CH143" i="21" s="1"/>
  <c r="CH144" i="21" s="1"/>
  <c r="CH145" i="21" s="1"/>
  <c r="E219" i="11"/>
  <c r="CD143" i="21" s="1" a="1"/>
  <c r="CD143" i="21" s="1"/>
  <c r="CD144" i="21" s="1"/>
  <c r="CD145" i="21" s="1"/>
  <c r="E215" i="11"/>
  <c r="BZ143" i="21" s="1" a="1"/>
  <c r="BZ143" i="21" s="1"/>
  <c r="BZ144" i="21" s="1"/>
  <c r="BZ145" i="21" s="1"/>
  <c r="E211" i="11"/>
  <c r="BV143" i="21" s="1" a="1"/>
  <c r="BV143" i="21" s="1"/>
  <c r="BV144" i="21" s="1"/>
  <c r="BV145" i="21" s="1"/>
  <c r="E207" i="11"/>
  <c r="BR143" i="21" s="1" a="1"/>
  <c r="BR143" i="21" s="1"/>
  <c r="BR144" i="21" s="1"/>
  <c r="BR145" i="21" s="1"/>
  <c r="E203" i="11"/>
  <c r="BN143" i="21" s="1" a="1"/>
  <c r="BN143" i="21" s="1"/>
  <c r="BN144" i="21" s="1"/>
  <c r="BN145" i="21" s="1"/>
  <c r="E199" i="11"/>
  <c r="BJ143" i="21" s="1" a="1"/>
  <c r="BJ143" i="21" s="1"/>
  <c r="BJ144" i="21" s="1"/>
  <c r="BJ145" i="21" s="1"/>
  <c r="E195" i="11"/>
  <c r="BF143" i="21" s="1" a="1"/>
  <c r="BF143" i="21" s="1"/>
  <c r="BF144" i="21" s="1"/>
  <c r="BF145" i="21" s="1"/>
  <c r="E191" i="11"/>
  <c r="BB143" i="21" s="1" a="1"/>
  <c r="BB143" i="21" s="1"/>
  <c r="BB144" i="21" s="1"/>
  <c r="BB145" i="21" s="1"/>
  <c r="E187" i="11"/>
  <c r="AX143" i="21" s="1" a="1"/>
  <c r="AX143" i="21" s="1"/>
  <c r="AX144" i="21" s="1"/>
  <c r="AX145" i="21" s="1"/>
  <c r="E183" i="11"/>
  <c r="AT143" i="21" s="1" a="1"/>
  <c r="AT143" i="21" s="1"/>
  <c r="AT144" i="21" s="1"/>
  <c r="AT145" i="21" s="1"/>
  <c r="E179" i="11"/>
  <c r="AP143" i="21" s="1" a="1"/>
  <c r="AP143" i="21" s="1"/>
  <c r="AP144" i="21" s="1"/>
  <c r="AP145" i="21" s="1"/>
  <c r="E175" i="11"/>
  <c r="AL143" i="21" s="1" a="1"/>
  <c r="AL143" i="21" s="1"/>
  <c r="AL144" i="21" s="1"/>
  <c r="AL145" i="21" s="1"/>
  <c r="E171" i="11"/>
  <c r="AH143" i="21" s="1" a="1"/>
  <c r="AH143" i="21" s="1"/>
  <c r="AH144" i="21" s="1"/>
  <c r="AH145" i="21" s="1"/>
  <c r="E167" i="11"/>
  <c r="AD143" i="21" s="1" a="1"/>
  <c r="AD143" i="21" s="1"/>
  <c r="AD144" i="21" s="1"/>
  <c r="AD145" i="21" s="1"/>
  <c r="E159" i="11"/>
  <c r="V143" i="21" s="1" a="1"/>
  <c r="V143" i="21" s="1"/>
  <c r="V144" i="21" s="1"/>
  <c r="V145" i="21" s="1"/>
  <c r="E151" i="11"/>
  <c r="N143" i="21" s="1" a="1"/>
  <c r="N143" i="21" s="1"/>
  <c r="N144" i="21" s="1"/>
  <c r="N145" i="21" s="1"/>
  <c r="E147" i="11"/>
  <c r="J143" i="21" s="1" a="1"/>
  <c r="J143" i="21" s="1"/>
  <c r="E222" i="11"/>
  <c r="CG143" i="21" s="1" a="1"/>
  <c r="CG143" i="21" s="1"/>
  <c r="CG144" i="21" s="1"/>
  <c r="CG145" i="21" s="1"/>
  <c r="E218" i="11"/>
  <c r="CC143" i="21" s="1" a="1"/>
  <c r="CC143" i="21" s="1"/>
  <c r="CC144" i="21" s="1"/>
  <c r="CC145" i="21" s="1"/>
  <c r="E210" i="11"/>
  <c r="BU143" i="21" s="1" a="1"/>
  <c r="BU143" i="21" s="1"/>
  <c r="BU144" i="21" s="1"/>
  <c r="BU145" i="21" s="1"/>
  <c r="E202" i="11"/>
  <c r="BM143" i="21" s="1" a="1"/>
  <c r="BM143" i="21" s="1"/>
  <c r="BM144" i="21" s="1"/>
  <c r="BM145" i="21" s="1"/>
  <c r="E190" i="11"/>
  <c r="BA143" i="21" s="1" a="1"/>
  <c r="BA143" i="21" s="1"/>
  <c r="BA144" i="21" s="1"/>
  <c r="BA145" i="21" s="1"/>
  <c r="E186" i="11"/>
  <c r="AW143" i="21" s="1" a="1"/>
  <c r="AW143" i="21" s="1"/>
  <c r="AW144" i="21" s="1"/>
  <c r="AW145" i="21" s="1"/>
  <c r="E178" i="11"/>
  <c r="AO143" i="21" s="1" a="1"/>
  <c r="AO143" i="21" s="1"/>
  <c r="AO144" i="21" s="1"/>
  <c r="AO145" i="21" s="1"/>
  <c r="E170" i="11"/>
  <c r="AG143" i="21" s="1" a="1"/>
  <c r="AG143" i="21" s="1"/>
  <c r="AG144" i="21" s="1"/>
  <c r="AG145" i="21" s="1"/>
  <c r="E162" i="11"/>
  <c r="Y143" i="21" s="1" a="1"/>
  <c r="Y143" i="21" s="1"/>
  <c r="Y144" i="21" s="1"/>
  <c r="Y145" i="21" s="1"/>
  <c r="E154" i="11"/>
  <c r="Q143" i="21" s="1" a="1"/>
  <c r="Q143" i="21" s="1"/>
  <c r="Q144" i="21" s="1"/>
  <c r="Q145" i="21" s="1"/>
  <c r="E146" i="11"/>
  <c r="I143" i="21" s="1" a="1"/>
  <c r="I143" i="21" s="1"/>
  <c r="E142" i="11"/>
  <c r="E143" i="21" s="1" a="1"/>
  <c r="E143" i="21" s="1"/>
  <c r="E237" i="11"/>
  <c r="CV143" i="21" s="1" a="1"/>
  <c r="CV143" i="21" s="1"/>
  <c r="CV144" i="21" s="1"/>
  <c r="CV145" i="21" s="1"/>
  <c r="E233" i="11"/>
  <c r="CR143" i="21" s="1" a="1"/>
  <c r="CR143" i="21" s="1"/>
  <c r="CR144" i="21" s="1"/>
  <c r="CR145" i="21" s="1"/>
  <c r="E229" i="11"/>
  <c r="CN143" i="21" s="1" a="1"/>
  <c r="CN143" i="21" s="1"/>
  <c r="CN144" i="21" s="1"/>
  <c r="CN145" i="21" s="1"/>
  <c r="E225" i="11"/>
  <c r="CJ143" i="21" s="1" a="1"/>
  <c r="CJ143" i="21" s="1"/>
  <c r="CJ144" i="21" s="1"/>
  <c r="CJ145" i="21" s="1"/>
  <c r="E221" i="11"/>
  <c r="CF143" i="21" s="1" a="1"/>
  <c r="CF143" i="21" s="1"/>
  <c r="CF144" i="21" s="1"/>
  <c r="CF145" i="21" s="1"/>
  <c r="E217" i="11"/>
  <c r="CB143" i="21" s="1" a="1"/>
  <c r="CB143" i="21" s="1"/>
  <c r="CB144" i="21" s="1"/>
  <c r="CB145" i="21" s="1"/>
  <c r="E213" i="11"/>
  <c r="BX143" i="21" s="1" a="1"/>
  <c r="BX143" i="21" s="1"/>
  <c r="BX144" i="21" s="1"/>
  <c r="BX145" i="21" s="1"/>
  <c r="E209" i="11"/>
  <c r="BT143" i="21" s="1" a="1"/>
  <c r="BT143" i="21" s="1"/>
  <c r="BT144" i="21" s="1"/>
  <c r="BT145" i="21" s="1"/>
  <c r="E205" i="11"/>
  <c r="BP143" i="21" s="1" a="1"/>
  <c r="BP143" i="21" s="1"/>
  <c r="BP144" i="21" s="1"/>
  <c r="BP145" i="21" s="1"/>
  <c r="E201" i="11"/>
  <c r="BL143" i="21" s="1" a="1"/>
  <c r="BL143" i="21" s="1"/>
  <c r="BL144" i="21" s="1"/>
  <c r="BL145" i="21" s="1"/>
  <c r="E236" i="11"/>
  <c r="CU143" i="21" s="1" a="1"/>
  <c r="CU143" i="21" s="1"/>
  <c r="CU144" i="21" s="1"/>
  <c r="CU145" i="21" s="1"/>
  <c r="E232" i="11"/>
  <c r="CQ143" i="21" s="1" a="1"/>
  <c r="CQ143" i="21" s="1"/>
  <c r="CQ144" i="21" s="1"/>
  <c r="CQ145" i="21" s="1"/>
  <c r="E228" i="11"/>
  <c r="CM143" i="21" s="1" a="1"/>
  <c r="CM143" i="21" s="1"/>
  <c r="CM144" i="21" s="1"/>
  <c r="CM145" i="21" s="1"/>
  <c r="E224" i="11"/>
  <c r="CI143" i="21" s="1" a="1"/>
  <c r="CI143" i="21" s="1"/>
  <c r="CI144" i="21" s="1"/>
  <c r="CI145" i="21" s="1"/>
  <c r="E220" i="11"/>
  <c r="CE143" i="21" s="1" a="1"/>
  <c r="CE143" i="21" s="1"/>
  <c r="CE144" i="21" s="1"/>
  <c r="CE145" i="21" s="1"/>
  <c r="E216" i="11"/>
  <c r="CA143" i="21" s="1" a="1"/>
  <c r="CA143" i="21" s="1"/>
  <c r="CA144" i="21" s="1"/>
  <c r="CA145" i="21" s="1"/>
  <c r="E212" i="11"/>
  <c r="BW143" i="21" s="1" a="1"/>
  <c r="BW143" i="21" s="1"/>
  <c r="BW144" i="21" s="1"/>
  <c r="BW145" i="21" s="1"/>
  <c r="E208" i="11"/>
  <c r="BS143" i="21" s="1" a="1"/>
  <c r="BS143" i="21" s="1"/>
  <c r="BS144" i="21" s="1"/>
  <c r="BS145" i="21" s="1"/>
  <c r="E204" i="11"/>
  <c r="BO143" i="21" s="1" a="1"/>
  <c r="BO143" i="21" s="1"/>
  <c r="BO144" i="21" s="1"/>
  <c r="BO145" i="21" s="1"/>
  <c r="E200" i="11"/>
  <c r="BK143" i="21" s="1" a="1"/>
  <c r="BK143" i="21" s="1"/>
  <c r="BK144" i="21" s="1"/>
  <c r="BK145" i="21" s="1"/>
  <c r="E196" i="11"/>
  <c r="BG143" i="21" s="1" a="1"/>
  <c r="BG143" i="21" s="1"/>
  <c r="BG144" i="21" s="1"/>
  <c r="BG145" i="21" s="1"/>
  <c r="E192" i="11"/>
  <c r="BC143" i="21" s="1" a="1"/>
  <c r="BC143" i="21" s="1"/>
  <c r="BC144" i="21" s="1"/>
  <c r="BC145" i="21" s="1"/>
  <c r="E188" i="11"/>
  <c r="AY143" i="21" s="1" a="1"/>
  <c r="AY143" i="21" s="1"/>
  <c r="AY144" i="21" s="1"/>
  <c r="AY145" i="21" s="1"/>
  <c r="E184" i="11"/>
  <c r="AU143" i="21" s="1" a="1"/>
  <c r="AU143" i="21" s="1"/>
  <c r="AU144" i="21" s="1"/>
  <c r="AU145" i="21" s="1"/>
  <c r="E180" i="11"/>
  <c r="AQ143" i="21" s="1" a="1"/>
  <c r="AQ143" i="21" s="1"/>
  <c r="AQ144" i="21" s="1"/>
  <c r="AQ145" i="21" s="1"/>
  <c r="E176" i="11"/>
  <c r="AM143" i="21" s="1" a="1"/>
  <c r="AM143" i="21" s="1"/>
  <c r="AM144" i="21" s="1"/>
  <c r="AM145" i="21" s="1"/>
  <c r="E172" i="11"/>
  <c r="AI143" i="21" s="1" a="1"/>
  <c r="AI143" i="21" s="1"/>
  <c r="AI144" i="21" s="1"/>
  <c r="AI145" i="21" s="1"/>
  <c r="E168" i="11"/>
  <c r="AE143" i="21" s="1" a="1"/>
  <c r="AE143" i="21" s="1"/>
  <c r="AE144" i="21" s="1"/>
  <c r="AE145" i="21" s="1"/>
  <c r="E164" i="11"/>
  <c r="AA143" i="21" s="1" a="1"/>
  <c r="AA143" i="21" s="1"/>
  <c r="AA144" i="21" s="1"/>
  <c r="AA145" i="21" s="1"/>
  <c r="E160" i="11"/>
  <c r="W143" i="21" s="1" a="1"/>
  <c r="W143" i="21" s="1"/>
  <c r="W144" i="21" s="1"/>
  <c r="W145" i="21" s="1"/>
  <c r="E156" i="11"/>
  <c r="S143" i="21" s="1" a="1"/>
  <c r="S143" i="21" s="1"/>
  <c r="S144" i="21" s="1"/>
  <c r="S145" i="21" s="1"/>
  <c r="E152" i="11"/>
  <c r="O143" i="21" s="1" a="1"/>
  <c r="O143" i="21" s="1"/>
  <c r="O144" i="21" s="1"/>
  <c r="O145" i="21" s="1"/>
  <c r="E148" i="11"/>
  <c r="K143" i="21" s="1" a="1"/>
  <c r="K143" i="21" s="1"/>
  <c r="CW1" i="7"/>
  <c r="CV1" i="7"/>
  <c r="CU1" i="7"/>
  <c r="CT1" i="7"/>
  <c r="CS1" i="7"/>
  <c r="CR1" i="7"/>
  <c r="CW1" i="13"/>
  <c r="CX1" i="13"/>
  <c r="CY1" i="13"/>
  <c r="CZ1" i="13"/>
  <c r="DA1" i="13"/>
  <c r="CV1" i="13"/>
  <c r="B69" i="8" a="1"/>
  <c r="B69" i="8" s="1"/>
  <c r="T2" i="3"/>
  <c r="U3" i="5" s="1" a="1"/>
  <c r="U3" i="5" s="1"/>
  <c r="C37" i="11"/>
  <c r="D37" i="11" s="1"/>
  <c r="C38" i="11"/>
  <c r="D38" i="11" s="1"/>
  <c r="C39" i="11"/>
  <c r="D39" i="11" s="1"/>
  <c r="C40" i="11"/>
  <c r="D40" i="11" s="1"/>
  <c r="C41" i="11"/>
  <c r="D41" i="11" s="1"/>
  <c r="C42" i="11"/>
  <c r="D42" i="11" s="1"/>
  <c r="C43" i="11"/>
  <c r="D43" i="11" s="1"/>
  <c r="C44" i="11"/>
  <c r="D44" i="11" s="1"/>
  <c r="C45" i="11"/>
  <c r="D45" i="11" s="1"/>
  <c r="C46" i="11"/>
  <c r="D46" i="11" s="1"/>
  <c r="C47" i="11"/>
  <c r="D47" i="11" s="1"/>
  <c r="C48" i="11"/>
  <c r="D48" i="11" s="1"/>
  <c r="C49" i="11"/>
  <c r="D49" i="11" s="1"/>
  <c r="C50" i="11"/>
  <c r="D50" i="11" s="1"/>
  <c r="C51" i="11"/>
  <c r="D51" i="11" s="1"/>
  <c r="C52" i="11"/>
  <c r="D52" i="11" s="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36" i="11"/>
  <c r="D36" i="11" s="1"/>
  <c r="E37" i="11"/>
  <c r="C7" i="21" s="1" a="1"/>
  <c r="C7" i="21" s="1"/>
  <c r="C8" i="21" s="1"/>
  <c r="E38" i="11"/>
  <c r="D7" i="21" s="1" a="1"/>
  <c r="D7" i="21" s="1"/>
  <c r="D8" i="21" s="1"/>
  <c r="E41" i="11"/>
  <c r="G7" i="21" s="1" a="1"/>
  <c r="G7" i="21" s="1"/>
  <c r="G8" i="21" s="1"/>
  <c r="E49" i="11"/>
  <c r="O7" i="21" s="1" a="1"/>
  <c r="O7" i="21" s="1"/>
  <c r="O8" i="21" s="1"/>
  <c r="E71" i="11"/>
  <c r="AK7" i="21" s="1" a="1"/>
  <c r="AK7" i="21" s="1"/>
  <c r="AK8" i="21" s="1"/>
  <c r="E78" i="11"/>
  <c r="AR7" i="21" s="1" a="1"/>
  <c r="AR7" i="21" s="1"/>
  <c r="AR8" i="21" s="1"/>
  <c r="E82" i="11"/>
  <c r="AV7" i="21" s="1" a="1"/>
  <c r="AV7" i="21" s="1"/>
  <c r="AV8" i="21" s="1"/>
  <c r="E92" i="11"/>
  <c r="BF7" i="21" s="1" a="1"/>
  <c r="BF7" i="21" s="1"/>
  <c r="BF8" i="21" s="1"/>
  <c r="E105" i="11"/>
  <c r="BS7" i="21" s="1" a="1"/>
  <c r="BS7" i="21" s="1"/>
  <c r="BS8" i="21" s="1"/>
  <c r="E110" i="11"/>
  <c r="BX7" i="21" s="1" a="1"/>
  <c r="BX7" i="21" s="1"/>
  <c r="BX8" i="21" s="1"/>
  <c r="E117" i="11"/>
  <c r="CE7" i="21" s="1" a="1"/>
  <c r="CE7" i="21" s="1"/>
  <c r="CE8" i="21" s="1"/>
  <c r="E128" i="11"/>
  <c r="CP7" i="21" s="1" a="1"/>
  <c r="CP7" i="21" s="1"/>
  <c r="CP8" i="21" s="1"/>
  <c r="E135" i="11"/>
  <c r="CW7" i="21" s="1" a="1"/>
  <c r="CW7" i="21" s="1"/>
  <c r="CW8" i="21" s="1"/>
  <c r="E36" i="11"/>
  <c r="CE9" i="21" l="1"/>
  <c r="F117" i="11" a="1"/>
  <c r="F117" i="11" s="1"/>
  <c r="AV9" i="21"/>
  <c r="F82" i="11" a="1"/>
  <c r="F82" i="11" s="1"/>
  <c r="BS9" i="21"/>
  <c r="F105" i="11" a="1"/>
  <c r="F105" i="11" s="1"/>
  <c r="O9" i="21"/>
  <c r="O16" i="21" s="1" a="1"/>
  <c r="O16" i="21" s="1"/>
  <c r="F49" i="11" a="1"/>
  <c r="F49" i="11" s="1"/>
  <c r="G9" i="21"/>
  <c r="F41" i="11" a="1"/>
  <c r="F41" i="11" s="1"/>
  <c r="CP9" i="21"/>
  <c r="F128" i="11" a="1"/>
  <c r="F128" i="11" s="1"/>
  <c r="AK9" i="21"/>
  <c r="F71" i="11" a="1"/>
  <c r="F71" i="11" s="1"/>
  <c r="CW9" i="21"/>
  <c r="F135" i="11" a="1"/>
  <c r="F135" i="11" s="1"/>
  <c r="D9" i="21"/>
  <c r="F38" i="11" a="1"/>
  <c r="F38" i="11" s="1"/>
  <c r="AR9" i="21"/>
  <c r="F78" i="11" a="1"/>
  <c r="F78" i="11" s="1"/>
  <c r="C9" i="21"/>
  <c r="F37" i="11" a="1"/>
  <c r="F37" i="11" s="1"/>
  <c r="BX9" i="21"/>
  <c r="F110" i="11" a="1"/>
  <c r="F110" i="11" s="1"/>
  <c r="BF9" i="21"/>
  <c r="F92" i="11" a="1"/>
  <c r="F92" i="11" s="1"/>
  <c r="G13" i="21" a="1"/>
  <c r="G13" i="21" s="1"/>
  <c r="G21" i="21" a="1"/>
  <c r="G21" i="21" s="1"/>
  <c r="G29" i="21" a="1"/>
  <c r="G29" i="21" s="1"/>
  <c r="G37" i="21" a="1"/>
  <c r="G37" i="21" s="1"/>
  <c r="G45" i="21" a="1"/>
  <c r="G45" i="21" s="1"/>
  <c r="G53" i="21" a="1"/>
  <c r="G53" i="21" s="1"/>
  <c r="G61" i="21" a="1"/>
  <c r="G61" i="21" s="1"/>
  <c r="G20" i="21" a="1"/>
  <c r="G20" i="21" s="1"/>
  <c r="G28" i="21" a="1"/>
  <c r="G28" i="21" s="1"/>
  <c r="G36" i="21" a="1"/>
  <c r="G36" i="21" s="1"/>
  <c r="G44" i="21" a="1"/>
  <c r="G44" i="21" s="1"/>
  <c r="G52" i="21" a="1"/>
  <c r="G52" i="21" s="1"/>
  <c r="G60" i="21" a="1"/>
  <c r="G60" i="21" s="1"/>
  <c r="G48" i="21" a="1"/>
  <c r="G48" i="21" s="1"/>
  <c r="G15" i="21" a="1"/>
  <c r="G15" i="21" s="1"/>
  <c r="G47" i="21" a="1"/>
  <c r="G47" i="21" s="1"/>
  <c r="G19" i="21" a="1"/>
  <c r="G19" i="21" s="1"/>
  <c r="G27" i="21" a="1"/>
  <c r="G27" i="21" s="1"/>
  <c r="G35" i="21" a="1"/>
  <c r="G35" i="21" s="1"/>
  <c r="G43" i="21" a="1"/>
  <c r="G43" i="21" s="1"/>
  <c r="G51" i="21" a="1"/>
  <c r="G51" i="21" s="1"/>
  <c r="G59" i="21" a="1"/>
  <c r="G59" i="21" s="1"/>
  <c r="G55" i="21" a="1"/>
  <c r="G55" i="21" s="1"/>
  <c r="G18" i="21" a="1"/>
  <c r="G18" i="21" s="1"/>
  <c r="G26" i="21" a="1"/>
  <c r="G26" i="21" s="1"/>
  <c r="G34" i="21" a="1"/>
  <c r="G34" i="21" s="1"/>
  <c r="G42" i="21" a="1"/>
  <c r="G42" i="21" s="1"/>
  <c r="G50" i="21" a="1"/>
  <c r="G50" i="21" s="1"/>
  <c r="G58" i="21" a="1"/>
  <c r="G58" i="21" s="1"/>
  <c r="G17" i="21" a="1"/>
  <c r="G17" i="21" s="1"/>
  <c r="G25" i="21" a="1"/>
  <c r="G25" i="21" s="1"/>
  <c r="G33" i="21" a="1"/>
  <c r="G33" i="21" s="1"/>
  <c r="G41" i="21" a="1"/>
  <c r="G41" i="21" s="1"/>
  <c r="G49" i="21" a="1"/>
  <c r="G49" i="21" s="1"/>
  <c r="G57" i="21" a="1"/>
  <c r="G57" i="21" s="1"/>
  <c r="G56" i="21" a="1"/>
  <c r="G56" i="21" s="1"/>
  <c r="G23" i="21" a="1"/>
  <c r="G23" i="21" s="1"/>
  <c r="G39" i="21" a="1"/>
  <c r="G39" i="21" s="1"/>
  <c r="G63" i="21" a="1"/>
  <c r="G63" i="21" s="1"/>
  <c r="G16" i="21" a="1"/>
  <c r="G16" i="21" s="1"/>
  <c r="G24" i="21" a="1"/>
  <c r="G24" i="21" s="1"/>
  <c r="G14" i="21" a="1"/>
  <c r="G14" i="21" s="1"/>
  <c r="G22" i="21" a="1"/>
  <c r="G22" i="21" s="1"/>
  <c r="G30" i="21" a="1"/>
  <c r="G30" i="21" s="1"/>
  <c r="G38" i="21" a="1"/>
  <c r="G38" i="21" s="1"/>
  <c r="G46" i="21" a="1"/>
  <c r="G46" i="21" s="1"/>
  <c r="G54" i="21" a="1"/>
  <c r="G54" i="21" s="1"/>
  <c r="G62" i="21" a="1"/>
  <c r="G62" i="21" s="1"/>
  <c r="G32" i="21" a="1"/>
  <c r="G32" i="21" s="1"/>
  <c r="G40" i="21" a="1"/>
  <c r="G40" i="21" s="1"/>
  <c r="G64" i="21" a="1"/>
  <c r="G64" i="21" s="1"/>
  <c r="G31" i="21" a="1"/>
  <c r="G31" i="21" s="1"/>
  <c r="B153" i="21" a="1"/>
  <c r="B153" i="21" s="1"/>
  <c r="B157" i="21" a="1"/>
  <c r="B157" i="21" s="1"/>
  <c r="B161" i="21" a="1"/>
  <c r="B161" i="21" s="1"/>
  <c r="B165" i="21" a="1"/>
  <c r="B165" i="21" s="1"/>
  <c r="B169" i="21" a="1"/>
  <c r="B169" i="21" s="1"/>
  <c r="B173" i="21" a="1"/>
  <c r="B173" i="21" s="1"/>
  <c r="B177" i="21" a="1"/>
  <c r="B177" i="21" s="1"/>
  <c r="B181" i="21" a="1"/>
  <c r="B181" i="21" s="1"/>
  <c r="B185" i="21" a="1"/>
  <c r="B185" i="21" s="1"/>
  <c r="B189" i="21" a="1"/>
  <c r="B189" i="21" s="1"/>
  <c r="B197" i="21" a="1"/>
  <c r="B197" i="21" s="1"/>
  <c r="B149" i="21" a="1"/>
  <c r="B149" i="21" s="1"/>
  <c r="B150" i="21" a="1"/>
  <c r="B150" i="21" s="1"/>
  <c r="B154" i="21" a="1"/>
  <c r="B154" i="21" s="1"/>
  <c r="B158" i="21" a="1"/>
  <c r="B158" i="21" s="1"/>
  <c r="B162" i="21" a="1"/>
  <c r="B162" i="21" s="1"/>
  <c r="B166" i="21" a="1"/>
  <c r="B166" i="21" s="1"/>
  <c r="B170" i="21" a="1"/>
  <c r="B170" i="21" s="1"/>
  <c r="B174" i="21" a="1"/>
  <c r="B174" i="21" s="1"/>
  <c r="B178" i="21" a="1"/>
  <c r="B178" i="21" s="1"/>
  <c r="B182" i="21" a="1"/>
  <c r="B182" i="21" s="1"/>
  <c r="B186" i="21" a="1"/>
  <c r="B186" i="21" s="1"/>
  <c r="B190" i="21" a="1"/>
  <c r="B190" i="21" s="1"/>
  <c r="B194" i="21" a="1"/>
  <c r="B194" i="21" s="1"/>
  <c r="B198" i="21" a="1"/>
  <c r="B198" i="21" s="1"/>
  <c r="B195" i="21" a="1"/>
  <c r="B195" i="21" s="1"/>
  <c r="B151" i="21" a="1"/>
  <c r="B151" i="21" s="1"/>
  <c r="B155" i="21" a="1"/>
  <c r="B155" i="21" s="1"/>
  <c r="B159" i="21" a="1"/>
  <c r="B159" i="21" s="1"/>
  <c r="B163" i="21" a="1"/>
  <c r="B163" i="21" s="1"/>
  <c r="B167" i="21" a="1"/>
  <c r="B167" i="21" s="1"/>
  <c r="B171" i="21" a="1"/>
  <c r="B171" i="21" s="1"/>
  <c r="B175" i="21" a="1"/>
  <c r="B175" i="21" s="1"/>
  <c r="B179" i="21" a="1"/>
  <c r="B179" i="21" s="1"/>
  <c r="B183" i="21" a="1"/>
  <c r="B183" i="21" s="1"/>
  <c r="B187" i="21" a="1"/>
  <c r="B187" i="21" s="1"/>
  <c r="B191" i="21" a="1"/>
  <c r="B191" i="21" s="1"/>
  <c r="B199" i="21" a="1"/>
  <c r="B199" i="21" s="1"/>
  <c r="B152" i="21" a="1"/>
  <c r="B152" i="21" s="1"/>
  <c r="B156" i="21" a="1"/>
  <c r="B156" i="21" s="1"/>
  <c r="B160" i="21" a="1"/>
  <c r="B160" i="21" s="1"/>
  <c r="B164" i="21" a="1"/>
  <c r="B164" i="21" s="1"/>
  <c r="B168" i="21" a="1"/>
  <c r="B168" i="21" s="1"/>
  <c r="B172" i="21" a="1"/>
  <c r="B172" i="21" s="1"/>
  <c r="B176" i="21" a="1"/>
  <c r="B176" i="21" s="1"/>
  <c r="B180" i="21" a="1"/>
  <c r="B180" i="21" s="1"/>
  <c r="B184" i="21" a="1"/>
  <c r="B184" i="21" s="1"/>
  <c r="B188" i="21" a="1"/>
  <c r="B188" i="21" s="1"/>
  <c r="B192" i="21" a="1"/>
  <c r="B192" i="21" s="1"/>
  <c r="B196" i="21" a="1"/>
  <c r="B196" i="21" s="1"/>
  <c r="B200" i="21" a="1"/>
  <c r="B200" i="21" s="1"/>
  <c r="B193" i="21" a="1"/>
  <c r="B193" i="21" s="1"/>
  <c r="G144" i="21"/>
  <c r="F144" i="11" s="1" a="1"/>
  <c r="F144" i="11" s="1"/>
  <c r="D144" i="21"/>
  <c r="D145" i="21" s="1"/>
  <c r="C144" i="21"/>
  <c r="F140" i="11" s="1" a="1"/>
  <c r="F140" i="11" s="1"/>
  <c r="E131" i="11"/>
  <c r="CS7" i="21" s="1" a="1"/>
  <c r="CS7" i="21" s="1"/>
  <c r="CS8" i="21" s="1"/>
  <c r="E115" i="11"/>
  <c r="CC7" i="21" s="1" a="1"/>
  <c r="CC7" i="21" s="1"/>
  <c r="CC8" i="21" s="1"/>
  <c r="E99" i="11"/>
  <c r="BM7" i="21" s="1" a="1"/>
  <c r="BM7" i="21" s="1"/>
  <c r="BM8" i="21" s="1"/>
  <c r="E83" i="11"/>
  <c r="AW7" i="21" s="1" a="1"/>
  <c r="AW7" i="21" s="1"/>
  <c r="AW8" i="21" s="1"/>
  <c r="E75" i="11"/>
  <c r="AO7" i="21" s="1" a="1"/>
  <c r="AO7" i="21" s="1"/>
  <c r="AO8" i="21" s="1"/>
  <c r="E63" i="11"/>
  <c r="AC7" i="21" s="1" a="1"/>
  <c r="AC7" i="21" s="1"/>
  <c r="AC8" i="21" s="1"/>
  <c r="E55" i="11"/>
  <c r="U7" i="21" s="1" a="1"/>
  <c r="U7" i="21" s="1"/>
  <c r="U8" i="21" s="1"/>
  <c r="E51" i="11"/>
  <c r="Q7" i="21" s="1" a="1"/>
  <c r="Q7" i="21" s="1"/>
  <c r="Q8" i="21" s="1"/>
  <c r="E47" i="11"/>
  <c r="M7" i="21" s="1" a="1"/>
  <c r="M7" i="21" s="1"/>
  <c r="M8" i="21" s="1"/>
  <c r="E39" i="11"/>
  <c r="E7" i="21" s="1" a="1"/>
  <c r="E7" i="21" s="1"/>
  <c r="E8" i="21" s="1"/>
  <c r="E123" i="11"/>
  <c r="CK7" i="21" s="1" a="1"/>
  <c r="CK7" i="21" s="1"/>
  <c r="CK8" i="21" s="1"/>
  <c r="E111" i="11"/>
  <c r="BY7" i="21" s="1" a="1"/>
  <c r="BY7" i="21" s="1"/>
  <c r="BY8" i="21" s="1"/>
  <c r="E103" i="11"/>
  <c r="BQ7" i="21" s="1" a="1"/>
  <c r="BQ7" i="21" s="1"/>
  <c r="BQ8" i="21" s="1"/>
  <c r="E91" i="11"/>
  <c r="BE7" i="21" s="1" a="1"/>
  <c r="BE7" i="21" s="1"/>
  <c r="BE8" i="21" s="1"/>
  <c r="E79" i="11"/>
  <c r="AS7" i="21" s="1" a="1"/>
  <c r="AS7" i="21" s="1"/>
  <c r="AS8" i="21" s="1"/>
  <c r="E67" i="11"/>
  <c r="AG7" i="21" s="1" a="1"/>
  <c r="AG7" i="21" s="1"/>
  <c r="AG8" i="21" s="1"/>
  <c r="E134" i="11"/>
  <c r="CV7" i="21" s="1" a="1"/>
  <c r="CV7" i="21" s="1"/>
  <c r="CV8" i="21" s="1"/>
  <c r="E126" i="11"/>
  <c r="CN7" i="21" s="1" a="1"/>
  <c r="CN7" i="21" s="1"/>
  <c r="CN8" i="21" s="1"/>
  <c r="E122" i="11"/>
  <c r="CJ7" i="21" s="1" a="1"/>
  <c r="CJ7" i="21" s="1"/>
  <c r="CJ8" i="21" s="1"/>
  <c r="E118" i="11"/>
  <c r="CF7" i="21" s="1" a="1"/>
  <c r="CF7" i="21" s="1"/>
  <c r="CF8" i="21" s="1"/>
  <c r="E114" i="11"/>
  <c r="CB7" i="21" s="1" a="1"/>
  <c r="CB7" i="21" s="1"/>
  <c r="CB8" i="21" s="1"/>
  <c r="E106" i="11"/>
  <c r="BT7" i="21" s="1" a="1"/>
  <c r="BT7" i="21" s="1"/>
  <c r="BT8" i="21" s="1"/>
  <c r="E102" i="11"/>
  <c r="BP7" i="21" s="1" a="1"/>
  <c r="BP7" i="21" s="1"/>
  <c r="BP8" i="21" s="1"/>
  <c r="E98" i="11"/>
  <c r="BL7" i="21" s="1" a="1"/>
  <c r="BL7" i="21" s="1"/>
  <c r="BL8" i="21" s="1"/>
  <c r="E94" i="11"/>
  <c r="BH7" i="21" s="1" a="1"/>
  <c r="BH7" i="21" s="1"/>
  <c r="BH8" i="21" s="1"/>
  <c r="E90" i="11"/>
  <c r="BD7" i="21" s="1" a="1"/>
  <c r="BD7" i="21" s="1"/>
  <c r="BD8" i="21" s="1"/>
  <c r="E86" i="11"/>
  <c r="AZ7" i="21" s="1" a="1"/>
  <c r="AZ7" i="21" s="1"/>
  <c r="AZ8" i="21" s="1"/>
  <c r="E74" i="11"/>
  <c r="AN7" i="21" s="1" a="1"/>
  <c r="AN7" i="21" s="1"/>
  <c r="AN8" i="21" s="1"/>
  <c r="E70" i="11"/>
  <c r="AJ7" i="21" s="1" a="1"/>
  <c r="AJ7" i="21" s="1"/>
  <c r="AJ8" i="21" s="1"/>
  <c r="E66" i="11"/>
  <c r="AF7" i="21" s="1" a="1"/>
  <c r="AF7" i="21" s="1"/>
  <c r="AF8" i="21" s="1"/>
  <c r="E62" i="11"/>
  <c r="AB7" i="21" s="1" a="1"/>
  <c r="AB7" i="21" s="1"/>
  <c r="AB8" i="21" s="1"/>
  <c r="E58" i="11"/>
  <c r="X7" i="21" s="1" a="1"/>
  <c r="X7" i="21" s="1"/>
  <c r="X8" i="21" s="1"/>
  <c r="E54" i="11"/>
  <c r="T7" i="21" s="1" a="1"/>
  <c r="T7" i="21" s="1"/>
  <c r="T8" i="21" s="1"/>
  <c r="E50" i="11"/>
  <c r="P7" i="21" s="1" a="1"/>
  <c r="P7" i="21" s="1"/>
  <c r="P8" i="21" s="1"/>
  <c r="E46" i="11"/>
  <c r="L7" i="21" s="1" a="1"/>
  <c r="L7" i="21" s="1"/>
  <c r="L8" i="21" s="1"/>
  <c r="E42" i="11"/>
  <c r="H7" i="21" s="1" a="1"/>
  <c r="H7" i="21" s="1"/>
  <c r="H8" i="21" s="1"/>
  <c r="E127" i="11"/>
  <c r="CO7" i="21" s="1" a="1"/>
  <c r="CO7" i="21" s="1"/>
  <c r="CO8" i="21" s="1"/>
  <c r="E119" i="11"/>
  <c r="CG7" i="21" s="1" a="1"/>
  <c r="CG7" i="21" s="1"/>
  <c r="CG8" i="21" s="1"/>
  <c r="E107" i="11"/>
  <c r="BU7" i="21" s="1" a="1"/>
  <c r="BU7" i="21" s="1"/>
  <c r="BU8" i="21" s="1"/>
  <c r="E95" i="11"/>
  <c r="BI7" i="21" s="1" a="1"/>
  <c r="BI7" i="21" s="1"/>
  <c r="BI8" i="21" s="1"/>
  <c r="E87" i="11"/>
  <c r="BA7" i="21" s="1" a="1"/>
  <c r="BA7" i="21" s="1"/>
  <c r="BA8" i="21" s="1"/>
  <c r="E59" i="11"/>
  <c r="Y7" i="21" s="1" a="1"/>
  <c r="Y7" i="21" s="1"/>
  <c r="Y8" i="21" s="1"/>
  <c r="E43" i="11"/>
  <c r="I7" i="21" s="1" a="1"/>
  <c r="I7" i="21" s="1"/>
  <c r="I8" i="21" s="1"/>
  <c r="E130" i="11"/>
  <c r="CR7" i="21" s="1" a="1"/>
  <c r="CR7" i="21" s="1"/>
  <c r="CR8" i="21" s="1"/>
  <c r="E133" i="11"/>
  <c r="CU7" i="21" s="1" a="1"/>
  <c r="CU7" i="21" s="1"/>
  <c r="CU8" i="21" s="1"/>
  <c r="E129" i="11"/>
  <c r="CQ7" i="21" s="1" a="1"/>
  <c r="CQ7" i="21" s="1"/>
  <c r="CQ8" i="21" s="1"/>
  <c r="E125" i="11"/>
  <c r="CM7" i="21" s="1" a="1"/>
  <c r="CM7" i="21" s="1"/>
  <c r="CM8" i="21" s="1"/>
  <c r="E121" i="11"/>
  <c r="CI7" i="21" s="1" a="1"/>
  <c r="CI7" i="21" s="1"/>
  <c r="CI8" i="21" s="1"/>
  <c r="E113" i="11"/>
  <c r="CA7" i="21" s="1" a="1"/>
  <c r="CA7" i="21" s="1"/>
  <c r="CA8" i="21" s="1"/>
  <c r="E109" i="11"/>
  <c r="BW7" i="21" s="1" a="1"/>
  <c r="BW7" i="21" s="1"/>
  <c r="BW8" i="21" s="1"/>
  <c r="E101" i="11"/>
  <c r="BO7" i="21" s="1" a="1"/>
  <c r="BO7" i="21" s="1"/>
  <c r="BO8" i="21" s="1"/>
  <c r="E97" i="11"/>
  <c r="BK7" i="21" s="1" a="1"/>
  <c r="BK7" i="21" s="1"/>
  <c r="BK8" i="21" s="1"/>
  <c r="E93" i="11"/>
  <c r="BG7" i="21" s="1" a="1"/>
  <c r="BG7" i="21" s="1"/>
  <c r="BG8" i="21" s="1"/>
  <c r="E89" i="11"/>
  <c r="BC7" i="21" s="1" a="1"/>
  <c r="BC7" i="21" s="1"/>
  <c r="BC8" i="21" s="1"/>
  <c r="E85" i="11"/>
  <c r="AY7" i="21" s="1" a="1"/>
  <c r="AY7" i="21" s="1"/>
  <c r="AY8" i="21" s="1"/>
  <c r="E81" i="11"/>
  <c r="AU7" i="21" s="1" a="1"/>
  <c r="AU7" i="21" s="1"/>
  <c r="AU8" i="21" s="1"/>
  <c r="E77" i="11"/>
  <c r="AQ7" i="21" s="1" a="1"/>
  <c r="AQ7" i="21" s="1"/>
  <c r="AQ8" i="21" s="1"/>
  <c r="E73" i="11"/>
  <c r="AM7" i="21" s="1" a="1"/>
  <c r="AM7" i="21" s="1"/>
  <c r="AM8" i="21" s="1"/>
  <c r="E69" i="11"/>
  <c r="AI7" i="21" s="1" a="1"/>
  <c r="AI7" i="21" s="1"/>
  <c r="AI8" i="21" s="1"/>
  <c r="E65" i="11"/>
  <c r="AE7" i="21" s="1" a="1"/>
  <c r="AE7" i="21" s="1"/>
  <c r="AE8" i="21" s="1"/>
  <c r="E61" i="11"/>
  <c r="AA7" i="21" s="1" a="1"/>
  <c r="AA7" i="21" s="1"/>
  <c r="AA8" i="21" s="1"/>
  <c r="E57" i="11"/>
  <c r="W7" i="21" s="1" a="1"/>
  <c r="W7" i="21" s="1"/>
  <c r="W8" i="21" s="1"/>
  <c r="E53" i="11"/>
  <c r="S7" i="21" s="1" a="1"/>
  <c r="S7" i="21" s="1"/>
  <c r="S8" i="21" s="1"/>
  <c r="E45" i="11"/>
  <c r="K7" i="21" s="1" a="1"/>
  <c r="K7" i="21" s="1"/>
  <c r="K8" i="21" s="1"/>
  <c r="E132" i="11"/>
  <c r="CT7" i="21" s="1" a="1"/>
  <c r="CT7" i="21" s="1"/>
  <c r="CT8" i="21" s="1"/>
  <c r="E124" i="11"/>
  <c r="CL7" i="21" s="1" a="1"/>
  <c r="CL7" i="21" s="1"/>
  <c r="CL8" i="21" s="1"/>
  <c r="E120" i="11"/>
  <c r="CH7" i="21" s="1" a="1"/>
  <c r="CH7" i="21" s="1"/>
  <c r="CH8" i="21" s="1"/>
  <c r="E116" i="11"/>
  <c r="CD7" i="21" s="1" a="1"/>
  <c r="CD7" i="21" s="1"/>
  <c r="CD8" i="21" s="1"/>
  <c r="E112" i="11"/>
  <c r="BZ7" i="21" s="1" a="1"/>
  <c r="BZ7" i="21" s="1"/>
  <c r="BZ8" i="21" s="1"/>
  <c r="E108" i="11"/>
  <c r="BV7" i="21" s="1" a="1"/>
  <c r="BV7" i="21" s="1"/>
  <c r="BV8" i="21" s="1"/>
  <c r="E104" i="11"/>
  <c r="BR7" i="21" s="1" a="1"/>
  <c r="BR7" i="21" s="1"/>
  <c r="BR8" i="21" s="1"/>
  <c r="E100" i="11"/>
  <c r="BN7" i="21" s="1" a="1"/>
  <c r="BN7" i="21" s="1"/>
  <c r="BN8" i="21" s="1"/>
  <c r="E96" i="11"/>
  <c r="BJ7" i="21" s="1" a="1"/>
  <c r="BJ7" i="21" s="1"/>
  <c r="BJ8" i="21" s="1"/>
  <c r="E88" i="11"/>
  <c r="BB7" i="21" s="1" a="1"/>
  <c r="BB7" i="21" s="1"/>
  <c r="BB8" i="21" s="1"/>
  <c r="E84" i="11"/>
  <c r="AX7" i="21" s="1" a="1"/>
  <c r="AX7" i="21" s="1"/>
  <c r="AX8" i="21" s="1"/>
  <c r="E80" i="11"/>
  <c r="AT7" i="21" s="1" a="1"/>
  <c r="AT7" i="21" s="1"/>
  <c r="AT8" i="21" s="1"/>
  <c r="E76" i="11"/>
  <c r="AP7" i="21" s="1" a="1"/>
  <c r="AP7" i="21" s="1"/>
  <c r="AP8" i="21" s="1"/>
  <c r="E72" i="11"/>
  <c r="AL7" i="21" s="1" a="1"/>
  <c r="AL7" i="21" s="1"/>
  <c r="AL8" i="21" s="1"/>
  <c r="E68" i="11"/>
  <c r="AH7" i="21" s="1" a="1"/>
  <c r="AH7" i="21" s="1"/>
  <c r="AH8" i="21" s="1"/>
  <c r="E64" i="11"/>
  <c r="AD7" i="21" s="1" a="1"/>
  <c r="AD7" i="21" s="1"/>
  <c r="AD8" i="21" s="1"/>
  <c r="E60" i="11"/>
  <c r="Z7" i="21" s="1" a="1"/>
  <c r="Z7" i="21" s="1"/>
  <c r="Z8" i="21" s="1"/>
  <c r="E56" i="11"/>
  <c r="V7" i="21" s="1" a="1"/>
  <c r="V7" i="21" s="1"/>
  <c r="V8" i="21" s="1"/>
  <c r="E52" i="11"/>
  <c r="R7" i="21" s="1" a="1"/>
  <c r="R7" i="21" s="1"/>
  <c r="R8" i="21" s="1"/>
  <c r="E48" i="11"/>
  <c r="N7" i="21" s="1" a="1"/>
  <c r="N7" i="21" s="1"/>
  <c r="N8" i="21" s="1"/>
  <c r="E44" i="11"/>
  <c r="J7" i="21" s="1" a="1"/>
  <c r="J7" i="21" s="1"/>
  <c r="J8" i="21" s="1"/>
  <c r="E40" i="11"/>
  <c r="F7" i="21" s="1" a="1"/>
  <c r="F7" i="21" s="1"/>
  <c r="F8" i="21" s="1"/>
  <c r="H5" i="6"/>
  <c r="J5" i="6"/>
  <c r="C2" i="15"/>
  <c r="D2" i="15"/>
  <c r="C3" i="15"/>
  <c r="D3" i="15"/>
  <c r="C4" i="15"/>
  <c r="D4" i="15"/>
  <c r="C5" i="15"/>
  <c r="D5" i="15"/>
  <c r="C6" i="15"/>
  <c r="D6" i="15"/>
  <c r="C7" i="15"/>
  <c r="D7" i="15"/>
  <c r="C8" i="15"/>
  <c r="D8" i="15"/>
  <c r="C9" i="15"/>
  <c r="D9" i="15"/>
  <c r="C10" i="15"/>
  <c r="D10" i="15"/>
  <c r="C11" i="15"/>
  <c r="D11" i="15"/>
  <c r="C12" i="15"/>
  <c r="D12" i="15"/>
  <c r="C13" i="15"/>
  <c r="D13" i="15"/>
  <c r="C14" i="15"/>
  <c r="D14" i="15"/>
  <c r="C15" i="15"/>
  <c r="D15" i="15"/>
  <c r="C16" i="15"/>
  <c r="D16" i="15"/>
  <c r="C17" i="15"/>
  <c r="D17" i="15"/>
  <c r="C18" i="15"/>
  <c r="D18" i="15"/>
  <c r="C19" i="15"/>
  <c r="D19" i="15"/>
  <c r="C20" i="15"/>
  <c r="D20" i="15"/>
  <c r="C21" i="15"/>
  <c r="D21" i="15"/>
  <c r="C22" i="15"/>
  <c r="D22" i="15"/>
  <c r="C23" i="15"/>
  <c r="D23" i="15"/>
  <c r="C24" i="15"/>
  <c r="D24" i="15"/>
  <c r="C25" i="15"/>
  <c r="D25" i="15"/>
  <c r="C26" i="15"/>
  <c r="D26" i="15"/>
  <c r="C27" i="15"/>
  <c r="D27" i="15"/>
  <c r="C28" i="15"/>
  <c r="D28" i="15"/>
  <c r="C29" i="15"/>
  <c r="D29" i="15"/>
  <c r="C30" i="15"/>
  <c r="D30" i="15"/>
  <c r="C31" i="15"/>
  <c r="D31" i="15"/>
  <c r="C32" i="15"/>
  <c r="D32" i="15"/>
  <c r="C33" i="15"/>
  <c r="D33" i="15"/>
  <c r="C34" i="15"/>
  <c r="D34" i="15"/>
  <c r="C35" i="15"/>
  <c r="D35" i="15"/>
  <c r="C36" i="15"/>
  <c r="D36" i="15"/>
  <c r="C37" i="15"/>
  <c r="D37" i="15"/>
  <c r="C38" i="15"/>
  <c r="D38" i="15"/>
  <c r="C39" i="15"/>
  <c r="D39" i="15"/>
  <c r="C40" i="15"/>
  <c r="D40" i="15"/>
  <c r="C41" i="15"/>
  <c r="D41" i="15"/>
  <c r="C42" i="15"/>
  <c r="D42" i="15"/>
  <c r="C43" i="15"/>
  <c r="D43" i="15"/>
  <c r="C44" i="15"/>
  <c r="D44" i="15"/>
  <c r="C45" i="15"/>
  <c r="D45" i="15"/>
  <c r="C46" i="15"/>
  <c r="D46" i="15"/>
  <c r="C47" i="15"/>
  <c r="D47" i="15"/>
  <c r="C48" i="15"/>
  <c r="D48" i="15"/>
  <c r="C49" i="15"/>
  <c r="D49" i="15"/>
  <c r="C50" i="15"/>
  <c r="D50" i="15"/>
  <c r="C51" i="15"/>
  <c r="D51" i="15"/>
  <c r="C52" i="15"/>
  <c r="D52" i="15"/>
  <c r="C53" i="15"/>
  <c r="D53" i="15"/>
  <c r="C54" i="15"/>
  <c r="D54" i="15"/>
  <c r="C55" i="15"/>
  <c r="D55" i="15"/>
  <c r="C56" i="15"/>
  <c r="D56" i="15"/>
  <c r="C57" i="15"/>
  <c r="D57" i="15"/>
  <c r="C58" i="15"/>
  <c r="D58" i="15"/>
  <c r="C59" i="15"/>
  <c r="D59" i="15"/>
  <c r="C60" i="15"/>
  <c r="D60" i="15"/>
  <c r="C61" i="15"/>
  <c r="D61" i="15"/>
  <c r="C62" i="15"/>
  <c r="D62" i="15"/>
  <c r="C63" i="15"/>
  <c r="D63" i="15"/>
  <c r="C64" i="15"/>
  <c r="D64" i="15"/>
  <c r="C65" i="15"/>
  <c r="D65" i="15"/>
  <c r="C66" i="15"/>
  <c r="D66" i="15"/>
  <c r="C67" i="15"/>
  <c r="D67" i="15"/>
  <c r="C68" i="15"/>
  <c r="D68" i="15"/>
  <c r="C69" i="15"/>
  <c r="D69" i="15"/>
  <c r="C70" i="15"/>
  <c r="D70" i="15"/>
  <c r="C71" i="15"/>
  <c r="D71" i="15"/>
  <c r="C72" i="15"/>
  <c r="D72" i="15"/>
  <c r="C73" i="15"/>
  <c r="D73" i="15"/>
  <c r="C74" i="15"/>
  <c r="D74" i="15"/>
  <c r="C75" i="15"/>
  <c r="D75" i="15"/>
  <c r="C76" i="15"/>
  <c r="D76" i="15"/>
  <c r="C77" i="15"/>
  <c r="D77" i="15"/>
  <c r="O19" i="21" l="1" a="1"/>
  <c r="O19" i="21" s="1"/>
  <c r="O34" i="21" a="1"/>
  <c r="O34" i="21" s="1"/>
  <c r="O20" i="21" a="1"/>
  <c r="O20" i="21" s="1"/>
  <c r="O62" i="21" a="1"/>
  <c r="O62" i="21" s="1"/>
  <c r="O39" i="21" a="1"/>
  <c r="O39" i="21" s="1"/>
  <c r="O24" i="21" a="1"/>
  <c r="O24" i="21" s="1"/>
  <c r="O42" i="21" a="1"/>
  <c r="O42" i="21" s="1"/>
  <c r="O27" i="21" a="1"/>
  <c r="O27" i="21" s="1"/>
  <c r="O28" i="21" a="1"/>
  <c r="O28" i="21" s="1"/>
  <c r="O13" i="21" a="1"/>
  <c r="O13" i="21" s="1"/>
  <c r="O47" i="21" a="1"/>
  <c r="O47" i="21" s="1"/>
  <c r="O32" i="21" a="1"/>
  <c r="O32" i="21" s="1"/>
  <c r="O26" i="21" a="1"/>
  <c r="O26" i="21" s="1"/>
  <c r="O61" i="21" a="1"/>
  <c r="O61" i="21" s="1"/>
  <c r="O31" i="21" a="1"/>
  <c r="O31" i="21" s="1"/>
  <c r="O57" i="21" a="1"/>
  <c r="O57" i="21" s="1"/>
  <c r="O18" i="21" a="1"/>
  <c r="O18" i="21" s="1"/>
  <c r="O55" i="21" a="1"/>
  <c r="O55" i="21" s="1"/>
  <c r="O53" i="21" a="1"/>
  <c r="O53" i="21" s="1"/>
  <c r="O46" i="21" a="1"/>
  <c r="O46" i="21" s="1"/>
  <c r="O15" i="21" a="1"/>
  <c r="O15" i="21" s="1"/>
  <c r="O49" i="21" a="1"/>
  <c r="O49" i="21" s="1"/>
  <c r="O63" i="21" a="1"/>
  <c r="O63" i="21" s="1"/>
  <c r="O54" i="21" a="1"/>
  <c r="O54" i="21" s="1"/>
  <c r="O59" i="21" a="1"/>
  <c r="O59" i="21" s="1"/>
  <c r="O60" i="21" a="1"/>
  <c r="O60" i="21" s="1"/>
  <c r="O45" i="21" a="1"/>
  <c r="O45" i="21" s="1"/>
  <c r="O38" i="21" a="1"/>
  <c r="O38" i="21" s="1"/>
  <c r="O64" i="21" a="1"/>
  <c r="O64" i="21" s="1"/>
  <c r="O41" i="21" a="1"/>
  <c r="O41" i="21" s="1"/>
  <c r="O51" i="21" a="1"/>
  <c r="O51" i="21" s="1"/>
  <c r="O52" i="21" a="1"/>
  <c r="O52" i="21" s="1"/>
  <c r="O37" i="21" a="1"/>
  <c r="O37" i="21" s="1"/>
  <c r="O30" i="21" a="1"/>
  <c r="O30" i="21" s="1"/>
  <c r="O56" i="21" a="1"/>
  <c r="O56" i="21" s="1"/>
  <c r="O25" i="21" a="1"/>
  <c r="O25" i="21" s="1"/>
  <c r="O58" i="21" a="1"/>
  <c r="O58" i="21" s="1"/>
  <c r="O43" i="21" a="1"/>
  <c r="O43" i="21" s="1"/>
  <c r="O44" i="21" a="1"/>
  <c r="O44" i="21" s="1"/>
  <c r="O29" i="21" a="1"/>
  <c r="O29" i="21" s="1"/>
  <c r="O22" i="21" a="1"/>
  <c r="O22" i="21" s="1"/>
  <c r="O48" i="21" a="1"/>
  <c r="O48" i="21" s="1"/>
  <c r="O50" i="21" a="1"/>
  <c r="O50" i="21" s="1"/>
  <c r="O35" i="21" a="1"/>
  <c r="O35" i="21" s="1"/>
  <c r="O36" i="21" a="1"/>
  <c r="O36" i="21" s="1"/>
  <c r="O21" i="21" a="1"/>
  <c r="O21" i="21" s="1"/>
  <c r="O14" i="21" a="1"/>
  <c r="O14" i="21" s="1"/>
  <c r="O40" i="21" a="1"/>
  <c r="O40" i="21" s="1"/>
  <c r="S9" i="21"/>
  <c r="F53" i="11" a="1"/>
  <c r="F53" i="11" s="1"/>
  <c r="CM9" i="21"/>
  <c r="F125" i="11" a="1"/>
  <c r="F125" i="11" s="1"/>
  <c r="BU9" i="21"/>
  <c r="F107" i="11" a="1"/>
  <c r="F107" i="11" s="1"/>
  <c r="AB9" i="21"/>
  <c r="F62" i="11" a="1"/>
  <c r="F62" i="11" s="1"/>
  <c r="BP9" i="21"/>
  <c r="F102" i="11" a="1"/>
  <c r="F102" i="11" s="1"/>
  <c r="AS9" i="21"/>
  <c r="F79" i="11" a="1"/>
  <c r="F79" i="11" s="1"/>
  <c r="U9" i="21"/>
  <c r="F55" i="11" a="1"/>
  <c r="F55" i="11" s="1"/>
  <c r="AL9" i="21"/>
  <c r="F72" i="11" a="1"/>
  <c r="F72" i="11" s="1"/>
  <c r="BC9" i="21"/>
  <c r="F89" i="11" a="1"/>
  <c r="F89" i="11" s="1"/>
  <c r="CQ9" i="21"/>
  <c r="F129" i="11" a="1"/>
  <c r="F129" i="11" s="1"/>
  <c r="CG9" i="21"/>
  <c r="F119" i="11" a="1"/>
  <c r="F119" i="11" s="1"/>
  <c r="AF9" i="21"/>
  <c r="F66" i="11" a="1"/>
  <c r="F66" i="11" s="1"/>
  <c r="BT9" i="21"/>
  <c r="F106" i="11" a="1"/>
  <c r="F106" i="11" s="1"/>
  <c r="BE9" i="21"/>
  <c r="F91" i="11" a="1"/>
  <c r="F91" i="11" s="1"/>
  <c r="AC9" i="21"/>
  <c r="F63" i="11" a="1"/>
  <c r="F63" i="11" s="1"/>
  <c r="BR9" i="21"/>
  <c r="F104" i="11" a="1"/>
  <c r="F104" i="11" s="1"/>
  <c r="F9" i="21"/>
  <c r="F17" i="21" s="1" a="1"/>
  <c r="F17" i="21" s="1"/>
  <c r="F40" i="11" a="1"/>
  <c r="F40" i="11" s="1"/>
  <c r="BV9" i="21"/>
  <c r="F108" i="11" a="1"/>
  <c r="F108" i="11" s="1"/>
  <c r="J9" i="21"/>
  <c r="J17" i="21" s="1" a="1"/>
  <c r="J17" i="21" s="1"/>
  <c r="F44" i="11" a="1"/>
  <c r="F44" i="11" s="1"/>
  <c r="AP9" i="21"/>
  <c r="F76" i="11" a="1"/>
  <c r="F76" i="11" s="1"/>
  <c r="BZ9" i="21"/>
  <c r="F112" i="11" a="1"/>
  <c r="F112" i="11" s="1"/>
  <c r="AA9" i="21"/>
  <c r="F61" i="11" a="1"/>
  <c r="F61" i="11" s="1"/>
  <c r="BG9" i="21"/>
  <c r="F93" i="11" a="1"/>
  <c r="F93" i="11" s="1"/>
  <c r="CU9" i="21"/>
  <c r="F133" i="11" a="1"/>
  <c r="F133" i="11" s="1"/>
  <c r="CO9" i="21"/>
  <c r="F127" i="11" a="1"/>
  <c r="F127" i="11" s="1"/>
  <c r="AJ9" i="21"/>
  <c r="F70" i="11" a="1"/>
  <c r="F70" i="11" s="1"/>
  <c r="CB9" i="21"/>
  <c r="F114" i="11" a="1"/>
  <c r="F114" i="11" s="1"/>
  <c r="BQ9" i="21"/>
  <c r="F103" i="11" a="1"/>
  <c r="F103" i="11" s="1"/>
  <c r="AO9" i="21"/>
  <c r="F75" i="11" a="1"/>
  <c r="F75" i="11" s="1"/>
  <c r="AH9" i="21"/>
  <c r="F68" i="11" a="1"/>
  <c r="F68" i="11" s="1"/>
  <c r="AY9" i="21"/>
  <c r="F85" i="11" a="1"/>
  <c r="F85" i="11" s="1"/>
  <c r="W9" i="21"/>
  <c r="F57" i="11" a="1"/>
  <c r="F57" i="11" s="1"/>
  <c r="N9" i="21"/>
  <c r="N47" i="21" s="1" a="1"/>
  <c r="N47" i="21" s="1"/>
  <c r="F48" i="11" a="1"/>
  <c r="F48" i="11" s="1"/>
  <c r="AT9" i="21"/>
  <c r="F80" i="11" a="1"/>
  <c r="F80" i="11" s="1"/>
  <c r="CD9" i="21"/>
  <c r="F116" i="11" a="1"/>
  <c r="F116" i="11" s="1"/>
  <c r="AE9" i="21"/>
  <c r="F65" i="11" a="1"/>
  <c r="F65" i="11" s="1"/>
  <c r="BK9" i="21"/>
  <c r="F97" i="11" a="1"/>
  <c r="F97" i="11" s="1"/>
  <c r="CR9" i="21"/>
  <c r="F130" i="11" a="1"/>
  <c r="F130" i="11" s="1"/>
  <c r="H9" i="21"/>
  <c r="H21" i="21" s="1" a="1"/>
  <c r="H21" i="21" s="1"/>
  <c r="F42" i="11" a="1"/>
  <c r="F42" i="11" s="1"/>
  <c r="AN9" i="21"/>
  <c r="F74" i="11" a="1"/>
  <c r="F74" i="11" s="1"/>
  <c r="CF9" i="21"/>
  <c r="F118" i="11" a="1"/>
  <c r="F118" i="11" s="1"/>
  <c r="BY9" i="21"/>
  <c r="F111" i="11" a="1"/>
  <c r="F111" i="11" s="1"/>
  <c r="AW9" i="21"/>
  <c r="F83" i="11" a="1"/>
  <c r="F83" i="11" s="1"/>
  <c r="O33" i="21" a="1"/>
  <c r="O33" i="21" s="1"/>
  <c r="I9" i="21"/>
  <c r="I21" i="21" s="1" a="1"/>
  <c r="I21" i="21" s="1"/>
  <c r="F43" i="11" a="1"/>
  <c r="F43" i="11" s="1"/>
  <c r="L9" i="21"/>
  <c r="L26" i="21" s="1" a="1"/>
  <c r="L26" i="21" s="1"/>
  <c r="F46" i="11" a="1"/>
  <c r="F46" i="11" s="1"/>
  <c r="AZ9" i="21"/>
  <c r="F86" i="11" a="1"/>
  <c r="F86" i="11" s="1"/>
  <c r="CJ9" i="21"/>
  <c r="F122" i="11" a="1"/>
  <c r="F122" i="11" s="1"/>
  <c r="CK9" i="21"/>
  <c r="F123" i="11" a="1"/>
  <c r="F123" i="11" s="1"/>
  <c r="BM9" i="21"/>
  <c r="F99" i="11" a="1"/>
  <c r="F99" i="11" s="1"/>
  <c r="CH9" i="21"/>
  <c r="F120" i="11" a="1"/>
  <c r="F120" i="11" s="1"/>
  <c r="BB9" i="21"/>
  <c r="F88" i="11" a="1"/>
  <c r="F88" i="11" s="1"/>
  <c r="BW9" i="21"/>
  <c r="F109" i="11" a="1"/>
  <c r="F109" i="11" s="1"/>
  <c r="Y9" i="21"/>
  <c r="F59" i="11" a="1"/>
  <c r="F59" i="11" s="1"/>
  <c r="P9" i="21"/>
  <c r="P39" i="21" s="1" a="1"/>
  <c r="P39" i="21" s="1"/>
  <c r="F50" i="11" a="1"/>
  <c r="F50" i="11" s="1"/>
  <c r="BD9" i="21"/>
  <c r="F90" i="11" a="1"/>
  <c r="F90" i="11" s="1"/>
  <c r="CN9" i="21"/>
  <c r="F126" i="11" a="1"/>
  <c r="F126" i="11" s="1"/>
  <c r="E9" i="21"/>
  <c r="E55" i="21" s="1" a="1"/>
  <c r="E55" i="21" s="1"/>
  <c r="F39" i="11" a="1"/>
  <c r="F39" i="11" s="1"/>
  <c r="CC9" i="21"/>
  <c r="F115" i="11" a="1"/>
  <c r="F115" i="11" s="1"/>
  <c r="O17" i="21" a="1"/>
  <c r="O17" i="21" s="1"/>
  <c r="AX9" i="21"/>
  <c r="F84" i="11" a="1"/>
  <c r="F84" i="11" s="1"/>
  <c r="BO9" i="21"/>
  <c r="F101" i="11" a="1"/>
  <c r="F101" i="11" s="1"/>
  <c r="CL9" i="21"/>
  <c r="F124" i="11" a="1"/>
  <c r="F124" i="11" s="1"/>
  <c r="Z9" i="21"/>
  <c r="F60" i="11" a="1"/>
  <c r="F60" i="11" s="1"/>
  <c r="BJ9" i="21"/>
  <c r="F96" i="11" a="1"/>
  <c r="F96" i="11" s="1"/>
  <c r="CT9" i="21"/>
  <c r="F132" i="11" a="1"/>
  <c r="F132" i="11" s="1"/>
  <c r="AQ9" i="21"/>
  <c r="F77" i="11" a="1"/>
  <c r="F77" i="11" s="1"/>
  <c r="CA9" i="21"/>
  <c r="F113" i="11" a="1"/>
  <c r="F113" i="11" s="1"/>
  <c r="BA9" i="21"/>
  <c r="F87" i="11" a="1"/>
  <c r="F87" i="11" s="1"/>
  <c r="T9" i="21"/>
  <c r="F54" i="11" a="1"/>
  <c r="F54" i="11" s="1"/>
  <c r="BH9" i="21"/>
  <c r="F94" i="11" a="1"/>
  <c r="F94" i="11" s="1"/>
  <c r="CV9" i="21"/>
  <c r="F134" i="11" a="1"/>
  <c r="F134" i="11" s="1"/>
  <c r="M9" i="21"/>
  <c r="M36" i="21" s="1" a="1"/>
  <c r="M36" i="21" s="1"/>
  <c r="F47" i="11" a="1"/>
  <c r="F47" i="11" s="1"/>
  <c r="CS9" i="21"/>
  <c r="F131" i="11" a="1"/>
  <c r="F131" i="11" s="1"/>
  <c r="R9" i="21"/>
  <c r="R26" i="21" s="1" a="1"/>
  <c r="R26" i="21" s="1"/>
  <c r="F52" i="11" a="1"/>
  <c r="F52" i="11" s="1"/>
  <c r="AI9" i="21"/>
  <c r="F69" i="11" a="1"/>
  <c r="F69" i="11" s="1"/>
  <c r="V9" i="21"/>
  <c r="F56" i="11" a="1"/>
  <c r="F56" i="11" s="1"/>
  <c r="AM9" i="21"/>
  <c r="F73" i="11" a="1"/>
  <c r="F73" i="11" s="1"/>
  <c r="AD9" i="21"/>
  <c r="F64" i="11" a="1"/>
  <c r="F64" i="11" s="1"/>
  <c r="BN9" i="21"/>
  <c r="F100" i="11" a="1"/>
  <c r="F100" i="11" s="1"/>
  <c r="K9" i="21"/>
  <c r="K28" i="21" s="1" a="1"/>
  <c r="K28" i="21" s="1"/>
  <c r="F45" i="11" a="1"/>
  <c r="F45" i="11" s="1"/>
  <c r="AU9" i="21"/>
  <c r="F81" i="11" a="1"/>
  <c r="F81" i="11" s="1"/>
  <c r="CI9" i="21"/>
  <c r="F121" i="11" a="1"/>
  <c r="F121" i="11" s="1"/>
  <c r="BI9" i="21"/>
  <c r="F95" i="11" a="1"/>
  <c r="F95" i="11" s="1"/>
  <c r="X9" i="21"/>
  <c r="F58" i="11" a="1"/>
  <c r="F58" i="11" s="1"/>
  <c r="BL9" i="21"/>
  <c r="F98" i="11" a="1"/>
  <c r="F98" i="11" s="1"/>
  <c r="AG9" i="21"/>
  <c r="F67" i="11" a="1"/>
  <c r="F67" i="11" s="1"/>
  <c r="Q9" i="21"/>
  <c r="Q33" i="21" s="1" a="1"/>
  <c r="Q33" i="21" s="1"/>
  <c r="F51" i="11" a="1"/>
  <c r="F51" i="11" s="1"/>
  <c r="O23" i="21" a="1"/>
  <c r="O23" i="21" s="1"/>
  <c r="R20" i="21" a="1"/>
  <c r="R20" i="21" s="1"/>
  <c r="N59" i="21" a="1"/>
  <c r="N59" i="21" s="1"/>
  <c r="N16" i="21" a="1"/>
  <c r="N16" i="21" s="1"/>
  <c r="N60" i="21" a="1"/>
  <c r="N60" i="21" s="1"/>
  <c r="J26" i="21" a="1"/>
  <c r="J26" i="21" s="1"/>
  <c r="H18" i="21" a="1"/>
  <c r="H18" i="21" s="1"/>
  <c r="F13" i="21" a="1"/>
  <c r="F13" i="21" s="1"/>
  <c r="F16" i="21" a="1"/>
  <c r="F16" i="21" s="1"/>
  <c r="F21" i="21" a="1"/>
  <c r="F21" i="21" s="1"/>
  <c r="F24" i="21" a="1"/>
  <c r="F24" i="21" s="1"/>
  <c r="F29" i="21" a="1"/>
  <c r="F29" i="21" s="1"/>
  <c r="F32" i="21" a="1"/>
  <c r="F32" i="21" s="1"/>
  <c r="F37" i="21" a="1"/>
  <c r="F37" i="21" s="1"/>
  <c r="F40" i="21" a="1"/>
  <c r="F40" i="21" s="1"/>
  <c r="F45" i="21" a="1"/>
  <c r="F45" i="21" s="1"/>
  <c r="F48" i="21" a="1"/>
  <c r="F48" i="21" s="1"/>
  <c r="F53" i="21" a="1"/>
  <c r="F53" i="21" s="1"/>
  <c r="F56" i="21" a="1"/>
  <c r="F56" i="21" s="1"/>
  <c r="F61" i="21" a="1"/>
  <c r="F61" i="21" s="1"/>
  <c r="F64" i="21" a="1"/>
  <c r="F64" i="21" s="1"/>
  <c r="G145" i="21"/>
  <c r="F141" i="11" a="1"/>
  <c r="F141" i="11" s="1"/>
  <c r="D150" i="21" a="1"/>
  <c r="D150" i="21" s="1"/>
  <c r="D152" i="21" a="1"/>
  <c r="D152" i="21" s="1"/>
  <c r="D154" i="21" a="1"/>
  <c r="D154" i="21" s="1"/>
  <c r="D156" i="21" a="1"/>
  <c r="D156" i="21" s="1"/>
  <c r="D158" i="21" a="1"/>
  <c r="D158" i="21" s="1"/>
  <c r="D160" i="21" a="1"/>
  <c r="D160" i="21" s="1"/>
  <c r="D162" i="21" a="1"/>
  <c r="D162" i="21" s="1"/>
  <c r="D164" i="21" a="1"/>
  <c r="D164" i="21" s="1"/>
  <c r="D166" i="21" a="1"/>
  <c r="D166" i="21" s="1"/>
  <c r="D168" i="21" a="1"/>
  <c r="D168" i="21" s="1"/>
  <c r="D170" i="21" a="1"/>
  <c r="D170" i="21" s="1"/>
  <c r="D172" i="21" a="1"/>
  <c r="D172" i="21" s="1"/>
  <c r="D174" i="21" a="1"/>
  <c r="D174" i="21" s="1"/>
  <c r="D176" i="21" a="1"/>
  <c r="D176" i="21" s="1"/>
  <c r="D178" i="21" a="1"/>
  <c r="D178" i="21" s="1"/>
  <c r="D180" i="21" a="1"/>
  <c r="D180" i="21" s="1"/>
  <c r="D182" i="21" a="1"/>
  <c r="D182" i="21" s="1"/>
  <c r="D184" i="21" a="1"/>
  <c r="D184" i="21" s="1"/>
  <c r="D186" i="21" a="1"/>
  <c r="D186" i="21" s="1"/>
  <c r="D188" i="21" a="1"/>
  <c r="D188" i="21" s="1"/>
  <c r="D190" i="21" a="1"/>
  <c r="D190" i="21" s="1"/>
  <c r="D192" i="21" a="1"/>
  <c r="D192" i="21" s="1"/>
  <c r="D194" i="21" a="1"/>
  <c r="D194" i="21" s="1"/>
  <c r="D196" i="21" a="1"/>
  <c r="D196" i="21" s="1"/>
  <c r="D198" i="21" a="1"/>
  <c r="D198" i="21" s="1"/>
  <c r="D200" i="21" a="1"/>
  <c r="D200" i="21" s="1"/>
  <c r="D151" i="21" a="1"/>
  <c r="D151" i="21" s="1"/>
  <c r="D153" i="21" a="1"/>
  <c r="D153" i="21" s="1"/>
  <c r="D155" i="21" a="1"/>
  <c r="D155" i="21" s="1"/>
  <c r="D157" i="21" a="1"/>
  <c r="D157" i="21" s="1"/>
  <c r="D159" i="21" a="1"/>
  <c r="D159" i="21" s="1"/>
  <c r="D161" i="21" a="1"/>
  <c r="D161" i="21" s="1"/>
  <c r="D163" i="21" a="1"/>
  <c r="D163" i="21" s="1"/>
  <c r="D165" i="21" a="1"/>
  <c r="D165" i="21" s="1"/>
  <c r="D167" i="21" a="1"/>
  <c r="D167" i="21" s="1"/>
  <c r="D169" i="21" a="1"/>
  <c r="D169" i="21" s="1"/>
  <c r="D171" i="21" a="1"/>
  <c r="D171" i="21" s="1"/>
  <c r="D173" i="21" a="1"/>
  <c r="D173" i="21" s="1"/>
  <c r="D175" i="21" a="1"/>
  <c r="D175" i="21" s="1"/>
  <c r="D177" i="21" a="1"/>
  <c r="D177" i="21" s="1"/>
  <c r="D179" i="21" a="1"/>
  <c r="D179" i="21" s="1"/>
  <c r="D181" i="21" a="1"/>
  <c r="D181" i="21" s="1"/>
  <c r="D183" i="21" a="1"/>
  <c r="D183" i="21" s="1"/>
  <c r="D185" i="21" a="1"/>
  <c r="D185" i="21" s="1"/>
  <c r="D187" i="21" a="1"/>
  <c r="D187" i="21" s="1"/>
  <c r="D189" i="21" a="1"/>
  <c r="D189" i="21" s="1"/>
  <c r="D191" i="21" a="1"/>
  <c r="D191" i="21" s="1"/>
  <c r="D193" i="21" a="1"/>
  <c r="D193" i="21" s="1"/>
  <c r="D195" i="21" a="1"/>
  <c r="D195" i="21" s="1"/>
  <c r="D197" i="21" a="1"/>
  <c r="D197" i="21" s="1"/>
  <c r="D199" i="21" a="1"/>
  <c r="D199" i="21" s="1"/>
  <c r="D149" i="21" a="1"/>
  <c r="D149" i="21" s="1"/>
  <c r="C145" i="21"/>
  <c r="F77" i="15"/>
  <c r="G77" i="15"/>
  <c r="F76" i="15"/>
  <c r="G76" i="15"/>
  <c r="H72" i="15"/>
  <c r="F72" i="15"/>
  <c r="G72" i="15"/>
  <c r="F68" i="15"/>
  <c r="G68" i="15"/>
  <c r="F64" i="15"/>
  <c r="G64" i="15"/>
  <c r="F60" i="15"/>
  <c r="G60" i="15"/>
  <c r="F58" i="15"/>
  <c r="G58" i="15"/>
  <c r="F56" i="15"/>
  <c r="G56" i="15"/>
  <c r="F54" i="15"/>
  <c r="G54" i="15"/>
  <c r="F52" i="15"/>
  <c r="G52" i="15"/>
  <c r="F50" i="15"/>
  <c r="G50" i="15"/>
  <c r="F48" i="15"/>
  <c r="G48" i="15"/>
  <c r="F46" i="15"/>
  <c r="G46" i="15"/>
  <c r="F44" i="15"/>
  <c r="G44" i="15"/>
  <c r="F42" i="15"/>
  <c r="G42" i="15"/>
  <c r="F40" i="15"/>
  <c r="G40" i="15"/>
  <c r="F38" i="15"/>
  <c r="G38" i="15"/>
  <c r="F36" i="15"/>
  <c r="G36" i="15"/>
  <c r="F34" i="15"/>
  <c r="G34" i="15"/>
  <c r="F32" i="15"/>
  <c r="G32" i="15"/>
  <c r="F30" i="15"/>
  <c r="G30" i="15"/>
  <c r="F28" i="15"/>
  <c r="G28" i="15"/>
  <c r="F26" i="15"/>
  <c r="G26" i="15"/>
  <c r="F24" i="15"/>
  <c r="G24" i="15"/>
  <c r="F22" i="15"/>
  <c r="G22" i="15"/>
  <c r="F20" i="15"/>
  <c r="G20" i="15"/>
  <c r="F18" i="15"/>
  <c r="G18" i="15"/>
  <c r="F16" i="15"/>
  <c r="G16" i="15"/>
  <c r="F14" i="15"/>
  <c r="G14" i="15"/>
  <c r="F12" i="15"/>
  <c r="G12" i="15"/>
  <c r="G10" i="15"/>
  <c r="F10" i="15"/>
  <c r="F6" i="15"/>
  <c r="G6" i="15"/>
  <c r="G4" i="15"/>
  <c r="F4" i="15"/>
  <c r="G75" i="15"/>
  <c r="F75" i="15"/>
  <c r="F74" i="15"/>
  <c r="G74" i="15"/>
  <c r="F70" i="15"/>
  <c r="G70" i="15"/>
  <c r="F66" i="15"/>
  <c r="G66" i="15"/>
  <c r="I62" i="15"/>
  <c r="F62" i="15"/>
  <c r="G62" i="15"/>
  <c r="F73" i="15"/>
  <c r="G73" i="15"/>
  <c r="G71" i="15"/>
  <c r="F71" i="15"/>
  <c r="F69" i="15"/>
  <c r="G69" i="15"/>
  <c r="G67" i="15"/>
  <c r="F67" i="15"/>
  <c r="F65" i="15"/>
  <c r="G65" i="15"/>
  <c r="G63" i="15"/>
  <c r="F63" i="15"/>
  <c r="F61" i="15"/>
  <c r="G61" i="15"/>
  <c r="G59" i="15"/>
  <c r="F59" i="15"/>
  <c r="F57" i="15"/>
  <c r="G57" i="15"/>
  <c r="G55" i="15"/>
  <c r="F55" i="15"/>
  <c r="F53" i="15"/>
  <c r="G53" i="15"/>
  <c r="G51" i="15"/>
  <c r="F51" i="15"/>
  <c r="F49" i="15"/>
  <c r="G49" i="15"/>
  <c r="G47" i="15"/>
  <c r="F47" i="15"/>
  <c r="F45" i="15"/>
  <c r="G45" i="15"/>
  <c r="G43" i="15"/>
  <c r="F43" i="15"/>
  <c r="F41" i="15"/>
  <c r="G41" i="15"/>
  <c r="G39" i="15"/>
  <c r="F39" i="15"/>
  <c r="F37" i="15"/>
  <c r="G37" i="15"/>
  <c r="G35" i="15"/>
  <c r="F35" i="15"/>
  <c r="F33" i="15"/>
  <c r="G33" i="15"/>
  <c r="G31" i="15"/>
  <c r="F31" i="15"/>
  <c r="F29" i="15"/>
  <c r="G29" i="15"/>
  <c r="G27" i="15"/>
  <c r="F27" i="15"/>
  <c r="F25" i="15"/>
  <c r="G25" i="15"/>
  <c r="G23" i="15"/>
  <c r="F23" i="15"/>
  <c r="F21" i="15"/>
  <c r="G21" i="15"/>
  <c r="G19" i="15"/>
  <c r="F19" i="15"/>
  <c r="F17" i="15"/>
  <c r="G17" i="15"/>
  <c r="G15" i="15"/>
  <c r="F15" i="15"/>
  <c r="F11" i="15"/>
  <c r="G11" i="15"/>
  <c r="F9" i="15"/>
  <c r="G9" i="15"/>
  <c r="F7" i="15"/>
  <c r="G7" i="15"/>
  <c r="C49" i="21" a="1"/>
  <c r="C49" i="21" s="1"/>
  <c r="I144" i="21"/>
  <c r="F146" i="11" s="1" a="1"/>
  <c r="F146" i="11" s="1"/>
  <c r="L144" i="21"/>
  <c r="L145" i="21" s="1"/>
  <c r="F144" i="21"/>
  <c r="F145" i="21" s="1"/>
  <c r="E144" i="21"/>
  <c r="E145" i="21" s="1"/>
  <c r="M144" i="21"/>
  <c r="M145" i="21" s="1"/>
  <c r="J144" i="21"/>
  <c r="J145" i="21" s="1"/>
  <c r="K144" i="21"/>
  <c r="K145" i="21" s="1"/>
  <c r="H144" i="21"/>
  <c r="F145" i="11" s="1" a="1"/>
  <c r="F145" i="11" s="1"/>
  <c r="D15" i="21" a="1"/>
  <c r="D15" i="21" s="1"/>
  <c r="D27" i="21" a="1"/>
  <c r="D27" i="21" s="1"/>
  <c r="D38" i="21" a="1"/>
  <c r="D38" i="21" s="1"/>
  <c r="D54" i="21" a="1"/>
  <c r="D54" i="21" s="1"/>
  <c r="D17" i="21" a="1"/>
  <c r="D17" i="21" s="1"/>
  <c r="D37" i="21" a="1"/>
  <c r="D37" i="21" s="1"/>
  <c r="D53" i="21" a="1"/>
  <c r="D53" i="21" s="1"/>
  <c r="D13" i="21" a="1"/>
  <c r="D13" i="21" s="1"/>
  <c r="D44" i="21" a="1"/>
  <c r="D44" i="21" s="1"/>
  <c r="D63" i="21" a="1"/>
  <c r="D63" i="21" s="1"/>
  <c r="D20" i="21" a="1"/>
  <c r="D20" i="21" s="1"/>
  <c r="D35" i="21" a="1"/>
  <c r="D35" i="21" s="1"/>
  <c r="D51" i="21" a="1"/>
  <c r="D51" i="21" s="1"/>
  <c r="D50" i="21" a="1"/>
  <c r="D50" i="21" s="1"/>
  <c r="D33" i="21" a="1"/>
  <c r="D33" i="21" s="1"/>
  <c r="D40" i="21" a="1"/>
  <c r="D40" i="21" s="1"/>
  <c r="D59" i="21" a="1"/>
  <c r="D59" i="21" s="1"/>
  <c r="D62" i="21" a="1"/>
  <c r="D62" i="21" s="1"/>
  <c r="D21" i="21" a="1"/>
  <c r="D21" i="21" s="1"/>
  <c r="D28" i="21" a="1"/>
  <c r="D28" i="21" s="1"/>
  <c r="D42" i="21" a="1"/>
  <c r="D42" i="21" s="1"/>
  <c r="D57" i="21" a="1"/>
  <c r="D57" i="21" s="1"/>
  <c r="D23" i="21" a="1"/>
  <c r="D23" i="21" s="1"/>
  <c r="D41" i="21" a="1"/>
  <c r="D41" i="21" s="1"/>
  <c r="D56" i="21" a="1"/>
  <c r="D56" i="21" s="1"/>
  <c r="D32" i="21" a="1"/>
  <c r="D32" i="21" s="1"/>
  <c r="D48" i="21" a="1"/>
  <c r="D48" i="21" s="1"/>
  <c r="D14" i="21" a="1"/>
  <c r="D14" i="21" s="1"/>
  <c r="D24" i="21" a="1"/>
  <c r="D24" i="21" s="1"/>
  <c r="D39" i="21" a="1"/>
  <c r="D39" i="21" s="1"/>
  <c r="D55" i="21" a="1"/>
  <c r="D55" i="21" s="1"/>
  <c r="D34" i="21" a="1"/>
  <c r="D34" i="21" s="1"/>
  <c r="D16" i="21" a="1"/>
  <c r="D16" i="21" s="1"/>
  <c r="D64" i="21" a="1"/>
  <c r="D64" i="21" s="1"/>
  <c r="D19" i="21" a="1"/>
  <c r="D19" i="21" s="1"/>
  <c r="D47" i="21" a="1"/>
  <c r="D47" i="21" s="1"/>
  <c r="D22" i="21" a="1"/>
  <c r="D22" i="21" s="1"/>
  <c r="D30" i="21" a="1"/>
  <c r="D30" i="21" s="1"/>
  <c r="D46" i="21" a="1"/>
  <c r="D46" i="21" s="1"/>
  <c r="D61" i="21" a="1"/>
  <c r="D61" i="21" s="1"/>
  <c r="D29" i="21" a="1"/>
  <c r="D29" i="21" s="1"/>
  <c r="D45" i="21" a="1"/>
  <c r="D45" i="21" s="1"/>
  <c r="D60" i="21" a="1"/>
  <c r="D60" i="21" s="1"/>
  <c r="D36" i="21" a="1"/>
  <c r="D36" i="21" s="1"/>
  <c r="D52" i="21" a="1"/>
  <c r="D52" i="21" s="1"/>
  <c r="D18" i="21" a="1"/>
  <c r="D18" i="21" s="1"/>
  <c r="D25" i="21" a="1"/>
  <c r="D25" i="21" s="1"/>
  <c r="D43" i="21" a="1"/>
  <c r="D43" i="21" s="1"/>
  <c r="D58" i="21" a="1"/>
  <c r="D58" i="21" s="1"/>
  <c r="D26" i="21" a="1"/>
  <c r="D26" i="21" s="1"/>
  <c r="D49" i="21" a="1"/>
  <c r="D49" i="21" s="1"/>
  <c r="D31" i="21" a="1"/>
  <c r="D31" i="21" s="1"/>
  <c r="C16" i="21" a="1"/>
  <c r="C16" i="21" s="1"/>
  <c r="C33" i="21" a="1"/>
  <c r="C33" i="21" s="1"/>
  <c r="C40" i="21" a="1"/>
  <c r="C40" i="21" s="1"/>
  <c r="C59" i="21" a="1"/>
  <c r="C59" i="21" s="1"/>
  <c r="C31" i="21" a="1"/>
  <c r="C31" i="21" s="1"/>
  <c r="C38" i="21" a="1"/>
  <c r="C38" i="21" s="1"/>
  <c r="C54" i="21" a="1"/>
  <c r="C54" i="21" s="1"/>
  <c r="C19" i="21" a="1"/>
  <c r="C19" i="21" s="1"/>
  <c r="C58" i="21" a="1"/>
  <c r="C58" i="21" s="1"/>
  <c r="C50" i="21" a="1"/>
  <c r="C50" i="21" s="1"/>
  <c r="C53" i="21" a="1"/>
  <c r="C53" i="21" s="1"/>
  <c r="C18" i="21" a="1"/>
  <c r="C18" i="21" s="1"/>
  <c r="C35" i="21" a="1"/>
  <c r="C35" i="21" s="1"/>
  <c r="C15" i="21" a="1"/>
  <c r="C15" i="21" s="1"/>
  <c r="C28" i="21" a="1"/>
  <c r="C28" i="21" s="1"/>
  <c r="C42" i="21" a="1"/>
  <c r="C42" i="21" s="1"/>
  <c r="C45" i="21" a="1"/>
  <c r="C45" i="21" s="1"/>
  <c r="C26" i="21" a="1"/>
  <c r="C26" i="21" s="1"/>
  <c r="C34" i="21" a="1"/>
  <c r="C34" i="21" s="1"/>
  <c r="C41" i="21" a="1"/>
  <c r="C41" i="21" s="1"/>
  <c r="C32" i="21" a="1"/>
  <c r="C32" i="21" s="1"/>
  <c r="C48" i="21" a="1"/>
  <c r="C48" i="21" s="1"/>
  <c r="C14" i="21" a="1"/>
  <c r="C14" i="21" s="1"/>
  <c r="C25" i="21" a="1"/>
  <c r="C25" i="21" s="1"/>
  <c r="C39" i="21" a="1"/>
  <c r="C39" i="21" s="1"/>
  <c r="C55" i="21" a="1"/>
  <c r="C55" i="21" s="1"/>
  <c r="C21" i="21" a="1"/>
  <c r="C21" i="21" s="1"/>
  <c r="C30" i="21" a="1"/>
  <c r="C30" i="21" s="1"/>
  <c r="C46" i="21" a="1"/>
  <c r="C46" i="21" s="1"/>
  <c r="C57" i="21" a="1"/>
  <c r="C57" i="21" s="1"/>
  <c r="C29" i="21" a="1"/>
  <c r="C29" i="21" s="1"/>
  <c r="C36" i="21" a="1"/>
  <c r="C36" i="21" s="1"/>
  <c r="C43" i="21" a="1"/>
  <c r="C43" i="21" s="1"/>
  <c r="C22" i="21" a="1"/>
  <c r="C22" i="21" s="1"/>
  <c r="I7" i="15"/>
  <c r="H77" i="15"/>
  <c r="H55" i="15"/>
  <c r="H7" i="15"/>
  <c r="I66" i="15"/>
  <c r="H56" i="15"/>
  <c r="I70" i="15"/>
  <c r="H60" i="15"/>
  <c r="I47" i="15"/>
  <c r="H31" i="15"/>
  <c r="H75" i="15"/>
  <c r="H47" i="15"/>
  <c r="H27" i="15"/>
  <c r="I77" i="15"/>
  <c r="I37" i="15"/>
  <c r="H76" i="15"/>
  <c r="I58" i="15"/>
  <c r="H67" i="15"/>
  <c r="H37" i="15"/>
  <c r="H17" i="15"/>
  <c r="I67" i="15"/>
  <c r="I27" i="15"/>
  <c r="I74" i="15"/>
  <c r="H68" i="15"/>
  <c r="H64" i="15"/>
  <c r="H57" i="15"/>
  <c r="H35" i="15"/>
  <c r="H15" i="15"/>
  <c r="I57" i="15"/>
  <c r="I17" i="15"/>
  <c r="H23" i="15"/>
  <c r="H10" i="15"/>
  <c r="I73" i="15"/>
  <c r="I69" i="15"/>
  <c r="I65" i="15"/>
  <c r="I61" i="15"/>
  <c r="I53" i="15"/>
  <c r="I49" i="15"/>
  <c r="I45" i="15"/>
  <c r="I41" i="15"/>
  <c r="I33" i="15"/>
  <c r="I29" i="15"/>
  <c r="I25" i="15"/>
  <c r="I21" i="15"/>
  <c r="I12" i="15"/>
  <c r="H74" i="15"/>
  <c r="H70" i="15"/>
  <c r="H66" i="15"/>
  <c r="H62" i="15"/>
  <c r="H58" i="15"/>
  <c r="H54" i="15"/>
  <c r="H50" i="15"/>
  <c r="H46" i="15"/>
  <c r="H42" i="15"/>
  <c r="H38" i="15"/>
  <c r="H34" i="15"/>
  <c r="H30" i="15"/>
  <c r="H26" i="15"/>
  <c r="H22" i="15"/>
  <c r="H18" i="15"/>
  <c r="H14" i="15"/>
  <c r="H9" i="15"/>
  <c r="I76" i="15"/>
  <c r="I72" i="15"/>
  <c r="I68" i="15"/>
  <c r="I64" i="15"/>
  <c r="I60" i="15"/>
  <c r="I56" i="15"/>
  <c r="I52" i="15"/>
  <c r="I48" i="15"/>
  <c r="I44" i="15"/>
  <c r="I40" i="15"/>
  <c r="I36" i="15"/>
  <c r="I32" i="15"/>
  <c r="I28" i="15"/>
  <c r="I24" i="15"/>
  <c r="I20" i="15"/>
  <c r="I16" i="15"/>
  <c r="I11" i="15"/>
  <c r="I6" i="15"/>
  <c r="H71" i="15"/>
  <c r="H63" i="15"/>
  <c r="H59" i="15"/>
  <c r="H51" i="15"/>
  <c r="H43" i="15"/>
  <c r="H39" i="15"/>
  <c r="H19" i="15"/>
  <c r="H73" i="15"/>
  <c r="H69" i="15"/>
  <c r="H65" i="15"/>
  <c r="H61" i="15"/>
  <c r="H53" i="15"/>
  <c r="H49" i="15"/>
  <c r="H45" i="15"/>
  <c r="H41" i="15"/>
  <c r="H33" i="15"/>
  <c r="H29" i="15"/>
  <c r="H25" i="15"/>
  <c r="H21" i="15"/>
  <c r="H12" i="15"/>
  <c r="I75" i="15"/>
  <c r="I71" i="15"/>
  <c r="I63" i="15"/>
  <c r="I59" i="15"/>
  <c r="I55" i="15"/>
  <c r="I51" i="15"/>
  <c r="I43" i="15"/>
  <c r="I39" i="15"/>
  <c r="I35" i="15"/>
  <c r="I31" i="15"/>
  <c r="I23" i="15"/>
  <c r="I19" i="15"/>
  <c r="I15" i="15"/>
  <c r="I10" i="15"/>
  <c r="H52" i="15"/>
  <c r="H48" i="15"/>
  <c r="H44" i="15"/>
  <c r="H40" i="15"/>
  <c r="H36" i="15"/>
  <c r="H32" i="15"/>
  <c r="H28" i="15"/>
  <c r="H24" i="15"/>
  <c r="H20" i="15"/>
  <c r="H16" i="15"/>
  <c r="H11" i="15"/>
  <c r="H6" i="15"/>
  <c r="I54" i="15"/>
  <c r="I50" i="15"/>
  <c r="I46" i="15"/>
  <c r="I42" i="15"/>
  <c r="I38" i="15"/>
  <c r="I34" i="15"/>
  <c r="I30" i="15"/>
  <c r="I26" i="15"/>
  <c r="I22" i="15"/>
  <c r="I18" i="15"/>
  <c r="I14" i="15"/>
  <c r="I9" i="15"/>
  <c r="J42" i="21" l="1" a="1"/>
  <c r="J42" i="21" s="1"/>
  <c r="J13" i="21" a="1"/>
  <c r="J13" i="21" s="1"/>
  <c r="E14" i="21" a="1"/>
  <c r="E14" i="21" s="1"/>
  <c r="E15" i="21" a="1"/>
  <c r="E15" i="21" s="1"/>
  <c r="R41" i="21" a="1"/>
  <c r="R41" i="21" s="1"/>
  <c r="R17" i="21" a="1"/>
  <c r="R17" i="21" s="1"/>
  <c r="E34" i="21" a="1"/>
  <c r="E34" i="21" s="1"/>
  <c r="N43" i="21" a="1"/>
  <c r="N43" i="21" s="1"/>
  <c r="N57" i="21" a="1"/>
  <c r="N57" i="21" s="1"/>
  <c r="N40" i="21" a="1"/>
  <c r="N40" i="21" s="1"/>
  <c r="N46" i="21" a="1"/>
  <c r="N46" i="21" s="1"/>
  <c r="N35" i="21" a="1"/>
  <c r="N35" i="21" s="1"/>
  <c r="N49" i="21" a="1"/>
  <c r="N49" i="21" s="1"/>
  <c r="N32" i="21" a="1"/>
  <c r="N32" i="21" s="1"/>
  <c r="R47" i="21" a="1"/>
  <c r="R47" i="21" s="1"/>
  <c r="N27" i="21" a="1"/>
  <c r="N27" i="21" s="1"/>
  <c r="N24" i="21" a="1"/>
  <c r="N24" i="21" s="1"/>
  <c r="R19" i="21" a="1"/>
  <c r="R19" i="21" s="1"/>
  <c r="P49" i="21" a="1"/>
  <c r="P49" i="21" s="1"/>
  <c r="N19" i="21" a="1"/>
  <c r="N19" i="21" s="1"/>
  <c r="R57" i="21" a="1"/>
  <c r="R57" i="21" s="1"/>
  <c r="R54" i="21" a="1"/>
  <c r="R54" i="21" s="1"/>
  <c r="R38" i="21" a="1"/>
  <c r="R38" i="21" s="1"/>
  <c r="E60" i="21" a="1"/>
  <c r="E60" i="21" s="1"/>
  <c r="E43" i="21" a="1"/>
  <c r="E43" i="21" s="1"/>
  <c r="E32" i="21" a="1"/>
  <c r="E32" i="21" s="1"/>
  <c r="E22" i="21" a="1"/>
  <c r="E22" i="21" s="1"/>
  <c r="E38" i="21" a="1"/>
  <c r="E38" i="21" s="1"/>
  <c r="E35" i="21" a="1"/>
  <c r="E35" i="21" s="1"/>
  <c r="E30" i="21" a="1"/>
  <c r="E30" i="21" s="1"/>
  <c r="E42" i="21" a="1"/>
  <c r="E42" i="21" s="1"/>
  <c r="E20" i="21" a="1"/>
  <c r="E20" i="21" s="1"/>
  <c r="E57" i="21" a="1"/>
  <c r="E57" i="21" s="1"/>
  <c r="E41" i="21" a="1"/>
  <c r="E41" i="21" s="1"/>
  <c r="E54" i="21" a="1"/>
  <c r="E54" i="21" s="1"/>
  <c r="E50" i="21" a="1"/>
  <c r="E50" i="21" s="1"/>
  <c r="E37" i="21" a="1"/>
  <c r="E37" i="21" s="1"/>
  <c r="E36" i="21" a="1"/>
  <c r="E36" i="21" s="1"/>
  <c r="E29" i="21" a="1"/>
  <c r="E29" i="21" s="1"/>
  <c r="E31" i="21" a="1"/>
  <c r="E31" i="21" s="1"/>
  <c r="R62" i="21" a="1"/>
  <c r="R62" i="21" s="1"/>
  <c r="R51" i="21" a="1"/>
  <c r="R51" i="21" s="1"/>
  <c r="R56" i="21" a="1"/>
  <c r="R56" i="21" s="1"/>
  <c r="R35" i="21" a="1"/>
  <c r="R35" i="21" s="1"/>
  <c r="R36" i="21" a="1"/>
  <c r="R36" i="21" s="1"/>
  <c r="R25" i="21" a="1"/>
  <c r="R25" i="21" s="1"/>
  <c r="R24" i="21" a="1"/>
  <c r="R24" i="21" s="1"/>
  <c r="E44" i="21" a="1"/>
  <c r="E44" i="21" s="1"/>
  <c r="E62" i="21" a="1"/>
  <c r="E62" i="21" s="1"/>
  <c r="E24" i="21" a="1"/>
  <c r="E24" i="21" s="1"/>
  <c r="E40" i="21" a="1"/>
  <c r="E40" i="21" s="1"/>
  <c r="Q30" i="21" a="1"/>
  <c r="Q30" i="21" s="1"/>
  <c r="E19" i="21" a="1"/>
  <c r="E19" i="21" s="1"/>
  <c r="E25" i="21" a="1"/>
  <c r="E25" i="21" s="1"/>
  <c r="E59" i="21" a="1"/>
  <c r="E59" i="21" s="1"/>
  <c r="P64" i="21" a="1"/>
  <c r="P64" i="21" s="1"/>
  <c r="E28" i="21" a="1"/>
  <c r="E28" i="21" s="1"/>
  <c r="E58" i="21" a="1"/>
  <c r="E58" i="21" s="1"/>
  <c r="E17" i="21" a="1"/>
  <c r="E17" i="21" s="1"/>
  <c r="E46" i="21" a="1"/>
  <c r="E46" i="21" s="1"/>
  <c r="P38" i="21" a="1"/>
  <c r="P38" i="21" s="1"/>
  <c r="R33" i="21" a="1"/>
  <c r="R33" i="21" s="1"/>
  <c r="R46" i="21" a="1"/>
  <c r="R46" i="21" s="1"/>
  <c r="E53" i="21" a="1"/>
  <c r="E53" i="21" s="1"/>
  <c r="E13" i="21" a="1"/>
  <c r="E13" i="21" s="1"/>
  <c r="E45" i="21" a="1"/>
  <c r="E45" i="21" s="1"/>
  <c r="E64" i="21" a="1"/>
  <c r="E64" i="21" s="1"/>
  <c r="E47" i="21" a="1"/>
  <c r="E47" i="21" s="1"/>
  <c r="R49" i="21" a="1"/>
  <c r="R49" i="21" s="1"/>
  <c r="R15" i="21" a="1"/>
  <c r="R15" i="21" s="1"/>
  <c r="R22" i="21" a="1"/>
  <c r="R22" i="21" s="1"/>
  <c r="L18" i="21" a="1"/>
  <c r="L18" i="21" s="1"/>
  <c r="E63" i="21" a="1"/>
  <c r="E63" i="21" s="1"/>
  <c r="E49" i="21" a="1"/>
  <c r="E49" i="21" s="1"/>
  <c r="E48" i="21" a="1"/>
  <c r="E48" i="21" s="1"/>
  <c r="E51" i="21" a="1"/>
  <c r="E51" i="21" s="1"/>
  <c r="P17" i="21" a="1"/>
  <c r="P17" i="21" s="1"/>
  <c r="R30" i="21" a="1"/>
  <c r="R30" i="21" s="1"/>
  <c r="P59" i="21" a="1"/>
  <c r="P59" i="21" s="1"/>
  <c r="E52" i="21" a="1"/>
  <c r="E52" i="21" s="1"/>
  <c r="E27" i="21" a="1"/>
  <c r="E27" i="21" s="1"/>
  <c r="E61" i="21" a="1"/>
  <c r="E61" i="21" s="1"/>
  <c r="E26" i="21" a="1"/>
  <c r="E26" i="21" s="1"/>
  <c r="E16" i="21" a="1"/>
  <c r="E16" i="21" s="1"/>
  <c r="E39" i="21" a="1"/>
  <c r="E39" i="21" s="1"/>
  <c r="R63" i="21" a="1"/>
  <c r="R63" i="21" s="1"/>
  <c r="R31" i="21" a="1"/>
  <c r="R31" i="21" s="1"/>
  <c r="R52" i="21" a="1"/>
  <c r="R52" i="21" s="1"/>
  <c r="R14" i="21" a="1"/>
  <c r="R14" i="21" s="1"/>
  <c r="P27" i="21" a="1"/>
  <c r="P27" i="21" s="1"/>
  <c r="E18" i="21" a="1"/>
  <c r="E18" i="21" s="1"/>
  <c r="E33" i="21" a="1"/>
  <c r="E33" i="21" s="1"/>
  <c r="E56" i="21" a="1"/>
  <c r="E56" i="21" s="1"/>
  <c r="E21" i="21" a="1"/>
  <c r="E21" i="21" s="1"/>
  <c r="E23" i="21" a="1"/>
  <c r="E23" i="21" s="1"/>
  <c r="Q36" i="21" a="1"/>
  <c r="Q36" i="21" s="1"/>
  <c r="P32" i="21" a="1"/>
  <c r="P32" i="21" s="1"/>
  <c r="R40" i="21" a="1"/>
  <c r="R40" i="21" s="1"/>
  <c r="L48" i="21" a="1"/>
  <c r="L48" i="21" s="1"/>
  <c r="P21" i="21" a="1"/>
  <c r="P21" i="21" s="1"/>
  <c r="L39" i="21" a="1"/>
  <c r="L39" i="21" s="1"/>
  <c r="R61" i="21" a="1"/>
  <c r="R61" i="21" s="1"/>
  <c r="R45" i="21" a="1"/>
  <c r="R45" i="21" s="1"/>
  <c r="R29" i="21" a="1"/>
  <c r="R29" i="21" s="1"/>
  <c r="R13" i="21" a="1"/>
  <c r="R13" i="21" s="1"/>
  <c r="R50" i="21" a="1"/>
  <c r="R50" i="21" s="1"/>
  <c r="R34" i="21" a="1"/>
  <c r="R34" i="21" s="1"/>
  <c r="R18" i="21" a="1"/>
  <c r="R18" i="21" s="1"/>
  <c r="R59" i="21" a="1"/>
  <c r="R59" i="21" s="1"/>
  <c r="R43" i="21" a="1"/>
  <c r="R43" i="21" s="1"/>
  <c r="R27" i="21" a="1"/>
  <c r="R27" i="21" s="1"/>
  <c r="R64" i="21" a="1"/>
  <c r="R64" i="21" s="1"/>
  <c r="R48" i="21" a="1"/>
  <c r="R48" i="21" s="1"/>
  <c r="R32" i="21" a="1"/>
  <c r="R32" i="21" s="1"/>
  <c r="R16" i="21" a="1"/>
  <c r="R16" i="21" s="1"/>
  <c r="H39" i="21" a="1"/>
  <c r="H39" i="21" s="1"/>
  <c r="R55" i="21" a="1"/>
  <c r="R55" i="21" s="1"/>
  <c r="R39" i="21" a="1"/>
  <c r="R39" i="21" s="1"/>
  <c r="R23" i="21" a="1"/>
  <c r="R23" i="21" s="1"/>
  <c r="R60" i="21" a="1"/>
  <c r="R60" i="21" s="1"/>
  <c r="R44" i="21" a="1"/>
  <c r="R44" i="21" s="1"/>
  <c r="R28" i="21" a="1"/>
  <c r="R28" i="21" s="1"/>
  <c r="H13" i="21" a="1"/>
  <c r="H13" i="21" s="1"/>
  <c r="R53" i="21" a="1"/>
  <c r="R53" i="21" s="1"/>
  <c r="R37" i="21" a="1"/>
  <c r="R37" i="21" s="1"/>
  <c r="R21" i="21" a="1"/>
  <c r="R21" i="21" s="1"/>
  <c r="R58" i="21" a="1"/>
  <c r="R58" i="21" s="1"/>
  <c r="R42" i="21" a="1"/>
  <c r="R42" i="21" s="1"/>
  <c r="L64" i="21" a="1"/>
  <c r="L64" i="21" s="1"/>
  <c r="L32" i="21" a="1"/>
  <c r="L32" i="21" s="1"/>
  <c r="L46" i="21" a="1"/>
  <c r="L46" i="21" s="1"/>
  <c r="L55" i="21" a="1"/>
  <c r="L55" i="21" s="1"/>
  <c r="L15" i="21" a="1"/>
  <c r="L15" i="21" s="1"/>
  <c r="L45" i="21" a="1"/>
  <c r="L45" i="21" s="1"/>
  <c r="K61" i="21" a="1"/>
  <c r="K61" i="21" s="1"/>
  <c r="L13" i="21" a="1"/>
  <c r="L13" i="21" s="1"/>
  <c r="L40" i="21" a="1"/>
  <c r="L40" i="21" s="1"/>
  <c r="L22" i="21" a="1"/>
  <c r="L22" i="21" s="1"/>
  <c r="L16" i="21" a="1"/>
  <c r="L16" i="21" s="1"/>
  <c r="L53" i="21" a="1"/>
  <c r="L53" i="21" s="1"/>
  <c r="L47" i="21" a="1"/>
  <c r="L47" i="21" s="1"/>
  <c r="L21" i="21" a="1"/>
  <c r="L21" i="21" s="1"/>
  <c r="L56" i="21" a="1"/>
  <c r="L56" i="21" s="1"/>
  <c r="L31" i="21" a="1"/>
  <c r="L31" i="21" s="1"/>
  <c r="L49" i="21" a="1"/>
  <c r="L49" i="21" s="1"/>
  <c r="I23" i="21" a="1"/>
  <c r="I23" i="21" s="1"/>
  <c r="P53" i="21" a="1"/>
  <c r="P53" i="21" s="1"/>
  <c r="P31" i="21" a="1"/>
  <c r="P31" i="21" s="1"/>
  <c r="Q17" i="21" a="1"/>
  <c r="Q17" i="21" s="1"/>
  <c r="H50" i="21" a="1"/>
  <c r="H50" i="21" s="1"/>
  <c r="J58" i="21" a="1"/>
  <c r="J58" i="21" s="1"/>
  <c r="Q23" i="21" a="1"/>
  <c r="Q23" i="21" s="1"/>
  <c r="H60" i="21" a="1"/>
  <c r="H60" i="21" s="1"/>
  <c r="J61" i="21" a="1"/>
  <c r="J61" i="21" s="1"/>
  <c r="P42" i="21" a="1"/>
  <c r="P42" i="21" s="1"/>
  <c r="Q61" i="21" a="1"/>
  <c r="Q61" i="21" s="1"/>
  <c r="L24" i="21" a="1"/>
  <c r="L24" i="21" s="1"/>
  <c r="L25" i="21" a="1"/>
  <c r="L25" i="21" s="1"/>
  <c r="L30" i="21" a="1"/>
  <c r="L30" i="21" s="1"/>
  <c r="H28" i="21" a="1"/>
  <c r="H28" i="21" s="1"/>
  <c r="J45" i="21" a="1"/>
  <c r="J45" i="21" s="1"/>
  <c r="Q64" i="21" a="1"/>
  <c r="Q64" i="21" s="1"/>
  <c r="H45" i="21" a="1"/>
  <c r="H45" i="21" s="1"/>
  <c r="J29" i="21" a="1"/>
  <c r="J29" i="21" s="1"/>
  <c r="P36" i="21" a="1"/>
  <c r="P36" i="21" s="1"/>
  <c r="P61" i="21" a="1"/>
  <c r="P61" i="21" s="1"/>
  <c r="Q51" i="21" a="1"/>
  <c r="Q51" i="21" s="1"/>
  <c r="L41" i="21" a="1"/>
  <c r="L41" i="21" s="1"/>
  <c r="L63" i="21" a="1"/>
  <c r="L63" i="21" s="1"/>
  <c r="L33" i="21" a="1"/>
  <c r="L33" i="21" s="1"/>
  <c r="L28" i="21" a="1"/>
  <c r="L28" i="21" s="1"/>
  <c r="M20" i="21" a="1"/>
  <c r="M20" i="21" s="1"/>
  <c r="K42" i="21" a="1"/>
  <c r="K42" i="21" s="1"/>
  <c r="M41" i="21" a="1"/>
  <c r="M41" i="21" s="1"/>
  <c r="K29" i="21" a="1"/>
  <c r="K29" i="21" s="1"/>
  <c r="M43" i="21" a="1"/>
  <c r="M43" i="21" s="1"/>
  <c r="K52" i="21" a="1"/>
  <c r="K52" i="21" s="1"/>
  <c r="M32" i="21" a="1"/>
  <c r="M32" i="21" s="1"/>
  <c r="K20" i="21" a="1"/>
  <c r="K20" i="21" s="1"/>
  <c r="M21" i="21" a="1"/>
  <c r="M21" i="21" s="1"/>
  <c r="L54" i="21" a="1"/>
  <c r="L54" i="21" s="1"/>
  <c r="M26" i="21" a="1"/>
  <c r="M26" i="21" s="1"/>
  <c r="K55" i="21" a="1"/>
  <c r="K55" i="21" s="1"/>
  <c r="M31" i="21" a="1"/>
  <c r="M31" i="21" s="1"/>
  <c r="K23" i="21" a="1"/>
  <c r="K23" i="21" s="1"/>
  <c r="L42" i="21" a="1"/>
  <c r="L42" i="21" s="1"/>
  <c r="I61" i="21" a="1"/>
  <c r="I61" i="21" s="1"/>
  <c r="I16" i="21" a="1"/>
  <c r="I16" i="21" s="1"/>
  <c r="I62" i="21" a="1"/>
  <c r="I62" i="21" s="1"/>
  <c r="L20" i="21" a="1"/>
  <c r="L20" i="21" s="1"/>
  <c r="I49" i="21" a="1"/>
  <c r="I49" i="21" s="1"/>
  <c r="I36" i="21" a="1"/>
  <c r="I36" i="21" s="1"/>
  <c r="M49" i="21" a="1"/>
  <c r="M49" i="21" s="1"/>
  <c r="M51" i="21" a="1"/>
  <c r="M51" i="21" s="1"/>
  <c r="M40" i="21" a="1"/>
  <c r="M40" i="21" s="1"/>
  <c r="M29" i="21" a="1"/>
  <c r="M29" i="21" s="1"/>
  <c r="M34" i="21" a="1"/>
  <c r="M34" i="21" s="1"/>
  <c r="M39" i="21" a="1"/>
  <c r="M39" i="21" s="1"/>
  <c r="M28" i="21" a="1"/>
  <c r="M28" i="21" s="1"/>
  <c r="K59" i="21" a="1"/>
  <c r="K59" i="21" s="1"/>
  <c r="K27" i="21" a="1"/>
  <c r="K27" i="21" s="1"/>
  <c r="K46" i="21" a="1"/>
  <c r="K46" i="21" s="1"/>
  <c r="K14" i="21" a="1"/>
  <c r="K14" i="21" s="1"/>
  <c r="K33" i="21" a="1"/>
  <c r="K33" i="21" s="1"/>
  <c r="K56" i="21" a="1"/>
  <c r="K56" i="21" s="1"/>
  <c r="K24" i="21" a="1"/>
  <c r="K24" i="21" s="1"/>
  <c r="M33" i="21" a="1"/>
  <c r="M33" i="21" s="1"/>
  <c r="M35" i="21" a="1"/>
  <c r="M35" i="21" s="1"/>
  <c r="M24" i="21" a="1"/>
  <c r="M24" i="21" s="1"/>
  <c r="M13" i="21" a="1"/>
  <c r="M13" i="21" s="1"/>
  <c r="M18" i="21" a="1"/>
  <c r="M18" i="21" s="1"/>
  <c r="M23" i="21" a="1"/>
  <c r="M23" i="21" s="1"/>
  <c r="K51" i="21" a="1"/>
  <c r="K51" i="21" s="1"/>
  <c r="K19" i="21" a="1"/>
  <c r="K19" i="21" s="1"/>
  <c r="K38" i="21" a="1"/>
  <c r="K38" i="21" s="1"/>
  <c r="K57" i="21" a="1"/>
  <c r="K57" i="21" s="1"/>
  <c r="K25" i="21" a="1"/>
  <c r="K25" i="21" s="1"/>
  <c r="K48" i="21" a="1"/>
  <c r="K48" i="21" s="1"/>
  <c r="K16" i="21" a="1"/>
  <c r="K16" i="21" s="1"/>
  <c r="M25" i="21" a="1"/>
  <c r="M25" i="21" s="1"/>
  <c r="M27" i="21" a="1"/>
  <c r="M27" i="21" s="1"/>
  <c r="M16" i="21" a="1"/>
  <c r="M16" i="21" s="1"/>
  <c r="M62" i="21" a="1"/>
  <c r="M62" i="21" s="1"/>
  <c r="M54" i="21" a="1"/>
  <c r="M54" i="21" s="1"/>
  <c r="M15" i="21" a="1"/>
  <c r="M15" i="21" s="1"/>
  <c r="K47" i="21" a="1"/>
  <c r="K47" i="21" s="1"/>
  <c r="K15" i="21" a="1"/>
  <c r="K15" i="21" s="1"/>
  <c r="K34" i="21" a="1"/>
  <c r="K34" i="21" s="1"/>
  <c r="K53" i="21" a="1"/>
  <c r="K53" i="21" s="1"/>
  <c r="K21" i="21" a="1"/>
  <c r="K21" i="21" s="1"/>
  <c r="K44" i="21" a="1"/>
  <c r="K44" i="21" s="1"/>
  <c r="M17" i="21" a="1"/>
  <c r="M17" i="21" s="1"/>
  <c r="M19" i="21" a="1"/>
  <c r="M19" i="21" s="1"/>
  <c r="M61" i="21" a="1"/>
  <c r="M61" i="21" s="1"/>
  <c r="M38" i="21" a="1"/>
  <c r="M38" i="21" s="1"/>
  <c r="M30" i="21" a="1"/>
  <c r="M30" i="21" s="1"/>
  <c r="M60" i="21" a="1"/>
  <c r="M60" i="21" s="1"/>
  <c r="K43" i="21" a="1"/>
  <c r="K43" i="21" s="1"/>
  <c r="K62" i="21" a="1"/>
  <c r="K62" i="21" s="1"/>
  <c r="K30" i="21" a="1"/>
  <c r="K30" i="21" s="1"/>
  <c r="K49" i="21" a="1"/>
  <c r="K49" i="21" s="1"/>
  <c r="K17" i="21" a="1"/>
  <c r="K17" i="21" s="1"/>
  <c r="K40" i="21" a="1"/>
  <c r="K40" i="21" s="1"/>
  <c r="M46" i="21" a="1"/>
  <c r="M46" i="21" s="1"/>
  <c r="M64" i="21" a="1"/>
  <c r="M64" i="21" s="1"/>
  <c r="M53" i="21" a="1"/>
  <c r="M53" i="21" s="1"/>
  <c r="M58" i="21" a="1"/>
  <c r="M58" i="21" s="1"/>
  <c r="M63" i="21" a="1"/>
  <c r="M63" i="21" s="1"/>
  <c r="M52" i="21" a="1"/>
  <c r="M52" i="21" s="1"/>
  <c r="K39" i="21" a="1"/>
  <c r="K39" i="21" s="1"/>
  <c r="K58" i="21" a="1"/>
  <c r="K58" i="21" s="1"/>
  <c r="K26" i="21" a="1"/>
  <c r="K26" i="21" s="1"/>
  <c r="K45" i="21" a="1"/>
  <c r="K45" i="21" s="1"/>
  <c r="K13" i="21" a="1"/>
  <c r="K13" i="21" s="1"/>
  <c r="K36" i="21" a="1"/>
  <c r="K36" i="21" s="1"/>
  <c r="L51" i="21" a="1"/>
  <c r="L51" i="21" s="1"/>
  <c r="M14" i="21" a="1"/>
  <c r="M14" i="21" s="1"/>
  <c r="M22" i="21" a="1"/>
  <c r="M22" i="21" s="1"/>
  <c r="M56" i="21" a="1"/>
  <c r="M56" i="21" s="1"/>
  <c r="M45" i="21" a="1"/>
  <c r="M45" i="21" s="1"/>
  <c r="M50" i="21" a="1"/>
  <c r="M50" i="21" s="1"/>
  <c r="M55" i="21" a="1"/>
  <c r="M55" i="21" s="1"/>
  <c r="M44" i="21" a="1"/>
  <c r="M44" i="21" s="1"/>
  <c r="K35" i="21" a="1"/>
  <c r="K35" i="21" s="1"/>
  <c r="K54" i="21" a="1"/>
  <c r="K54" i="21" s="1"/>
  <c r="K22" i="21" a="1"/>
  <c r="K22" i="21" s="1"/>
  <c r="K41" i="21" a="1"/>
  <c r="K41" i="21" s="1"/>
  <c r="K64" i="21" a="1"/>
  <c r="K64" i="21" s="1"/>
  <c r="K32" i="21" a="1"/>
  <c r="K32" i="21" s="1"/>
  <c r="M57" i="21" a="1"/>
  <c r="M57" i="21" s="1"/>
  <c r="M59" i="21" a="1"/>
  <c r="M59" i="21" s="1"/>
  <c r="M48" i="21" a="1"/>
  <c r="M48" i="21" s="1"/>
  <c r="M37" i="21" a="1"/>
  <c r="M37" i="21" s="1"/>
  <c r="M42" i="21" a="1"/>
  <c r="M42" i="21" s="1"/>
  <c r="M47" i="21" a="1"/>
  <c r="M47" i="21" s="1"/>
  <c r="K63" i="21" a="1"/>
  <c r="K63" i="21" s="1"/>
  <c r="K31" i="21" a="1"/>
  <c r="K31" i="21" s="1"/>
  <c r="K50" i="21" a="1"/>
  <c r="K50" i="21" s="1"/>
  <c r="K18" i="21" a="1"/>
  <c r="K18" i="21" s="1"/>
  <c r="K37" i="21" a="1"/>
  <c r="K37" i="21" s="1"/>
  <c r="K60" i="21" a="1"/>
  <c r="K60" i="21" s="1"/>
  <c r="I32" i="21" a="1"/>
  <c r="I32" i="21" s="1"/>
  <c r="I27" i="21" a="1"/>
  <c r="I27" i="21" s="1"/>
  <c r="I14" i="21" a="1"/>
  <c r="I14" i="21" s="1"/>
  <c r="I52" i="21" a="1"/>
  <c r="I52" i="21" s="1"/>
  <c r="I39" i="21" a="1"/>
  <c r="I39" i="21" s="1"/>
  <c r="I26" i="21" a="1"/>
  <c r="I26" i="21" s="1"/>
  <c r="I13" i="21" a="1"/>
  <c r="I13" i="21" s="1"/>
  <c r="I24" i="21" a="1"/>
  <c r="I24" i="21" s="1"/>
  <c r="I19" i="21" a="1"/>
  <c r="I19" i="21" s="1"/>
  <c r="I57" i="21" a="1"/>
  <c r="I57" i="21" s="1"/>
  <c r="I44" i="21" a="1"/>
  <c r="I44" i="21" s="1"/>
  <c r="I31" i="21" a="1"/>
  <c r="I31" i="21" s="1"/>
  <c r="I18" i="21" a="1"/>
  <c r="I18" i="21" s="1"/>
  <c r="I64" i="21" a="1"/>
  <c r="I64" i="21" s="1"/>
  <c r="I54" i="21" a="1"/>
  <c r="I54" i="21" s="1"/>
  <c r="I41" i="21" a="1"/>
  <c r="I41" i="21" s="1"/>
  <c r="I28" i="21" a="1"/>
  <c r="I28" i="21" s="1"/>
  <c r="I15" i="21" a="1"/>
  <c r="I15" i="21" s="1"/>
  <c r="I53" i="21" a="1"/>
  <c r="I53" i="21" s="1"/>
  <c r="I59" i="21" a="1"/>
  <c r="I59" i="21" s="1"/>
  <c r="I46" i="21" a="1"/>
  <c r="I46" i="21" s="1"/>
  <c r="I33" i="21" a="1"/>
  <c r="I33" i="21" s="1"/>
  <c r="I20" i="21" a="1"/>
  <c r="I20" i="21" s="1"/>
  <c r="I58" i="21" a="1"/>
  <c r="I58" i="21" s="1"/>
  <c r="I45" i="21" a="1"/>
  <c r="I45" i="21" s="1"/>
  <c r="I56" i="21" a="1"/>
  <c r="I56" i="21" s="1"/>
  <c r="I51" i="21" a="1"/>
  <c r="I51" i="21" s="1"/>
  <c r="I38" i="21" a="1"/>
  <c r="I38" i="21" s="1"/>
  <c r="I25" i="21" a="1"/>
  <c r="I25" i="21" s="1"/>
  <c r="I63" i="21" a="1"/>
  <c r="I63" i="21" s="1"/>
  <c r="I50" i="21" a="1"/>
  <c r="I50" i="21" s="1"/>
  <c r="I37" i="21" a="1"/>
  <c r="I37" i="21" s="1"/>
  <c r="I48" i="21" a="1"/>
  <c r="I48" i="21" s="1"/>
  <c r="I43" i="21" a="1"/>
  <c r="I43" i="21" s="1"/>
  <c r="I30" i="21" a="1"/>
  <c r="I30" i="21" s="1"/>
  <c r="I17" i="21" a="1"/>
  <c r="I17" i="21" s="1"/>
  <c r="I55" i="21" a="1"/>
  <c r="I55" i="21" s="1"/>
  <c r="I42" i="21" a="1"/>
  <c r="I42" i="21" s="1"/>
  <c r="I29" i="21" a="1"/>
  <c r="I29" i="21" s="1"/>
  <c r="I40" i="21" a="1"/>
  <c r="I40" i="21" s="1"/>
  <c r="I35" i="21" a="1"/>
  <c r="I35" i="21" s="1"/>
  <c r="I22" i="21" a="1"/>
  <c r="I22" i="21" s="1"/>
  <c r="I60" i="21" a="1"/>
  <c r="I60" i="21" s="1"/>
  <c r="I47" i="21" a="1"/>
  <c r="I47" i="21" s="1"/>
  <c r="I34" i="21" a="1"/>
  <c r="I34" i="21" s="1"/>
  <c r="F63" i="21" a="1"/>
  <c r="F63" i="21" s="1"/>
  <c r="F55" i="21" a="1"/>
  <c r="F55" i="21" s="1"/>
  <c r="F47" i="21" a="1"/>
  <c r="F47" i="21" s="1"/>
  <c r="F39" i="21" a="1"/>
  <c r="F39" i="21" s="1"/>
  <c r="F31" i="21" a="1"/>
  <c r="F31" i="21" s="1"/>
  <c r="F23" i="21" a="1"/>
  <c r="F23" i="21" s="1"/>
  <c r="F15" i="21" a="1"/>
  <c r="F15" i="21" s="1"/>
  <c r="N42" i="21" a="1"/>
  <c r="N42" i="21" s="1"/>
  <c r="N34" i="21" a="1"/>
  <c r="N34" i="21" s="1"/>
  <c r="N26" i="21" a="1"/>
  <c r="N26" i="21" s="1"/>
  <c r="N18" i="21" a="1"/>
  <c r="N18" i="21" s="1"/>
  <c r="N51" i="21" a="1"/>
  <c r="N51" i="21" s="1"/>
  <c r="N55" i="21" a="1"/>
  <c r="N55" i="21" s="1"/>
  <c r="F62" i="21" a="1"/>
  <c r="F62" i="21" s="1"/>
  <c r="F54" i="21" a="1"/>
  <c r="F54" i="21" s="1"/>
  <c r="F46" i="21" a="1"/>
  <c r="F46" i="21" s="1"/>
  <c r="F38" i="21" a="1"/>
  <c r="F38" i="21" s="1"/>
  <c r="F30" i="21" a="1"/>
  <c r="F30" i="21" s="1"/>
  <c r="F22" i="21" a="1"/>
  <c r="F22" i="21" s="1"/>
  <c r="F14" i="21" a="1"/>
  <c r="F14" i="21" s="1"/>
  <c r="N63" i="21" a="1"/>
  <c r="N63" i="21" s="1"/>
  <c r="N41" i="21" a="1"/>
  <c r="N41" i="21" s="1"/>
  <c r="N33" i="21" a="1"/>
  <c r="N33" i="21" s="1"/>
  <c r="N25" i="21" a="1"/>
  <c r="N25" i="21" s="1"/>
  <c r="N17" i="21" a="1"/>
  <c r="N17" i="21" s="1"/>
  <c r="N58" i="21" a="1"/>
  <c r="N58" i="21" s="1"/>
  <c r="N50" i="21" a="1"/>
  <c r="N50" i="21" s="1"/>
  <c r="F60" i="21" a="1"/>
  <c r="F60" i="21" s="1"/>
  <c r="F52" i="21" a="1"/>
  <c r="F52" i="21" s="1"/>
  <c r="F44" i="21" a="1"/>
  <c r="F44" i="21" s="1"/>
  <c r="F36" i="21" a="1"/>
  <c r="F36" i="21" s="1"/>
  <c r="F28" i="21" a="1"/>
  <c r="F28" i="21" s="1"/>
  <c r="F20" i="21" a="1"/>
  <c r="F20" i="21" s="1"/>
  <c r="N56" i="21" a="1"/>
  <c r="N56" i="21" s="1"/>
  <c r="N39" i="21" a="1"/>
  <c r="N39" i="21" s="1"/>
  <c r="N31" i="21" a="1"/>
  <c r="N31" i="21" s="1"/>
  <c r="N23" i="21" a="1"/>
  <c r="N23" i="21" s="1"/>
  <c r="N15" i="21" a="1"/>
  <c r="N15" i="21" s="1"/>
  <c r="N54" i="21" a="1"/>
  <c r="N54" i="21" s="1"/>
  <c r="N62" i="21" a="1"/>
  <c r="N62" i="21" s="1"/>
  <c r="F59" i="21" a="1"/>
  <c r="F59" i="21" s="1"/>
  <c r="F51" i="21" a="1"/>
  <c r="F51" i="21" s="1"/>
  <c r="F43" i="21" a="1"/>
  <c r="F43" i="21" s="1"/>
  <c r="F35" i="21" a="1"/>
  <c r="F35" i="21" s="1"/>
  <c r="F27" i="21" a="1"/>
  <c r="F27" i="21" s="1"/>
  <c r="F19" i="21" a="1"/>
  <c r="F19" i="21" s="1"/>
  <c r="N48" i="21" a="1"/>
  <c r="N48" i="21" s="1"/>
  <c r="N38" i="21" a="1"/>
  <c r="N38" i="21" s="1"/>
  <c r="N30" i="21" a="1"/>
  <c r="N30" i="21" s="1"/>
  <c r="N22" i="21" a="1"/>
  <c r="N22" i="21" s="1"/>
  <c r="N14" i="21" a="1"/>
  <c r="N14" i="21" s="1"/>
  <c r="N53" i="21" a="1"/>
  <c r="N53" i="21" s="1"/>
  <c r="N61" i="21" a="1"/>
  <c r="N61" i="21" s="1"/>
  <c r="F58" i="21" a="1"/>
  <c r="F58" i="21" s="1"/>
  <c r="F50" i="21" a="1"/>
  <c r="F50" i="21" s="1"/>
  <c r="F42" i="21" a="1"/>
  <c r="F42" i="21" s="1"/>
  <c r="F34" i="21" a="1"/>
  <c r="F34" i="21" s="1"/>
  <c r="F26" i="21" a="1"/>
  <c r="F26" i="21" s="1"/>
  <c r="F18" i="21" a="1"/>
  <c r="F18" i="21" s="1"/>
  <c r="N45" i="21" a="1"/>
  <c r="N45" i="21" s="1"/>
  <c r="N37" i="21" a="1"/>
  <c r="N37" i="21" s="1"/>
  <c r="N29" i="21" a="1"/>
  <c r="N29" i="21" s="1"/>
  <c r="N21" i="21" a="1"/>
  <c r="N21" i="21" s="1"/>
  <c r="N13" i="21" a="1"/>
  <c r="N13" i="21" s="1"/>
  <c r="N52" i="21" a="1"/>
  <c r="N52" i="21" s="1"/>
  <c r="L29" i="21" a="1"/>
  <c r="L29" i="21" s="1"/>
  <c r="L27" i="21" a="1"/>
  <c r="L27" i="21" s="1"/>
  <c r="F57" i="21" a="1"/>
  <c r="F57" i="21" s="1"/>
  <c r="F49" i="21" a="1"/>
  <c r="F49" i="21" s="1"/>
  <c r="F41" i="21" a="1"/>
  <c r="F41" i="21" s="1"/>
  <c r="F33" i="21" a="1"/>
  <c r="F33" i="21" s="1"/>
  <c r="F25" i="21" a="1"/>
  <c r="F25" i="21" s="1"/>
  <c r="N44" i="21" a="1"/>
  <c r="N44" i="21" s="1"/>
  <c r="N36" i="21" a="1"/>
  <c r="N36" i="21" s="1"/>
  <c r="N28" i="21" a="1"/>
  <c r="N28" i="21" s="1"/>
  <c r="N20" i="21" a="1"/>
  <c r="N20" i="21" s="1"/>
  <c r="N64" i="21" a="1"/>
  <c r="N64" i="21" s="1"/>
  <c r="J24" i="21" a="1"/>
  <c r="J24" i="21" s="1"/>
  <c r="Q53" i="21" a="1"/>
  <c r="Q53" i="21" s="1"/>
  <c r="H54" i="21" a="1"/>
  <c r="H54" i="21" s="1"/>
  <c r="H22" i="21" a="1"/>
  <c r="H22" i="21" s="1"/>
  <c r="H43" i="21" a="1"/>
  <c r="H43" i="21" s="1"/>
  <c r="H64" i="21" a="1"/>
  <c r="H64" i="21" s="1"/>
  <c r="H32" i="21" a="1"/>
  <c r="H32" i="21" s="1"/>
  <c r="H49" i="21" a="1"/>
  <c r="H49" i="21" s="1"/>
  <c r="H17" i="21" a="1"/>
  <c r="H17" i="21" s="1"/>
  <c r="J60" i="21" a="1"/>
  <c r="J60" i="21" s="1"/>
  <c r="J44" i="21" a="1"/>
  <c r="J44" i="21" s="1"/>
  <c r="J28" i="21" a="1"/>
  <c r="J28" i="21" s="1"/>
  <c r="J63" i="21" a="1"/>
  <c r="J63" i="21" s="1"/>
  <c r="J47" i="21" a="1"/>
  <c r="J47" i="21" s="1"/>
  <c r="J31" i="21" a="1"/>
  <c r="J31" i="21" s="1"/>
  <c r="J15" i="21" a="1"/>
  <c r="J15" i="21" s="1"/>
  <c r="P40" i="21" a="1"/>
  <c r="P40" i="21" s="1"/>
  <c r="P57" i="21" a="1"/>
  <c r="P57" i="21" s="1"/>
  <c r="P25" i="21" a="1"/>
  <c r="P25" i="21" s="1"/>
  <c r="P46" i="21" a="1"/>
  <c r="P46" i="21" s="1"/>
  <c r="P14" i="21" a="1"/>
  <c r="P14" i="21" s="1"/>
  <c r="P35" i="21" a="1"/>
  <c r="P35" i="21" s="1"/>
  <c r="Q44" i="21" a="1"/>
  <c r="Q44" i="21" s="1"/>
  <c r="Q31" i="21" a="1"/>
  <c r="Q31" i="21" s="1"/>
  <c r="Q18" i="21" a="1"/>
  <c r="Q18" i="21" s="1"/>
  <c r="Q62" i="21" a="1"/>
  <c r="Q62" i="21" s="1"/>
  <c r="Q59" i="21" a="1"/>
  <c r="Q59" i="21" s="1"/>
  <c r="Q38" i="21" a="1"/>
  <c r="Q38" i="21" s="1"/>
  <c r="Q25" i="21" a="1"/>
  <c r="Q25" i="21" s="1"/>
  <c r="H35" i="21" a="1"/>
  <c r="H35" i="21" s="1"/>
  <c r="H41" i="21" a="1"/>
  <c r="H41" i="21" s="1"/>
  <c r="J59" i="21" a="1"/>
  <c r="J59" i="21" s="1"/>
  <c r="Q28" i="21" a="1"/>
  <c r="Q28" i="21" s="1"/>
  <c r="Q43" i="21" a="1"/>
  <c r="Q43" i="21" s="1"/>
  <c r="H42" i="21" a="1"/>
  <c r="H42" i="21" s="1"/>
  <c r="H63" i="21" a="1"/>
  <c r="H63" i="21" s="1"/>
  <c r="H31" i="21" a="1"/>
  <c r="H31" i="21" s="1"/>
  <c r="H52" i="21" a="1"/>
  <c r="H52" i="21" s="1"/>
  <c r="H20" i="21" a="1"/>
  <c r="H20" i="21" s="1"/>
  <c r="H37" i="21" a="1"/>
  <c r="H37" i="21" s="1"/>
  <c r="J54" i="21" a="1"/>
  <c r="J54" i="21" s="1"/>
  <c r="J38" i="21" a="1"/>
  <c r="J38" i="21" s="1"/>
  <c r="J22" i="21" a="1"/>
  <c r="J22" i="21" s="1"/>
  <c r="J57" i="21" a="1"/>
  <c r="J57" i="21" s="1"/>
  <c r="J41" i="21" a="1"/>
  <c r="J41" i="21" s="1"/>
  <c r="J25" i="21" a="1"/>
  <c r="J25" i="21" s="1"/>
  <c r="P60" i="21" a="1"/>
  <c r="P60" i="21" s="1"/>
  <c r="P28" i="21" a="1"/>
  <c r="P28" i="21" s="1"/>
  <c r="P45" i="21" a="1"/>
  <c r="P45" i="21" s="1"/>
  <c r="P13" i="21" a="1"/>
  <c r="P13" i="21" s="1"/>
  <c r="P34" i="21" a="1"/>
  <c r="P34" i="21" s="1"/>
  <c r="P55" i="21" a="1"/>
  <c r="P55" i="21" s="1"/>
  <c r="P23" i="21" a="1"/>
  <c r="P23" i="21" s="1"/>
  <c r="Q20" i="21" a="1"/>
  <c r="Q20" i="21" s="1"/>
  <c r="Q58" i="21" a="1"/>
  <c r="Q58" i="21" s="1"/>
  <c r="Q45" i="21" a="1"/>
  <c r="Q45" i="21" s="1"/>
  <c r="Q48" i="21" a="1"/>
  <c r="Q48" i="21" s="1"/>
  <c r="Q35" i="21" a="1"/>
  <c r="Q35" i="21" s="1"/>
  <c r="Q14" i="21" a="1"/>
  <c r="Q14" i="21" s="1"/>
  <c r="L57" i="21" a="1"/>
  <c r="L57" i="21" s="1"/>
  <c r="L38" i="21" a="1"/>
  <c r="L38" i="21" s="1"/>
  <c r="H14" i="21" a="1"/>
  <c r="H14" i="21" s="1"/>
  <c r="H24" i="21" a="1"/>
  <c r="H24" i="21" s="1"/>
  <c r="J40" i="21" a="1"/>
  <c r="J40" i="21" s="1"/>
  <c r="Q15" i="21" a="1"/>
  <c r="Q15" i="21" s="1"/>
  <c r="H38" i="21" a="1"/>
  <c r="H38" i="21" s="1"/>
  <c r="H59" i="21" a="1"/>
  <c r="H59" i="21" s="1"/>
  <c r="H27" i="21" a="1"/>
  <c r="H27" i="21" s="1"/>
  <c r="H48" i="21" a="1"/>
  <c r="H48" i="21" s="1"/>
  <c r="H16" i="21" a="1"/>
  <c r="H16" i="21" s="1"/>
  <c r="H33" i="21" a="1"/>
  <c r="H33" i="21" s="1"/>
  <c r="J52" i="21" a="1"/>
  <c r="J52" i="21" s="1"/>
  <c r="J36" i="21" a="1"/>
  <c r="J36" i="21" s="1"/>
  <c r="J20" i="21" a="1"/>
  <c r="J20" i="21" s="1"/>
  <c r="J55" i="21" a="1"/>
  <c r="J55" i="21" s="1"/>
  <c r="J39" i="21" a="1"/>
  <c r="J39" i="21" s="1"/>
  <c r="J23" i="21" a="1"/>
  <c r="J23" i="21" s="1"/>
  <c r="P56" i="21" a="1"/>
  <c r="P56" i="21" s="1"/>
  <c r="P24" i="21" a="1"/>
  <c r="P24" i="21" s="1"/>
  <c r="P41" i="21" a="1"/>
  <c r="P41" i="21" s="1"/>
  <c r="P62" i="21" a="1"/>
  <c r="P62" i="21" s="1"/>
  <c r="P30" i="21" a="1"/>
  <c r="P30" i="21" s="1"/>
  <c r="P51" i="21" a="1"/>
  <c r="P51" i="21" s="1"/>
  <c r="P19" i="21" a="1"/>
  <c r="P19" i="21" s="1"/>
  <c r="Q63" i="21" a="1"/>
  <c r="Q63" i="21" s="1"/>
  <c r="Q50" i="21" a="1"/>
  <c r="Q50" i="21" s="1"/>
  <c r="Q37" i="21" a="1"/>
  <c r="Q37" i="21" s="1"/>
  <c r="Q40" i="21" a="1"/>
  <c r="Q40" i="21" s="1"/>
  <c r="Q27" i="21" a="1"/>
  <c r="Q27" i="21" s="1"/>
  <c r="Q57" i="21" a="1"/>
  <c r="Q57" i="21" s="1"/>
  <c r="H56" i="21" a="1"/>
  <c r="H56" i="21" s="1"/>
  <c r="J56" i="21" a="1"/>
  <c r="J56" i="21" s="1"/>
  <c r="J27" i="21" a="1"/>
  <c r="J27" i="21" s="1"/>
  <c r="Q56" i="21" a="1"/>
  <c r="Q56" i="21" s="1"/>
  <c r="H34" i="21" a="1"/>
  <c r="H34" i="21" s="1"/>
  <c r="H55" i="21" a="1"/>
  <c r="H55" i="21" s="1"/>
  <c r="H23" i="21" a="1"/>
  <c r="H23" i="21" s="1"/>
  <c r="H44" i="21" a="1"/>
  <c r="H44" i="21" s="1"/>
  <c r="H61" i="21" a="1"/>
  <c r="H61" i="21" s="1"/>
  <c r="H29" i="21" a="1"/>
  <c r="H29" i="21" s="1"/>
  <c r="J50" i="21" a="1"/>
  <c r="J50" i="21" s="1"/>
  <c r="J34" i="21" a="1"/>
  <c r="J34" i="21" s="1"/>
  <c r="J18" i="21" a="1"/>
  <c r="J18" i="21" s="1"/>
  <c r="J53" i="21" a="1"/>
  <c r="J53" i="21" s="1"/>
  <c r="J37" i="21" a="1"/>
  <c r="J37" i="21" s="1"/>
  <c r="J21" i="21" a="1"/>
  <c r="J21" i="21" s="1"/>
  <c r="P52" i="21" a="1"/>
  <c r="P52" i="21" s="1"/>
  <c r="P20" i="21" a="1"/>
  <c r="P20" i="21" s="1"/>
  <c r="P37" i="21" a="1"/>
  <c r="P37" i="21" s="1"/>
  <c r="P58" i="21" a="1"/>
  <c r="P58" i="21" s="1"/>
  <c r="P26" i="21" a="1"/>
  <c r="P26" i="21" s="1"/>
  <c r="P47" i="21" a="1"/>
  <c r="P47" i="21" s="1"/>
  <c r="P15" i="21" a="1"/>
  <c r="P15" i="21" s="1"/>
  <c r="Q55" i="21" a="1"/>
  <c r="Q55" i="21" s="1"/>
  <c r="Q42" i="21" a="1"/>
  <c r="Q42" i="21" s="1"/>
  <c r="Q29" i="21" a="1"/>
  <c r="Q29" i="21" s="1"/>
  <c r="Q32" i="21" a="1"/>
  <c r="Q32" i="21" s="1"/>
  <c r="Q19" i="21" a="1"/>
  <c r="Q19" i="21" s="1"/>
  <c r="Q49" i="21" a="1"/>
  <c r="Q49" i="21" s="1"/>
  <c r="H46" i="21" a="1"/>
  <c r="H46" i="21" s="1"/>
  <c r="J43" i="21" a="1"/>
  <c r="J43" i="21" s="1"/>
  <c r="Q22" i="21" a="1"/>
  <c r="Q22" i="21" s="1"/>
  <c r="H62" i="21" a="1"/>
  <c r="H62" i="21" s="1"/>
  <c r="H30" i="21" a="1"/>
  <c r="H30" i="21" s="1"/>
  <c r="H51" i="21" a="1"/>
  <c r="H51" i="21" s="1"/>
  <c r="H19" i="21" a="1"/>
  <c r="H19" i="21" s="1"/>
  <c r="H40" i="21" a="1"/>
  <c r="H40" i="21" s="1"/>
  <c r="H57" i="21" a="1"/>
  <c r="H57" i="21" s="1"/>
  <c r="H25" i="21" a="1"/>
  <c r="H25" i="21" s="1"/>
  <c r="J64" i="21" a="1"/>
  <c r="J64" i="21" s="1"/>
  <c r="J48" i="21" a="1"/>
  <c r="J48" i="21" s="1"/>
  <c r="J32" i="21" a="1"/>
  <c r="J32" i="21" s="1"/>
  <c r="J16" i="21" a="1"/>
  <c r="J16" i="21" s="1"/>
  <c r="J51" i="21" a="1"/>
  <c r="J51" i="21" s="1"/>
  <c r="J35" i="21" a="1"/>
  <c r="J35" i="21" s="1"/>
  <c r="J19" i="21" a="1"/>
  <c r="J19" i="21" s="1"/>
  <c r="P48" i="21" a="1"/>
  <c r="P48" i="21" s="1"/>
  <c r="P16" i="21" a="1"/>
  <c r="P16" i="21" s="1"/>
  <c r="P33" i="21" a="1"/>
  <c r="P33" i="21" s="1"/>
  <c r="P54" i="21" a="1"/>
  <c r="P54" i="21" s="1"/>
  <c r="P22" i="21" a="1"/>
  <c r="P22" i="21" s="1"/>
  <c r="P43" i="21" a="1"/>
  <c r="P43" i="21" s="1"/>
  <c r="Q60" i="21" a="1"/>
  <c r="Q60" i="21" s="1"/>
  <c r="Q47" i="21" a="1"/>
  <c r="Q47" i="21" s="1"/>
  <c r="Q34" i="21" a="1"/>
  <c r="Q34" i="21" s="1"/>
  <c r="Q21" i="21" a="1"/>
  <c r="Q21" i="21" s="1"/>
  <c r="Q24" i="21" a="1"/>
  <c r="Q24" i="21" s="1"/>
  <c r="Q54" i="21" a="1"/>
  <c r="Q54" i="21" s="1"/>
  <c r="Q41" i="21" a="1"/>
  <c r="Q41" i="21" s="1"/>
  <c r="H58" i="21" a="1"/>
  <c r="H58" i="21" s="1"/>
  <c r="H26" i="21" a="1"/>
  <c r="H26" i="21" s="1"/>
  <c r="H47" i="21" a="1"/>
  <c r="H47" i="21" s="1"/>
  <c r="H15" i="21" a="1"/>
  <c r="H15" i="21" s="1"/>
  <c r="H36" i="21" a="1"/>
  <c r="H36" i="21" s="1"/>
  <c r="H53" i="21" a="1"/>
  <c r="H53" i="21" s="1"/>
  <c r="J62" i="21" a="1"/>
  <c r="J62" i="21" s="1"/>
  <c r="J46" i="21" a="1"/>
  <c r="J46" i="21" s="1"/>
  <c r="J30" i="21" a="1"/>
  <c r="J30" i="21" s="1"/>
  <c r="J14" i="21" a="1"/>
  <c r="J14" i="21" s="1"/>
  <c r="J49" i="21" a="1"/>
  <c r="J49" i="21" s="1"/>
  <c r="J33" i="21" a="1"/>
  <c r="J33" i="21" s="1"/>
  <c r="P44" i="21" a="1"/>
  <c r="P44" i="21" s="1"/>
  <c r="P63" i="21" a="1"/>
  <c r="P63" i="21" s="1"/>
  <c r="P29" i="21" a="1"/>
  <c r="P29" i="21" s="1"/>
  <c r="P50" i="21" a="1"/>
  <c r="P50" i="21" s="1"/>
  <c r="P18" i="21" a="1"/>
  <c r="P18" i="21" s="1"/>
  <c r="Q52" i="21" a="1"/>
  <c r="Q52" i="21" s="1"/>
  <c r="Q39" i="21" a="1"/>
  <c r="Q39" i="21" s="1"/>
  <c r="Q26" i="21" a="1"/>
  <c r="Q26" i="21" s="1"/>
  <c r="Q13" i="21" a="1"/>
  <c r="Q13" i="21" s="1"/>
  <c r="Q16" i="21" a="1"/>
  <c r="Q16" i="21" s="1"/>
  <c r="Q46" i="21" a="1"/>
  <c r="Q46" i="21" s="1"/>
  <c r="L23" i="21" a="1"/>
  <c r="L23" i="21" s="1"/>
  <c r="L37" i="21" a="1"/>
  <c r="L37" i="21" s="1"/>
  <c r="L14" i="21" a="1"/>
  <c r="L14" i="21" s="1"/>
  <c r="L19" i="21" a="1"/>
  <c r="L19" i="21" s="1"/>
  <c r="L60" i="21" a="1"/>
  <c r="L60" i="21" s="1"/>
  <c r="L52" i="21" a="1"/>
  <c r="L52" i="21" s="1"/>
  <c r="L61" i="21" a="1"/>
  <c r="L61" i="21" s="1"/>
  <c r="L62" i="21" a="1"/>
  <c r="L62" i="21" s="1"/>
  <c r="L59" i="21" a="1"/>
  <c r="L59" i="21" s="1"/>
  <c r="L50" i="21" a="1"/>
  <c r="L50" i="21" s="1"/>
  <c r="L36" i="21" a="1"/>
  <c r="L36" i="21" s="1"/>
  <c r="L35" i="21" a="1"/>
  <c r="L35" i="21" s="1"/>
  <c r="L34" i="21" a="1"/>
  <c r="L34" i="21" s="1"/>
  <c r="L43" i="21" a="1"/>
  <c r="L43" i="21" s="1"/>
  <c r="L58" i="21" a="1"/>
  <c r="L58" i="21" s="1"/>
  <c r="L44" i="21" a="1"/>
  <c r="L44" i="21" s="1"/>
  <c r="L17" i="21" a="1"/>
  <c r="L17" i="21" s="1"/>
  <c r="E151" i="21" a="1"/>
  <c r="E151" i="21" s="1"/>
  <c r="E155" i="21" a="1"/>
  <c r="E155" i="21" s="1"/>
  <c r="E159" i="21" a="1"/>
  <c r="E159" i="21" s="1"/>
  <c r="E163" i="21" a="1"/>
  <c r="E163" i="21" s="1"/>
  <c r="E167" i="21" a="1"/>
  <c r="E167" i="21" s="1"/>
  <c r="E171" i="21" a="1"/>
  <c r="E171" i="21" s="1"/>
  <c r="E175" i="21" a="1"/>
  <c r="E175" i="21" s="1"/>
  <c r="E179" i="21" a="1"/>
  <c r="E179" i="21" s="1"/>
  <c r="E183" i="21" a="1"/>
  <c r="E183" i="21" s="1"/>
  <c r="E187" i="21" a="1"/>
  <c r="E187" i="21" s="1"/>
  <c r="E152" i="21" a="1"/>
  <c r="E152" i="21" s="1"/>
  <c r="E156" i="21" a="1"/>
  <c r="E156" i="21" s="1"/>
  <c r="E160" i="21" a="1"/>
  <c r="E160" i="21" s="1"/>
  <c r="E164" i="21" a="1"/>
  <c r="E164" i="21" s="1"/>
  <c r="E168" i="21" a="1"/>
  <c r="E168" i="21" s="1"/>
  <c r="E172" i="21" a="1"/>
  <c r="E172" i="21" s="1"/>
  <c r="E176" i="21" a="1"/>
  <c r="E176" i="21" s="1"/>
  <c r="E180" i="21" a="1"/>
  <c r="E180" i="21" s="1"/>
  <c r="E184" i="21" a="1"/>
  <c r="E184" i="21" s="1"/>
  <c r="E188" i="21" a="1"/>
  <c r="E188" i="21" s="1"/>
  <c r="E192" i="21" a="1"/>
  <c r="E192" i="21" s="1"/>
  <c r="E196" i="21" a="1"/>
  <c r="E196" i="21" s="1"/>
  <c r="E200" i="21" a="1"/>
  <c r="E200" i="21" s="1"/>
  <c r="E195" i="21" a="1"/>
  <c r="E195" i="21" s="1"/>
  <c r="E199" i="21" a="1"/>
  <c r="E199" i="21" s="1"/>
  <c r="E153" i="21" a="1"/>
  <c r="E153" i="21" s="1"/>
  <c r="E157" i="21" a="1"/>
  <c r="E157" i="21" s="1"/>
  <c r="E161" i="21" a="1"/>
  <c r="E161" i="21" s="1"/>
  <c r="E165" i="21" a="1"/>
  <c r="E165" i="21" s="1"/>
  <c r="E169" i="21" a="1"/>
  <c r="E169" i="21" s="1"/>
  <c r="E173" i="21" a="1"/>
  <c r="E173" i="21" s="1"/>
  <c r="E177" i="21" a="1"/>
  <c r="E177" i="21" s="1"/>
  <c r="E181" i="21" a="1"/>
  <c r="E181" i="21" s="1"/>
  <c r="E185" i="21" a="1"/>
  <c r="E185" i="21" s="1"/>
  <c r="E189" i="21" a="1"/>
  <c r="E189" i="21" s="1"/>
  <c r="E193" i="21" a="1"/>
  <c r="E193" i="21" s="1"/>
  <c r="E197" i="21" a="1"/>
  <c r="E197" i="21" s="1"/>
  <c r="E149" i="21" a="1"/>
  <c r="E149" i="21" s="1"/>
  <c r="E191" i="21" a="1"/>
  <c r="E191" i="21" s="1"/>
  <c r="E150" i="21" a="1"/>
  <c r="E150" i="21" s="1"/>
  <c r="E154" i="21" a="1"/>
  <c r="E154" i="21" s="1"/>
  <c r="E158" i="21" a="1"/>
  <c r="E158" i="21" s="1"/>
  <c r="E162" i="21" a="1"/>
  <c r="E162" i="21" s="1"/>
  <c r="E166" i="21" a="1"/>
  <c r="E166" i="21" s="1"/>
  <c r="E170" i="21" a="1"/>
  <c r="E170" i="21" s="1"/>
  <c r="E174" i="21" a="1"/>
  <c r="E174" i="21" s="1"/>
  <c r="E178" i="21" a="1"/>
  <c r="E178" i="21" s="1"/>
  <c r="E182" i="21" a="1"/>
  <c r="E182" i="21" s="1"/>
  <c r="E186" i="21" a="1"/>
  <c r="E186" i="21" s="1"/>
  <c r="E190" i="21" a="1"/>
  <c r="E190" i="21" s="1"/>
  <c r="E194" i="21" a="1"/>
  <c r="E194" i="21" s="1"/>
  <c r="E198" i="21" a="1"/>
  <c r="E198" i="21" s="1"/>
  <c r="F149" i="11" a="1"/>
  <c r="F149" i="11" s="1"/>
  <c r="F143" i="11" a="1"/>
  <c r="F143" i="11" s="1"/>
  <c r="H145" i="21"/>
  <c r="F148" i="11" a="1"/>
  <c r="F148" i="11" s="1"/>
  <c r="F147" i="11" a="1"/>
  <c r="F147" i="11" s="1"/>
  <c r="C150" i="21" a="1"/>
  <c r="C150" i="21" s="1"/>
  <c r="C154" i="21" a="1"/>
  <c r="C154" i="21" s="1"/>
  <c r="C158" i="21" a="1"/>
  <c r="C158" i="21" s="1"/>
  <c r="C162" i="21" a="1"/>
  <c r="C162" i="21" s="1"/>
  <c r="C166" i="21" a="1"/>
  <c r="C166" i="21" s="1"/>
  <c r="C170" i="21" a="1"/>
  <c r="C170" i="21" s="1"/>
  <c r="C174" i="21" a="1"/>
  <c r="C174" i="21" s="1"/>
  <c r="C178" i="21" a="1"/>
  <c r="C178" i="21" s="1"/>
  <c r="C182" i="21" a="1"/>
  <c r="C182" i="21" s="1"/>
  <c r="C186" i="21" a="1"/>
  <c r="C186" i="21" s="1"/>
  <c r="C190" i="21" a="1"/>
  <c r="C190" i="21" s="1"/>
  <c r="C194" i="21" a="1"/>
  <c r="C194" i="21" s="1"/>
  <c r="C198" i="21" a="1"/>
  <c r="C198" i="21" s="1"/>
  <c r="C159" i="21" a="1"/>
  <c r="C159" i="21" s="1"/>
  <c r="C179" i="21" a="1"/>
  <c r="C179" i="21" s="1"/>
  <c r="C187" i="21" a="1"/>
  <c r="C187" i="21" s="1"/>
  <c r="C195" i="21" a="1"/>
  <c r="C195" i="21" s="1"/>
  <c r="C153" i="21" a="1"/>
  <c r="C153" i="21" s="1"/>
  <c r="C157" i="21" a="1"/>
  <c r="C157" i="21" s="1"/>
  <c r="C161" i="21" a="1"/>
  <c r="C161" i="21" s="1"/>
  <c r="C165" i="21" a="1"/>
  <c r="C165" i="21" s="1"/>
  <c r="C169" i="21" a="1"/>
  <c r="C169" i="21" s="1"/>
  <c r="C173" i="21" a="1"/>
  <c r="C173" i="21" s="1"/>
  <c r="C177" i="21" a="1"/>
  <c r="C177" i="21" s="1"/>
  <c r="C181" i="21" a="1"/>
  <c r="C181" i="21" s="1"/>
  <c r="C185" i="21" a="1"/>
  <c r="C185" i="21" s="1"/>
  <c r="C189" i="21" a="1"/>
  <c r="C189" i="21" s="1"/>
  <c r="C193" i="21" a="1"/>
  <c r="C193" i="21" s="1"/>
  <c r="C197" i="21" a="1"/>
  <c r="C197" i="21" s="1"/>
  <c r="C149" i="21" a="1"/>
  <c r="C149" i="21" s="1"/>
  <c r="C155" i="21" a="1"/>
  <c r="C155" i="21" s="1"/>
  <c r="C167" i="21" a="1"/>
  <c r="C167" i="21" s="1"/>
  <c r="C175" i="21" a="1"/>
  <c r="C175" i="21" s="1"/>
  <c r="C183" i="21" a="1"/>
  <c r="C183" i="21" s="1"/>
  <c r="C191" i="21" a="1"/>
  <c r="C191" i="21" s="1"/>
  <c r="C152" i="21" a="1"/>
  <c r="C152" i="21" s="1"/>
  <c r="C156" i="21" a="1"/>
  <c r="C156" i="21" s="1"/>
  <c r="C160" i="21" a="1"/>
  <c r="C160" i="21" s="1"/>
  <c r="C164" i="21" a="1"/>
  <c r="C164" i="21" s="1"/>
  <c r="C168" i="21" a="1"/>
  <c r="C168" i="21" s="1"/>
  <c r="C172" i="21" a="1"/>
  <c r="C172" i="21" s="1"/>
  <c r="C176" i="21" a="1"/>
  <c r="C176" i="21" s="1"/>
  <c r="C180" i="21" a="1"/>
  <c r="C180" i="21" s="1"/>
  <c r="C184" i="21" a="1"/>
  <c r="C184" i="21" s="1"/>
  <c r="C188" i="21" a="1"/>
  <c r="C188" i="21" s="1"/>
  <c r="C192" i="21" a="1"/>
  <c r="C192" i="21" s="1"/>
  <c r="C196" i="21" a="1"/>
  <c r="C196" i="21" s="1"/>
  <c r="C200" i="21" a="1"/>
  <c r="C200" i="21" s="1"/>
  <c r="C151" i="21" a="1"/>
  <c r="C151" i="21" s="1"/>
  <c r="C163" i="21" a="1"/>
  <c r="C163" i="21" s="1"/>
  <c r="C171" i="21" a="1"/>
  <c r="C171" i="21" s="1"/>
  <c r="C199" i="21" a="1"/>
  <c r="C199" i="21" s="1"/>
  <c r="F150" i="11" a="1"/>
  <c r="F150" i="11" s="1"/>
  <c r="F142" i="11" a="1"/>
  <c r="F142" i="11" s="1"/>
  <c r="I145" i="21"/>
  <c r="C60" i="21" a="1"/>
  <c r="C60" i="21" s="1"/>
  <c r="C61" i="21" a="1"/>
  <c r="C61" i="21" s="1"/>
  <c r="C63" i="21" a="1"/>
  <c r="C63" i="21" s="1"/>
  <c r="C62" i="21" a="1"/>
  <c r="C62" i="21" s="1"/>
  <c r="C24" i="21" a="1"/>
  <c r="C24" i="21" s="1"/>
  <c r="C37" i="21" a="1"/>
  <c r="C37" i="21" s="1"/>
  <c r="C64" i="21" a="1"/>
  <c r="C64" i="21" s="1"/>
  <c r="C47" i="21" a="1"/>
  <c r="C47" i="21" s="1"/>
  <c r="C13" i="21" a="1"/>
  <c r="C13" i="21" s="1"/>
  <c r="C23" i="21" a="1"/>
  <c r="C23" i="21" s="1"/>
  <c r="C56" i="21" a="1"/>
  <c r="C56" i="21" s="1"/>
  <c r="C51" i="21" a="1"/>
  <c r="C51" i="21" s="1"/>
  <c r="C44" i="21" a="1"/>
  <c r="C44" i="21" s="1"/>
  <c r="C17" i="21" a="1"/>
  <c r="C17" i="21" s="1"/>
  <c r="C52" i="21" a="1"/>
  <c r="C52" i="21" s="1"/>
  <c r="C27" i="21" a="1"/>
  <c r="C27" i="21" s="1"/>
  <c r="C20" i="21" a="1"/>
  <c r="C20" i="21" s="1"/>
  <c r="D69" i="8" a="1"/>
  <c r="D69" i="8" s="1"/>
  <c r="E69" i="8" a="1"/>
  <c r="E69" i="8" s="1"/>
  <c r="F69" i="8" a="1"/>
  <c r="F69" i="8" s="1"/>
  <c r="G69" i="8" a="1"/>
  <c r="G69" i="8" s="1"/>
  <c r="H69" i="8" a="1"/>
  <c r="H69" i="8" s="1"/>
  <c r="I69" i="8" a="1"/>
  <c r="I69" i="8" s="1"/>
  <c r="J69" i="8" a="1"/>
  <c r="J69" i="8" s="1"/>
  <c r="K69" i="8" a="1"/>
  <c r="K69" i="8" s="1"/>
  <c r="L69" i="8" a="1"/>
  <c r="L69" i="8" s="1"/>
  <c r="M69" i="8" a="1"/>
  <c r="M69" i="8" s="1"/>
  <c r="N69" i="8" a="1"/>
  <c r="N69" i="8" s="1"/>
  <c r="O69" i="8" a="1"/>
  <c r="O69" i="8" s="1"/>
  <c r="P69" i="8" a="1"/>
  <c r="P69" i="8" s="1"/>
  <c r="C69" i="8" a="1"/>
  <c r="C69" i="8" s="1"/>
  <c r="A3" i="12" l="1"/>
  <c r="A43" i="12"/>
  <c r="B19" i="1"/>
  <c r="A19" i="1"/>
  <c r="A17" i="1"/>
  <c r="E101" i="13" l="1"/>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00" i="13"/>
  <c r="H20" i="14"/>
  <c r="I20" i="14" s="1"/>
  <c r="J20" i="14" l="1"/>
  <c r="K20" i="14"/>
  <c r="N20" i="14" s="1"/>
  <c r="C36" i="8" a="1"/>
  <c r="C36" i="8" s="1"/>
  <c r="C418" i="21" s="1"/>
  <c r="D36" i="8" a="1"/>
  <c r="D36" i="8" s="1"/>
  <c r="D418" i="21" s="1"/>
  <c r="E36" i="8" a="1"/>
  <c r="E36" i="8" s="1"/>
  <c r="E418" i="21" s="1"/>
  <c r="F36" i="8" a="1"/>
  <c r="F36" i="8" s="1"/>
  <c r="F418" i="21" s="1"/>
  <c r="G36" i="8" a="1"/>
  <c r="G36" i="8" s="1"/>
  <c r="G418" i="21" s="1"/>
  <c r="H36" i="8" a="1"/>
  <c r="H36" i="8" s="1"/>
  <c r="H418" i="21" s="1"/>
  <c r="I36" i="8" a="1"/>
  <c r="I36" i="8" s="1"/>
  <c r="I418" i="21" s="1"/>
  <c r="J36" i="8" a="1"/>
  <c r="J36" i="8" s="1"/>
  <c r="J418" i="21" s="1"/>
  <c r="K36" i="8" a="1"/>
  <c r="K36" i="8" s="1"/>
  <c r="K418" i="21" s="1"/>
  <c r="L36" i="8" a="1"/>
  <c r="L36" i="8" s="1"/>
  <c r="L418" i="21" s="1"/>
  <c r="M36" i="8" a="1"/>
  <c r="M36" i="8" s="1"/>
  <c r="M418" i="21" s="1"/>
  <c r="N36" i="8" a="1"/>
  <c r="N36" i="8" s="1"/>
  <c r="N418" i="21" s="1"/>
  <c r="O36" i="8" a="1"/>
  <c r="O36" i="8" s="1"/>
  <c r="O418" i="21" s="1"/>
  <c r="P36" i="8" a="1"/>
  <c r="P36" i="8" s="1"/>
  <c r="P418" i="21" s="1"/>
  <c r="C31" i="8" a="1"/>
  <c r="C31" i="8" s="1"/>
  <c r="D31" i="8" a="1"/>
  <c r="D31" i="8" s="1"/>
  <c r="E31" i="8" a="1"/>
  <c r="E31" i="8" s="1"/>
  <c r="F31" i="8" a="1"/>
  <c r="F31" i="8" s="1"/>
  <c r="G31" i="8" a="1"/>
  <c r="G31" i="8" s="1"/>
  <c r="H31" i="8" a="1"/>
  <c r="H31" i="8" s="1"/>
  <c r="I31" i="8" a="1"/>
  <c r="I31" i="8" s="1"/>
  <c r="J31" i="8" a="1"/>
  <c r="J31" i="8" s="1"/>
  <c r="K31" i="8" a="1"/>
  <c r="K31" i="8" s="1"/>
  <c r="L31" i="8" a="1"/>
  <c r="L31" i="8" s="1"/>
  <c r="M31" i="8" a="1"/>
  <c r="M31" i="8" s="1"/>
  <c r="N31" i="8" a="1"/>
  <c r="N31" i="8" s="1"/>
  <c r="O31" i="8" a="1"/>
  <c r="O31" i="8" s="1"/>
  <c r="P31" i="8" a="1"/>
  <c r="P31" i="8" s="1"/>
  <c r="A62" i="12"/>
  <c r="A24" i="12"/>
  <c r="A5" i="12"/>
  <c r="I5" i="6"/>
  <c r="B5" i="6"/>
  <c r="B2" i="15" s="1"/>
  <c r="B4" i="14"/>
  <c r="D3" i="4"/>
  <c r="D4" i="4"/>
  <c r="A3" i="4"/>
  <c r="B19" i="14"/>
  <c r="B15" i="14"/>
  <c r="B16" i="14"/>
  <c r="B17" i="14"/>
  <c r="B18" i="14"/>
  <c r="B6" i="14"/>
  <c r="B7" i="14"/>
  <c r="B8" i="14"/>
  <c r="B9" i="14"/>
  <c r="B10" i="14"/>
  <c r="B11" i="14"/>
  <c r="B12" i="14"/>
  <c r="B13" i="14"/>
  <c r="B14" i="14"/>
  <c r="B5" i="14"/>
  <c r="D6" i="19" l="1"/>
  <c r="D7" i="19"/>
  <c r="Q70" i="8"/>
  <c r="P70" i="8"/>
  <c r="Q71" i="8"/>
  <c r="H70" i="8"/>
  <c r="M70" i="8"/>
  <c r="N70" i="8"/>
  <c r="G70" i="8"/>
  <c r="I70" i="8"/>
  <c r="L70" i="8"/>
  <c r="J70" i="8"/>
  <c r="O70" i="8"/>
  <c r="K70" i="8"/>
  <c r="C70" i="8"/>
  <c r="D70" i="8"/>
  <c r="F70" i="8"/>
  <c r="E70" i="8"/>
  <c r="B70" i="8"/>
  <c r="M20" i="14"/>
  <c r="O20" i="14" s="1"/>
  <c r="Q72" i="8" s="1"/>
  <c r="L20" i="14"/>
  <c r="I6" i="12"/>
  <c r="A83" i="13" l="1"/>
  <c r="A84" i="13"/>
  <c r="A85" i="13"/>
  <c r="A86" i="13"/>
  <c r="A87" i="13"/>
  <c r="A88" i="13"/>
  <c r="A89" i="13"/>
  <c r="A90" i="13"/>
  <c r="A91" i="13"/>
  <c r="A92" i="13"/>
  <c r="A93" i="13"/>
  <c r="A94" i="13"/>
  <c r="A95" i="13"/>
  <c r="A96" i="13"/>
  <c r="A82" i="13"/>
  <c r="I5" i="12" l="1"/>
  <c r="A22" i="13" l="1"/>
  <c r="A23" i="13"/>
  <c r="A24" i="13"/>
  <c r="A25" i="13"/>
  <c r="A26" i="13"/>
  <c r="A27" i="13"/>
  <c r="A28" i="13"/>
  <c r="A29" i="13"/>
  <c r="A30" i="13"/>
  <c r="A31" i="13"/>
  <c r="A32" i="13"/>
  <c r="A33" i="13"/>
  <c r="A34" i="13"/>
  <c r="A35" i="13"/>
  <c r="A21" i="13"/>
  <c r="A5" i="13" l="1"/>
  <c r="A6" i="13"/>
  <c r="A7" i="13"/>
  <c r="A8" i="13"/>
  <c r="A9" i="13"/>
  <c r="A10" i="13"/>
  <c r="A11" i="13"/>
  <c r="A12" i="13"/>
  <c r="A13" i="13"/>
  <c r="A14" i="13"/>
  <c r="A15" i="13"/>
  <c r="A16" i="13"/>
  <c r="A17" i="13"/>
  <c r="A18" i="13"/>
  <c r="A4" i="13"/>
  <c r="A64" i="12"/>
  <c r="A65" i="12"/>
  <c r="A66" i="12"/>
  <c r="A67" i="12"/>
  <c r="A68" i="12"/>
  <c r="A69" i="12"/>
  <c r="A70" i="12"/>
  <c r="A71" i="12"/>
  <c r="A72" i="12"/>
  <c r="A73" i="12"/>
  <c r="A74" i="12"/>
  <c r="A75" i="12"/>
  <c r="A76" i="12"/>
  <c r="A77" i="12"/>
  <c r="A63" i="12"/>
  <c r="A26" i="12"/>
  <c r="A27" i="12"/>
  <c r="A28" i="12"/>
  <c r="A29" i="12"/>
  <c r="A30" i="12"/>
  <c r="A31" i="12"/>
  <c r="A32" i="12"/>
  <c r="A33" i="12"/>
  <c r="A34" i="12"/>
  <c r="A35" i="12"/>
  <c r="A36" i="12"/>
  <c r="A37" i="12"/>
  <c r="A38" i="12"/>
  <c r="A39" i="12"/>
  <c r="A25" i="12"/>
  <c r="A7" i="12"/>
  <c r="A8" i="12"/>
  <c r="A9" i="12"/>
  <c r="A10" i="12"/>
  <c r="A11" i="12"/>
  <c r="A12" i="12"/>
  <c r="A13" i="12"/>
  <c r="A14" i="12"/>
  <c r="A15" i="12"/>
  <c r="A16" i="12"/>
  <c r="A17" i="12"/>
  <c r="A18" i="12"/>
  <c r="A19" i="12"/>
  <c r="A20" i="12"/>
  <c r="A6" i="12"/>
  <c r="AC1" i="13" l="1" a="1"/>
  <c r="AC1" i="13" s="1"/>
  <c r="AB1" i="13" a="1"/>
  <c r="AB1" i="13" s="1"/>
  <c r="AD1" i="13" a="1"/>
  <c r="AD1" i="13" s="1"/>
  <c r="AG1" i="13" a="1"/>
  <c r="AG1" i="13" s="1"/>
  <c r="AE1" i="13" a="1"/>
  <c r="AE1" i="13" s="1"/>
  <c r="AF1" i="13" a="1"/>
  <c r="AF1" i="13" s="1"/>
  <c r="W1" i="13" a="1"/>
  <c r="W1" i="13" s="1"/>
  <c r="Z1" i="13" a="1"/>
  <c r="Z1" i="13" s="1"/>
  <c r="X1" i="13" a="1"/>
  <c r="X1" i="13" s="1"/>
  <c r="AA1" i="13" a="1"/>
  <c r="AA1" i="13" s="1"/>
  <c r="Y1" i="13" a="1"/>
  <c r="Y1" i="13" s="1"/>
  <c r="V1" i="13" a="1"/>
  <c r="V1" i="13" s="1"/>
  <c r="M1" i="13" a="1"/>
  <c r="M1" i="13" s="1"/>
  <c r="K1" i="13" a="1"/>
  <c r="K1" i="13" s="1"/>
  <c r="J1" i="13" a="1"/>
  <c r="J1" i="13" s="1"/>
  <c r="L1" i="13" a="1"/>
  <c r="L1" i="13" s="1"/>
  <c r="N1" i="13" a="1"/>
  <c r="N1" i="13" s="1"/>
  <c r="O1" i="13" a="1"/>
  <c r="O1" i="13" s="1"/>
  <c r="T1" i="13" a="1"/>
  <c r="T1" i="13" s="1"/>
  <c r="R1" i="13" a="1"/>
  <c r="R1" i="13" s="1"/>
  <c r="S1" i="13" a="1"/>
  <c r="S1" i="13" s="1"/>
  <c r="Q1" i="13" a="1"/>
  <c r="Q1" i="13" s="1"/>
  <c r="U1" i="13" a="1"/>
  <c r="U1" i="13" s="1"/>
  <c r="P1" i="13" a="1"/>
  <c r="P1" i="13" s="1"/>
  <c r="CH1" i="13" a="1"/>
  <c r="CH1" i="13" s="1"/>
  <c r="CD1" i="13" a="1"/>
  <c r="CD1" i="13" s="1"/>
  <c r="CF1" i="13" a="1"/>
  <c r="CF1" i="13" s="1"/>
  <c r="CI1" i="13" a="1"/>
  <c r="CI1" i="13" s="1"/>
  <c r="CE1" i="13" a="1"/>
  <c r="CE1" i="13" s="1"/>
  <c r="CG1" i="13" a="1"/>
  <c r="CG1" i="13" s="1"/>
  <c r="BF1" i="13" a="1"/>
  <c r="BF1" i="13" s="1"/>
  <c r="BI1" i="13" a="1"/>
  <c r="BI1" i="13" s="1"/>
  <c r="BG1" i="13" a="1"/>
  <c r="BG1" i="13" s="1"/>
  <c r="BJ1" i="13" a="1"/>
  <c r="BJ1" i="13" s="1"/>
  <c r="BH1" i="13" a="1"/>
  <c r="BH1" i="13" s="1"/>
  <c r="BK1" i="13" a="1"/>
  <c r="BK1" i="13" s="1"/>
  <c r="AJ1" i="13" a="1"/>
  <c r="AJ1" i="13" s="1"/>
  <c r="AH1" i="13" a="1"/>
  <c r="AH1" i="13" s="1"/>
  <c r="AM1" i="13" a="1"/>
  <c r="AM1" i="13" s="1"/>
  <c r="AK1" i="13" a="1"/>
  <c r="AK1" i="13" s="1"/>
  <c r="AI1" i="13" a="1"/>
  <c r="AI1" i="13" s="1"/>
  <c r="AL1" i="13" a="1"/>
  <c r="AL1" i="13" s="1"/>
  <c r="BY1" i="13" a="1"/>
  <c r="BY1" i="13" s="1"/>
  <c r="CB1" i="13" a="1"/>
  <c r="CB1" i="13" s="1"/>
  <c r="BZ1" i="13" a="1"/>
  <c r="BZ1" i="13" s="1"/>
  <c r="CC1" i="13" a="1"/>
  <c r="CC1" i="13" s="1"/>
  <c r="CA1" i="13" a="1"/>
  <c r="CA1" i="13" s="1"/>
  <c r="BX1" i="13" a="1"/>
  <c r="BX1" i="13" s="1"/>
  <c r="AZ1" i="13" a="1"/>
  <c r="AZ1" i="13" s="1"/>
  <c r="BC1" i="13" a="1"/>
  <c r="BC1" i="13" s="1"/>
  <c r="BA1" i="13" a="1"/>
  <c r="BA1" i="13" s="1"/>
  <c r="BD1" i="13" a="1"/>
  <c r="BD1" i="13" s="1"/>
  <c r="BB1" i="13" a="1"/>
  <c r="BB1" i="13" s="1"/>
  <c r="BE1" i="13" a="1"/>
  <c r="BE1" i="13" s="1"/>
  <c r="CR1" i="13" a="1"/>
  <c r="CR1" i="13" s="1"/>
  <c r="CU1" i="13" a="1"/>
  <c r="CU1" i="13" s="1"/>
  <c r="CP1" i="13" a="1"/>
  <c r="CP1" i="13" s="1"/>
  <c r="CS1" i="13" a="1"/>
  <c r="CS1" i="13" s="1"/>
  <c r="CQ1" i="13" a="1"/>
  <c r="CQ1" i="13" s="1"/>
  <c r="CT1" i="13" a="1"/>
  <c r="CT1" i="13" s="1"/>
  <c r="BV1" i="13" a="1"/>
  <c r="BV1" i="13" s="1"/>
  <c r="BT1" i="13" a="1"/>
  <c r="BT1" i="13" s="1"/>
  <c r="BW1" i="13" a="1"/>
  <c r="BW1" i="13" s="1"/>
  <c r="BR1" i="13" a="1"/>
  <c r="BR1" i="13" s="1"/>
  <c r="BU1" i="13" a="1"/>
  <c r="BU1" i="13" s="1"/>
  <c r="BS1" i="13" a="1"/>
  <c r="BS1" i="13" s="1"/>
  <c r="AX1" i="13" a="1"/>
  <c r="AX1" i="13" s="1"/>
  <c r="AV1" i="13" a="1"/>
  <c r="AV1" i="13" s="1"/>
  <c r="AY1" i="13" a="1"/>
  <c r="AY1" i="13" s="1"/>
  <c r="AU1" i="13" a="1"/>
  <c r="AU1" i="13" s="1"/>
  <c r="AW1" i="13" a="1"/>
  <c r="AW1" i="13" s="1"/>
  <c r="AT1" i="13" a="1"/>
  <c r="AT1" i="13" s="1"/>
  <c r="CJ1" i="13" a="1"/>
  <c r="CJ1" i="13" s="1"/>
  <c r="CM1" i="13" a="1"/>
  <c r="CM1" i="13" s="1"/>
  <c r="CK1" i="13" a="1"/>
  <c r="CK1" i="13" s="1"/>
  <c r="CN1" i="13" a="1"/>
  <c r="CN1" i="13" s="1"/>
  <c r="CL1" i="13" a="1"/>
  <c r="CL1" i="13" s="1"/>
  <c r="CO1" i="13" a="1"/>
  <c r="CO1" i="13" s="1"/>
  <c r="BN1" i="13" a="1"/>
  <c r="BN1" i="13" s="1"/>
  <c r="BQ1" i="13" a="1"/>
  <c r="BQ1" i="13" s="1"/>
  <c r="BL1" i="13" a="1"/>
  <c r="BL1" i="13" s="1"/>
  <c r="BO1" i="13" a="1"/>
  <c r="BO1" i="13" s="1"/>
  <c r="BM1" i="13" a="1"/>
  <c r="BM1" i="13" s="1"/>
  <c r="BP1" i="13" a="1"/>
  <c r="BP1" i="13" s="1"/>
  <c r="AO1" i="13" a="1"/>
  <c r="AO1" i="13" s="1"/>
  <c r="AR1" i="13" a="1"/>
  <c r="AR1" i="13" s="1"/>
  <c r="AP1" i="13" a="1"/>
  <c r="AP1" i="13" s="1"/>
  <c r="AN1" i="13" a="1"/>
  <c r="AN1" i="13" s="1"/>
  <c r="AS1" i="13" a="1"/>
  <c r="AS1" i="13" s="1"/>
  <c r="AQ1" i="13" a="1"/>
  <c r="AQ1" i="13" s="1"/>
  <c r="D5" i="8"/>
  <c r="T4" i="3" l="1"/>
  <c r="T5" i="3"/>
  <c r="T6" i="3"/>
  <c r="T7" i="3"/>
  <c r="T8" i="3"/>
  <c r="T9" i="3"/>
  <c r="T10" i="3"/>
  <c r="T11" i="3"/>
  <c r="T12" i="3"/>
  <c r="T13" i="3"/>
  <c r="T14" i="3"/>
  <c r="T15" i="3"/>
  <c r="T16" i="3"/>
  <c r="T17" i="3"/>
  <c r="T3" i="3"/>
  <c r="AR11" i="9"/>
  <c r="AR12" i="9"/>
  <c r="AS12" i="9" s="1"/>
  <c r="AT12" i="9" s="1"/>
  <c r="AR13" i="9"/>
  <c r="AS13" i="9" s="1"/>
  <c r="AT13" i="9" s="1"/>
  <c r="AR14" i="9"/>
  <c r="AS14" i="9" s="1"/>
  <c r="AT14" i="9" s="1"/>
  <c r="AR15" i="9"/>
  <c r="AS15" i="9" s="1"/>
  <c r="AT15" i="9" s="1"/>
  <c r="AR16" i="9"/>
  <c r="AS16" i="9" s="1"/>
  <c r="AT16" i="9" s="1"/>
  <c r="AR17" i="9"/>
  <c r="AS17" i="9" s="1"/>
  <c r="AT17" i="9" s="1"/>
  <c r="AR18" i="9"/>
  <c r="AS18" i="9" s="1"/>
  <c r="AT18" i="9" s="1"/>
  <c r="AR19" i="9"/>
  <c r="AS19" i="9" s="1"/>
  <c r="AT19" i="9" s="1"/>
  <c r="AR20" i="9"/>
  <c r="AS20" i="9" s="1"/>
  <c r="AT20" i="9" s="1"/>
  <c r="AR21" i="9"/>
  <c r="AS21" i="9" s="1"/>
  <c r="AT21" i="9" s="1"/>
  <c r="AR22" i="9"/>
  <c r="AS22" i="9" s="1"/>
  <c r="AT22" i="9" s="1"/>
  <c r="AR23" i="9"/>
  <c r="AS23" i="9" s="1"/>
  <c r="AT23" i="9" s="1"/>
  <c r="AR24" i="9"/>
  <c r="AS24" i="9" s="1"/>
  <c r="AT24" i="9" s="1"/>
  <c r="AR25" i="9"/>
  <c r="AS25" i="9" s="1"/>
  <c r="AT25" i="9" s="1"/>
  <c r="AR26" i="9"/>
  <c r="AS26" i="9" s="1"/>
  <c r="AT26" i="9" s="1"/>
  <c r="AR27" i="9"/>
  <c r="AS27" i="9" s="1"/>
  <c r="AT27" i="9" s="1"/>
  <c r="AR28" i="9"/>
  <c r="AS28" i="9" s="1"/>
  <c r="AT28" i="9" s="1"/>
  <c r="AR29" i="9"/>
  <c r="AS29" i="9" s="1"/>
  <c r="AT29" i="9" s="1"/>
  <c r="AR30" i="9"/>
  <c r="AS30" i="9" s="1"/>
  <c r="AT30" i="9" s="1"/>
  <c r="AR31" i="9"/>
  <c r="AS31" i="9" s="1"/>
  <c r="AT31" i="9" s="1"/>
  <c r="AR32" i="9"/>
  <c r="AS32" i="9" s="1"/>
  <c r="AT32" i="9" s="1"/>
  <c r="AR33" i="9"/>
  <c r="AS33" i="9" s="1"/>
  <c r="AT33" i="9" s="1"/>
  <c r="AR34" i="9"/>
  <c r="AS34" i="9" s="1"/>
  <c r="AT34" i="9" s="1"/>
  <c r="AR35" i="9"/>
  <c r="AS35" i="9" s="1"/>
  <c r="AT35" i="9" s="1"/>
  <c r="AR36" i="9"/>
  <c r="AS36" i="9" s="1"/>
  <c r="AT36" i="9" s="1"/>
  <c r="AR37" i="9"/>
  <c r="AS37" i="9" s="1"/>
  <c r="AT37" i="9" s="1"/>
  <c r="AR38" i="9"/>
  <c r="AS38" i="9" s="1"/>
  <c r="AT38" i="9" s="1"/>
  <c r="AR39" i="9"/>
  <c r="AS39" i="9" s="1"/>
  <c r="AT39" i="9" s="1"/>
  <c r="AR40" i="9"/>
  <c r="AS40" i="9" s="1"/>
  <c r="AT40" i="9" s="1"/>
  <c r="AR41" i="9"/>
  <c r="AS41" i="9" s="1"/>
  <c r="AT41" i="9" s="1"/>
  <c r="AR42" i="9"/>
  <c r="AS42" i="9" s="1"/>
  <c r="AT42" i="9" s="1"/>
  <c r="AR43" i="9"/>
  <c r="AS43" i="9" s="1"/>
  <c r="AT43" i="9" s="1"/>
  <c r="AR44" i="9"/>
  <c r="AS44" i="9" s="1"/>
  <c r="AT44" i="9" s="1"/>
  <c r="AR45" i="9"/>
  <c r="AS45" i="9" s="1"/>
  <c r="AT45" i="9" s="1"/>
  <c r="AR46" i="9"/>
  <c r="AS46" i="9" s="1"/>
  <c r="AT46" i="9" s="1"/>
  <c r="AR47" i="9"/>
  <c r="AS47" i="9" s="1"/>
  <c r="AT47" i="9" s="1"/>
  <c r="AR48" i="9"/>
  <c r="AS48" i="9" s="1"/>
  <c r="AT48" i="9" s="1"/>
  <c r="AR49" i="9"/>
  <c r="AS49" i="9" s="1"/>
  <c r="AT49" i="9" s="1"/>
  <c r="AR50" i="9"/>
  <c r="AS50" i="9" s="1"/>
  <c r="AT50" i="9" s="1"/>
  <c r="AR51" i="9"/>
  <c r="AS51" i="9" s="1"/>
  <c r="AT51" i="9" s="1"/>
  <c r="AR52" i="9"/>
  <c r="AS52" i="9" s="1"/>
  <c r="AT52" i="9" s="1"/>
  <c r="AR53" i="9"/>
  <c r="AS53" i="9" s="1"/>
  <c r="AT53" i="9" s="1"/>
  <c r="AR54" i="9"/>
  <c r="AS54" i="9" s="1"/>
  <c r="AT54" i="9" s="1"/>
  <c r="AR55" i="9"/>
  <c r="AS55" i="9" s="1"/>
  <c r="AT55" i="9" s="1"/>
  <c r="AR56" i="9"/>
  <c r="AS56" i="9" s="1"/>
  <c r="AT56" i="9" s="1"/>
  <c r="AR57" i="9"/>
  <c r="AS57" i="9" s="1"/>
  <c r="AT57" i="9" s="1"/>
  <c r="AR58" i="9"/>
  <c r="AS58" i="9" s="1"/>
  <c r="AT58" i="9" s="1"/>
  <c r="AR59" i="9"/>
  <c r="AS59" i="9" s="1"/>
  <c r="AT59" i="9" s="1"/>
  <c r="AR60" i="9"/>
  <c r="AS60" i="9" s="1"/>
  <c r="AT60" i="9" s="1"/>
  <c r="AR61" i="9"/>
  <c r="AS61" i="9" s="1"/>
  <c r="AT61" i="9" s="1"/>
  <c r="AR62" i="9"/>
  <c r="AS62" i="9" s="1"/>
  <c r="AT62" i="9" s="1"/>
  <c r="AR63" i="9"/>
  <c r="AS63" i="9" s="1"/>
  <c r="AT63" i="9" s="1"/>
  <c r="AR64" i="9"/>
  <c r="AS64" i="9" s="1"/>
  <c r="AT64" i="9" s="1"/>
  <c r="AR65" i="9"/>
  <c r="AS65" i="9" s="1"/>
  <c r="AT65" i="9" s="1"/>
  <c r="AR66" i="9"/>
  <c r="AS66" i="9" s="1"/>
  <c r="AT66" i="9" s="1"/>
  <c r="AR67" i="9"/>
  <c r="AS67" i="9" s="1"/>
  <c r="AT67" i="9" s="1"/>
  <c r="AR68" i="9"/>
  <c r="AS68" i="9" s="1"/>
  <c r="AT68" i="9" s="1"/>
  <c r="AR69" i="9"/>
  <c r="AS69" i="9" s="1"/>
  <c r="AT69" i="9" s="1"/>
  <c r="AR70" i="9"/>
  <c r="AS70" i="9" s="1"/>
  <c r="AT70" i="9" s="1"/>
  <c r="AR71" i="9"/>
  <c r="AS71" i="9" s="1"/>
  <c r="AT71" i="9" s="1"/>
  <c r="AR72" i="9"/>
  <c r="AS72" i="9" s="1"/>
  <c r="AT72" i="9" s="1"/>
  <c r="AR73" i="9"/>
  <c r="AS73" i="9" s="1"/>
  <c r="AT73" i="9" s="1"/>
  <c r="AR74" i="9"/>
  <c r="AS74" i="9" s="1"/>
  <c r="AT74" i="9" s="1"/>
  <c r="AR75" i="9"/>
  <c r="AS75" i="9" s="1"/>
  <c r="AT75" i="9" s="1"/>
  <c r="AR76" i="9"/>
  <c r="AS76" i="9" s="1"/>
  <c r="AT76" i="9" s="1"/>
  <c r="AR77" i="9"/>
  <c r="AS77" i="9" s="1"/>
  <c r="AT77" i="9" s="1"/>
  <c r="AR78" i="9"/>
  <c r="AS78" i="9" s="1"/>
  <c r="AT78" i="9" s="1"/>
  <c r="AR79" i="9"/>
  <c r="AS79" i="9" s="1"/>
  <c r="AT79" i="9" s="1"/>
  <c r="AR80" i="9"/>
  <c r="AS80" i="9" s="1"/>
  <c r="AT80" i="9" s="1"/>
  <c r="AR81" i="9"/>
  <c r="AS81" i="9" s="1"/>
  <c r="AT81" i="9" s="1"/>
  <c r="AR82" i="9"/>
  <c r="AS82" i="9" s="1"/>
  <c r="AT82" i="9" s="1"/>
  <c r="AR83" i="9"/>
  <c r="AS83" i="9" s="1"/>
  <c r="AT83" i="9" s="1"/>
  <c r="AR84" i="9"/>
  <c r="AS84" i="9" s="1"/>
  <c r="AT84" i="9" s="1"/>
  <c r="AR85" i="9"/>
  <c r="AS85" i="9" s="1"/>
  <c r="AT85" i="9" s="1"/>
  <c r="AR86" i="9"/>
  <c r="AS86" i="9" s="1"/>
  <c r="AT86" i="9" s="1"/>
  <c r="AR87" i="9"/>
  <c r="AS87" i="9" s="1"/>
  <c r="AT87" i="9" s="1"/>
  <c r="AR88" i="9"/>
  <c r="AS88" i="9" s="1"/>
  <c r="AT88" i="9" s="1"/>
  <c r="AR89" i="9"/>
  <c r="AS89" i="9" s="1"/>
  <c r="AT89" i="9" s="1"/>
  <c r="AR90" i="9"/>
  <c r="AS90" i="9" s="1"/>
  <c r="AT90" i="9" s="1"/>
  <c r="AR91" i="9"/>
  <c r="AS91" i="9" s="1"/>
  <c r="AT91" i="9" s="1"/>
  <c r="AR92" i="9"/>
  <c r="AS92" i="9" s="1"/>
  <c r="AT92" i="9" s="1"/>
  <c r="AR93" i="9"/>
  <c r="AS93" i="9" s="1"/>
  <c r="AT93" i="9" s="1"/>
  <c r="AR94" i="9"/>
  <c r="AS94" i="9" s="1"/>
  <c r="AT94" i="9" s="1"/>
  <c r="AR95" i="9"/>
  <c r="AS95" i="9" s="1"/>
  <c r="AT95" i="9" s="1"/>
  <c r="AR96" i="9"/>
  <c r="AS96" i="9" s="1"/>
  <c r="AT96" i="9" s="1"/>
  <c r="AR97" i="9"/>
  <c r="AS97" i="9" s="1"/>
  <c r="AT97" i="9" s="1"/>
  <c r="AR98" i="9"/>
  <c r="AS98" i="9" s="1"/>
  <c r="AT98" i="9" s="1"/>
  <c r="AR99" i="9"/>
  <c r="AS99" i="9" s="1"/>
  <c r="AT99" i="9" s="1"/>
  <c r="AR100" i="9"/>
  <c r="AS100" i="9" s="1"/>
  <c r="AT100" i="9" s="1"/>
  <c r="AR101" i="9"/>
  <c r="AS101" i="9" s="1"/>
  <c r="AT101" i="9" s="1"/>
  <c r="AR102" i="9"/>
  <c r="AS102" i="9" s="1"/>
  <c r="AT102" i="9" s="1"/>
  <c r="AR103" i="9"/>
  <c r="AS103" i="9" s="1"/>
  <c r="AT103" i="9" s="1"/>
  <c r="AR104" i="9"/>
  <c r="AS104" i="9" s="1"/>
  <c r="AT104" i="9" s="1"/>
  <c r="AR105" i="9"/>
  <c r="AS105" i="9" s="1"/>
  <c r="AT105" i="9" s="1"/>
  <c r="AR106" i="9"/>
  <c r="AS106" i="9" s="1"/>
  <c r="AT106" i="9" s="1"/>
  <c r="AR107" i="9"/>
  <c r="AS107" i="9" s="1"/>
  <c r="AT107" i="9" s="1"/>
  <c r="AR108" i="9"/>
  <c r="AS108" i="9" s="1"/>
  <c r="AT108" i="9" s="1"/>
  <c r="AR109" i="9"/>
  <c r="AS109" i="9" s="1"/>
  <c r="AT109" i="9" s="1"/>
  <c r="AR10" i="9"/>
  <c r="U11" i="9"/>
  <c r="U12" i="9"/>
  <c r="U13" i="9"/>
  <c r="V13" i="9" s="1"/>
  <c r="W13" i="9" s="1"/>
  <c r="U14" i="9"/>
  <c r="V14" i="9" s="1"/>
  <c r="W14" i="9" s="1"/>
  <c r="U15" i="9"/>
  <c r="V15" i="9" s="1"/>
  <c r="W15" i="9" s="1"/>
  <c r="U16" i="9"/>
  <c r="V16" i="9" s="1"/>
  <c r="W16" i="9" s="1"/>
  <c r="U17" i="9"/>
  <c r="V17" i="9" s="1"/>
  <c r="W17" i="9" s="1"/>
  <c r="U18" i="9"/>
  <c r="V18" i="9" s="1"/>
  <c r="W18" i="9" s="1"/>
  <c r="U19" i="9"/>
  <c r="V19" i="9" s="1"/>
  <c r="W19" i="9" s="1"/>
  <c r="U20" i="9"/>
  <c r="V20" i="9" s="1"/>
  <c r="W20" i="9" s="1"/>
  <c r="U21" i="9"/>
  <c r="V21" i="9" s="1"/>
  <c r="W21" i="9" s="1"/>
  <c r="U22" i="9"/>
  <c r="V22" i="9" s="1"/>
  <c r="W22" i="9" s="1"/>
  <c r="U23" i="9"/>
  <c r="V23" i="9" s="1"/>
  <c r="W23" i="9" s="1"/>
  <c r="U24" i="9"/>
  <c r="V24" i="9" s="1"/>
  <c r="W24" i="9" s="1"/>
  <c r="U25" i="9"/>
  <c r="V25" i="9" s="1"/>
  <c r="W25" i="9" s="1"/>
  <c r="U26" i="9"/>
  <c r="V26" i="9" s="1"/>
  <c r="W26" i="9" s="1"/>
  <c r="U27" i="9"/>
  <c r="V27" i="9" s="1"/>
  <c r="W27" i="9" s="1"/>
  <c r="U28" i="9"/>
  <c r="V28" i="9" s="1"/>
  <c r="W28" i="9" s="1"/>
  <c r="U29" i="9"/>
  <c r="V29" i="9" s="1"/>
  <c r="W29" i="9" s="1"/>
  <c r="U30" i="9"/>
  <c r="V30" i="9" s="1"/>
  <c r="W30" i="9" s="1"/>
  <c r="U31" i="9"/>
  <c r="V31" i="9" s="1"/>
  <c r="W31" i="9" s="1"/>
  <c r="U32" i="9"/>
  <c r="V32" i="9" s="1"/>
  <c r="W32" i="9" s="1"/>
  <c r="U33" i="9"/>
  <c r="V33" i="9" s="1"/>
  <c r="W33" i="9" s="1"/>
  <c r="U34" i="9"/>
  <c r="V34" i="9" s="1"/>
  <c r="W34" i="9" s="1"/>
  <c r="U35" i="9"/>
  <c r="V35" i="9" s="1"/>
  <c r="W35" i="9" s="1"/>
  <c r="U36" i="9"/>
  <c r="V36" i="9" s="1"/>
  <c r="W36" i="9" s="1"/>
  <c r="U37" i="9"/>
  <c r="V37" i="9" s="1"/>
  <c r="W37" i="9" s="1"/>
  <c r="U38" i="9"/>
  <c r="V38" i="9" s="1"/>
  <c r="W38" i="9" s="1"/>
  <c r="U39" i="9"/>
  <c r="V39" i="9" s="1"/>
  <c r="W39" i="9" s="1"/>
  <c r="U40" i="9"/>
  <c r="V40" i="9" s="1"/>
  <c r="W40" i="9" s="1"/>
  <c r="U41" i="9"/>
  <c r="V41" i="9" s="1"/>
  <c r="W41" i="9" s="1"/>
  <c r="U42" i="9"/>
  <c r="V42" i="9" s="1"/>
  <c r="W42" i="9" s="1"/>
  <c r="U43" i="9"/>
  <c r="V43" i="9" s="1"/>
  <c r="W43" i="9" s="1"/>
  <c r="U44" i="9"/>
  <c r="V44" i="9" s="1"/>
  <c r="W44" i="9" s="1"/>
  <c r="U45" i="9"/>
  <c r="V45" i="9" s="1"/>
  <c r="W45" i="9" s="1"/>
  <c r="U46" i="9"/>
  <c r="V46" i="9" s="1"/>
  <c r="W46" i="9" s="1"/>
  <c r="U47" i="9"/>
  <c r="V47" i="9" s="1"/>
  <c r="W47" i="9" s="1"/>
  <c r="U48" i="9"/>
  <c r="V48" i="9" s="1"/>
  <c r="W48" i="9" s="1"/>
  <c r="U49" i="9"/>
  <c r="V49" i="9" s="1"/>
  <c r="W49" i="9" s="1"/>
  <c r="U50" i="9"/>
  <c r="V50" i="9" s="1"/>
  <c r="W50" i="9" s="1"/>
  <c r="U51" i="9"/>
  <c r="V51" i="9" s="1"/>
  <c r="W51" i="9" s="1"/>
  <c r="U52" i="9"/>
  <c r="V52" i="9" s="1"/>
  <c r="W52" i="9" s="1"/>
  <c r="U53" i="9"/>
  <c r="V53" i="9" s="1"/>
  <c r="W53" i="9" s="1"/>
  <c r="U54" i="9"/>
  <c r="V54" i="9" s="1"/>
  <c r="W54" i="9" s="1"/>
  <c r="U55" i="9"/>
  <c r="V55" i="9" s="1"/>
  <c r="W55" i="9" s="1"/>
  <c r="U56" i="9"/>
  <c r="V56" i="9" s="1"/>
  <c r="W56" i="9" s="1"/>
  <c r="U57" i="9"/>
  <c r="V57" i="9" s="1"/>
  <c r="W57" i="9" s="1"/>
  <c r="U58" i="9"/>
  <c r="V58" i="9" s="1"/>
  <c r="W58" i="9" s="1"/>
  <c r="U59" i="9"/>
  <c r="V59" i="9" s="1"/>
  <c r="W59" i="9" s="1"/>
  <c r="U60" i="9"/>
  <c r="V60" i="9" s="1"/>
  <c r="W60" i="9" s="1"/>
  <c r="U61" i="9"/>
  <c r="V61" i="9" s="1"/>
  <c r="W61" i="9" s="1"/>
  <c r="U62" i="9"/>
  <c r="V62" i="9" s="1"/>
  <c r="W62" i="9" s="1"/>
  <c r="U63" i="9"/>
  <c r="V63" i="9" s="1"/>
  <c r="W63" i="9" s="1"/>
  <c r="U64" i="9"/>
  <c r="V64" i="9" s="1"/>
  <c r="W64" i="9" s="1"/>
  <c r="U65" i="9"/>
  <c r="V65" i="9" s="1"/>
  <c r="W65" i="9" s="1"/>
  <c r="U66" i="9"/>
  <c r="V66" i="9" s="1"/>
  <c r="W66" i="9" s="1"/>
  <c r="U67" i="9"/>
  <c r="V67" i="9" s="1"/>
  <c r="W67" i="9" s="1"/>
  <c r="U68" i="9"/>
  <c r="V68" i="9" s="1"/>
  <c r="W68" i="9" s="1"/>
  <c r="U69" i="9"/>
  <c r="V69" i="9" s="1"/>
  <c r="W69" i="9" s="1"/>
  <c r="U70" i="9"/>
  <c r="V70" i="9" s="1"/>
  <c r="W70" i="9" s="1"/>
  <c r="U71" i="9"/>
  <c r="V71" i="9" s="1"/>
  <c r="W71" i="9" s="1"/>
  <c r="U72" i="9"/>
  <c r="V72" i="9" s="1"/>
  <c r="W72" i="9" s="1"/>
  <c r="U73" i="9"/>
  <c r="V73" i="9" s="1"/>
  <c r="W73" i="9" s="1"/>
  <c r="U74" i="9"/>
  <c r="V74" i="9" s="1"/>
  <c r="W74" i="9" s="1"/>
  <c r="U75" i="9"/>
  <c r="V75" i="9" s="1"/>
  <c r="W75" i="9" s="1"/>
  <c r="U76" i="9"/>
  <c r="V76" i="9" s="1"/>
  <c r="W76" i="9" s="1"/>
  <c r="U77" i="9"/>
  <c r="V77" i="9" s="1"/>
  <c r="W77" i="9" s="1"/>
  <c r="U78" i="9"/>
  <c r="V78" i="9" s="1"/>
  <c r="W78" i="9" s="1"/>
  <c r="U79" i="9"/>
  <c r="V79" i="9" s="1"/>
  <c r="W79" i="9" s="1"/>
  <c r="U80" i="9"/>
  <c r="V80" i="9" s="1"/>
  <c r="W80" i="9" s="1"/>
  <c r="U81" i="9"/>
  <c r="V81" i="9" s="1"/>
  <c r="W81" i="9" s="1"/>
  <c r="U82" i="9"/>
  <c r="V82" i="9" s="1"/>
  <c r="W82" i="9" s="1"/>
  <c r="U83" i="9"/>
  <c r="V83" i="9" s="1"/>
  <c r="W83" i="9" s="1"/>
  <c r="U84" i="9"/>
  <c r="V84" i="9" s="1"/>
  <c r="W84" i="9" s="1"/>
  <c r="U85" i="9"/>
  <c r="V85" i="9" s="1"/>
  <c r="W85" i="9" s="1"/>
  <c r="U86" i="9"/>
  <c r="V86" i="9" s="1"/>
  <c r="W86" i="9" s="1"/>
  <c r="U87" i="9"/>
  <c r="V87" i="9" s="1"/>
  <c r="W87" i="9" s="1"/>
  <c r="U88" i="9"/>
  <c r="V88" i="9" s="1"/>
  <c r="W88" i="9" s="1"/>
  <c r="U89" i="9"/>
  <c r="V89" i="9" s="1"/>
  <c r="W89" i="9" s="1"/>
  <c r="U90" i="9"/>
  <c r="V90" i="9" s="1"/>
  <c r="W90" i="9" s="1"/>
  <c r="U91" i="9"/>
  <c r="V91" i="9" s="1"/>
  <c r="W91" i="9" s="1"/>
  <c r="U92" i="9"/>
  <c r="V92" i="9" s="1"/>
  <c r="W92" i="9" s="1"/>
  <c r="U93" i="9"/>
  <c r="V93" i="9" s="1"/>
  <c r="W93" i="9" s="1"/>
  <c r="U94" i="9"/>
  <c r="V94" i="9" s="1"/>
  <c r="W94" i="9" s="1"/>
  <c r="U95" i="9"/>
  <c r="V95" i="9" s="1"/>
  <c r="W95" i="9" s="1"/>
  <c r="U96" i="9"/>
  <c r="V96" i="9" s="1"/>
  <c r="W96" i="9" s="1"/>
  <c r="U97" i="9"/>
  <c r="V97" i="9" s="1"/>
  <c r="W97" i="9" s="1"/>
  <c r="U98" i="9"/>
  <c r="V98" i="9" s="1"/>
  <c r="W98" i="9" s="1"/>
  <c r="U99" i="9"/>
  <c r="V99" i="9" s="1"/>
  <c r="W99" i="9" s="1"/>
  <c r="U100" i="9"/>
  <c r="V100" i="9" s="1"/>
  <c r="W100" i="9" s="1"/>
  <c r="U101" i="9"/>
  <c r="V101" i="9" s="1"/>
  <c r="W101" i="9" s="1"/>
  <c r="U102" i="9"/>
  <c r="V102" i="9" s="1"/>
  <c r="W102" i="9" s="1"/>
  <c r="U103" i="9"/>
  <c r="V103" i="9" s="1"/>
  <c r="W103" i="9" s="1"/>
  <c r="U104" i="9"/>
  <c r="V104" i="9" s="1"/>
  <c r="W104" i="9" s="1"/>
  <c r="U105" i="9"/>
  <c r="V105" i="9" s="1"/>
  <c r="W105" i="9" s="1"/>
  <c r="U106" i="9"/>
  <c r="V106" i="9" s="1"/>
  <c r="W106" i="9" s="1"/>
  <c r="U107" i="9"/>
  <c r="V107" i="9" s="1"/>
  <c r="W107" i="9" s="1"/>
  <c r="U108" i="9"/>
  <c r="V108" i="9" s="1"/>
  <c r="W108" i="9" s="1"/>
  <c r="U109" i="9"/>
  <c r="V109" i="9" s="1"/>
  <c r="W109" i="9" s="1"/>
  <c r="U10" i="9"/>
  <c r="G31" i="6"/>
  <c r="E28" i="15" s="1"/>
  <c r="G32" i="6"/>
  <c r="E29" i="15" s="1"/>
  <c r="G33" i="6"/>
  <c r="E30" i="15" s="1"/>
  <c r="G34" i="6"/>
  <c r="E31" i="15" s="1"/>
  <c r="G35" i="6"/>
  <c r="E32" i="15" s="1"/>
  <c r="G36" i="6"/>
  <c r="E33" i="15" s="1"/>
  <c r="G37" i="6"/>
  <c r="E34" i="15" s="1"/>
  <c r="G38" i="6"/>
  <c r="E35" i="15" s="1"/>
  <c r="G39" i="6"/>
  <c r="E36" i="15" s="1"/>
  <c r="G40" i="6"/>
  <c r="E37" i="15" s="1"/>
  <c r="G41" i="6"/>
  <c r="E38" i="15" s="1"/>
  <c r="G42" i="6"/>
  <c r="E39" i="15" s="1"/>
  <c r="G43" i="6"/>
  <c r="E40" i="15" s="1"/>
  <c r="G44" i="6"/>
  <c r="E41" i="15" s="1"/>
  <c r="G45" i="6"/>
  <c r="E42" i="15" s="1"/>
  <c r="G46" i="6"/>
  <c r="E43" i="15" s="1"/>
  <c r="G47" i="6"/>
  <c r="E44" i="15" s="1"/>
  <c r="G48" i="6"/>
  <c r="E45" i="15" s="1"/>
  <c r="G49" i="6"/>
  <c r="E46" i="15" s="1"/>
  <c r="G50" i="6"/>
  <c r="E47" i="15" s="1"/>
  <c r="G51" i="6"/>
  <c r="E48" i="15" s="1"/>
  <c r="G52" i="6"/>
  <c r="E49" i="15" s="1"/>
  <c r="G53" i="6"/>
  <c r="E50" i="15" s="1"/>
  <c r="G54" i="6"/>
  <c r="E51" i="15" s="1"/>
  <c r="G55" i="6"/>
  <c r="E52" i="15" s="1"/>
  <c r="G56" i="6"/>
  <c r="E53" i="15" s="1"/>
  <c r="G57" i="6"/>
  <c r="E54" i="15" s="1"/>
  <c r="G58" i="6"/>
  <c r="E55" i="15" s="1"/>
  <c r="G59" i="6"/>
  <c r="E56" i="15" s="1"/>
  <c r="G60" i="6"/>
  <c r="E57" i="15" s="1"/>
  <c r="G61" i="6"/>
  <c r="E58" i="15" s="1"/>
  <c r="G62" i="6"/>
  <c r="E59" i="15" s="1"/>
  <c r="G63" i="6"/>
  <c r="E60" i="15" s="1"/>
  <c r="G64" i="6"/>
  <c r="E61" i="15" s="1"/>
  <c r="G65" i="6"/>
  <c r="E62" i="15" s="1"/>
  <c r="G66" i="6"/>
  <c r="E63" i="15" s="1"/>
  <c r="G67" i="6"/>
  <c r="E64" i="15" s="1"/>
  <c r="G68" i="6"/>
  <c r="E65" i="15" s="1"/>
  <c r="G69" i="6"/>
  <c r="E66" i="15" s="1"/>
  <c r="G70" i="6"/>
  <c r="E67" i="15" s="1"/>
  <c r="G71" i="6"/>
  <c r="E68" i="15" s="1"/>
  <c r="G72" i="6"/>
  <c r="E69" i="15" s="1"/>
  <c r="G73" i="6"/>
  <c r="E70" i="15" s="1"/>
  <c r="G74" i="6"/>
  <c r="E71" i="15" s="1"/>
  <c r="G75" i="6"/>
  <c r="E72" i="15" s="1"/>
  <c r="G76" i="6"/>
  <c r="E73" i="15" s="1"/>
  <c r="G77" i="6"/>
  <c r="E74" i="15" s="1"/>
  <c r="G78" i="6"/>
  <c r="E75" i="15" s="1"/>
  <c r="G79" i="6"/>
  <c r="E76" i="15" s="1"/>
  <c r="G80" i="6"/>
  <c r="E77" i="15" s="1"/>
  <c r="V12" i="9" l="1"/>
  <c r="AS11" i="9"/>
  <c r="V11" i="9"/>
  <c r="W11" i="9" s="1"/>
  <c r="AS10" i="9"/>
  <c r="V10" i="9"/>
  <c r="W10" i="9" s="1"/>
  <c r="F163" i="13"/>
  <c r="F151" i="13"/>
  <c r="F139" i="13"/>
  <c r="F131" i="13"/>
  <c r="F123" i="13"/>
  <c r="F111" i="13"/>
  <c r="F174" i="13"/>
  <c r="F162" i="13"/>
  <c r="F142" i="13"/>
  <c r="F102" i="13"/>
  <c r="F171" i="13"/>
  <c r="F159" i="13"/>
  <c r="F147" i="13"/>
  <c r="F115" i="13"/>
  <c r="F103" i="13"/>
  <c r="F166" i="13"/>
  <c r="F154" i="13"/>
  <c r="F146" i="13"/>
  <c r="F134" i="13"/>
  <c r="F122" i="13"/>
  <c r="F114" i="13"/>
  <c r="F106" i="13"/>
  <c r="F169" i="13"/>
  <c r="F161" i="13"/>
  <c r="F153" i="13"/>
  <c r="F145" i="13"/>
  <c r="F137" i="13"/>
  <c r="F129" i="13"/>
  <c r="F121" i="13"/>
  <c r="F113" i="13"/>
  <c r="F101" i="13"/>
  <c r="F167" i="13"/>
  <c r="F155" i="13"/>
  <c r="F143" i="13"/>
  <c r="F135" i="13"/>
  <c r="F127" i="13"/>
  <c r="F119" i="13"/>
  <c r="F107" i="13"/>
  <c r="F170" i="13"/>
  <c r="F158" i="13"/>
  <c r="F150" i="13"/>
  <c r="F138" i="13"/>
  <c r="F130" i="13"/>
  <c r="F126" i="13"/>
  <c r="F118" i="13"/>
  <c r="F110" i="13"/>
  <c r="F173" i="13"/>
  <c r="F165" i="13"/>
  <c r="F157" i="13"/>
  <c r="F149" i="13"/>
  <c r="F141" i="13"/>
  <c r="F133" i="13"/>
  <c r="F125" i="13"/>
  <c r="F117" i="13"/>
  <c r="F109" i="13"/>
  <c r="F105" i="13"/>
  <c r="F172" i="13"/>
  <c r="F168" i="13"/>
  <c r="F164" i="13"/>
  <c r="F160" i="13"/>
  <c r="F156" i="13"/>
  <c r="F152" i="13"/>
  <c r="F148" i="13"/>
  <c r="F144" i="13"/>
  <c r="F140" i="13"/>
  <c r="F136" i="13"/>
  <c r="F132" i="13"/>
  <c r="F128" i="13"/>
  <c r="F124" i="13"/>
  <c r="F120" i="13"/>
  <c r="F116" i="13"/>
  <c r="F112" i="13"/>
  <c r="F108" i="13"/>
  <c r="F104" i="13"/>
  <c r="H6" i="6"/>
  <c r="F100" i="13"/>
  <c r="W12" i="9" l="1"/>
  <c r="AT11" i="9"/>
  <c r="AT10" i="9"/>
  <c r="A33" i="8"/>
  <c r="AO3" i="5" l="1"/>
  <c r="H7" i="6" l="1"/>
  <c r="H8" i="6"/>
  <c r="H9" i="6"/>
  <c r="H10" i="6"/>
  <c r="H11" i="6"/>
  <c r="J11" i="6" s="1"/>
  <c r="H12" i="6"/>
  <c r="H13" i="6"/>
  <c r="H14" i="6"/>
  <c r="H15" i="6"/>
  <c r="H16" i="6"/>
  <c r="J16" i="6" s="1"/>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J76" i="6"/>
  <c r="I76" i="6"/>
  <c r="J71" i="6"/>
  <c r="I71" i="6"/>
  <c r="J66" i="6"/>
  <c r="I66" i="6"/>
  <c r="J61" i="6"/>
  <c r="I61" i="6"/>
  <c r="J56" i="6"/>
  <c r="I56" i="6"/>
  <c r="J51" i="6"/>
  <c r="I51" i="6"/>
  <c r="J46" i="6"/>
  <c r="I46" i="6"/>
  <c r="J41" i="6"/>
  <c r="I41" i="6"/>
  <c r="J36" i="6"/>
  <c r="I36" i="6"/>
  <c r="J31" i="6"/>
  <c r="I31" i="6"/>
  <c r="J26" i="6"/>
  <c r="J21" i="6"/>
  <c r="I16" i="6"/>
  <c r="I21" i="6" l="1"/>
  <c r="I26" i="6"/>
  <c r="I11" i="6"/>
  <c r="J6" i="6"/>
  <c r="I6" i="6"/>
  <c r="X2" i="5"/>
  <c r="A81" i="2"/>
  <c r="C81" i="2" s="1"/>
  <c r="A82" i="2"/>
  <c r="C82" i="2" s="1"/>
  <c r="A83" i="2"/>
  <c r="C83" i="2" s="1"/>
  <c r="A84" i="2"/>
  <c r="C84" i="2" s="1"/>
  <c r="A85" i="2"/>
  <c r="C85" i="2" s="1"/>
  <c r="A86" i="2"/>
  <c r="C86" i="2" s="1"/>
  <c r="A87" i="2"/>
  <c r="C87" i="2" s="1"/>
  <c r="A88" i="2"/>
  <c r="C88" i="2" s="1"/>
  <c r="A89" i="2"/>
  <c r="C89" i="2" s="1"/>
  <c r="A90" i="2"/>
  <c r="C90" i="2" s="1"/>
  <c r="A91" i="2"/>
  <c r="C91" i="2" s="1"/>
  <c r="A92" i="2"/>
  <c r="C92" i="2" s="1"/>
  <c r="A93" i="2"/>
  <c r="C93" i="2" s="1"/>
  <c r="A94" i="2"/>
  <c r="C94" i="2" s="1"/>
  <c r="A95" i="2"/>
  <c r="C95" i="2" s="1"/>
  <c r="A96" i="2"/>
  <c r="C96" i="2" s="1"/>
  <c r="A97" i="2"/>
  <c r="C97" i="2" s="1"/>
  <c r="A98" i="2"/>
  <c r="C98" i="2" s="1"/>
  <c r="A99" i="2"/>
  <c r="C99" i="2" s="1"/>
  <c r="A100" i="2"/>
  <c r="C100" i="2" s="1"/>
  <c r="A101" i="2"/>
  <c r="C101" i="2" s="1"/>
  <c r="A102" i="2"/>
  <c r="C102" i="2" s="1"/>
  <c r="A103" i="2"/>
  <c r="C103" i="2" s="1"/>
  <c r="A104" i="2"/>
  <c r="C104" i="2" s="1"/>
  <c r="A105" i="2"/>
  <c r="C105" i="2" s="1"/>
  <c r="A106" i="2"/>
  <c r="C106" i="2" s="1"/>
  <c r="A107" i="2"/>
  <c r="C107" i="2" s="1"/>
  <c r="A108" i="2"/>
  <c r="C108" i="2" s="1"/>
  <c r="A109" i="2"/>
  <c r="C109" i="2" s="1"/>
  <c r="A110" i="2"/>
  <c r="C110" i="2" s="1"/>
  <c r="A111" i="2"/>
  <c r="C111" i="2" s="1"/>
  <c r="A112" i="2"/>
  <c r="C112" i="2" s="1"/>
  <c r="A113" i="2"/>
  <c r="C113" i="2" s="1"/>
  <c r="A114" i="2"/>
  <c r="C114" i="2" s="1"/>
  <c r="A115" i="2"/>
  <c r="C115" i="2" s="1"/>
  <c r="A116" i="2"/>
  <c r="C116" i="2" s="1"/>
  <c r="A117" i="2"/>
  <c r="C117" i="2" s="1"/>
  <c r="A118" i="2"/>
  <c r="C118" i="2" s="1"/>
  <c r="A119" i="2"/>
  <c r="C119" i="2" s="1"/>
  <c r="A120" i="2"/>
  <c r="C120" i="2" s="1"/>
  <c r="A121" i="2"/>
  <c r="C121" i="2" s="1"/>
  <c r="A122" i="2"/>
  <c r="C122" i="2" s="1"/>
  <c r="A123" i="2"/>
  <c r="C123" i="2" s="1"/>
  <c r="A124" i="2"/>
  <c r="C124" i="2" s="1"/>
  <c r="A125" i="2"/>
  <c r="C125" i="2" s="1"/>
  <c r="A126" i="2"/>
  <c r="C126" i="2" s="1"/>
  <c r="A127" i="2"/>
  <c r="C127" i="2" s="1"/>
  <c r="A128" i="2"/>
  <c r="C128" i="2" s="1"/>
  <c r="A129" i="2"/>
  <c r="C129" i="2" s="1"/>
  <c r="A130" i="2"/>
  <c r="C130" i="2" s="1"/>
  <c r="A131" i="2"/>
  <c r="C131" i="2" s="1"/>
  <c r="A132" i="2"/>
  <c r="C132" i="2" s="1"/>
  <c r="A133" i="2"/>
  <c r="C133" i="2" s="1"/>
  <c r="A134" i="2"/>
  <c r="C134" i="2" s="1"/>
  <c r="A135" i="2"/>
  <c r="C135" i="2" s="1"/>
  <c r="A136" i="2"/>
  <c r="C136" i="2" s="1"/>
  <c r="A137" i="2"/>
  <c r="C137" i="2" s="1"/>
  <c r="A138" i="2"/>
  <c r="C138" i="2" s="1"/>
  <c r="A139" i="2"/>
  <c r="C139" i="2" s="1"/>
  <c r="A140" i="2"/>
  <c r="C140" i="2" s="1"/>
  <c r="A141" i="2"/>
  <c r="C141" i="2" s="1"/>
  <c r="A142" i="2"/>
  <c r="C142" i="2" s="1"/>
  <c r="A143" i="2"/>
  <c r="C143" i="2" s="1"/>
  <c r="A144" i="2"/>
  <c r="C144" i="2" s="1"/>
  <c r="A145" i="2"/>
  <c r="C145" i="2" s="1"/>
  <c r="A146" i="2"/>
  <c r="C146" i="2" s="1"/>
  <c r="A147" i="2"/>
  <c r="C147" i="2" s="1"/>
  <c r="A148" i="2"/>
  <c r="C148" i="2" s="1"/>
  <c r="A149" i="2"/>
  <c r="C149" i="2" s="1"/>
  <c r="A150" i="2"/>
  <c r="C150" i="2" s="1"/>
  <c r="A151" i="2"/>
  <c r="C151" i="2" s="1"/>
  <c r="A152" i="2"/>
  <c r="C152" i="2" s="1"/>
  <c r="A153" i="2"/>
  <c r="C153" i="2" s="1"/>
  <c r="A154" i="2"/>
  <c r="C154" i="2" s="1"/>
  <c r="A155" i="2"/>
  <c r="C155" i="2" s="1"/>
  <c r="A156" i="2"/>
  <c r="C156" i="2" s="1"/>
  <c r="A157" i="2"/>
  <c r="C157" i="2" s="1"/>
  <c r="A158" i="2"/>
  <c r="C158" i="2" s="1"/>
  <c r="A159" i="2"/>
  <c r="C159" i="2" s="1"/>
  <c r="A160" i="2"/>
  <c r="C160" i="2" s="1"/>
  <c r="A161" i="2"/>
  <c r="C161" i="2" s="1"/>
  <c r="A162" i="2"/>
  <c r="C162" i="2" s="1"/>
  <c r="A163" i="2"/>
  <c r="C163" i="2" s="1"/>
  <c r="A164" i="2"/>
  <c r="C164" i="2" s="1"/>
  <c r="A165" i="2"/>
  <c r="C165" i="2" s="1"/>
  <c r="A166" i="2"/>
  <c r="C166" i="2" s="1"/>
  <c r="A167" i="2"/>
  <c r="C167" i="2" s="1"/>
  <c r="A168" i="2"/>
  <c r="C168" i="2" s="1"/>
  <c r="A169" i="2"/>
  <c r="C169" i="2" s="1"/>
  <c r="A170" i="2"/>
  <c r="C170" i="2" s="1"/>
  <c r="A171" i="2"/>
  <c r="C171" i="2" s="1"/>
  <c r="A172" i="2"/>
  <c r="C172" i="2" s="1"/>
  <c r="A173" i="2"/>
  <c r="C173" i="2" s="1"/>
  <c r="A174" i="2"/>
  <c r="C174" i="2" s="1"/>
  <c r="A175" i="2"/>
  <c r="C175" i="2" s="1"/>
  <c r="A176" i="2"/>
  <c r="C176" i="2" s="1"/>
  <c r="A177" i="2"/>
  <c r="C177" i="2" s="1"/>
  <c r="A178" i="2"/>
  <c r="C178" i="2" s="1"/>
  <c r="A179" i="2"/>
  <c r="C179" i="2" s="1"/>
  <c r="A180" i="2"/>
  <c r="C180" i="2" s="1"/>
  <c r="A181" i="2"/>
  <c r="C181" i="2" s="1"/>
  <c r="A182" i="2"/>
  <c r="C182" i="2" s="1"/>
  <c r="A183" i="2"/>
  <c r="C183" i="2" s="1"/>
  <c r="A184" i="2"/>
  <c r="C184" i="2" s="1"/>
  <c r="A185" i="2"/>
  <c r="C185" i="2" s="1"/>
  <c r="A186" i="2"/>
  <c r="C186" i="2" s="1"/>
  <c r="A187" i="2"/>
  <c r="C187" i="2" s="1"/>
  <c r="A188" i="2"/>
  <c r="C188" i="2" s="1"/>
  <c r="A189" i="2"/>
  <c r="C189" i="2" s="1"/>
  <c r="A190" i="2"/>
  <c r="C190" i="2" s="1"/>
  <c r="A191" i="2"/>
  <c r="C191" i="2" s="1"/>
  <c r="A192" i="2"/>
  <c r="C192" i="2" s="1"/>
  <c r="A193" i="2"/>
  <c r="C193" i="2" s="1"/>
  <c r="A194" i="2"/>
  <c r="C194" i="2" s="1"/>
  <c r="A195" i="2"/>
  <c r="C195" i="2" s="1"/>
  <c r="A196" i="2"/>
  <c r="C196" i="2" s="1"/>
  <c r="A197" i="2"/>
  <c r="C197" i="2" s="1"/>
  <c r="A198" i="2"/>
  <c r="C198" i="2" s="1"/>
  <c r="A199" i="2"/>
  <c r="C199" i="2" s="1"/>
  <c r="A200" i="2"/>
  <c r="C200" i="2" s="1"/>
  <c r="A201" i="2"/>
  <c r="C201" i="2" s="1"/>
  <c r="A202" i="2"/>
  <c r="C202" i="2" s="1"/>
  <c r="A203" i="2"/>
  <c r="C203" i="2" s="1"/>
  <c r="A204" i="2"/>
  <c r="C204" i="2" s="1"/>
  <c r="A205" i="2"/>
  <c r="C205" i="2" s="1"/>
  <c r="A206" i="2"/>
  <c r="C206" i="2" s="1"/>
  <c r="A207" i="2"/>
  <c r="C207" i="2" s="1"/>
  <c r="A208" i="2"/>
  <c r="C208" i="2" s="1"/>
  <c r="A209" i="2"/>
  <c r="C209" i="2" s="1"/>
  <c r="A210" i="2"/>
  <c r="C210" i="2" s="1"/>
  <c r="A211" i="2"/>
  <c r="C211" i="2" s="1"/>
  <c r="A212" i="2"/>
  <c r="C212" i="2" s="1"/>
  <c r="A213" i="2"/>
  <c r="C213" i="2" s="1"/>
  <c r="A214" i="2"/>
  <c r="C214" i="2" s="1"/>
  <c r="A215" i="2"/>
  <c r="C215" i="2" s="1"/>
  <c r="A216" i="2"/>
  <c r="C216" i="2" s="1"/>
  <c r="A217" i="2"/>
  <c r="C217" i="2" s="1"/>
  <c r="A218" i="2"/>
  <c r="C218" i="2" s="1"/>
  <c r="A219" i="2"/>
  <c r="C219" i="2" s="1"/>
  <c r="A220" i="2"/>
  <c r="C220" i="2" s="1"/>
  <c r="A221" i="2"/>
  <c r="C221" i="2" s="1"/>
  <c r="A222" i="2"/>
  <c r="C222" i="2" s="1"/>
  <c r="A223" i="2"/>
  <c r="C223" i="2" s="1"/>
  <c r="A224" i="2"/>
  <c r="C224" i="2" s="1"/>
  <c r="A225" i="2"/>
  <c r="C225" i="2" s="1"/>
  <c r="A226" i="2"/>
  <c r="C226" i="2" s="1"/>
  <c r="A227" i="2"/>
  <c r="C227" i="2" s="1"/>
  <c r="A228" i="2"/>
  <c r="C228" i="2" s="1"/>
  <c r="A229" i="2"/>
  <c r="C229" i="2" s="1"/>
  <c r="A230" i="2"/>
  <c r="C230" i="2" s="1"/>
  <c r="A231" i="2"/>
  <c r="C231" i="2" s="1"/>
  <c r="A232" i="2"/>
  <c r="C232" i="2" s="1"/>
  <c r="A233" i="2"/>
  <c r="C233" i="2" s="1"/>
  <c r="A234" i="2"/>
  <c r="C234" i="2" s="1"/>
  <c r="A235" i="2"/>
  <c r="C235" i="2" s="1"/>
  <c r="A236" i="2"/>
  <c r="C236" i="2" s="1"/>
  <c r="A237" i="2"/>
  <c r="C237" i="2" s="1"/>
  <c r="A238" i="2"/>
  <c r="C238" i="2" s="1"/>
  <c r="A239" i="2"/>
  <c r="C239" i="2" s="1"/>
  <c r="A240" i="2"/>
  <c r="C240" i="2" s="1"/>
  <c r="A241" i="2"/>
  <c r="C241" i="2" s="1"/>
  <c r="A242" i="2"/>
  <c r="C242" i="2" s="1"/>
  <c r="A243" i="2"/>
  <c r="C243" i="2" s="1"/>
  <c r="A244" i="2"/>
  <c r="C244" i="2" s="1"/>
  <c r="A245" i="2"/>
  <c r="C245" i="2" s="1"/>
  <c r="A246" i="2"/>
  <c r="C246" i="2" s="1"/>
  <c r="A247" i="2"/>
  <c r="C247" i="2" s="1"/>
  <c r="A248" i="2"/>
  <c r="C248" i="2" s="1"/>
  <c r="A249" i="2"/>
  <c r="C249" i="2" s="1"/>
  <c r="A250" i="2"/>
  <c r="C250" i="2" s="1"/>
  <c r="A251" i="2"/>
  <c r="C251" i="2" s="1"/>
  <c r="A252" i="2"/>
  <c r="C252" i="2" s="1"/>
  <c r="A253" i="2"/>
  <c r="C253" i="2" s="1"/>
  <c r="A254" i="2"/>
  <c r="C254" i="2" s="1"/>
  <c r="A255" i="2"/>
  <c r="C255" i="2" s="1"/>
  <c r="A256" i="2"/>
  <c r="C256" i="2" s="1"/>
  <c r="A257" i="2"/>
  <c r="C257" i="2" s="1"/>
  <c r="A258" i="2"/>
  <c r="C258" i="2" s="1"/>
  <c r="A259" i="2"/>
  <c r="C259" i="2" s="1"/>
  <c r="A260" i="2"/>
  <c r="C260" i="2" s="1"/>
  <c r="A261" i="2"/>
  <c r="C261" i="2" s="1"/>
  <c r="A262" i="2"/>
  <c r="C262" i="2" s="1"/>
  <c r="A263" i="2"/>
  <c r="C263" i="2" s="1"/>
  <c r="A264" i="2"/>
  <c r="C264" i="2" s="1"/>
  <c r="A265" i="2"/>
  <c r="C265" i="2" s="1"/>
  <c r="A266" i="2"/>
  <c r="C266" i="2" s="1"/>
  <c r="A267" i="2"/>
  <c r="C267" i="2" s="1"/>
  <c r="A268" i="2"/>
  <c r="C268" i="2" s="1"/>
  <c r="A9" i="2"/>
  <c r="C9" i="2" s="1"/>
  <c r="B3" i="3"/>
  <c r="B4" i="3"/>
  <c r="B5" i="3"/>
  <c r="B6" i="3"/>
  <c r="B7" i="3"/>
  <c r="B8" i="3"/>
  <c r="B9" i="3"/>
  <c r="B10" i="3"/>
  <c r="B11" i="3"/>
  <c r="B12" i="3"/>
  <c r="B13" i="3"/>
  <c r="B14" i="3"/>
  <c r="B15" i="3"/>
  <c r="B16" i="3"/>
  <c r="B2" i="3"/>
  <c r="B27" i="6" l="1" a="1"/>
  <c r="B27" i="6" s="1"/>
  <c r="B30" i="6" a="1"/>
  <c r="B30" i="6" s="1"/>
  <c r="B29" i="6" a="1"/>
  <c r="B29" i="6" s="1"/>
  <c r="B28" i="6" a="1"/>
  <c r="B28" i="6" s="1"/>
  <c r="B26" i="6" a="1"/>
  <c r="B26" i="6" s="1"/>
  <c r="B8" i="6" a="1"/>
  <c r="B8" i="6" s="1"/>
  <c r="B9" i="6" a="1"/>
  <c r="B9" i="6" s="1"/>
  <c r="B7" i="6" a="1"/>
  <c r="B7" i="6" s="1"/>
  <c r="B10" i="6" a="1"/>
  <c r="B10" i="6" s="1"/>
  <c r="B62" i="6" a="1"/>
  <c r="B62" i="6" s="1"/>
  <c r="B64" i="6" a="1"/>
  <c r="B64" i="6" s="1"/>
  <c r="B65" i="6" a="1"/>
  <c r="B65" i="6" s="1"/>
  <c r="B61" i="6" a="1"/>
  <c r="B61" i="6" s="1"/>
  <c r="B63" i="6" a="1"/>
  <c r="B63" i="6" s="1"/>
  <c r="B43" i="6" a="1"/>
  <c r="B43" i="6" s="1"/>
  <c r="B41" i="6" a="1"/>
  <c r="B41" i="6" s="1"/>
  <c r="B44" i="6" a="1"/>
  <c r="B44" i="6" s="1"/>
  <c r="B42" i="6" a="1"/>
  <c r="B42" i="6" s="1"/>
  <c r="B45" i="6" a="1"/>
  <c r="B45" i="6" s="1"/>
  <c r="B22" i="6" a="1"/>
  <c r="B22" i="6" s="1"/>
  <c r="B21" i="6" a="1"/>
  <c r="B21" i="6" s="1"/>
  <c r="B24" i="6" a="1"/>
  <c r="B24" i="6" s="1"/>
  <c r="B25" i="6" a="1"/>
  <c r="B25" i="6" s="1"/>
  <c r="B23" i="6" a="1"/>
  <c r="B23" i="6" s="1"/>
  <c r="B78" i="6" a="1"/>
  <c r="B78" i="6" s="1"/>
  <c r="B77" i="6" a="1"/>
  <c r="B77" i="6" s="1"/>
  <c r="B76" i="6" a="1"/>
  <c r="B76" i="6" s="1"/>
  <c r="B80" i="6" a="1"/>
  <c r="B80" i="6" s="1"/>
  <c r="B79" i="6" a="1"/>
  <c r="B79" i="6" s="1"/>
  <c r="B59" i="6" a="1"/>
  <c r="B59" i="6" s="1"/>
  <c r="B56" i="6" a="1"/>
  <c r="B56" i="6" s="1"/>
  <c r="B57" i="6" a="1"/>
  <c r="B57" i="6" s="1"/>
  <c r="B60" i="6" a="1"/>
  <c r="B60" i="6" s="1"/>
  <c r="B58" i="6" a="1"/>
  <c r="B58" i="6" s="1"/>
  <c r="B38" i="6" a="1"/>
  <c r="B38" i="6" s="1"/>
  <c r="B37" i="6" a="1"/>
  <c r="B37" i="6" s="1"/>
  <c r="B40" i="6" a="1"/>
  <c r="B40" i="6" s="1"/>
  <c r="B36" i="6" a="1"/>
  <c r="B36" i="6" s="1"/>
  <c r="B39" i="6" a="1"/>
  <c r="B39" i="6" s="1"/>
  <c r="B19" i="6" a="1"/>
  <c r="B19" i="6" s="1"/>
  <c r="B16" i="6" a="1"/>
  <c r="B16" i="6" s="1"/>
  <c r="B17" i="6" a="1"/>
  <c r="B17" i="6" s="1"/>
  <c r="B20" i="6" a="1"/>
  <c r="B20" i="6" s="1"/>
  <c r="B18" i="6" a="1"/>
  <c r="B18" i="6" s="1"/>
  <c r="B67" i="6" a="1"/>
  <c r="B67" i="6" s="1"/>
  <c r="B70" i="6" a="1"/>
  <c r="B70" i="6" s="1"/>
  <c r="B68" i="6" a="1"/>
  <c r="B68" i="6" s="1"/>
  <c r="B69" i="6" a="1"/>
  <c r="B69" i="6" s="1"/>
  <c r="B66" i="6" a="1"/>
  <c r="B66" i="6" s="1"/>
  <c r="B46" i="6" a="1"/>
  <c r="B46" i="6" s="1"/>
  <c r="B48" i="6" a="1"/>
  <c r="B48" i="6" s="1"/>
  <c r="B49" i="6" a="1"/>
  <c r="B49" i="6" s="1"/>
  <c r="B47" i="6" a="1"/>
  <c r="B47" i="6" s="1"/>
  <c r="B50" i="6" a="1"/>
  <c r="B50" i="6" s="1"/>
  <c r="B75" i="6" a="1"/>
  <c r="B75" i="6" s="1"/>
  <c r="B73" i="6" a="1"/>
  <c r="B73" i="6" s="1"/>
  <c r="B71" i="6" a="1"/>
  <c r="B71" i="6" s="1"/>
  <c r="B74" i="6" a="1"/>
  <c r="B74" i="6" s="1"/>
  <c r="B72" i="6" a="1"/>
  <c r="B72" i="6" s="1"/>
  <c r="B51" i="6" a="1"/>
  <c r="B51" i="6" s="1"/>
  <c r="B54" i="6" a="1"/>
  <c r="B54" i="6" s="1"/>
  <c r="B52" i="6" a="1"/>
  <c r="B52" i="6" s="1"/>
  <c r="B53" i="6" a="1"/>
  <c r="B53" i="6" s="1"/>
  <c r="B55" i="6" a="1"/>
  <c r="B55" i="6" s="1"/>
  <c r="B35" i="6" a="1"/>
  <c r="B35" i="6" s="1"/>
  <c r="B32" i="6" a="1"/>
  <c r="B32" i="6" s="1"/>
  <c r="B33" i="6" a="1"/>
  <c r="B33" i="6" s="1"/>
  <c r="B31" i="6" a="1"/>
  <c r="B31" i="6" s="1"/>
  <c r="B34" i="6" a="1"/>
  <c r="B34" i="6" s="1"/>
  <c r="B11" i="6" a="1"/>
  <c r="B11" i="6" s="1"/>
  <c r="B14" i="6" a="1"/>
  <c r="B14" i="6" s="1"/>
  <c r="B13" i="6" a="1"/>
  <c r="B13" i="6" s="1"/>
  <c r="B12" i="6" a="1"/>
  <c r="B12" i="6" s="1"/>
  <c r="B15" i="6" a="1"/>
  <c r="B15" i="6" s="1"/>
  <c r="I66" i="13"/>
  <c r="I76" i="13"/>
  <c r="I72" i="13"/>
  <c r="I68" i="13"/>
  <c r="I64" i="13"/>
  <c r="I75" i="13"/>
  <c r="I71" i="13"/>
  <c r="I67" i="13"/>
  <c r="I74" i="13"/>
  <c r="I70" i="13"/>
  <c r="I77" i="13"/>
  <c r="I73" i="13"/>
  <c r="I69" i="13"/>
  <c r="I65" i="13"/>
  <c r="B6" i="6" a="1"/>
  <c r="B6" i="6" s="1"/>
  <c r="I63" i="13"/>
  <c r="E63" i="7"/>
  <c r="B262" i="5"/>
  <c r="E267" i="2"/>
  <c r="B258" i="5"/>
  <c r="E263" i="2"/>
  <c r="B254" i="5"/>
  <c r="E259" i="2"/>
  <c r="B250" i="5"/>
  <c r="E255" i="2"/>
  <c r="B246" i="5"/>
  <c r="E251" i="2"/>
  <c r="B242" i="5"/>
  <c r="E247" i="2"/>
  <c r="B238" i="5"/>
  <c r="E243" i="2"/>
  <c r="B234" i="5"/>
  <c r="E239" i="2"/>
  <c r="B230" i="5"/>
  <c r="E235" i="2"/>
  <c r="B226" i="5"/>
  <c r="E231" i="2"/>
  <c r="B222" i="5"/>
  <c r="E227" i="2"/>
  <c r="B218" i="5"/>
  <c r="E223" i="2"/>
  <c r="B214" i="5"/>
  <c r="E219" i="2"/>
  <c r="B210" i="5"/>
  <c r="E215" i="2"/>
  <c r="B206" i="5"/>
  <c r="E211" i="2"/>
  <c r="B202" i="5"/>
  <c r="E207" i="2"/>
  <c r="B198" i="5"/>
  <c r="E203" i="2"/>
  <c r="B194" i="5"/>
  <c r="E199" i="2"/>
  <c r="B190" i="5"/>
  <c r="E195" i="2"/>
  <c r="B186" i="5"/>
  <c r="E191" i="2"/>
  <c r="B182" i="5"/>
  <c r="E187" i="2"/>
  <c r="B178" i="5"/>
  <c r="E183" i="2"/>
  <c r="B174" i="5"/>
  <c r="E179" i="2"/>
  <c r="B170" i="5"/>
  <c r="E175" i="2"/>
  <c r="B166" i="5"/>
  <c r="E171" i="2"/>
  <c r="B162" i="5"/>
  <c r="E167" i="2"/>
  <c r="B158" i="5"/>
  <c r="E163" i="2"/>
  <c r="B154" i="5"/>
  <c r="E159" i="2"/>
  <c r="B150" i="5"/>
  <c r="E155" i="2"/>
  <c r="B146" i="5"/>
  <c r="E151" i="2"/>
  <c r="B142" i="5"/>
  <c r="E147" i="2"/>
  <c r="B138" i="5"/>
  <c r="E143" i="2"/>
  <c r="B134" i="5"/>
  <c r="E139" i="2"/>
  <c r="B130" i="5"/>
  <c r="E135" i="2"/>
  <c r="B126" i="5"/>
  <c r="E131" i="2"/>
  <c r="B122" i="5"/>
  <c r="E127" i="2"/>
  <c r="B118" i="5"/>
  <c r="E123" i="2"/>
  <c r="B114" i="5"/>
  <c r="E119" i="2"/>
  <c r="B110" i="5"/>
  <c r="E115" i="2"/>
  <c r="B106" i="5"/>
  <c r="E111" i="2"/>
  <c r="B102" i="5"/>
  <c r="E107" i="2"/>
  <c r="B98" i="5"/>
  <c r="E103" i="2"/>
  <c r="B94" i="5"/>
  <c r="E99" i="2"/>
  <c r="B90" i="5"/>
  <c r="E95" i="2"/>
  <c r="B86" i="5"/>
  <c r="E91" i="2"/>
  <c r="B82" i="5"/>
  <c r="E87" i="2"/>
  <c r="B78" i="5"/>
  <c r="E83" i="2"/>
  <c r="B261" i="5"/>
  <c r="E266" i="2"/>
  <c r="B257" i="5"/>
  <c r="E262" i="2"/>
  <c r="B253" i="5"/>
  <c r="E258" i="2"/>
  <c r="B249" i="5"/>
  <c r="E254" i="2"/>
  <c r="B245" i="5"/>
  <c r="E250" i="2"/>
  <c r="B241" i="5"/>
  <c r="E246" i="2"/>
  <c r="B237" i="5"/>
  <c r="E242" i="2"/>
  <c r="B233" i="5"/>
  <c r="E238" i="2"/>
  <c r="B229" i="5"/>
  <c r="E234" i="2"/>
  <c r="B225" i="5"/>
  <c r="E230" i="2"/>
  <c r="B221" i="5"/>
  <c r="E226" i="2"/>
  <c r="B217" i="5"/>
  <c r="E222" i="2"/>
  <c r="B213" i="5"/>
  <c r="E218" i="2"/>
  <c r="B209" i="5"/>
  <c r="E214" i="2"/>
  <c r="B205" i="5"/>
  <c r="E210" i="2"/>
  <c r="B201" i="5"/>
  <c r="E206" i="2"/>
  <c r="B197" i="5"/>
  <c r="E202" i="2"/>
  <c r="B193" i="5"/>
  <c r="E198" i="2"/>
  <c r="B189" i="5"/>
  <c r="E194" i="2"/>
  <c r="B185" i="5"/>
  <c r="E190" i="2"/>
  <c r="B181" i="5"/>
  <c r="E186" i="2"/>
  <c r="B177" i="5"/>
  <c r="E182" i="2"/>
  <c r="B173" i="5"/>
  <c r="E178" i="2"/>
  <c r="B169" i="5"/>
  <c r="E174" i="2"/>
  <c r="B165" i="5"/>
  <c r="E170" i="2"/>
  <c r="B161" i="5"/>
  <c r="E166" i="2"/>
  <c r="B157" i="5"/>
  <c r="E162" i="2"/>
  <c r="B153" i="5"/>
  <c r="E158" i="2"/>
  <c r="B149" i="5"/>
  <c r="E154" i="2"/>
  <c r="B145" i="5"/>
  <c r="E150" i="2"/>
  <c r="B141" i="5"/>
  <c r="E146" i="2"/>
  <c r="B137" i="5"/>
  <c r="E142" i="2"/>
  <c r="B133" i="5"/>
  <c r="E138" i="2"/>
  <c r="B129" i="5"/>
  <c r="E134" i="2"/>
  <c r="B125" i="5"/>
  <c r="E130" i="2"/>
  <c r="B121" i="5"/>
  <c r="E126" i="2"/>
  <c r="B117" i="5"/>
  <c r="E122" i="2"/>
  <c r="B113" i="5"/>
  <c r="E118" i="2"/>
  <c r="B109" i="5"/>
  <c r="E114" i="2"/>
  <c r="B105" i="5"/>
  <c r="E110" i="2"/>
  <c r="B101" i="5"/>
  <c r="E106" i="2"/>
  <c r="B97" i="5"/>
  <c r="E102" i="2"/>
  <c r="B93" i="5"/>
  <c r="E98" i="2"/>
  <c r="B89" i="5"/>
  <c r="E94" i="2"/>
  <c r="B85" i="5"/>
  <c r="E90" i="2"/>
  <c r="B81" i="5"/>
  <c r="E86" i="2"/>
  <c r="B77" i="5"/>
  <c r="E82" i="2"/>
  <c r="B260" i="5"/>
  <c r="E265" i="2"/>
  <c r="B256" i="5"/>
  <c r="E261" i="2"/>
  <c r="B252" i="5"/>
  <c r="E257" i="2"/>
  <c r="B248" i="5"/>
  <c r="E253" i="2"/>
  <c r="B244" i="5"/>
  <c r="E249" i="2"/>
  <c r="B240" i="5"/>
  <c r="E245" i="2"/>
  <c r="B236" i="5"/>
  <c r="E241" i="2"/>
  <c r="B232" i="5"/>
  <c r="E237" i="2"/>
  <c r="B228" i="5"/>
  <c r="E233" i="2"/>
  <c r="B224" i="5"/>
  <c r="E229" i="2"/>
  <c r="B220" i="5"/>
  <c r="E225" i="2"/>
  <c r="B216" i="5"/>
  <c r="E221" i="2"/>
  <c r="B212" i="5"/>
  <c r="E217" i="2"/>
  <c r="B208" i="5"/>
  <c r="E213" i="2"/>
  <c r="B204" i="5"/>
  <c r="E209" i="2"/>
  <c r="B200" i="5"/>
  <c r="E205" i="2"/>
  <c r="B196" i="5"/>
  <c r="E201" i="2"/>
  <c r="B192" i="5"/>
  <c r="E197" i="2"/>
  <c r="B188" i="5"/>
  <c r="E193" i="2"/>
  <c r="B184" i="5"/>
  <c r="E189" i="2"/>
  <c r="B180" i="5"/>
  <c r="E185" i="2"/>
  <c r="B176" i="5"/>
  <c r="E181" i="2"/>
  <c r="B172" i="5"/>
  <c r="E177" i="2"/>
  <c r="B168" i="5"/>
  <c r="E173" i="2"/>
  <c r="B164" i="5"/>
  <c r="E169" i="2"/>
  <c r="B160" i="5"/>
  <c r="E165" i="2"/>
  <c r="B156" i="5"/>
  <c r="E161" i="2"/>
  <c r="B152" i="5"/>
  <c r="E157" i="2"/>
  <c r="B148" i="5"/>
  <c r="E153" i="2"/>
  <c r="B144" i="5"/>
  <c r="E149" i="2"/>
  <c r="B140" i="5"/>
  <c r="E145" i="2"/>
  <c r="B136" i="5"/>
  <c r="E141" i="2"/>
  <c r="B132" i="5"/>
  <c r="E137" i="2"/>
  <c r="B128" i="5"/>
  <c r="E133" i="2"/>
  <c r="B124" i="5"/>
  <c r="E129" i="2"/>
  <c r="B120" i="5"/>
  <c r="E125" i="2"/>
  <c r="B116" i="5"/>
  <c r="E121" i="2"/>
  <c r="B112" i="5"/>
  <c r="E117" i="2"/>
  <c r="B108" i="5"/>
  <c r="E113" i="2"/>
  <c r="B104" i="5"/>
  <c r="E109" i="2"/>
  <c r="B100" i="5"/>
  <c r="E105" i="2"/>
  <c r="B96" i="5"/>
  <c r="E101" i="2"/>
  <c r="B92" i="5"/>
  <c r="E97" i="2"/>
  <c r="B88" i="5"/>
  <c r="E93" i="2"/>
  <c r="B84" i="5"/>
  <c r="E89" i="2"/>
  <c r="B80" i="5"/>
  <c r="E85" i="2"/>
  <c r="B76" i="5"/>
  <c r="E81" i="2"/>
  <c r="E9" i="2"/>
  <c r="D4" i="5" s="1"/>
  <c r="D9" i="2"/>
  <c r="C4" i="5" s="1"/>
  <c r="B263" i="5"/>
  <c r="E268" i="2"/>
  <c r="B259" i="5"/>
  <c r="E264" i="2"/>
  <c r="B255" i="5"/>
  <c r="E260" i="2"/>
  <c r="B251" i="5"/>
  <c r="E256" i="2"/>
  <c r="B247" i="5"/>
  <c r="E252" i="2"/>
  <c r="B243" i="5"/>
  <c r="E248" i="2"/>
  <c r="B239" i="5"/>
  <c r="E244" i="2"/>
  <c r="B235" i="5"/>
  <c r="E240" i="2"/>
  <c r="B231" i="5"/>
  <c r="E236" i="2"/>
  <c r="B227" i="5"/>
  <c r="E232" i="2"/>
  <c r="B223" i="5"/>
  <c r="E228" i="2"/>
  <c r="B219" i="5"/>
  <c r="E224" i="2"/>
  <c r="B215" i="5"/>
  <c r="E220" i="2"/>
  <c r="B211" i="5"/>
  <c r="E216" i="2"/>
  <c r="B207" i="5"/>
  <c r="E212" i="2"/>
  <c r="B203" i="5"/>
  <c r="E208" i="2"/>
  <c r="B199" i="5"/>
  <c r="E204" i="2"/>
  <c r="B195" i="5"/>
  <c r="E200" i="2"/>
  <c r="B191" i="5"/>
  <c r="E196" i="2"/>
  <c r="B187" i="5"/>
  <c r="E192" i="2"/>
  <c r="B183" i="5"/>
  <c r="E188" i="2"/>
  <c r="B179" i="5"/>
  <c r="E184" i="2"/>
  <c r="B175" i="5"/>
  <c r="E180" i="2"/>
  <c r="B171" i="5"/>
  <c r="E176" i="2"/>
  <c r="B167" i="5"/>
  <c r="E172" i="2"/>
  <c r="B163" i="5"/>
  <c r="E168" i="2"/>
  <c r="B159" i="5"/>
  <c r="E164" i="2"/>
  <c r="B155" i="5"/>
  <c r="E160" i="2"/>
  <c r="B151" i="5"/>
  <c r="E156" i="2"/>
  <c r="B147" i="5"/>
  <c r="E152" i="2"/>
  <c r="B143" i="5"/>
  <c r="E148" i="2"/>
  <c r="B139" i="5"/>
  <c r="E144" i="2"/>
  <c r="B135" i="5"/>
  <c r="E140" i="2"/>
  <c r="B131" i="5"/>
  <c r="E136" i="2"/>
  <c r="B127" i="5"/>
  <c r="E132" i="2"/>
  <c r="B123" i="5"/>
  <c r="E128" i="2"/>
  <c r="B119" i="5"/>
  <c r="E124" i="2"/>
  <c r="B115" i="5"/>
  <c r="E120" i="2"/>
  <c r="B111" i="5"/>
  <c r="E116" i="2"/>
  <c r="B107" i="5"/>
  <c r="E112" i="2"/>
  <c r="B103" i="5"/>
  <c r="E108" i="2"/>
  <c r="B99" i="5"/>
  <c r="E104" i="2"/>
  <c r="B95" i="5"/>
  <c r="E100" i="2"/>
  <c r="B91" i="5"/>
  <c r="E96" i="2"/>
  <c r="B87" i="5"/>
  <c r="E92" i="2"/>
  <c r="B83" i="5"/>
  <c r="E88" i="2"/>
  <c r="B79" i="5"/>
  <c r="E84" i="2"/>
  <c r="AF9" i="9" a="1"/>
  <c r="AF9" i="9" s="1"/>
  <c r="E69" i="7"/>
  <c r="AB9" i="9" a="1"/>
  <c r="AB9" i="9" s="1"/>
  <c r="E65" i="7"/>
  <c r="AJ9" i="9" a="1"/>
  <c r="AJ9" i="9" s="1"/>
  <c r="E73" i="7"/>
  <c r="AI9" i="9" a="1"/>
  <c r="AI9" i="9" s="1"/>
  <c r="E72" i="7"/>
  <c r="AE9" i="9" a="1"/>
  <c r="AE9" i="9" s="1"/>
  <c r="E68" i="7"/>
  <c r="AA9" i="9" a="1"/>
  <c r="AA9" i="9" s="1"/>
  <c r="E64" i="7"/>
  <c r="AN9" i="9" a="1"/>
  <c r="AN9" i="9" s="1"/>
  <c r="E77" i="7"/>
  <c r="AM9" i="9" a="1"/>
  <c r="AM9" i="9" s="1"/>
  <c r="E76" i="7"/>
  <c r="AL9" i="9" a="1"/>
  <c r="AL9" i="9" s="1"/>
  <c r="E75" i="7"/>
  <c r="AH9" i="9" a="1"/>
  <c r="AH9" i="9" s="1"/>
  <c r="E71" i="7"/>
  <c r="AD9" i="9" a="1"/>
  <c r="AD9" i="9" s="1"/>
  <c r="E67" i="7"/>
  <c r="Z9" i="9" a="1"/>
  <c r="Z9" i="9" s="1"/>
  <c r="AK9" i="9" a="1"/>
  <c r="AK9" i="9" s="1"/>
  <c r="E74" i="7"/>
  <c r="AG9" i="9" a="1"/>
  <c r="AG9" i="9" s="1"/>
  <c r="E70" i="7"/>
  <c r="AC9" i="9" a="1"/>
  <c r="AC9" i="9" s="1"/>
  <c r="E66" i="7"/>
  <c r="T3" i="5" a="1"/>
  <c r="T3" i="5" s="1"/>
  <c r="T8" i="2" a="1"/>
  <c r="T8" i="2" s="1"/>
  <c r="P8" i="2" a="1"/>
  <c r="P8" i="2" s="1"/>
  <c r="P3" i="5" a="1"/>
  <c r="P3" i="5" s="1"/>
  <c r="L3" i="5" a="1"/>
  <c r="L3" i="5" s="1"/>
  <c r="L8" i="2" a="1"/>
  <c r="L8" i="2" s="1"/>
  <c r="H8" i="2" a="1"/>
  <c r="H8" i="2" s="1"/>
  <c r="H3" i="5" a="1"/>
  <c r="H3" i="5" s="1"/>
  <c r="O3" i="5" a="1"/>
  <c r="O3" i="5" s="1"/>
  <c r="O8" i="2" a="1"/>
  <c r="O8" i="2" s="1"/>
  <c r="K3" i="5" a="1"/>
  <c r="K3" i="5" s="1"/>
  <c r="K8" i="2" a="1"/>
  <c r="K8" i="2" s="1"/>
  <c r="G3" i="5" a="1"/>
  <c r="G3" i="5" s="1"/>
  <c r="G8" i="2" a="1"/>
  <c r="G8" i="2" s="1"/>
  <c r="S3" i="5" a="1"/>
  <c r="S3" i="5" s="1"/>
  <c r="S8" i="2" a="1"/>
  <c r="S8" i="2" s="1"/>
  <c r="R3" i="5" a="1"/>
  <c r="R3" i="5" s="1"/>
  <c r="R8" i="2" a="1"/>
  <c r="R8" i="2" s="1"/>
  <c r="N3" i="5" a="1"/>
  <c r="N3" i="5" s="1"/>
  <c r="N8" i="2" a="1"/>
  <c r="N8" i="2" s="1"/>
  <c r="J3" i="5" a="1"/>
  <c r="J3" i="5" s="1"/>
  <c r="J8" i="2" a="1"/>
  <c r="J8" i="2" s="1"/>
  <c r="Q3" i="5" a="1"/>
  <c r="Q3" i="5" s="1"/>
  <c r="Q8" i="2" a="1"/>
  <c r="Q8" i="2" s="1"/>
  <c r="M8" i="2" a="1"/>
  <c r="M8" i="2" s="1"/>
  <c r="M3" i="5" a="1"/>
  <c r="M3" i="5" s="1"/>
  <c r="I3" i="5" a="1"/>
  <c r="I3" i="5" s="1"/>
  <c r="I8" i="2" a="1"/>
  <c r="I8" i="2" s="1"/>
  <c r="C9" i="9" a="1"/>
  <c r="C9" i="9" s="1"/>
  <c r="A5" i="7"/>
  <c r="F3" i="5" a="1"/>
  <c r="F3" i="5" s="1"/>
  <c r="F8" i="2" a="1"/>
  <c r="F8" i="2" s="1"/>
  <c r="A19" i="7"/>
  <c r="A15" i="7"/>
  <c r="A11" i="7"/>
  <c r="A7" i="7"/>
  <c r="A18" i="7"/>
  <c r="A14" i="7"/>
  <c r="A10" i="7"/>
  <c r="A6" i="7"/>
  <c r="A16" i="7"/>
  <c r="A12" i="7"/>
  <c r="A8" i="7"/>
  <c r="A17" i="7"/>
  <c r="A13" i="7"/>
  <c r="A9" i="7"/>
  <c r="Q9" i="9" a="1"/>
  <c r="Q9" i="9" s="1"/>
  <c r="P9" i="9" a="1"/>
  <c r="P9" i="9" s="1"/>
  <c r="O9" i="9" a="1"/>
  <c r="O9" i="9" s="1"/>
  <c r="N9" i="9" a="1"/>
  <c r="N9" i="9" s="1"/>
  <c r="M9" i="9" a="1"/>
  <c r="M9" i="9" s="1"/>
  <c r="L9" i="9" a="1"/>
  <c r="L9" i="9" s="1"/>
  <c r="K9" i="9" a="1"/>
  <c r="K9" i="9" s="1"/>
  <c r="J9" i="9" a="1"/>
  <c r="J9" i="9" s="1"/>
  <c r="I9" i="9" a="1"/>
  <c r="I9" i="9" s="1"/>
  <c r="H9" i="9" a="1"/>
  <c r="H9" i="9" s="1"/>
  <c r="G9" i="9" a="1"/>
  <c r="G9" i="9" s="1"/>
  <c r="F9" i="9" a="1"/>
  <c r="F9" i="9" s="1"/>
  <c r="E9" i="9" a="1"/>
  <c r="E9" i="9" s="1"/>
  <c r="D9" i="9" a="1"/>
  <c r="D9" i="9" s="1"/>
  <c r="A10" i="2"/>
  <c r="C10" i="2" s="1"/>
  <c r="Q37" i="8" l="1" a="1"/>
  <c r="Q37" i="8" s="1"/>
  <c r="Q32" i="8"/>
  <c r="Q33" i="8"/>
  <c r="A114" i="13"/>
  <c r="D114" i="13" s="1" a="1"/>
  <c r="D114" i="13" s="1"/>
  <c r="I114" i="13" s="1"/>
  <c r="B17" i="15"/>
  <c r="A171" i="13"/>
  <c r="D171" i="13" s="1" a="1"/>
  <c r="D171" i="13" s="1"/>
  <c r="G171" i="13" s="1"/>
  <c r="B74" i="15"/>
  <c r="A158" i="13"/>
  <c r="D158" i="13" s="1" a="1"/>
  <c r="D158" i="13" s="1"/>
  <c r="B61" i="15"/>
  <c r="A140" i="13"/>
  <c r="D140" i="13" s="1" a="1"/>
  <c r="D140" i="13" s="1"/>
  <c r="G140" i="13" s="1"/>
  <c r="B43" i="15"/>
  <c r="A125" i="13"/>
  <c r="D125" i="13" s="1" a="1"/>
  <c r="D125" i="13" s="1"/>
  <c r="G125" i="13" s="1"/>
  <c r="B28" i="15"/>
  <c r="A103" i="13"/>
  <c r="D103" i="13" s="1" a="1"/>
  <c r="D103" i="13" s="1"/>
  <c r="G103" i="13" s="1"/>
  <c r="B6" i="15"/>
  <c r="A111" i="13"/>
  <c r="D111" i="13" s="1" a="1"/>
  <c r="D111" i="13" s="1"/>
  <c r="G111" i="13" s="1"/>
  <c r="B14" i="15"/>
  <c r="A134" i="13"/>
  <c r="D134" i="13" s="1" a="1"/>
  <c r="D134" i="13" s="1"/>
  <c r="I134" i="13" s="1"/>
  <c r="B37" i="15"/>
  <c r="A150" i="13"/>
  <c r="D150" i="13" s="1" a="1"/>
  <c r="D150" i="13" s="1"/>
  <c r="G150" i="13" s="1"/>
  <c r="B53" i="15"/>
  <c r="A173" i="13"/>
  <c r="D173" i="13" s="1" a="1"/>
  <c r="D173" i="13" s="1"/>
  <c r="G173" i="13" s="1"/>
  <c r="B76" i="15"/>
  <c r="A139" i="13"/>
  <c r="D139" i="13" s="1" a="1"/>
  <c r="D139" i="13" s="1"/>
  <c r="I139" i="13" s="1"/>
  <c r="B42" i="15"/>
  <c r="A155" i="13"/>
  <c r="D155" i="13" s="1" a="1"/>
  <c r="D155" i="13" s="1"/>
  <c r="B58" i="15"/>
  <c r="A123" i="13"/>
  <c r="D123" i="13" s="1" a="1"/>
  <c r="D123" i="13" s="1"/>
  <c r="G123" i="13" s="1"/>
  <c r="B26" i="15"/>
  <c r="A142" i="13"/>
  <c r="D142" i="13" s="1" a="1"/>
  <c r="D142" i="13" s="1"/>
  <c r="B45" i="15"/>
  <c r="A163" i="13"/>
  <c r="D163" i="13" s="1" a="1"/>
  <c r="D163" i="13" s="1"/>
  <c r="G163" i="13" s="1"/>
  <c r="B66" i="15"/>
  <c r="A109" i="13"/>
  <c r="D109" i="13" s="1" a="1"/>
  <c r="D109" i="13" s="1"/>
  <c r="H109" i="13" s="1"/>
  <c r="B12" i="15"/>
  <c r="A128" i="13"/>
  <c r="D128" i="13" s="1" a="1"/>
  <c r="D128" i="13" s="1"/>
  <c r="G128" i="13" s="1"/>
  <c r="B31" i="15"/>
  <c r="A147" i="13"/>
  <c r="D147" i="13" s="1" a="1"/>
  <c r="D147" i="13" s="1"/>
  <c r="G147" i="13" s="1"/>
  <c r="B50" i="15"/>
  <c r="A165" i="13"/>
  <c r="D165" i="13" s="1" a="1"/>
  <c r="D165" i="13" s="1"/>
  <c r="G165" i="13" s="1"/>
  <c r="B68" i="15"/>
  <c r="A119" i="13"/>
  <c r="D119" i="13" s="1" a="1"/>
  <c r="D119" i="13" s="1"/>
  <c r="G119" i="13" s="1"/>
  <c r="B22" i="15"/>
  <c r="B3" i="15"/>
  <c r="P20" i="14"/>
  <c r="R20" i="14"/>
  <c r="S20" i="14"/>
  <c r="Q20" i="14"/>
  <c r="A130" i="13"/>
  <c r="D130" i="13" s="1" a="1"/>
  <c r="D130" i="13" s="1"/>
  <c r="G130" i="13" s="1"/>
  <c r="B33" i="15"/>
  <c r="A153" i="13"/>
  <c r="D153" i="13" s="1" a="1"/>
  <c r="D153" i="13" s="1"/>
  <c r="G153" i="13" s="1"/>
  <c r="B56" i="15"/>
  <c r="A137" i="13"/>
  <c r="D137" i="13" s="1" a="1"/>
  <c r="D137" i="13" s="1"/>
  <c r="B40" i="15"/>
  <c r="A124" i="13"/>
  <c r="D124" i="13" s="1" a="1"/>
  <c r="D124" i="13" s="1"/>
  <c r="G124" i="13" s="1"/>
  <c r="B27" i="15"/>
  <c r="A162" i="13"/>
  <c r="D162" i="13" s="1" a="1"/>
  <c r="D162" i="13" s="1"/>
  <c r="G162" i="13" s="1"/>
  <c r="B65" i="15"/>
  <c r="A127" i="13"/>
  <c r="D127" i="13" s="1" a="1"/>
  <c r="D127" i="13" s="1"/>
  <c r="G127" i="13" s="1"/>
  <c r="B30" i="15"/>
  <c r="A166" i="13"/>
  <c r="D166" i="13" s="1" a="1"/>
  <c r="D166" i="13" s="1"/>
  <c r="G166" i="13" s="1"/>
  <c r="B69" i="15"/>
  <c r="A115" i="13"/>
  <c r="D115" i="13" s="1" a="1"/>
  <c r="D115" i="13" s="1"/>
  <c r="G115" i="13" s="1"/>
  <c r="B18" i="15"/>
  <c r="A104" i="13"/>
  <c r="D104" i="13" s="1" a="1"/>
  <c r="D104" i="13" s="1"/>
  <c r="H104" i="13" s="1"/>
  <c r="B7" i="15"/>
  <c r="A113" i="13"/>
  <c r="D113" i="13" s="1" a="1"/>
  <c r="D113" i="13" s="1"/>
  <c r="B16" i="15"/>
  <c r="A131" i="13"/>
  <c r="D131" i="13" s="1" a="1"/>
  <c r="D131" i="13" s="1"/>
  <c r="G131" i="13" s="1"/>
  <c r="B34" i="15"/>
  <c r="A132" i="13"/>
  <c r="D132" i="13" s="1" a="1"/>
  <c r="D132" i="13" s="1"/>
  <c r="G132" i="13" s="1"/>
  <c r="B35" i="15"/>
  <c r="A152" i="13"/>
  <c r="D152" i="13" s="1" a="1"/>
  <c r="D152" i="13" s="1"/>
  <c r="G152" i="13" s="1"/>
  <c r="B55" i="15"/>
  <c r="A172" i="13"/>
  <c r="D172" i="13" s="1" a="1"/>
  <c r="D172" i="13" s="1"/>
  <c r="G172" i="13" s="1"/>
  <c r="B75" i="15"/>
  <c r="A170" i="13"/>
  <c r="D170" i="13" s="1" a="1"/>
  <c r="D170" i="13" s="1"/>
  <c r="G170" i="13" s="1"/>
  <c r="B73" i="15"/>
  <c r="A136" i="13"/>
  <c r="D136" i="13" s="1" a="1"/>
  <c r="D136" i="13" s="1"/>
  <c r="G136" i="13" s="1"/>
  <c r="B39" i="15"/>
  <c r="A159" i="13"/>
  <c r="D159" i="13" s="1" a="1"/>
  <c r="D159" i="13" s="1"/>
  <c r="G159" i="13" s="1"/>
  <c r="B62" i="15"/>
  <c r="A157" i="13"/>
  <c r="D157" i="13" s="1" a="1"/>
  <c r="D157" i="13" s="1"/>
  <c r="G157" i="13" s="1"/>
  <c r="B60" i="15"/>
  <c r="A120" i="13"/>
  <c r="D120" i="13" s="1" a="1"/>
  <c r="D120" i="13" s="1"/>
  <c r="G120" i="13" s="1"/>
  <c r="B23" i="15"/>
  <c r="A144" i="13"/>
  <c r="D144" i="13" s="1" a="1"/>
  <c r="D144" i="13" s="1"/>
  <c r="H144" i="13" s="1"/>
  <c r="B47" i="15"/>
  <c r="A141" i="13"/>
  <c r="D141" i="13" s="1" a="1"/>
  <c r="D141" i="13" s="1"/>
  <c r="G141" i="13" s="1"/>
  <c r="B44" i="15"/>
  <c r="A161" i="13"/>
  <c r="D161" i="13" s="1" a="1"/>
  <c r="D161" i="13" s="1"/>
  <c r="G161" i="13" s="1"/>
  <c r="B64" i="15"/>
  <c r="A105" i="13"/>
  <c r="D105" i="13" s="1" a="1"/>
  <c r="D105" i="13" s="1"/>
  <c r="G105" i="13" s="1"/>
  <c r="B8" i="15"/>
  <c r="A106" i="13"/>
  <c r="D106" i="13" s="1" a="1"/>
  <c r="D106" i="13" s="1"/>
  <c r="G106" i="13" s="1"/>
  <c r="B9" i="15"/>
  <c r="A129" i="13"/>
  <c r="D129" i="13" s="1" a="1"/>
  <c r="D129" i="13" s="1"/>
  <c r="I129" i="13" s="1"/>
  <c r="B32" i="15"/>
  <c r="A149" i="13"/>
  <c r="D149" i="13" s="1" a="1"/>
  <c r="D149" i="13" s="1"/>
  <c r="H149" i="13" s="1"/>
  <c r="B52" i="15"/>
  <c r="A148" i="13"/>
  <c r="D148" i="13" s="1" a="1"/>
  <c r="D148" i="13" s="1"/>
  <c r="G148" i="13" s="1"/>
  <c r="B51" i="15"/>
  <c r="A169" i="13"/>
  <c r="D169" i="13" s="1" a="1"/>
  <c r="D169" i="13" s="1"/>
  <c r="I169" i="13" s="1"/>
  <c r="B72" i="15"/>
  <c r="A118" i="13"/>
  <c r="D118" i="13" s="1" a="1"/>
  <c r="D118" i="13" s="1"/>
  <c r="G118" i="13" s="1"/>
  <c r="B21" i="15"/>
  <c r="A116" i="13"/>
  <c r="D116" i="13" s="1" a="1"/>
  <c r="D116" i="13" s="1"/>
  <c r="G116" i="13" s="1"/>
  <c r="B19" i="15"/>
  <c r="A112" i="13"/>
  <c r="D112" i="13" s="1" a="1"/>
  <c r="D112" i="13" s="1"/>
  <c r="B15" i="15"/>
  <c r="A151" i="13"/>
  <c r="D151" i="13" s="1" a="1"/>
  <c r="D151" i="13" s="1"/>
  <c r="G151" i="13" s="1"/>
  <c r="B54" i="15"/>
  <c r="A135" i="13"/>
  <c r="D135" i="13" s="1" a="1"/>
  <c r="D135" i="13" s="1"/>
  <c r="B38" i="15"/>
  <c r="A122" i="13"/>
  <c r="D122" i="13" s="1" a="1"/>
  <c r="D122" i="13" s="1"/>
  <c r="G122" i="13" s="1"/>
  <c r="B25" i="15"/>
  <c r="A164" i="13"/>
  <c r="D164" i="13" s="1" a="1"/>
  <c r="D164" i="13" s="1"/>
  <c r="B67" i="15"/>
  <c r="A107" i="13"/>
  <c r="D107" i="13" s="1" a="1"/>
  <c r="D107" i="13" s="1"/>
  <c r="G107" i="13" s="1"/>
  <c r="B10" i="15"/>
  <c r="A145" i="13"/>
  <c r="D145" i="13" s="1" a="1"/>
  <c r="D145" i="13" s="1"/>
  <c r="B48" i="15"/>
  <c r="A167" i="13"/>
  <c r="D167" i="13" s="1" a="1"/>
  <c r="D167" i="13" s="1"/>
  <c r="G167" i="13" s="1"/>
  <c r="B70" i="15"/>
  <c r="A102" i="13"/>
  <c r="D102" i="13" s="1" a="1"/>
  <c r="D102" i="13" s="1"/>
  <c r="G102" i="13" s="1"/>
  <c r="B5" i="15"/>
  <c r="A101" i="13"/>
  <c r="D101" i="13" s="1" a="1"/>
  <c r="D101" i="13" s="1"/>
  <c r="G101" i="13" s="1"/>
  <c r="B4" i="15"/>
  <c r="A110" i="13"/>
  <c r="D110" i="13" s="1" a="1"/>
  <c r="D110" i="13" s="1"/>
  <c r="G110" i="13" s="1"/>
  <c r="B13" i="15"/>
  <c r="A133" i="13"/>
  <c r="D133" i="13" s="1" a="1"/>
  <c r="D133" i="13" s="1"/>
  <c r="G133" i="13" s="1"/>
  <c r="B36" i="15"/>
  <c r="A154" i="13"/>
  <c r="D154" i="13" s="1" a="1"/>
  <c r="D154" i="13" s="1"/>
  <c r="B57" i="15"/>
  <c r="A174" i="13"/>
  <c r="D174" i="13" s="1" a="1"/>
  <c r="D174" i="13" s="1"/>
  <c r="H174" i="13" s="1"/>
  <c r="B77" i="15"/>
  <c r="A138" i="13"/>
  <c r="D138" i="13" s="1" a="1"/>
  <c r="D138" i="13" s="1"/>
  <c r="B41" i="15"/>
  <c r="A156" i="13"/>
  <c r="D156" i="13" s="1" a="1"/>
  <c r="D156" i="13" s="1"/>
  <c r="G156" i="13" s="1"/>
  <c r="B59" i="15"/>
  <c r="A121" i="13"/>
  <c r="D121" i="13" s="1" a="1"/>
  <c r="D121" i="13" s="1"/>
  <c r="G121" i="13" s="1"/>
  <c r="B24" i="15"/>
  <c r="A143" i="13"/>
  <c r="D143" i="13" s="1" a="1"/>
  <c r="D143" i="13" s="1"/>
  <c r="G143" i="13" s="1"/>
  <c r="B46" i="15"/>
  <c r="A160" i="13"/>
  <c r="D160" i="13" s="1" a="1"/>
  <c r="D160" i="13" s="1"/>
  <c r="B63" i="15"/>
  <c r="A108" i="13"/>
  <c r="D108" i="13" s="1" a="1"/>
  <c r="D108" i="13" s="1"/>
  <c r="G108" i="13" s="1"/>
  <c r="B11" i="15"/>
  <c r="A126" i="13"/>
  <c r="D126" i="13" s="1" a="1"/>
  <c r="D126" i="13" s="1"/>
  <c r="B29" i="15"/>
  <c r="A146" i="13"/>
  <c r="D146" i="13" s="1" a="1"/>
  <c r="D146" i="13" s="1"/>
  <c r="G146" i="13" s="1"/>
  <c r="B49" i="15"/>
  <c r="A168" i="13"/>
  <c r="D168" i="13" s="1" a="1"/>
  <c r="D168" i="13" s="1"/>
  <c r="B71" i="15"/>
  <c r="A117" i="13"/>
  <c r="D117" i="13" s="1" a="1"/>
  <c r="D117" i="13" s="1"/>
  <c r="G117" i="13" s="1"/>
  <c r="B20" i="15"/>
  <c r="G137" i="13"/>
  <c r="A100" i="13"/>
  <c r="C48" i="12" a="1"/>
  <c r="C48" i="12" s="1"/>
  <c r="C52" i="12" a="1"/>
  <c r="C52" i="12" s="1"/>
  <c r="C56" i="12" a="1"/>
  <c r="C56" i="12" s="1"/>
  <c r="C51" i="12" a="1"/>
  <c r="C51" i="12" s="1"/>
  <c r="C45" i="12" a="1"/>
  <c r="C45" i="12" s="1"/>
  <c r="C49" i="12" a="1"/>
  <c r="C49" i="12" s="1"/>
  <c r="C53" i="12" a="1"/>
  <c r="C53" i="12" s="1"/>
  <c r="C57" i="12" a="1"/>
  <c r="C57" i="12" s="1"/>
  <c r="C47" i="12" a="1"/>
  <c r="C47" i="12" s="1"/>
  <c r="C46" i="12" a="1"/>
  <c r="C46" i="12" s="1"/>
  <c r="C50" i="12" a="1"/>
  <c r="C50" i="12" s="1"/>
  <c r="C54" i="12" a="1"/>
  <c r="C54" i="12" s="1"/>
  <c r="C58" i="12" a="1"/>
  <c r="C58" i="12" s="1"/>
  <c r="C55" i="12" a="1"/>
  <c r="C55" i="12" s="1"/>
  <c r="C44" i="12" a="1"/>
  <c r="C44" i="12" s="1"/>
  <c r="E10" i="2"/>
  <c r="D5" i="5" s="1"/>
  <c r="E5" i="5" s="1"/>
  <c r="E4" i="5"/>
  <c r="D83" i="5"/>
  <c r="D88" i="2"/>
  <c r="C83" i="5" s="1"/>
  <c r="D91" i="5"/>
  <c r="D96" i="2"/>
  <c r="C91" i="5" s="1"/>
  <c r="D99" i="5"/>
  <c r="D104" i="2"/>
  <c r="C99" i="5" s="1"/>
  <c r="D107" i="5"/>
  <c r="D112" i="2"/>
  <c r="C107" i="5" s="1"/>
  <c r="D115" i="5"/>
  <c r="D120" i="2"/>
  <c r="C115" i="5" s="1"/>
  <c r="D123" i="5"/>
  <c r="D128" i="2"/>
  <c r="C123" i="5" s="1"/>
  <c r="D131" i="5"/>
  <c r="D136" i="2"/>
  <c r="C131" i="5" s="1"/>
  <c r="D139" i="5"/>
  <c r="D144" i="2"/>
  <c r="C139" i="5" s="1"/>
  <c r="D147" i="5"/>
  <c r="D152" i="2"/>
  <c r="C147" i="5" s="1"/>
  <c r="D155" i="5"/>
  <c r="D160" i="2"/>
  <c r="C155" i="5" s="1"/>
  <c r="D163" i="5"/>
  <c r="D168" i="2"/>
  <c r="C163" i="5" s="1"/>
  <c r="D171" i="5"/>
  <c r="D176" i="2"/>
  <c r="C171" i="5" s="1"/>
  <c r="D179" i="5"/>
  <c r="D184" i="2"/>
  <c r="C179" i="5" s="1"/>
  <c r="D187" i="5"/>
  <c r="D192" i="2"/>
  <c r="C187" i="5" s="1"/>
  <c r="D195" i="5"/>
  <c r="D200" i="2"/>
  <c r="C195" i="5" s="1"/>
  <c r="D203" i="5"/>
  <c r="D208" i="2"/>
  <c r="C203" i="5" s="1"/>
  <c r="D211" i="5"/>
  <c r="D216" i="2"/>
  <c r="C211" i="5" s="1"/>
  <c r="D219" i="5"/>
  <c r="D224" i="2"/>
  <c r="C219" i="5" s="1"/>
  <c r="D227" i="5"/>
  <c r="D232" i="2"/>
  <c r="C227" i="5" s="1"/>
  <c r="D235" i="5"/>
  <c r="D240" i="2"/>
  <c r="C235" i="5" s="1"/>
  <c r="D243" i="5"/>
  <c r="D248" i="2"/>
  <c r="C243" i="5" s="1"/>
  <c r="D256" i="2"/>
  <c r="C251" i="5" s="1"/>
  <c r="D251" i="5"/>
  <c r="D259" i="5"/>
  <c r="D264" i="2"/>
  <c r="C259" i="5" s="1"/>
  <c r="D80" i="5"/>
  <c r="D85" i="2"/>
  <c r="C80" i="5" s="1"/>
  <c r="D93" i="2"/>
  <c r="C88" i="5" s="1"/>
  <c r="D88" i="5"/>
  <c r="D96" i="5"/>
  <c r="D101" i="2"/>
  <c r="C96" i="5" s="1"/>
  <c r="D109" i="2"/>
  <c r="C104" i="5" s="1"/>
  <c r="D104" i="5"/>
  <c r="D112" i="5"/>
  <c r="D117" i="2"/>
  <c r="C112" i="5" s="1"/>
  <c r="D125" i="2"/>
  <c r="C120" i="5" s="1"/>
  <c r="D120" i="5"/>
  <c r="D128" i="5"/>
  <c r="D133" i="2"/>
  <c r="C128" i="5" s="1"/>
  <c r="D141" i="2"/>
  <c r="C136" i="5" s="1"/>
  <c r="D136" i="5"/>
  <c r="D144" i="5"/>
  <c r="D149" i="2"/>
  <c r="C144" i="5" s="1"/>
  <c r="D157" i="2"/>
  <c r="C152" i="5" s="1"/>
  <c r="D152" i="5"/>
  <c r="D160" i="5"/>
  <c r="D165" i="2"/>
  <c r="C160" i="5" s="1"/>
  <c r="D173" i="2"/>
  <c r="C168" i="5" s="1"/>
  <c r="D168" i="5"/>
  <c r="D176" i="5"/>
  <c r="D181" i="2"/>
  <c r="C176" i="5" s="1"/>
  <c r="D189" i="2"/>
  <c r="C184" i="5" s="1"/>
  <c r="D184" i="5"/>
  <c r="D192" i="5"/>
  <c r="D197" i="2"/>
  <c r="C192" i="5" s="1"/>
  <c r="D205" i="2"/>
  <c r="C200" i="5" s="1"/>
  <c r="D200" i="5"/>
  <c r="D208" i="5"/>
  <c r="D213" i="2"/>
  <c r="C208" i="5" s="1"/>
  <c r="D221" i="2"/>
  <c r="C216" i="5" s="1"/>
  <c r="D216" i="5"/>
  <c r="D224" i="5"/>
  <c r="D229" i="2"/>
  <c r="C224" i="5" s="1"/>
  <c r="D237" i="2"/>
  <c r="C232" i="5" s="1"/>
  <c r="D232" i="5"/>
  <c r="D245" i="2"/>
  <c r="C240" i="5" s="1"/>
  <c r="D240" i="5"/>
  <c r="D253" i="2"/>
  <c r="C248" i="5" s="1"/>
  <c r="D248" i="5"/>
  <c r="D261" i="2"/>
  <c r="C256" i="5" s="1"/>
  <c r="D256" i="5"/>
  <c r="D77" i="5"/>
  <c r="D82" i="2"/>
  <c r="C77" i="5" s="1"/>
  <c r="D90" i="2"/>
  <c r="C85" i="5" s="1"/>
  <c r="D85" i="5"/>
  <c r="D98" i="2"/>
  <c r="C93" i="5" s="1"/>
  <c r="D93" i="5"/>
  <c r="D106" i="2"/>
  <c r="C101" i="5" s="1"/>
  <c r="D101" i="5"/>
  <c r="D114" i="2"/>
  <c r="C109" i="5" s="1"/>
  <c r="D109" i="5"/>
  <c r="D122" i="2"/>
  <c r="C117" i="5" s="1"/>
  <c r="D117" i="5"/>
  <c r="D130" i="2"/>
  <c r="C125" i="5" s="1"/>
  <c r="D125" i="5"/>
  <c r="D138" i="2"/>
  <c r="C133" i="5" s="1"/>
  <c r="D133" i="5"/>
  <c r="D146" i="2"/>
  <c r="C141" i="5" s="1"/>
  <c r="D141" i="5"/>
  <c r="D154" i="2"/>
  <c r="C149" i="5" s="1"/>
  <c r="D149" i="5"/>
  <c r="D162" i="2"/>
  <c r="C157" i="5" s="1"/>
  <c r="D157" i="5"/>
  <c r="D170" i="2"/>
  <c r="C165" i="5" s="1"/>
  <c r="D165" i="5"/>
  <c r="D178" i="2"/>
  <c r="C173" i="5" s="1"/>
  <c r="D173" i="5"/>
  <c r="D186" i="2"/>
  <c r="C181" i="5" s="1"/>
  <c r="D181" i="5"/>
  <c r="D194" i="2"/>
  <c r="C189" i="5" s="1"/>
  <c r="D189" i="5"/>
  <c r="D202" i="2"/>
  <c r="C197" i="5" s="1"/>
  <c r="D197" i="5"/>
  <c r="D210" i="2"/>
  <c r="C205" i="5" s="1"/>
  <c r="D205" i="5"/>
  <c r="D218" i="2"/>
  <c r="C213" i="5" s="1"/>
  <c r="D213" i="5"/>
  <c r="D226" i="2"/>
  <c r="C221" i="5" s="1"/>
  <c r="D221" i="5"/>
  <c r="D234" i="2"/>
  <c r="C229" i="5" s="1"/>
  <c r="D229" i="5"/>
  <c r="D242" i="2"/>
  <c r="C237" i="5" s="1"/>
  <c r="D237" i="5"/>
  <c r="D250" i="2"/>
  <c r="C245" i="5" s="1"/>
  <c r="D245" i="5"/>
  <c r="D253" i="5"/>
  <c r="D258" i="2"/>
  <c r="C253" i="5" s="1"/>
  <c r="D266" i="2"/>
  <c r="C261" i="5" s="1"/>
  <c r="D261" i="5"/>
  <c r="D82" i="5"/>
  <c r="D87" i="2"/>
  <c r="C82" i="5" s="1"/>
  <c r="D90" i="5"/>
  <c r="D95" i="2"/>
  <c r="C90" i="5" s="1"/>
  <c r="D98" i="5"/>
  <c r="D103" i="2"/>
  <c r="C98" i="5" s="1"/>
  <c r="D106" i="5"/>
  <c r="D111" i="2"/>
  <c r="C106" i="5" s="1"/>
  <c r="D114" i="5"/>
  <c r="D119" i="2"/>
  <c r="C114" i="5" s="1"/>
  <c r="D122" i="5"/>
  <c r="D127" i="2"/>
  <c r="C122" i="5" s="1"/>
  <c r="D130" i="5"/>
  <c r="D135" i="2"/>
  <c r="C130" i="5" s="1"/>
  <c r="D138" i="5"/>
  <c r="D143" i="2"/>
  <c r="C138" i="5" s="1"/>
  <c r="D146" i="5"/>
  <c r="D151" i="2"/>
  <c r="C146" i="5" s="1"/>
  <c r="D154" i="5"/>
  <c r="D159" i="2"/>
  <c r="C154" i="5" s="1"/>
  <c r="D162" i="5"/>
  <c r="D167" i="2"/>
  <c r="C162" i="5" s="1"/>
  <c r="D170" i="5"/>
  <c r="D175" i="2"/>
  <c r="C170" i="5" s="1"/>
  <c r="D178" i="5"/>
  <c r="D183" i="2"/>
  <c r="C178" i="5" s="1"/>
  <c r="D186" i="5"/>
  <c r="D191" i="2"/>
  <c r="C186" i="5" s="1"/>
  <c r="D194" i="5"/>
  <c r="D199" i="2"/>
  <c r="C194" i="5" s="1"/>
  <c r="D202" i="5"/>
  <c r="D207" i="2"/>
  <c r="C202" i="5" s="1"/>
  <c r="D210" i="5"/>
  <c r="D215" i="2"/>
  <c r="C210" i="5" s="1"/>
  <c r="D218" i="5"/>
  <c r="D223" i="2"/>
  <c r="C218" i="5" s="1"/>
  <c r="D226" i="5"/>
  <c r="D231" i="2"/>
  <c r="C226" i="5" s="1"/>
  <c r="D234" i="5"/>
  <c r="D239" i="2"/>
  <c r="C234" i="5" s="1"/>
  <c r="D242" i="5"/>
  <c r="D247" i="2"/>
  <c r="C242" i="5" s="1"/>
  <c r="D250" i="5"/>
  <c r="D255" i="2"/>
  <c r="C250" i="5" s="1"/>
  <c r="D258" i="5"/>
  <c r="D263" i="2"/>
  <c r="C258" i="5" s="1"/>
  <c r="D79" i="5"/>
  <c r="D84" i="2"/>
  <c r="C79" i="5" s="1"/>
  <c r="D87" i="5"/>
  <c r="D92" i="2"/>
  <c r="C87" i="5" s="1"/>
  <c r="D95" i="5"/>
  <c r="D100" i="2"/>
  <c r="C95" i="5" s="1"/>
  <c r="D103" i="5"/>
  <c r="D108" i="2"/>
  <c r="C103" i="5" s="1"/>
  <c r="D111" i="5"/>
  <c r="D116" i="2"/>
  <c r="C111" i="5" s="1"/>
  <c r="D119" i="5"/>
  <c r="D124" i="2"/>
  <c r="C119" i="5" s="1"/>
  <c r="D127" i="5"/>
  <c r="D132" i="2"/>
  <c r="C127" i="5" s="1"/>
  <c r="D135" i="5"/>
  <c r="D140" i="2"/>
  <c r="C135" i="5" s="1"/>
  <c r="D143" i="5"/>
  <c r="D148" i="2"/>
  <c r="C143" i="5" s="1"/>
  <c r="D151" i="5"/>
  <c r="D156" i="2"/>
  <c r="C151" i="5" s="1"/>
  <c r="D159" i="5"/>
  <c r="D164" i="2"/>
  <c r="C159" i="5" s="1"/>
  <c r="D167" i="5"/>
  <c r="D172" i="2"/>
  <c r="C167" i="5" s="1"/>
  <c r="D175" i="5"/>
  <c r="D180" i="2"/>
  <c r="C175" i="5" s="1"/>
  <c r="D183" i="5"/>
  <c r="D188" i="2"/>
  <c r="C183" i="5" s="1"/>
  <c r="D191" i="5"/>
  <c r="D196" i="2"/>
  <c r="C191" i="5" s="1"/>
  <c r="D199" i="5"/>
  <c r="D204" i="2"/>
  <c r="C199" i="5" s="1"/>
  <c r="D207" i="5"/>
  <c r="D212" i="2"/>
  <c r="C207" i="5" s="1"/>
  <c r="D215" i="5"/>
  <c r="D220" i="2"/>
  <c r="C215" i="5" s="1"/>
  <c r="D223" i="5"/>
  <c r="D228" i="2"/>
  <c r="C223" i="5" s="1"/>
  <c r="D231" i="5"/>
  <c r="D236" i="2"/>
  <c r="C231" i="5" s="1"/>
  <c r="D239" i="5"/>
  <c r="D244" i="2"/>
  <c r="C239" i="5" s="1"/>
  <c r="D252" i="2"/>
  <c r="C247" i="5" s="1"/>
  <c r="D247" i="5"/>
  <c r="D255" i="5"/>
  <c r="D260" i="2"/>
  <c r="C255" i="5" s="1"/>
  <c r="D263" i="5"/>
  <c r="D268" i="2"/>
  <c r="C263" i="5" s="1"/>
  <c r="D81" i="2"/>
  <c r="C76" i="5" s="1"/>
  <c r="D76" i="5"/>
  <c r="D89" i="2"/>
  <c r="C84" i="5" s="1"/>
  <c r="D84" i="5"/>
  <c r="D97" i="2"/>
  <c r="C92" i="5" s="1"/>
  <c r="D92" i="5"/>
  <c r="D105" i="2"/>
  <c r="C100" i="5" s="1"/>
  <c r="D100" i="5"/>
  <c r="D113" i="2"/>
  <c r="C108" i="5" s="1"/>
  <c r="D108" i="5"/>
  <c r="D121" i="2"/>
  <c r="C116" i="5" s="1"/>
  <c r="D116" i="5"/>
  <c r="D129" i="2"/>
  <c r="C124" i="5" s="1"/>
  <c r="D124" i="5"/>
  <c r="D137" i="2"/>
  <c r="C132" i="5" s="1"/>
  <c r="D132" i="5"/>
  <c r="D145" i="2"/>
  <c r="C140" i="5" s="1"/>
  <c r="D140" i="5"/>
  <c r="D153" i="2"/>
  <c r="C148" i="5" s="1"/>
  <c r="D148" i="5"/>
  <c r="D161" i="2"/>
  <c r="C156" i="5" s="1"/>
  <c r="D156" i="5"/>
  <c r="D169" i="2"/>
  <c r="C164" i="5" s="1"/>
  <c r="D164" i="5"/>
  <c r="D177" i="2"/>
  <c r="C172" i="5" s="1"/>
  <c r="D172" i="5"/>
  <c r="D185" i="2"/>
  <c r="C180" i="5" s="1"/>
  <c r="D180" i="5"/>
  <c r="D193" i="2"/>
  <c r="C188" i="5" s="1"/>
  <c r="D188" i="5"/>
  <c r="D201" i="2"/>
  <c r="C196" i="5" s="1"/>
  <c r="D196" i="5"/>
  <c r="D209" i="2"/>
  <c r="C204" i="5" s="1"/>
  <c r="D204" i="5"/>
  <c r="D217" i="2"/>
  <c r="C212" i="5" s="1"/>
  <c r="D212" i="5"/>
  <c r="D225" i="2"/>
  <c r="C220" i="5" s="1"/>
  <c r="D220" i="5"/>
  <c r="D233" i="2"/>
  <c r="C228" i="5" s="1"/>
  <c r="D228" i="5"/>
  <c r="D241" i="2"/>
  <c r="C236" i="5" s="1"/>
  <c r="D236" i="5"/>
  <c r="D249" i="2"/>
  <c r="C244" i="5" s="1"/>
  <c r="D244" i="5"/>
  <c r="D257" i="2"/>
  <c r="C252" i="5" s="1"/>
  <c r="D252" i="5"/>
  <c r="D265" i="2"/>
  <c r="C260" i="5" s="1"/>
  <c r="D260" i="5"/>
  <c r="D81" i="5"/>
  <c r="D86" i="2"/>
  <c r="C81" i="5" s="1"/>
  <c r="D89" i="5"/>
  <c r="D94" i="2"/>
  <c r="C89" i="5" s="1"/>
  <c r="D102" i="2"/>
  <c r="C97" i="5" s="1"/>
  <c r="D97" i="5"/>
  <c r="D105" i="5"/>
  <c r="D110" i="2"/>
  <c r="C105" i="5" s="1"/>
  <c r="D113" i="5"/>
  <c r="D118" i="2"/>
  <c r="C113" i="5" s="1"/>
  <c r="D121" i="5"/>
  <c r="D126" i="2"/>
  <c r="C121" i="5" s="1"/>
  <c r="D134" i="2"/>
  <c r="C129" i="5" s="1"/>
  <c r="D129" i="5"/>
  <c r="D137" i="5"/>
  <c r="D142" i="2"/>
  <c r="C137" i="5" s="1"/>
  <c r="D145" i="5"/>
  <c r="D150" i="2"/>
  <c r="C145" i="5" s="1"/>
  <c r="D153" i="5"/>
  <c r="D158" i="2"/>
  <c r="C153" i="5" s="1"/>
  <c r="D166" i="2"/>
  <c r="C161" i="5" s="1"/>
  <c r="D161" i="5"/>
  <c r="D169" i="5"/>
  <c r="D174" i="2"/>
  <c r="C169" i="5" s="1"/>
  <c r="D177" i="5"/>
  <c r="D182" i="2"/>
  <c r="C177" i="5" s="1"/>
  <c r="D185" i="5"/>
  <c r="D190" i="2"/>
  <c r="C185" i="5" s="1"/>
  <c r="D198" i="2"/>
  <c r="C193" i="5" s="1"/>
  <c r="D193" i="5"/>
  <c r="D201" i="5"/>
  <c r="D206" i="2"/>
  <c r="C201" i="5" s="1"/>
  <c r="D209" i="5"/>
  <c r="D214" i="2"/>
  <c r="C209" i="5" s="1"/>
  <c r="D217" i="5"/>
  <c r="D222" i="2"/>
  <c r="C217" i="5" s="1"/>
  <c r="D225" i="5"/>
  <c r="D230" i="2"/>
  <c r="C225" i="5" s="1"/>
  <c r="D233" i="5"/>
  <c r="D238" i="2"/>
  <c r="C233" i="5" s="1"/>
  <c r="D246" i="2"/>
  <c r="C241" i="5" s="1"/>
  <c r="D241" i="5"/>
  <c r="D249" i="5"/>
  <c r="D254" i="2"/>
  <c r="C249" i="5" s="1"/>
  <c r="D262" i="2"/>
  <c r="C257" i="5" s="1"/>
  <c r="D257" i="5"/>
  <c r="D78" i="5"/>
  <c r="D83" i="2"/>
  <c r="C78" i="5" s="1"/>
  <c r="D86" i="5"/>
  <c r="D91" i="2"/>
  <c r="C86" i="5" s="1"/>
  <c r="D94" i="5"/>
  <c r="D99" i="2"/>
  <c r="C94" i="5" s="1"/>
  <c r="D102" i="5"/>
  <c r="D107" i="2"/>
  <c r="C102" i="5" s="1"/>
  <c r="D110" i="5"/>
  <c r="D115" i="2"/>
  <c r="C110" i="5" s="1"/>
  <c r="D118" i="5"/>
  <c r="D123" i="2"/>
  <c r="C118" i="5" s="1"/>
  <c r="D126" i="5"/>
  <c r="D131" i="2"/>
  <c r="C126" i="5" s="1"/>
  <c r="D134" i="5"/>
  <c r="D139" i="2"/>
  <c r="C134" i="5" s="1"/>
  <c r="D142" i="5"/>
  <c r="D147" i="2"/>
  <c r="C142" i="5" s="1"/>
  <c r="D150" i="5"/>
  <c r="D155" i="2"/>
  <c r="C150" i="5" s="1"/>
  <c r="D158" i="5"/>
  <c r="D163" i="2"/>
  <c r="C158" i="5" s="1"/>
  <c r="D166" i="5"/>
  <c r="D171" i="2"/>
  <c r="C166" i="5" s="1"/>
  <c r="D174" i="5"/>
  <c r="D179" i="2"/>
  <c r="C174" i="5" s="1"/>
  <c r="D182" i="5"/>
  <c r="D187" i="2"/>
  <c r="C182" i="5" s="1"/>
  <c r="D190" i="5"/>
  <c r="D195" i="2"/>
  <c r="C190" i="5" s="1"/>
  <c r="D198" i="5"/>
  <c r="D203" i="2"/>
  <c r="C198" i="5" s="1"/>
  <c r="D206" i="5"/>
  <c r="D211" i="2"/>
  <c r="C206" i="5" s="1"/>
  <c r="D214" i="5"/>
  <c r="D219" i="2"/>
  <c r="C214" i="5" s="1"/>
  <c r="D222" i="5"/>
  <c r="D227" i="2"/>
  <c r="C222" i="5" s="1"/>
  <c r="D230" i="5"/>
  <c r="D235" i="2"/>
  <c r="C230" i="5" s="1"/>
  <c r="D238" i="5"/>
  <c r="D243" i="2"/>
  <c r="C238" i="5" s="1"/>
  <c r="D246" i="5"/>
  <c r="D251" i="2"/>
  <c r="C246" i="5" s="1"/>
  <c r="D254" i="5"/>
  <c r="D259" i="2"/>
  <c r="C254" i="5" s="1"/>
  <c r="D262" i="5"/>
  <c r="D267" i="2"/>
  <c r="C262" i="5" s="1"/>
  <c r="B4" i="5"/>
  <c r="G1" i="7" a="1"/>
  <c r="G1" i="7" s="1"/>
  <c r="J1" i="7" a="1"/>
  <c r="J1" i="7" s="1"/>
  <c r="I1" i="7" a="1"/>
  <c r="I1" i="7" s="1"/>
  <c r="H1" i="7" a="1"/>
  <c r="H1" i="7" s="1"/>
  <c r="K1" i="7" a="1"/>
  <c r="K1" i="7" s="1"/>
  <c r="F1" i="7" a="1"/>
  <c r="F1" i="7" s="1"/>
  <c r="AJ1" i="7" a="1"/>
  <c r="AJ1" i="7" s="1"/>
  <c r="AM1" i="7" a="1"/>
  <c r="AM1" i="7" s="1"/>
  <c r="AN1" i="7" a="1"/>
  <c r="AN1" i="7" s="1"/>
  <c r="AO1" i="7" a="1"/>
  <c r="AO1" i="7" s="1"/>
  <c r="AK1" i="7" a="1"/>
  <c r="AK1" i="7" s="1"/>
  <c r="AL1" i="7" a="1"/>
  <c r="AL1" i="7" s="1"/>
  <c r="BR1" i="7" a="1"/>
  <c r="BR1" i="7" s="1"/>
  <c r="BS1" i="7" a="1"/>
  <c r="BS1" i="7" s="1"/>
  <c r="BO1" i="7" a="1"/>
  <c r="BO1" i="7" s="1"/>
  <c r="BP1" i="7" a="1"/>
  <c r="BP1" i="7" s="1"/>
  <c r="BQ1" i="7" a="1"/>
  <c r="BQ1" i="7" s="1"/>
  <c r="BN1" i="7" a="1"/>
  <c r="BN1" i="7" s="1"/>
  <c r="BF1" i="7" a="1"/>
  <c r="BF1" i="7" s="1"/>
  <c r="BD1" i="7" a="1"/>
  <c r="BD1" i="7" s="1"/>
  <c r="BG1" i="7" a="1"/>
  <c r="BG1" i="7" s="1"/>
  <c r="BE1" i="7" a="1"/>
  <c r="BE1" i="7" s="1"/>
  <c r="BC1" i="7" a="1"/>
  <c r="BC1" i="7" s="1"/>
  <c r="BB1" i="7" a="1"/>
  <c r="BB1" i="7" s="1"/>
  <c r="CD1" i="7" a="1"/>
  <c r="CD1" i="7" s="1"/>
  <c r="CE1" i="7" a="1"/>
  <c r="CE1" i="7" s="1"/>
  <c r="CA1" i="7" a="1"/>
  <c r="CA1" i="7" s="1"/>
  <c r="CB1" i="7" a="1"/>
  <c r="CB1" i="7" s="1"/>
  <c r="CC1" i="7" a="1"/>
  <c r="CC1" i="7" s="1"/>
  <c r="BZ1" i="7" a="1"/>
  <c r="BZ1" i="7" s="1"/>
  <c r="BY1" i="7" a="1"/>
  <c r="BY1" i="7" s="1"/>
  <c r="BX1" i="7" a="1"/>
  <c r="BX1" i="7" s="1"/>
  <c r="BU1" i="7" a="1"/>
  <c r="BU1" i="7" s="1"/>
  <c r="BV1" i="7" a="1"/>
  <c r="BV1" i="7" s="1"/>
  <c r="BT1" i="7" a="1"/>
  <c r="BT1" i="7" s="1"/>
  <c r="BW1" i="7" a="1"/>
  <c r="BW1" i="7" s="1"/>
  <c r="M1" i="7" a="1"/>
  <c r="M1" i="7" s="1"/>
  <c r="Q1" i="7" a="1"/>
  <c r="Q1" i="7" s="1"/>
  <c r="N1" i="7" a="1"/>
  <c r="N1" i="7" s="1"/>
  <c r="L1" i="7" a="1"/>
  <c r="L1" i="7" s="1"/>
  <c r="P1" i="7" a="1"/>
  <c r="P1" i="7" s="1"/>
  <c r="O1" i="7" a="1"/>
  <c r="O1" i="7" s="1"/>
  <c r="AU1" i="7" a="1"/>
  <c r="AU1" i="7" s="1"/>
  <c r="AS1" i="7" a="1"/>
  <c r="AS1" i="7" s="1"/>
  <c r="AP1" i="7" a="1"/>
  <c r="AP1" i="7" s="1"/>
  <c r="AT1" i="7" a="1"/>
  <c r="AT1" i="7" s="1"/>
  <c r="AQ1" i="7" a="1"/>
  <c r="AQ1" i="7" s="1"/>
  <c r="AR1" i="7" a="1"/>
  <c r="AR1" i="7" s="1"/>
  <c r="AI1" i="7" a="1"/>
  <c r="AI1" i="7" s="1"/>
  <c r="AE1" i="7" a="1"/>
  <c r="AE1" i="7" s="1"/>
  <c r="AD1" i="7" a="1"/>
  <c r="AD1" i="7" s="1"/>
  <c r="AH1" i="7" a="1"/>
  <c r="AH1" i="7" s="1"/>
  <c r="AF1" i="7" a="1"/>
  <c r="AF1" i="7" s="1"/>
  <c r="AG1" i="7" a="1"/>
  <c r="AG1" i="7" s="1"/>
  <c r="CJ1" i="7" a="1"/>
  <c r="CJ1" i="7" s="1"/>
  <c r="CK1" i="7" a="1"/>
  <c r="CK1" i="7" s="1"/>
  <c r="CG1" i="7" a="1"/>
  <c r="CG1" i="7" s="1"/>
  <c r="CH1" i="7" a="1"/>
  <c r="CH1" i="7" s="1"/>
  <c r="CF1" i="7" a="1"/>
  <c r="CF1" i="7" s="1"/>
  <c r="CI1" i="7" a="1"/>
  <c r="CI1" i="7" s="1"/>
  <c r="V1" i="7" a="1"/>
  <c r="V1" i="7" s="1"/>
  <c r="R1" i="7" a="1"/>
  <c r="R1" i="7" s="1"/>
  <c r="U1" i="7" a="1"/>
  <c r="U1" i="7" s="1"/>
  <c r="W1" i="7" a="1"/>
  <c r="W1" i="7" s="1"/>
  <c r="S1" i="7" a="1"/>
  <c r="S1" i="7" s="1"/>
  <c r="T1" i="7" a="1"/>
  <c r="T1" i="7" s="1"/>
  <c r="AC1" i="7" a="1"/>
  <c r="AC1" i="7" s="1"/>
  <c r="Y1" i="7" a="1"/>
  <c r="Y1" i="7" s="1"/>
  <c r="AB1" i="7" a="1"/>
  <c r="AB1" i="7" s="1"/>
  <c r="Z1" i="7" a="1"/>
  <c r="Z1" i="7" s="1"/>
  <c r="AA1" i="7" a="1"/>
  <c r="AA1" i="7" s="1"/>
  <c r="X1" i="7" a="1"/>
  <c r="X1" i="7" s="1"/>
  <c r="AX1" i="7" a="1"/>
  <c r="AX1" i="7" s="1"/>
  <c r="AV1" i="7" a="1"/>
  <c r="AV1" i="7" s="1"/>
  <c r="AY1" i="7" a="1"/>
  <c r="AY1" i="7" s="1"/>
  <c r="BA1" i="7" a="1"/>
  <c r="BA1" i="7" s="1"/>
  <c r="AZ1" i="7" a="1"/>
  <c r="AZ1" i="7" s="1"/>
  <c r="AW1" i="7" a="1"/>
  <c r="AW1" i="7" s="1"/>
  <c r="BL1" i="7" a="1"/>
  <c r="BL1" i="7" s="1"/>
  <c r="BM1" i="7" a="1"/>
  <c r="BM1" i="7" s="1"/>
  <c r="BI1" i="7" a="1"/>
  <c r="BI1" i="7" s="1"/>
  <c r="BJ1" i="7" a="1"/>
  <c r="BJ1" i="7" s="1"/>
  <c r="BH1" i="7" a="1"/>
  <c r="BH1" i="7" s="1"/>
  <c r="BK1" i="7" a="1"/>
  <c r="BK1" i="7" s="1"/>
  <c r="CP1" i="7" a="1"/>
  <c r="CP1" i="7" s="1"/>
  <c r="CQ1" i="7" a="1"/>
  <c r="CQ1" i="7" s="1"/>
  <c r="CM1" i="7" a="1"/>
  <c r="CM1" i="7" s="1"/>
  <c r="CN1" i="7" a="1"/>
  <c r="CN1" i="7" s="1"/>
  <c r="CO1" i="7" a="1"/>
  <c r="CO1" i="7" s="1"/>
  <c r="CL1" i="7" a="1"/>
  <c r="CL1" i="7" s="1"/>
  <c r="A11" i="2"/>
  <c r="E11" i="2" l="1"/>
  <c r="D6" i="5" s="1"/>
  <c r="G104" i="13"/>
  <c r="I104" i="13" s="1"/>
  <c r="C11" i="2"/>
  <c r="BJ3" i="7"/>
  <c r="Z3" i="7"/>
  <c r="CH3" i="7"/>
  <c r="AG3" i="7"/>
  <c r="BV3" i="7"/>
  <c r="BE3" i="7"/>
  <c r="H158" i="13"/>
  <c r="H139" i="13"/>
  <c r="AX3" i="7"/>
  <c r="G158" i="13"/>
  <c r="G114" i="13"/>
  <c r="G139" i="13"/>
  <c r="H113" i="13"/>
  <c r="CO3" i="7"/>
  <c r="CC3" i="7"/>
  <c r="BQ3" i="7"/>
  <c r="CN3" i="7"/>
  <c r="CI3" i="7"/>
  <c r="AR3" i="7"/>
  <c r="AS3" i="7"/>
  <c r="BW3" i="7"/>
  <c r="CB3" i="7"/>
  <c r="BD3" i="7"/>
  <c r="BP3" i="7"/>
  <c r="AL3" i="7"/>
  <c r="AM3" i="7"/>
  <c r="H114" i="13"/>
  <c r="AF3" i="7"/>
  <c r="BK3" i="7"/>
  <c r="AY3" i="7"/>
  <c r="AA3" i="7"/>
  <c r="I162" i="13"/>
  <c r="H159" i="13"/>
  <c r="I123" i="13"/>
  <c r="H124" i="13"/>
  <c r="G113" i="13"/>
  <c r="I174" i="13"/>
  <c r="I113" i="13"/>
  <c r="I122" i="13"/>
  <c r="H123" i="13"/>
  <c r="I124" i="13"/>
  <c r="G174" i="13"/>
  <c r="H122" i="13"/>
  <c r="I165" i="13"/>
  <c r="I125" i="13"/>
  <c r="C26" i="13" s="1"/>
  <c r="E26" i="13" s="1"/>
  <c r="AP3" i="13" s="1"/>
  <c r="I160" i="13"/>
  <c r="C33" i="13" s="1"/>
  <c r="E33" i="13" s="1"/>
  <c r="CF3" i="13" s="1"/>
  <c r="H136" i="13"/>
  <c r="I153" i="13"/>
  <c r="I110" i="13"/>
  <c r="I111" i="13"/>
  <c r="I127" i="13"/>
  <c r="H145" i="13"/>
  <c r="B30" i="13" s="1"/>
  <c r="D30" i="13" s="1"/>
  <c r="BL3" i="13" s="1"/>
  <c r="H142" i="13"/>
  <c r="H155" i="13"/>
  <c r="H162" i="13"/>
  <c r="G138" i="13"/>
  <c r="G154" i="13"/>
  <c r="I144" i="13"/>
  <c r="W20" i="14"/>
  <c r="H167" i="13"/>
  <c r="I102" i="13"/>
  <c r="I158" i="13"/>
  <c r="G129" i="13"/>
  <c r="I159" i="13"/>
  <c r="I128" i="13"/>
  <c r="H127" i="13"/>
  <c r="H129" i="13"/>
  <c r="I148" i="13"/>
  <c r="I157" i="13"/>
  <c r="G160" i="13"/>
  <c r="I141" i="13"/>
  <c r="G169" i="13"/>
  <c r="G145" i="13"/>
  <c r="I155" i="13"/>
  <c r="C32" i="13" s="1"/>
  <c r="E32" i="13" s="1"/>
  <c r="BZ3" i="13" s="1"/>
  <c r="I103" i="13"/>
  <c r="I168" i="13"/>
  <c r="I116" i="13"/>
  <c r="H169" i="13"/>
  <c r="I150" i="13"/>
  <c r="C31" i="13" s="1"/>
  <c r="E31" i="13" s="1"/>
  <c r="BT3" i="13" s="1"/>
  <c r="H121" i="13"/>
  <c r="H115" i="13"/>
  <c r="B24" i="13" s="1"/>
  <c r="G149" i="13"/>
  <c r="H128" i="13"/>
  <c r="I135" i="13"/>
  <c r="C28" i="13" s="1"/>
  <c r="E28" i="13" s="1"/>
  <c r="BB3" i="13" s="1"/>
  <c r="I117" i="13"/>
  <c r="I126" i="13"/>
  <c r="H143" i="13"/>
  <c r="H156" i="13"/>
  <c r="H133" i="13"/>
  <c r="H140" i="13"/>
  <c r="B29" i="13" s="1"/>
  <c r="D29" i="13" s="1"/>
  <c r="BF3" i="13" s="1"/>
  <c r="I118" i="13"/>
  <c r="I149" i="13"/>
  <c r="G144" i="13"/>
  <c r="H157" i="13"/>
  <c r="I119" i="13"/>
  <c r="G134" i="13"/>
  <c r="I130" i="13"/>
  <c r="C27" i="13" s="1"/>
  <c r="E27" i="13" s="1"/>
  <c r="AV3" i="13" s="1"/>
  <c r="I120" i="13"/>
  <c r="C25" i="13" s="1"/>
  <c r="I170" i="13"/>
  <c r="C35" i="13" s="1"/>
  <c r="E35" i="13" s="1"/>
  <c r="CR3" i="13" s="1"/>
  <c r="I166" i="13"/>
  <c r="H135" i="13"/>
  <c r="B28" i="13" s="1"/>
  <c r="D28" i="13" s="1"/>
  <c r="AZ3" i="13" s="1"/>
  <c r="H108" i="13"/>
  <c r="I143" i="13"/>
  <c r="I156" i="13"/>
  <c r="I105" i="13"/>
  <c r="C22" i="13" s="1"/>
  <c r="I152" i="13"/>
  <c r="G109" i="13"/>
  <c r="H102" i="13"/>
  <c r="H103" i="13"/>
  <c r="H126" i="13"/>
  <c r="I121" i="13"/>
  <c r="I154" i="13"/>
  <c r="I115" i="13"/>
  <c r="C24" i="13" s="1"/>
  <c r="H164" i="13"/>
  <c r="H112" i="13"/>
  <c r="H116" i="13"/>
  <c r="I161" i="13"/>
  <c r="H141" i="13"/>
  <c r="H170" i="13"/>
  <c r="B35" i="13" s="1"/>
  <c r="D35" i="13" s="1"/>
  <c r="CP3" i="13" s="1"/>
  <c r="H172" i="13"/>
  <c r="I131" i="13"/>
  <c r="H107" i="13"/>
  <c r="G135" i="13"/>
  <c r="H153" i="13"/>
  <c r="H119" i="13"/>
  <c r="H147" i="13"/>
  <c r="I109" i="13"/>
  <c r="G142" i="13"/>
  <c r="G155" i="13"/>
  <c r="H173" i="13"/>
  <c r="H150" i="13"/>
  <c r="H134" i="13"/>
  <c r="H137" i="13"/>
  <c r="H130" i="13"/>
  <c r="B27" i="13" s="1"/>
  <c r="D27" i="13" s="1"/>
  <c r="AT3" i="13" s="1"/>
  <c r="V20" i="14"/>
  <c r="X20" i="14"/>
  <c r="T20" i="14"/>
  <c r="H168" i="13"/>
  <c r="H146" i="13"/>
  <c r="G126" i="13"/>
  <c r="H160" i="13"/>
  <c r="B33" i="13" s="1"/>
  <c r="D33" i="13" s="1"/>
  <c r="CD3" i="13" s="1"/>
  <c r="I138" i="13"/>
  <c r="H154" i="13"/>
  <c r="H110" i="13"/>
  <c r="B23" i="13" s="1"/>
  <c r="I145" i="13"/>
  <c r="C30" i="13" s="1"/>
  <c r="E30" i="13" s="1"/>
  <c r="BN3" i="13" s="1"/>
  <c r="I164" i="13"/>
  <c r="I140" i="13"/>
  <c r="C29" i="13" s="1"/>
  <c r="E29" i="13" s="1"/>
  <c r="BH3" i="13" s="1"/>
  <c r="H151" i="13"/>
  <c r="I112" i="13"/>
  <c r="H148" i="13"/>
  <c r="H106" i="13"/>
  <c r="H161" i="13"/>
  <c r="I136" i="13"/>
  <c r="I172" i="13"/>
  <c r="H132" i="13"/>
  <c r="H125" i="13"/>
  <c r="B26" i="13" s="1"/>
  <c r="D26" i="13" s="1"/>
  <c r="AN3" i="13" s="1"/>
  <c r="I107" i="13"/>
  <c r="H171" i="13"/>
  <c r="H165" i="13"/>
  <c r="B34" i="13" s="1"/>
  <c r="D34" i="13" s="1"/>
  <c r="CJ3" i="13" s="1"/>
  <c r="I147" i="13"/>
  <c r="H163" i="13"/>
  <c r="I142" i="13"/>
  <c r="I173" i="13"/>
  <c r="H111" i="13"/>
  <c r="H166" i="13"/>
  <c r="I137" i="13"/>
  <c r="H101" i="13"/>
  <c r="H117" i="13"/>
  <c r="G168" i="13"/>
  <c r="I146" i="13"/>
  <c r="I108" i="13"/>
  <c r="H138" i="13"/>
  <c r="I133" i="13"/>
  <c r="G164" i="13"/>
  <c r="I151" i="13"/>
  <c r="G112" i="13"/>
  <c r="H118" i="13"/>
  <c r="I106" i="13"/>
  <c r="H120" i="13"/>
  <c r="B25" i="13" s="1"/>
  <c r="H152" i="13"/>
  <c r="I132" i="13"/>
  <c r="H131" i="13"/>
  <c r="I167" i="13"/>
  <c r="I171" i="13"/>
  <c r="I163" i="13"/>
  <c r="U20" i="14"/>
  <c r="I101" i="13"/>
  <c r="H105" i="13"/>
  <c r="B22" i="13" s="1"/>
  <c r="D100" i="13" a="1"/>
  <c r="D100" i="13" s="1"/>
  <c r="F4" i="5"/>
  <c r="D10" i="2"/>
  <c r="C5" i="5" s="1"/>
  <c r="H4" i="5"/>
  <c r="I4" i="5"/>
  <c r="P4" i="5"/>
  <c r="N4" i="5"/>
  <c r="S4" i="5"/>
  <c r="Q4" i="5"/>
  <c r="M4" i="5"/>
  <c r="K4" i="5"/>
  <c r="G4" i="5"/>
  <c r="J4" i="5"/>
  <c r="R4" i="5"/>
  <c r="O4" i="5"/>
  <c r="L4" i="5"/>
  <c r="T4" i="5"/>
  <c r="B5" i="5"/>
  <c r="BH3" i="7"/>
  <c r="BB3" i="7"/>
  <c r="CL3" i="7"/>
  <c r="AV3" i="7"/>
  <c r="CF3" i="7"/>
  <c r="AD3" i="7"/>
  <c r="AP3" i="7"/>
  <c r="BT3" i="7"/>
  <c r="AJ3" i="7"/>
  <c r="F3" i="7"/>
  <c r="R3" i="7"/>
  <c r="BZ3" i="7"/>
  <c r="BN3" i="7"/>
  <c r="X3" i="7"/>
  <c r="L3" i="7"/>
  <c r="A12" i="2"/>
  <c r="E12" i="2" s="1"/>
  <c r="U4" i="5" l="1"/>
  <c r="W4" i="5" s="1" a="1"/>
  <c r="W4" i="5" s="1"/>
  <c r="D11" i="2"/>
  <c r="C6" i="5" s="1"/>
  <c r="C12" i="2"/>
  <c r="B32" i="13"/>
  <c r="D32" i="13" s="1"/>
  <c r="BX3" i="13" s="1"/>
  <c r="E6" i="5"/>
  <c r="B31" i="13"/>
  <c r="D31" i="13" s="1"/>
  <c r="BR3" i="13" s="1"/>
  <c r="C23" i="13"/>
  <c r="C27" i="12" s="1"/>
  <c r="C34" i="13"/>
  <c r="B31" i="12"/>
  <c r="F27" i="13"/>
  <c r="C34" i="12"/>
  <c r="G30" i="13"/>
  <c r="C39" i="12"/>
  <c r="G35" i="13"/>
  <c r="C33" i="12"/>
  <c r="G29" i="13"/>
  <c r="B30" i="12"/>
  <c r="F26" i="13"/>
  <c r="B33" i="12"/>
  <c r="F29" i="13"/>
  <c r="C29" i="12"/>
  <c r="E25" i="13"/>
  <c r="AJ3" i="13" s="1"/>
  <c r="C28" i="12"/>
  <c r="E24" i="13"/>
  <c r="AD3" i="13" s="1"/>
  <c r="C36" i="12"/>
  <c r="G32" i="13"/>
  <c r="B34" i="12"/>
  <c r="F30" i="13"/>
  <c r="B28" i="12"/>
  <c r="D24" i="13"/>
  <c r="AB3" i="13" s="1"/>
  <c r="B27" i="12"/>
  <c r="D23" i="13"/>
  <c r="V3" i="13" s="1"/>
  <c r="C37" i="12"/>
  <c r="G33" i="13"/>
  <c r="B37" i="12"/>
  <c r="F33" i="13"/>
  <c r="B38" i="12"/>
  <c r="F34" i="13"/>
  <c r="B32" i="12"/>
  <c r="F28" i="13"/>
  <c r="C35" i="12"/>
  <c r="G31" i="13"/>
  <c r="C30" i="12"/>
  <c r="G26" i="13"/>
  <c r="B26" i="12"/>
  <c r="D22" i="13"/>
  <c r="P3" i="13" s="1"/>
  <c r="C32" i="12"/>
  <c r="G28" i="13"/>
  <c r="B29" i="12"/>
  <c r="D25" i="13"/>
  <c r="AH3" i="13" s="1"/>
  <c r="B39" i="12"/>
  <c r="F35" i="13"/>
  <c r="C31" i="12"/>
  <c r="G27" i="13"/>
  <c r="C26" i="12"/>
  <c r="E22" i="13"/>
  <c r="R3" i="13" s="1"/>
  <c r="G100" i="13"/>
  <c r="I100" i="13" s="1"/>
  <c r="C21" i="13" s="1"/>
  <c r="H100" i="13"/>
  <c r="B21" i="13" s="1"/>
  <c r="D12" i="2"/>
  <c r="C7" i="5" s="1"/>
  <c r="D7" i="5"/>
  <c r="F5" i="5"/>
  <c r="H5" i="5"/>
  <c r="P5" i="5"/>
  <c r="Q5" i="5"/>
  <c r="I5" i="5"/>
  <c r="N5" i="5"/>
  <c r="S5" i="5"/>
  <c r="K5" i="5"/>
  <c r="M5" i="5"/>
  <c r="J5" i="5"/>
  <c r="O5" i="5"/>
  <c r="L5" i="5"/>
  <c r="T5" i="5"/>
  <c r="R5" i="5"/>
  <c r="G5" i="5"/>
  <c r="B6" i="5"/>
  <c r="A13" i="2"/>
  <c r="E13" i="2" s="1"/>
  <c r="U5" i="5" l="1"/>
  <c r="E7" i="5"/>
  <c r="E23" i="13"/>
  <c r="F31" i="13"/>
  <c r="C13" i="2"/>
  <c r="F32" i="13"/>
  <c r="B36" i="12"/>
  <c r="B35" i="12"/>
  <c r="E34" i="13"/>
  <c r="CL3" i="13" s="1"/>
  <c r="C38" i="12"/>
  <c r="G22" i="13"/>
  <c r="F25" i="13"/>
  <c r="F22" i="13"/>
  <c r="F23" i="13"/>
  <c r="G24" i="13"/>
  <c r="B25" i="12"/>
  <c r="D21" i="13"/>
  <c r="F24" i="13"/>
  <c r="G25" i="13"/>
  <c r="C25" i="12"/>
  <c r="E21" i="13"/>
  <c r="L3" i="13" s="1"/>
  <c r="D8" i="5"/>
  <c r="E8" i="5" s="1"/>
  <c r="D13" i="2"/>
  <c r="C8" i="5" s="1"/>
  <c r="F6" i="5"/>
  <c r="H6" i="5"/>
  <c r="P6" i="5"/>
  <c r="I6" i="5"/>
  <c r="N6" i="5"/>
  <c r="Q6" i="5"/>
  <c r="S6" i="5"/>
  <c r="K6" i="5"/>
  <c r="J6" i="5"/>
  <c r="M6" i="5"/>
  <c r="L6" i="5"/>
  <c r="T6" i="5"/>
  <c r="R6" i="5"/>
  <c r="G6" i="5"/>
  <c r="O6" i="5"/>
  <c r="B7" i="5"/>
  <c r="A14" i="2"/>
  <c r="E14" i="2" s="1"/>
  <c r="W5" i="5" l="1" a="1"/>
  <c r="W5" i="5" s="1"/>
  <c r="AK4" i="5" s="1"/>
  <c r="Y5" i="5" a="1"/>
  <c r="Y5" i="5" s="1"/>
  <c r="U6" i="5"/>
  <c r="G23" i="13"/>
  <c r="X3" i="13"/>
  <c r="J3" i="13"/>
  <c r="C14" i="2"/>
  <c r="G34" i="13"/>
  <c r="G21" i="13"/>
  <c r="F21" i="13"/>
  <c r="D9" i="5"/>
  <c r="E9" i="5" s="1"/>
  <c r="D14" i="2"/>
  <c r="C9" i="5" s="1"/>
  <c r="F7" i="5"/>
  <c r="H7" i="5"/>
  <c r="P7" i="5"/>
  <c r="I7" i="5"/>
  <c r="Q7" i="5"/>
  <c r="N7" i="5"/>
  <c r="S7" i="5"/>
  <c r="J7" i="5"/>
  <c r="K7" i="5"/>
  <c r="M7" i="5"/>
  <c r="R7" i="5"/>
  <c r="O7" i="5"/>
  <c r="L7" i="5"/>
  <c r="T7" i="5"/>
  <c r="G7" i="5"/>
  <c r="B8" i="5"/>
  <c r="A15" i="2"/>
  <c r="E15" i="2" s="1"/>
  <c r="W6" i="5" l="1" a="1"/>
  <c r="W6" i="5" s="1"/>
  <c r="AK5" i="5" s="1"/>
  <c r="Y6" i="5" a="1"/>
  <c r="Y6" i="5" s="1"/>
  <c r="U7" i="5"/>
  <c r="C15" i="2"/>
  <c r="D10" i="5"/>
  <c r="E10" i="5" s="1"/>
  <c r="D15" i="2"/>
  <c r="C10" i="5" s="1"/>
  <c r="F8" i="5"/>
  <c r="H8" i="5"/>
  <c r="P8" i="5"/>
  <c r="I8" i="5"/>
  <c r="Q8" i="5"/>
  <c r="N8" i="5"/>
  <c r="S8" i="5"/>
  <c r="K8" i="5"/>
  <c r="M8" i="5"/>
  <c r="J8" i="5"/>
  <c r="O8" i="5"/>
  <c r="R8" i="5"/>
  <c r="G8" i="5"/>
  <c r="L8" i="5"/>
  <c r="T8" i="5"/>
  <c r="B9" i="5"/>
  <c r="A16" i="2"/>
  <c r="E16" i="2" s="1"/>
  <c r="W7" i="5" l="1" a="1"/>
  <c r="W7" i="5" s="1"/>
  <c r="AK6" i="5" s="1"/>
  <c r="Y7" i="5" a="1"/>
  <c r="Y7" i="5" s="1"/>
  <c r="U8" i="5"/>
  <c r="C16" i="2"/>
  <c r="D11" i="5"/>
  <c r="E11" i="5" s="1"/>
  <c r="D16" i="2"/>
  <c r="C11" i="5" s="1"/>
  <c r="B10" i="5"/>
  <c r="F9" i="5"/>
  <c r="H9" i="5"/>
  <c r="P9" i="5"/>
  <c r="Q9" i="5"/>
  <c r="I9" i="5"/>
  <c r="S9" i="5"/>
  <c r="N9" i="5"/>
  <c r="K9" i="5"/>
  <c r="M9" i="5"/>
  <c r="J9" i="5"/>
  <c r="O9" i="5"/>
  <c r="L9" i="5"/>
  <c r="T9" i="5"/>
  <c r="R9" i="5"/>
  <c r="G9" i="5"/>
  <c r="A17" i="2"/>
  <c r="E17" i="2" s="1"/>
  <c r="W8" i="5" l="1" a="1"/>
  <c r="W8" i="5" s="1"/>
  <c r="AK7" i="5" s="1"/>
  <c r="Y8" i="5" a="1"/>
  <c r="Y8" i="5" s="1"/>
  <c r="U9" i="5"/>
  <c r="C17" i="2"/>
  <c r="B12" i="5" s="1"/>
  <c r="D17" i="2"/>
  <c r="C12" i="5" s="1"/>
  <c r="D12" i="5"/>
  <c r="E12" i="5" s="1"/>
  <c r="F10" i="5"/>
  <c r="H10" i="5"/>
  <c r="P10" i="5"/>
  <c r="Q10" i="5"/>
  <c r="I10" i="5"/>
  <c r="N10" i="5"/>
  <c r="S10" i="5"/>
  <c r="M10" i="5"/>
  <c r="J10" i="5"/>
  <c r="K10" i="5"/>
  <c r="L10" i="5"/>
  <c r="T10" i="5"/>
  <c r="R10" i="5"/>
  <c r="G10" i="5"/>
  <c r="O10" i="5"/>
  <c r="B11" i="5"/>
  <c r="A18" i="2"/>
  <c r="E18" i="2" s="1"/>
  <c r="W9" i="5" l="1" a="1"/>
  <c r="W9" i="5" s="1"/>
  <c r="AK8" i="5" s="1"/>
  <c r="Y9" i="5" a="1"/>
  <c r="Y9" i="5" s="1"/>
  <c r="U10" i="5"/>
  <c r="C18" i="2"/>
  <c r="B13" i="5" s="1"/>
  <c r="D18" i="2"/>
  <c r="C13" i="5" s="1"/>
  <c r="D13" i="5"/>
  <c r="E13" i="5" s="1"/>
  <c r="F11" i="5"/>
  <c r="H11" i="5"/>
  <c r="P11" i="5"/>
  <c r="I11" i="5"/>
  <c r="Q11" i="5"/>
  <c r="N11" i="5"/>
  <c r="K11" i="5"/>
  <c r="S11" i="5"/>
  <c r="M11" i="5"/>
  <c r="J11" i="5"/>
  <c r="G11" i="5"/>
  <c r="R11" i="5"/>
  <c r="O11" i="5"/>
  <c r="L11" i="5"/>
  <c r="T11" i="5"/>
  <c r="H12" i="5"/>
  <c r="F12" i="5"/>
  <c r="P12" i="5"/>
  <c r="I12" i="5"/>
  <c r="Q12" i="5"/>
  <c r="N12" i="5"/>
  <c r="S12" i="5"/>
  <c r="M12" i="5"/>
  <c r="J12" i="5"/>
  <c r="K12" i="5"/>
  <c r="O12" i="5"/>
  <c r="R12" i="5"/>
  <c r="G12" i="5"/>
  <c r="L12" i="5"/>
  <c r="T12" i="5"/>
  <c r="A19" i="2"/>
  <c r="E19" i="2" s="1"/>
  <c r="Y10" i="5" l="1" a="1"/>
  <c r="Y10" i="5" s="1"/>
  <c r="W10" i="5" a="1"/>
  <c r="W10" i="5" s="1"/>
  <c r="AK9" i="5" s="1"/>
  <c r="AL4" i="5" s="1"/>
  <c r="U12" i="5"/>
  <c r="U11" i="5"/>
  <c r="C19" i="2"/>
  <c r="B14" i="5" s="1"/>
  <c r="D14" i="5"/>
  <c r="E14" i="5" s="1"/>
  <c r="D19" i="2"/>
  <c r="C14" i="5" s="1"/>
  <c r="H13" i="5"/>
  <c r="F13" i="5"/>
  <c r="P13" i="5"/>
  <c r="Q13" i="5"/>
  <c r="I13" i="5"/>
  <c r="N13" i="5"/>
  <c r="K13" i="5"/>
  <c r="S13" i="5"/>
  <c r="M13" i="5"/>
  <c r="J13" i="5"/>
  <c r="R13" i="5"/>
  <c r="G13" i="5"/>
  <c r="O13" i="5"/>
  <c r="L13" i="5"/>
  <c r="T13" i="5"/>
  <c r="A20" i="2"/>
  <c r="E20" i="2" s="1"/>
  <c r="W11" i="5" l="1" a="1"/>
  <c r="W11" i="5" s="1"/>
  <c r="Y11" i="5" a="1"/>
  <c r="Y11" i="5" s="1"/>
  <c r="W12" i="5" a="1"/>
  <c r="W12" i="5" s="1"/>
  <c r="Y12" i="5" a="1"/>
  <c r="Y12" i="5" s="1"/>
  <c r="U13" i="5"/>
  <c r="C20" i="2"/>
  <c r="B15" i="5" s="1"/>
  <c r="D20" i="2"/>
  <c r="C15" i="5" s="1"/>
  <c r="D15" i="5"/>
  <c r="E15" i="5" s="1"/>
  <c r="H14" i="5"/>
  <c r="F14" i="5"/>
  <c r="P14" i="5"/>
  <c r="Q14" i="5"/>
  <c r="I14" i="5"/>
  <c r="S14" i="5"/>
  <c r="K14" i="5"/>
  <c r="N14" i="5"/>
  <c r="M14" i="5"/>
  <c r="J14" i="5"/>
  <c r="R14" i="5"/>
  <c r="G14" i="5"/>
  <c r="O14" i="5"/>
  <c r="L14" i="5"/>
  <c r="T14" i="5"/>
  <c r="A21" i="2"/>
  <c r="E21" i="2" s="1"/>
  <c r="AK11" i="5" l="1"/>
  <c r="AK10" i="5"/>
  <c r="AL5" i="5" s="1"/>
  <c r="W13" i="5" a="1"/>
  <c r="W13" i="5" s="1"/>
  <c r="AK12" i="5" s="1"/>
  <c r="Y13" i="5" a="1"/>
  <c r="Y13" i="5" s="1"/>
  <c r="U14" i="5"/>
  <c r="C21" i="2"/>
  <c r="B16" i="5" s="1"/>
  <c r="D21" i="2"/>
  <c r="C16" i="5" s="1"/>
  <c r="D16" i="5"/>
  <c r="E16" i="5" s="1"/>
  <c r="F15" i="5"/>
  <c r="H15" i="5"/>
  <c r="P15" i="5"/>
  <c r="I15" i="5"/>
  <c r="Q15" i="5"/>
  <c r="N15" i="5"/>
  <c r="S15" i="5"/>
  <c r="M15" i="5"/>
  <c r="K15" i="5"/>
  <c r="J15" i="5"/>
  <c r="O15" i="5"/>
  <c r="L15" i="5"/>
  <c r="T15" i="5"/>
  <c r="G15" i="5"/>
  <c r="R15" i="5"/>
  <c r="A22" i="2"/>
  <c r="AL6" i="5" l="1"/>
  <c r="W14" i="5" a="1"/>
  <c r="W14" i="5" s="1"/>
  <c r="AK13" i="5" s="1"/>
  <c r="Y14" i="5" a="1"/>
  <c r="Y14" i="5" s="1"/>
  <c r="U15" i="5"/>
  <c r="E22" i="2"/>
  <c r="D17" i="5" s="1"/>
  <c r="E17" i="5" s="1"/>
  <c r="C22" i="2"/>
  <c r="B17" i="5" s="1"/>
  <c r="H16" i="5"/>
  <c r="H7" i="14" s="1"/>
  <c r="I7" i="14" s="1"/>
  <c r="F16" i="5"/>
  <c r="P16" i="5"/>
  <c r="H15" i="14" s="1"/>
  <c r="I15" i="14" s="1"/>
  <c r="L71" i="8" s="1"/>
  <c r="I16" i="5"/>
  <c r="H8" i="14" s="1"/>
  <c r="I8" i="14" s="1"/>
  <c r="Q16" i="5"/>
  <c r="H16" i="14" s="1"/>
  <c r="I16" i="14" s="1"/>
  <c r="M71" i="8" s="1"/>
  <c r="K16" i="5"/>
  <c r="H10" i="14" s="1"/>
  <c r="I10" i="14" s="1"/>
  <c r="G71" i="8" s="1"/>
  <c r="N16" i="5"/>
  <c r="H13" i="14" s="1"/>
  <c r="I13" i="14" s="1"/>
  <c r="J71" i="8" s="1"/>
  <c r="S16" i="5"/>
  <c r="H18" i="14" s="1"/>
  <c r="I18" i="14" s="1"/>
  <c r="O71" i="8" s="1"/>
  <c r="M16" i="5"/>
  <c r="H12" i="14" s="1"/>
  <c r="I12" i="14" s="1"/>
  <c r="I71" i="8" s="1"/>
  <c r="J16" i="5"/>
  <c r="H9" i="14" s="1"/>
  <c r="I9" i="14" s="1"/>
  <c r="R16" i="5"/>
  <c r="H17" i="14" s="1"/>
  <c r="I17" i="14" s="1"/>
  <c r="N71" i="8" s="1"/>
  <c r="G16" i="5"/>
  <c r="H6" i="14" s="1"/>
  <c r="I6" i="14" s="1"/>
  <c r="L16" i="5"/>
  <c r="H11" i="14" s="1"/>
  <c r="I11" i="14" s="1"/>
  <c r="H71" i="8" s="1"/>
  <c r="T16" i="5"/>
  <c r="H19" i="14" s="1"/>
  <c r="I19" i="14" s="1"/>
  <c r="P71" i="8" s="1"/>
  <c r="O16" i="5"/>
  <c r="H14" i="14" s="1"/>
  <c r="I14" i="14" s="1"/>
  <c r="K71" i="8" s="1"/>
  <c r="AL7" i="5"/>
  <c r="A23" i="2"/>
  <c r="W15" i="5" l="1" a="1"/>
  <c r="W15" i="5" s="1"/>
  <c r="AK14" i="5" s="1"/>
  <c r="AL9" i="5" s="1"/>
  <c r="Y15" i="5" a="1"/>
  <c r="Y15" i="5" s="1"/>
  <c r="H5" i="14"/>
  <c r="I5" i="14" s="1"/>
  <c r="B71" i="8" s="1"/>
  <c r="U16" i="5"/>
  <c r="D22" i="2"/>
  <c r="C17" i="5" s="1"/>
  <c r="E23" i="2"/>
  <c r="D23" i="2" s="1"/>
  <c r="C18" i="5" s="1"/>
  <c r="C23" i="2"/>
  <c r="B18" i="5" s="1"/>
  <c r="E71" i="8"/>
  <c r="F71" i="8"/>
  <c r="D71" i="8"/>
  <c r="C71" i="8"/>
  <c r="K19" i="14"/>
  <c r="N19" i="14" s="1"/>
  <c r="J19" i="14"/>
  <c r="J9" i="14"/>
  <c r="M9" i="14" s="1"/>
  <c r="K9" i="14"/>
  <c r="N9" i="14" s="1"/>
  <c r="K11" i="14"/>
  <c r="N11" i="14" s="1"/>
  <c r="J11" i="14"/>
  <c r="J12" i="14"/>
  <c r="M12" i="14" s="1"/>
  <c r="K12" i="14"/>
  <c r="N12" i="14" s="1"/>
  <c r="K16" i="14"/>
  <c r="N16" i="14" s="1"/>
  <c r="J16" i="14"/>
  <c r="K7" i="14"/>
  <c r="N7" i="14" s="1"/>
  <c r="J7" i="14"/>
  <c r="K6" i="14"/>
  <c r="N6" i="14" s="1"/>
  <c r="J6" i="14"/>
  <c r="J18" i="14"/>
  <c r="M18" i="14" s="1"/>
  <c r="K18" i="14"/>
  <c r="N18" i="14" s="1"/>
  <c r="J8" i="14"/>
  <c r="M8" i="14" s="1"/>
  <c r="K8" i="14"/>
  <c r="N8" i="14" s="1"/>
  <c r="J10" i="14"/>
  <c r="M10" i="14" s="1"/>
  <c r="K10" i="14"/>
  <c r="N10" i="14" s="1"/>
  <c r="K14" i="14"/>
  <c r="N14" i="14" s="1"/>
  <c r="J14" i="14"/>
  <c r="J17" i="14"/>
  <c r="M17" i="14" s="1"/>
  <c r="K17" i="14"/>
  <c r="N17" i="14" s="1"/>
  <c r="J13" i="14"/>
  <c r="K13" i="14"/>
  <c r="N13" i="14" s="1"/>
  <c r="K15" i="14"/>
  <c r="N15" i="14" s="1"/>
  <c r="J15" i="14"/>
  <c r="H17" i="5"/>
  <c r="F17" i="5"/>
  <c r="P17" i="5"/>
  <c r="I17" i="5"/>
  <c r="N17" i="5"/>
  <c r="Q17" i="5"/>
  <c r="S17" i="5"/>
  <c r="J17" i="5"/>
  <c r="K17" i="5"/>
  <c r="M17" i="5"/>
  <c r="O17" i="5"/>
  <c r="L17" i="5"/>
  <c r="T17" i="5"/>
  <c r="R17" i="5"/>
  <c r="G17" i="5"/>
  <c r="AL8" i="5"/>
  <c r="A24" i="2"/>
  <c r="K5" i="14" l="1"/>
  <c r="J5" i="14"/>
  <c r="N5" i="14"/>
  <c r="H54" i="20"/>
  <c r="H52" i="20"/>
  <c r="H50" i="20"/>
  <c r="H48" i="20"/>
  <c r="H46" i="20"/>
  <c r="H44" i="20"/>
  <c r="H42" i="20"/>
  <c r="H40" i="20"/>
  <c r="H38" i="20"/>
  <c r="H36" i="20"/>
  <c r="H34" i="20"/>
  <c r="H32" i="20"/>
  <c r="H30" i="20"/>
  <c r="H28" i="20"/>
  <c r="H26" i="20"/>
  <c r="H24" i="20"/>
  <c r="H22" i="20"/>
  <c r="H20" i="20"/>
  <c r="H18" i="20"/>
  <c r="H16" i="20"/>
  <c r="H14" i="20"/>
  <c r="H12" i="20"/>
  <c r="H10" i="20"/>
  <c r="H8" i="20"/>
  <c r="H6" i="20"/>
  <c r="H4" i="20"/>
  <c r="H2" i="20"/>
  <c r="H53" i="20"/>
  <c r="H51" i="20"/>
  <c r="H49" i="20"/>
  <c r="H47" i="20"/>
  <c r="H45" i="20"/>
  <c r="H43" i="20"/>
  <c r="H41" i="20"/>
  <c r="H39" i="20"/>
  <c r="H37" i="20"/>
  <c r="H35" i="20"/>
  <c r="H33" i="20"/>
  <c r="H31" i="20"/>
  <c r="H29" i="20"/>
  <c r="H27" i="20"/>
  <c r="H25" i="20"/>
  <c r="H23" i="20"/>
  <c r="H21" i="20"/>
  <c r="H19" i="20"/>
  <c r="H17" i="20"/>
  <c r="H15" i="20"/>
  <c r="H13" i="20"/>
  <c r="H11" i="20"/>
  <c r="H9" i="20"/>
  <c r="H7" i="20"/>
  <c r="H5" i="20"/>
  <c r="H3" i="20"/>
  <c r="M5" i="14"/>
  <c r="G53" i="20"/>
  <c r="G51" i="20"/>
  <c r="G49" i="20"/>
  <c r="G47" i="20"/>
  <c r="G45" i="20"/>
  <c r="G43" i="20"/>
  <c r="G41" i="20"/>
  <c r="G39" i="20"/>
  <c r="G37" i="20"/>
  <c r="G35" i="20"/>
  <c r="G33" i="20"/>
  <c r="G31" i="20"/>
  <c r="G29" i="20"/>
  <c r="G27" i="20"/>
  <c r="G25" i="20"/>
  <c r="G23" i="20"/>
  <c r="G21" i="20"/>
  <c r="G19" i="20"/>
  <c r="G17" i="20"/>
  <c r="G15" i="20"/>
  <c r="G13" i="20"/>
  <c r="G11" i="20"/>
  <c r="G9" i="20"/>
  <c r="G7" i="20"/>
  <c r="G3" i="20"/>
  <c r="G54" i="20"/>
  <c r="G52" i="20"/>
  <c r="G50" i="20"/>
  <c r="G48" i="20"/>
  <c r="G46" i="20"/>
  <c r="G44" i="20"/>
  <c r="G42" i="20"/>
  <c r="G40" i="20"/>
  <c r="G38" i="20"/>
  <c r="G36" i="20"/>
  <c r="G34" i="20"/>
  <c r="G32" i="20"/>
  <c r="G30" i="20"/>
  <c r="G28" i="20"/>
  <c r="G26" i="20"/>
  <c r="G24" i="20"/>
  <c r="G22" i="20"/>
  <c r="G20" i="20"/>
  <c r="G18" i="20"/>
  <c r="G16" i="20"/>
  <c r="G14" i="20"/>
  <c r="G12" i="20"/>
  <c r="G10" i="20"/>
  <c r="G8" i="20"/>
  <c r="G6" i="20"/>
  <c r="G4" i="20"/>
  <c r="G2" i="20"/>
  <c r="G5" i="20"/>
  <c r="Y16" i="5" a="1"/>
  <c r="Y16" i="5" s="1"/>
  <c r="W16" i="5" a="1"/>
  <c r="W16" i="5" s="1"/>
  <c r="AK15" i="5" s="1"/>
  <c r="U17" i="5"/>
  <c r="D18" i="5"/>
  <c r="E18" i="5" s="1"/>
  <c r="E24" i="2"/>
  <c r="D19" i="5" s="1"/>
  <c r="E19" i="5" s="1"/>
  <c r="C24" i="2"/>
  <c r="B19" i="5" s="1"/>
  <c r="S5" i="14"/>
  <c r="R5" i="14"/>
  <c r="P5" i="14"/>
  <c r="P10" i="14"/>
  <c r="R10" i="14"/>
  <c r="S17" i="14"/>
  <c r="Q17" i="14"/>
  <c r="S18" i="14"/>
  <c r="Q18" i="14"/>
  <c r="P7" i="14"/>
  <c r="R7" i="14"/>
  <c r="S12" i="14"/>
  <c r="Q12" i="14"/>
  <c r="S9" i="14"/>
  <c r="Q9" i="14"/>
  <c r="P17" i="14"/>
  <c r="R17" i="14"/>
  <c r="P9" i="14"/>
  <c r="R9" i="14"/>
  <c r="R15" i="14"/>
  <c r="P15" i="14"/>
  <c r="S10" i="14"/>
  <c r="Q10" i="14"/>
  <c r="P13" i="14"/>
  <c r="R13" i="14"/>
  <c r="P8" i="14"/>
  <c r="R8" i="14"/>
  <c r="P18" i="14"/>
  <c r="R18" i="14"/>
  <c r="R12" i="14"/>
  <c r="P12" i="14"/>
  <c r="P14" i="14"/>
  <c r="R14" i="14"/>
  <c r="S8" i="14"/>
  <c r="Q8" i="14"/>
  <c r="P6" i="14"/>
  <c r="R6" i="14"/>
  <c r="P16" i="14"/>
  <c r="R16" i="14"/>
  <c r="P11" i="14"/>
  <c r="R11" i="14"/>
  <c r="P19" i="14"/>
  <c r="R19" i="14"/>
  <c r="O8" i="14"/>
  <c r="E72" i="8" s="1"/>
  <c r="M16" i="14"/>
  <c r="O16" i="14" s="1"/>
  <c r="M72" i="8" s="1"/>
  <c r="M19" i="14"/>
  <c r="O19" i="14" s="1"/>
  <c r="P72" i="8" s="1"/>
  <c r="M13" i="14"/>
  <c r="O10" i="14"/>
  <c r="G72" i="8" s="1"/>
  <c r="M7" i="14"/>
  <c r="O7" i="14" s="1"/>
  <c r="D72" i="8" s="1"/>
  <c r="O9" i="14"/>
  <c r="F72" i="8" s="1"/>
  <c r="M14" i="14"/>
  <c r="M6" i="14"/>
  <c r="M11" i="14"/>
  <c r="M15" i="14"/>
  <c r="O17" i="14"/>
  <c r="N72" i="8" s="1"/>
  <c r="O18" i="14"/>
  <c r="O72" i="8" s="1"/>
  <c r="O12" i="14"/>
  <c r="I72" i="8" s="1"/>
  <c r="L12" i="14"/>
  <c r="L17" i="14"/>
  <c r="L18" i="14"/>
  <c r="L6" i="14"/>
  <c r="L11" i="14"/>
  <c r="L13" i="14"/>
  <c r="L8" i="14"/>
  <c r="L5" i="14"/>
  <c r="L14" i="14"/>
  <c r="L10" i="14"/>
  <c r="L9" i="14"/>
  <c r="L16" i="14"/>
  <c r="L19" i="14"/>
  <c r="L15" i="14"/>
  <c r="L7" i="14"/>
  <c r="H18" i="5"/>
  <c r="F18" i="5"/>
  <c r="P18" i="5"/>
  <c r="N18" i="5"/>
  <c r="Q18" i="5"/>
  <c r="I18" i="5"/>
  <c r="S18" i="5"/>
  <c r="K18" i="5"/>
  <c r="J18" i="5"/>
  <c r="M18" i="5"/>
  <c r="L18" i="5"/>
  <c r="T18" i="5"/>
  <c r="R18" i="5"/>
  <c r="G18" i="5"/>
  <c r="O18" i="5"/>
  <c r="A25" i="2"/>
  <c r="O5" i="14" l="1"/>
  <c r="B72" i="8" s="1"/>
  <c r="Q5" i="14"/>
  <c r="W5" i="14" s="1"/>
  <c r="D24" i="2"/>
  <c r="C19" i="5" s="1"/>
  <c r="I7" i="20"/>
  <c r="I15" i="20"/>
  <c r="I23" i="20"/>
  <c r="I31" i="20"/>
  <c r="I39" i="20"/>
  <c r="I47" i="20"/>
  <c r="I10" i="20"/>
  <c r="I18" i="20"/>
  <c r="I26" i="20"/>
  <c r="I34" i="20"/>
  <c r="I42" i="20"/>
  <c r="I50" i="20"/>
  <c r="I9" i="20"/>
  <c r="I17" i="20"/>
  <c r="I25" i="20"/>
  <c r="I33" i="20"/>
  <c r="I41" i="20"/>
  <c r="I49" i="20"/>
  <c r="I4" i="20"/>
  <c r="I12" i="20"/>
  <c r="I20" i="20"/>
  <c r="I28" i="20"/>
  <c r="I36" i="20"/>
  <c r="I44" i="20"/>
  <c r="I52" i="20"/>
  <c r="I3" i="20"/>
  <c r="I11" i="20"/>
  <c r="I19" i="20"/>
  <c r="I27" i="20"/>
  <c r="I35" i="20"/>
  <c r="I43" i="20"/>
  <c r="I51" i="20"/>
  <c r="I6" i="20"/>
  <c r="I14" i="20"/>
  <c r="I22" i="20"/>
  <c r="I30" i="20"/>
  <c r="I38" i="20"/>
  <c r="I46" i="20"/>
  <c r="I54" i="20"/>
  <c r="I5" i="20"/>
  <c r="I13" i="20"/>
  <c r="I21" i="20"/>
  <c r="I29" i="20"/>
  <c r="I37" i="20"/>
  <c r="I45" i="20"/>
  <c r="I53" i="20"/>
  <c r="I8" i="20"/>
  <c r="I16" i="20"/>
  <c r="I24" i="20"/>
  <c r="I32" i="20"/>
  <c r="I40" i="20"/>
  <c r="I48" i="20"/>
  <c r="W17" i="5" a="1"/>
  <c r="W17" i="5" s="1"/>
  <c r="AK16" i="5" s="1"/>
  <c r="AL11" i="5" s="1"/>
  <c r="Y17" i="5" a="1"/>
  <c r="Y17" i="5" s="1"/>
  <c r="U18" i="5"/>
  <c r="U12" i="14"/>
  <c r="I74" i="8" s="1"/>
  <c r="E25" i="2"/>
  <c r="D25" i="2" s="1"/>
  <c r="C20" i="5" s="1"/>
  <c r="C25" i="2"/>
  <c r="B20" i="5" s="1"/>
  <c r="U5" i="14"/>
  <c r="X5" i="14"/>
  <c r="B75" i="8" s="1"/>
  <c r="V5" i="14"/>
  <c r="T5" i="14"/>
  <c r="W8" i="14"/>
  <c r="W10" i="14"/>
  <c r="W9" i="14"/>
  <c r="V11" i="14"/>
  <c r="V6" i="14"/>
  <c r="V14" i="14"/>
  <c r="V18" i="14"/>
  <c r="V17" i="14"/>
  <c r="V10" i="14"/>
  <c r="W12" i="14"/>
  <c r="W18" i="14"/>
  <c r="V15" i="14"/>
  <c r="V13" i="14"/>
  <c r="V16" i="14"/>
  <c r="V8" i="14"/>
  <c r="V9" i="14"/>
  <c r="V7" i="14"/>
  <c r="X12" i="14"/>
  <c r="I75" i="8" s="1"/>
  <c r="V12" i="14"/>
  <c r="V19" i="14"/>
  <c r="T17" i="14"/>
  <c r="N73" i="8" s="1"/>
  <c r="W17" i="14"/>
  <c r="X8" i="14"/>
  <c r="E75" i="8" s="1"/>
  <c r="X9" i="14"/>
  <c r="F75" i="8" s="1"/>
  <c r="X18" i="14"/>
  <c r="O75" i="8" s="1"/>
  <c r="X17" i="14"/>
  <c r="N75" i="8" s="1"/>
  <c r="X10" i="14"/>
  <c r="G75" i="8" s="1"/>
  <c r="S13" i="14"/>
  <c r="U13" i="14" s="1"/>
  <c r="J74" i="8" s="1"/>
  <c r="Q13" i="14"/>
  <c r="T13" i="14" s="1"/>
  <c r="J73" i="8" s="1"/>
  <c r="O13" i="14"/>
  <c r="J72" i="8" s="1"/>
  <c r="Q19" i="14"/>
  <c r="S19" i="14"/>
  <c r="U19" i="14" s="1"/>
  <c r="P74" i="8" s="1"/>
  <c r="S14" i="14"/>
  <c r="U14" i="14" s="1"/>
  <c r="K74" i="8" s="1"/>
  <c r="Q14" i="14"/>
  <c r="S15" i="14"/>
  <c r="U15" i="14" s="1"/>
  <c r="L74" i="8" s="1"/>
  <c r="Q15" i="14"/>
  <c r="T15" i="14" s="1"/>
  <c r="L73" i="8" s="1"/>
  <c r="S11" i="14"/>
  <c r="U11" i="14" s="1"/>
  <c r="H74" i="8" s="1"/>
  <c r="Q11" i="14"/>
  <c r="T11" i="14" s="1"/>
  <c r="H73" i="8" s="1"/>
  <c r="S16" i="14"/>
  <c r="U16" i="14" s="1"/>
  <c r="M74" i="8" s="1"/>
  <c r="Q16" i="14"/>
  <c r="O15" i="14"/>
  <c r="L72" i="8" s="1"/>
  <c r="S6" i="14"/>
  <c r="U6" i="14" s="1"/>
  <c r="C74" i="8" s="1"/>
  <c r="Q6" i="14"/>
  <c r="S7" i="14"/>
  <c r="U7" i="14" s="1"/>
  <c r="D74" i="8" s="1"/>
  <c r="Q7" i="14"/>
  <c r="T7" i="14" s="1"/>
  <c r="D73" i="8" s="1"/>
  <c r="O6" i="14"/>
  <c r="C72" i="8" s="1"/>
  <c r="U18" i="14"/>
  <c r="O74" i="8" s="1"/>
  <c r="U17" i="14"/>
  <c r="N74" i="8" s="1"/>
  <c r="T10" i="14"/>
  <c r="G73" i="8" s="1"/>
  <c r="O11" i="14"/>
  <c r="H72" i="8" s="1"/>
  <c r="O14" i="14"/>
  <c r="K72" i="8" s="1"/>
  <c r="T9" i="14"/>
  <c r="F73" i="8" s="1"/>
  <c r="T8" i="14"/>
  <c r="E73" i="8" s="1"/>
  <c r="T12" i="14"/>
  <c r="I73" i="8" s="1"/>
  <c r="T18" i="14"/>
  <c r="O73" i="8" s="1"/>
  <c r="U9" i="14"/>
  <c r="F74" i="8" s="1"/>
  <c r="U10" i="14"/>
  <c r="G74" i="8" s="1"/>
  <c r="U8" i="14"/>
  <c r="E74" i="8" s="1"/>
  <c r="H19" i="5"/>
  <c r="F19" i="5"/>
  <c r="P19" i="5"/>
  <c r="I19" i="5"/>
  <c r="Q19" i="5"/>
  <c r="N19" i="5"/>
  <c r="S19" i="5"/>
  <c r="K19" i="5"/>
  <c r="M19" i="5"/>
  <c r="J19" i="5"/>
  <c r="R19" i="5"/>
  <c r="O19" i="5"/>
  <c r="L19" i="5"/>
  <c r="G19" i="5"/>
  <c r="T19" i="5"/>
  <c r="AL10" i="5"/>
  <c r="A26" i="2"/>
  <c r="F79" i="8" l="1"/>
  <c r="G79" i="8"/>
  <c r="I79" i="8"/>
  <c r="E79" i="8"/>
  <c r="N79" i="8"/>
  <c r="O79" i="8"/>
  <c r="B79" i="8"/>
  <c r="W18" i="5" a="1"/>
  <c r="W18" i="5" s="1"/>
  <c r="AK17" i="5" s="1"/>
  <c r="Y18" i="5" a="1"/>
  <c r="Y18" i="5" s="1"/>
  <c r="U19" i="5"/>
  <c r="D20" i="5"/>
  <c r="E20" i="5" s="1"/>
  <c r="B73" i="8"/>
  <c r="B74" i="8"/>
  <c r="E26" i="2"/>
  <c r="D26" i="2" s="1"/>
  <c r="C21" i="5" s="1"/>
  <c r="C26" i="2"/>
  <c r="B21" i="5" s="1"/>
  <c r="W13" i="14"/>
  <c r="J79" i="8" s="1"/>
  <c r="W7" i="14"/>
  <c r="D79" i="8" s="1"/>
  <c r="X16" i="14"/>
  <c r="M75" i="8" s="1"/>
  <c r="W16" i="14"/>
  <c r="M79" i="8" s="1"/>
  <c r="T19" i="14"/>
  <c r="P73" i="8" s="1"/>
  <c r="W19" i="14"/>
  <c r="P79" i="8" s="1"/>
  <c r="X15" i="14"/>
  <c r="L75" i="8" s="1"/>
  <c r="W15" i="14"/>
  <c r="L79" i="8" s="1"/>
  <c r="T6" i="14"/>
  <c r="C73" i="8" s="1"/>
  <c r="W6" i="14"/>
  <c r="C79" i="8" s="1"/>
  <c r="W11" i="14"/>
  <c r="H79" i="8" s="1"/>
  <c r="T14" i="14"/>
  <c r="K73" i="8" s="1"/>
  <c r="W14" i="14"/>
  <c r="K79" i="8" s="1"/>
  <c r="T16" i="14"/>
  <c r="M73" i="8" s="1"/>
  <c r="X11" i="14"/>
  <c r="H75" i="8" s="1"/>
  <c r="X7" i="14"/>
  <c r="D75" i="8" s="1"/>
  <c r="X13" i="14"/>
  <c r="J75" i="8" s="1"/>
  <c r="X6" i="14"/>
  <c r="C75" i="8" s="1"/>
  <c r="X14" i="14"/>
  <c r="K75" i="8" s="1"/>
  <c r="X19" i="14"/>
  <c r="P75" i="8" s="1"/>
  <c r="F20" i="5"/>
  <c r="H20" i="5"/>
  <c r="P20" i="5"/>
  <c r="Q20" i="5"/>
  <c r="I20" i="5"/>
  <c r="S20" i="5"/>
  <c r="N20" i="5"/>
  <c r="K20" i="5"/>
  <c r="J20" i="5"/>
  <c r="M20" i="5"/>
  <c r="O20" i="5"/>
  <c r="R20" i="5"/>
  <c r="G20" i="5"/>
  <c r="L20" i="5"/>
  <c r="T20" i="5"/>
  <c r="A27" i="2"/>
  <c r="W19" i="5" l="1" a="1"/>
  <c r="W19" i="5" s="1"/>
  <c r="AK18" i="5" s="1"/>
  <c r="Y19" i="5" a="1"/>
  <c r="Y19" i="5" s="1"/>
  <c r="U20" i="5"/>
  <c r="D21" i="5"/>
  <c r="E21" i="5" s="1"/>
  <c r="E27" i="2"/>
  <c r="D27" i="2" s="1"/>
  <c r="C22" i="5" s="1"/>
  <c r="C27" i="2"/>
  <c r="B22" i="5" s="1"/>
  <c r="F21" i="5"/>
  <c r="H21" i="5"/>
  <c r="P21" i="5"/>
  <c r="Q21" i="5"/>
  <c r="I21" i="5"/>
  <c r="S21" i="5"/>
  <c r="N21" i="5"/>
  <c r="K21" i="5"/>
  <c r="M21" i="5"/>
  <c r="J21" i="5"/>
  <c r="R21" i="5"/>
  <c r="L21" i="5"/>
  <c r="T21" i="5"/>
  <c r="O21" i="5"/>
  <c r="G21" i="5"/>
  <c r="AL12" i="5"/>
  <c r="A28" i="2"/>
  <c r="W20" i="5" l="1" a="1"/>
  <c r="W20" i="5" s="1"/>
  <c r="AK19" i="5" s="1"/>
  <c r="Y20" i="5" a="1"/>
  <c r="Y20" i="5" s="1"/>
  <c r="U21" i="5"/>
  <c r="D22" i="5"/>
  <c r="E22" i="5" s="1"/>
  <c r="E28" i="2"/>
  <c r="D23" i="5" s="1"/>
  <c r="E23" i="5" s="1"/>
  <c r="C28" i="2"/>
  <c r="F22" i="5"/>
  <c r="H22" i="5"/>
  <c r="P22" i="5"/>
  <c r="I22" i="5"/>
  <c r="N22" i="5"/>
  <c r="Q22" i="5"/>
  <c r="S22" i="5"/>
  <c r="J22" i="5"/>
  <c r="K22" i="5"/>
  <c r="M22" i="5"/>
  <c r="G22" i="5"/>
  <c r="L22" i="5"/>
  <c r="T22" i="5"/>
  <c r="R22" i="5"/>
  <c r="O22" i="5"/>
  <c r="AL13" i="5"/>
  <c r="B23" i="5"/>
  <c r="A29" i="2"/>
  <c r="W21" i="5" l="1" a="1"/>
  <c r="W21" i="5" s="1"/>
  <c r="AK20" i="5" s="1"/>
  <c r="Y21" i="5" a="1"/>
  <c r="Y21" i="5" s="1"/>
  <c r="U22" i="5"/>
  <c r="D28" i="2"/>
  <c r="C23" i="5" s="1"/>
  <c r="E29" i="2"/>
  <c r="D24" i="5" s="1"/>
  <c r="C29" i="2"/>
  <c r="H23" i="5"/>
  <c r="F23" i="5"/>
  <c r="P23" i="5"/>
  <c r="Q23" i="5"/>
  <c r="N23" i="5"/>
  <c r="I23" i="5"/>
  <c r="S23" i="5"/>
  <c r="J23" i="5"/>
  <c r="M23" i="5"/>
  <c r="K23" i="5"/>
  <c r="L23" i="5"/>
  <c r="T23" i="5"/>
  <c r="R23" i="5"/>
  <c r="O23" i="5"/>
  <c r="G23" i="5"/>
  <c r="AL14" i="5"/>
  <c r="B24" i="5"/>
  <c r="A30" i="2"/>
  <c r="W22" i="5" l="1" a="1"/>
  <c r="W22" i="5" s="1"/>
  <c r="AK21" i="5" s="1"/>
  <c r="Y22" i="5" a="1"/>
  <c r="Y22" i="5" s="1"/>
  <c r="U23" i="5"/>
  <c r="E24" i="5"/>
  <c r="D29" i="2"/>
  <c r="C24" i="5" s="1"/>
  <c r="E30" i="2"/>
  <c r="D25" i="5" s="1"/>
  <c r="C30" i="2"/>
  <c r="B25" i="5" s="1"/>
  <c r="F24" i="5"/>
  <c r="H24" i="5"/>
  <c r="P24" i="5"/>
  <c r="N24" i="5"/>
  <c r="Q24" i="5"/>
  <c r="I24" i="5"/>
  <c r="S24" i="5"/>
  <c r="K24" i="5"/>
  <c r="J24" i="5"/>
  <c r="M24" i="5"/>
  <c r="O24" i="5"/>
  <c r="R24" i="5"/>
  <c r="G24" i="5"/>
  <c r="L24" i="5"/>
  <c r="T24" i="5"/>
  <c r="AL15" i="5"/>
  <c r="A31" i="2"/>
  <c r="W23" i="5" l="1" a="1"/>
  <c r="W23" i="5" s="1"/>
  <c r="AK22" i="5" s="1"/>
  <c r="AL17" i="5" s="1"/>
  <c r="Y23" i="5" a="1"/>
  <c r="Y23" i="5" s="1"/>
  <c r="U24" i="5"/>
  <c r="E25" i="5"/>
  <c r="D30" i="2"/>
  <c r="C25" i="5" s="1"/>
  <c r="E31" i="2"/>
  <c r="D26" i="5" s="1"/>
  <c r="C31" i="2"/>
  <c r="B26" i="5" s="1"/>
  <c r="F25" i="5"/>
  <c r="H25" i="5"/>
  <c r="P25" i="5"/>
  <c r="Q25" i="5"/>
  <c r="I25" i="5"/>
  <c r="S25" i="5"/>
  <c r="N25" i="5"/>
  <c r="K25" i="5"/>
  <c r="M25" i="5"/>
  <c r="J25" i="5"/>
  <c r="L25" i="5"/>
  <c r="T25" i="5"/>
  <c r="R25" i="5"/>
  <c r="G25" i="5"/>
  <c r="O25" i="5"/>
  <c r="AL16" i="5"/>
  <c r="A32" i="2"/>
  <c r="W24" i="5" l="1" a="1"/>
  <c r="W24" i="5" s="1"/>
  <c r="AK23" i="5" s="1"/>
  <c r="AL18" i="5" s="1"/>
  <c r="Y24" i="5" a="1"/>
  <c r="Y24" i="5" s="1"/>
  <c r="U25" i="5"/>
  <c r="E26" i="5"/>
  <c r="D31" i="2"/>
  <c r="C26" i="5" s="1"/>
  <c r="E32" i="2"/>
  <c r="D27" i="5" s="1"/>
  <c r="C32" i="2"/>
  <c r="B27" i="5" s="1"/>
  <c r="H26" i="5"/>
  <c r="F26" i="5"/>
  <c r="P26" i="5"/>
  <c r="I26" i="5"/>
  <c r="Q26" i="5"/>
  <c r="N26" i="5"/>
  <c r="S26" i="5"/>
  <c r="K26" i="5"/>
  <c r="J26" i="5"/>
  <c r="M26" i="5"/>
  <c r="G26" i="5"/>
  <c r="L26" i="5"/>
  <c r="T26" i="5"/>
  <c r="R26" i="5"/>
  <c r="O26" i="5"/>
  <c r="A33" i="2"/>
  <c r="Y25" i="5" l="1" a="1"/>
  <c r="Y25" i="5" s="1"/>
  <c r="W25" i="5" a="1"/>
  <c r="W25" i="5" s="1"/>
  <c r="AK24" i="5" s="1"/>
  <c r="AL19" i="5" s="1"/>
  <c r="U26" i="5"/>
  <c r="E27" i="5"/>
  <c r="D32" i="2"/>
  <c r="C27" i="5" s="1"/>
  <c r="E33" i="2"/>
  <c r="D33" i="2" s="1"/>
  <c r="C28" i="5" s="1"/>
  <c r="C33" i="2"/>
  <c r="B28" i="5" s="1"/>
  <c r="F27" i="5"/>
  <c r="H27" i="5"/>
  <c r="P27" i="5"/>
  <c r="Q27" i="5"/>
  <c r="N27" i="5"/>
  <c r="I27" i="5"/>
  <c r="K27" i="5"/>
  <c r="S27" i="5"/>
  <c r="M27" i="5"/>
  <c r="J27" i="5"/>
  <c r="O27" i="5"/>
  <c r="G27" i="5"/>
  <c r="R27" i="5"/>
  <c r="L27" i="5"/>
  <c r="T27" i="5"/>
  <c r="A34" i="2"/>
  <c r="W26" i="5" l="1" a="1"/>
  <c r="W26" i="5" s="1"/>
  <c r="AK25" i="5" s="1"/>
  <c r="Y26" i="5" a="1"/>
  <c r="Y26" i="5" s="1"/>
  <c r="U27" i="5"/>
  <c r="D28" i="5"/>
  <c r="E28" i="5" s="1"/>
  <c r="E34" i="2"/>
  <c r="D29" i="5" s="1"/>
  <c r="E29" i="5" s="1"/>
  <c r="C34" i="2"/>
  <c r="B29" i="5" s="1"/>
  <c r="F28" i="5"/>
  <c r="H28" i="5"/>
  <c r="P28" i="5"/>
  <c r="Q28" i="5"/>
  <c r="I28" i="5"/>
  <c r="S28" i="5"/>
  <c r="K28" i="5"/>
  <c r="N28" i="5"/>
  <c r="M28" i="5"/>
  <c r="J28" i="5"/>
  <c r="T28" i="5"/>
  <c r="G28" i="5"/>
  <c r="O28" i="5"/>
  <c r="R28" i="5"/>
  <c r="L28" i="5"/>
  <c r="A35" i="2"/>
  <c r="W27" i="5" l="1" a="1"/>
  <c r="W27" i="5" s="1"/>
  <c r="AK26" i="5" s="1"/>
  <c r="AL21" i="5" s="1"/>
  <c r="Y27" i="5" a="1"/>
  <c r="Y27" i="5" s="1"/>
  <c r="U28" i="5"/>
  <c r="D34" i="2"/>
  <c r="C29" i="5" s="1"/>
  <c r="E35" i="2"/>
  <c r="D30" i="5" s="1"/>
  <c r="C35" i="2"/>
  <c r="H29" i="5"/>
  <c r="F29" i="5"/>
  <c r="P29" i="5"/>
  <c r="I29" i="5"/>
  <c r="N29" i="5"/>
  <c r="Q29" i="5"/>
  <c r="S29" i="5"/>
  <c r="K29" i="5"/>
  <c r="M29" i="5"/>
  <c r="J29" i="5"/>
  <c r="G29" i="5"/>
  <c r="O29" i="5"/>
  <c r="L29" i="5"/>
  <c r="T29" i="5"/>
  <c r="R29" i="5"/>
  <c r="AL20" i="5"/>
  <c r="B30" i="5"/>
  <c r="A36" i="2"/>
  <c r="Y28" i="5" l="1" a="1"/>
  <c r="Y28" i="5" s="1"/>
  <c r="W28" i="5" a="1"/>
  <c r="W28" i="5" s="1"/>
  <c r="AK27" i="5" s="1"/>
  <c r="AL22" i="5" s="1"/>
  <c r="U29" i="5"/>
  <c r="E30" i="5"/>
  <c r="D35" i="2"/>
  <c r="C30" i="5" s="1"/>
  <c r="E36" i="2"/>
  <c r="D31" i="5" s="1"/>
  <c r="C36" i="2"/>
  <c r="B31" i="5" s="1"/>
  <c r="H30" i="5"/>
  <c r="F30" i="5"/>
  <c r="P30" i="5"/>
  <c r="N30" i="5"/>
  <c r="I30" i="5"/>
  <c r="Q30" i="5"/>
  <c r="S30" i="5"/>
  <c r="M30" i="5"/>
  <c r="K30" i="5"/>
  <c r="J30" i="5"/>
  <c r="R30" i="5"/>
  <c r="O30" i="5"/>
  <c r="G30" i="5"/>
  <c r="L30" i="5"/>
  <c r="T30" i="5"/>
  <c r="A37" i="2"/>
  <c r="W29" i="5" l="1" a="1"/>
  <c r="W29" i="5" s="1"/>
  <c r="AK28" i="5" s="1"/>
  <c r="Y29" i="5" a="1"/>
  <c r="Y29" i="5" s="1"/>
  <c r="U30" i="5"/>
  <c r="E31" i="5"/>
  <c r="D36" i="2"/>
  <c r="C31" i="5" s="1"/>
  <c r="E37" i="2"/>
  <c r="D37" i="2" s="1"/>
  <c r="C32" i="5" s="1"/>
  <c r="C37" i="2"/>
  <c r="B32" i="5" s="1"/>
  <c r="F31" i="5"/>
  <c r="H31" i="5"/>
  <c r="P31" i="5"/>
  <c r="Q31" i="5"/>
  <c r="I31" i="5"/>
  <c r="N31" i="5"/>
  <c r="S31" i="5"/>
  <c r="K31" i="5"/>
  <c r="M31" i="5"/>
  <c r="J31" i="5"/>
  <c r="O31" i="5"/>
  <c r="G31" i="5"/>
  <c r="R31" i="5"/>
  <c r="L31" i="5"/>
  <c r="T31" i="5"/>
  <c r="A38" i="2"/>
  <c r="W30" i="5" l="1" a="1"/>
  <c r="W30" i="5" s="1"/>
  <c r="AK29" i="5" s="1"/>
  <c r="Y30" i="5" a="1"/>
  <c r="Y30" i="5" s="1"/>
  <c r="U31" i="5"/>
  <c r="D32" i="5"/>
  <c r="E32" i="5" s="1"/>
  <c r="E38" i="2"/>
  <c r="D38" i="2" s="1"/>
  <c r="C33" i="5" s="1"/>
  <c r="C38" i="2"/>
  <c r="B33" i="5" s="1"/>
  <c r="F32" i="5"/>
  <c r="H32" i="5"/>
  <c r="P32" i="5"/>
  <c r="I32" i="5"/>
  <c r="Q32" i="5"/>
  <c r="N32" i="5"/>
  <c r="S32" i="5"/>
  <c r="K32" i="5"/>
  <c r="M32" i="5"/>
  <c r="J32" i="5"/>
  <c r="R32" i="5"/>
  <c r="L32" i="5"/>
  <c r="T32" i="5"/>
  <c r="G32" i="5"/>
  <c r="O32" i="5"/>
  <c r="AL23" i="5"/>
  <c r="A39" i="2"/>
  <c r="W31" i="5" l="1" a="1"/>
  <c r="W31" i="5" s="1"/>
  <c r="AK30" i="5" s="1"/>
  <c r="Y31" i="5" a="1"/>
  <c r="Y31" i="5" s="1"/>
  <c r="U32" i="5"/>
  <c r="D33" i="5"/>
  <c r="E33" i="5" s="1"/>
  <c r="E39" i="2"/>
  <c r="D39" i="2" s="1"/>
  <c r="C34" i="5" s="1"/>
  <c r="C39" i="2"/>
  <c r="F33" i="5"/>
  <c r="H33" i="5"/>
  <c r="P33" i="5"/>
  <c r="I33" i="5"/>
  <c r="N33" i="5"/>
  <c r="Q33" i="5"/>
  <c r="K33" i="5"/>
  <c r="S33" i="5"/>
  <c r="M33" i="5"/>
  <c r="J33" i="5"/>
  <c r="R33" i="5"/>
  <c r="G33" i="5"/>
  <c r="O33" i="5"/>
  <c r="L33" i="5"/>
  <c r="T33" i="5"/>
  <c r="AL24" i="5"/>
  <c r="B34" i="5"/>
  <c r="A40" i="2"/>
  <c r="W32" i="5" l="1" a="1"/>
  <c r="W32" i="5" s="1"/>
  <c r="AK31" i="5" s="1"/>
  <c r="Y32" i="5" a="1"/>
  <c r="Y32" i="5" s="1"/>
  <c r="U33" i="5"/>
  <c r="D34" i="5"/>
  <c r="E34" i="5" s="1"/>
  <c r="E40" i="2"/>
  <c r="D40" i="2" s="1"/>
  <c r="C35" i="5" s="1"/>
  <c r="C40" i="2"/>
  <c r="B35" i="5" s="1"/>
  <c r="F34" i="5"/>
  <c r="H34" i="5"/>
  <c r="P34" i="5"/>
  <c r="N34" i="5"/>
  <c r="I34" i="5"/>
  <c r="Q34" i="5"/>
  <c r="K34" i="5"/>
  <c r="S34" i="5"/>
  <c r="J34" i="5"/>
  <c r="M34" i="5"/>
  <c r="R34" i="5"/>
  <c r="O34" i="5"/>
  <c r="G34" i="5"/>
  <c r="L34" i="5"/>
  <c r="T34" i="5"/>
  <c r="AL25" i="5"/>
  <c r="A41" i="2"/>
  <c r="W33" i="5" l="1" a="1"/>
  <c r="W33" i="5" s="1"/>
  <c r="AK32" i="5" s="1"/>
  <c r="Y33" i="5" a="1"/>
  <c r="Y33" i="5" s="1"/>
  <c r="U34" i="5"/>
  <c r="D35" i="5"/>
  <c r="E35" i="5" s="1"/>
  <c r="E41" i="2"/>
  <c r="D41" i="2" s="1"/>
  <c r="C36" i="5" s="1"/>
  <c r="C41" i="2"/>
  <c r="B36" i="5" s="1"/>
  <c r="F35" i="5"/>
  <c r="H35" i="5"/>
  <c r="P35" i="5"/>
  <c r="I35" i="5"/>
  <c r="Q35" i="5"/>
  <c r="S35" i="5"/>
  <c r="N35" i="5"/>
  <c r="K35" i="5"/>
  <c r="M35" i="5"/>
  <c r="J35" i="5"/>
  <c r="R35" i="5"/>
  <c r="L35" i="5"/>
  <c r="T35" i="5"/>
  <c r="O35" i="5"/>
  <c r="G35" i="5"/>
  <c r="AL26" i="5"/>
  <c r="A42" i="2"/>
  <c r="W34" i="5" l="1" a="1"/>
  <c r="W34" i="5" s="1"/>
  <c r="AK33" i="5" s="1"/>
  <c r="AL28" i="5" s="1"/>
  <c r="Y34" i="5" a="1"/>
  <c r="Y34" i="5" s="1"/>
  <c r="U35" i="5"/>
  <c r="D36" i="5"/>
  <c r="E36" i="5" s="1"/>
  <c r="E42" i="2"/>
  <c r="D42" i="2" s="1"/>
  <c r="C37" i="5" s="1"/>
  <c r="C42" i="2"/>
  <c r="B37" i="5" s="1"/>
  <c r="H36" i="5"/>
  <c r="F36" i="5"/>
  <c r="P36" i="5"/>
  <c r="Q36" i="5"/>
  <c r="N36" i="5"/>
  <c r="I36" i="5"/>
  <c r="S36" i="5"/>
  <c r="K36" i="5"/>
  <c r="J36" i="5"/>
  <c r="M36" i="5"/>
  <c r="G36" i="5"/>
  <c r="O36" i="5"/>
  <c r="R36" i="5"/>
  <c r="L36" i="5"/>
  <c r="T36" i="5"/>
  <c r="AL27" i="5"/>
  <c r="A43" i="2"/>
  <c r="Y35" i="5" l="1" a="1"/>
  <c r="Y35" i="5" s="1"/>
  <c r="W35" i="5" a="1"/>
  <c r="W35" i="5" s="1"/>
  <c r="AK34" i="5" s="1"/>
  <c r="U36" i="5"/>
  <c r="D37" i="5"/>
  <c r="E37" i="5" s="1"/>
  <c r="E43" i="2"/>
  <c r="D43" i="2" s="1"/>
  <c r="C38" i="5" s="1"/>
  <c r="C43" i="2"/>
  <c r="B38" i="5" s="1"/>
  <c r="F37" i="5"/>
  <c r="H37" i="5"/>
  <c r="P37" i="5"/>
  <c r="Q37" i="5"/>
  <c r="I37" i="5"/>
  <c r="N37" i="5"/>
  <c r="S37" i="5"/>
  <c r="K37" i="5"/>
  <c r="M37" i="5"/>
  <c r="J37" i="5"/>
  <c r="L37" i="5"/>
  <c r="T37" i="5"/>
  <c r="R37" i="5"/>
  <c r="G37" i="5"/>
  <c r="O37" i="5"/>
  <c r="A44" i="2"/>
  <c r="W36" i="5" l="1" a="1"/>
  <c r="W36" i="5" s="1"/>
  <c r="AK35" i="5" s="1"/>
  <c r="Y36" i="5" a="1"/>
  <c r="Y36" i="5" s="1"/>
  <c r="U37" i="5"/>
  <c r="D38" i="5"/>
  <c r="E38" i="5" s="1"/>
  <c r="E44" i="2"/>
  <c r="D39" i="5" s="1"/>
  <c r="E39" i="5" s="1"/>
  <c r="C44" i="2"/>
  <c r="F38" i="5"/>
  <c r="H38" i="5"/>
  <c r="P38" i="5"/>
  <c r="I38" i="5"/>
  <c r="Q38" i="5"/>
  <c r="N38" i="5"/>
  <c r="S38" i="5"/>
  <c r="J38" i="5"/>
  <c r="K38" i="5"/>
  <c r="M38" i="5"/>
  <c r="L38" i="5"/>
  <c r="T38" i="5"/>
  <c r="R38" i="5"/>
  <c r="O38" i="5"/>
  <c r="G38" i="5"/>
  <c r="AL29" i="5"/>
  <c r="B39" i="5"/>
  <c r="A45" i="2"/>
  <c r="Y37" i="5" l="1" a="1"/>
  <c r="Y37" i="5" s="1"/>
  <c r="W37" i="5" a="1"/>
  <c r="W37" i="5" s="1"/>
  <c r="AK36" i="5" s="1"/>
  <c r="U38" i="5"/>
  <c r="D44" i="2"/>
  <c r="C39" i="5" s="1"/>
  <c r="E45" i="2"/>
  <c r="D40" i="5" s="1"/>
  <c r="C45" i="2"/>
  <c r="B40" i="5" s="1"/>
  <c r="H39" i="5"/>
  <c r="F39" i="5"/>
  <c r="P39" i="5"/>
  <c r="Q39" i="5"/>
  <c r="N39" i="5"/>
  <c r="I39" i="5"/>
  <c r="S39" i="5"/>
  <c r="J39" i="5"/>
  <c r="K39" i="5"/>
  <c r="M39" i="5"/>
  <c r="G39" i="5"/>
  <c r="R39" i="5"/>
  <c r="L39" i="5"/>
  <c r="T39" i="5"/>
  <c r="O39" i="5"/>
  <c r="AL30" i="5"/>
  <c r="A46" i="2"/>
  <c r="W38" i="5" l="1" a="1"/>
  <c r="W38" i="5" s="1"/>
  <c r="AK37" i="5" s="1"/>
  <c r="AL32" i="5" s="1"/>
  <c r="Y38" i="5" a="1"/>
  <c r="Y38" i="5" s="1"/>
  <c r="U39" i="5"/>
  <c r="E40" i="5"/>
  <c r="D45" i="2"/>
  <c r="C40" i="5" s="1"/>
  <c r="E46" i="2"/>
  <c r="D41" i="5" s="1"/>
  <c r="C46" i="2"/>
  <c r="B41" i="5" s="1"/>
  <c r="F40" i="5"/>
  <c r="H40" i="5"/>
  <c r="P40" i="5"/>
  <c r="Q40" i="5"/>
  <c r="N40" i="5"/>
  <c r="I40" i="5"/>
  <c r="S40" i="5"/>
  <c r="M40" i="5"/>
  <c r="J40" i="5"/>
  <c r="K40" i="5"/>
  <c r="G40" i="5"/>
  <c r="O40" i="5"/>
  <c r="R40" i="5"/>
  <c r="L40" i="5"/>
  <c r="T40" i="5"/>
  <c r="AL31" i="5"/>
  <c r="A47" i="2"/>
  <c r="W39" i="5" l="1" a="1"/>
  <c r="W39" i="5" s="1"/>
  <c r="AK38" i="5" s="1"/>
  <c r="AL33" i="5" s="1"/>
  <c r="Y39" i="5" a="1"/>
  <c r="Y39" i="5" s="1"/>
  <c r="U40" i="5"/>
  <c r="E41" i="5"/>
  <c r="D46" i="2"/>
  <c r="C41" i="5" s="1"/>
  <c r="E47" i="2"/>
  <c r="D47" i="2" s="1"/>
  <c r="C42" i="5" s="1"/>
  <c r="C47" i="2"/>
  <c r="B42" i="5" s="1"/>
  <c r="F41" i="5"/>
  <c r="H41" i="5"/>
  <c r="P41" i="5"/>
  <c r="Q41" i="5"/>
  <c r="I41" i="5"/>
  <c r="N41" i="5"/>
  <c r="S41" i="5"/>
  <c r="K41" i="5"/>
  <c r="M41" i="5"/>
  <c r="J41" i="5"/>
  <c r="L41" i="5"/>
  <c r="T41" i="5"/>
  <c r="R41" i="5"/>
  <c r="G41" i="5"/>
  <c r="O41" i="5"/>
  <c r="A48" i="2"/>
  <c r="W40" i="5" l="1" a="1"/>
  <c r="W40" i="5" s="1"/>
  <c r="AK39" i="5" s="1"/>
  <c r="Y40" i="5" a="1"/>
  <c r="Y40" i="5" s="1"/>
  <c r="U41" i="5"/>
  <c r="D42" i="5"/>
  <c r="E42" i="5" s="1"/>
  <c r="E48" i="2"/>
  <c r="D48" i="2" s="1"/>
  <c r="C43" i="5" s="1"/>
  <c r="C48" i="2"/>
  <c r="B43" i="5" s="1"/>
  <c r="H42" i="5"/>
  <c r="F42" i="5"/>
  <c r="P42" i="5"/>
  <c r="I42" i="5"/>
  <c r="Q42" i="5"/>
  <c r="S42" i="5"/>
  <c r="N42" i="5"/>
  <c r="K42" i="5"/>
  <c r="J42" i="5"/>
  <c r="M42" i="5"/>
  <c r="G42" i="5"/>
  <c r="L42" i="5"/>
  <c r="T42" i="5"/>
  <c r="R42" i="5"/>
  <c r="O42" i="5"/>
  <c r="A49" i="2"/>
  <c r="W41" i="5" l="1" a="1"/>
  <c r="W41" i="5" s="1"/>
  <c r="AK40" i="5" s="1"/>
  <c r="AL35" i="5" s="1"/>
  <c r="Y41" i="5" a="1"/>
  <c r="Y41" i="5" s="1"/>
  <c r="U42" i="5"/>
  <c r="D43" i="5"/>
  <c r="E43" i="5" s="1"/>
  <c r="E49" i="2"/>
  <c r="D44" i="5" s="1"/>
  <c r="E44" i="5" s="1"/>
  <c r="C49" i="2"/>
  <c r="B44" i="5" s="1"/>
  <c r="F43" i="5"/>
  <c r="H43" i="5"/>
  <c r="P43" i="5"/>
  <c r="Q43" i="5"/>
  <c r="N43" i="5"/>
  <c r="I43" i="5"/>
  <c r="K43" i="5"/>
  <c r="S43" i="5"/>
  <c r="M43" i="5"/>
  <c r="J43" i="5"/>
  <c r="O43" i="5"/>
  <c r="G43" i="5"/>
  <c r="R43" i="5"/>
  <c r="L43" i="5"/>
  <c r="T43" i="5"/>
  <c r="AL34" i="5"/>
  <c r="A50" i="2"/>
  <c r="Y42" i="5" l="1" a="1"/>
  <c r="Y42" i="5" s="1"/>
  <c r="W42" i="5" a="1"/>
  <c r="W42" i="5" s="1"/>
  <c r="AK41" i="5" s="1"/>
  <c r="U43" i="5"/>
  <c r="D49" i="2"/>
  <c r="C44" i="5" s="1"/>
  <c r="E50" i="2"/>
  <c r="D50" i="2" s="1"/>
  <c r="C45" i="5" s="1"/>
  <c r="C50" i="2"/>
  <c r="B45" i="5" s="1"/>
  <c r="F44" i="5"/>
  <c r="H44" i="5"/>
  <c r="P44" i="5"/>
  <c r="Q44" i="5"/>
  <c r="I44" i="5"/>
  <c r="N44" i="5"/>
  <c r="S44" i="5"/>
  <c r="K44" i="5"/>
  <c r="M44" i="5"/>
  <c r="J44" i="5"/>
  <c r="T44" i="5"/>
  <c r="G44" i="5"/>
  <c r="O44" i="5"/>
  <c r="R44" i="5"/>
  <c r="L44" i="5"/>
  <c r="A51" i="2"/>
  <c r="Y43" i="5" l="1" a="1"/>
  <c r="Y43" i="5" s="1"/>
  <c r="W43" i="5" a="1"/>
  <c r="W43" i="5" s="1"/>
  <c r="AK42" i="5" s="1"/>
  <c r="U44" i="5"/>
  <c r="D45" i="5"/>
  <c r="E45" i="5" s="1"/>
  <c r="E51" i="2"/>
  <c r="D46" i="5" s="1"/>
  <c r="E46" i="5" s="1"/>
  <c r="C51" i="2"/>
  <c r="B46" i="5" s="1"/>
  <c r="H45" i="5"/>
  <c r="F45" i="5"/>
  <c r="P45" i="5"/>
  <c r="I45" i="5"/>
  <c r="N45" i="5"/>
  <c r="Q45" i="5"/>
  <c r="S45" i="5"/>
  <c r="K45" i="5"/>
  <c r="M45" i="5"/>
  <c r="J45" i="5"/>
  <c r="G45" i="5"/>
  <c r="O45" i="5"/>
  <c r="L45" i="5"/>
  <c r="T45" i="5"/>
  <c r="R45" i="5"/>
  <c r="AL36" i="5"/>
  <c r="A52" i="2"/>
  <c r="W44" i="5" l="1" a="1"/>
  <c r="W44" i="5" s="1"/>
  <c r="AK43" i="5" s="1"/>
  <c r="Y44" i="5" a="1"/>
  <c r="Y44" i="5" s="1"/>
  <c r="U45" i="5"/>
  <c r="D51" i="2"/>
  <c r="C46" i="5" s="1"/>
  <c r="E52" i="2"/>
  <c r="D47" i="5" s="1"/>
  <c r="C52" i="2"/>
  <c r="B47" i="5" s="1"/>
  <c r="H46" i="5"/>
  <c r="F46" i="5"/>
  <c r="P46" i="5"/>
  <c r="N46" i="5"/>
  <c r="I46" i="5"/>
  <c r="Q46" i="5"/>
  <c r="S46" i="5"/>
  <c r="M46" i="5"/>
  <c r="K46" i="5"/>
  <c r="J46" i="5"/>
  <c r="R46" i="5"/>
  <c r="O46" i="5"/>
  <c r="G46" i="5"/>
  <c r="L46" i="5"/>
  <c r="T46" i="5"/>
  <c r="AL37" i="5"/>
  <c r="A53" i="2"/>
  <c r="W45" i="5" l="1" a="1"/>
  <c r="W45" i="5" s="1"/>
  <c r="AK44" i="5" s="1"/>
  <c r="AL39" i="5" s="1"/>
  <c r="Y45" i="5" a="1"/>
  <c r="Y45" i="5" s="1"/>
  <c r="U46" i="5"/>
  <c r="E47" i="5"/>
  <c r="D52" i="2"/>
  <c r="C47" i="5" s="1"/>
  <c r="E53" i="2"/>
  <c r="D48" i="5" s="1"/>
  <c r="C53" i="2"/>
  <c r="F47" i="5"/>
  <c r="H47" i="5"/>
  <c r="P47" i="5"/>
  <c r="Q47" i="5"/>
  <c r="I47" i="5"/>
  <c r="N47" i="5"/>
  <c r="S47" i="5"/>
  <c r="M47" i="5"/>
  <c r="K47" i="5"/>
  <c r="J47" i="5"/>
  <c r="O47" i="5"/>
  <c r="G47" i="5"/>
  <c r="R47" i="5"/>
  <c r="L47" i="5"/>
  <c r="T47" i="5"/>
  <c r="AL38" i="5"/>
  <c r="B48" i="5"/>
  <c r="A54" i="2"/>
  <c r="W46" i="5" l="1" a="1"/>
  <c r="W46" i="5" s="1"/>
  <c r="AK45" i="5" s="1"/>
  <c r="Y46" i="5" a="1"/>
  <c r="Y46" i="5" s="1"/>
  <c r="U47" i="5"/>
  <c r="E48" i="5"/>
  <c r="D53" i="2"/>
  <c r="C48" i="5" s="1"/>
  <c r="E54" i="2"/>
  <c r="D49" i="5" s="1"/>
  <c r="C54" i="2"/>
  <c r="F48" i="5"/>
  <c r="H48" i="5"/>
  <c r="P48" i="5"/>
  <c r="I48" i="5"/>
  <c r="Q48" i="5"/>
  <c r="N48" i="5"/>
  <c r="S48" i="5"/>
  <c r="M48" i="5"/>
  <c r="K48" i="5"/>
  <c r="J48" i="5"/>
  <c r="R48" i="5"/>
  <c r="L48" i="5"/>
  <c r="T48" i="5"/>
  <c r="G48" i="5"/>
  <c r="O48" i="5"/>
  <c r="A55" i="2"/>
  <c r="B49" i="5"/>
  <c r="W47" i="5" l="1" a="1"/>
  <c r="W47" i="5" s="1"/>
  <c r="AK46" i="5" s="1"/>
  <c r="AL41" i="5" s="1"/>
  <c r="Y47" i="5" a="1"/>
  <c r="Y47" i="5" s="1"/>
  <c r="U48" i="5"/>
  <c r="E49" i="5"/>
  <c r="D54" i="2"/>
  <c r="C49" i="5" s="1"/>
  <c r="E55" i="2"/>
  <c r="D50" i="5" s="1"/>
  <c r="C55" i="2"/>
  <c r="F49" i="5"/>
  <c r="H49" i="5"/>
  <c r="P49" i="5"/>
  <c r="I49" i="5"/>
  <c r="N49" i="5"/>
  <c r="Q49" i="5"/>
  <c r="K49" i="5"/>
  <c r="S49" i="5"/>
  <c r="M49" i="5"/>
  <c r="J49" i="5"/>
  <c r="R49" i="5"/>
  <c r="G49" i="5"/>
  <c r="O49" i="5"/>
  <c r="L49" i="5"/>
  <c r="T49" i="5"/>
  <c r="AL40" i="5"/>
  <c r="B50" i="5"/>
  <c r="A56" i="2"/>
  <c r="W48" i="5" l="1" a="1"/>
  <c r="W48" i="5" s="1"/>
  <c r="AK47" i="5" s="1"/>
  <c r="AL42" i="5" s="1"/>
  <c r="Y48" i="5" a="1"/>
  <c r="Y48" i="5" s="1"/>
  <c r="U49" i="5"/>
  <c r="E50" i="5"/>
  <c r="D55" i="2"/>
  <c r="C50" i="5" s="1"/>
  <c r="E56" i="2"/>
  <c r="D51" i="5" s="1"/>
  <c r="C56" i="2"/>
  <c r="B51" i="5" s="1"/>
  <c r="F50" i="5"/>
  <c r="H50" i="5"/>
  <c r="P50" i="5"/>
  <c r="N50" i="5"/>
  <c r="I50" i="5"/>
  <c r="Q50" i="5"/>
  <c r="K50" i="5"/>
  <c r="S50" i="5"/>
  <c r="J50" i="5"/>
  <c r="M50" i="5"/>
  <c r="R50" i="5"/>
  <c r="O50" i="5"/>
  <c r="G50" i="5"/>
  <c r="L50" i="5"/>
  <c r="T50" i="5"/>
  <c r="A57" i="2"/>
  <c r="W49" i="5" l="1" a="1"/>
  <c r="W49" i="5" s="1"/>
  <c r="AK48" i="5" s="1"/>
  <c r="Y49" i="5" a="1"/>
  <c r="Y49" i="5" s="1"/>
  <c r="U50" i="5"/>
  <c r="E51" i="5"/>
  <c r="D56" i="2"/>
  <c r="C51" i="5" s="1"/>
  <c r="E57" i="2"/>
  <c r="D52" i="5" s="1"/>
  <c r="C57" i="2"/>
  <c r="B52" i="5" s="1"/>
  <c r="F51" i="5"/>
  <c r="H51" i="5"/>
  <c r="P51" i="5"/>
  <c r="I51" i="5"/>
  <c r="Q51" i="5"/>
  <c r="N51" i="5"/>
  <c r="S51" i="5"/>
  <c r="K51" i="5"/>
  <c r="M51" i="5"/>
  <c r="J51" i="5"/>
  <c r="R51" i="5"/>
  <c r="L51" i="5"/>
  <c r="T51" i="5"/>
  <c r="O51" i="5"/>
  <c r="G51" i="5"/>
  <c r="A58" i="2"/>
  <c r="W50" i="5" l="1" a="1"/>
  <c r="W50" i="5" s="1"/>
  <c r="AK49" i="5" s="1"/>
  <c r="AL44" i="5" s="1"/>
  <c r="Y50" i="5" a="1"/>
  <c r="Y50" i="5" s="1"/>
  <c r="U51" i="5"/>
  <c r="E52" i="5"/>
  <c r="D57" i="2"/>
  <c r="C52" i="5" s="1"/>
  <c r="E58" i="2"/>
  <c r="D53" i="5" s="1"/>
  <c r="C58" i="2"/>
  <c r="B53" i="5" s="1"/>
  <c r="H52" i="5"/>
  <c r="F52" i="5"/>
  <c r="P52" i="5"/>
  <c r="Q52" i="5"/>
  <c r="N52" i="5"/>
  <c r="I52" i="5"/>
  <c r="S52" i="5"/>
  <c r="K52" i="5"/>
  <c r="J52" i="5"/>
  <c r="M52" i="5"/>
  <c r="G52" i="5"/>
  <c r="O52" i="5"/>
  <c r="R52" i="5"/>
  <c r="L52" i="5"/>
  <c r="T52" i="5"/>
  <c r="AL43" i="5"/>
  <c r="A59" i="2"/>
  <c r="Y51" i="5" l="1" a="1"/>
  <c r="Y51" i="5" s="1"/>
  <c r="W51" i="5" a="1"/>
  <c r="W51" i="5" s="1"/>
  <c r="AK50" i="5" s="1"/>
  <c r="U52" i="5"/>
  <c r="E53" i="5"/>
  <c r="D58" i="2"/>
  <c r="C53" i="5" s="1"/>
  <c r="E59" i="2"/>
  <c r="D59" i="2" s="1"/>
  <c r="C54" i="5" s="1"/>
  <c r="C59" i="2"/>
  <c r="B54" i="5" s="1"/>
  <c r="F53" i="5"/>
  <c r="H53" i="5"/>
  <c r="P53" i="5"/>
  <c r="Q53" i="5"/>
  <c r="I53" i="5"/>
  <c r="N53" i="5"/>
  <c r="S53" i="5"/>
  <c r="M53" i="5"/>
  <c r="J53" i="5"/>
  <c r="K53" i="5"/>
  <c r="L53" i="5"/>
  <c r="T53" i="5"/>
  <c r="R53" i="5"/>
  <c r="G53" i="5"/>
  <c r="O53" i="5"/>
  <c r="A60" i="2"/>
  <c r="Y52" i="5" l="1" a="1"/>
  <c r="Y52" i="5" s="1"/>
  <c r="W52" i="5" a="1"/>
  <c r="W52" i="5" s="1"/>
  <c r="AK51" i="5" s="1"/>
  <c r="U53" i="5"/>
  <c r="D54" i="5"/>
  <c r="E54" i="5" s="1"/>
  <c r="E60" i="2"/>
  <c r="D55" i="5" s="1"/>
  <c r="E55" i="5" s="1"/>
  <c r="C60" i="2"/>
  <c r="F54" i="5"/>
  <c r="H54" i="5"/>
  <c r="P54" i="5"/>
  <c r="I54" i="5"/>
  <c r="Q54" i="5"/>
  <c r="N54" i="5"/>
  <c r="S54" i="5"/>
  <c r="K54" i="5"/>
  <c r="J54" i="5"/>
  <c r="M54" i="5"/>
  <c r="L54" i="5"/>
  <c r="T54" i="5"/>
  <c r="R54" i="5"/>
  <c r="O54" i="5"/>
  <c r="G54" i="5"/>
  <c r="AL45" i="5"/>
  <c r="B55" i="5"/>
  <c r="A61" i="2"/>
  <c r="W53" i="5" l="1" a="1"/>
  <c r="W53" i="5" s="1"/>
  <c r="AK52" i="5" s="1"/>
  <c r="Y53" i="5" a="1"/>
  <c r="Y53" i="5" s="1"/>
  <c r="U54" i="5"/>
  <c r="D60" i="2"/>
  <c r="C55" i="5" s="1"/>
  <c r="E61" i="2"/>
  <c r="D56" i="5" s="1"/>
  <c r="C61" i="2"/>
  <c r="H55" i="5"/>
  <c r="F55" i="5"/>
  <c r="P55" i="5"/>
  <c r="Q55" i="5"/>
  <c r="I55" i="5"/>
  <c r="N55" i="5"/>
  <c r="S55" i="5"/>
  <c r="J55" i="5"/>
  <c r="K55" i="5"/>
  <c r="M55" i="5"/>
  <c r="G55" i="5"/>
  <c r="R55" i="5"/>
  <c r="L55" i="5"/>
  <c r="T55" i="5"/>
  <c r="O55" i="5"/>
  <c r="AL46" i="5"/>
  <c r="B56" i="5"/>
  <c r="A62" i="2"/>
  <c r="Y54" i="5" l="1" a="1"/>
  <c r="Y54" i="5" s="1"/>
  <c r="W54" i="5" a="1"/>
  <c r="W54" i="5" s="1"/>
  <c r="AK53" i="5" s="1"/>
  <c r="AL48" i="5" s="1"/>
  <c r="U55" i="5"/>
  <c r="E56" i="5"/>
  <c r="D61" i="2"/>
  <c r="C56" i="5" s="1"/>
  <c r="E62" i="2"/>
  <c r="D57" i="5" s="1"/>
  <c r="C62" i="2"/>
  <c r="B57" i="5" s="1"/>
  <c r="F56" i="5"/>
  <c r="H56" i="5"/>
  <c r="P56" i="5"/>
  <c r="Q56" i="5"/>
  <c r="N56" i="5"/>
  <c r="I56" i="5"/>
  <c r="S56" i="5"/>
  <c r="K56" i="5"/>
  <c r="M56" i="5"/>
  <c r="J56" i="5"/>
  <c r="G56" i="5"/>
  <c r="O56" i="5"/>
  <c r="R56" i="5"/>
  <c r="L56" i="5"/>
  <c r="T56" i="5"/>
  <c r="AL47" i="5"/>
  <c r="A63" i="2"/>
  <c r="W55" i="5" l="1" a="1"/>
  <c r="W55" i="5" s="1"/>
  <c r="AK54" i="5" s="1"/>
  <c r="AL49" i="5" s="1"/>
  <c r="Y55" i="5" a="1"/>
  <c r="Y55" i="5" s="1"/>
  <c r="U56" i="5"/>
  <c r="E57" i="5"/>
  <c r="D62" i="2"/>
  <c r="C57" i="5" s="1"/>
  <c r="E63" i="2"/>
  <c r="D58" i="5" s="1"/>
  <c r="C63" i="2"/>
  <c r="B58" i="5" s="1"/>
  <c r="F57" i="5"/>
  <c r="H57" i="5"/>
  <c r="P57" i="5"/>
  <c r="Q57" i="5"/>
  <c r="I57" i="5"/>
  <c r="S57" i="5"/>
  <c r="N57" i="5"/>
  <c r="K57" i="5"/>
  <c r="M57" i="5"/>
  <c r="J57" i="5"/>
  <c r="L57" i="5"/>
  <c r="T57" i="5"/>
  <c r="R57" i="5"/>
  <c r="G57" i="5"/>
  <c r="O57" i="5"/>
  <c r="A64" i="2"/>
  <c r="Y56" i="5" l="1" a="1"/>
  <c r="Y56" i="5" s="1"/>
  <c r="W56" i="5" a="1"/>
  <c r="W56" i="5" s="1"/>
  <c r="AK55" i="5" s="1"/>
  <c r="U57" i="5"/>
  <c r="E58" i="5"/>
  <c r="D63" i="2"/>
  <c r="C58" i="5" s="1"/>
  <c r="E64" i="2"/>
  <c r="D59" i="5" s="1"/>
  <c r="C64" i="2"/>
  <c r="B59" i="5" s="1"/>
  <c r="H58" i="5"/>
  <c r="F58" i="5"/>
  <c r="P58" i="5"/>
  <c r="I58" i="5"/>
  <c r="Q58" i="5"/>
  <c r="N58" i="5"/>
  <c r="S58" i="5"/>
  <c r="K58" i="5"/>
  <c r="J58" i="5"/>
  <c r="M58" i="5"/>
  <c r="G58" i="5"/>
  <c r="L58" i="5"/>
  <c r="T58" i="5"/>
  <c r="R58" i="5"/>
  <c r="O58" i="5"/>
  <c r="A65" i="2"/>
  <c r="W57" i="5" l="1" a="1"/>
  <c r="W57" i="5" s="1"/>
  <c r="AK56" i="5" s="1"/>
  <c r="AL51" i="5" s="1"/>
  <c r="Y57" i="5" a="1"/>
  <c r="Y57" i="5" s="1"/>
  <c r="U58" i="5"/>
  <c r="E59" i="5"/>
  <c r="D64" i="2"/>
  <c r="C59" i="5" s="1"/>
  <c r="E65" i="2"/>
  <c r="D60" i="5" s="1"/>
  <c r="C65" i="2"/>
  <c r="F59" i="5"/>
  <c r="H59" i="5"/>
  <c r="P59" i="5"/>
  <c r="Q59" i="5"/>
  <c r="I59" i="5"/>
  <c r="K59" i="5"/>
  <c r="N59" i="5"/>
  <c r="S59" i="5"/>
  <c r="M59" i="5"/>
  <c r="J59" i="5"/>
  <c r="O59" i="5"/>
  <c r="G59" i="5"/>
  <c r="R59" i="5"/>
  <c r="L59" i="5"/>
  <c r="T59" i="5"/>
  <c r="AL50" i="5"/>
  <c r="B60" i="5"/>
  <c r="A66" i="2"/>
  <c r="W58" i="5" l="1" a="1"/>
  <c r="W58" i="5" s="1"/>
  <c r="AK57" i="5" s="1"/>
  <c r="Y58" i="5" a="1"/>
  <c r="Y58" i="5" s="1"/>
  <c r="U59" i="5"/>
  <c r="E60" i="5"/>
  <c r="D65" i="2"/>
  <c r="C60" i="5" s="1"/>
  <c r="E66" i="2"/>
  <c r="D61" i="5" s="1"/>
  <c r="C66" i="2"/>
  <c r="B61" i="5" s="1"/>
  <c r="F60" i="5"/>
  <c r="H60" i="5"/>
  <c r="P60" i="5"/>
  <c r="Q60" i="5"/>
  <c r="I60" i="5"/>
  <c r="S60" i="5"/>
  <c r="K60" i="5"/>
  <c r="N60" i="5"/>
  <c r="M60" i="5"/>
  <c r="J60" i="5"/>
  <c r="T60" i="5"/>
  <c r="G60" i="5"/>
  <c r="O60" i="5"/>
  <c r="R60" i="5"/>
  <c r="L60" i="5"/>
  <c r="A67" i="2"/>
  <c r="W59" i="5" l="1" a="1"/>
  <c r="W59" i="5" s="1"/>
  <c r="AK58" i="5" s="1"/>
  <c r="AL53" i="5" s="1"/>
  <c r="Y59" i="5" a="1"/>
  <c r="Y59" i="5" s="1"/>
  <c r="U60" i="5"/>
  <c r="E61" i="5"/>
  <c r="D66" i="2"/>
  <c r="C61" i="5" s="1"/>
  <c r="E67" i="2"/>
  <c r="D62" i="5" s="1"/>
  <c r="C67" i="2"/>
  <c r="H61" i="5"/>
  <c r="F61" i="5"/>
  <c r="P61" i="5"/>
  <c r="I61" i="5"/>
  <c r="N61" i="5"/>
  <c r="Q61" i="5"/>
  <c r="S61" i="5"/>
  <c r="K61" i="5"/>
  <c r="M61" i="5"/>
  <c r="J61" i="5"/>
  <c r="G61" i="5"/>
  <c r="O61" i="5"/>
  <c r="L61" i="5"/>
  <c r="T61" i="5"/>
  <c r="R61" i="5"/>
  <c r="AL52" i="5"/>
  <c r="B62" i="5"/>
  <c r="A68" i="2"/>
  <c r="Y60" i="5" l="1" a="1"/>
  <c r="Y60" i="5" s="1"/>
  <c r="W60" i="5" a="1"/>
  <c r="W60" i="5" s="1"/>
  <c r="AK59" i="5" s="1"/>
  <c r="U61" i="5"/>
  <c r="E62" i="5"/>
  <c r="D67" i="2"/>
  <c r="C62" i="5" s="1"/>
  <c r="E68" i="2"/>
  <c r="D63" i="5" s="1"/>
  <c r="C68" i="2"/>
  <c r="B63" i="5" s="1"/>
  <c r="H62" i="5"/>
  <c r="F62" i="5"/>
  <c r="P62" i="5"/>
  <c r="N62" i="5"/>
  <c r="I62" i="5"/>
  <c r="Q62" i="5"/>
  <c r="S62" i="5"/>
  <c r="M62" i="5"/>
  <c r="K62" i="5"/>
  <c r="J62" i="5"/>
  <c r="R62" i="5"/>
  <c r="O62" i="5"/>
  <c r="G62" i="5"/>
  <c r="L62" i="5"/>
  <c r="T62" i="5"/>
  <c r="A69" i="2"/>
  <c r="Y61" i="5" l="1" a="1"/>
  <c r="Y61" i="5" s="1"/>
  <c r="W61" i="5" a="1"/>
  <c r="W61" i="5" s="1"/>
  <c r="AK60" i="5" s="1"/>
  <c r="U62" i="5"/>
  <c r="E63" i="5"/>
  <c r="D68" i="2"/>
  <c r="C63" i="5" s="1"/>
  <c r="E69" i="2"/>
  <c r="D69" i="2" s="1"/>
  <c r="C64" i="5" s="1"/>
  <c r="C69" i="2"/>
  <c r="B64" i="5" s="1"/>
  <c r="F63" i="5"/>
  <c r="H63" i="5"/>
  <c r="P63" i="5"/>
  <c r="Q63" i="5"/>
  <c r="I63" i="5"/>
  <c r="N63" i="5"/>
  <c r="S63" i="5"/>
  <c r="K63" i="5"/>
  <c r="M63" i="5"/>
  <c r="J63" i="5"/>
  <c r="O63" i="5"/>
  <c r="G63" i="5"/>
  <c r="R63" i="5"/>
  <c r="L63" i="5"/>
  <c r="T63" i="5"/>
  <c r="AL54" i="5"/>
  <c r="A70" i="2"/>
  <c r="Y62" i="5" l="1" a="1"/>
  <c r="Y62" i="5" s="1"/>
  <c r="W62" i="5" a="1"/>
  <c r="W62" i="5" s="1"/>
  <c r="AK61" i="5" s="1"/>
  <c r="U63" i="5"/>
  <c r="D64" i="5"/>
  <c r="E64" i="5" s="1"/>
  <c r="E70" i="2"/>
  <c r="D70" i="2" s="1"/>
  <c r="C65" i="5" s="1"/>
  <c r="C70" i="2"/>
  <c r="B65" i="5" s="1"/>
  <c r="F64" i="5"/>
  <c r="H64" i="5"/>
  <c r="P64" i="5"/>
  <c r="I64" i="5"/>
  <c r="Q64" i="5"/>
  <c r="N64" i="5"/>
  <c r="S64" i="5"/>
  <c r="K64" i="5"/>
  <c r="M64" i="5"/>
  <c r="J64" i="5"/>
  <c r="R64" i="5"/>
  <c r="L64" i="5"/>
  <c r="T64" i="5"/>
  <c r="G64" i="5"/>
  <c r="O64" i="5"/>
  <c r="AL55" i="5"/>
  <c r="A71" i="2"/>
  <c r="W63" i="5" l="1" a="1"/>
  <c r="W63" i="5" s="1"/>
  <c r="AK62" i="5" s="1"/>
  <c r="AL57" i="5" s="1"/>
  <c r="Y63" i="5" a="1"/>
  <c r="Y63" i="5" s="1"/>
  <c r="U64" i="5"/>
  <c r="D65" i="5"/>
  <c r="E65" i="5" s="1"/>
  <c r="E71" i="2"/>
  <c r="D71" i="2" s="1"/>
  <c r="C66" i="5" s="1"/>
  <c r="C71" i="2"/>
  <c r="F65" i="5"/>
  <c r="H65" i="5"/>
  <c r="P65" i="5"/>
  <c r="I65" i="5"/>
  <c r="N65" i="5"/>
  <c r="Q65" i="5"/>
  <c r="K65" i="5"/>
  <c r="S65" i="5"/>
  <c r="M65" i="5"/>
  <c r="J65" i="5"/>
  <c r="R65" i="5"/>
  <c r="G65" i="5"/>
  <c r="O65" i="5"/>
  <c r="L65" i="5"/>
  <c r="T65" i="5"/>
  <c r="AL56" i="5"/>
  <c r="B66" i="5"/>
  <c r="A72" i="2"/>
  <c r="W64" i="5" l="1" a="1"/>
  <c r="W64" i="5" s="1"/>
  <c r="AK63" i="5" s="1"/>
  <c r="AL58" i="5" s="1"/>
  <c r="Y64" i="5" a="1"/>
  <c r="Y64" i="5" s="1"/>
  <c r="U65" i="5"/>
  <c r="D66" i="5"/>
  <c r="E66" i="5" s="1"/>
  <c r="E72" i="2"/>
  <c r="D67" i="5" s="1"/>
  <c r="E67" i="5" s="1"/>
  <c r="C72" i="2"/>
  <c r="B67" i="5" s="1"/>
  <c r="F66" i="5"/>
  <c r="H66" i="5"/>
  <c r="P66" i="5"/>
  <c r="N66" i="5"/>
  <c r="I66" i="5"/>
  <c r="Q66" i="5"/>
  <c r="K66" i="5"/>
  <c r="S66" i="5"/>
  <c r="J66" i="5"/>
  <c r="M66" i="5"/>
  <c r="R66" i="5"/>
  <c r="O66" i="5"/>
  <c r="G66" i="5"/>
  <c r="L66" i="5"/>
  <c r="T66" i="5"/>
  <c r="A73" i="2"/>
  <c r="Y65" i="5" l="1" a="1"/>
  <c r="Y65" i="5" s="1"/>
  <c r="W65" i="5" a="1"/>
  <c r="W65" i="5" s="1"/>
  <c r="AK64" i="5" s="1"/>
  <c r="U66" i="5"/>
  <c r="D72" i="2"/>
  <c r="C67" i="5" s="1"/>
  <c r="E73" i="2"/>
  <c r="D68" i="5" s="1"/>
  <c r="C73" i="2"/>
  <c r="B68" i="5" s="1"/>
  <c r="F67" i="5"/>
  <c r="H67" i="5"/>
  <c r="P67" i="5"/>
  <c r="Q67" i="5"/>
  <c r="I67" i="5"/>
  <c r="N67" i="5"/>
  <c r="K67" i="5"/>
  <c r="S67" i="5"/>
  <c r="M67" i="5"/>
  <c r="J67" i="5"/>
  <c r="R67" i="5"/>
  <c r="L67" i="5"/>
  <c r="T67" i="5"/>
  <c r="G67" i="5"/>
  <c r="O67" i="5"/>
  <c r="A74" i="2"/>
  <c r="Y66" i="5" l="1" a="1"/>
  <c r="Y66" i="5" s="1"/>
  <c r="W66" i="5" a="1"/>
  <c r="W66" i="5" s="1"/>
  <c r="AK65" i="5" s="1"/>
  <c r="U67" i="5"/>
  <c r="E68" i="5"/>
  <c r="D73" i="2"/>
  <c r="C68" i="5" s="1"/>
  <c r="E74" i="2"/>
  <c r="D69" i="5" s="1"/>
  <c r="C74" i="2"/>
  <c r="B69" i="5" s="1"/>
  <c r="F68" i="5"/>
  <c r="H68" i="5"/>
  <c r="P68" i="5"/>
  <c r="I68" i="5"/>
  <c r="Q68" i="5"/>
  <c r="S68" i="5"/>
  <c r="K68" i="5"/>
  <c r="N68" i="5"/>
  <c r="M68" i="5"/>
  <c r="J68" i="5"/>
  <c r="G68" i="5"/>
  <c r="O68" i="5"/>
  <c r="R68" i="5"/>
  <c r="L68" i="5"/>
  <c r="T68" i="5"/>
  <c r="AL59" i="5"/>
  <c r="A75" i="2"/>
  <c r="W67" i="5" l="1" a="1"/>
  <c r="W67" i="5" s="1"/>
  <c r="AK66" i="5" s="1"/>
  <c r="AL61" i="5" s="1"/>
  <c r="Y67" i="5" a="1"/>
  <c r="Y67" i="5" s="1"/>
  <c r="U68" i="5"/>
  <c r="E69" i="5"/>
  <c r="D74" i="2"/>
  <c r="C69" i="5" s="1"/>
  <c r="E75" i="2"/>
  <c r="D70" i="5" s="1"/>
  <c r="C75" i="2"/>
  <c r="F69" i="5"/>
  <c r="H69" i="5"/>
  <c r="P69" i="5"/>
  <c r="I69" i="5"/>
  <c r="Q69" i="5"/>
  <c r="S69" i="5"/>
  <c r="N69" i="5"/>
  <c r="M69" i="5"/>
  <c r="J69" i="5"/>
  <c r="K69" i="5"/>
  <c r="L69" i="5"/>
  <c r="T69" i="5"/>
  <c r="O69" i="5"/>
  <c r="R69" i="5"/>
  <c r="G69" i="5"/>
  <c r="AL60" i="5"/>
  <c r="B70" i="5"/>
  <c r="A76" i="2"/>
  <c r="W68" i="5" l="1" a="1"/>
  <c r="W68" i="5" s="1"/>
  <c r="AK67" i="5" s="1"/>
  <c r="Y68" i="5" a="1"/>
  <c r="Y68" i="5" s="1"/>
  <c r="U69" i="5"/>
  <c r="E70" i="5"/>
  <c r="D75" i="2"/>
  <c r="C70" i="5" s="1"/>
  <c r="E76" i="2"/>
  <c r="D71" i="5" s="1"/>
  <c r="C76" i="2"/>
  <c r="B71" i="5" s="1"/>
  <c r="F70" i="5"/>
  <c r="H70" i="5"/>
  <c r="P70" i="5"/>
  <c r="I70" i="5"/>
  <c r="Q70" i="5"/>
  <c r="N70" i="5"/>
  <c r="K70" i="5"/>
  <c r="S70" i="5"/>
  <c r="M70" i="5"/>
  <c r="J70" i="5"/>
  <c r="R70" i="5"/>
  <c r="G70" i="5"/>
  <c r="L70" i="5"/>
  <c r="T70" i="5"/>
  <c r="O70" i="5"/>
  <c r="A77" i="2"/>
  <c r="W69" i="5" l="1" a="1"/>
  <c r="W69" i="5" s="1"/>
  <c r="AK68" i="5" s="1"/>
  <c r="Y69" i="5" a="1"/>
  <c r="Y69" i="5" s="1"/>
  <c r="U70" i="5"/>
  <c r="E71" i="5"/>
  <c r="D76" i="2"/>
  <c r="C71" i="5" s="1"/>
  <c r="E77" i="2"/>
  <c r="D72" i="5" s="1"/>
  <c r="C77" i="2"/>
  <c r="F71" i="5"/>
  <c r="P71" i="5"/>
  <c r="H71" i="5"/>
  <c r="Q71" i="5"/>
  <c r="I71" i="5"/>
  <c r="S71" i="5"/>
  <c r="N71" i="5"/>
  <c r="K71" i="5"/>
  <c r="M71" i="5"/>
  <c r="J71" i="5"/>
  <c r="G71" i="5"/>
  <c r="O71" i="5"/>
  <c r="R71" i="5"/>
  <c r="L71" i="5"/>
  <c r="T71" i="5"/>
  <c r="AL62" i="5"/>
  <c r="B72" i="5"/>
  <c r="A78" i="2"/>
  <c r="Y70" i="5" l="1" a="1"/>
  <c r="Y70" i="5" s="1"/>
  <c r="W70" i="5" a="1"/>
  <c r="W70" i="5" s="1"/>
  <c r="AK69" i="5" s="1"/>
  <c r="U71" i="5"/>
  <c r="E72" i="5"/>
  <c r="D77" i="2"/>
  <c r="C72" i="5" s="1"/>
  <c r="E78" i="2"/>
  <c r="D73" i="5" s="1"/>
  <c r="C78" i="2"/>
  <c r="B73" i="5" s="1"/>
  <c r="F72" i="5"/>
  <c r="H72" i="5"/>
  <c r="P72" i="5"/>
  <c r="I72" i="5"/>
  <c r="Q72" i="5"/>
  <c r="S72" i="5"/>
  <c r="N72" i="5"/>
  <c r="M72" i="5"/>
  <c r="K72" i="5"/>
  <c r="J72" i="5"/>
  <c r="L72" i="5"/>
  <c r="T72" i="5"/>
  <c r="G72" i="5"/>
  <c r="O72" i="5"/>
  <c r="R72" i="5"/>
  <c r="AL63" i="5"/>
  <c r="A79" i="2"/>
  <c r="Y71" i="5" l="1" a="1"/>
  <c r="Y71" i="5" s="1"/>
  <c r="W71" i="5" a="1"/>
  <c r="W71" i="5" s="1"/>
  <c r="AK70" i="5" s="1"/>
  <c r="AL65" i="5" s="1"/>
  <c r="U72" i="5"/>
  <c r="E73" i="5"/>
  <c r="D78" i="2"/>
  <c r="C73" i="5" s="1"/>
  <c r="E79" i="2"/>
  <c r="D74" i="5" s="1"/>
  <c r="C79" i="2"/>
  <c r="B74" i="5" s="1"/>
  <c r="F73" i="5"/>
  <c r="H73" i="5"/>
  <c r="P73" i="5"/>
  <c r="I73" i="5"/>
  <c r="Q73" i="5"/>
  <c r="N73" i="5"/>
  <c r="K73" i="5"/>
  <c r="S73" i="5"/>
  <c r="M73" i="5"/>
  <c r="J73" i="5"/>
  <c r="R73" i="5"/>
  <c r="G73" i="5"/>
  <c r="L73" i="5"/>
  <c r="T73" i="5"/>
  <c r="O73" i="5"/>
  <c r="AL64" i="5"/>
  <c r="A80" i="2"/>
  <c r="C80" i="2" s="1"/>
  <c r="Y72" i="5" l="1" a="1"/>
  <c r="Y72" i="5" s="1"/>
  <c r="W72" i="5" a="1"/>
  <c r="W72" i="5" s="1"/>
  <c r="AK71" i="5" s="1"/>
  <c r="AL66" i="5" s="1"/>
  <c r="U73" i="5"/>
  <c r="E74" i="5"/>
  <c r="D79" i="2"/>
  <c r="C74" i="5" s="1"/>
  <c r="A8" i="2"/>
  <c r="E80" i="2"/>
  <c r="F74" i="5"/>
  <c r="P74" i="5"/>
  <c r="H74" i="5"/>
  <c r="I74" i="5"/>
  <c r="Q74" i="5"/>
  <c r="S74" i="5"/>
  <c r="N74" i="5"/>
  <c r="J74" i="5"/>
  <c r="K74" i="5"/>
  <c r="M74" i="5"/>
  <c r="O74" i="5"/>
  <c r="R74" i="5"/>
  <c r="G74" i="5"/>
  <c r="L74" i="5"/>
  <c r="T74" i="5"/>
  <c r="Y73" i="5" l="1" a="1"/>
  <c r="Y73" i="5" s="1"/>
  <c r="W73" i="5" a="1"/>
  <c r="W73" i="5" s="1"/>
  <c r="U74" i="5"/>
  <c r="R2" i="3" a="1"/>
  <c r="R2" i="3" s="1"/>
  <c r="D75" i="5"/>
  <c r="E75" i="5" s="1"/>
  <c r="D80" i="2"/>
  <c r="C75" i="5" s="1"/>
  <c r="L160" i="5"/>
  <c r="T151" i="5"/>
  <c r="P134" i="5"/>
  <c r="T241" i="5"/>
  <c r="G219" i="5"/>
  <c r="K172" i="5"/>
  <c r="J76" i="5"/>
  <c r="O226" i="5"/>
  <c r="N106" i="5"/>
  <c r="K86" i="5"/>
  <c r="L82" i="5"/>
  <c r="R88" i="5"/>
  <c r="M175" i="5"/>
  <c r="K170" i="5"/>
  <c r="G136" i="5"/>
  <c r="N261" i="5"/>
  <c r="I162" i="5"/>
  <c r="G194" i="5"/>
  <c r="L137" i="5"/>
  <c r="J123" i="5"/>
  <c r="M79" i="5"/>
  <c r="J166" i="5"/>
  <c r="I250" i="5"/>
  <c r="P178" i="5"/>
  <c r="G77" i="5"/>
  <c r="O231" i="5"/>
  <c r="M217" i="5"/>
  <c r="Q195" i="5"/>
  <c r="N263" i="5"/>
  <c r="O240" i="5"/>
  <c r="S145" i="5"/>
  <c r="J170" i="5"/>
  <c r="O169" i="5"/>
  <c r="M198" i="5"/>
  <c r="P197" i="5"/>
  <c r="J191" i="5"/>
  <c r="O108" i="5"/>
  <c r="H83" i="5"/>
  <c r="O144" i="5"/>
  <c r="M134" i="5"/>
  <c r="H241" i="5"/>
  <c r="T106" i="5"/>
  <c r="M111" i="5"/>
  <c r="O255" i="5"/>
  <c r="O94" i="5"/>
  <c r="R195" i="5"/>
  <c r="N235" i="5"/>
  <c r="H165" i="5"/>
  <c r="J97" i="5"/>
  <c r="G105" i="5"/>
  <c r="R136" i="5"/>
  <c r="T141" i="5"/>
  <c r="S143" i="5"/>
  <c r="H141" i="5"/>
  <c r="M234" i="5"/>
  <c r="R259" i="5"/>
  <c r="R236" i="5"/>
  <c r="K218" i="5"/>
  <c r="P129" i="5"/>
  <c r="H263" i="5"/>
  <c r="M235" i="5"/>
  <c r="R181" i="5"/>
  <c r="O171" i="5"/>
  <c r="R196" i="5"/>
  <c r="O162" i="5"/>
  <c r="S259" i="5"/>
  <c r="T144" i="5"/>
  <c r="M139" i="5"/>
  <c r="K127" i="5"/>
  <c r="I121" i="5"/>
  <c r="H140" i="5"/>
  <c r="J248" i="5"/>
  <c r="O124" i="5"/>
  <c r="R235" i="5"/>
  <c r="S105" i="5"/>
  <c r="M138" i="5"/>
  <c r="Q80" i="5"/>
  <c r="F153" i="5"/>
  <c r="M99" i="5"/>
  <c r="R172" i="5"/>
  <c r="T146" i="5"/>
  <c r="O263" i="5"/>
  <c r="M249" i="5"/>
  <c r="P171" i="5"/>
  <c r="F100" i="5"/>
  <c r="K256" i="5"/>
  <c r="R96" i="5"/>
  <c r="G162" i="5"/>
  <c r="L144" i="5"/>
  <c r="I186" i="5"/>
  <c r="F125" i="5"/>
  <c r="M157" i="5"/>
  <c r="K201" i="5"/>
  <c r="K250" i="5"/>
  <c r="O128" i="5"/>
  <c r="M98" i="5"/>
  <c r="R162" i="5"/>
  <c r="J165" i="5"/>
  <c r="T152" i="5"/>
  <c r="Q173" i="5"/>
  <c r="H254" i="5"/>
  <c r="F262" i="5"/>
  <c r="S122" i="5"/>
  <c r="F176" i="5"/>
  <c r="N215" i="5"/>
  <c r="I76" i="5"/>
  <c r="I146" i="5"/>
  <c r="G254" i="5"/>
  <c r="Q153" i="5"/>
  <c r="H132" i="5"/>
  <c r="F261" i="5"/>
  <c r="S136" i="5"/>
  <c r="F170" i="5"/>
  <c r="S218" i="5"/>
  <c r="Q167" i="5"/>
  <c r="Q155" i="5"/>
  <c r="G95" i="5"/>
  <c r="S212" i="5"/>
  <c r="J104" i="5"/>
  <c r="R170" i="5"/>
  <c r="J227" i="5"/>
  <c r="S203" i="5"/>
  <c r="F119" i="5"/>
  <c r="L143" i="5"/>
  <c r="R124" i="5"/>
  <c r="N113" i="5"/>
  <c r="K239" i="5"/>
  <c r="J101" i="5"/>
  <c r="P193" i="5"/>
  <c r="J206" i="5"/>
  <c r="M122" i="5"/>
  <c r="R139" i="5"/>
  <c r="T153" i="5"/>
  <c r="L131" i="5"/>
  <c r="N129" i="5"/>
  <c r="H205" i="5"/>
  <c r="R255" i="5"/>
  <c r="P135" i="5"/>
  <c r="F169" i="5"/>
  <c r="N224" i="5"/>
  <c r="S168" i="5"/>
  <c r="F130" i="5"/>
  <c r="N202" i="5"/>
  <c r="Q261" i="5"/>
  <c r="I147" i="5"/>
  <c r="T187" i="5"/>
  <c r="Q180" i="5"/>
  <c r="H173" i="5"/>
  <c r="F252" i="5"/>
  <c r="S81" i="5"/>
  <c r="F124" i="5"/>
  <c r="Q79" i="5"/>
  <c r="I190" i="5"/>
  <c r="Q186" i="5"/>
  <c r="L134" i="5"/>
  <c r="J136" i="5"/>
  <c r="J92" i="5"/>
  <c r="L88" i="5"/>
  <c r="O97" i="5"/>
  <c r="S253" i="5"/>
  <c r="F159" i="5"/>
  <c r="J164" i="5"/>
  <c r="G150" i="5"/>
  <c r="K122" i="5"/>
  <c r="M204" i="5"/>
  <c r="K208" i="5"/>
  <c r="I177" i="5"/>
  <c r="R222" i="5"/>
  <c r="J127" i="5"/>
  <c r="G123" i="5"/>
  <c r="R201" i="5"/>
  <c r="T115" i="5"/>
  <c r="S112" i="5"/>
  <c r="F184" i="5"/>
  <c r="N217" i="5"/>
  <c r="P180" i="5"/>
  <c r="I201" i="5"/>
  <c r="L90" i="5"/>
  <c r="P212" i="5"/>
  <c r="H106" i="5"/>
  <c r="F191" i="5"/>
  <c r="Q198" i="5"/>
  <c r="F195" i="5"/>
  <c r="N218" i="5"/>
  <c r="I107" i="5"/>
  <c r="I124" i="5"/>
  <c r="O135" i="5"/>
  <c r="Q110" i="5"/>
  <c r="P126" i="5"/>
  <c r="F244" i="5"/>
  <c r="N253" i="5"/>
  <c r="G84" i="5"/>
  <c r="L179" i="5"/>
  <c r="O92" i="5"/>
  <c r="K254" i="5"/>
  <c r="J201" i="5"/>
  <c r="P257" i="5"/>
  <c r="G250" i="5"/>
  <c r="K222" i="5"/>
  <c r="K237" i="5"/>
  <c r="G180" i="5"/>
  <c r="R240" i="5"/>
  <c r="N125" i="5"/>
  <c r="F102" i="5"/>
  <c r="L128" i="5"/>
  <c r="R150" i="5"/>
  <c r="N119" i="5"/>
  <c r="K232" i="5"/>
  <c r="J111" i="5"/>
  <c r="L157" i="5"/>
  <c r="I84" i="5"/>
  <c r="H158" i="5"/>
  <c r="F218" i="5"/>
  <c r="N78" i="5"/>
  <c r="F173" i="5"/>
  <c r="S208" i="5"/>
  <c r="Q92" i="5"/>
  <c r="Q121" i="5"/>
  <c r="J225" i="5"/>
  <c r="P229" i="5"/>
  <c r="P112" i="5"/>
  <c r="F217" i="5"/>
  <c r="F110" i="5"/>
  <c r="H176" i="5"/>
  <c r="N145" i="5"/>
  <c r="N223" i="5"/>
  <c r="P207" i="5"/>
  <c r="R94" i="5"/>
  <c r="Q156" i="5"/>
  <c r="M95" i="5"/>
  <c r="J188" i="5"/>
  <c r="L194" i="5"/>
  <c r="N186" i="5"/>
  <c r="T226" i="5"/>
  <c r="R213" i="5"/>
  <c r="L114" i="5"/>
  <c r="G218" i="5"/>
  <c r="K251" i="5"/>
  <c r="J140" i="5"/>
  <c r="P254" i="5"/>
  <c r="L173" i="5"/>
  <c r="K98" i="5"/>
  <c r="J129" i="5"/>
  <c r="F160" i="5"/>
  <c r="N208" i="5"/>
  <c r="I86" i="5"/>
  <c r="I83" i="5"/>
  <c r="R85" i="5"/>
  <c r="Q245" i="5"/>
  <c r="H224" i="5"/>
  <c r="F164" i="5"/>
  <c r="T247" i="5"/>
  <c r="H202" i="5"/>
  <c r="N122" i="5"/>
  <c r="N216" i="5"/>
  <c r="P261" i="5"/>
  <c r="T210" i="5"/>
  <c r="I174" i="5"/>
  <c r="H185" i="5"/>
  <c r="H206" i="5"/>
  <c r="O89" i="5"/>
  <c r="J89" i="5"/>
  <c r="G178" i="5"/>
  <c r="R107" i="5"/>
  <c r="Q95" i="5"/>
  <c r="K162" i="5"/>
  <c r="I152" i="5"/>
  <c r="O175" i="5"/>
  <c r="M161" i="5"/>
  <c r="M135" i="5"/>
  <c r="O139" i="5"/>
  <c r="G149" i="5"/>
  <c r="S76" i="5"/>
  <c r="F260" i="5"/>
  <c r="O180" i="5"/>
  <c r="J204" i="5"/>
  <c r="S170" i="5"/>
  <c r="K79" i="5"/>
  <c r="M115" i="5"/>
  <c r="Q152" i="5"/>
  <c r="R161" i="5"/>
  <c r="F115" i="5"/>
  <c r="N183" i="5"/>
  <c r="Q258" i="5"/>
  <c r="I136" i="5"/>
  <c r="L203" i="5"/>
  <c r="P170" i="5"/>
  <c r="P121" i="5"/>
  <c r="F118" i="5"/>
  <c r="S249" i="5"/>
  <c r="F122" i="5"/>
  <c r="N168" i="5"/>
  <c r="P249" i="5"/>
  <c r="P251" i="5"/>
  <c r="O163" i="5"/>
  <c r="I223" i="5"/>
  <c r="P88" i="5"/>
  <c r="F128" i="5"/>
  <c r="N174" i="5"/>
  <c r="G158" i="5"/>
  <c r="L241" i="5"/>
  <c r="O134" i="5"/>
  <c r="M124" i="5"/>
  <c r="K93" i="5"/>
  <c r="I99" i="5"/>
  <c r="L192" i="5"/>
  <c r="K152" i="5"/>
  <c r="J148" i="5"/>
  <c r="L112" i="5"/>
  <c r="O149" i="5"/>
  <c r="K76" i="5"/>
  <c r="F216" i="5"/>
  <c r="L197" i="5"/>
  <c r="R178" i="5"/>
  <c r="N238" i="5"/>
  <c r="M91" i="5"/>
  <c r="J128" i="5"/>
  <c r="L177" i="5"/>
  <c r="P209" i="5"/>
  <c r="H100" i="5"/>
  <c r="F172" i="5"/>
  <c r="Q160" i="5"/>
  <c r="F109" i="5"/>
  <c r="S153" i="5"/>
  <c r="I218" i="5"/>
  <c r="I261" i="5"/>
  <c r="R166" i="5"/>
  <c r="Q248" i="5"/>
  <c r="H231" i="5"/>
  <c r="F183" i="5"/>
  <c r="T232" i="5"/>
  <c r="H156" i="5"/>
  <c r="N79" i="5"/>
  <c r="N161" i="5"/>
  <c r="P177" i="5"/>
  <c r="R140" i="5"/>
  <c r="N128" i="5"/>
  <c r="M163" i="5"/>
  <c r="J229" i="5"/>
  <c r="L236" i="5"/>
  <c r="S88" i="5"/>
  <c r="F168" i="5"/>
  <c r="J258" i="5"/>
  <c r="O117" i="5"/>
  <c r="R237" i="5"/>
  <c r="S177" i="5"/>
  <c r="M127" i="5"/>
  <c r="Q133" i="5"/>
  <c r="O201" i="5"/>
  <c r="M187" i="5"/>
  <c r="M120" i="5"/>
  <c r="O120" i="5"/>
  <c r="G130" i="5"/>
  <c r="N205" i="5"/>
  <c r="F116" i="5"/>
  <c r="S205" i="5"/>
  <c r="Q102" i="5"/>
  <c r="Q103" i="5"/>
  <c r="T142" i="5"/>
  <c r="N87" i="5"/>
  <c r="Q150" i="5"/>
  <c r="P221" i="5"/>
  <c r="T165" i="5"/>
  <c r="I238" i="5"/>
  <c r="F258" i="5"/>
  <c r="F94" i="5"/>
  <c r="N181" i="5"/>
  <c r="F227" i="5"/>
  <c r="S116" i="5"/>
  <c r="P248" i="5"/>
  <c r="I212" i="5"/>
  <c r="T96" i="5"/>
  <c r="K199" i="5"/>
  <c r="J232" i="5"/>
  <c r="L250" i="5"/>
  <c r="O227" i="5"/>
  <c r="Q178" i="5"/>
  <c r="R128" i="5"/>
  <c r="S181" i="5"/>
  <c r="I100" i="5"/>
  <c r="H218" i="5"/>
  <c r="T126" i="5"/>
  <c r="I115" i="5"/>
  <c r="F189" i="5"/>
  <c r="T263" i="5"/>
  <c r="N90" i="5"/>
  <c r="F220" i="5"/>
  <c r="S94" i="5"/>
  <c r="P245" i="5"/>
  <c r="I209" i="5"/>
  <c r="T122" i="5"/>
  <c r="Q203" i="5"/>
  <c r="H192" i="5"/>
  <c r="F259" i="5"/>
  <c r="S148" i="5"/>
  <c r="L91" i="5"/>
  <c r="R97" i="5"/>
  <c r="Q197" i="5"/>
  <c r="K167" i="5"/>
  <c r="M241" i="5"/>
  <c r="Q229" i="5"/>
  <c r="G238" i="5"/>
  <c r="K203" i="5"/>
  <c r="O129" i="5"/>
  <c r="G200" i="5"/>
  <c r="R110" i="5"/>
  <c r="Q163" i="5"/>
  <c r="P158" i="5"/>
  <c r="G259" i="5"/>
  <c r="L176" i="5"/>
  <c r="K136" i="5"/>
  <c r="M166" i="5"/>
  <c r="J213" i="5"/>
  <c r="Q147" i="5"/>
  <c r="L233" i="5"/>
  <c r="L180" i="5"/>
  <c r="I197" i="5"/>
  <c r="I120" i="5"/>
  <c r="P94" i="5"/>
  <c r="O125" i="5"/>
  <c r="H108" i="5"/>
  <c r="F151" i="5"/>
  <c r="S233" i="5"/>
  <c r="N142" i="5"/>
  <c r="R248" i="5"/>
  <c r="S150" i="5"/>
  <c r="P235" i="5"/>
  <c r="H182" i="5"/>
  <c r="R257" i="5"/>
  <c r="P116" i="5"/>
  <c r="F157" i="5"/>
  <c r="N203" i="5"/>
  <c r="S194" i="5"/>
  <c r="R224" i="5"/>
  <c r="O170" i="5"/>
  <c r="M155" i="5"/>
  <c r="K117" i="5"/>
  <c r="M229" i="5"/>
  <c r="I89" i="5"/>
  <c r="T248" i="5"/>
  <c r="M219" i="5"/>
  <c r="L142" i="5"/>
  <c r="O200" i="5"/>
  <c r="G111" i="5"/>
  <c r="S260" i="5"/>
  <c r="P92" i="5"/>
  <c r="O214" i="5"/>
  <c r="J254" i="5"/>
  <c r="M129" i="5"/>
  <c r="K101" i="5"/>
  <c r="R229" i="5"/>
  <c r="O190" i="5"/>
  <c r="H119" i="5"/>
  <c r="F197" i="5"/>
  <c r="Q131" i="5"/>
  <c r="N192" i="5"/>
  <c r="H187" i="5"/>
  <c r="N104" i="5"/>
  <c r="N195" i="5"/>
  <c r="P258" i="5"/>
  <c r="T158" i="5"/>
  <c r="I262" i="5"/>
  <c r="H212" i="5"/>
  <c r="H223" i="5"/>
  <c r="T207" i="5"/>
  <c r="H127" i="5"/>
  <c r="S125" i="5"/>
  <c r="S232" i="5"/>
  <c r="I252" i="5"/>
  <c r="T114" i="5"/>
  <c r="G157" i="5"/>
  <c r="K87" i="5"/>
  <c r="M239" i="5"/>
  <c r="O177" i="5"/>
  <c r="Q157" i="5"/>
  <c r="G112" i="5"/>
  <c r="M207" i="5"/>
  <c r="G104" i="5"/>
  <c r="J172" i="5"/>
  <c r="L150" i="5"/>
  <c r="J152" i="5"/>
  <c r="P247" i="5"/>
  <c r="G128" i="5"/>
  <c r="K77" i="5"/>
  <c r="J141" i="5"/>
  <c r="R243" i="5"/>
  <c r="J233" i="5"/>
  <c r="S227" i="5"/>
  <c r="H238" i="5"/>
  <c r="N159" i="5"/>
  <c r="N226" i="5"/>
  <c r="I82" i="5"/>
  <c r="T136" i="5"/>
  <c r="I105" i="5"/>
  <c r="P205" i="5"/>
  <c r="H190" i="5"/>
  <c r="T84" i="5"/>
  <c r="H116" i="5"/>
  <c r="F78" i="5"/>
  <c r="N165" i="5"/>
  <c r="I195" i="5"/>
  <c r="L97" i="5"/>
  <c r="Q176" i="5"/>
  <c r="I257" i="5"/>
  <c r="H114" i="5"/>
  <c r="T193" i="5"/>
  <c r="J85" i="5"/>
  <c r="L204" i="5"/>
  <c r="L76" i="5"/>
  <c r="G198" i="5"/>
  <c r="K174" i="5"/>
  <c r="T216" i="5"/>
  <c r="I193" i="5"/>
  <c r="H204" i="5"/>
  <c r="H213" i="5"/>
  <c r="T90" i="5"/>
  <c r="P125" i="5"/>
  <c r="T159" i="5"/>
  <c r="N103" i="5"/>
  <c r="I92" i="5"/>
  <c r="L103" i="5"/>
  <c r="Q145" i="5"/>
  <c r="I254" i="5"/>
  <c r="H148" i="5"/>
  <c r="L124" i="5"/>
  <c r="P89" i="5"/>
  <c r="F243" i="5"/>
  <c r="S132" i="5"/>
  <c r="Q199" i="5"/>
  <c r="O133" i="5"/>
  <c r="T86" i="5"/>
  <c r="K245" i="5"/>
  <c r="J82" i="5"/>
  <c r="R165" i="5"/>
  <c r="N139" i="5"/>
  <c r="O148" i="5"/>
  <c r="J145" i="5"/>
  <c r="G237" i="5"/>
  <c r="R134" i="5"/>
  <c r="N101" i="5"/>
  <c r="K213" i="5"/>
  <c r="I198" i="5"/>
  <c r="R179" i="5"/>
  <c r="N244" i="5"/>
  <c r="M201" i="5"/>
  <c r="R105" i="5"/>
  <c r="T88" i="5"/>
  <c r="S97" i="5"/>
  <c r="F205" i="5"/>
  <c r="O189" i="5"/>
  <c r="I226" i="5"/>
  <c r="P78" i="5"/>
  <c r="F185" i="5"/>
  <c r="N240" i="5"/>
  <c r="H99" i="5"/>
  <c r="Q165" i="5"/>
  <c r="N126" i="5"/>
  <c r="Q216" i="5"/>
  <c r="T170" i="5"/>
  <c r="I204" i="5"/>
  <c r="H166" i="5"/>
  <c r="H189" i="5"/>
  <c r="F211" i="5"/>
  <c r="P139" i="5"/>
  <c r="S96" i="5"/>
  <c r="S178" i="5"/>
  <c r="I161" i="5"/>
  <c r="T238" i="5"/>
  <c r="G212" i="5"/>
  <c r="K198" i="5"/>
  <c r="J86" i="5"/>
  <c r="O223" i="5"/>
  <c r="Q252" i="5"/>
  <c r="R157" i="5"/>
  <c r="R155" i="5"/>
  <c r="O233" i="5"/>
  <c r="G115" i="5"/>
  <c r="K132" i="5"/>
  <c r="M247" i="5"/>
  <c r="Q202" i="5"/>
  <c r="G197" i="5"/>
  <c r="K177" i="5"/>
  <c r="K147" i="5"/>
  <c r="G89" i="5"/>
  <c r="R146" i="5"/>
  <c r="Q250" i="5"/>
  <c r="H122" i="5"/>
  <c r="N98" i="5"/>
  <c r="N176" i="5"/>
  <c r="P196" i="5"/>
  <c r="T164" i="5"/>
  <c r="P230" i="5"/>
  <c r="P167" i="5"/>
  <c r="H125" i="5"/>
  <c r="T138" i="5"/>
  <c r="P140" i="5"/>
  <c r="T215" i="5"/>
  <c r="N93" i="5"/>
  <c r="I122" i="5"/>
  <c r="L122" i="5"/>
  <c r="I208" i="5"/>
  <c r="I166" i="5"/>
  <c r="P142" i="5"/>
  <c r="T120" i="5"/>
  <c r="S206" i="5"/>
  <c r="T110" i="5"/>
  <c r="L147" i="5"/>
  <c r="G256" i="5"/>
  <c r="I207" i="5"/>
  <c r="T121" i="5"/>
  <c r="G113" i="5"/>
  <c r="K90" i="5"/>
  <c r="M263" i="5"/>
  <c r="K192" i="5"/>
  <c r="I188" i="5"/>
  <c r="P198" i="5"/>
  <c r="O161" i="5"/>
  <c r="T228" i="5"/>
  <c r="L167" i="5"/>
  <c r="S251" i="5"/>
  <c r="M149" i="5"/>
  <c r="Q137" i="5"/>
  <c r="P143" i="5"/>
  <c r="R211" i="5"/>
  <c r="L133" i="5"/>
  <c r="G208" i="5"/>
  <c r="K241" i="5"/>
  <c r="J143" i="5"/>
  <c r="P173" i="5"/>
  <c r="H113" i="5"/>
  <c r="R148" i="5"/>
  <c r="O259" i="5"/>
  <c r="R81" i="5"/>
  <c r="G156" i="5"/>
  <c r="I192" i="5"/>
  <c r="O96" i="5"/>
  <c r="S189" i="5"/>
  <c r="M196" i="5"/>
  <c r="M220" i="5"/>
  <c r="O140" i="5"/>
  <c r="S174" i="5"/>
  <c r="R175" i="5"/>
  <c r="J146" i="5"/>
  <c r="P210" i="5"/>
  <c r="O156" i="5"/>
  <c r="S256" i="5"/>
  <c r="F180" i="5"/>
  <c r="L199" i="5"/>
  <c r="K212" i="5"/>
  <c r="K160" i="5"/>
  <c r="G145" i="5"/>
  <c r="R159" i="5"/>
  <c r="N84" i="5"/>
  <c r="F241" i="5"/>
  <c r="R160" i="5"/>
  <c r="Q231" i="5"/>
  <c r="M117" i="5"/>
  <c r="J216" i="5"/>
  <c r="L168" i="5"/>
  <c r="N252" i="5"/>
  <c r="T186" i="5"/>
  <c r="J247" i="5"/>
  <c r="S240" i="5"/>
  <c r="K214" i="5"/>
  <c r="J110" i="5"/>
  <c r="K109" i="5"/>
  <c r="F134" i="5"/>
  <c r="Q227" i="5"/>
  <c r="J196" i="5"/>
  <c r="O181" i="5"/>
  <c r="S157" i="5"/>
  <c r="P172" i="5"/>
  <c r="L96" i="5"/>
  <c r="R208" i="5"/>
  <c r="G245" i="5"/>
  <c r="R221" i="5"/>
  <c r="S161" i="5"/>
  <c r="H256" i="5"/>
  <c r="J185" i="5"/>
  <c r="G173" i="5"/>
  <c r="R256" i="5"/>
  <c r="T169" i="5"/>
  <c r="S163" i="5"/>
  <c r="H161" i="5"/>
  <c r="K261" i="5"/>
  <c r="J239" i="5"/>
  <c r="L253" i="5"/>
  <c r="O230" i="5"/>
  <c r="Q263" i="5"/>
  <c r="H121" i="5"/>
  <c r="K145" i="5"/>
  <c r="J183" i="5"/>
  <c r="J193" i="5"/>
  <c r="K204" i="5"/>
  <c r="P124" i="5"/>
  <c r="H244" i="5"/>
  <c r="J99" i="5"/>
  <c r="G223" i="5"/>
  <c r="L247" i="5"/>
  <c r="F114" i="5"/>
  <c r="L237" i="5"/>
  <c r="M147" i="5"/>
  <c r="R121" i="5"/>
  <c r="T81" i="5"/>
  <c r="I132" i="5"/>
  <c r="I90" i="5"/>
  <c r="H233" i="5"/>
  <c r="O241" i="5"/>
  <c r="P82" i="5"/>
  <c r="F253" i="5"/>
  <c r="S117" i="5"/>
  <c r="Q237" i="5"/>
  <c r="G141" i="5"/>
  <c r="S84" i="5"/>
  <c r="P160" i="5"/>
  <c r="H117" i="5"/>
  <c r="G195" i="5"/>
  <c r="H260" i="5"/>
  <c r="F99" i="5"/>
  <c r="N134" i="5"/>
  <c r="S77" i="5"/>
  <c r="G91" i="5"/>
  <c r="O224" i="5"/>
  <c r="M214" i="5"/>
  <c r="K233" i="5"/>
  <c r="J119" i="5"/>
  <c r="I127" i="5"/>
  <c r="L164" i="5"/>
  <c r="M90" i="5"/>
  <c r="R133" i="5"/>
  <c r="T157" i="5"/>
  <c r="O253" i="5"/>
  <c r="M243" i="5"/>
  <c r="P119" i="5"/>
  <c r="T198" i="5"/>
  <c r="G192" i="5"/>
  <c r="K114" i="5"/>
  <c r="M245" i="5"/>
  <c r="O213" i="5"/>
  <c r="Q181" i="5"/>
  <c r="R95" i="5"/>
  <c r="R138" i="5"/>
  <c r="P164" i="5"/>
  <c r="P79" i="5"/>
  <c r="F207" i="5"/>
  <c r="T178" i="5"/>
  <c r="H90" i="5"/>
  <c r="S140" i="5"/>
  <c r="S167" i="5"/>
  <c r="I230" i="5"/>
  <c r="T117" i="5"/>
  <c r="I91" i="5"/>
  <c r="P208" i="5"/>
  <c r="H164" i="5"/>
  <c r="T123" i="5"/>
  <c r="P159" i="5"/>
  <c r="T229" i="5"/>
  <c r="N112" i="5"/>
  <c r="I145" i="5"/>
  <c r="L130" i="5"/>
  <c r="R144" i="5"/>
  <c r="M218" i="5"/>
  <c r="K221" i="5"/>
  <c r="G190" i="5"/>
  <c r="S115" i="5"/>
  <c r="O176" i="5"/>
  <c r="J83" i="5"/>
  <c r="G117" i="5"/>
  <c r="J221" i="5"/>
  <c r="K91" i="5"/>
  <c r="K142" i="5"/>
  <c r="I133" i="5"/>
  <c r="R147" i="5"/>
  <c r="N111" i="5"/>
  <c r="M132" i="5"/>
  <c r="J223" i="5"/>
  <c r="L234" i="5"/>
  <c r="T143" i="5"/>
  <c r="H142" i="5"/>
  <c r="S190" i="5"/>
  <c r="S239" i="5"/>
  <c r="Q101" i="5"/>
  <c r="L141" i="5"/>
  <c r="Q76" i="5"/>
  <c r="I251" i="5"/>
  <c r="H129" i="5"/>
  <c r="O254" i="5"/>
  <c r="P145" i="5"/>
  <c r="H80" i="5"/>
  <c r="S182" i="5"/>
  <c r="N99" i="5"/>
  <c r="G206" i="5"/>
  <c r="N207" i="5"/>
  <c r="Q257" i="5"/>
  <c r="P147" i="5"/>
  <c r="T118" i="5"/>
  <c r="M92" i="5"/>
  <c r="O248" i="5"/>
  <c r="O104" i="5"/>
  <c r="R176" i="5"/>
  <c r="N162" i="5"/>
  <c r="H195" i="5"/>
  <c r="G262" i="5"/>
  <c r="L242" i="5"/>
  <c r="K155" i="5"/>
  <c r="M185" i="5"/>
  <c r="R83" i="5"/>
  <c r="Q182" i="5"/>
  <c r="L230" i="5"/>
  <c r="K263" i="5"/>
  <c r="R114" i="5"/>
  <c r="T98" i="5"/>
  <c r="O191" i="5"/>
  <c r="M177" i="5"/>
  <c r="O222" i="5"/>
  <c r="Q169" i="5"/>
  <c r="I260" i="5"/>
  <c r="H179" i="5"/>
  <c r="G122" i="5"/>
  <c r="H250" i="5"/>
  <c r="F209" i="5"/>
  <c r="N81" i="5"/>
  <c r="N245" i="5"/>
  <c r="T99" i="5"/>
  <c r="K100" i="5"/>
  <c r="I173" i="5"/>
  <c r="P133" i="5"/>
  <c r="J163" i="5"/>
  <c r="P256" i="5"/>
  <c r="H88" i="5"/>
  <c r="S139" i="5"/>
  <c r="K105" i="5"/>
  <c r="R103" i="5"/>
  <c r="G224" i="5"/>
  <c r="K257" i="5"/>
  <c r="J137" i="5"/>
  <c r="M114" i="5"/>
  <c r="Q88" i="5"/>
  <c r="T214" i="5"/>
  <c r="M102" i="5"/>
  <c r="O245" i="5"/>
  <c r="G230" i="5"/>
  <c r="R156" i="5"/>
  <c r="N173" i="5"/>
  <c r="H130" i="5"/>
  <c r="L169" i="5"/>
  <c r="R183" i="5"/>
  <c r="L106" i="5"/>
  <c r="P108" i="5"/>
  <c r="F246" i="5"/>
  <c r="S151" i="5"/>
  <c r="Q235" i="5"/>
  <c r="R135" i="5"/>
  <c r="S200" i="5"/>
  <c r="I130" i="5"/>
  <c r="H225" i="5"/>
  <c r="J235" i="5"/>
  <c r="P253" i="5"/>
  <c r="F245" i="5"/>
  <c r="S120" i="5"/>
  <c r="K99" i="5"/>
  <c r="T261" i="5"/>
  <c r="N96" i="5"/>
  <c r="Q139" i="5"/>
  <c r="P231" i="5"/>
  <c r="R141" i="5"/>
  <c r="M231" i="5"/>
  <c r="R252" i="5"/>
  <c r="J249" i="5"/>
  <c r="L208" i="5"/>
  <c r="N206" i="5"/>
  <c r="P90" i="5"/>
  <c r="O187" i="5"/>
  <c r="J195" i="5"/>
  <c r="K258" i="5"/>
  <c r="J125" i="5"/>
  <c r="R220" i="5"/>
  <c r="N193" i="5"/>
  <c r="L81" i="5"/>
  <c r="K144" i="5"/>
  <c r="J173" i="5"/>
  <c r="L182" i="5"/>
  <c r="O76" i="5"/>
  <c r="K238" i="5"/>
  <c r="H198" i="5"/>
  <c r="T150" i="5"/>
  <c r="P154" i="5"/>
  <c r="S102" i="5"/>
  <c r="S197" i="5"/>
  <c r="I227" i="5"/>
  <c r="L161" i="5"/>
  <c r="I263" i="5"/>
  <c r="I131" i="5"/>
  <c r="P157" i="5"/>
  <c r="L139" i="5"/>
  <c r="H215" i="5"/>
  <c r="F236" i="5"/>
  <c r="S110" i="5"/>
  <c r="Q115" i="5"/>
  <c r="O138" i="5"/>
  <c r="N148" i="5"/>
  <c r="Q170" i="5"/>
  <c r="P76" i="5"/>
  <c r="T255" i="5"/>
  <c r="M158" i="5"/>
  <c r="L94" i="5"/>
  <c r="O146" i="5"/>
  <c r="R218" i="5"/>
  <c r="S130" i="5"/>
  <c r="H253" i="5"/>
  <c r="L188" i="5"/>
  <c r="R198" i="5"/>
  <c r="J107" i="5"/>
  <c r="K234" i="5"/>
  <c r="G249" i="5"/>
  <c r="S165" i="5"/>
  <c r="G251" i="5"/>
  <c r="M121" i="5"/>
  <c r="R191" i="5"/>
  <c r="T166" i="5"/>
  <c r="L77" i="5"/>
  <c r="J87" i="5"/>
  <c r="L156" i="5"/>
  <c r="Q86" i="5"/>
  <c r="I185" i="5"/>
  <c r="H107" i="5"/>
  <c r="O80" i="5"/>
  <c r="H134" i="5"/>
  <c r="F175" i="5"/>
  <c r="Q166" i="5"/>
  <c r="N166" i="5"/>
  <c r="R111" i="5"/>
  <c r="S213" i="5"/>
  <c r="I153" i="5"/>
  <c r="H228" i="5"/>
  <c r="R154" i="5"/>
  <c r="P169" i="5"/>
  <c r="F228" i="5"/>
  <c r="N237" i="5"/>
  <c r="S248" i="5"/>
  <c r="R149" i="5"/>
  <c r="O82" i="5"/>
  <c r="M97" i="5"/>
  <c r="J208" i="5"/>
  <c r="M183" i="5"/>
  <c r="P214" i="5"/>
  <c r="G135" i="5"/>
  <c r="J174" i="5"/>
  <c r="G217" i="5"/>
  <c r="R262" i="5"/>
  <c r="T254" i="5"/>
  <c r="S228" i="5"/>
  <c r="H242" i="5"/>
  <c r="O168" i="5"/>
  <c r="T119" i="5"/>
  <c r="K255" i="5"/>
  <c r="J147" i="5"/>
  <c r="R203" i="5"/>
  <c r="O102" i="5"/>
  <c r="H188" i="5"/>
  <c r="F263" i="5"/>
  <c r="N107" i="5"/>
  <c r="N242" i="5"/>
  <c r="H245" i="5"/>
  <c r="N172" i="5"/>
  <c r="N229" i="5"/>
  <c r="I88" i="5"/>
  <c r="T252" i="5"/>
  <c r="Q138" i="5"/>
  <c r="P117" i="5"/>
  <c r="P152" i="5"/>
  <c r="T224" i="5"/>
  <c r="H196" i="5"/>
  <c r="S241" i="5"/>
  <c r="K89" i="5"/>
  <c r="P181" i="5"/>
  <c r="T92" i="5"/>
  <c r="G99" i="5"/>
  <c r="J169" i="5"/>
  <c r="M119" i="5"/>
  <c r="O109" i="5"/>
  <c r="S210" i="5"/>
  <c r="F232" i="5"/>
  <c r="K92" i="5"/>
  <c r="Q201" i="5"/>
  <c r="Q175" i="5"/>
  <c r="T239" i="5"/>
  <c r="I259" i="5"/>
  <c r="H209" i="5"/>
  <c r="H216" i="5"/>
  <c r="T218" i="5"/>
  <c r="H177" i="5"/>
  <c r="S179" i="5"/>
  <c r="K83" i="5"/>
  <c r="P162" i="5"/>
  <c r="T87" i="5"/>
  <c r="I154" i="5"/>
  <c r="P215" i="5"/>
  <c r="H226" i="5"/>
  <c r="L190" i="5"/>
  <c r="K253" i="5"/>
  <c r="R77" i="5"/>
  <c r="T105" i="5"/>
  <c r="O202" i="5"/>
  <c r="M180" i="5"/>
  <c r="P80" i="5"/>
  <c r="G147" i="5"/>
  <c r="K119" i="5"/>
  <c r="J160" i="5"/>
  <c r="R242" i="5"/>
  <c r="R90" i="5"/>
  <c r="Q112" i="5"/>
  <c r="F165" i="5"/>
  <c r="G120" i="5"/>
  <c r="L172" i="5"/>
  <c r="O101" i="5"/>
  <c r="M87" i="5"/>
  <c r="J190" i="5"/>
  <c r="I78" i="5"/>
  <c r="L261" i="5"/>
  <c r="F181" i="5"/>
  <c r="Q144" i="5"/>
  <c r="I211" i="5"/>
  <c r="Q207" i="5"/>
  <c r="O86" i="5"/>
  <c r="I229" i="5"/>
  <c r="P141" i="5"/>
  <c r="F163" i="5"/>
  <c r="N247" i="5"/>
  <c r="F196" i="5"/>
  <c r="S215" i="5"/>
  <c r="Q128" i="5"/>
  <c r="Q136" i="5"/>
  <c r="R177" i="5"/>
  <c r="P190" i="5"/>
  <c r="P105" i="5"/>
  <c r="F202" i="5"/>
  <c r="R119" i="5"/>
  <c r="J261" i="5"/>
  <c r="O182" i="5"/>
  <c r="G108" i="5"/>
  <c r="S209" i="5"/>
  <c r="M184" i="5"/>
  <c r="Q148" i="5"/>
  <c r="O147" i="5"/>
  <c r="M141" i="5"/>
  <c r="M93" i="5"/>
  <c r="G226" i="5"/>
  <c r="G107" i="5"/>
  <c r="N190" i="5"/>
  <c r="F144" i="5"/>
  <c r="O152" i="5"/>
  <c r="T201" i="5"/>
  <c r="L121" i="5"/>
  <c r="J112" i="5"/>
  <c r="M89" i="5"/>
  <c r="O116" i="5"/>
  <c r="Q100" i="5"/>
  <c r="H91" i="5"/>
  <c r="F251" i="5"/>
  <c r="S79" i="5"/>
  <c r="P250" i="5"/>
  <c r="F238" i="5"/>
  <c r="S82" i="5"/>
  <c r="S258" i="5"/>
  <c r="F107" i="5"/>
  <c r="N152" i="5"/>
  <c r="Q193" i="5"/>
  <c r="I95" i="5"/>
  <c r="T250" i="5"/>
  <c r="I241" i="5"/>
  <c r="H89" i="5"/>
  <c r="F84" i="5"/>
  <c r="N196" i="5"/>
  <c r="L221" i="5"/>
  <c r="R251" i="5"/>
  <c r="S156" i="5"/>
  <c r="M128" i="5"/>
  <c r="K82" i="5"/>
  <c r="I98" i="5"/>
  <c r="J209" i="5"/>
  <c r="M145" i="5"/>
  <c r="R113" i="5"/>
  <c r="T127" i="5"/>
  <c r="L146" i="5"/>
  <c r="N144" i="5"/>
  <c r="H222" i="5"/>
  <c r="G140" i="5"/>
  <c r="O234" i="5"/>
  <c r="M232" i="5"/>
  <c r="K259" i="5"/>
  <c r="J116" i="5"/>
  <c r="T129" i="5"/>
  <c r="P263" i="5"/>
  <c r="F106" i="5"/>
  <c r="S158" i="5"/>
  <c r="Q125" i="5"/>
  <c r="F237" i="5"/>
  <c r="S154" i="5"/>
  <c r="I101" i="5"/>
  <c r="Q109" i="5"/>
  <c r="L262" i="5"/>
  <c r="P189" i="5"/>
  <c r="P136" i="5"/>
  <c r="F137" i="5"/>
  <c r="S211" i="5"/>
  <c r="F83" i="5"/>
  <c r="N118" i="5"/>
  <c r="P165" i="5"/>
  <c r="P238" i="5"/>
  <c r="O237" i="5"/>
  <c r="M227" i="5"/>
  <c r="M192" i="5"/>
  <c r="O158" i="5"/>
  <c r="G161" i="5"/>
  <c r="S95" i="5"/>
  <c r="T192" i="5"/>
  <c r="N114" i="5"/>
  <c r="Q200" i="5"/>
  <c r="I106" i="5"/>
  <c r="L216" i="5"/>
  <c r="Q239" i="5"/>
  <c r="H261" i="5"/>
  <c r="H77" i="5"/>
  <c r="S133" i="5"/>
  <c r="F257" i="5"/>
  <c r="N100" i="5"/>
  <c r="P191" i="5"/>
  <c r="P176" i="5"/>
  <c r="O238" i="5"/>
  <c r="I156" i="5"/>
  <c r="H210" i="5"/>
  <c r="F86" i="5"/>
  <c r="N150" i="5"/>
  <c r="G233" i="5"/>
  <c r="T95" i="5"/>
  <c r="O205" i="5"/>
  <c r="M193" i="5"/>
  <c r="K185" i="5"/>
  <c r="I171" i="5"/>
  <c r="R199" i="5"/>
  <c r="M236" i="5"/>
  <c r="R261" i="5"/>
  <c r="R143" i="5"/>
  <c r="T108" i="5"/>
  <c r="S86" i="5"/>
  <c r="P138" i="5"/>
  <c r="R188" i="5"/>
  <c r="O131" i="5"/>
  <c r="M125" i="5"/>
  <c r="K124" i="5"/>
  <c r="M223" i="5"/>
  <c r="P236" i="5"/>
  <c r="T191" i="5"/>
  <c r="O119" i="5"/>
  <c r="N160" i="5"/>
  <c r="Q189" i="5"/>
  <c r="F198" i="5"/>
  <c r="M213" i="5"/>
  <c r="G124" i="5"/>
  <c r="J215" i="5"/>
  <c r="S237" i="5"/>
  <c r="K85" i="5"/>
  <c r="I96" i="5"/>
  <c r="R232" i="5"/>
  <c r="K95" i="5"/>
  <c r="T124" i="5"/>
  <c r="L163" i="5"/>
  <c r="G263" i="5"/>
  <c r="K235" i="5"/>
  <c r="H183" i="5"/>
  <c r="T174" i="5"/>
  <c r="K227" i="5"/>
  <c r="O164" i="5"/>
  <c r="G220" i="5"/>
  <c r="R118" i="5"/>
  <c r="N85" i="5"/>
  <c r="H145" i="5"/>
  <c r="T202" i="5"/>
  <c r="K169" i="5"/>
  <c r="O136" i="5"/>
  <c r="O106" i="5"/>
  <c r="J138" i="5"/>
  <c r="I164" i="5"/>
  <c r="P85" i="5"/>
  <c r="K146" i="5"/>
  <c r="K231" i="5"/>
  <c r="L127" i="5"/>
  <c r="T242" i="5"/>
  <c r="M160" i="5"/>
  <c r="M78" i="5"/>
  <c r="R130" i="5"/>
  <c r="K224" i="5"/>
  <c r="G164" i="5"/>
  <c r="S134" i="5"/>
  <c r="I253" i="5"/>
  <c r="G252" i="5"/>
  <c r="L202" i="5"/>
  <c r="K111" i="5"/>
  <c r="M188" i="5"/>
  <c r="J210" i="5"/>
  <c r="Q113" i="5"/>
  <c r="P174" i="5"/>
  <c r="R93" i="5"/>
  <c r="G231" i="5"/>
  <c r="K260" i="5"/>
  <c r="J156" i="5"/>
  <c r="M137" i="5"/>
  <c r="Q122" i="5"/>
  <c r="Q94" i="5"/>
  <c r="J211" i="5"/>
  <c r="G181" i="5"/>
  <c r="K161" i="5"/>
  <c r="G144" i="5"/>
  <c r="S220" i="5"/>
  <c r="T102" i="5"/>
  <c r="S169" i="5"/>
  <c r="G92" i="5"/>
  <c r="K94" i="5"/>
  <c r="R92" i="5"/>
  <c r="K120" i="5"/>
  <c r="M173" i="5"/>
  <c r="G138" i="5"/>
  <c r="P179" i="5"/>
  <c r="R246" i="5"/>
  <c r="N201" i="5"/>
  <c r="F155" i="5"/>
  <c r="R204" i="5"/>
  <c r="N204" i="5"/>
  <c r="M182" i="5"/>
  <c r="R99" i="5"/>
  <c r="L243" i="5"/>
  <c r="S78" i="5"/>
  <c r="F187" i="5"/>
  <c r="T111" i="5"/>
  <c r="G101" i="5"/>
  <c r="J192" i="5"/>
  <c r="M176" i="5"/>
  <c r="O123" i="5"/>
  <c r="K84" i="5"/>
  <c r="N259" i="5"/>
  <c r="L257" i="5"/>
  <c r="R206" i="5"/>
  <c r="J113" i="5"/>
  <c r="M259" i="5"/>
  <c r="K108" i="5"/>
  <c r="S121" i="5"/>
  <c r="I138" i="5"/>
  <c r="R249" i="5"/>
  <c r="L224" i="5"/>
  <c r="M118" i="5"/>
  <c r="I228" i="5"/>
  <c r="N251" i="5"/>
  <c r="O91" i="5"/>
  <c r="L213" i="5"/>
  <c r="F101" i="5"/>
  <c r="S204" i="5"/>
  <c r="I144" i="5"/>
  <c r="Q132" i="5"/>
  <c r="O174" i="5"/>
  <c r="I187" i="5"/>
  <c r="H236" i="5"/>
  <c r="F139" i="5"/>
  <c r="N185" i="5"/>
  <c r="F127" i="5"/>
  <c r="S173" i="5"/>
  <c r="I221" i="5"/>
  <c r="Q78" i="5"/>
  <c r="G98" i="5"/>
  <c r="Q243" i="5"/>
  <c r="H214" i="5"/>
  <c r="F129" i="5"/>
  <c r="T132" i="5"/>
  <c r="R129" i="5"/>
  <c r="O252" i="5"/>
  <c r="G134" i="5"/>
  <c r="K151" i="5"/>
  <c r="M250" i="5"/>
  <c r="Q223" i="5"/>
  <c r="T77" i="5"/>
  <c r="K184" i="5"/>
  <c r="J171" i="5"/>
  <c r="L184" i="5"/>
  <c r="O220" i="5"/>
  <c r="Q143" i="5"/>
  <c r="H76" i="5"/>
  <c r="L227" i="5"/>
  <c r="R253" i="5"/>
  <c r="S180" i="5"/>
  <c r="M200" i="5"/>
  <c r="K134" i="5"/>
  <c r="I134" i="5"/>
  <c r="G228" i="5"/>
  <c r="J228" i="5"/>
  <c r="S223" i="5"/>
  <c r="I184" i="5"/>
  <c r="P109" i="5"/>
  <c r="T259" i="5"/>
  <c r="I235" i="5"/>
  <c r="F255" i="5"/>
  <c r="T134" i="5"/>
  <c r="N120" i="5"/>
  <c r="H109" i="5"/>
  <c r="S166" i="5"/>
  <c r="I103" i="5"/>
  <c r="Q99" i="5"/>
  <c r="T97" i="5"/>
  <c r="Q241" i="5"/>
  <c r="P81" i="5"/>
  <c r="F98" i="5"/>
  <c r="S172" i="5"/>
  <c r="O261" i="5"/>
  <c r="J231" i="5"/>
  <c r="S224" i="5"/>
  <c r="K139" i="5"/>
  <c r="M195" i="5"/>
  <c r="Q191" i="5"/>
  <c r="R122" i="5"/>
  <c r="M165" i="5"/>
  <c r="R186" i="5"/>
  <c r="J246" i="5"/>
  <c r="L209" i="5"/>
  <c r="N260" i="5"/>
  <c r="P84" i="5"/>
  <c r="R112" i="5"/>
  <c r="G234" i="5"/>
  <c r="K206" i="5"/>
  <c r="J176" i="5"/>
  <c r="M152" i="5"/>
  <c r="T256" i="5"/>
  <c r="I244" i="5"/>
  <c r="H96" i="5"/>
  <c r="F147" i="5"/>
  <c r="N170" i="5"/>
  <c r="F250" i="5"/>
  <c r="N110" i="5"/>
  <c r="Q91" i="5"/>
  <c r="P202" i="5"/>
  <c r="O225" i="5"/>
  <c r="I202" i="5"/>
  <c r="H243" i="5"/>
  <c r="F154" i="5"/>
  <c r="N200" i="5"/>
  <c r="H101" i="5"/>
  <c r="S123" i="5"/>
  <c r="I194" i="5"/>
  <c r="I255" i="5"/>
  <c r="G241" i="5"/>
  <c r="K209" i="5"/>
  <c r="K186" i="5"/>
  <c r="G126" i="5"/>
  <c r="R185" i="5"/>
  <c r="N94" i="5"/>
  <c r="F234" i="5"/>
  <c r="G139" i="5"/>
  <c r="L238" i="5"/>
  <c r="O115" i="5"/>
  <c r="M150" i="5"/>
  <c r="S262" i="5"/>
  <c r="I97" i="5"/>
  <c r="L260" i="5"/>
  <c r="K165" i="5"/>
  <c r="J198" i="5"/>
  <c r="L165" i="5"/>
  <c r="O203" i="5"/>
  <c r="Q154" i="5"/>
  <c r="F89" i="5"/>
  <c r="N141" i="5"/>
  <c r="P184" i="5"/>
  <c r="P241" i="5"/>
  <c r="R239" i="5"/>
  <c r="Q158" i="5"/>
  <c r="H178" i="5"/>
  <c r="F96" i="5"/>
  <c r="T219" i="5"/>
  <c r="H137" i="5"/>
  <c r="Q230" i="5"/>
  <c r="N149" i="5"/>
  <c r="P203" i="5"/>
  <c r="L212" i="5"/>
  <c r="I150" i="5"/>
  <c r="H120" i="5"/>
  <c r="H139" i="5"/>
  <c r="G201" i="5"/>
  <c r="J161" i="5"/>
  <c r="G236" i="5"/>
  <c r="R153" i="5"/>
  <c r="N154" i="5"/>
  <c r="K216" i="5"/>
  <c r="I219" i="5"/>
  <c r="G175" i="5"/>
  <c r="K196" i="5"/>
  <c r="K121" i="5"/>
  <c r="G152" i="5"/>
  <c r="R120" i="5"/>
  <c r="Q256" i="5"/>
  <c r="F231" i="5"/>
  <c r="O210" i="5"/>
  <c r="J237" i="5"/>
  <c r="O235" i="5"/>
  <c r="I168" i="5"/>
  <c r="H217" i="5"/>
  <c r="F76" i="5"/>
  <c r="N124" i="5"/>
  <c r="F239" i="5"/>
  <c r="K78" i="5"/>
  <c r="Q205" i="5"/>
  <c r="Q190" i="5"/>
  <c r="T93" i="5"/>
  <c r="I87" i="5"/>
  <c r="H98" i="5"/>
  <c r="H124" i="5"/>
  <c r="F152" i="5"/>
  <c r="H255" i="5"/>
  <c r="N212" i="5"/>
  <c r="S106" i="5"/>
  <c r="I141" i="5"/>
  <c r="J240" i="5"/>
  <c r="S175" i="5"/>
  <c r="K211" i="5"/>
  <c r="J132" i="5"/>
  <c r="L129" i="5"/>
  <c r="N121" i="5"/>
  <c r="S155" i="5"/>
  <c r="G258" i="5"/>
  <c r="T147" i="5"/>
  <c r="O218" i="5"/>
  <c r="M216" i="5"/>
  <c r="K236" i="5"/>
  <c r="I210" i="5"/>
  <c r="L153" i="5"/>
  <c r="J139" i="5"/>
  <c r="M260" i="5"/>
  <c r="O239" i="5"/>
  <c r="O88" i="5"/>
  <c r="S176" i="5"/>
  <c r="F126" i="5"/>
  <c r="T223" i="5"/>
  <c r="I169" i="5"/>
  <c r="F248" i="5"/>
  <c r="T173" i="5"/>
  <c r="N146" i="5"/>
  <c r="F204" i="5"/>
  <c r="Q183" i="5"/>
  <c r="I214" i="5"/>
  <c r="Q206" i="5"/>
  <c r="L84" i="5"/>
  <c r="I137" i="5"/>
  <c r="H193" i="5"/>
  <c r="H97" i="5"/>
  <c r="N131" i="5"/>
  <c r="F212" i="5"/>
  <c r="N221" i="5"/>
  <c r="I129" i="5"/>
  <c r="I135" i="5"/>
  <c r="O79" i="5"/>
  <c r="M94" i="5"/>
  <c r="K240" i="5"/>
  <c r="G199" i="5"/>
  <c r="R247" i="5"/>
  <c r="N140" i="5"/>
  <c r="F92" i="5"/>
  <c r="L85" i="5"/>
  <c r="R78" i="5"/>
  <c r="Q124" i="5"/>
  <c r="K197" i="5"/>
  <c r="M238" i="5"/>
  <c r="Q226" i="5"/>
  <c r="T116" i="5"/>
  <c r="K207" i="5"/>
  <c r="J242" i="5"/>
  <c r="L252" i="5"/>
  <c r="L105" i="5"/>
  <c r="Q236" i="5"/>
  <c r="F247" i="5"/>
  <c r="N91" i="5"/>
  <c r="Q85" i="5"/>
  <c r="P175" i="5"/>
  <c r="G186" i="5"/>
  <c r="Q134" i="5"/>
  <c r="H110" i="5"/>
  <c r="F254" i="5"/>
  <c r="S98" i="5"/>
  <c r="F242" i="5"/>
  <c r="K97" i="5"/>
  <c r="N83" i="5"/>
  <c r="Q211" i="5"/>
  <c r="J219" i="5"/>
  <c r="P232" i="5"/>
  <c r="P131" i="5"/>
  <c r="H105" i="5"/>
  <c r="R238" i="5"/>
  <c r="J203" i="5"/>
  <c r="O110" i="5"/>
  <c r="R228" i="5"/>
  <c r="N257" i="5"/>
  <c r="M104" i="5"/>
  <c r="Q106" i="5"/>
  <c r="R194" i="5"/>
  <c r="N254" i="5"/>
  <c r="M206" i="5"/>
  <c r="R123" i="5"/>
  <c r="T78" i="5"/>
  <c r="S119" i="5"/>
  <c r="F214" i="5"/>
  <c r="G255" i="5"/>
  <c r="T128" i="5"/>
  <c r="O215" i="5"/>
  <c r="M262" i="5"/>
  <c r="K217" i="5"/>
  <c r="G179" i="5"/>
  <c r="Q184" i="5"/>
  <c r="H163" i="5"/>
  <c r="F77" i="5"/>
  <c r="T183" i="5"/>
  <c r="I93" i="5"/>
  <c r="F80" i="5"/>
  <c r="T235" i="5"/>
  <c r="Q159" i="5"/>
  <c r="F149" i="5"/>
  <c r="N211" i="5"/>
  <c r="P187" i="5"/>
  <c r="I167" i="5"/>
  <c r="T246" i="5"/>
  <c r="Q130" i="5"/>
  <c r="H123" i="5"/>
  <c r="F193" i="5"/>
  <c r="N246" i="5"/>
  <c r="L158" i="5"/>
  <c r="R189" i="5"/>
  <c r="N188" i="5"/>
  <c r="K242" i="5"/>
  <c r="J131" i="5"/>
  <c r="G202" i="5"/>
  <c r="P77" i="5"/>
  <c r="F105" i="5"/>
  <c r="N157" i="5"/>
  <c r="S144" i="5"/>
  <c r="T199" i="5"/>
  <c r="N137" i="5"/>
  <c r="Q174" i="5"/>
  <c r="I80" i="5"/>
  <c r="T249" i="5"/>
  <c r="Q96" i="5"/>
  <c r="H153" i="5"/>
  <c r="F136" i="5"/>
  <c r="N243" i="5"/>
  <c r="F111" i="5"/>
  <c r="S185" i="5"/>
  <c r="I125" i="5"/>
  <c r="Q117" i="5"/>
  <c r="L258" i="5"/>
  <c r="K126" i="5"/>
  <c r="J168" i="5"/>
  <c r="L126" i="5"/>
  <c r="O165" i="5"/>
  <c r="K107" i="5"/>
  <c r="F223" i="5"/>
  <c r="G114" i="5"/>
  <c r="L109" i="5"/>
  <c r="J90" i="5"/>
  <c r="K262" i="5"/>
  <c r="J177" i="5"/>
  <c r="I181" i="5"/>
  <c r="T154" i="5"/>
  <c r="M133" i="5"/>
  <c r="O258" i="5"/>
  <c r="O113" i="5"/>
  <c r="R212" i="5"/>
  <c r="N241" i="5"/>
  <c r="H184" i="5"/>
  <c r="T149" i="5"/>
  <c r="H104" i="5"/>
  <c r="T160" i="5"/>
  <c r="N130" i="5"/>
  <c r="I113" i="5"/>
  <c r="O105" i="5"/>
  <c r="N179" i="5"/>
  <c r="Q255" i="5"/>
  <c r="P113" i="5"/>
  <c r="G260" i="5"/>
  <c r="H257" i="5"/>
  <c r="H81" i="5"/>
  <c r="N115" i="5"/>
  <c r="S87" i="5"/>
  <c r="J238" i="5"/>
  <c r="S216" i="5"/>
  <c r="I119" i="5"/>
  <c r="H235" i="5"/>
  <c r="G154" i="5"/>
  <c r="S230" i="5"/>
  <c r="G232" i="5"/>
  <c r="G88" i="5"/>
  <c r="T257" i="5"/>
  <c r="S235" i="5"/>
  <c r="H249" i="5"/>
  <c r="O114" i="5"/>
  <c r="T80" i="5"/>
  <c r="K183" i="5"/>
  <c r="M256" i="5"/>
  <c r="R145" i="5"/>
  <c r="N76" i="5"/>
  <c r="L155" i="5"/>
  <c r="J134" i="5"/>
  <c r="T85" i="5"/>
  <c r="L117" i="5"/>
  <c r="G191" i="5"/>
  <c r="K163" i="5"/>
  <c r="G261" i="5"/>
  <c r="N210" i="5"/>
  <c r="Q260" i="5"/>
  <c r="P163" i="5"/>
  <c r="T109" i="5"/>
  <c r="I85" i="5"/>
  <c r="H79" i="5"/>
  <c r="H102" i="5"/>
  <c r="F133" i="5"/>
  <c r="P120" i="5"/>
  <c r="N225" i="5"/>
  <c r="S113" i="5"/>
  <c r="I191" i="5"/>
  <c r="T233" i="5"/>
  <c r="P194" i="5"/>
  <c r="P132" i="5"/>
  <c r="P122" i="5"/>
  <c r="O260" i="5"/>
  <c r="M151" i="5"/>
  <c r="R215" i="5"/>
  <c r="T206" i="5"/>
  <c r="L102" i="5"/>
  <c r="J96" i="5"/>
  <c r="P234" i="5"/>
  <c r="T172" i="5"/>
  <c r="G213" i="5"/>
  <c r="K133" i="5"/>
  <c r="M244" i="5"/>
  <c r="O216" i="5"/>
  <c r="Q246" i="5"/>
  <c r="J222" i="5"/>
  <c r="R168" i="5"/>
  <c r="O262" i="5"/>
  <c r="G165" i="5"/>
  <c r="K190" i="5"/>
  <c r="M252" i="5"/>
  <c r="L210" i="5"/>
  <c r="I128" i="5"/>
  <c r="H135" i="5"/>
  <c r="H154" i="5"/>
  <c r="T203" i="5"/>
  <c r="H220" i="5"/>
  <c r="T251" i="5"/>
  <c r="Q127" i="5"/>
  <c r="P262" i="5"/>
  <c r="L187" i="5"/>
  <c r="I205" i="5"/>
  <c r="I196" i="5"/>
  <c r="P127" i="5"/>
  <c r="L193" i="5"/>
  <c r="H200" i="5"/>
  <c r="F177" i="5"/>
  <c r="N230" i="5"/>
  <c r="I240" i="5"/>
  <c r="O249" i="5"/>
  <c r="J244" i="5"/>
  <c r="M101" i="5"/>
  <c r="J144" i="5"/>
  <c r="R227" i="5"/>
  <c r="N163" i="5"/>
  <c r="P100" i="5"/>
  <c r="N219" i="5"/>
  <c r="S128" i="5"/>
  <c r="I160" i="5"/>
  <c r="L207" i="5"/>
  <c r="I143" i="5"/>
  <c r="I109" i="5"/>
  <c r="H252" i="5"/>
  <c r="L214" i="5"/>
  <c r="H181" i="5"/>
  <c r="F120" i="5"/>
  <c r="N227" i="5"/>
  <c r="I237" i="5"/>
  <c r="O209" i="5"/>
  <c r="N102" i="5"/>
  <c r="Q146" i="5"/>
  <c r="H230" i="5"/>
  <c r="T227" i="5"/>
  <c r="M222" i="5"/>
  <c r="L162" i="5"/>
  <c r="O217" i="5"/>
  <c r="G81" i="5"/>
  <c r="S246" i="5"/>
  <c r="P111" i="5"/>
  <c r="J253" i="5"/>
  <c r="K110" i="5"/>
  <c r="M76" i="5"/>
  <c r="J182" i="5"/>
  <c r="L175" i="5"/>
  <c r="N167" i="5"/>
  <c r="T175" i="5"/>
  <c r="J255" i="5"/>
  <c r="O143" i="5"/>
  <c r="R234" i="5"/>
  <c r="S146" i="5"/>
  <c r="M113" i="5"/>
  <c r="Q114" i="5"/>
  <c r="O186" i="5"/>
  <c r="F219" i="5"/>
  <c r="S92" i="5"/>
  <c r="I148" i="5"/>
  <c r="I200" i="5"/>
  <c r="T113" i="5"/>
  <c r="P226" i="5"/>
  <c r="P98" i="5"/>
  <c r="F210" i="5"/>
  <c r="F91" i="5"/>
  <c r="H248" i="5"/>
  <c r="N191" i="5"/>
  <c r="S100" i="5"/>
  <c r="I118" i="5"/>
  <c r="T197" i="5"/>
  <c r="I220" i="5"/>
  <c r="H219" i="5"/>
  <c r="P97" i="5"/>
  <c r="O159" i="5"/>
  <c r="M210" i="5"/>
  <c r="G106" i="5"/>
  <c r="J202" i="5"/>
  <c r="S160" i="5"/>
  <c r="K96" i="5"/>
  <c r="I77" i="5"/>
  <c r="G76" i="5"/>
  <c r="S196" i="5"/>
  <c r="J98" i="5"/>
  <c r="R200" i="5"/>
  <c r="J220" i="5"/>
  <c r="S188" i="5"/>
  <c r="F85" i="5"/>
  <c r="R210" i="5"/>
  <c r="L148" i="5"/>
  <c r="G215" i="5"/>
  <c r="K244" i="5"/>
  <c r="J121" i="5"/>
  <c r="J180" i="5"/>
  <c r="P239" i="5"/>
  <c r="P146" i="5"/>
  <c r="H112" i="5"/>
  <c r="T220" i="5"/>
  <c r="H160" i="5"/>
  <c r="S164" i="5"/>
  <c r="S242" i="5"/>
  <c r="Q107" i="5"/>
  <c r="L249" i="5"/>
  <c r="I163" i="5"/>
  <c r="I79" i="5"/>
  <c r="H259" i="5"/>
  <c r="L239" i="5"/>
  <c r="H131" i="5"/>
  <c r="F97" i="5"/>
  <c r="N180" i="5"/>
  <c r="I165" i="5"/>
  <c r="L108" i="5"/>
  <c r="R82" i="5"/>
  <c r="M159" i="5"/>
  <c r="K150" i="5"/>
  <c r="G102" i="5"/>
  <c r="N258" i="5"/>
  <c r="O206" i="5"/>
  <c r="K118" i="5"/>
  <c r="J162" i="5"/>
  <c r="M168" i="5"/>
  <c r="R197" i="5"/>
  <c r="J236" i="5"/>
  <c r="L185" i="5"/>
  <c r="N175" i="5"/>
  <c r="H232" i="5"/>
  <c r="G170" i="5"/>
  <c r="J80" i="5"/>
  <c r="M261" i="5"/>
  <c r="O232" i="5"/>
  <c r="G214" i="5"/>
  <c r="S202" i="5"/>
  <c r="F112" i="5"/>
  <c r="L86" i="5"/>
  <c r="K157" i="5"/>
  <c r="K128" i="5"/>
  <c r="G87" i="5"/>
  <c r="R127" i="5"/>
  <c r="Q185" i="5"/>
  <c r="F162" i="5"/>
  <c r="O98" i="5"/>
  <c r="S214" i="5"/>
  <c r="J118" i="5"/>
  <c r="K252" i="5"/>
  <c r="K181" i="5"/>
  <c r="F179" i="5"/>
  <c r="I140" i="5"/>
  <c r="G183" i="5"/>
  <c r="G109" i="5"/>
  <c r="L251" i="5"/>
  <c r="H126" i="5"/>
  <c r="T130" i="5"/>
  <c r="G142" i="5"/>
  <c r="R225" i="5"/>
  <c r="K158" i="5"/>
  <c r="M169" i="5"/>
  <c r="Q161" i="5"/>
  <c r="H115" i="5"/>
  <c r="G86" i="5"/>
  <c r="L198" i="5"/>
  <c r="O111" i="5"/>
  <c r="M81" i="5"/>
  <c r="J175" i="5"/>
  <c r="P260" i="5"/>
  <c r="F233" i="5"/>
  <c r="J184" i="5"/>
  <c r="G243" i="5"/>
  <c r="R173" i="5"/>
  <c r="N189" i="5"/>
  <c r="K223" i="5"/>
  <c r="I222" i="5"/>
  <c r="H85" i="5"/>
  <c r="J108" i="5"/>
  <c r="G193" i="5"/>
  <c r="O236" i="5"/>
  <c r="J230" i="5"/>
  <c r="I246" i="5"/>
  <c r="F95" i="5"/>
  <c r="S195" i="5"/>
  <c r="K178" i="5"/>
  <c r="J79" i="5"/>
  <c r="R205" i="5"/>
  <c r="J77" i="5"/>
  <c r="T185" i="5"/>
  <c r="M136" i="5"/>
  <c r="M254" i="5"/>
  <c r="R108" i="5"/>
  <c r="Q208" i="5"/>
  <c r="P216" i="5"/>
  <c r="R169" i="5"/>
  <c r="O112" i="5"/>
  <c r="M103" i="5"/>
  <c r="K104" i="5"/>
  <c r="M202" i="5"/>
  <c r="P217" i="5"/>
  <c r="Q225" i="5"/>
  <c r="L178" i="5"/>
  <c r="R163" i="5"/>
  <c r="N228" i="5"/>
  <c r="M85" i="5"/>
  <c r="J150" i="5"/>
  <c r="P213" i="5"/>
  <c r="I225" i="5"/>
  <c r="L110" i="5"/>
  <c r="R131" i="5"/>
  <c r="O208" i="5"/>
  <c r="J205" i="5"/>
  <c r="N136" i="5"/>
  <c r="T236" i="5"/>
  <c r="N171" i="5"/>
  <c r="O118" i="5"/>
  <c r="M190" i="5"/>
  <c r="G189" i="5"/>
  <c r="N262" i="5"/>
  <c r="J226" i="5"/>
  <c r="N135" i="5"/>
  <c r="T177" i="5"/>
  <c r="P107" i="5"/>
  <c r="T194" i="5"/>
  <c r="Q249" i="5"/>
  <c r="I102" i="5"/>
  <c r="O173" i="5"/>
  <c r="N155" i="5"/>
  <c r="Q135" i="5"/>
  <c r="H240" i="5"/>
  <c r="O151" i="5"/>
  <c r="H199" i="5"/>
  <c r="F194" i="5"/>
  <c r="Q251" i="5"/>
  <c r="N232" i="5"/>
  <c r="R167" i="5"/>
  <c r="S162" i="5"/>
  <c r="I110" i="5"/>
  <c r="H201" i="5"/>
  <c r="G229" i="5"/>
  <c r="K149" i="5"/>
  <c r="O77" i="5"/>
  <c r="G146" i="5"/>
  <c r="J263" i="5"/>
  <c r="S231" i="5"/>
  <c r="P110" i="5"/>
  <c r="L263" i="5"/>
  <c r="G80" i="5"/>
  <c r="J153" i="5"/>
  <c r="M153" i="5"/>
  <c r="O90" i="5"/>
  <c r="S207" i="5"/>
  <c r="G132" i="5"/>
  <c r="M186" i="5"/>
  <c r="R217" i="5"/>
  <c r="T212" i="5"/>
  <c r="L135" i="5"/>
  <c r="J133" i="5"/>
  <c r="P240" i="5"/>
  <c r="G110" i="5"/>
  <c r="H92" i="5"/>
  <c r="Q172" i="5"/>
  <c r="N108" i="5"/>
  <c r="Q213" i="5"/>
  <c r="T211" i="5"/>
  <c r="Q104" i="5"/>
  <c r="P83" i="5"/>
  <c r="P137" i="5"/>
  <c r="T262" i="5"/>
  <c r="H227" i="5"/>
  <c r="T240" i="5"/>
  <c r="Q162" i="5"/>
  <c r="P220" i="5"/>
  <c r="L246" i="5"/>
  <c r="I178" i="5"/>
  <c r="I142" i="5"/>
  <c r="P104" i="5"/>
  <c r="L248" i="5"/>
  <c r="K137" i="5"/>
  <c r="J252" i="5"/>
  <c r="L222" i="5"/>
  <c r="O85" i="5"/>
  <c r="M100" i="5"/>
  <c r="H234" i="5"/>
  <c r="J187" i="5"/>
  <c r="S186" i="5"/>
  <c r="K249" i="5"/>
  <c r="J154" i="5"/>
  <c r="L107" i="5"/>
  <c r="N143" i="5"/>
  <c r="L219" i="5"/>
  <c r="J199" i="5"/>
  <c r="G246" i="5"/>
  <c r="R192" i="5"/>
  <c r="N178" i="5"/>
  <c r="K226" i="5"/>
  <c r="T230" i="5"/>
  <c r="P168" i="5"/>
  <c r="P151" i="5"/>
  <c r="H87" i="5"/>
  <c r="L154" i="5"/>
  <c r="H162" i="5"/>
  <c r="F146" i="5"/>
  <c r="N220" i="5"/>
  <c r="I234" i="5"/>
  <c r="O157" i="5"/>
  <c r="N133" i="5"/>
  <c r="Q196" i="5"/>
  <c r="H247" i="5"/>
  <c r="O160" i="5"/>
  <c r="H149" i="5"/>
  <c r="F140" i="5"/>
  <c r="Q142" i="5"/>
  <c r="N177" i="5"/>
  <c r="G253" i="5"/>
  <c r="L183" i="5"/>
  <c r="S222" i="5"/>
  <c r="M131" i="5"/>
  <c r="J207" i="5"/>
  <c r="Q105" i="5"/>
  <c r="T139" i="5"/>
  <c r="M148" i="5"/>
  <c r="L104" i="5"/>
  <c r="O127" i="5"/>
  <c r="R219" i="5"/>
  <c r="S89" i="5"/>
  <c r="H246" i="5"/>
  <c r="L256" i="5"/>
  <c r="R209" i="5"/>
  <c r="J130" i="5"/>
  <c r="M130" i="5"/>
  <c r="O84" i="5"/>
  <c r="L174" i="5"/>
  <c r="H262" i="5"/>
  <c r="F200" i="5"/>
  <c r="N233" i="5"/>
  <c r="Q89" i="5"/>
  <c r="R254" i="5"/>
  <c r="S131" i="5"/>
  <c r="P228" i="5"/>
  <c r="H167" i="5"/>
  <c r="R193" i="5"/>
  <c r="P195" i="5"/>
  <c r="F166" i="5"/>
  <c r="N234" i="5"/>
  <c r="S245" i="5"/>
  <c r="T205" i="5"/>
  <c r="Q215" i="5"/>
  <c r="Q81" i="5"/>
  <c r="P201" i="5"/>
  <c r="R216" i="5"/>
  <c r="J78" i="5"/>
  <c r="G103" i="5"/>
  <c r="R117" i="5"/>
  <c r="T82" i="5"/>
  <c r="S124" i="5"/>
  <c r="H103" i="5"/>
  <c r="G187" i="5"/>
  <c r="L118" i="5"/>
  <c r="J120" i="5"/>
  <c r="M116" i="5"/>
  <c r="J186" i="5"/>
  <c r="I256" i="5"/>
  <c r="T100" i="5"/>
  <c r="K176" i="5"/>
  <c r="J262" i="5"/>
  <c r="O192" i="5"/>
  <c r="N92" i="5"/>
  <c r="Q116" i="5"/>
  <c r="H237" i="5"/>
  <c r="R182" i="5"/>
  <c r="P96" i="5"/>
  <c r="F123" i="5"/>
  <c r="N169" i="5"/>
  <c r="S118" i="5"/>
  <c r="T204" i="5"/>
  <c r="Q179" i="5"/>
  <c r="I248" i="5"/>
  <c r="P182" i="5"/>
  <c r="L226" i="5"/>
  <c r="I126" i="5"/>
  <c r="F158" i="5"/>
  <c r="T200" i="5"/>
  <c r="Q214" i="5"/>
  <c r="J194" i="5"/>
  <c r="G166" i="5"/>
  <c r="K141" i="5"/>
  <c r="J91" i="5"/>
  <c r="K215" i="5"/>
  <c r="I243" i="5"/>
  <c r="T253" i="5"/>
  <c r="J95" i="5"/>
  <c r="L205" i="5"/>
  <c r="O246" i="5"/>
  <c r="G137" i="5"/>
  <c r="K154" i="5"/>
  <c r="P114" i="5"/>
  <c r="L149" i="5"/>
  <c r="R151" i="5"/>
  <c r="M194" i="5"/>
  <c r="K189" i="5"/>
  <c r="G155" i="5"/>
  <c r="S103" i="5"/>
  <c r="O141" i="5"/>
  <c r="T221" i="5"/>
  <c r="Q98" i="5"/>
  <c r="P93" i="5"/>
  <c r="P103" i="5"/>
  <c r="L217" i="5"/>
  <c r="H94" i="5"/>
  <c r="T167" i="5"/>
  <c r="N153" i="5"/>
  <c r="I176" i="5"/>
  <c r="O212" i="5"/>
  <c r="Q240" i="5"/>
  <c r="Q83" i="5"/>
  <c r="H168" i="5"/>
  <c r="O251" i="5"/>
  <c r="P115" i="5"/>
  <c r="F82" i="5"/>
  <c r="S201" i="5"/>
  <c r="N105" i="5"/>
  <c r="O107" i="5"/>
  <c r="L245" i="5"/>
  <c r="K129" i="5"/>
  <c r="M251" i="5"/>
  <c r="R89" i="5"/>
  <c r="Q204" i="5"/>
  <c r="L255" i="5"/>
  <c r="K191" i="5"/>
  <c r="R87" i="5"/>
  <c r="L231" i="5"/>
  <c r="O137" i="5"/>
  <c r="M123" i="5"/>
  <c r="H251" i="5"/>
  <c r="T125" i="5"/>
  <c r="G119" i="5"/>
  <c r="J158" i="5"/>
  <c r="M199" i="5"/>
  <c r="O142" i="5"/>
  <c r="L232" i="5"/>
  <c r="H146" i="5"/>
  <c r="F131" i="5"/>
  <c r="N199" i="5"/>
  <c r="I231" i="5"/>
  <c r="G176" i="5"/>
  <c r="N213" i="5"/>
  <c r="P186" i="5"/>
  <c r="H95" i="5"/>
  <c r="G85" i="5"/>
  <c r="P102" i="5"/>
  <c r="F138" i="5"/>
  <c r="N184" i="5"/>
  <c r="S129" i="5"/>
  <c r="L235" i="5"/>
  <c r="K102" i="5"/>
  <c r="I239" i="5"/>
  <c r="P148" i="5"/>
  <c r="G96" i="5"/>
  <c r="J124" i="5"/>
  <c r="G160" i="5"/>
  <c r="R190" i="5"/>
  <c r="T195" i="5"/>
  <c r="S193" i="5"/>
  <c r="H191" i="5"/>
  <c r="R158" i="5"/>
  <c r="O150" i="5"/>
  <c r="M140" i="5"/>
  <c r="K143" i="5"/>
  <c r="M226" i="5"/>
  <c r="P243" i="5"/>
  <c r="T184" i="5"/>
  <c r="M224" i="5"/>
  <c r="L200" i="5"/>
  <c r="O243" i="5"/>
  <c r="G118" i="5"/>
  <c r="K135" i="5"/>
  <c r="G83" i="5"/>
  <c r="S109" i="5"/>
  <c r="P225" i="5"/>
  <c r="H151" i="5"/>
  <c r="T135" i="5"/>
  <c r="I139" i="5"/>
  <c r="H150" i="5"/>
  <c r="H170" i="5"/>
  <c r="T213" i="5"/>
  <c r="H157" i="5"/>
  <c r="S114" i="5"/>
  <c r="S229" i="5"/>
  <c r="I233" i="5"/>
  <c r="T171" i="5"/>
  <c r="P252" i="5"/>
  <c r="P185" i="5"/>
  <c r="H159" i="5"/>
  <c r="L125" i="5"/>
  <c r="M109" i="5"/>
  <c r="R152" i="5"/>
  <c r="T131" i="5"/>
  <c r="O256" i="5"/>
  <c r="M246" i="5"/>
  <c r="R241" i="5"/>
  <c r="Q242" i="5"/>
  <c r="H221" i="5"/>
  <c r="F148" i="5"/>
  <c r="T189" i="5"/>
  <c r="P106" i="5"/>
  <c r="N222" i="5"/>
  <c r="S147" i="5"/>
  <c r="I172" i="5"/>
  <c r="T190" i="5"/>
  <c r="P233" i="5"/>
  <c r="P166" i="5"/>
  <c r="H144" i="5"/>
  <c r="T196" i="5"/>
  <c r="P101" i="5"/>
  <c r="T234" i="5"/>
  <c r="Q247" i="5"/>
  <c r="P227" i="5"/>
  <c r="L254" i="5"/>
  <c r="R207" i="5"/>
  <c r="J81" i="5"/>
  <c r="M77" i="5"/>
  <c r="G207" i="5"/>
  <c r="S184" i="5"/>
  <c r="J212" i="5"/>
  <c r="R187" i="5"/>
  <c r="L92" i="5"/>
  <c r="G188" i="5"/>
  <c r="K164" i="5"/>
  <c r="J94" i="5"/>
  <c r="Q228" i="5"/>
  <c r="G247" i="5"/>
  <c r="K219" i="5"/>
  <c r="K175" i="5"/>
  <c r="G159" i="5"/>
  <c r="R174" i="5"/>
  <c r="N147" i="5"/>
  <c r="H84" i="5"/>
  <c r="L223" i="5"/>
  <c r="Q244" i="5"/>
  <c r="P87" i="5"/>
  <c r="F104" i="5"/>
  <c r="S187" i="5"/>
  <c r="F222" i="5"/>
  <c r="S111" i="5"/>
  <c r="I159" i="5"/>
  <c r="I170" i="5"/>
  <c r="G151" i="5"/>
  <c r="Q177" i="5"/>
  <c r="H197" i="5"/>
  <c r="F113" i="5"/>
  <c r="T237" i="5"/>
  <c r="F249" i="5"/>
  <c r="Q141" i="5"/>
  <c r="N89" i="5"/>
  <c r="Q210" i="5"/>
  <c r="R260" i="5"/>
  <c r="S99" i="5"/>
  <c r="M209" i="5"/>
  <c r="R142" i="5"/>
  <c r="T137" i="5"/>
  <c r="S138" i="5"/>
  <c r="F221" i="5"/>
  <c r="G167" i="5"/>
  <c r="T76" i="5"/>
  <c r="O188" i="5"/>
  <c r="M174" i="5"/>
  <c r="K166" i="5"/>
  <c r="I151" i="5"/>
  <c r="O247" i="5"/>
  <c r="M233" i="5"/>
  <c r="M189" i="5"/>
  <c r="O193" i="5"/>
  <c r="G203" i="5"/>
  <c r="S152" i="5"/>
  <c r="F90" i="5"/>
  <c r="S142" i="5"/>
  <c r="I215" i="5"/>
  <c r="I258" i="5"/>
  <c r="L170" i="5"/>
  <c r="Q140" i="5"/>
  <c r="I245" i="5"/>
  <c r="P183" i="5"/>
  <c r="T176" i="5"/>
  <c r="I180" i="5"/>
  <c r="F167" i="5"/>
  <c r="T260" i="5"/>
  <c r="N109" i="5"/>
  <c r="F161" i="5"/>
  <c r="N214" i="5"/>
  <c r="P161" i="5"/>
  <c r="I182" i="5"/>
  <c r="J178" i="5"/>
  <c r="M82" i="5"/>
  <c r="R86" i="5"/>
  <c r="T104" i="5"/>
  <c r="L98" i="5"/>
  <c r="N88" i="5"/>
  <c r="H171" i="5"/>
  <c r="T101" i="5"/>
  <c r="G79" i="5"/>
  <c r="S257" i="5"/>
  <c r="M178" i="5"/>
  <c r="K153" i="5"/>
  <c r="I157" i="5"/>
  <c r="G235" i="5"/>
  <c r="K188" i="5"/>
  <c r="O155" i="5"/>
  <c r="G177" i="5"/>
  <c r="R91" i="5"/>
  <c r="K113" i="5"/>
  <c r="T181" i="5"/>
  <c r="Q217" i="5"/>
  <c r="Q87" i="5"/>
  <c r="P218" i="5"/>
  <c r="T133" i="5"/>
  <c r="Q119" i="5"/>
  <c r="H203" i="5"/>
  <c r="F190" i="5"/>
  <c r="S107" i="5"/>
  <c r="F178" i="5"/>
  <c r="Q219" i="5"/>
  <c r="I217" i="5"/>
  <c r="Q209" i="5"/>
  <c r="L123" i="5"/>
  <c r="I94" i="5"/>
  <c r="H143" i="5"/>
  <c r="F215" i="5"/>
  <c r="Q224" i="5"/>
  <c r="O103" i="5"/>
  <c r="T163" i="5"/>
  <c r="L93" i="5"/>
  <c r="J103" i="5"/>
  <c r="K243" i="5"/>
  <c r="L186" i="5"/>
  <c r="I149" i="5"/>
  <c r="F132" i="5"/>
  <c r="Q220" i="5"/>
  <c r="Q151" i="5"/>
  <c r="F208" i="5"/>
  <c r="P211" i="5"/>
  <c r="M83" i="5"/>
  <c r="F201" i="5"/>
  <c r="J114" i="5"/>
  <c r="J159" i="5"/>
  <c r="S225" i="5"/>
  <c r="F88" i="5"/>
  <c r="J241" i="5"/>
  <c r="F192" i="5"/>
  <c r="S183" i="5"/>
  <c r="N77" i="5"/>
  <c r="P224" i="5"/>
  <c r="I199" i="5"/>
  <c r="T258" i="5"/>
  <c r="T107" i="5"/>
  <c r="S243" i="5"/>
  <c r="K173" i="5"/>
  <c r="G163" i="5"/>
  <c r="O87" i="5"/>
  <c r="J256" i="5"/>
  <c r="P91" i="5"/>
  <c r="L152" i="5"/>
  <c r="M142" i="5"/>
  <c r="R101" i="5"/>
  <c r="F235" i="5"/>
  <c r="S255" i="5"/>
  <c r="S104" i="5"/>
  <c r="I206" i="5"/>
  <c r="Q238" i="5"/>
  <c r="F79" i="5"/>
  <c r="F240" i="5"/>
  <c r="I236" i="5"/>
  <c r="L80" i="5"/>
  <c r="M258" i="5"/>
  <c r="G211" i="5"/>
  <c r="Q118" i="5"/>
  <c r="L115" i="5"/>
  <c r="J224" i="5"/>
  <c r="L201" i="5"/>
  <c r="O95" i="5"/>
  <c r="M110" i="5"/>
  <c r="H172" i="5"/>
  <c r="J250" i="5"/>
  <c r="S250" i="5"/>
  <c r="M86" i="5"/>
  <c r="J167" i="5"/>
  <c r="L159" i="5"/>
  <c r="T243" i="5"/>
  <c r="H258" i="5"/>
  <c r="S244" i="5"/>
  <c r="Q126" i="5"/>
  <c r="P200" i="5"/>
  <c r="O219" i="5"/>
  <c r="Q234" i="5"/>
  <c r="Q93" i="5"/>
  <c r="H194" i="5"/>
  <c r="O179" i="5"/>
  <c r="H82" i="5"/>
  <c r="F121" i="5"/>
  <c r="S252" i="5"/>
  <c r="N116" i="5"/>
  <c r="G148" i="5"/>
  <c r="S90" i="5"/>
  <c r="P222" i="5"/>
  <c r="H136" i="5"/>
  <c r="O83" i="5"/>
  <c r="K220" i="5"/>
  <c r="O194" i="5"/>
  <c r="G221" i="5"/>
  <c r="R100" i="5"/>
  <c r="Q262" i="5"/>
  <c r="H78" i="5"/>
  <c r="L89" i="5"/>
  <c r="J257" i="5"/>
  <c r="M144" i="5"/>
  <c r="K131" i="5"/>
  <c r="G100" i="5"/>
  <c r="N255" i="5"/>
  <c r="O195" i="5"/>
  <c r="M212" i="5"/>
  <c r="G143" i="5"/>
  <c r="J218" i="5"/>
  <c r="S247" i="5"/>
  <c r="K123" i="5"/>
  <c r="I111" i="5"/>
  <c r="R84" i="5"/>
  <c r="S199" i="5"/>
  <c r="G210" i="5"/>
  <c r="M96" i="5"/>
  <c r="I249" i="5"/>
  <c r="R231" i="5"/>
  <c r="O185" i="5"/>
  <c r="M171" i="5"/>
  <c r="K182" i="5"/>
  <c r="M228" i="5"/>
  <c r="I108" i="5"/>
  <c r="P192" i="5"/>
  <c r="L220" i="5"/>
  <c r="R250" i="5"/>
  <c r="S141" i="5"/>
  <c r="M143" i="5"/>
  <c r="K115" i="5"/>
  <c r="I104" i="5"/>
  <c r="P149" i="5"/>
  <c r="O93" i="5"/>
  <c r="T182" i="5"/>
  <c r="L83" i="5"/>
  <c r="J93" i="5"/>
  <c r="K246" i="5"/>
  <c r="I216" i="5"/>
  <c r="H133" i="5"/>
  <c r="T112" i="5"/>
  <c r="L171" i="5"/>
  <c r="R230" i="5"/>
  <c r="I213" i="5"/>
  <c r="F135" i="5"/>
  <c r="L138" i="5"/>
  <c r="Q218" i="5"/>
  <c r="I81" i="5"/>
  <c r="O100" i="5"/>
  <c r="J217" i="5"/>
  <c r="M80" i="5"/>
  <c r="G196" i="5"/>
  <c r="H180" i="5"/>
  <c r="S171" i="5"/>
  <c r="T148" i="5"/>
  <c r="I203" i="5"/>
  <c r="L228" i="5"/>
  <c r="F143" i="5"/>
  <c r="Q194" i="5"/>
  <c r="N164" i="5"/>
  <c r="I117" i="5"/>
  <c r="M112" i="5"/>
  <c r="J179" i="5"/>
  <c r="N158" i="5"/>
  <c r="R233" i="5"/>
  <c r="M211" i="5"/>
  <c r="J105" i="5"/>
  <c r="T217" i="5"/>
  <c r="O183" i="5"/>
  <c r="R137" i="5"/>
  <c r="L229" i="5"/>
  <c r="I242" i="5"/>
  <c r="T161" i="5"/>
  <c r="H86" i="5"/>
  <c r="N236" i="5"/>
  <c r="S236" i="5"/>
  <c r="Q171" i="5"/>
  <c r="P206" i="5"/>
  <c r="F156" i="5"/>
  <c r="O145" i="5"/>
  <c r="L151" i="5"/>
  <c r="M126" i="5"/>
  <c r="H118" i="5"/>
  <c r="O199" i="5"/>
  <c r="J102" i="5"/>
  <c r="O242" i="5"/>
  <c r="O78" i="5"/>
  <c r="S191" i="5"/>
  <c r="F145" i="5"/>
  <c r="J214" i="5"/>
  <c r="G204" i="5"/>
  <c r="K180" i="5"/>
  <c r="J100" i="5"/>
  <c r="M106" i="5"/>
  <c r="T180" i="5"/>
  <c r="Q149" i="5"/>
  <c r="H138" i="5"/>
  <c r="F171" i="5"/>
  <c r="N249" i="5"/>
  <c r="F108" i="5"/>
  <c r="N156" i="5"/>
  <c r="P246" i="5"/>
  <c r="P244" i="5"/>
  <c r="O154" i="5"/>
  <c r="I232" i="5"/>
  <c r="P156" i="5"/>
  <c r="F182" i="5"/>
  <c r="N250" i="5"/>
  <c r="F142" i="5"/>
  <c r="S192" i="5"/>
  <c r="I224" i="5"/>
  <c r="Q97" i="5"/>
  <c r="G121" i="5"/>
  <c r="K138" i="5"/>
  <c r="K112" i="5"/>
  <c r="R245" i="5"/>
  <c r="R109" i="5"/>
  <c r="Q192" i="5"/>
  <c r="F188" i="5"/>
  <c r="O126" i="5"/>
  <c r="T222" i="5"/>
  <c r="L136" i="5"/>
  <c r="J126" i="5"/>
  <c r="M108" i="5"/>
  <c r="Q84" i="5"/>
  <c r="R104" i="5"/>
  <c r="M191" i="5"/>
  <c r="R171" i="5"/>
  <c r="J243" i="5"/>
  <c r="L206" i="5"/>
  <c r="N194" i="5"/>
  <c r="H239" i="5"/>
  <c r="F226" i="5"/>
  <c r="K81" i="5"/>
  <c r="O184" i="5"/>
  <c r="L191" i="5"/>
  <c r="P123" i="5"/>
  <c r="R102" i="5"/>
  <c r="O197" i="5"/>
  <c r="G78" i="5"/>
  <c r="S219" i="5"/>
  <c r="M162" i="5"/>
  <c r="Q164" i="5"/>
  <c r="F224" i="5"/>
  <c r="M167" i="5"/>
  <c r="R214" i="5"/>
  <c r="T209" i="5"/>
  <c r="L120" i="5"/>
  <c r="J155" i="5"/>
  <c r="P237" i="5"/>
  <c r="G125" i="5"/>
  <c r="J115" i="5"/>
  <c r="L211" i="5"/>
  <c r="L95" i="5"/>
  <c r="G172" i="5"/>
  <c r="K193" i="5"/>
  <c r="H111" i="5"/>
  <c r="O257" i="5"/>
  <c r="M225" i="5"/>
  <c r="L181" i="5"/>
  <c r="R106" i="5"/>
  <c r="R184" i="5"/>
  <c r="Q222" i="5"/>
  <c r="F199" i="5"/>
  <c r="M181" i="5"/>
  <c r="M257" i="5"/>
  <c r="G242" i="5"/>
  <c r="G185" i="5"/>
  <c r="S238" i="5"/>
  <c r="S83" i="5"/>
  <c r="L218" i="5"/>
  <c r="G248" i="5"/>
  <c r="N117" i="5"/>
  <c r="K168" i="5"/>
  <c r="K210" i="5"/>
  <c r="S217" i="5"/>
  <c r="P219" i="5"/>
  <c r="F141" i="5"/>
  <c r="O121" i="5"/>
  <c r="G93" i="5"/>
  <c r="G225" i="5"/>
  <c r="Q82" i="5"/>
  <c r="R263" i="5"/>
  <c r="O244" i="5"/>
  <c r="P95" i="5"/>
  <c r="P150" i="5"/>
  <c r="N231" i="5"/>
  <c r="T231" i="5"/>
  <c r="Q120" i="5"/>
  <c r="T245" i="5"/>
  <c r="F186" i="5"/>
  <c r="N127" i="5"/>
  <c r="G94" i="5"/>
  <c r="M197" i="5"/>
  <c r="I123" i="5"/>
  <c r="K130" i="5"/>
  <c r="G127" i="5"/>
  <c r="S221" i="5"/>
  <c r="G168" i="5"/>
  <c r="J142" i="5"/>
  <c r="J197" i="5"/>
  <c r="P188" i="5"/>
  <c r="S108" i="5"/>
  <c r="F203" i="5"/>
  <c r="P242" i="5"/>
  <c r="T103" i="5"/>
  <c r="H207" i="5"/>
  <c r="S198" i="5"/>
  <c r="Q221" i="5"/>
  <c r="Q212" i="5"/>
  <c r="J106" i="5"/>
  <c r="O229" i="5"/>
  <c r="K228" i="5"/>
  <c r="F93" i="5"/>
  <c r="J117" i="5"/>
  <c r="M215" i="5"/>
  <c r="K159" i="5"/>
  <c r="G129" i="5"/>
  <c r="S93" i="5"/>
  <c r="O122" i="5"/>
  <c r="J122" i="5"/>
  <c r="G171" i="5"/>
  <c r="R115" i="5"/>
  <c r="Q233" i="5"/>
  <c r="K200" i="5"/>
  <c r="T155" i="5"/>
  <c r="P259" i="5"/>
  <c r="P204" i="5"/>
  <c r="H175" i="5"/>
  <c r="L100" i="5"/>
  <c r="H208" i="5"/>
  <c r="F174" i="5"/>
  <c r="S91" i="5"/>
  <c r="Q111" i="5"/>
  <c r="O99" i="5"/>
  <c r="N198" i="5"/>
  <c r="Q254" i="5"/>
  <c r="P128" i="5"/>
  <c r="O132" i="5"/>
  <c r="H169" i="5"/>
  <c r="F256" i="5"/>
  <c r="Q253" i="5"/>
  <c r="N239" i="5"/>
  <c r="G133" i="5"/>
  <c r="L99" i="5"/>
  <c r="J109" i="5"/>
  <c r="M105" i="5"/>
  <c r="J200" i="5"/>
  <c r="I247" i="5"/>
  <c r="L140" i="5"/>
  <c r="J157" i="5"/>
  <c r="T91" i="5"/>
  <c r="L132" i="5"/>
  <c r="G257" i="5"/>
  <c r="K225" i="5"/>
  <c r="H152" i="5"/>
  <c r="T244" i="5"/>
  <c r="G222" i="5"/>
  <c r="K187" i="5"/>
  <c r="J135" i="5"/>
  <c r="L101" i="5"/>
  <c r="N80" i="5"/>
  <c r="T83" i="5"/>
  <c r="P86" i="5"/>
  <c r="M203" i="5"/>
  <c r="O172" i="5"/>
  <c r="T79" i="5"/>
  <c r="K106" i="5"/>
  <c r="G239" i="5"/>
  <c r="G90" i="5"/>
  <c r="J181" i="5"/>
  <c r="K88" i="5"/>
  <c r="H211" i="5"/>
  <c r="M88" i="5"/>
  <c r="R76" i="5"/>
  <c r="T94" i="5"/>
  <c r="L116" i="5"/>
  <c r="N151" i="5"/>
  <c r="H186" i="5"/>
  <c r="G82" i="5"/>
  <c r="M230" i="5"/>
  <c r="M170" i="5"/>
  <c r="O178" i="5"/>
  <c r="G184" i="5"/>
  <c r="S85" i="5"/>
  <c r="F213" i="5"/>
  <c r="R98" i="5"/>
  <c r="M164" i="5"/>
  <c r="M146" i="5"/>
  <c r="J88" i="5"/>
  <c r="M253" i="5"/>
  <c r="P153" i="5"/>
  <c r="Q187" i="5"/>
  <c r="R126" i="5"/>
  <c r="L145" i="5"/>
  <c r="O204" i="5"/>
  <c r="H155" i="5"/>
  <c r="L79" i="5"/>
  <c r="J245" i="5"/>
  <c r="J189" i="5"/>
  <c r="L215" i="5"/>
  <c r="K103" i="5"/>
  <c r="L259" i="5"/>
  <c r="T162" i="5"/>
  <c r="I155" i="5"/>
  <c r="H128" i="5"/>
  <c r="N187" i="5"/>
  <c r="M156" i="5"/>
  <c r="N256" i="5"/>
  <c r="K195" i="5"/>
  <c r="G116" i="5"/>
  <c r="T188" i="5"/>
  <c r="P130" i="5"/>
  <c r="N123" i="5"/>
  <c r="S226" i="5"/>
  <c r="P99" i="5"/>
  <c r="I112" i="5"/>
  <c r="T208" i="5"/>
  <c r="F81" i="5"/>
  <c r="Q259" i="5"/>
  <c r="R79" i="5"/>
  <c r="R132" i="5"/>
  <c r="L166" i="5"/>
  <c r="H229" i="5"/>
  <c r="O221" i="5"/>
  <c r="K171" i="5"/>
  <c r="I116" i="5"/>
  <c r="K230" i="5"/>
  <c r="G227" i="5"/>
  <c r="N138" i="5"/>
  <c r="Q108" i="5"/>
  <c r="P118" i="5"/>
  <c r="Q77" i="5"/>
  <c r="F117" i="5"/>
  <c r="F150" i="5"/>
  <c r="I175" i="5"/>
  <c r="L196" i="5"/>
  <c r="P155" i="5"/>
  <c r="Q129" i="5"/>
  <c r="T225" i="5"/>
  <c r="J149" i="5"/>
  <c r="S137" i="5"/>
  <c r="L119" i="5"/>
  <c r="R125" i="5"/>
  <c r="S159" i="5"/>
  <c r="K116" i="5"/>
  <c r="M172" i="5"/>
  <c r="Q168" i="5"/>
  <c r="R180" i="5"/>
  <c r="M237" i="5"/>
  <c r="R258" i="5"/>
  <c r="R80" i="5"/>
  <c r="T89" i="5"/>
  <c r="S80" i="5"/>
  <c r="F230" i="5"/>
  <c r="S135" i="5"/>
  <c r="P255" i="5"/>
  <c r="Q90" i="5"/>
  <c r="O228" i="5"/>
  <c r="I114" i="5"/>
  <c r="H174" i="5"/>
  <c r="F225" i="5"/>
  <c r="N97" i="5"/>
  <c r="F229" i="5"/>
  <c r="S101" i="5"/>
  <c r="I179" i="5"/>
  <c r="I189" i="5"/>
  <c r="G244" i="5"/>
  <c r="Q123" i="5"/>
  <c r="H147" i="5"/>
  <c r="F87" i="5"/>
  <c r="L189" i="5"/>
  <c r="R202" i="5"/>
  <c r="L111" i="5"/>
  <c r="G209" i="5"/>
  <c r="K179" i="5"/>
  <c r="J84" i="5"/>
  <c r="P199" i="5"/>
  <c r="O250" i="5"/>
  <c r="M248" i="5"/>
  <c r="M255" i="5"/>
  <c r="O167" i="5"/>
  <c r="G205" i="5"/>
  <c r="S126" i="5"/>
  <c r="F103" i="5"/>
  <c r="T140" i="5"/>
  <c r="G131" i="5"/>
  <c r="K148" i="5"/>
  <c r="M205" i="5"/>
  <c r="K205" i="5"/>
  <c r="I158" i="5"/>
  <c r="R223" i="5"/>
  <c r="Q232" i="5"/>
  <c r="M240" i="5"/>
  <c r="K229" i="5"/>
  <c r="N95" i="5"/>
  <c r="G240" i="5"/>
  <c r="S127" i="5"/>
  <c r="M208" i="5"/>
  <c r="R116" i="5"/>
  <c r="T156" i="5"/>
  <c r="S149" i="5"/>
  <c r="H93" i="5"/>
  <c r="T179" i="5"/>
  <c r="G169" i="5"/>
  <c r="K140" i="5"/>
  <c r="M242" i="5"/>
  <c r="O196" i="5"/>
  <c r="Q188" i="5"/>
  <c r="S261" i="5"/>
  <c r="O211" i="5"/>
  <c r="J251" i="5"/>
  <c r="M107" i="5"/>
  <c r="K80" i="5"/>
  <c r="R226" i="5"/>
  <c r="N182" i="5"/>
  <c r="N248" i="5"/>
  <c r="O198" i="5"/>
  <c r="T145" i="5"/>
  <c r="K248" i="5"/>
  <c r="K125" i="5"/>
  <c r="N209" i="5"/>
  <c r="G182" i="5"/>
  <c r="N86" i="5"/>
  <c r="O130" i="5"/>
  <c r="G97" i="5"/>
  <c r="K156" i="5"/>
  <c r="P223" i="5"/>
  <c r="M154" i="5"/>
  <c r="R244" i="5"/>
  <c r="F206" i="5"/>
  <c r="G153" i="5"/>
  <c r="S263" i="5"/>
  <c r="N82" i="5"/>
  <c r="K194" i="5"/>
  <c r="O81" i="5"/>
  <c r="I183" i="5"/>
  <c r="L244" i="5"/>
  <c r="L78" i="5"/>
  <c r="J151" i="5"/>
  <c r="S254" i="5"/>
  <c r="P144" i="5"/>
  <c r="L113" i="5"/>
  <c r="L87" i="5"/>
  <c r="O166" i="5"/>
  <c r="M179" i="5"/>
  <c r="L225" i="5"/>
  <c r="J259" i="5"/>
  <c r="L195" i="5"/>
  <c r="T168" i="5"/>
  <c r="L240" i="5"/>
  <c r="N132" i="5"/>
  <c r="O153" i="5"/>
  <c r="J260" i="5"/>
  <c r="S234" i="5"/>
  <c r="J234" i="5"/>
  <c r="N197" i="5"/>
  <c r="G216" i="5"/>
  <c r="M84" i="5"/>
  <c r="O207" i="5"/>
  <c r="K247" i="5"/>
  <c r="K202" i="5"/>
  <c r="M221" i="5"/>
  <c r="R164" i="5"/>
  <c r="G174" i="5"/>
  <c r="AK72" i="5"/>
  <c r="B75" i="5"/>
  <c r="U142" i="5" l="1"/>
  <c r="U226" i="5"/>
  <c r="U145" i="5"/>
  <c r="U135" i="5"/>
  <c r="W135" i="5" s="1" a="1"/>
  <c r="W135" i="5" s="1"/>
  <c r="U148" i="5"/>
  <c r="U177" i="5"/>
  <c r="U103" i="5"/>
  <c r="W226" i="5" a="1"/>
  <c r="W226" i="5" s="1"/>
  <c r="W142" i="5" a="1"/>
  <c r="W142" i="5" s="1"/>
  <c r="U90" i="5"/>
  <c r="W74" i="5" a="1"/>
  <c r="W74" i="5" s="1"/>
  <c r="AK73" i="5" s="1"/>
  <c r="Y74" i="5" a="1"/>
  <c r="Y74" i="5" s="1"/>
  <c r="W177" i="5" a="1"/>
  <c r="W177" i="5" s="1"/>
  <c r="U129" i="5"/>
  <c r="W103" i="5" a="1"/>
  <c r="W103" i="5" s="1"/>
  <c r="W145" i="5" a="1"/>
  <c r="W145" i="5" s="1"/>
  <c r="U208" i="5"/>
  <c r="W148" i="5" a="1"/>
  <c r="W148" i="5" s="1"/>
  <c r="U82" i="5"/>
  <c r="U256" i="5"/>
  <c r="U111" i="5"/>
  <c r="U105" i="5"/>
  <c r="U242" i="5"/>
  <c r="U212" i="5"/>
  <c r="U163" i="5"/>
  <c r="U114" i="5"/>
  <c r="U227" i="5"/>
  <c r="U216" i="5"/>
  <c r="U176" i="5"/>
  <c r="U203" i="5"/>
  <c r="U199" i="5"/>
  <c r="U108" i="5"/>
  <c r="U240" i="5"/>
  <c r="U201" i="5"/>
  <c r="U190" i="5"/>
  <c r="U215" i="5"/>
  <c r="U222" i="5"/>
  <c r="U138" i="5"/>
  <c r="U166" i="5"/>
  <c r="U140" i="5"/>
  <c r="U149" i="5"/>
  <c r="U248" i="5"/>
  <c r="U255" i="5"/>
  <c r="U101" i="5"/>
  <c r="U251" i="5"/>
  <c r="U189" i="5"/>
  <c r="U160" i="5"/>
  <c r="U102" i="5"/>
  <c r="Y103" i="5" s="1" a="1"/>
  <c r="Y103" i="5" s="1"/>
  <c r="U229" i="5"/>
  <c r="U174" i="5"/>
  <c r="U224" i="5"/>
  <c r="U121" i="5"/>
  <c r="U88" i="5"/>
  <c r="U221" i="5"/>
  <c r="U113" i="5"/>
  <c r="U131" i="5"/>
  <c r="U200" i="5"/>
  <c r="U146" i="5"/>
  <c r="U95" i="5"/>
  <c r="U179" i="5"/>
  <c r="U91" i="5"/>
  <c r="U193" i="5"/>
  <c r="U247" i="5"/>
  <c r="U204" i="5"/>
  <c r="U76" i="5"/>
  <c r="U89" i="5"/>
  <c r="U250" i="5"/>
  <c r="U139" i="5"/>
  <c r="U155" i="5"/>
  <c r="U83" i="5"/>
  <c r="U106" i="5"/>
  <c r="U238" i="5"/>
  <c r="U144" i="5"/>
  <c r="U232" i="5"/>
  <c r="U245" i="5"/>
  <c r="U99" i="5"/>
  <c r="U134" i="5"/>
  <c r="U180" i="5"/>
  <c r="U211" i="5"/>
  <c r="U243" i="5"/>
  <c r="U78" i="5"/>
  <c r="U157" i="5"/>
  <c r="U220" i="5"/>
  <c r="U116" i="5"/>
  <c r="U109" i="5"/>
  <c r="U122" i="5"/>
  <c r="U164" i="5"/>
  <c r="U110" i="5"/>
  <c r="U173" i="5"/>
  <c r="U195" i="5"/>
  <c r="U124" i="5"/>
  <c r="U169" i="5"/>
  <c r="U119" i="5"/>
  <c r="U261" i="5"/>
  <c r="U125" i="5"/>
  <c r="U206" i="5"/>
  <c r="U87" i="5"/>
  <c r="U230" i="5"/>
  <c r="U150" i="5"/>
  <c r="U81" i="5"/>
  <c r="U186" i="5"/>
  <c r="U188" i="5"/>
  <c r="U182" i="5"/>
  <c r="U156" i="5"/>
  <c r="U79" i="5"/>
  <c r="U167" i="5"/>
  <c r="U104" i="5"/>
  <c r="U158" i="5"/>
  <c r="U233" i="5"/>
  <c r="U112" i="5"/>
  <c r="U97" i="5"/>
  <c r="U210" i="5"/>
  <c r="U223" i="5"/>
  <c r="U136" i="5"/>
  <c r="U77" i="5"/>
  <c r="U254" i="5"/>
  <c r="U92" i="5"/>
  <c r="U96" i="5"/>
  <c r="U234" i="5"/>
  <c r="U154" i="5"/>
  <c r="U98" i="5"/>
  <c r="U187" i="5"/>
  <c r="U198" i="5"/>
  <c r="U257" i="5"/>
  <c r="U237" i="5"/>
  <c r="U107" i="5"/>
  <c r="U196" i="5"/>
  <c r="U228" i="5"/>
  <c r="U246" i="5"/>
  <c r="U253" i="5"/>
  <c r="U241" i="5"/>
  <c r="U197" i="5"/>
  <c r="U151" i="5"/>
  <c r="U259" i="5"/>
  <c r="U94" i="5"/>
  <c r="U168" i="5"/>
  <c r="U183" i="5"/>
  <c r="U128" i="5"/>
  <c r="U115" i="5"/>
  <c r="U260" i="5"/>
  <c r="U217" i="5"/>
  <c r="U244" i="5"/>
  <c r="U184" i="5"/>
  <c r="U130" i="5"/>
  <c r="U262" i="5"/>
  <c r="U153" i="5"/>
  <c r="U219" i="5"/>
  <c r="U120" i="5"/>
  <c r="U225" i="5"/>
  <c r="U117" i="5"/>
  <c r="U213" i="5"/>
  <c r="U93" i="5"/>
  <c r="U141" i="5"/>
  <c r="Y142" i="5" s="1" a="1"/>
  <c r="Y142" i="5" s="1"/>
  <c r="U171" i="5"/>
  <c r="U143" i="5"/>
  <c r="U235" i="5"/>
  <c r="U192" i="5"/>
  <c r="U132" i="5"/>
  <c r="U178" i="5"/>
  <c r="U161" i="5"/>
  <c r="U249" i="5"/>
  <c r="U123" i="5"/>
  <c r="U194" i="5"/>
  <c r="U162" i="5"/>
  <c r="U85" i="5"/>
  <c r="U133" i="5"/>
  <c r="U80" i="5"/>
  <c r="U214" i="5"/>
  <c r="U126" i="5"/>
  <c r="U152" i="5"/>
  <c r="U239" i="5"/>
  <c r="U231" i="5"/>
  <c r="U147" i="5"/>
  <c r="U127" i="5"/>
  <c r="U86" i="5"/>
  <c r="U137" i="5"/>
  <c r="U84" i="5"/>
  <c r="U202" i="5"/>
  <c r="U181" i="5"/>
  <c r="U165" i="5"/>
  <c r="U263" i="5"/>
  <c r="U175" i="5"/>
  <c r="U236" i="5"/>
  <c r="U209" i="5"/>
  <c r="U207" i="5"/>
  <c r="U185" i="5"/>
  <c r="U205" i="5"/>
  <c r="U258" i="5"/>
  <c r="U172" i="5"/>
  <c r="U118" i="5"/>
  <c r="U218" i="5"/>
  <c r="U191" i="5"/>
  <c r="U159" i="5"/>
  <c r="U252" i="5"/>
  <c r="U170" i="5"/>
  <c r="U100" i="5"/>
  <c r="E115" i="5"/>
  <c r="E260" i="5"/>
  <c r="E211" i="5"/>
  <c r="E195" i="5"/>
  <c r="E233" i="5"/>
  <c r="E148" i="5"/>
  <c r="E151" i="5"/>
  <c r="E248" i="5"/>
  <c r="E185" i="5"/>
  <c r="E174" i="5"/>
  <c r="E228" i="5"/>
  <c r="E238" i="5"/>
  <c r="E242" i="5"/>
  <c r="E105" i="5"/>
  <c r="E157" i="5"/>
  <c r="E210" i="5"/>
  <c r="E254" i="5"/>
  <c r="E179" i="5"/>
  <c r="E136" i="5"/>
  <c r="E141" i="5"/>
  <c r="E162" i="5"/>
  <c r="E103" i="5"/>
  <c r="E131" i="5"/>
  <c r="E259" i="5"/>
  <c r="E84" i="5"/>
  <c r="E221" i="5"/>
  <c r="E212" i="5"/>
  <c r="E184" i="5"/>
  <c r="E205" i="5"/>
  <c r="E243" i="5"/>
  <c r="E110" i="5"/>
  <c r="E249" i="5"/>
  <c r="E215" i="5"/>
  <c r="E167" i="5"/>
  <c r="E169" i="5"/>
  <c r="E146" i="5"/>
  <c r="E98" i="5"/>
  <c r="E87" i="5"/>
  <c r="E82" i="5"/>
  <c r="E226" i="5"/>
  <c r="E120" i="5"/>
  <c r="E104" i="5"/>
  <c r="E126" i="5"/>
  <c r="E121" i="5"/>
  <c r="E196" i="5"/>
  <c r="E201" i="5"/>
  <c r="E183" i="5"/>
  <c r="E178" i="5"/>
  <c r="E135" i="5"/>
  <c r="E247" i="5"/>
  <c r="E232" i="5"/>
  <c r="E222" i="5"/>
  <c r="E173" i="5"/>
  <c r="E152" i="5"/>
  <c r="E142" i="5"/>
  <c r="E119" i="5"/>
  <c r="E114" i="5"/>
  <c r="E147" i="5"/>
  <c r="E206" i="5"/>
  <c r="E99" i="5"/>
  <c r="E220" i="5"/>
  <c r="E116" i="5"/>
  <c r="E241" i="5"/>
  <c r="E100" i="5"/>
  <c r="E93" i="5"/>
  <c r="E180" i="5"/>
  <c r="E199" i="5"/>
  <c r="E194" i="5"/>
  <c r="E227" i="5"/>
  <c r="E137" i="5"/>
  <c r="E244" i="5"/>
  <c r="E237" i="5"/>
  <c r="E216" i="5"/>
  <c r="E253" i="5"/>
  <c r="E168" i="5"/>
  <c r="E158" i="5"/>
  <c r="E153" i="5"/>
  <c r="E88" i="5"/>
  <c r="E78" i="5"/>
  <c r="E263" i="5"/>
  <c r="E217" i="5"/>
  <c r="E231" i="5"/>
  <c r="E132" i="5"/>
  <c r="E125" i="5"/>
  <c r="E257" i="5"/>
  <c r="E94" i="5"/>
  <c r="E89" i="5"/>
  <c r="E258" i="5"/>
  <c r="E189" i="5"/>
  <c r="E200" i="5"/>
  <c r="E190" i="5"/>
  <c r="E109" i="5"/>
  <c r="E130" i="5"/>
  <c r="E163" i="5"/>
  <c r="E129" i="5"/>
  <c r="E77" i="5"/>
  <c r="E83" i="5"/>
  <c r="E164" i="5"/>
  <c r="E223" i="5"/>
  <c r="E229" i="5"/>
  <c r="E139" i="5"/>
  <c r="E176" i="5"/>
  <c r="E101" i="5"/>
  <c r="E236" i="5"/>
  <c r="E154" i="5"/>
  <c r="E214" i="5"/>
  <c r="E108" i="5"/>
  <c r="E91" i="5"/>
  <c r="E76" i="5"/>
  <c r="E187" i="5"/>
  <c r="E207" i="5"/>
  <c r="E149" i="5"/>
  <c r="E106" i="5"/>
  <c r="E255" i="5"/>
  <c r="E202" i="5"/>
  <c r="E252" i="5"/>
  <c r="E134" i="5"/>
  <c r="E165" i="5"/>
  <c r="E161" i="5"/>
  <c r="E113" i="5"/>
  <c r="E197" i="5"/>
  <c r="E235" i="5"/>
  <c r="E250" i="5"/>
  <c r="E209" i="5"/>
  <c r="E107" i="5"/>
  <c r="E122" i="5"/>
  <c r="E182" i="5"/>
  <c r="E204" i="5"/>
  <c r="E144" i="5"/>
  <c r="E79" i="5"/>
  <c r="E112" i="5"/>
  <c r="E145" i="5"/>
  <c r="E117" i="5"/>
  <c r="E155" i="5"/>
  <c r="E225" i="5"/>
  <c r="E111" i="5"/>
  <c r="E166" i="5"/>
  <c r="E138" i="5"/>
  <c r="E188" i="5"/>
  <c r="E171" i="5"/>
  <c r="E186" i="5"/>
  <c r="E261" i="5"/>
  <c r="E92" i="5"/>
  <c r="E203" i="5"/>
  <c r="E159" i="5"/>
  <c r="E150" i="5"/>
  <c r="E245" i="5"/>
  <c r="E218" i="5"/>
  <c r="E251" i="5"/>
  <c r="E172" i="5"/>
  <c r="E90" i="5"/>
  <c r="E175" i="5"/>
  <c r="E230" i="5"/>
  <c r="E81" i="5"/>
  <c r="E213" i="5"/>
  <c r="E123" i="5"/>
  <c r="E143" i="5"/>
  <c r="E124" i="5"/>
  <c r="E262" i="5"/>
  <c r="E234" i="5"/>
  <c r="E102" i="5"/>
  <c r="E224" i="5"/>
  <c r="E95" i="5"/>
  <c r="E156" i="5"/>
  <c r="E96" i="5"/>
  <c r="E128" i="5"/>
  <c r="E127" i="5"/>
  <c r="E133" i="5"/>
  <c r="E140" i="5"/>
  <c r="E80" i="5"/>
  <c r="E246" i="5"/>
  <c r="E97" i="5"/>
  <c r="E208" i="5"/>
  <c r="E118" i="5"/>
  <c r="E85" i="5"/>
  <c r="E86" i="5"/>
  <c r="E181" i="5"/>
  <c r="E219" i="5"/>
  <c r="E239" i="5"/>
  <c r="E240" i="5"/>
  <c r="E160" i="5"/>
  <c r="E193" i="5"/>
  <c r="E198" i="5"/>
  <c r="E170" i="5"/>
  <c r="E177" i="5"/>
  <c r="E256" i="5"/>
  <c r="E192" i="5"/>
  <c r="E191" i="5"/>
  <c r="F75" i="5"/>
  <c r="P75" i="5"/>
  <c r="H75" i="5"/>
  <c r="Q75" i="5"/>
  <c r="I75" i="5"/>
  <c r="S75" i="5"/>
  <c r="N75" i="5"/>
  <c r="K75" i="5"/>
  <c r="M75" i="5"/>
  <c r="J75" i="5"/>
  <c r="L75" i="5"/>
  <c r="T75" i="5"/>
  <c r="G75" i="5"/>
  <c r="O75" i="5"/>
  <c r="R75" i="5"/>
  <c r="AL67" i="5"/>
  <c r="Y135" i="5" l="1" a="1"/>
  <c r="Y135" i="5" s="1"/>
  <c r="Y218" i="5" a="1"/>
  <c r="Y218" i="5" s="1"/>
  <c r="W218" i="5" a="1"/>
  <c r="W218" i="5" s="1"/>
  <c r="W236" i="5" a="1"/>
  <c r="W236" i="5" s="1"/>
  <c r="Y236" i="5" a="1"/>
  <c r="Y236" i="5" s="1"/>
  <c r="W86" i="5" a="1"/>
  <c r="W86" i="5" s="1"/>
  <c r="Y86" i="5" a="1"/>
  <c r="Y86" i="5" s="1"/>
  <c r="W80" i="5" a="1"/>
  <c r="W80" i="5" s="1"/>
  <c r="Y80" i="5" a="1"/>
  <c r="Y80" i="5" s="1"/>
  <c r="W178" i="5" a="1"/>
  <c r="W178" i="5" s="1"/>
  <c r="Y178" i="5" a="1"/>
  <c r="Y178" i="5" s="1"/>
  <c r="Y219" i="5" a="1"/>
  <c r="Y219" i="5" s="1"/>
  <c r="W219" i="5" a="1"/>
  <c r="W219" i="5" s="1"/>
  <c r="Y115" i="5" a="1"/>
  <c r="Y115" i="5" s="1"/>
  <c r="W115" i="5" a="1"/>
  <c r="W115" i="5" s="1"/>
  <c r="W196" i="5" a="1"/>
  <c r="W196" i="5" s="1"/>
  <c r="Y196" i="5" a="1"/>
  <c r="Y196" i="5" s="1"/>
  <c r="Y234" i="5" a="1"/>
  <c r="Y234" i="5" s="1"/>
  <c r="W234" i="5" a="1"/>
  <c r="W234" i="5" s="1"/>
  <c r="W97" i="5" a="1"/>
  <c r="W97" i="5" s="1"/>
  <c r="Y97" i="5" a="1"/>
  <c r="Y97" i="5" s="1"/>
  <c r="W150" i="5" a="1"/>
  <c r="W150" i="5" s="1"/>
  <c r="Y150" i="5" a="1"/>
  <c r="Y150" i="5" s="1"/>
  <c r="W124" i="5" a="1"/>
  <c r="W124" i="5" s="1"/>
  <c r="Y124" i="5" a="1"/>
  <c r="Y124" i="5" s="1"/>
  <c r="W211" i="5" a="1"/>
  <c r="W211" i="5" s="1"/>
  <c r="Y211" i="5" a="1"/>
  <c r="Y211" i="5" s="1"/>
  <c r="Y106" i="5" a="1"/>
  <c r="Y106" i="5" s="1"/>
  <c r="W106" i="5" a="1"/>
  <c r="W106" i="5" s="1"/>
  <c r="W95" i="5" a="1"/>
  <c r="W95" i="5" s="1"/>
  <c r="Y95" i="5" a="1"/>
  <c r="Y95" i="5" s="1"/>
  <c r="Y160" i="5" a="1"/>
  <c r="Y160" i="5" s="1"/>
  <c r="W160" i="5" a="1"/>
  <c r="W160" i="5" s="1"/>
  <c r="W190" i="5" a="1"/>
  <c r="W190" i="5" s="1"/>
  <c r="Y190" i="5" a="1"/>
  <c r="Y190" i="5" s="1"/>
  <c r="W252" i="5" a="1"/>
  <c r="W252" i="5" s="1"/>
  <c r="Y252" i="5" a="1"/>
  <c r="Y252" i="5" s="1"/>
  <c r="W118" i="5" a="1"/>
  <c r="W118" i="5" s="1"/>
  <c r="Y118" i="5" a="1"/>
  <c r="Y118" i="5" s="1"/>
  <c r="Y185" i="5" a="1"/>
  <c r="Y185" i="5" s="1"/>
  <c r="W185" i="5" a="1"/>
  <c r="W185" i="5" s="1"/>
  <c r="W175" i="5" a="1"/>
  <c r="W175" i="5" s="1"/>
  <c r="Y175" i="5" a="1"/>
  <c r="Y175" i="5" s="1"/>
  <c r="Y202" i="5" a="1"/>
  <c r="Y202" i="5" s="1"/>
  <c r="W202" i="5" a="1"/>
  <c r="W202" i="5" s="1"/>
  <c r="Y127" i="5" a="1"/>
  <c r="Y127" i="5" s="1"/>
  <c r="W127" i="5" a="1"/>
  <c r="W127" i="5" s="1"/>
  <c r="Y152" i="5" a="1"/>
  <c r="Y152" i="5" s="1"/>
  <c r="W152" i="5" a="1"/>
  <c r="W152" i="5" s="1"/>
  <c r="Y133" i="5" a="1"/>
  <c r="Y133" i="5" s="1"/>
  <c r="W133" i="5" a="1"/>
  <c r="W133" i="5" s="1"/>
  <c r="Y123" i="5" a="1"/>
  <c r="Y123" i="5" s="1"/>
  <c r="W123" i="5" a="1"/>
  <c r="W123" i="5" s="1"/>
  <c r="W132" i="5" a="1"/>
  <c r="W132" i="5" s="1"/>
  <c r="Y132" i="5" a="1"/>
  <c r="Y132" i="5" s="1"/>
  <c r="W171" i="5" a="1"/>
  <c r="W171" i="5" s="1"/>
  <c r="Y171" i="5" a="1"/>
  <c r="Y171" i="5" s="1"/>
  <c r="W117" i="5" a="1"/>
  <c r="W117" i="5" s="1"/>
  <c r="Y117" i="5" a="1"/>
  <c r="Y117" i="5" s="1"/>
  <c r="W153" i="5" a="1"/>
  <c r="W153" i="5" s="1"/>
  <c r="Y153" i="5" a="1"/>
  <c r="Y153" i="5" s="1"/>
  <c r="W244" i="5" a="1"/>
  <c r="W244" i="5" s="1"/>
  <c r="Y244" i="5" a="1"/>
  <c r="Y244" i="5" s="1"/>
  <c r="W128" i="5" a="1"/>
  <c r="W128" i="5" s="1"/>
  <c r="Y128" i="5" a="1"/>
  <c r="Y128" i="5" s="1"/>
  <c r="Y259" i="5" a="1"/>
  <c r="Y259" i="5" s="1"/>
  <c r="W259" i="5" a="1"/>
  <c r="W259" i="5" s="1"/>
  <c r="W253" i="5" a="1"/>
  <c r="W253" i="5" s="1"/>
  <c r="AK252" i="5" s="1"/>
  <c r="Y253" i="5" a="1"/>
  <c r="Y253" i="5" s="1"/>
  <c r="Y107" i="5" a="1"/>
  <c r="Y107" i="5" s="1"/>
  <c r="W107" i="5" a="1"/>
  <c r="W107" i="5" s="1"/>
  <c r="Y187" i="5" a="1"/>
  <c r="Y187" i="5" s="1"/>
  <c r="W187" i="5" a="1"/>
  <c r="W187" i="5" s="1"/>
  <c r="W96" i="5" a="1"/>
  <c r="W96" i="5" s="1"/>
  <c r="Y96" i="5" a="1"/>
  <c r="Y96" i="5" s="1"/>
  <c r="Y136" i="5" a="1"/>
  <c r="Y136" i="5" s="1"/>
  <c r="W136" i="5" a="1"/>
  <c r="W136" i="5" s="1"/>
  <c r="Y112" i="5" a="1"/>
  <c r="Y112" i="5" s="1"/>
  <c r="W112" i="5" a="1"/>
  <c r="W112" i="5" s="1"/>
  <c r="Y167" i="5" a="1"/>
  <c r="Y167" i="5" s="1"/>
  <c r="W167" i="5" a="1"/>
  <c r="W167" i="5" s="1"/>
  <c r="W188" i="5" a="1"/>
  <c r="W188" i="5" s="1"/>
  <c r="Y188" i="5" a="1"/>
  <c r="Y188" i="5" s="1"/>
  <c r="W230" i="5" a="1"/>
  <c r="W230" i="5" s="1"/>
  <c r="Y230" i="5" a="1"/>
  <c r="Y230" i="5" s="1"/>
  <c r="W261" i="5" a="1"/>
  <c r="W261" i="5" s="1"/>
  <c r="Y261" i="5" a="1"/>
  <c r="Y261" i="5" s="1"/>
  <c r="Y195" i="5" a="1"/>
  <c r="Y195" i="5" s="1"/>
  <c r="W195" i="5" a="1"/>
  <c r="W195" i="5" s="1"/>
  <c r="W122" i="5" a="1"/>
  <c r="W122" i="5" s="1"/>
  <c r="Y122" i="5" a="1"/>
  <c r="Y122" i="5" s="1"/>
  <c r="Y157" i="5" a="1"/>
  <c r="Y157" i="5" s="1"/>
  <c r="W157" i="5" a="1"/>
  <c r="W157" i="5" s="1"/>
  <c r="W180" i="5" a="1"/>
  <c r="W180" i="5" s="1"/>
  <c r="Y180" i="5" a="1"/>
  <c r="Y180" i="5" s="1"/>
  <c r="W232" i="5" a="1"/>
  <c r="W232" i="5" s="1"/>
  <c r="Y232" i="5" a="1"/>
  <c r="Y232" i="5" s="1"/>
  <c r="W83" i="5" a="1"/>
  <c r="W83" i="5" s="1"/>
  <c r="Y83" i="5" a="1"/>
  <c r="Y83" i="5" s="1"/>
  <c r="W89" i="5" a="1"/>
  <c r="W89" i="5" s="1"/>
  <c r="Y89" i="5" a="1"/>
  <c r="Y89" i="5" s="1"/>
  <c r="W193" i="5" a="1"/>
  <c r="W193" i="5" s="1"/>
  <c r="Y193" i="5" a="1"/>
  <c r="Y193" i="5" s="1"/>
  <c r="W146" i="5" a="1"/>
  <c r="W146" i="5" s="1"/>
  <c r="AK145" i="5" s="1"/>
  <c r="Y146" i="5" a="1"/>
  <c r="Y146" i="5" s="1"/>
  <c r="W221" i="5" a="1"/>
  <c r="W221" i="5" s="1"/>
  <c r="Y221" i="5" a="1"/>
  <c r="Y221" i="5" s="1"/>
  <c r="Y174" i="5" a="1"/>
  <c r="Y174" i="5" s="1"/>
  <c r="W174" i="5" a="1"/>
  <c r="W174" i="5" s="1"/>
  <c r="W189" i="5" a="1"/>
  <c r="W189" i="5" s="1"/>
  <c r="Y189" i="5" a="1"/>
  <c r="Y189" i="5" s="1"/>
  <c r="Y248" i="5" a="1"/>
  <c r="Y248" i="5" s="1"/>
  <c r="W248" i="5" a="1"/>
  <c r="W248" i="5" s="1"/>
  <c r="W138" i="5" a="1"/>
  <c r="W138" i="5" s="1"/>
  <c r="Y138" i="5" a="1"/>
  <c r="Y138" i="5" s="1"/>
  <c r="W201" i="5" a="1"/>
  <c r="W201" i="5" s="1"/>
  <c r="Y201" i="5" a="1"/>
  <c r="Y201" i="5" s="1"/>
  <c r="W203" i="5" a="1"/>
  <c r="W203" i="5" s="1"/>
  <c r="Y203" i="5" a="1"/>
  <c r="Y203" i="5" s="1"/>
  <c r="W114" i="5" a="1"/>
  <c r="W114" i="5" s="1"/>
  <c r="Y114" i="5" a="1"/>
  <c r="Y114" i="5" s="1"/>
  <c r="Y105" i="5" a="1"/>
  <c r="Y105" i="5" s="1"/>
  <c r="W105" i="5" a="1"/>
  <c r="W105" i="5" s="1"/>
  <c r="Y170" i="5" a="1"/>
  <c r="Y170" i="5" s="1"/>
  <c r="W170" i="5" a="1"/>
  <c r="W170" i="5" s="1"/>
  <c r="Y205" i="5" a="1"/>
  <c r="Y205" i="5" s="1"/>
  <c r="W205" i="5" a="1"/>
  <c r="W205" i="5" s="1"/>
  <c r="W181" i="5" a="1"/>
  <c r="W181" i="5" s="1"/>
  <c r="Y181" i="5" a="1"/>
  <c r="Y181" i="5" s="1"/>
  <c r="W239" i="5" a="1"/>
  <c r="W239" i="5" s="1"/>
  <c r="Y239" i="5" a="1"/>
  <c r="Y239" i="5" s="1"/>
  <c r="W194" i="5" a="1"/>
  <c r="W194" i="5" s="1"/>
  <c r="Y194" i="5" a="1"/>
  <c r="Y194" i="5" s="1"/>
  <c r="W143" i="5" a="1"/>
  <c r="W143" i="5" s="1"/>
  <c r="Y143" i="5" a="1"/>
  <c r="Y143" i="5" s="1"/>
  <c r="W213" i="5" a="1"/>
  <c r="W213" i="5" s="1"/>
  <c r="Y213" i="5" a="1"/>
  <c r="Y213" i="5" s="1"/>
  <c r="W184" i="5" a="1"/>
  <c r="W184" i="5" s="1"/>
  <c r="Y184" i="5" a="1"/>
  <c r="Y184" i="5" s="1"/>
  <c r="Y94" i="5" a="1"/>
  <c r="Y94" i="5" s="1"/>
  <c r="W94" i="5" a="1"/>
  <c r="W94" i="5" s="1"/>
  <c r="Y241" i="5" a="1"/>
  <c r="Y241" i="5" s="1"/>
  <c r="W241" i="5" a="1"/>
  <c r="W241" i="5" s="1"/>
  <c r="W198" i="5" a="1"/>
  <c r="W198" i="5" s="1"/>
  <c r="Y198" i="5" a="1"/>
  <c r="Y198" i="5" s="1"/>
  <c r="W77" i="5" a="1"/>
  <c r="W77" i="5" s="1"/>
  <c r="Y77" i="5" a="1"/>
  <c r="Y77" i="5" s="1"/>
  <c r="W104" i="5" a="1"/>
  <c r="W104" i="5" s="1"/>
  <c r="AK103" i="5" s="1"/>
  <c r="Y104" i="5" a="1"/>
  <c r="Y104" i="5" s="1"/>
  <c r="W182" i="5" a="1"/>
  <c r="W182" i="5" s="1"/>
  <c r="Y182" i="5" a="1"/>
  <c r="Y182" i="5" s="1"/>
  <c r="W125" i="5" a="1"/>
  <c r="W125" i="5" s="1"/>
  <c r="Y125" i="5" a="1"/>
  <c r="Y125" i="5" s="1"/>
  <c r="Y164" i="5" a="1"/>
  <c r="Y164" i="5" s="1"/>
  <c r="W164" i="5" a="1"/>
  <c r="W164" i="5" s="1"/>
  <c r="W220" i="5" a="1"/>
  <c r="W220" i="5" s="1"/>
  <c r="Y220" i="5" a="1"/>
  <c r="Y220" i="5" s="1"/>
  <c r="Y245" i="5" a="1"/>
  <c r="Y245" i="5" s="1"/>
  <c r="W245" i="5" a="1"/>
  <c r="W245" i="5" s="1"/>
  <c r="W250" i="5" a="1"/>
  <c r="W250" i="5" s="1"/>
  <c r="Y250" i="5" a="1"/>
  <c r="Y250" i="5" s="1"/>
  <c r="W247" i="5" a="1"/>
  <c r="W247" i="5" s="1"/>
  <c r="Y247" i="5" a="1"/>
  <c r="Y247" i="5" s="1"/>
  <c r="W113" i="5" a="1"/>
  <c r="W113" i="5" s="1"/>
  <c r="Y113" i="5" a="1"/>
  <c r="Y113" i="5" s="1"/>
  <c r="Y224" i="5" a="1"/>
  <c r="Y224" i="5" s="1"/>
  <c r="W224" i="5" a="1"/>
  <c r="W224" i="5" s="1"/>
  <c r="Y255" i="5" a="1"/>
  <c r="Y255" i="5" s="1"/>
  <c r="W255" i="5" a="1"/>
  <c r="W255" i="5" s="1"/>
  <c r="W166" i="5" a="1"/>
  <c r="W166" i="5" s="1"/>
  <c r="Y166" i="5" a="1"/>
  <c r="Y166" i="5" s="1"/>
  <c r="Y199" i="5" a="1"/>
  <c r="Y199" i="5" s="1"/>
  <c r="W199" i="5" a="1"/>
  <c r="W199" i="5" s="1"/>
  <c r="Y227" i="5" a="1"/>
  <c r="Y227" i="5" s="1"/>
  <c r="W227" i="5" a="1"/>
  <c r="W227" i="5" s="1"/>
  <c r="AK226" i="5" s="1"/>
  <c r="W242" i="5" a="1"/>
  <c r="W242" i="5" s="1"/>
  <c r="Y242" i="5" a="1"/>
  <c r="Y242" i="5" s="1"/>
  <c r="W82" i="5" a="1"/>
  <c r="W82" i="5" s="1"/>
  <c r="Y82" i="5" a="1"/>
  <c r="Y82" i="5" s="1"/>
  <c r="Y159" i="5" a="1"/>
  <c r="Y159" i="5" s="1"/>
  <c r="W159" i="5" a="1"/>
  <c r="W159" i="5" s="1"/>
  <c r="W172" i="5" a="1"/>
  <c r="W172" i="5" s="1"/>
  <c r="Y172" i="5" a="1"/>
  <c r="Y172" i="5" s="1"/>
  <c r="Y207" i="5" a="1"/>
  <c r="Y207" i="5" s="1"/>
  <c r="W207" i="5" a="1"/>
  <c r="W207" i="5" s="1"/>
  <c r="W263" i="5" a="1"/>
  <c r="W263" i="5" s="1"/>
  <c r="Y263" i="5" a="1"/>
  <c r="Y263" i="5" s="1"/>
  <c r="Y84" i="5" a="1"/>
  <c r="Y84" i="5" s="1"/>
  <c r="W84" i="5" a="1"/>
  <c r="W84" i="5" s="1"/>
  <c r="Y147" i="5" a="1"/>
  <c r="Y147" i="5" s="1"/>
  <c r="W147" i="5" a="1"/>
  <c r="W147" i="5" s="1"/>
  <c r="AK147" i="5" s="1"/>
  <c r="Y126" i="5" a="1"/>
  <c r="Y126" i="5" s="1"/>
  <c r="W126" i="5" a="1"/>
  <c r="W126" i="5" s="1"/>
  <c r="Y85" i="5" a="1"/>
  <c r="Y85" i="5" s="1"/>
  <c r="W85" i="5" a="1"/>
  <c r="W85" i="5" s="1"/>
  <c r="W249" i="5" a="1"/>
  <c r="W249" i="5" s="1"/>
  <c r="Y249" i="5" a="1"/>
  <c r="Y249" i="5" s="1"/>
  <c r="Y192" i="5" a="1"/>
  <c r="Y192" i="5" s="1"/>
  <c r="W192" i="5" a="1"/>
  <c r="W192" i="5" s="1"/>
  <c r="W141" i="5" a="1"/>
  <c r="W141" i="5" s="1"/>
  <c r="AK141" i="5" s="1"/>
  <c r="Y141" i="5" a="1"/>
  <c r="Y141" i="5" s="1"/>
  <c r="W225" i="5" a="1"/>
  <c r="W225" i="5" s="1"/>
  <c r="Y225" i="5" a="1"/>
  <c r="Y225" i="5" s="1"/>
  <c r="W262" i="5" a="1"/>
  <c r="W262" i="5" s="1"/>
  <c r="Y262" i="5" a="1"/>
  <c r="Y262" i="5" s="1"/>
  <c r="W217" i="5" a="1"/>
  <c r="W217" i="5" s="1"/>
  <c r="AK217" i="5" s="1"/>
  <c r="Y217" i="5" a="1"/>
  <c r="Y217" i="5" s="1"/>
  <c r="W183" i="5" a="1"/>
  <c r="W183" i="5" s="1"/>
  <c r="Y183" i="5" a="1"/>
  <c r="Y183" i="5" s="1"/>
  <c r="Y151" i="5" a="1"/>
  <c r="Y151" i="5" s="1"/>
  <c r="W151" i="5" a="1"/>
  <c r="W151" i="5" s="1"/>
  <c r="W246" i="5" a="1"/>
  <c r="W246" i="5" s="1"/>
  <c r="Y246" i="5" a="1"/>
  <c r="Y246" i="5" s="1"/>
  <c r="W237" i="5" a="1"/>
  <c r="W237" i="5" s="1"/>
  <c r="Y237" i="5" a="1"/>
  <c r="Y237" i="5" s="1"/>
  <c r="W98" i="5" a="1"/>
  <c r="W98" i="5" s="1"/>
  <c r="AK97" i="5" s="1"/>
  <c r="Y98" i="5" a="1"/>
  <c r="Y98" i="5" s="1"/>
  <c r="Y92" i="5" a="1"/>
  <c r="Y92" i="5" s="1"/>
  <c r="W92" i="5" a="1"/>
  <c r="W92" i="5" s="1"/>
  <c r="W223" i="5" a="1"/>
  <c r="W223" i="5" s="1"/>
  <c r="Y223" i="5" a="1"/>
  <c r="Y223" i="5" s="1"/>
  <c r="W233" i="5" a="1"/>
  <c r="W233" i="5" s="1"/>
  <c r="Y233" i="5" a="1"/>
  <c r="Y233" i="5" s="1"/>
  <c r="W79" i="5" a="1"/>
  <c r="W79" i="5" s="1"/>
  <c r="Y79" i="5" a="1"/>
  <c r="Y79" i="5" s="1"/>
  <c r="W186" i="5" a="1"/>
  <c r="W186" i="5" s="1"/>
  <c r="Y186" i="5" a="1"/>
  <c r="Y186" i="5" s="1"/>
  <c r="W87" i="5" a="1"/>
  <c r="W87" i="5" s="1"/>
  <c r="Y87" i="5" a="1"/>
  <c r="Y87" i="5" s="1"/>
  <c r="W119" i="5" a="1"/>
  <c r="W119" i="5" s="1"/>
  <c r="AK118" i="5" s="1"/>
  <c r="Y119" i="5" a="1"/>
  <c r="Y119" i="5" s="1"/>
  <c r="W173" i="5" a="1"/>
  <c r="W173" i="5" s="1"/>
  <c r="Y173" i="5" a="1"/>
  <c r="Y173" i="5" s="1"/>
  <c r="Y109" i="5" a="1"/>
  <c r="Y109" i="5" s="1"/>
  <c r="W109" i="5" a="1"/>
  <c r="W109" i="5" s="1"/>
  <c r="W78" i="5" a="1"/>
  <c r="W78" i="5" s="1"/>
  <c r="Y78" i="5" a="1"/>
  <c r="Y78" i="5" s="1"/>
  <c r="W134" i="5" a="1"/>
  <c r="W134" i="5" s="1"/>
  <c r="AK133" i="5" s="1"/>
  <c r="Y134" i="5" a="1"/>
  <c r="Y134" i="5" s="1"/>
  <c r="Y144" i="5" a="1"/>
  <c r="Y144" i="5" s="1"/>
  <c r="W144" i="5" a="1"/>
  <c r="W144" i="5" s="1"/>
  <c r="AK144" i="5" s="1"/>
  <c r="W155" i="5" a="1"/>
  <c r="W155" i="5" s="1"/>
  <c r="Y155" i="5" a="1"/>
  <c r="Y155" i="5" s="1"/>
  <c r="W76" i="5" a="1"/>
  <c r="W76" i="5" s="1"/>
  <c r="W91" i="5" a="1"/>
  <c r="W91" i="5" s="1"/>
  <c r="Y91" i="5" a="1"/>
  <c r="Y91" i="5" s="1"/>
  <c r="W200" i="5" a="1"/>
  <c r="W200" i="5" s="1"/>
  <c r="Y200" i="5" a="1"/>
  <c r="Y200" i="5" s="1"/>
  <c r="Y88" i="5" a="1"/>
  <c r="Y88" i="5" s="1"/>
  <c r="W88" i="5" a="1"/>
  <c r="W88" i="5" s="1"/>
  <c r="W229" i="5" a="1"/>
  <c r="W229" i="5" s="1"/>
  <c r="Y229" i="5" a="1"/>
  <c r="Y229" i="5" s="1"/>
  <c r="Y251" i="5" a="1"/>
  <c r="Y251" i="5" s="1"/>
  <c r="W251" i="5" a="1"/>
  <c r="W251" i="5" s="1"/>
  <c r="W149" i="5" a="1"/>
  <c r="W149" i="5" s="1"/>
  <c r="Y149" i="5" a="1"/>
  <c r="Y149" i="5" s="1"/>
  <c r="W222" i="5" a="1"/>
  <c r="W222" i="5" s="1"/>
  <c r="Y222" i="5" a="1"/>
  <c r="Y222" i="5" s="1"/>
  <c r="Y240" i="5" a="1"/>
  <c r="Y240" i="5" s="1"/>
  <c r="W240" i="5" a="1"/>
  <c r="W240" i="5" s="1"/>
  <c r="Y176" i="5" a="1"/>
  <c r="Y176" i="5" s="1"/>
  <c r="W176" i="5" a="1"/>
  <c r="W176" i="5" s="1"/>
  <c r="AK176" i="5" s="1"/>
  <c r="W163" i="5" a="1"/>
  <c r="W163" i="5" s="1"/>
  <c r="Y163" i="5" a="1"/>
  <c r="Y163" i="5" s="1"/>
  <c r="W111" i="5" a="1"/>
  <c r="W111" i="5" s="1"/>
  <c r="Y111" i="5" a="1"/>
  <c r="Y111" i="5" s="1"/>
  <c r="Y148" i="5" a="1"/>
  <c r="Y148" i="5" s="1"/>
  <c r="Y129" i="5" a="1"/>
  <c r="Y129" i="5" s="1"/>
  <c r="W129" i="5" a="1"/>
  <c r="W129" i="5" s="1"/>
  <c r="Y226" i="5" a="1"/>
  <c r="Y226" i="5" s="1"/>
  <c r="X27" i="5"/>
  <c r="X88" i="5"/>
  <c r="X99" i="5"/>
  <c r="X110" i="5"/>
  <c r="X176" i="5"/>
  <c r="X5" i="5"/>
  <c r="X202" i="5"/>
  <c r="X261" i="5"/>
  <c r="X41" i="5"/>
  <c r="X227" i="5"/>
  <c r="X61" i="5"/>
  <c r="X31" i="5"/>
  <c r="X172" i="5"/>
  <c r="X160" i="5"/>
  <c r="X40" i="5"/>
  <c r="X115" i="5"/>
  <c r="X112" i="5"/>
  <c r="X36" i="5"/>
  <c r="X244" i="5"/>
  <c r="X136" i="5"/>
  <c r="X25" i="5"/>
  <c r="X142" i="5"/>
  <c r="X240" i="5"/>
  <c r="X130" i="5"/>
  <c r="X30" i="5"/>
  <c r="X206" i="5"/>
  <c r="X258" i="5"/>
  <c r="X21" i="5"/>
  <c r="X134" i="5"/>
  <c r="X218" i="5"/>
  <c r="X81" i="5"/>
  <c r="X122" i="5"/>
  <c r="AM122" i="5" s="1"/>
  <c r="X131" i="5"/>
  <c r="X76" i="5"/>
  <c r="X19" i="5"/>
  <c r="X158" i="5"/>
  <c r="X37" i="5"/>
  <c r="X48" i="5"/>
  <c r="X109" i="5"/>
  <c r="X111" i="5"/>
  <c r="X234" i="5"/>
  <c r="X163" i="5"/>
  <c r="X54" i="5"/>
  <c r="X217" i="5"/>
  <c r="X237" i="5"/>
  <c r="X247" i="5"/>
  <c r="X170" i="5"/>
  <c r="X32" i="5"/>
  <c r="X128" i="5"/>
  <c r="X137" i="5"/>
  <c r="X4" i="5"/>
  <c r="X180" i="5"/>
  <c r="X43" i="5"/>
  <c r="X184" i="5"/>
  <c r="X223" i="5"/>
  <c r="X45" i="5"/>
  <c r="X148" i="5"/>
  <c r="AM148" i="5" s="1"/>
  <c r="X232" i="5"/>
  <c r="AM232" i="5" s="1"/>
  <c r="X156" i="5"/>
  <c r="X69" i="5"/>
  <c r="X162" i="5"/>
  <c r="X140" i="5"/>
  <c r="X195" i="5"/>
  <c r="X215" i="5"/>
  <c r="X68" i="5"/>
  <c r="X253" i="5"/>
  <c r="X177" i="5"/>
  <c r="AM177" i="5" s="1"/>
  <c r="X121" i="5"/>
  <c r="X243" i="5"/>
  <c r="X187" i="5"/>
  <c r="X105" i="5"/>
  <c r="X191" i="5"/>
  <c r="X171" i="5"/>
  <c r="X151" i="5"/>
  <c r="X211" i="5"/>
  <c r="X231" i="5"/>
  <c r="X155" i="5"/>
  <c r="X10" i="5"/>
  <c r="X233" i="5"/>
  <c r="X70" i="5"/>
  <c r="X97" i="5"/>
  <c r="X203" i="5"/>
  <c r="X205" i="5"/>
  <c r="X90" i="5"/>
  <c r="X124" i="5"/>
  <c r="X91" i="5"/>
  <c r="X174" i="5"/>
  <c r="X159" i="5"/>
  <c r="X94" i="5"/>
  <c r="X65" i="5"/>
  <c r="X143" i="5"/>
  <c r="X64" i="5"/>
  <c r="X144" i="5"/>
  <c r="X201" i="5"/>
  <c r="X120" i="5"/>
  <c r="X108" i="5"/>
  <c r="X101" i="5"/>
  <c r="X92" i="5"/>
  <c r="AM92" i="5" s="1"/>
  <c r="X72" i="5"/>
  <c r="X135" i="5"/>
  <c r="X123" i="5"/>
  <c r="X229" i="5"/>
  <c r="X57" i="5"/>
  <c r="X169" i="5"/>
  <c r="X189" i="5"/>
  <c r="X113" i="5"/>
  <c r="X236" i="5"/>
  <c r="X138" i="5"/>
  <c r="AM138" i="5" s="1"/>
  <c r="X9" i="5"/>
  <c r="X85" i="5"/>
  <c r="X245" i="5"/>
  <c r="X87" i="5"/>
  <c r="X150" i="5"/>
  <c r="X63" i="5"/>
  <c r="X46" i="5"/>
  <c r="X107" i="5"/>
  <c r="X230" i="5"/>
  <c r="X132" i="5"/>
  <c r="X219" i="5"/>
  <c r="X56" i="5"/>
  <c r="X183" i="5"/>
  <c r="X146" i="5"/>
  <c r="X199" i="5"/>
  <c r="X39" i="5"/>
  <c r="X161" i="5"/>
  <c r="X255" i="5"/>
  <c r="X20" i="5"/>
  <c r="X11" i="5"/>
  <c r="X98" i="5"/>
  <c r="X71" i="5"/>
  <c r="X59" i="5"/>
  <c r="X208" i="5"/>
  <c r="X93" i="5"/>
  <c r="X83" i="5"/>
  <c r="X103" i="5"/>
  <c r="X214" i="5"/>
  <c r="X250" i="5"/>
  <c r="X257" i="5"/>
  <c r="X190" i="5"/>
  <c r="AM190" i="5" s="1"/>
  <c r="X15" i="5"/>
  <c r="X53" i="5"/>
  <c r="X198" i="5"/>
  <c r="X52" i="5"/>
  <c r="X73" i="5"/>
  <c r="X235" i="5"/>
  <c r="X127" i="5"/>
  <c r="X239" i="5"/>
  <c r="X84" i="5"/>
  <c r="X7" i="5"/>
  <c r="X149" i="5"/>
  <c r="X34" i="5"/>
  <c r="X23" i="5"/>
  <c r="X6" i="5"/>
  <c r="X38" i="5"/>
  <c r="X224" i="5"/>
  <c r="X80" i="5"/>
  <c r="X212" i="5"/>
  <c r="X220" i="5"/>
  <c r="X181" i="5"/>
  <c r="X17" i="5"/>
  <c r="X42" i="5"/>
  <c r="X74" i="5"/>
  <c r="X192" i="5"/>
  <c r="X50" i="5"/>
  <c r="X252" i="5"/>
  <c r="X216" i="5"/>
  <c r="X60" i="5"/>
  <c r="X165" i="5"/>
  <c r="X89" i="5"/>
  <c r="X194" i="5"/>
  <c r="X248" i="5"/>
  <c r="X114" i="5"/>
  <c r="X157" i="5"/>
  <c r="X209" i="5"/>
  <c r="X86" i="5"/>
  <c r="X8" i="5"/>
  <c r="X49" i="5"/>
  <c r="X193" i="5"/>
  <c r="X168" i="5"/>
  <c r="X263" i="5"/>
  <c r="X251" i="5"/>
  <c r="X67" i="5"/>
  <c r="X51" i="5"/>
  <c r="X78" i="5"/>
  <c r="X33" i="5"/>
  <c r="X13" i="5"/>
  <c r="X210" i="5"/>
  <c r="X125" i="5"/>
  <c r="X228" i="5"/>
  <c r="X55" i="5"/>
  <c r="X196" i="5"/>
  <c r="X129" i="5"/>
  <c r="X96" i="5"/>
  <c r="AM96" i="5" s="1"/>
  <c r="X164" i="5"/>
  <c r="X95" i="5"/>
  <c r="X222" i="5"/>
  <c r="X62" i="5"/>
  <c r="X18" i="5"/>
  <c r="X145" i="5"/>
  <c r="X12" i="5"/>
  <c r="X116" i="5"/>
  <c r="X204" i="5"/>
  <c r="X118" i="5"/>
  <c r="X242" i="5"/>
  <c r="X246" i="5"/>
  <c r="X139" i="5"/>
  <c r="X16" i="5"/>
  <c r="X79" i="5"/>
  <c r="X221" i="5"/>
  <c r="X106" i="5"/>
  <c r="X29" i="5"/>
  <c r="X104" i="5"/>
  <c r="X77" i="5"/>
  <c r="X179" i="5"/>
  <c r="X238" i="5"/>
  <c r="X260" i="5"/>
  <c r="X126" i="5"/>
  <c r="X213" i="5"/>
  <c r="X207" i="5"/>
  <c r="X186" i="5"/>
  <c r="X133" i="5"/>
  <c r="X249" i="5"/>
  <c r="AM249" i="5" s="1"/>
  <c r="X100" i="5"/>
  <c r="X26" i="5"/>
  <c r="X75" i="5"/>
  <c r="X102" i="5"/>
  <c r="X197" i="5"/>
  <c r="X22" i="5"/>
  <c r="X147" i="5"/>
  <c r="X154" i="5"/>
  <c r="X44" i="5"/>
  <c r="X14" i="5"/>
  <c r="X225" i="5"/>
  <c r="X28" i="5"/>
  <c r="X152" i="5"/>
  <c r="X175" i="5"/>
  <c r="X58" i="5"/>
  <c r="X82" i="5"/>
  <c r="X254" i="5"/>
  <c r="X173" i="5"/>
  <c r="X185" i="5"/>
  <c r="X47" i="5"/>
  <c r="X167" i="5"/>
  <c r="X153" i="5"/>
  <c r="X188" i="5"/>
  <c r="AM188" i="5" s="1"/>
  <c r="X119" i="5"/>
  <c r="X117" i="5"/>
  <c r="X200" i="5"/>
  <c r="X141" i="5"/>
  <c r="X24" i="5"/>
  <c r="X178" i="5"/>
  <c r="X256" i="5"/>
  <c r="X182" i="5"/>
  <c r="X241" i="5"/>
  <c r="X262" i="5"/>
  <c r="X35" i="5"/>
  <c r="X226" i="5"/>
  <c r="X66" i="5"/>
  <c r="X166" i="5"/>
  <c r="X259" i="5"/>
  <c r="AM259" i="5" s="1"/>
  <c r="W100" i="5" a="1"/>
  <c r="W100" i="5" s="1"/>
  <c r="Y100" i="5" a="1"/>
  <c r="Y100" i="5" s="1"/>
  <c r="Y191" i="5" a="1"/>
  <c r="Y191" i="5" s="1"/>
  <c r="W191" i="5" a="1"/>
  <c r="W191" i="5" s="1"/>
  <c r="AK190" i="5" s="1"/>
  <c r="W258" i="5" a="1"/>
  <c r="W258" i="5" s="1"/>
  <c r="AK258" i="5" s="1"/>
  <c r="Y258" i="5" a="1"/>
  <c r="Y258" i="5" s="1"/>
  <c r="W209" i="5" a="1"/>
  <c r="W209" i="5" s="1"/>
  <c r="Y209" i="5" a="1"/>
  <c r="Y209" i="5" s="1"/>
  <c r="W165" i="5" a="1"/>
  <c r="W165" i="5" s="1"/>
  <c r="Y165" i="5" a="1"/>
  <c r="Y165" i="5" s="1"/>
  <c r="W137" i="5" a="1"/>
  <c r="W137" i="5" s="1"/>
  <c r="AK137" i="5" s="1"/>
  <c r="Y137" i="5" a="1"/>
  <c r="Y137" i="5" s="1"/>
  <c r="W231" i="5" a="1"/>
  <c r="W231" i="5" s="1"/>
  <c r="Y231" i="5" a="1"/>
  <c r="Y231" i="5" s="1"/>
  <c r="W214" i="5" a="1"/>
  <c r="W214" i="5" s="1"/>
  <c r="Y214" i="5" a="1"/>
  <c r="Y214" i="5" s="1"/>
  <c r="W162" i="5" a="1"/>
  <c r="W162" i="5" s="1"/>
  <c r="Y162" i="5" a="1"/>
  <c r="Y162" i="5" s="1"/>
  <c r="W161" i="5" a="1"/>
  <c r="W161" i="5" s="1"/>
  <c r="Y161" i="5" a="1"/>
  <c r="Y161" i="5" s="1"/>
  <c r="Y235" i="5" a="1"/>
  <c r="Y235" i="5" s="1"/>
  <c r="W235" i="5" a="1"/>
  <c r="W235" i="5" s="1"/>
  <c r="AK234" i="5" s="1"/>
  <c r="Y93" i="5" a="1"/>
  <c r="Y93" i="5" s="1"/>
  <c r="W93" i="5" a="1"/>
  <c r="W93" i="5" s="1"/>
  <c r="W120" i="5" a="1"/>
  <c r="W120" i="5" s="1"/>
  <c r="Y120" i="5" a="1"/>
  <c r="Y120" i="5" s="1"/>
  <c r="W130" i="5" a="1"/>
  <c r="W130" i="5" s="1"/>
  <c r="Y130" i="5" a="1"/>
  <c r="Y130" i="5" s="1"/>
  <c r="W260" i="5" a="1"/>
  <c r="W260" i="5" s="1"/>
  <c r="AK260" i="5" s="1"/>
  <c r="Y260" i="5" a="1"/>
  <c r="Y260" i="5" s="1"/>
  <c r="W168" i="5" a="1"/>
  <c r="W168" i="5" s="1"/>
  <c r="Y168" i="5" a="1"/>
  <c r="Y168" i="5" s="1"/>
  <c r="W197" i="5" a="1"/>
  <c r="W197" i="5" s="1"/>
  <c r="Y197" i="5" a="1"/>
  <c r="Y197" i="5" s="1"/>
  <c r="Y228" i="5" a="1"/>
  <c r="Y228" i="5" s="1"/>
  <c r="W228" i="5" a="1"/>
  <c r="W228" i="5" s="1"/>
  <c r="Y257" i="5" a="1"/>
  <c r="Y257" i="5" s="1"/>
  <c r="W257" i="5" a="1"/>
  <c r="W257" i="5" s="1"/>
  <c r="Y154" i="5" a="1"/>
  <c r="Y154" i="5" s="1"/>
  <c r="W154" i="5" a="1"/>
  <c r="W154" i="5" s="1"/>
  <c r="Y254" i="5" a="1"/>
  <c r="Y254" i="5" s="1"/>
  <c r="W254" i="5" a="1"/>
  <c r="W254" i="5" s="1"/>
  <c r="AK253" i="5" s="1"/>
  <c r="W210" i="5" a="1"/>
  <c r="W210" i="5" s="1"/>
  <c r="AK210" i="5" s="1"/>
  <c r="Y210" i="5" a="1"/>
  <c r="Y210" i="5" s="1"/>
  <c r="W158" i="5" a="1"/>
  <c r="W158" i="5" s="1"/>
  <c r="Y158" i="5" a="1"/>
  <c r="Y158" i="5" s="1"/>
  <c r="W156" i="5" a="1"/>
  <c r="W156" i="5" s="1"/>
  <c r="Y156" i="5" a="1"/>
  <c r="Y156" i="5" s="1"/>
  <c r="Y81" i="5" a="1"/>
  <c r="Y81" i="5" s="1"/>
  <c r="W81" i="5" a="1"/>
  <c r="W81" i="5" s="1"/>
  <c r="Y206" i="5" a="1"/>
  <c r="Y206" i="5" s="1"/>
  <c r="W206" i="5" a="1"/>
  <c r="W206" i="5" s="1"/>
  <c r="W169" i="5" a="1"/>
  <c r="W169" i="5" s="1"/>
  <c r="Y169" i="5" a="1"/>
  <c r="Y169" i="5" s="1"/>
  <c r="Y110" i="5" a="1"/>
  <c r="Y110" i="5" s="1"/>
  <c r="W110" i="5" a="1"/>
  <c r="W110" i="5" s="1"/>
  <c r="AM110" i="5" s="1"/>
  <c r="W116" i="5" a="1"/>
  <c r="W116" i="5" s="1"/>
  <c r="AK116" i="5" s="1"/>
  <c r="Y116" i="5" a="1"/>
  <c r="Y116" i="5" s="1"/>
  <c r="Y243" i="5" a="1"/>
  <c r="Y243" i="5" s="1"/>
  <c r="W243" i="5" a="1"/>
  <c r="W243" i="5" s="1"/>
  <c r="AK243" i="5" s="1"/>
  <c r="Y99" i="5" a="1"/>
  <c r="Y99" i="5" s="1"/>
  <c r="W99" i="5" a="1"/>
  <c r="W99" i="5" s="1"/>
  <c r="AK98" i="5" s="1"/>
  <c r="W238" i="5" a="1"/>
  <c r="W238" i="5" s="1"/>
  <c r="Y238" i="5" a="1"/>
  <c r="Y238" i="5" s="1"/>
  <c r="W139" i="5" a="1"/>
  <c r="W139" i="5" s="1"/>
  <c r="Y139" i="5" a="1"/>
  <c r="Y139" i="5" s="1"/>
  <c r="Y204" i="5" a="1"/>
  <c r="Y204" i="5" s="1"/>
  <c r="W204" i="5" a="1"/>
  <c r="W204" i="5" s="1"/>
  <c r="W179" i="5" a="1"/>
  <c r="W179" i="5" s="1"/>
  <c r="AK178" i="5" s="1"/>
  <c r="Y179" i="5" a="1"/>
  <c r="Y179" i="5" s="1"/>
  <c r="Y131" i="5" a="1"/>
  <c r="Y131" i="5" s="1"/>
  <c r="W131" i="5" a="1"/>
  <c r="W131" i="5" s="1"/>
  <c r="W121" i="5" a="1"/>
  <c r="W121" i="5" s="1"/>
  <c r="AK120" i="5" s="1"/>
  <c r="Y121" i="5" a="1"/>
  <c r="Y121" i="5" s="1"/>
  <c r="W102" i="5" a="1"/>
  <c r="W102" i="5" s="1"/>
  <c r="AK102" i="5" s="1"/>
  <c r="Y102" i="5" a="1"/>
  <c r="Y102" i="5" s="1"/>
  <c r="W101" i="5" a="1"/>
  <c r="W101" i="5" s="1"/>
  <c r="Y101" i="5" a="1"/>
  <c r="Y101" i="5" s="1"/>
  <c r="Y140" i="5" a="1"/>
  <c r="Y140" i="5" s="1"/>
  <c r="W140" i="5" a="1"/>
  <c r="W140" i="5" s="1"/>
  <c r="W215" i="5" a="1"/>
  <c r="W215" i="5" s="1"/>
  <c r="Y215" i="5" a="1"/>
  <c r="Y215" i="5" s="1"/>
  <c r="W108" i="5" a="1"/>
  <c r="W108" i="5" s="1"/>
  <c r="AK108" i="5" s="1"/>
  <c r="Y108" i="5" a="1"/>
  <c r="Y108" i="5" s="1"/>
  <c r="W216" i="5" a="1"/>
  <c r="W216" i="5" s="1"/>
  <c r="Y216" i="5" a="1"/>
  <c r="Y216" i="5" s="1"/>
  <c r="Y212" i="5" a="1"/>
  <c r="Y212" i="5" s="1"/>
  <c r="W212" i="5" a="1"/>
  <c r="W212" i="5" s="1"/>
  <c r="AK211" i="5" s="1"/>
  <c r="W256" i="5" a="1"/>
  <c r="W256" i="5" s="1"/>
  <c r="Y256" i="5" a="1"/>
  <c r="Y256" i="5" s="1"/>
  <c r="W208" i="5" a="1"/>
  <c r="W208" i="5" s="1"/>
  <c r="Y208" i="5" a="1"/>
  <c r="Y208" i="5" s="1"/>
  <c r="Y145" i="5" a="1"/>
  <c r="Y145" i="5" s="1"/>
  <c r="Y177" i="5" a="1"/>
  <c r="Y177" i="5" s="1"/>
  <c r="W90" i="5" a="1"/>
  <c r="W90" i="5" s="1"/>
  <c r="Y90" i="5" a="1"/>
  <c r="Y90" i="5" s="1"/>
  <c r="U75" i="5"/>
  <c r="Y76" i="5" s="1" a="1"/>
  <c r="Y76" i="5" s="1"/>
  <c r="B14" i="7"/>
  <c r="B15" i="12" s="1"/>
  <c r="B11" i="7"/>
  <c r="B12" i="12" s="1"/>
  <c r="B15" i="7"/>
  <c r="B16" i="12" s="1"/>
  <c r="B8" i="7"/>
  <c r="B9" i="12" s="1"/>
  <c r="B7" i="7"/>
  <c r="F13" i="15" s="1"/>
  <c r="B9" i="7"/>
  <c r="B10" i="12" s="1"/>
  <c r="B12" i="7"/>
  <c r="B13" i="12" s="1"/>
  <c r="B18" i="7"/>
  <c r="B19" i="12" s="1"/>
  <c r="R3" i="3" a="1"/>
  <c r="R3" i="3" s="1"/>
  <c r="B13" i="7"/>
  <c r="B14" i="12" s="1"/>
  <c r="B19" i="7"/>
  <c r="B20" i="12" s="1"/>
  <c r="V72" i="5"/>
  <c r="V192" i="5"/>
  <c r="B6" i="7"/>
  <c r="F8" i="15" s="1"/>
  <c r="V256" i="5"/>
  <c r="B10" i="7"/>
  <c r="B11" i="12" s="1"/>
  <c r="V177" i="5"/>
  <c r="V160" i="5"/>
  <c r="V181" i="5"/>
  <c r="V208" i="5"/>
  <c r="V140" i="5"/>
  <c r="V96" i="5"/>
  <c r="V102" i="5"/>
  <c r="V143" i="5"/>
  <c r="V230" i="5"/>
  <c r="V251" i="5"/>
  <c r="V159" i="5"/>
  <c r="V186" i="5"/>
  <c r="V166" i="5"/>
  <c r="V117" i="5"/>
  <c r="V144" i="5"/>
  <c r="V107" i="5"/>
  <c r="V197" i="5"/>
  <c r="V134" i="5"/>
  <c r="V106" i="5"/>
  <c r="V76" i="5"/>
  <c r="V154" i="5"/>
  <c r="V139" i="5"/>
  <c r="V83" i="5"/>
  <c r="V130" i="5"/>
  <c r="V189" i="5"/>
  <c r="V257" i="5"/>
  <c r="V217" i="5"/>
  <c r="V153" i="5"/>
  <c r="V216" i="5"/>
  <c r="V227" i="5"/>
  <c r="V93" i="5"/>
  <c r="V220" i="5"/>
  <c r="V114" i="5"/>
  <c r="V173" i="5"/>
  <c r="V135" i="5"/>
  <c r="V196" i="5"/>
  <c r="V120" i="5"/>
  <c r="V98" i="5"/>
  <c r="V215" i="5"/>
  <c r="V205" i="5"/>
  <c r="V84" i="5"/>
  <c r="V162" i="5"/>
  <c r="V254" i="5"/>
  <c r="V242" i="5"/>
  <c r="V185" i="5"/>
  <c r="V233" i="5"/>
  <c r="V115" i="5"/>
  <c r="B5" i="7"/>
  <c r="B17" i="7"/>
  <c r="B18" i="12" s="1"/>
  <c r="V191" i="5"/>
  <c r="V170" i="5"/>
  <c r="V240" i="5"/>
  <c r="V86" i="5"/>
  <c r="V97" i="5"/>
  <c r="V133" i="5"/>
  <c r="V156" i="5"/>
  <c r="V234" i="5"/>
  <c r="V123" i="5"/>
  <c r="V175" i="5"/>
  <c r="V218" i="5"/>
  <c r="V203" i="5"/>
  <c r="V171" i="5"/>
  <c r="V111" i="5"/>
  <c r="V145" i="5"/>
  <c r="V204" i="5"/>
  <c r="V209" i="5"/>
  <c r="V113" i="5"/>
  <c r="V252" i="5"/>
  <c r="V149" i="5"/>
  <c r="V91" i="5"/>
  <c r="V236" i="5"/>
  <c r="V229" i="5"/>
  <c r="V77" i="5"/>
  <c r="V109" i="5"/>
  <c r="V258" i="5"/>
  <c r="V125" i="5"/>
  <c r="V263" i="5"/>
  <c r="V4" i="5"/>
  <c r="V5" i="5"/>
  <c r="V7" i="5"/>
  <c r="V6" i="5"/>
  <c r="V8" i="5"/>
  <c r="V9" i="5"/>
  <c r="V11" i="5"/>
  <c r="V10" i="5"/>
  <c r="V12" i="5"/>
  <c r="V13" i="5"/>
  <c r="V14" i="5"/>
  <c r="V15" i="5"/>
  <c r="V16" i="5"/>
  <c r="V17" i="5"/>
  <c r="V18" i="5"/>
  <c r="V19" i="5"/>
  <c r="V20" i="5"/>
  <c r="V21" i="5"/>
  <c r="V22" i="5"/>
  <c r="V23" i="5"/>
  <c r="V25" i="5"/>
  <c r="V26" i="5"/>
  <c r="V24" i="5"/>
  <c r="V27" i="5"/>
  <c r="V28" i="5"/>
  <c r="V29" i="5"/>
  <c r="V30" i="5"/>
  <c r="V31" i="5"/>
  <c r="V32" i="5"/>
  <c r="V33" i="5"/>
  <c r="V34" i="5"/>
  <c r="V36" i="5"/>
  <c r="V35" i="5"/>
  <c r="V37" i="5"/>
  <c r="V38" i="5"/>
  <c r="V39" i="5"/>
  <c r="V40" i="5"/>
  <c r="V41" i="5"/>
  <c r="V42" i="5"/>
  <c r="V43" i="5"/>
  <c r="V44" i="5"/>
  <c r="V45" i="5"/>
  <c r="V46" i="5"/>
  <c r="V47" i="5"/>
  <c r="V49" i="5"/>
  <c r="V48" i="5"/>
  <c r="V50" i="5"/>
  <c r="V52" i="5"/>
  <c r="V51" i="5"/>
  <c r="V54" i="5"/>
  <c r="V53" i="5"/>
  <c r="V55" i="5"/>
  <c r="V56" i="5"/>
  <c r="V57" i="5"/>
  <c r="V58" i="5"/>
  <c r="V59" i="5"/>
  <c r="V61" i="5"/>
  <c r="V60" i="5"/>
  <c r="V63" i="5"/>
  <c r="V62" i="5"/>
  <c r="V64" i="5"/>
  <c r="V65" i="5"/>
  <c r="V66" i="5"/>
  <c r="V67" i="5"/>
  <c r="V68" i="5"/>
  <c r="V70" i="5"/>
  <c r="V69" i="5"/>
  <c r="V71" i="5"/>
  <c r="V158" i="5"/>
  <c r="V237" i="5"/>
  <c r="V194" i="5"/>
  <c r="V100" i="5"/>
  <c r="V99" i="5"/>
  <c r="V119" i="5"/>
  <c r="V222" i="5"/>
  <c r="V178" i="5"/>
  <c r="V121" i="5"/>
  <c r="V226" i="5"/>
  <c r="V146" i="5"/>
  <c r="V249" i="5"/>
  <c r="V184" i="5"/>
  <c r="V259" i="5"/>
  <c r="V141" i="5"/>
  <c r="V210" i="5"/>
  <c r="V238" i="5"/>
  <c r="V248" i="5"/>
  <c r="V195" i="5"/>
  <c r="V73" i="5"/>
  <c r="V198" i="5"/>
  <c r="V239" i="5"/>
  <c r="V85" i="5"/>
  <c r="V246" i="5"/>
  <c r="V127" i="5"/>
  <c r="V95" i="5"/>
  <c r="V262" i="5"/>
  <c r="V213" i="5"/>
  <c r="V90" i="5"/>
  <c r="V245" i="5"/>
  <c r="V92" i="5"/>
  <c r="V188" i="5"/>
  <c r="V225" i="5"/>
  <c r="V112" i="5"/>
  <c r="V182" i="5"/>
  <c r="V250" i="5"/>
  <c r="V161" i="5"/>
  <c r="V202" i="5"/>
  <c r="V207" i="5"/>
  <c r="V108" i="5"/>
  <c r="V101" i="5"/>
  <c r="V223" i="5"/>
  <c r="V129" i="5"/>
  <c r="V190" i="5"/>
  <c r="V89" i="5"/>
  <c r="V132" i="5"/>
  <c r="V78" i="5"/>
  <c r="V168" i="5"/>
  <c r="V244" i="5"/>
  <c r="V199" i="5"/>
  <c r="V241" i="5"/>
  <c r="V206" i="5"/>
  <c r="V142" i="5"/>
  <c r="V232" i="5"/>
  <c r="V183" i="5"/>
  <c r="V126" i="5"/>
  <c r="V82" i="5"/>
  <c r="V169" i="5"/>
  <c r="V110" i="5"/>
  <c r="V212" i="5"/>
  <c r="V131" i="5"/>
  <c r="V136" i="5"/>
  <c r="V157" i="5"/>
  <c r="V228" i="5"/>
  <c r="V151" i="5"/>
  <c r="V211" i="5"/>
  <c r="V74" i="5"/>
  <c r="V193" i="5"/>
  <c r="V219" i="5"/>
  <c r="V118" i="5"/>
  <c r="V80" i="5"/>
  <c r="V128" i="5"/>
  <c r="V224" i="5"/>
  <c r="V124" i="5"/>
  <c r="V81" i="5"/>
  <c r="V172" i="5"/>
  <c r="V150" i="5"/>
  <c r="V261" i="5"/>
  <c r="V138" i="5"/>
  <c r="V155" i="5"/>
  <c r="V79" i="5"/>
  <c r="V122" i="5"/>
  <c r="V235" i="5"/>
  <c r="V165" i="5"/>
  <c r="V255" i="5"/>
  <c r="V187" i="5"/>
  <c r="V214" i="5"/>
  <c r="V176" i="5"/>
  <c r="V164" i="5"/>
  <c r="V163" i="5"/>
  <c r="V200" i="5"/>
  <c r="V94" i="5"/>
  <c r="V231" i="5"/>
  <c r="V88" i="5"/>
  <c r="V253" i="5"/>
  <c r="V137" i="5"/>
  <c r="V180" i="5"/>
  <c r="V116" i="5"/>
  <c r="V147" i="5"/>
  <c r="V152" i="5"/>
  <c r="V247" i="5"/>
  <c r="V201" i="5"/>
  <c r="V104" i="5"/>
  <c r="V87" i="5"/>
  <c r="V167" i="5"/>
  <c r="V243" i="5"/>
  <c r="V221" i="5"/>
  <c r="V103" i="5"/>
  <c r="V179" i="5"/>
  <c r="V105" i="5"/>
  <c r="V174" i="5"/>
  <c r="V148" i="5"/>
  <c r="V260" i="5"/>
  <c r="V75" i="5"/>
  <c r="B16" i="7"/>
  <c r="B17" i="12" s="1"/>
  <c r="AL68" i="5"/>
  <c r="AK142" i="5"/>
  <c r="AK82" i="5"/>
  <c r="AK225" i="5"/>
  <c r="AK117" i="5"/>
  <c r="AK177" i="5"/>
  <c r="AK95" i="5"/>
  <c r="AK163" i="5" l="1"/>
  <c r="AM229" i="5"/>
  <c r="AM82" i="5"/>
  <c r="AK165" i="5"/>
  <c r="AM77" i="5"/>
  <c r="AK155" i="5"/>
  <c r="AM166" i="5"/>
  <c r="AK149" i="5"/>
  <c r="AK244" i="5"/>
  <c r="AK124" i="5"/>
  <c r="AK182" i="5"/>
  <c r="AK132" i="5"/>
  <c r="AK188" i="5"/>
  <c r="AK83" i="5"/>
  <c r="AK239" i="5"/>
  <c r="AK76" i="5"/>
  <c r="AK77" i="5"/>
  <c r="AK91" i="5"/>
  <c r="AM127" i="5"/>
  <c r="AM227" i="5"/>
  <c r="AK241" i="5"/>
  <c r="AK127" i="5"/>
  <c r="AK205" i="5"/>
  <c r="AK227" i="5"/>
  <c r="AK150" i="5"/>
  <c r="AK148" i="5"/>
  <c r="AK189" i="5"/>
  <c r="AK175" i="5"/>
  <c r="AM150" i="5"/>
  <c r="AK80" i="5"/>
  <c r="AK86" i="5"/>
  <c r="AK223" i="5"/>
  <c r="AK245" i="5"/>
  <c r="AK261" i="5"/>
  <c r="AK112" i="5"/>
  <c r="AK96" i="5"/>
  <c r="AK134" i="5"/>
  <c r="AK162" i="5"/>
  <c r="AM182" i="5"/>
  <c r="AK85" i="5"/>
  <c r="AK131" i="5"/>
  <c r="AK237" i="5"/>
  <c r="AM118" i="5"/>
  <c r="AK209" i="5"/>
  <c r="AK192" i="5"/>
  <c r="AK104" i="5"/>
  <c r="AM169" i="5"/>
  <c r="AM231" i="5"/>
  <c r="AM181" i="5"/>
  <c r="AK113" i="5"/>
  <c r="AK88" i="5"/>
  <c r="AK171" i="5"/>
  <c r="AK251" i="5"/>
  <c r="AK79" i="5"/>
  <c r="AK197" i="5"/>
  <c r="AM252" i="5"/>
  <c r="AK114" i="5"/>
  <c r="AM246" i="5"/>
  <c r="AK89" i="5"/>
  <c r="AK250" i="5"/>
  <c r="AK236" i="5"/>
  <c r="AM200" i="5"/>
  <c r="AK92" i="5"/>
  <c r="AK140" i="5"/>
  <c r="AK204" i="5"/>
  <c r="AK242" i="5"/>
  <c r="AK191" i="5"/>
  <c r="AM153" i="5"/>
  <c r="AK233" i="5"/>
  <c r="AK213" i="5"/>
  <c r="AM224" i="5"/>
  <c r="AM245" i="5"/>
  <c r="AM236" i="5"/>
  <c r="AK111" i="5"/>
  <c r="AK126" i="5"/>
  <c r="AK238" i="5"/>
  <c r="AK128" i="5"/>
  <c r="AK170" i="5"/>
  <c r="AK195" i="5"/>
  <c r="AK123" i="5"/>
  <c r="AK203" i="5"/>
  <c r="AK130" i="5"/>
  <c r="AK208" i="5"/>
  <c r="AM222" i="5"/>
  <c r="AK90" i="5"/>
  <c r="AK154" i="5"/>
  <c r="AK224" i="5"/>
  <c r="AM263" i="5"/>
  <c r="AN263" i="5" s="1"/>
  <c r="AK129" i="5"/>
  <c r="AK222" i="5"/>
  <c r="AK107" i="5"/>
  <c r="AM129" i="5"/>
  <c r="AK84" i="5"/>
  <c r="AM199" i="5"/>
  <c r="AK187" i="5"/>
  <c r="AK151" i="5"/>
  <c r="AK202" i="5"/>
  <c r="AK106" i="5"/>
  <c r="AK262" i="5"/>
  <c r="AK221" i="5"/>
  <c r="AK216" i="5"/>
  <c r="AK119" i="5"/>
  <c r="AK263" i="5"/>
  <c r="AL263" i="5" s="1"/>
  <c r="AK160" i="5"/>
  <c r="AM237" i="5"/>
  <c r="AK172" i="5"/>
  <c r="AK246" i="5"/>
  <c r="AK183" i="5"/>
  <c r="AK220" i="5"/>
  <c r="AK193" i="5"/>
  <c r="AK180" i="5"/>
  <c r="AM212" i="5"/>
  <c r="AK228" i="5"/>
  <c r="AK87" i="5"/>
  <c r="AK78" i="5"/>
  <c r="AK249" i="5"/>
  <c r="AK212" i="5"/>
  <c r="AK200" i="5"/>
  <c r="AK146" i="5"/>
  <c r="AK232" i="5"/>
  <c r="AM253" i="5"/>
  <c r="AK153" i="5"/>
  <c r="AK152" i="5"/>
  <c r="AK198" i="5"/>
  <c r="AK181" i="5"/>
  <c r="AK179" i="5"/>
  <c r="AM243" i="5"/>
  <c r="AK125" i="5"/>
  <c r="AK115" i="5"/>
  <c r="AK122" i="5"/>
  <c r="AK206" i="5"/>
  <c r="AK199" i="5"/>
  <c r="AK254" i="5"/>
  <c r="AK93" i="5"/>
  <c r="AK247" i="5"/>
  <c r="AK173" i="5"/>
  <c r="AK156" i="5"/>
  <c r="AK194" i="5"/>
  <c r="AK167" i="5"/>
  <c r="AK136" i="5"/>
  <c r="AM152" i="5"/>
  <c r="AM202" i="5"/>
  <c r="AK185" i="5"/>
  <c r="AK159" i="5"/>
  <c r="AK105" i="5"/>
  <c r="AK219" i="5"/>
  <c r="AK214" i="5"/>
  <c r="AK218" i="5"/>
  <c r="AK186" i="5"/>
  <c r="AK174" i="5"/>
  <c r="B6" i="12"/>
  <c r="F3" i="15"/>
  <c r="F5" i="15"/>
  <c r="AM94" i="5"/>
  <c r="AM167" i="5"/>
  <c r="AK255" i="5"/>
  <c r="AK101" i="5"/>
  <c r="AM139" i="5"/>
  <c r="AK169" i="5"/>
  <c r="AK157" i="5"/>
  <c r="AK257" i="5"/>
  <c r="AK184" i="5"/>
  <c r="AK135" i="5"/>
  <c r="AK166" i="5"/>
  <c r="AK201" i="5"/>
  <c r="AK94" i="5"/>
  <c r="AM248" i="5"/>
  <c r="AM254" i="5"/>
  <c r="AK207" i="5"/>
  <c r="AK248" i="5"/>
  <c r="AK259" i="5"/>
  <c r="AK100" i="5"/>
  <c r="AM131" i="5"/>
  <c r="AM158" i="5"/>
  <c r="AK99" i="5"/>
  <c r="AK256" i="5"/>
  <c r="AK168" i="5"/>
  <c r="AK231" i="5"/>
  <c r="AK139" i="5"/>
  <c r="AK161" i="5"/>
  <c r="AK109" i="5"/>
  <c r="AK110" i="5"/>
  <c r="AK229" i="5"/>
  <c r="AK81" i="5"/>
  <c r="AK196" i="5"/>
  <c r="AK121" i="5"/>
  <c r="AK215" i="5"/>
  <c r="AK143" i="5"/>
  <c r="AK240" i="5"/>
  <c r="AK158" i="5"/>
  <c r="AK164" i="5"/>
  <c r="AM258" i="5"/>
  <c r="AM240" i="5"/>
  <c r="Y75" i="5" a="1"/>
  <c r="Y75" i="5" s="1"/>
  <c r="W75" i="5" a="1"/>
  <c r="W75" i="5" s="1"/>
  <c r="AM75" i="5" s="1"/>
  <c r="AK230" i="5"/>
  <c r="AK235" i="5"/>
  <c r="AK138" i="5"/>
  <c r="H8" i="15"/>
  <c r="N3" i="7" s="1"/>
  <c r="N55" i="7" s="1"/>
  <c r="B7" i="12"/>
  <c r="H13" i="15"/>
  <c r="T3" i="7" s="1"/>
  <c r="T27" i="7" s="1"/>
  <c r="B8" i="12"/>
  <c r="E6" i="7"/>
  <c r="A150" i="21" s="1"/>
  <c r="I5" i="13"/>
  <c r="AF51" i="7"/>
  <c r="AF43" i="7"/>
  <c r="AF35" i="7"/>
  <c r="AF27" i="7"/>
  <c r="AF19" i="7"/>
  <c r="AF11" i="7"/>
  <c r="AF52" i="7"/>
  <c r="AF20" i="7"/>
  <c r="AF34" i="7"/>
  <c r="AF56" i="7"/>
  <c r="AF24" i="7"/>
  <c r="AF46" i="7"/>
  <c r="AF14" i="7"/>
  <c r="AF49" i="7"/>
  <c r="AF41" i="7"/>
  <c r="AF33" i="7"/>
  <c r="AF25" i="7"/>
  <c r="AF17" i="7"/>
  <c r="AF9" i="7"/>
  <c r="AF44" i="7"/>
  <c r="AF12" i="7"/>
  <c r="AF26" i="7"/>
  <c r="AF48" i="7"/>
  <c r="AF16" i="7"/>
  <c r="AF38" i="7"/>
  <c r="AF6" i="7"/>
  <c r="AF55" i="7"/>
  <c r="AF47" i="7"/>
  <c r="AF39" i="7"/>
  <c r="AF31" i="7"/>
  <c r="AF23" i="7"/>
  <c r="AF15" i="7"/>
  <c r="AF7" i="7"/>
  <c r="AF36" i="7"/>
  <c r="AF50" i="7"/>
  <c r="AF18" i="7"/>
  <c r="AF40" i="7"/>
  <c r="AF8" i="7"/>
  <c r="AF30" i="7"/>
  <c r="AF53" i="7"/>
  <c r="AF45" i="7"/>
  <c r="AF37" i="7"/>
  <c r="AF29" i="7"/>
  <c r="AF21" i="7"/>
  <c r="AF13" i="7"/>
  <c r="AF5" i="7"/>
  <c r="AF28" i="7"/>
  <c r="AF42" i="7"/>
  <c r="AF10" i="7"/>
  <c r="AF32" i="7"/>
  <c r="AF54" i="7"/>
  <c r="AF22" i="7"/>
  <c r="AP53" i="7"/>
  <c r="AR53" i="7"/>
  <c r="AR45" i="7"/>
  <c r="AR37" i="7"/>
  <c r="AR29" i="7"/>
  <c r="AR21" i="7"/>
  <c r="AR13" i="7"/>
  <c r="AR5" i="7"/>
  <c r="AR28" i="7"/>
  <c r="AR42" i="7"/>
  <c r="AR10" i="7"/>
  <c r="AR32" i="7"/>
  <c r="AR54" i="7"/>
  <c r="AR51" i="7"/>
  <c r="AR43" i="7"/>
  <c r="AR35" i="7"/>
  <c r="AR27" i="7"/>
  <c r="AR19" i="7"/>
  <c r="AR11" i="7"/>
  <c r="AR47" i="7"/>
  <c r="AR31" i="7"/>
  <c r="AR15" i="7"/>
  <c r="AR44" i="7"/>
  <c r="AR50" i="7"/>
  <c r="AR56" i="7"/>
  <c r="AR16" i="7"/>
  <c r="AR30" i="7"/>
  <c r="AR41" i="7"/>
  <c r="AR25" i="7"/>
  <c r="AR9" i="7"/>
  <c r="AR36" i="7"/>
  <c r="AR34" i="7"/>
  <c r="AR48" i="7"/>
  <c r="AR8" i="7"/>
  <c r="AR22" i="7"/>
  <c r="AR55" i="7"/>
  <c r="AR39" i="7"/>
  <c r="AR23" i="7"/>
  <c r="AR7" i="7"/>
  <c r="AR20" i="7"/>
  <c r="AR26" i="7"/>
  <c r="AR40" i="7"/>
  <c r="AR46" i="7"/>
  <c r="AR14" i="7"/>
  <c r="AR49" i="7"/>
  <c r="AR33" i="7"/>
  <c r="AR17" i="7"/>
  <c r="AR52" i="7"/>
  <c r="AR12" i="7"/>
  <c r="AR18" i="7"/>
  <c r="AR24" i="7"/>
  <c r="AR38" i="7"/>
  <c r="AR6" i="7"/>
  <c r="AV21" i="7"/>
  <c r="AX55" i="7"/>
  <c r="AX47" i="7"/>
  <c r="AX39" i="7"/>
  <c r="AX31" i="7"/>
  <c r="AX23" i="7"/>
  <c r="AX15" i="7"/>
  <c r="AX54" i="7"/>
  <c r="AX46" i="7"/>
  <c r="AX38" i="7"/>
  <c r="AX53" i="7"/>
  <c r="AX45" i="7"/>
  <c r="AX37" i="7"/>
  <c r="AX29" i="7"/>
  <c r="AX21" i="7"/>
  <c r="AX13" i="7"/>
  <c r="AX52" i="7"/>
  <c r="AX44" i="7"/>
  <c r="AX36" i="7"/>
  <c r="AX51" i="7"/>
  <c r="AX43" i="7"/>
  <c r="AX35" i="7"/>
  <c r="AX27" i="7"/>
  <c r="AX19" i="7"/>
  <c r="AX11" i="7"/>
  <c r="AX50" i="7"/>
  <c r="AX42" i="7"/>
  <c r="AX34" i="7"/>
  <c r="AX25" i="7"/>
  <c r="AX40" i="7"/>
  <c r="AX26" i="7"/>
  <c r="AX18" i="7"/>
  <c r="AX9" i="7"/>
  <c r="AX6" i="7"/>
  <c r="AX49" i="7"/>
  <c r="AX17" i="7"/>
  <c r="AX32" i="7"/>
  <c r="AX24" i="7"/>
  <c r="AX16" i="7"/>
  <c r="AX7" i="7"/>
  <c r="AX10" i="7"/>
  <c r="AX41" i="7"/>
  <c r="AX56" i="7"/>
  <c r="AX30" i="7"/>
  <c r="AX22" i="7"/>
  <c r="AX14" i="7"/>
  <c r="AX5" i="7"/>
  <c r="AX33" i="7"/>
  <c r="AX48" i="7"/>
  <c r="AX28" i="7"/>
  <c r="AX20" i="7"/>
  <c r="AX12" i="7"/>
  <c r="AX8" i="7"/>
  <c r="X25" i="7"/>
  <c r="Z55" i="7"/>
  <c r="Z47" i="7"/>
  <c r="Z39" i="7"/>
  <c r="Z31" i="7"/>
  <c r="Z23" i="7"/>
  <c r="Z15" i="7"/>
  <c r="Z7" i="7"/>
  <c r="Z40" i="7"/>
  <c r="Z14" i="7"/>
  <c r="Z46" i="7"/>
  <c r="Z52" i="7"/>
  <c r="Z20" i="7"/>
  <c r="Z50" i="7"/>
  <c r="Z53" i="7"/>
  <c r="Z45" i="7"/>
  <c r="Z37" i="7"/>
  <c r="Z29" i="7"/>
  <c r="Z21" i="7"/>
  <c r="Z13" i="7"/>
  <c r="Z5" i="7"/>
  <c r="Z32" i="7"/>
  <c r="Z10" i="7"/>
  <c r="Z38" i="7"/>
  <c r="Z44" i="7"/>
  <c r="Z16" i="7"/>
  <c r="Z42" i="7"/>
  <c r="Z51" i="7"/>
  <c r="Z43" i="7"/>
  <c r="Z35" i="7"/>
  <c r="Z27" i="7"/>
  <c r="Z19" i="7"/>
  <c r="Z11" i="7"/>
  <c r="Z56" i="7"/>
  <c r="Z24" i="7"/>
  <c r="Z6" i="7"/>
  <c r="Z30" i="7"/>
  <c r="Z36" i="7"/>
  <c r="Z12" i="7"/>
  <c r="Z34" i="7"/>
  <c r="Z49" i="7"/>
  <c r="Z41" i="7"/>
  <c r="Z33" i="7"/>
  <c r="Z25" i="7"/>
  <c r="Z17" i="7"/>
  <c r="Z9" i="7"/>
  <c r="Z48" i="7"/>
  <c r="Z18" i="7"/>
  <c r="Z54" i="7"/>
  <c r="Z22" i="7"/>
  <c r="Z28" i="7"/>
  <c r="Z8" i="7"/>
  <c r="Z26" i="7"/>
  <c r="CN56" i="7"/>
  <c r="CN48" i="7"/>
  <c r="CN40" i="7"/>
  <c r="CN32" i="7"/>
  <c r="CN24" i="7"/>
  <c r="CN16" i="7"/>
  <c r="CN8" i="7"/>
  <c r="CN51" i="7"/>
  <c r="CN43" i="7"/>
  <c r="CN35" i="7"/>
  <c r="CN27" i="7"/>
  <c r="CN19" i="7"/>
  <c r="CN11" i="7"/>
  <c r="CN54" i="7"/>
  <c r="CN46" i="7"/>
  <c r="CN38" i="7"/>
  <c r="CN30" i="7"/>
  <c r="CN22" i="7"/>
  <c r="CN14" i="7"/>
  <c r="CN6" i="7"/>
  <c r="CN49" i="7"/>
  <c r="CN41" i="7"/>
  <c r="CN33" i="7"/>
  <c r="CN25" i="7"/>
  <c r="CN17" i="7"/>
  <c r="CN9" i="7"/>
  <c r="CN52" i="7"/>
  <c r="CN44" i="7"/>
  <c r="CN36" i="7"/>
  <c r="CN28" i="7"/>
  <c r="CN20" i="7"/>
  <c r="CN12" i="7"/>
  <c r="CN55" i="7"/>
  <c r="CN47" i="7"/>
  <c r="CN39" i="7"/>
  <c r="CN31" i="7"/>
  <c r="CN23" i="7"/>
  <c r="CN15" i="7"/>
  <c r="CN7" i="7"/>
  <c r="CN50" i="7"/>
  <c r="CN42" i="7"/>
  <c r="CN34" i="7"/>
  <c r="CN26" i="7"/>
  <c r="CN18" i="7"/>
  <c r="CN10" i="7"/>
  <c r="CN53" i="7"/>
  <c r="CN45" i="7"/>
  <c r="CN37" i="7"/>
  <c r="CN29" i="7"/>
  <c r="CN21" i="7"/>
  <c r="CN13" i="7"/>
  <c r="CN5" i="7"/>
  <c r="BJ53" i="7"/>
  <c r="BJ45" i="7"/>
  <c r="BJ50" i="7"/>
  <c r="BJ42" i="7"/>
  <c r="BJ43" i="7"/>
  <c r="BJ29" i="7"/>
  <c r="BJ21" i="7"/>
  <c r="BJ13" i="7"/>
  <c r="BJ5" i="7"/>
  <c r="BJ32" i="7"/>
  <c r="BJ24" i="7"/>
  <c r="BJ16" i="7"/>
  <c r="BJ8" i="7"/>
  <c r="BJ51" i="7"/>
  <c r="BJ56" i="7"/>
  <c r="BJ48" i="7"/>
  <c r="BJ40" i="7"/>
  <c r="BJ35" i="7"/>
  <c r="BJ27" i="7"/>
  <c r="BJ19" i="7"/>
  <c r="BJ11" i="7"/>
  <c r="BJ37" i="7"/>
  <c r="BJ30" i="7"/>
  <c r="BJ22" i="7"/>
  <c r="BJ14" i="7"/>
  <c r="BJ6" i="7"/>
  <c r="BJ49" i="7"/>
  <c r="BJ54" i="7"/>
  <c r="BJ46" i="7"/>
  <c r="BJ38" i="7"/>
  <c r="BJ33" i="7"/>
  <c r="BJ25" i="7"/>
  <c r="BJ17" i="7"/>
  <c r="BJ9" i="7"/>
  <c r="BJ39" i="7"/>
  <c r="BJ28" i="7"/>
  <c r="BJ20" i="7"/>
  <c r="BJ12" i="7"/>
  <c r="BJ41" i="7"/>
  <c r="BJ44" i="7"/>
  <c r="BJ15" i="7"/>
  <c r="BJ18" i="7"/>
  <c r="BJ55" i="7"/>
  <c r="BJ36" i="7"/>
  <c r="BJ7" i="7"/>
  <c r="BJ10" i="7"/>
  <c r="BJ47" i="7"/>
  <c r="BJ31" i="7"/>
  <c r="BJ34" i="7"/>
  <c r="BJ52" i="7"/>
  <c r="BJ23" i="7"/>
  <c r="BJ26" i="7"/>
  <c r="BV55" i="7"/>
  <c r="BV49" i="7"/>
  <c r="BV41" i="7"/>
  <c r="BV33" i="7"/>
  <c r="BV25" i="7"/>
  <c r="BV17" i="7"/>
  <c r="BV9" i="7"/>
  <c r="BV50" i="7"/>
  <c r="BV42" i="7"/>
  <c r="BV34" i="7"/>
  <c r="BV26" i="7"/>
  <c r="BV18" i="7"/>
  <c r="BV10" i="7"/>
  <c r="BV53" i="7"/>
  <c r="BV47" i="7"/>
  <c r="BV39" i="7"/>
  <c r="BV31" i="7"/>
  <c r="BV23" i="7"/>
  <c r="BV15" i="7"/>
  <c r="BV7" i="7"/>
  <c r="BV48" i="7"/>
  <c r="BV40" i="7"/>
  <c r="BV32" i="7"/>
  <c r="BV24" i="7"/>
  <c r="BV16" i="7"/>
  <c r="BV8" i="7"/>
  <c r="BV56" i="7"/>
  <c r="BV45" i="7"/>
  <c r="BV37" i="7"/>
  <c r="BV29" i="7"/>
  <c r="BV21" i="7"/>
  <c r="BV13" i="7"/>
  <c r="BV5" i="7"/>
  <c r="BV46" i="7"/>
  <c r="BV38" i="7"/>
  <c r="BV30" i="7"/>
  <c r="BV22" i="7"/>
  <c r="BV14" i="7"/>
  <c r="BV6" i="7"/>
  <c r="BV51" i="7"/>
  <c r="BV43" i="7"/>
  <c r="BV35" i="7"/>
  <c r="BV27" i="7"/>
  <c r="BV19" i="7"/>
  <c r="BV11" i="7"/>
  <c r="BV52" i="7"/>
  <c r="BV44" i="7"/>
  <c r="BV36" i="7"/>
  <c r="BV28" i="7"/>
  <c r="BV20" i="7"/>
  <c r="BV12" i="7"/>
  <c r="BV54" i="7"/>
  <c r="AL51" i="7"/>
  <c r="AL43" i="7"/>
  <c r="AL35" i="7"/>
  <c r="AL27" i="7"/>
  <c r="AL19" i="7"/>
  <c r="AL11" i="7"/>
  <c r="AL56" i="7"/>
  <c r="AL24" i="7"/>
  <c r="AL46" i="7"/>
  <c r="AL14" i="7"/>
  <c r="AL36" i="7"/>
  <c r="AL50" i="7"/>
  <c r="AL18" i="7"/>
  <c r="AL49" i="7"/>
  <c r="AL41" i="7"/>
  <c r="AL33" i="7"/>
  <c r="AL25" i="7"/>
  <c r="AL17" i="7"/>
  <c r="AL9" i="7"/>
  <c r="AL48" i="7"/>
  <c r="AL16" i="7"/>
  <c r="AL38" i="7"/>
  <c r="AL6" i="7"/>
  <c r="AL28" i="7"/>
  <c r="AL42" i="7"/>
  <c r="AL10" i="7"/>
  <c r="AL37" i="7"/>
  <c r="AL13" i="7"/>
  <c r="AL54" i="7"/>
  <c r="AL12" i="7"/>
  <c r="AL55" i="7"/>
  <c r="AL47" i="7"/>
  <c r="AL39" i="7"/>
  <c r="AL31" i="7"/>
  <c r="AL23" i="7"/>
  <c r="AL15" i="7"/>
  <c r="AL7" i="7"/>
  <c r="AL40" i="7"/>
  <c r="AL8" i="7"/>
  <c r="AL30" i="7"/>
  <c r="AL52" i="7"/>
  <c r="AL20" i="7"/>
  <c r="AL34" i="7"/>
  <c r="AL53" i="7"/>
  <c r="AL29" i="7"/>
  <c r="AL5" i="7"/>
  <c r="AL22" i="7"/>
  <c r="AL26" i="7"/>
  <c r="AL45" i="7"/>
  <c r="AL21" i="7"/>
  <c r="AL32" i="7"/>
  <c r="AL44" i="7"/>
  <c r="BZ47" i="7"/>
  <c r="CB52" i="7"/>
  <c r="CB55" i="7"/>
  <c r="CB47" i="7"/>
  <c r="CB39" i="7"/>
  <c r="CB50" i="7"/>
  <c r="CB53" i="7"/>
  <c r="CB45" i="7"/>
  <c r="CB37" i="7"/>
  <c r="CB29" i="7"/>
  <c r="CB21" i="7"/>
  <c r="CB56" i="7"/>
  <c r="CB48" i="7"/>
  <c r="CB51" i="7"/>
  <c r="CB43" i="7"/>
  <c r="CB35" i="7"/>
  <c r="CB27" i="7"/>
  <c r="CB19" i="7"/>
  <c r="CB54" i="7"/>
  <c r="CB46" i="7"/>
  <c r="CB49" i="7"/>
  <c r="CB41" i="7"/>
  <c r="CB33" i="7"/>
  <c r="CB25" i="7"/>
  <c r="CB17" i="7"/>
  <c r="CB23" i="7"/>
  <c r="CB9" i="7"/>
  <c r="CB42" i="7"/>
  <c r="CB26" i="7"/>
  <c r="CB6" i="7"/>
  <c r="CB10" i="7"/>
  <c r="CB16" i="7"/>
  <c r="CB15" i="7"/>
  <c r="CB7" i="7"/>
  <c r="CB38" i="7"/>
  <c r="CB22" i="7"/>
  <c r="CB8" i="7"/>
  <c r="CB36" i="7"/>
  <c r="CB28" i="7"/>
  <c r="CB13" i="7"/>
  <c r="CB5" i="7"/>
  <c r="CB34" i="7"/>
  <c r="CB18" i="7"/>
  <c r="CB40" i="7"/>
  <c r="CB20" i="7"/>
  <c r="CB44" i="7"/>
  <c r="CB31" i="7"/>
  <c r="CB14" i="7"/>
  <c r="CB11" i="7"/>
  <c r="CB24" i="7"/>
  <c r="CB12" i="7"/>
  <c r="CB32" i="7"/>
  <c r="CB30" i="7"/>
  <c r="BD51" i="7"/>
  <c r="BD43" i="7"/>
  <c r="BD35" i="7"/>
  <c r="BD27" i="7"/>
  <c r="BD19" i="7"/>
  <c r="BD11" i="7"/>
  <c r="BD56" i="7"/>
  <c r="BD48" i="7"/>
  <c r="BD40" i="7"/>
  <c r="BD32" i="7"/>
  <c r="BD24" i="7"/>
  <c r="BD16" i="7"/>
  <c r="BD8" i="7"/>
  <c r="BD49" i="7"/>
  <c r="BD41" i="7"/>
  <c r="BD33" i="7"/>
  <c r="BD25" i="7"/>
  <c r="BD17" i="7"/>
  <c r="BD9" i="7"/>
  <c r="BD54" i="7"/>
  <c r="BD46" i="7"/>
  <c r="BD38" i="7"/>
  <c r="BD30" i="7"/>
  <c r="BD22" i="7"/>
  <c r="BD14" i="7"/>
  <c r="BD6" i="7"/>
  <c r="BD42" i="7"/>
  <c r="BD55" i="7"/>
  <c r="BD47" i="7"/>
  <c r="BD39" i="7"/>
  <c r="BD31" i="7"/>
  <c r="BD23" i="7"/>
  <c r="BD15" i="7"/>
  <c r="BD7" i="7"/>
  <c r="BD52" i="7"/>
  <c r="BD44" i="7"/>
  <c r="BD36" i="7"/>
  <c r="BD28" i="7"/>
  <c r="BD20" i="7"/>
  <c r="BD12" i="7"/>
  <c r="BD50" i="7"/>
  <c r="BD53" i="7"/>
  <c r="BD45" i="7"/>
  <c r="BD37" i="7"/>
  <c r="BD29" i="7"/>
  <c r="BD21" i="7"/>
  <c r="BD13" i="7"/>
  <c r="BD5" i="7"/>
  <c r="BD34" i="7"/>
  <c r="BD26" i="7"/>
  <c r="BD18" i="7"/>
  <c r="BD10" i="7"/>
  <c r="CH52" i="7"/>
  <c r="CH44" i="7"/>
  <c r="CH36" i="7"/>
  <c r="CH28" i="7"/>
  <c r="CH20" i="7"/>
  <c r="CH12" i="7"/>
  <c r="CH55" i="7"/>
  <c r="CH47" i="7"/>
  <c r="CH39" i="7"/>
  <c r="CH31" i="7"/>
  <c r="CH23" i="7"/>
  <c r="CH15" i="7"/>
  <c r="CH7" i="7"/>
  <c r="CH50" i="7"/>
  <c r="CH42" i="7"/>
  <c r="CH34" i="7"/>
  <c r="CH26" i="7"/>
  <c r="CH18" i="7"/>
  <c r="CH10" i="7"/>
  <c r="CH53" i="7"/>
  <c r="CH45" i="7"/>
  <c r="CH37" i="7"/>
  <c r="CH29" i="7"/>
  <c r="CH21" i="7"/>
  <c r="CH13" i="7"/>
  <c r="CH5" i="7"/>
  <c r="CH54" i="7"/>
  <c r="CH30" i="7"/>
  <c r="CH6" i="7"/>
  <c r="CH33" i="7"/>
  <c r="CH9" i="7"/>
  <c r="CH56" i="7"/>
  <c r="CH48" i="7"/>
  <c r="CH40" i="7"/>
  <c r="CH32" i="7"/>
  <c r="CH24" i="7"/>
  <c r="CH16" i="7"/>
  <c r="CH8" i="7"/>
  <c r="CH51" i="7"/>
  <c r="CH43" i="7"/>
  <c r="CH35" i="7"/>
  <c r="CH27" i="7"/>
  <c r="CH19" i="7"/>
  <c r="CH11" i="7"/>
  <c r="CH38" i="7"/>
  <c r="CH22" i="7"/>
  <c r="CH49" i="7"/>
  <c r="CH25" i="7"/>
  <c r="CH46" i="7"/>
  <c r="CH14" i="7"/>
  <c r="CH41" i="7"/>
  <c r="CH17" i="7"/>
  <c r="BP55" i="7"/>
  <c r="BP47" i="7"/>
  <c r="BP39" i="7"/>
  <c r="BP31" i="7"/>
  <c r="BP23" i="7"/>
  <c r="BP15" i="7"/>
  <c r="BP7" i="7"/>
  <c r="BP52" i="7"/>
  <c r="BP44" i="7"/>
  <c r="BP36" i="7"/>
  <c r="BP28" i="7"/>
  <c r="BP20" i="7"/>
  <c r="BP12" i="7"/>
  <c r="BP53" i="7"/>
  <c r="BP45" i="7"/>
  <c r="BP37" i="7"/>
  <c r="BP29" i="7"/>
  <c r="BP21" i="7"/>
  <c r="BP13" i="7"/>
  <c r="BP5" i="7"/>
  <c r="BP50" i="7"/>
  <c r="BP42" i="7"/>
  <c r="BP34" i="7"/>
  <c r="BP26" i="7"/>
  <c r="BP18" i="7"/>
  <c r="BP10" i="7"/>
  <c r="BP51" i="7"/>
  <c r="BP43" i="7"/>
  <c r="BP35" i="7"/>
  <c r="BP27" i="7"/>
  <c r="BP19" i="7"/>
  <c r="BP11" i="7"/>
  <c r="BP56" i="7"/>
  <c r="BP48" i="7"/>
  <c r="BP40" i="7"/>
  <c r="BP32" i="7"/>
  <c r="BP24" i="7"/>
  <c r="BP16" i="7"/>
  <c r="BP8" i="7"/>
  <c r="BP49" i="7"/>
  <c r="BP41" i="7"/>
  <c r="BP33" i="7"/>
  <c r="BP25" i="7"/>
  <c r="BP17" i="7"/>
  <c r="BP9" i="7"/>
  <c r="BP54" i="7"/>
  <c r="BP46" i="7"/>
  <c r="BP38" i="7"/>
  <c r="BP6" i="7"/>
  <c r="BP30" i="7"/>
  <c r="BP22" i="7"/>
  <c r="BP14" i="7"/>
  <c r="BH19" i="7"/>
  <c r="BH55" i="7"/>
  <c r="R24" i="7"/>
  <c r="BH6" i="7"/>
  <c r="BH38" i="7"/>
  <c r="R17" i="7"/>
  <c r="BH54" i="7"/>
  <c r="BH15" i="7"/>
  <c r="R5" i="7"/>
  <c r="BH34" i="7"/>
  <c r="BH25" i="7"/>
  <c r="BH20" i="7"/>
  <c r="BH23" i="7"/>
  <c r="BH26" i="7"/>
  <c r="R26" i="7"/>
  <c r="BH28" i="7"/>
  <c r="BH14" i="7"/>
  <c r="R49" i="7"/>
  <c r="BH10" i="7"/>
  <c r="BH11" i="7"/>
  <c r="BH52" i="7"/>
  <c r="BH47" i="7"/>
  <c r="BH30" i="7"/>
  <c r="R23" i="7"/>
  <c r="R18" i="7"/>
  <c r="R36" i="7"/>
  <c r="R14" i="7"/>
  <c r="R37" i="7"/>
  <c r="R32" i="7"/>
  <c r="R6" i="7"/>
  <c r="R35" i="7"/>
  <c r="R21" i="7"/>
  <c r="R30" i="7"/>
  <c r="R38" i="7"/>
  <c r="R9" i="7"/>
  <c r="R28" i="7"/>
  <c r="R50" i="7"/>
  <c r="R42" i="7"/>
  <c r="R20" i="7"/>
  <c r="R41" i="7"/>
  <c r="R52" i="7"/>
  <c r="R8" i="7"/>
  <c r="R55" i="7"/>
  <c r="R46" i="7"/>
  <c r="R15" i="7"/>
  <c r="R47" i="7"/>
  <c r="R25" i="7"/>
  <c r="R13" i="7"/>
  <c r="R33" i="7"/>
  <c r="R34" i="7"/>
  <c r="R54" i="7"/>
  <c r="R44" i="7"/>
  <c r="R7" i="7"/>
  <c r="R39" i="7"/>
  <c r="R51" i="7"/>
  <c r="R16" i="7"/>
  <c r="R56" i="7"/>
  <c r="R10" i="7"/>
  <c r="R27" i="7"/>
  <c r="R11" i="7"/>
  <c r="R48" i="7"/>
  <c r="R43" i="7"/>
  <c r="R31" i="7"/>
  <c r="BH7" i="7"/>
  <c r="BH56" i="7"/>
  <c r="BH24" i="7"/>
  <c r="BH17" i="7"/>
  <c r="BH50" i="7"/>
  <c r="BH51" i="7"/>
  <c r="BH27" i="7"/>
  <c r="BH16" i="7"/>
  <c r="BH35" i="7"/>
  <c r="BH42" i="7"/>
  <c r="BH39" i="7"/>
  <c r="BH22" i="7"/>
  <c r="BH40" i="7"/>
  <c r="BH13" i="7"/>
  <c r="BH29" i="7"/>
  <c r="BH48" i="7"/>
  <c r="BH33" i="7"/>
  <c r="BH41" i="7"/>
  <c r="BH46" i="7"/>
  <c r="BH37" i="7"/>
  <c r="BH53" i="7"/>
  <c r="BH12" i="7"/>
  <c r="BH9" i="7"/>
  <c r="BH5" i="7"/>
  <c r="BH32" i="7"/>
  <c r="BH43" i="7"/>
  <c r="BH8" i="7"/>
  <c r="BH44" i="7"/>
  <c r="BH18" i="7"/>
  <c r="BH31" i="7"/>
  <c r="BH49" i="7"/>
  <c r="BH21" i="7"/>
  <c r="BH36" i="7"/>
  <c r="BH45" i="7"/>
  <c r="CL44" i="7"/>
  <c r="CL10" i="7"/>
  <c r="CL40" i="7"/>
  <c r="CL50" i="7"/>
  <c r="R22" i="7"/>
  <c r="R29" i="7"/>
  <c r="R40" i="7"/>
  <c r="CL37" i="7"/>
  <c r="R53" i="7"/>
  <c r="R45" i="7"/>
  <c r="R12" i="7"/>
  <c r="R19" i="7"/>
  <c r="X46" i="7"/>
  <c r="CL56" i="7"/>
  <c r="CL31" i="7"/>
  <c r="X17" i="7"/>
  <c r="X22" i="7"/>
  <c r="CL32" i="7"/>
  <c r="CL51" i="7"/>
  <c r="X11" i="7"/>
  <c r="X12" i="7"/>
  <c r="X43" i="7"/>
  <c r="X40" i="7"/>
  <c r="X47" i="7"/>
  <c r="X5" i="7"/>
  <c r="CL9" i="7"/>
  <c r="CL41" i="7"/>
  <c r="CL49" i="7"/>
  <c r="X28" i="7"/>
  <c r="X33" i="7"/>
  <c r="X30" i="7"/>
  <c r="CL43" i="7"/>
  <c r="CL38" i="7"/>
  <c r="CL25" i="7"/>
  <c r="B11" i="13"/>
  <c r="D11" i="13" s="1"/>
  <c r="AV49" i="7"/>
  <c r="AV18" i="7"/>
  <c r="AV23" i="7"/>
  <c r="AV11" i="7"/>
  <c r="AV29" i="7"/>
  <c r="AV10" i="7"/>
  <c r="AV54" i="7"/>
  <c r="AV34" i="7"/>
  <c r="AV30" i="7"/>
  <c r="AV47" i="7"/>
  <c r="AV28" i="7"/>
  <c r="AV7" i="7"/>
  <c r="AV5" i="7"/>
  <c r="AV40" i="7"/>
  <c r="AV42" i="7"/>
  <c r="AV35" i="7"/>
  <c r="AV17" i="7"/>
  <c r="AV31" i="7"/>
  <c r="AV46" i="7"/>
  <c r="AV13" i="7"/>
  <c r="AV56" i="7"/>
  <c r="AV33" i="7"/>
  <c r="AV26" i="7"/>
  <c r="AV36" i="7"/>
  <c r="C8" i="7"/>
  <c r="C9" i="12" s="1"/>
  <c r="B7" i="13"/>
  <c r="D7" i="13" s="1"/>
  <c r="X10" i="7"/>
  <c r="X8" i="7"/>
  <c r="X38" i="7"/>
  <c r="X45" i="7"/>
  <c r="X51" i="7"/>
  <c r="X53" i="7"/>
  <c r="X9" i="7"/>
  <c r="X37" i="7"/>
  <c r="X26" i="7"/>
  <c r="X29" i="7"/>
  <c r="X6" i="7"/>
  <c r="X27" i="7"/>
  <c r="X52" i="7"/>
  <c r="X23" i="7"/>
  <c r="X54" i="7"/>
  <c r="X42" i="7"/>
  <c r="X44" i="7"/>
  <c r="X14" i="7"/>
  <c r="X32" i="7"/>
  <c r="C10" i="7"/>
  <c r="C11" i="12" s="1"/>
  <c r="B9" i="13"/>
  <c r="D9" i="13" s="1"/>
  <c r="X15" i="7"/>
  <c r="X31" i="7"/>
  <c r="X7" i="7"/>
  <c r="X35" i="7"/>
  <c r="X36" i="7"/>
  <c r="X50" i="7"/>
  <c r="X55" i="7"/>
  <c r="X13" i="7"/>
  <c r="X48" i="7"/>
  <c r="X19" i="7"/>
  <c r="X34" i="7"/>
  <c r="X21" i="7"/>
  <c r="X41" i="7"/>
  <c r="X20" i="7"/>
  <c r="X49" i="7"/>
  <c r="X24" i="7"/>
  <c r="X16" i="7"/>
  <c r="X18" i="7"/>
  <c r="X39" i="7"/>
  <c r="X56" i="7"/>
  <c r="AV24" i="7"/>
  <c r="B18" i="13"/>
  <c r="D18" i="13" s="1"/>
  <c r="C7" i="7"/>
  <c r="G13" i="15" s="1"/>
  <c r="B6" i="13"/>
  <c r="D6" i="13" s="1"/>
  <c r="C14" i="7"/>
  <c r="C15" i="12" s="1"/>
  <c r="B13" i="13"/>
  <c r="D13" i="13" s="1"/>
  <c r="B16" i="13"/>
  <c r="D16" i="13" s="1"/>
  <c r="C6" i="7"/>
  <c r="G8" i="15" s="1"/>
  <c r="B5" i="13"/>
  <c r="D5" i="13" s="1"/>
  <c r="B12" i="13"/>
  <c r="D12" i="13" s="1"/>
  <c r="B17" i="13"/>
  <c r="D17" i="13" s="1"/>
  <c r="B14" i="13"/>
  <c r="D14" i="13" s="1"/>
  <c r="B15" i="13"/>
  <c r="D15" i="13" s="1"/>
  <c r="B4" i="13"/>
  <c r="D4" i="13" s="1"/>
  <c r="B8" i="13"/>
  <c r="D8" i="13" s="1"/>
  <c r="B10" i="13"/>
  <c r="D10" i="13" s="1"/>
  <c r="CL42" i="7"/>
  <c r="CL26" i="7"/>
  <c r="CL16" i="7"/>
  <c r="CL52" i="7"/>
  <c r="CL12" i="7"/>
  <c r="CL20" i="7"/>
  <c r="CL46" i="7"/>
  <c r="CL34" i="7"/>
  <c r="CL8" i="7"/>
  <c r="CL13" i="7"/>
  <c r="BT36" i="7"/>
  <c r="C16" i="7"/>
  <c r="BU34" i="7" s="1"/>
  <c r="F55" i="7"/>
  <c r="C5" i="7"/>
  <c r="C9" i="7"/>
  <c r="C10" i="12" s="1"/>
  <c r="C11" i="7"/>
  <c r="C12" i="7"/>
  <c r="C13" i="12" s="1"/>
  <c r="C19" i="7"/>
  <c r="C20" i="12" s="1"/>
  <c r="BZ46" i="7"/>
  <c r="C17" i="7"/>
  <c r="C18" i="12" s="1"/>
  <c r="C13" i="7"/>
  <c r="C14" i="12" s="1"/>
  <c r="CF7" i="7"/>
  <c r="C18" i="7"/>
  <c r="C19" i="12" s="1"/>
  <c r="C15" i="7"/>
  <c r="C16" i="12" s="1"/>
  <c r="BB43" i="7"/>
  <c r="BZ31" i="7"/>
  <c r="AP35" i="7"/>
  <c r="CL5" i="7"/>
  <c r="CL47" i="7"/>
  <c r="CL19" i="7"/>
  <c r="CL35" i="7"/>
  <c r="CL24" i="7"/>
  <c r="CL53" i="7"/>
  <c r="CL11" i="7"/>
  <c r="CL54" i="7"/>
  <c r="CL36" i="7"/>
  <c r="CL29" i="7"/>
  <c r="CL15" i="7"/>
  <c r="CL33" i="7"/>
  <c r="CL22" i="7"/>
  <c r="CL39" i="7"/>
  <c r="CL14" i="7"/>
  <c r="AP31" i="7"/>
  <c r="CL28" i="7"/>
  <c r="CL55" i="7"/>
  <c r="CL21" i="7"/>
  <c r="CL48" i="7"/>
  <c r="CL6" i="7"/>
  <c r="CL23" i="7"/>
  <c r="CL30" i="7"/>
  <c r="CL27" i="7"/>
  <c r="CL17" i="7"/>
  <c r="CL18" i="7"/>
  <c r="CL7" i="7"/>
  <c r="CL45" i="7"/>
  <c r="AD46" i="7"/>
  <c r="BZ40" i="7"/>
  <c r="BZ56" i="7"/>
  <c r="BB50" i="7"/>
  <c r="BB22" i="7"/>
  <c r="BB37" i="7"/>
  <c r="BB20" i="7"/>
  <c r="BB10" i="7"/>
  <c r="BB25" i="7"/>
  <c r="BB24" i="7"/>
  <c r="BB48" i="7"/>
  <c r="BB23" i="7"/>
  <c r="BB54" i="7"/>
  <c r="BB27" i="7"/>
  <c r="BB6" i="7"/>
  <c r="BB5" i="7"/>
  <c r="BB51" i="7"/>
  <c r="BB35" i="7"/>
  <c r="BB40" i="7"/>
  <c r="BB17" i="7"/>
  <c r="BB41" i="7"/>
  <c r="BB53" i="7"/>
  <c r="BB49" i="7"/>
  <c r="BB52" i="7"/>
  <c r="BB45" i="7"/>
  <c r="BB55" i="7"/>
  <c r="BB44" i="7"/>
  <c r="BB19" i="7"/>
  <c r="BB15" i="7"/>
  <c r="BB26" i="7"/>
  <c r="BN47" i="7"/>
  <c r="BN39" i="7"/>
  <c r="BN9" i="7"/>
  <c r="BN42" i="7"/>
  <c r="BN38" i="7"/>
  <c r="BN8" i="7"/>
  <c r="BN53" i="7"/>
  <c r="BN25" i="7"/>
  <c r="BN17" i="7"/>
  <c r="BN21" i="7"/>
  <c r="BN56" i="7"/>
  <c r="BN54" i="7"/>
  <c r="BN26" i="7"/>
  <c r="BN34" i="7"/>
  <c r="BN30" i="7"/>
  <c r="BN16" i="7"/>
  <c r="BN14" i="7"/>
  <c r="BN27" i="7"/>
  <c r="BN31" i="7"/>
  <c r="BN32" i="7"/>
  <c r="BN36" i="7"/>
  <c r="BN55" i="7"/>
  <c r="BN22" i="7"/>
  <c r="BN46" i="7"/>
  <c r="BN40" i="7"/>
  <c r="BN23" i="7"/>
  <c r="BN20" i="7"/>
  <c r="BN45" i="7"/>
  <c r="BN44" i="7"/>
  <c r="BN18" i="7"/>
  <c r="BN29" i="7"/>
  <c r="BN50" i="7"/>
  <c r="BN5" i="7"/>
  <c r="BN24" i="7"/>
  <c r="BN43" i="7"/>
  <c r="BN28" i="7"/>
  <c r="BN13" i="7"/>
  <c r="BN48" i="7"/>
  <c r="BN6" i="7"/>
  <c r="BN12" i="7"/>
  <c r="BN7" i="7"/>
  <c r="BN33" i="7"/>
  <c r="BN51" i="7"/>
  <c r="BN10" i="7"/>
  <c r="BN52" i="7"/>
  <c r="BN15" i="7"/>
  <c r="BN35" i="7"/>
  <c r="BN49" i="7"/>
  <c r="BN37" i="7"/>
  <c r="BN41" i="7"/>
  <c r="BZ52" i="7"/>
  <c r="BB46" i="7"/>
  <c r="BN11" i="7"/>
  <c r="BZ29" i="7"/>
  <c r="BZ37" i="7"/>
  <c r="BZ30" i="7"/>
  <c r="BZ24" i="7"/>
  <c r="BZ15" i="7"/>
  <c r="BZ54" i="7"/>
  <c r="BZ26" i="7"/>
  <c r="BZ18" i="7"/>
  <c r="BZ38" i="7"/>
  <c r="BZ6" i="7"/>
  <c r="BZ53" i="7"/>
  <c r="BZ45" i="7"/>
  <c r="BZ5" i="7"/>
  <c r="BZ25" i="7"/>
  <c r="BZ49" i="7"/>
  <c r="BZ20" i="7"/>
  <c r="BZ14" i="7"/>
  <c r="BZ19" i="7"/>
  <c r="BZ11" i="7"/>
  <c r="BZ41" i="7"/>
  <c r="BZ27" i="7"/>
  <c r="BZ9" i="7"/>
  <c r="BZ50" i="7"/>
  <c r="BZ35" i="7"/>
  <c r="BZ34" i="7"/>
  <c r="BZ22" i="7"/>
  <c r="BZ44" i="7"/>
  <c r="BZ48" i="7"/>
  <c r="BZ10" i="7"/>
  <c r="BZ43" i="7"/>
  <c r="BZ12" i="7"/>
  <c r="BZ21" i="7"/>
  <c r="BZ51" i="7"/>
  <c r="BZ13" i="7"/>
  <c r="BZ42" i="7"/>
  <c r="BZ55" i="7"/>
  <c r="BZ28" i="7"/>
  <c r="BZ7" i="7"/>
  <c r="BZ33" i="7"/>
  <c r="BZ39" i="7"/>
  <c r="BZ17" i="7"/>
  <c r="BZ23" i="7"/>
  <c r="CF31" i="7"/>
  <c r="CF21" i="7"/>
  <c r="CF35" i="7"/>
  <c r="CF29" i="7"/>
  <c r="CF47" i="7"/>
  <c r="CF22" i="7"/>
  <c r="CF18" i="7"/>
  <c r="CF16" i="7"/>
  <c r="CF25" i="7"/>
  <c r="CF37" i="7"/>
  <c r="CF28" i="7"/>
  <c r="CF49" i="7"/>
  <c r="BZ16" i="7"/>
  <c r="BZ32" i="7"/>
  <c r="BZ36" i="7"/>
  <c r="BZ8" i="7"/>
  <c r="BB33" i="7"/>
  <c r="BN19" i="7"/>
  <c r="AJ15" i="7"/>
  <c r="AJ16" i="7"/>
  <c r="AV45" i="7"/>
  <c r="AV50" i="7"/>
  <c r="AV12" i="7"/>
  <c r="AV25" i="7"/>
  <c r="AV38" i="7"/>
  <c r="AV48" i="7"/>
  <c r="AV39" i="7"/>
  <c r="AV43" i="7"/>
  <c r="AV55" i="7"/>
  <c r="AV16" i="7"/>
  <c r="AV9" i="7"/>
  <c r="AV51" i="7"/>
  <c r="AV8" i="7"/>
  <c r="AV15" i="7"/>
  <c r="AV41" i="7"/>
  <c r="AV19" i="7"/>
  <c r="AV53" i="7"/>
  <c r="AV27" i="7"/>
  <c r="AV22" i="7"/>
  <c r="AV32" i="7"/>
  <c r="AV52" i="7"/>
  <c r="AV14" i="7"/>
  <c r="AV37" i="7"/>
  <c r="AV44" i="7"/>
  <c r="AV20" i="7"/>
  <c r="AV6" i="7"/>
  <c r="AP26" i="7"/>
  <c r="AD19" i="7"/>
  <c r="AD10" i="7"/>
  <c r="AD26" i="7"/>
  <c r="AP40" i="7"/>
  <c r="AP18" i="7"/>
  <c r="AP29" i="7"/>
  <c r="AP42" i="7"/>
  <c r="AP37" i="7"/>
  <c r="AJ48" i="7"/>
  <c r="AD17" i="7"/>
  <c r="AD24" i="7"/>
  <c r="AP54" i="7"/>
  <c r="AP7" i="7"/>
  <c r="AD9" i="7"/>
  <c r="AP39" i="7"/>
  <c r="AP50" i="7"/>
  <c r="AP41" i="7"/>
  <c r="AP22" i="7"/>
  <c r="AP16" i="7"/>
  <c r="AP55" i="7"/>
  <c r="AP33" i="7"/>
  <c r="AP17" i="7"/>
  <c r="AP11" i="7"/>
  <c r="AP38" i="7"/>
  <c r="AP45" i="7"/>
  <c r="AP12" i="7"/>
  <c r="BT41" i="7"/>
  <c r="AD48" i="7"/>
  <c r="AD55" i="7"/>
  <c r="AD38" i="7"/>
  <c r="AD18" i="7"/>
  <c r="AD11" i="7"/>
  <c r="AD53" i="7"/>
  <c r="AD34" i="7"/>
  <c r="AP19" i="7"/>
  <c r="AP9" i="7"/>
  <c r="AP34" i="7"/>
  <c r="AP24" i="7"/>
  <c r="AP5" i="7"/>
  <c r="AP36" i="7"/>
  <c r="AP6" i="7"/>
  <c r="AP25" i="7"/>
  <c r="AP49" i="7"/>
  <c r="AP30" i="7"/>
  <c r="AP13" i="7"/>
  <c r="AP43" i="7"/>
  <c r="AP8" i="7"/>
  <c r="AD47" i="7"/>
  <c r="AD54" i="7"/>
  <c r="AD28" i="7"/>
  <c r="AD51" i="7"/>
  <c r="AD8" i="7"/>
  <c r="AD7" i="7"/>
  <c r="AD37" i="7"/>
  <c r="AP28" i="7"/>
  <c r="AP15" i="7"/>
  <c r="AP21" i="7"/>
  <c r="AP27" i="7"/>
  <c r="AP47" i="7"/>
  <c r="AP46" i="7"/>
  <c r="AP10" i="7"/>
  <c r="AP51" i="7"/>
  <c r="AP14" i="7"/>
  <c r="AP44" i="7"/>
  <c r="AP20" i="7"/>
  <c r="AP52" i="7"/>
  <c r="AP23" i="7"/>
  <c r="AP32" i="7"/>
  <c r="AP48" i="7"/>
  <c r="AP56" i="7"/>
  <c r="AD14" i="7"/>
  <c r="AD15" i="7"/>
  <c r="AD5" i="7"/>
  <c r="AD41" i="7"/>
  <c r="AD6" i="7"/>
  <c r="AD33" i="7"/>
  <c r="BT53" i="7"/>
  <c r="BT21" i="7"/>
  <c r="BT23" i="7"/>
  <c r="BT24" i="7"/>
  <c r="BT10" i="7"/>
  <c r="AJ33" i="7"/>
  <c r="AJ30" i="7"/>
  <c r="AJ44" i="7"/>
  <c r="AD30" i="7"/>
  <c r="AD52" i="7"/>
  <c r="AD42" i="7"/>
  <c r="AD36" i="7"/>
  <c r="AD20" i="7"/>
  <c r="AD16" i="7"/>
  <c r="AD27" i="7"/>
  <c r="AD43" i="7"/>
  <c r="AD29" i="7"/>
  <c r="AD22" i="7"/>
  <c r="AD31" i="7"/>
  <c r="AD50" i="7"/>
  <c r="AJ22" i="7"/>
  <c r="AJ6" i="7"/>
  <c r="AD23" i="7"/>
  <c r="AD39" i="7"/>
  <c r="AD25" i="7"/>
  <c r="AD32" i="7"/>
  <c r="AD44" i="7"/>
  <c r="AD56" i="7"/>
  <c r="AD40" i="7"/>
  <c r="AD49" i="7"/>
  <c r="AD45" i="7"/>
  <c r="AD13" i="7"/>
  <c r="AD21" i="7"/>
  <c r="AD35" i="7"/>
  <c r="AD12" i="7"/>
  <c r="BT55" i="7"/>
  <c r="BT12" i="7"/>
  <c r="BT35" i="7"/>
  <c r="BT45" i="7"/>
  <c r="BT32" i="7"/>
  <c r="BT48" i="7"/>
  <c r="BT20" i="7"/>
  <c r="BT44" i="7"/>
  <c r="BT19" i="7"/>
  <c r="BT15" i="7"/>
  <c r="L6" i="7"/>
  <c r="F29" i="7"/>
  <c r="CF12" i="7"/>
  <c r="CF11" i="7"/>
  <c r="CF54" i="7"/>
  <c r="CF10" i="7"/>
  <c r="CF27" i="7"/>
  <c r="CF34" i="7"/>
  <c r="CF36" i="7"/>
  <c r="CF44" i="7"/>
  <c r="CF52" i="7"/>
  <c r="CF13" i="7"/>
  <c r="CF55" i="7"/>
  <c r="CF45" i="7"/>
  <c r="CF6" i="7"/>
  <c r="CF42" i="7"/>
  <c r="CF39" i="7"/>
  <c r="CF38" i="7"/>
  <c r="CF41" i="7"/>
  <c r="AJ32" i="7"/>
  <c r="AJ17" i="7"/>
  <c r="AJ8" i="7"/>
  <c r="AJ51" i="7"/>
  <c r="AJ42" i="7"/>
  <c r="AJ26" i="7"/>
  <c r="AJ28" i="7"/>
  <c r="CF48" i="7"/>
  <c r="CF23" i="7"/>
  <c r="CF33" i="7"/>
  <c r="CF24" i="7"/>
  <c r="CF40" i="7"/>
  <c r="CF8" i="7"/>
  <c r="CF53" i="7"/>
  <c r="CF26" i="7"/>
  <c r="CF15" i="7"/>
  <c r="CF14" i="7"/>
  <c r="CF5" i="7"/>
  <c r="CF32" i="7"/>
  <c r="CF43" i="7"/>
  <c r="AJ12" i="7"/>
  <c r="AJ35" i="7"/>
  <c r="AJ20" i="7"/>
  <c r="AJ52" i="7"/>
  <c r="AJ27" i="7"/>
  <c r="AJ41" i="7"/>
  <c r="AJ53" i="7"/>
  <c r="BB42" i="7"/>
  <c r="BB34" i="7"/>
  <c r="BB30" i="7"/>
  <c r="BB8" i="7"/>
  <c r="BB11" i="7"/>
  <c r="BB7" i="7"/>
  <c r="BB18" i="7"/>
  <c r="BB28" i="7"/>
  <c r="BB16" i="7"/>
  <c r="BB47" i="7"/>
  <c r="BB12" i="7"/>
  <c r="BB38" i="7"/>
  <c r="BB31" i="7"/>
  <c r="BB13" i="7"/>
  <c r="BB14" i="7"/>
  <c r="BB32" i="7"/>
  <c r="BB9" i="7"/>
  <c r="BB29" i="7"/>
  <c r="BB36" i="7"/>
  <c r="BB39" i="7"/>
  <c r="BB21" i="7"/>
  <c r="BB56" i="7"/>
  <c r="AJ56" i="7"/>
  <c r="AJ9" i="7"/>
  <c r="AJ29" i="7"/>
  <c r="AJ40" i="7"/>
  <c r="AJ24" i="7"/>
  <c r="AJ43" i="7"/>
  <c r="AJ10" i="7"/>
  <c r="AJ45" i="7"/>
  <c r="AJ25" i="7"/>
  <c r="AJ54" i="7"/>
  <c r="AJ39" i="7"/>
  <c r="AJ34" i="7"/>
  <c r="AJ50" i="7"/>
  <c r="AJ36" i="7"/>
  <c r="AJ55" i="7"/>
  <c r="AJ7" i="7"/>
  <c r="AJ5" i="7"/>
  <c r="AJ49" i="7"/>
  <c r="AJ11" i="7"/>
  <c r="AJ23" i="7"/>
  <c r="AJ13" i="7"/>
  <c r="AJ19" i="7"/>
  <c r="AJ18" i="7"/>
  <c r="CF50" i="7"/>
  <c r="CF46" i="7"/>
  <c r="CF19" i="7"/>
  <c r="CF56" i="7"/>
  <c r="CF51" i="7"/>
  <c r="CF17" i="7"/>
  <c r="CF9" i="7"/>
  <c r="CF20" i="7"/>
  <c r="CF30" i="7"/>
  <c r="AJ21" i="7"/>
  <c r="AJ14" i="7"/>
  <c r="AJ46" i="7"/>
  <c r="AJ47" i="7"/>
  <c r="AJ38" i="7"/>
  <c r="AJ37" i="7"/>
  <c r="AJ31" i="7"/>
  <c r="BT6" i="7"/>
  <c r="BT22" i="7"/>
  <c r="BT39" i="7"/>
  <c r="BT54" i="7"/>
  <c r="BT50" i="7"/>
  <c r="BT34" i="7"/>
  <c r="BT56" i="7"/>
  <c r="L46" i="7"/>
  <c r="L38" i="7"/>
  <c r="L34" i="7"/>
  <c r="L54" i="7"/>
  <c r="L31" i="7"/>
  <c r="BT17" i="7"/>
  <c r="BT33" i="7"/>
  <c r="BT13" i="7"/>
  <c r="BT40" i="7"/>
  <c r="BT18" i="7"/>
  <c r="BT8" i="7"/>
  <c r="F25" i="7"/>
  <c r="L30" i="7"/>
  <c r="L5" i="7"/>
  <c r="L25" i="7"/>
  <c r="L7" i="7"/>
  <c r="L51" i="7"/>
  <c r="L43" i="7"/>
  <c r="L32" i="7"/>
  <c r="L53" i="7"/>
  <c r="L36" i="7"/>
  <c r="F7" i="7"/>
  <c r="L47" i="7"/>
  <c r="L14" i="7"/>
  <c r="L29" i="7"/>
  <c r="L27" i="7"/>
  <c r="L23" i="7"/>
  <c r="L21" i="7"/>
  <c r="L11" i="7"/>
  <c r="L15" i="7"/>
  <c r="L26" i="7"/>
  <c r="L8" i="7"/>
  <c r="F49" i="7"/>
  <c r="F10" i="7"/>
  <c r="F43" i="7"/>
  <c r="F52" i="7"/>
  <c r="F22" i="7"/>
  <c r="F16" i="7"/>
  <c r="F12" i="7"/>
  <c r="F48" i="7"/>
  <c r="F39" i="7"/>
  <c r="F42" i="7"/>
  <c r="F24" i="7"/>
  <c r="F15" i="7"/>
  <c r="F8" i="7"/>
  <c r="F40" i="7"/>
  <c r="F53" i="7"/>
  <c r="F36" i="7"/>
  <c r="F11" i="7"/>
  <c r="F54" i="7"/>
  <c r="F45" i="7"/>
  <c r="F18" i="7"/>
  <c r="F5" i="7"/>
  <c r="F19" i="7"/>
  <c r="F14" i="7"/>
  <c r="F44" i="7"/>
  <c r="F35" i="7"/>
  <c r="F13" i="7"/>
  <c r="F41" i="7"/>
  <c r="F46" i="7"/>
  <c r="F56" i="7"/>
  <c r="F30" i="7"/>
  <c r="F47" i="7"/>
  <c r="F20" i="7"/>
  <c r="F51" i="7"/>
  <c r="F33" i="7"/>
  <c r="F34" i="7"/>
  <c r="F6" i="7"/>
  <c r="F37" i="7"/>
  <c r="F28" i="7"/>
  <c r="F32" i="7"/>
  <c r="F23" i="7"/>
  <c r="L50" i="7"/>
  <c r="L17" i="7"/>
  <c r="L39" i="7"/>
  <c r="L52" i="7"/>
  <c r="L10" i="7"/>
  <c r="L41" i="7"/>
  <c r="L37" i="7"/>
  <c r="L35" i="7"/>
  <c r="L20" i="7"/>
  <c r="L49" i="7"/>
  <c r="L48" i="7"/>
  <c r="L22" i="7"/>
  <c r="L18" i="7"/>
  <c r="L28" i="7"/>
  <c r="L16" i="7"/>
  <c r="F9" i="7"/>
  <c r="L9" i="7"/>
  <c r="L45" i="7"/>
  <c r="L13" i="7"/>
  <c r="L24" i="7"/>
  <c r="L19" i="7"/>
  <c r="L44" i="7"/>
  <c r="L42" i="7"/>
  <c r="L12" i="7"/>
  <c r="L55" i="7"/>
  <c r="L33" i="7"/>
  <c r="L40" i="7"/>
  <c r="L56" i="7"/>
  <c r="F38" i="7"/>
  <c r="F21" i="7"/>
  <c r="F17" i="7"/>
  <c r="F26" i="7"/>
  <c r="F50" i="7"/>
  <c r="F31" i="7"/>
  <c r="F27" i="7"/>
  <c r="BT29" i="7"/>
  <c r="BT51" i="7"/>
  <c r="BT47" i="7"/>
  <c r="BT28" i="7"/>
  <c r="BT11" i="7"/>
  <c r="BT7" i="7"/>
  <c r="BT42" i="7"/>
  <c r="BT14" i="7"/>
  <c r="BT9" i="7"/>
  <c r="BT16" i="7"/>
  <c r="BT26" i="7"/>
  <c r="BT49" i="7"/>
  <c r="BT27" i="7"/>
  <c r="BT5" i="7"/>
  <c r="BT31" i="7"/>
  <c r="BT37" i="7"/>
  <c r="BT46" i="7"/>
  <c r="BT52" i="7"/>
  <c r="BT38" i="7"/>
  <c r="BT25" i="7"/>
  <c r="BT30" i="7"/>
  <c r="BT43" i="7"/>
  <c r="Z5" i="5"/>
  <c r="AA5" i="5" s="1"/>
  <c r="Z130" i="5"/>
  <c r="AA130" i="5" s="1"/>
  <c r="AF130" i="5" s="1"/>
  <c r="Z209" i="5"/>
  <c r="AA209" i="5" s="1"/>
  <c r="AE209" i="5" s="1"/>
  <c r="Z156" i="5"/>
  <c r="AA156" i="5" s="1"/>
  <c r="AG156" i="5" s="1"/>
  <c r="Z47" i="5"/>
  <c r="AA47" i="5" s="1"/>
  <c r="AB47" i="5" s="1"/>
  <c r="Z188" i="5"/>
  <c r="AA188" i="5" s="1"/>
  <c r="AB188" i="5" s="1"/>
  <c r="Z8" i="5"/>
  <c r="AA8" i="5" s="1"/>
  <c r="AC8" i="5" s="1"/>
  <c r="Z94" i="5"/>
  <c r="AA94" i="5" s="1"/>
  <c r="AB94" i="5" s="1"/>
  <c r="Z126" i="5"/>
  <c r="AA126" i="5" s="1"/>
  <c r="Z198" i="5"/>
  <c r="AA198" i="5" s="1"/>
  <c r="AC198" i="5" s="1"/>
  <c r="Z25" i="5"/>
  <c r="AA25" i="5" s="1"/>
  <c r="AC25" i="5" s="1"/>
  <c r="Z228" i="5"/>
  <c r="AA228" i="5" s="1"/>
  <c r="AC228" i="5" s="1"/>
  <c r="Z119" i="5"/>
  <c r="AA119" i="5" s="1"/>
  <c r="Z57" i="5"/>
  <c r="AA57" i="5" s="1"/>
  <c r="AD57" i="5" s="1"/>
  <c r="Z260" i="5"/>
  <c r="AA260" i="5" s="1"/>
  <c r="AB260" i="5" s="1"/>
  <c r="Z262" i="5"/>
  <c r="AA262" i="5" s="1"/>
  <c r="Z89" i="5"/>
  <c r="AA89" i="5" s="1"/>
  <c r="AE89" i="5" s="1"/>
  <c r="Z183" i="5"/>
  <c r="AA183" i="5" s="1"/>
  <c r="AD183" i="5" s="1"/>
  <c r="Z121" i="5"/>
  <c r="AA121" i="5" s="1"/>
  <c r="AF121" i="5" s="1"/>
  <c r="Z64" i="5"/>
  <c r="AA64" i="5" s="1"/>
  <c r="AE64" i="5" s="1"/>
  <c r="Z67" i="5"/>
  <c r="AA67" i="5" s="1"/>
  <c r="AC67" i="5" s="1"/>
  <c r="Z153" i="5"/>
  <c r="AA153" i="5" s="1"/>
  <c r="AF153" i="5" s="1"/>
  <c r="Z247" i="5"/>
  <c r="AA247" i="5" s="1"/>
  <c r="AG247" i="5" s="1"/>
  <c r="Z185" i="5"/>
  <c r="AA185" i="5" s="1"/>
  <c r="AG185" i="5" s="1"/>
  <c r="Z211" i="5"/>
  <c r="AA211" i="5" s="1"/>
  <c r="AC211" i="5" s="1"/>
  <c r="Z102" i="5"/>
  <c r="AA102" i="5" s="1"/>
  <c r="AB102" i="5" s="1"/>
  <c r="Z243" i="5"/>
  <c r="AA243" i="5" s="1"/>
  <c r="AG243" i="5" s="1"/>
  <c r="Z75" i="5"/>
  <c r="AA75" i="5" s="1"/>
  <c r="AE75" i="5" s="1"/>
  <c r="Z161" i="5"/>
  <c r="AA161" i="5" s="1"/>
  <c r="AD161" i="5" s="1"/>
  <c r="Z172" i="5"/>
  <c r="AA172" i="5" s="1"/>
  <c r="AB172" i="5" s="1"/>
  <c r="Z193" i="5"/>
  <c r="AA193" i="5" s="1"/>
  <c r="AB193" i="5" s="1"/>
  <c r="Z139" i="5"/>
  <c r="AA139" i="5" s="1"/>
  <c r="AG139" i="5" s="1"/>
  <c r="Z225" i="5"/>
  <c r="AA225" i="5" s="1"/>
  <c r="Z236" i="5"/>
  <c r="AA236" i="5" s="1"/>
  <c r="AF236" i="5" s="1"/>
  <c r="Z257" i="5"/>
  <c r="AA257" i="5" s="1"/>
  <c r="AG257" i="5" s="1"/>
  <c r="Z162" i="5"/>
  <c r="AA162" i="5" s="1"/>
  <c r="AG162" i="5" s="1"/>
  <c r="Z53" i="5"/>
  <c r="AA53" i="5" s="1"/>
  <c r="AB53" i="5" s="1"/>
  <c r="Z90" i="5"/>
  <c r="AA90" i="5" s="1"/>
  <c r="AD90" i="5" s="1"/>
  <c r="Z88" i="5"/>
  <c r="AA88" i="5" s="1"/>
  <c r="AB88" i="5" s="1"/>
  <c r="Z238" i="5"/>
  <c r="AA238" i="5" s="1"/>
  <c r="AG238" i="5" s="1"/>
  <c r="Z120" i="5"/>
  <c r="AA120" i="5" s="1"/>
  <c r="AB120" i="5" s="1"/>
  <c r="Z192" i="5"/>
  <c r="AA192" i="5" s="1"/>
  <c r="AC192" i="5" s="1"/>
  <c r="Z19" i="5"/>
  <c r="AA19" i="5" s="1"/>
  <c r="AB19" i="5" s="1"/>
  <c r="Z169" i="5"/>
  <c r="AA169" i="5" s="1"/>
  <c r="AC169" i="5" s="1"/>
  <c r="Z132" i="5"/>
  <c r="AA132" i="5" s="1"/>
  <c r="AG132" i="5" s="1"/>
  <c r="Z95" i="5"/>
  <c r="AA95" i="5" s="1"/>
  <c r="AD95" i="5" s="1"/>
  <c r="Z245" i="5"/>
  <c r="AA245" i="5" s="1"/>
  <c r="AG245" i="5" s="1"/>
  <c r="Z127" i="5"/>
  <c r="AA127" i="5" s="1"/>
  <c r="AF127" i="5" s="1"/>
  <c r="Z159" i="5"/>
  <c r="AA159" i="5" s="1"/>
  <c r="Z50" i="5"/>
  <c r="AA50" i="5" s="1"/>
  <c r="AD50" i="5" s="1"/>
  <c r="Z191" i="5"/>
  <c r="AA191" i="5" s="1"/>
  <c r="AC191" i="5" s="1"/>
  <c r="Z11" i="5"/>
  <c r="AA11" i="5" s="1"/>
  <c r="AC11" i="5" s="1"/>
  <c r="Z97" i="5"/>
  <c r="AA97" i="5" s="1"/>
  <c r="Z108" i="5"/>
  <c r="AA108" i="5" s="1"/>
  <c r="AC108" i="5" s="1"/>
  <c r="Z129" i="5"/>
  <c r="AA129" i="5" s="1"/>
  <c r="AD129" i="5" s="1"/>
  <c r="Z201" i="5"/>
  <c r="AA201" i="5" s="1"/>
  <c r="AD201" i="5" s="1"/>
  <c r="Z231" i="5"/>
  <c r="AA231" i="5" s="1"/>
  <c r="AG231" i="5" s="1"/>
  <c r="Z122" i="5"/>
  <c r="AA122" i="5" s="1"/>
  <c r="AF122" i="5" s="1"/>
  <c r="Z263" i="5"/>
  <c r="AA263" i="5" s="1"/>
  <c r="AD263" i="5" s="1"/>
  <c r="Z6" i="5"/>
  <c r="AA6" i="5" s="1"/>
  <c r="AE6" i="5" s="1"/>
  <c r="Z36" i="5"/>
  <c r="AA36" i="5" s="1"/>
  <c r="AF36" i="5" s="1"/>
  <c r="Z186" i="5"/>
  <c r="AA186" i="5" s="1"/>
  <c r="AD186" i="5" s="1"/>
  <c r="Z68" i="5"/>
  <c r="AA68" i="5" s="1"/>
  <c r="AD68" i="5" s="1"/>
  <c r="Z26" i="5"/>
  <c r="AA26" i="5" s="1"/>
  <c r="AD26" i="5" s="1"/>
  <c r="Z24" i="5"/>
  <c r="AA24" i="5" s="1"/>
  <c r="Z174" i="5"/>
  <c r="AA174" i="5" s="1"/>
  <c r="AE174" i="5" s="1"/>
  <c r="Z84" i="5"/>
  <c r="AA84" i="5" s="1"/>
  <c r="AF84" i="5" s="1"/>
  <c r="Z170" i="5"/>
  <c r="AA170" i="5" s="1"/>
  <c r="AF170" i="5" s="1"/>
  <c r="Z61" i="5"/>
  <c r="AA61" i="5" s="1"/>
  <c r="Z232" i="5"/>
  <c r="AA232" i="5" s="1"/>
  <c r="AG232" i="5" s="1"/>
  <c r="Z202" i="5"/>
  <c r="AA202" i="5" s="1"/>
  <c r="AD202" i="5" s="1"/>
  <c r="Z37" i="5"/>
  <c r="AA37" i="5" s="1"/>
  <c r="AD37" i="5" s="1"/>
  <c r="Z163" i="5"/>
  <c r="AA163" i="5" s="1"/>
  <c r="Z101" i="5"/>
  <c r="AA101" i="5" s="1"/>
  <c r="AC101" i="5" s="1"/>
  <c r="Z227" i="5"/>
  <c r="AA227" i="5" s="1"/>
  <c r="AF227" i="5" s="1"/>
  <c r="Z176" i="5"/>
  <c r="AA176" i="5" s="1"/>
  <c r="Z165" i="5"/>
  <c r="AA165" i="5" s="1"/>
  <c r="AF165" i="5" s="1"/>
  <c r="Z32" i="5"/>
  <c r="AA32" i="5" s="1"/>
  <c r="AE32" i="5" s="1"/>
  <c r="Z56" i="5"/>
  <c r="AA56" i="5" s="1"/>
  <c r="AC56" i="5" s="1"/>
  <c r="Z17" i="5"/>
  <c r="AA17" i="5" s="1"/>
  <c r="AC17" i="5" s="1"/>
  <c r="Z223" i="5"/>
  <c r="AA223" i="5" s="1"/>
  <c r="Z114" i="5"/>
  <c r="AA114" i="5" s="1"/>
  <c r="AB114" i="5" s="1"/>
  <c r="Z255" i="5"/>
  <c r="AA255" i="5" s="1"/>
  <c r="AF255" i="5" s="1"/>
  <c r="Z151" i="5"/>
  <c r="AA151" i="5" s="1"/>
  <c r="AB151" i="5" s="1"/>
  <c r="Z237" i="5"/>
  <c r="AA237" i="5" s="1"/>
  <c r="Z40" i="5"/>
  <c r="AA40" i="5" s="1"/>
  <c r="AB40" i="5" s="1"/>
  <c r="Z10" i="5"/>
  <c r="AA10" i="5" s="1"/>
  <c r="AC10" i="5" s="1"/>
  <c r="Z215" i="5"/>
  <c r="AA215" i="5" s="1"/>
  <c r="AF215" i="5" s="1"/>
  <c r="Z42" i="5"/>
  <c r="AA42" i="5" s="1"/>
  <c r="AB42" i="5" s="1"/>
  <c r="Z104" i="5"/>
  <c r="AA104" i="5" s="1"/>
  <c r="AB104" i="5" s="1"/>
  <c r="Z74" i="5"/>
  <c r="AA74" i="5" s="1"/>
  <c r="AG74" i="5" s="1"/>
  <c r="Z203" i="5"/>
  <c r="AA203" i="5" s="1"/>
  <c r="AG203" i="5" s="1"/>
  <c r="Z30" i="5"/>
  <c r="AA30" i="5" s="1"/>
  <c r="AB30" i="5" s="1"/>
  <c r="Z134" i="5"/>
  <c r="AA134" i="5" s="1"/>
  <c r="AD134" i="5" s="1"/>
  <c r="Z164" i="5"/>
  <c r="AA164" i="5" s="1"/>
  <c r="AD164" i="5" s="1"/>
  <c r="Z55" i="5"/>
  <c r="AA55" i="5" s="1"/>
  <c r="Z196" i="5"/>
  <c r="AA196" i="5" s="1"/>
  <c r="AG196" i="5" s="1"/>
  <c r="Z65" i="5"/>
  <c r="AA65" i="5" s="1"/>
  <c r="AC65" i="5" s="1"/>
  <c r="Z31" i="5"/>
  <c r="AA31" i="5" s="1"/>
  <c r="AE31" i="5" s="1"/>
  <c r="Z181" i="5"/>
  <c r="AA181" i="5" s="1"/>
  <c r="AD181" i="5" s="1"/>
  <c r="Z190" i="5"/>
  <c r="AA190" i="5" s="1"/>
  <c r="Z136" i="5"/>
  <c r="AA136" i="5" s="1"/>
  <c r="AE136" i="5" s="1"/>
  <c r="Z222" i="5"/>
  <c r="AA222" i="5" s="1"/>
  <c r="AD222" i="5" s="1"/>
  <c r="Z113" i="5"/>
  <c r="AA113" i="5" s="1"/>
  <c r="AE113" i="5" s="1"/>
  <c r="Z254" i="5"/>
  <c r="AA254" i="5" s="1"/>
  <c r="Z200" i="5"/>
  <c r="AA200" i="5" s="1"/>
  <c r="AB200" i="5" s="1"/>
  <c r="Z27" i="5"/>
  <c r="AA27" i="5" s="1"/>
  <c r="AB27" i="5" s="1"/>
  <c r="Z177" i="5"/>
  <c r="AA177" i="5" s="1"/>
  <c r="AB177" i="5" s="1"/>
  <c r="Z87" i="5"/>
  <c r="AA87" i="5" s="1"/>
  <c r="AC87" i="5" s="1"/>
  <c r="Z173" i="5"/>
  <c r="AA173" i="5" s="1"/>
  <c r="AE173" i="5" s="1"/>
  <c r="Z235" i="5"/>
  <c r="AA235" i="5" s="1"/>
  <c r="AB235" i="5" s="1"/>
  <c r="Z205" i="5"/>
  <c r="AA205" i="5" s="1"/>
  <c r="Z16" i="5"/>
  <c r="AA16" i="5" s="1"/>
  <c r="Z166" i="5"/>
  <c r="AA166" i="5" s="1"/>
  <c r="AD166" i="5" s="1"/>
  <c r="Z48" i="5"/>
  <c r="AA48" i="5" s="1"/>
  <c r="AC48" i="5" s="1"/>
  <c r="Z80" i="5"/>
  <c r="AA80" i="5" s="1"/>
  <c r="Z230" i="5"/>
  <c r="AA230" i="5" s="1"/>
  <c r="AF230" i="5" s="1"/>
  <c r="Z112" i="5"/>
  <c r="AA112" i="5" s="1"/>
  <c r="AC112" i="5" s="1"/>
  <c r="Z73" i="5"/>
  <c r="AA73" i="5" s="1"/>
  <c r="AE73" i="5" s="1"/>
  <c r="Z70" i="5"/>
  <c r="AA70" i="5" s="1"/>
  <c r="AG70" i="5" s="1"/>
  <c r="Z100" i="5"/>
  <c r="AA100" i="5" s="1"/>
  <c r="AF100" i="5" s="1"/>
  <c r="Z250" i="5"/>
  <c r="AA250" i="5" s="1"/>
  <c r="AF250" i="5" s="1"/>
  <c r="Z128" i="5"/>
  <c r="AA128" i="5" s="1"/>
  <c r="AE128" i="5" s="1"/>
  <c r="Z214" i="5"/>
  <c r="AA214" i="5" s="1"/>
  <c r="AG214" i="5" s="1"/>
  <c r="Z105" i="5"/>
  <c r="AA105" i="5" s="1"/>
  <c r="AB105" i="5" s="1"/>
  <c r="Z246" i="5"/>
  <c r="AA246" i="5" s="1"/>
  <c r="AB246" i="5" s="1"/>
  <c r="Z78" i="5"/>
  <c r="AA78" i="5" s="1"/>
  <c r="AE78" i="5" s="1"/>
  <c r="Z175" i="5"/>
  <c r="AA175" i="5" s="1"/>
  <c r="Z142" i="5"/>
  <c r="AA142" i="5" s="1"/>
  <c r="Z239" i="5"/>
  <c r="AA239" i="5" s="1"/>
  <c r="AB239" i="5" s="1"/>
  <c r="Z206" i="5"/>
  <c r="AA206" i="5" s="1"/>
  <c r="AD206" i="5" s="1"/>
  <c r="Z33" i="5"/>
  <c r="AA33" i="5" s="1"/>
  <c r="AC33" i="5" s="1"/>
  <c r="Z44" i="5"/>
  <c r="AA44" i="5" s="1"/>
  <c r="Z93" i="5"/>
  <c r="AA93" i="5" s="1"/>
  <c r="AE93" i="5" s="1"/>
  <c r="Z4" i="5"/>
  <c r="AA4" i="5" s="1"/>
  <c r="AE4" i="5" s="1"/>
  <c r="Z91" i="5"/>
  <c r="AA91" i="5" s="1"/>
  <c r="AG91" i="5" s="1"/>
  <c r="Z241" i="5"/>
  <c r="AA241" i="5" s="1"/>
  <c r="Z123" i="5"/>
  <c r="AA123" i="5" s="1"/>
  <c r="AE123" i="5" s="1"/>
  <c r="Z195" i="5"/>
  <c r="AA195" i="5" s="1"/>
  <c r="AG195" i="5" s="1"/>
  <c r="Z22" i="5"/>
  <c r="AA22" i="5" s="1"/>
  <c r="Z116" i="5"/>
  <c r="AA116" i="5" s="1"/>
  <c r="AD116" i="5" s="1"/>
  <c r="Z54" i="5"/>
  <c r="AA54" i="5" s="1"/>
  <c r="AG54" i="5" s="1"/>
  <c r="Z259" i="5"/>
  <c r="AA259" i="5" s="1"/>
  <c r="AC259" i="5" s="1"/>
  <c r="Z86" i="5"/>
  <c r="AA86" i="5" s="1"/>
  <c r="AE86" i="5" s="1"/>
  <c r="Z180" i="5"/>
  <c r="AA180" i="5" s="1"/>
  <c r="AG180" i="5" s="1"/>
  <c r="Z118" i="5"/>
  <c r="AA118" i="5" s="1"/>
  <c r="AC118" i="5" s="1"/>
  <c r="Z20" i="5"/>
  <c r="AA20" i="5" s="1"/>
  <c r="AD20" i="5" s="1"/>
  <c r="Z106" i="5"/>
  <c r="AA106" i="5" s="1"/>
  <c r="AD106" i="5" s="1"/>
  <c r="Z168" i="5"/>
  <c r="AA168" i="5" s="1"/>
  <c r="AB168" i="5" s="1"/>
  <c r="Z208" i="5"/>
  <c r="AA208" i="5" s="1"/>
  <c r="AC208" i="5" s="1"/>
  <c r="Z99" i="5"/>
  <c r="AA99" i="5" s="1"/>
  <c r="AC99" i="5" s="1"/>
  <c r="Z240" i="5"/>
  <c r="AA240" i="5" s="1"/>
  <c r="AC240" i="5" s="1"/>
  <c r="Z72" i="5"/>
  <c r="AA72" i="5" s="1"/>
  <c r="AE72" i="5" s="1"/>
  <c r="Z158" i="5"/>
  <c r="AA158" i="5" s="1"/>
  <c r="AD158" i="5" s="1"/>
  <c r="Z49" i="5"/>
  <c r="AA49" i="5" s="1"/>
  <c r="AC49" i="5" s="1"/>
  <c r="Z7" i="5"/>
  <c r="AA7" i="5" s="1"/>
  <c r="AG7" i="5" s="1"/>
  <c r="Z9" i="5"/>
  <c r="AA9" i="5" s="1"/>
  <c r="AG9" i="5" s="1"/>
  <c r="Z212" i="5"/>
  <c r="AA212" i="5" s="1"/>
  <c r="AF212" i="5" s="1"/>
  <c r="Z39" i="5"/>
  <c r="AA39" i="5" s="1"/>
  <c r="AB39" i="5" s="1"/>
  <c r="Z189" i="5"/>
  <c r="AA189" i="5" s="1"/>
  <c r="Z71" i="5"/>
  <c r="AA71" i="5" s="1"/>
  <c r="AF71" i="5" s="1"/>
  <c r="Z103" i="5"/>
  <c r="AA103" i="5" s="1"/>
  <c r="AG103" i="5" s="1"/>
  <c r="Z253" i="5"/>
  <c r="AA253" i="5" s="1"/>
  <c r="AB253" i="5" s="1"/>
  <c r="Z131" i="5"/>
  <c r="AA131" i="5" s="1"/>
  <c r="AC131" i="5" s="1"/>
  <c r="Z217" i="5"/>
  <c r="AA217" i="5" s="1"/>
  <c r="Z52" i="5"/>
  <c r="AA52" i="5" s="1"/>
  <c r="AF52" i="5" s="1"/>
  <c r="Z249" i="5"/>
  <c r="AA249" i="5" s="1"/>
  <c r="AC249" i="5" s="1"/>
  <c r="Z59" i="5"/>
  <c r="AA59" i="5" s="1"/>
  <c r="AF59" i="5" s="1"/>
  <c r="Z81" i="5"/>
  <c r="AA81" i="5" s="1"/>
  <c r="AE81" i="5" s="1"/>
  <c r="Z28" i="5"/>
  <c r="AA28" i="5" s="1"/>
  <c r="AC28" i="5" s="1"/>
  <c r="Z178" i="5"/>
  <c r="AA178" i="5" s="1"/>
  <c r="AG178" i="5" s="1"/>
  <c r="Z60" i="5"/>
  <c r="AA60" i="5" s="1"/>
  <c r="AG60" i="5" s="1"/>
  <c r="Z62" i="5"/>
  <c r="AA62" i="5" s="1"/>
  <c r="Z145" i="5"/>
  <c r="AA145" i="5" s="1"/>
  <c r="AB145" i="5" s="1"/>
  <c r="Z92" i="5"/>
  <c r="AA92" i="5" s="1"/>
  <c r="AD92" i="5" s="1"/>
  <c r="Z242" i="5"/>
  <c r="AA242" i="5" s="1"/>
  <c r="AG242" i="5" s="1"/>
  <c r="Z29" i="5"/>
  <c r="AA29" i="5" s="1"/>
  <c r="Z144" i="5"/>
  <c r="AA144" i="5" s="1"/>
  <c r="AB144" i="5" s="1"/>
  <c r="Z35" i="5"/>
  <c r="AA35" i="5" s="1"/>
  <c r="AB35" i="5" s="1"/>
  <c r="Z135" i="5"/>
  <c r="AA135" i="5" s="1"/>
  <c r="AC135" i="5" s="1"/>
  <c r="Z226" i="5"/>
  <c r="AA226" i="5" s="1"/>
  <c r="AD226" i="5" s="1"/>
  <c r="Z117" i="5"/>
  <c r="AA117" i="5" s="1"/>
  <c r="AB117" i="5" s="1"/>
  <c r="Z154" i="5"/>
  <c r="AA154" i="5" s="1"/>
  <c r="AC154" i="5" s="1"/>
  <c r="Z152" i="5"/>
  <c r="AA152" i="5" s="1"/>
  <c r="AD152" i="5" s="1"/>
  <c r="Z43" i="5"/>
  <c r="AA43" i="5" s="1"/>
  <c r="Z13" i="5"/>
  <c r="AA13" i="5" s="1"/>
  <c r="AF13" i="5" s="1"/>
  <c r="Z184" i="5"/>
  <c r="AA184" i="5" s="1"/>
  <c r="AC184" i="5" s="1"/>
  <c r="Z218" i="5"/>
  <c r="AA218" i="5" s="1"/>
  <c r="AF218" i="5" s="1"/>
  <c r="Z45" i="5"/>
  <c r="AA45" i="5" s="1"/>
  <c r="Z216" i="5"/>
  <c r="AA216" i="5" s="1"/>
  <c r="Z107" i="5"/>
  <c r="AA107" i="5" s="1"/>
  <c r="AG107" i="5" s="1"/>
  <c r="Z77" i="5"/>
  <c r="AA77" i="5" s="1"/>
  <c r="AE77" i="5" s="1"/>
  <c r="Z248" i="5"/>
  <c r="AA248" i="5" s="1"/>
  <c r="Z23" i="5"/>
  <c r="AA23" i="5" s="1"/>
  <c r="AD23" i="5" s="1"/>
  <c r="Z109" i="5"/>
  <c r="AA109" i="5" s="1"/>
  <c r="Z171" i="5"/>
  <c r="AA171" i="5" s="1"/>
  <c r="AB171" i="5" s="1"/>
  <c r="Z137" i="5"/>
  <c r="AA137" i="5" s="1"/>
  <c r="Z167" i="5"/>
  <c r="AA167" i="5" s="1"/>
  <c r="AG167" i="5" s="1"/>
  <c r="Z58" i="5"/>
  <c r="AA58" i="5" s="1"/>
  <c r="AE58" i="5" s="1"/>
  <c r="Z199" i="5"/>
  <c r="AA199" i="5" s="1"/>
  <c r="AD199" i="5" s="1"/>
  <c r="Z34" i="5"/>
  <c r="AA34" i="5" s="1"/>
  <c r="Z160" i="5"/>
  <c r="AA160" i="5" s="1"/>
  <c r="AF160" i="5" s="1"/>
  <c r="Z141" i="5"/>
  <c r="AA141" i="5" s="1"/>
  <c r="AD141" i="5" s="1"/>
  <c r="Z98" i="5"/>
  <c r="AA98" i="5" s="1"/>
  <c r="AF98" i="5" s="1"/>
  <c r="Z224" i="5"/>
  <c r="AA224" i="5" s="1"/>
  <c r="AC224" i="5" s="1"/>
  <c r="Z138" i="5"/>
  <c r="AA138" i="5" s="1"/>
  <c r="AF138" i="5" s="1"/>
  <c r="Z150" i="5"/>
  <c r="AA150" i="5" s="1"/>
  <c r="AB150" i="5" s="1"/>
  <c r="Z41" i="5"/>
  <c r="AA41" i="5" s="1"/>
  <c r="AC41" i="5" s="1"/>
  <c r="Z244" i="5"/>
  <c r="AA244" i="5" s="1"/>
  <c r="Z182" i="5"/>
  <c r="AA182" i="5" s="1"/>
  <c r="AB182" i="5" s="1"/>
  <c r="Z14" i="5"/>
  <c r="AA14" i="5" s="1"/>
  <c r="Z220" i="5"/>
  <c r="AA220" i="5" s="1"/>
  <c r="AC220" i="5" s="1"/>
  <c r="Z111" i="5"/>
  <c r="AA111" i="5" s="1"/>
  <c r="AB111" i="5" s="1"/>
  <c r="Z252" i="5"/>
  <c r="AA252" i="5" s="1"/>
  <c r="AF252" i="5" s="1"/>
  <c r="Z148" i="5"/>
  <c r="AA148" i="5" s="1"/>
  <c r="Z234" i="5"/>
  <c r="AA234" i="5" s="1"/>
  <c r="Z125" i="5"/>
  <c r="AA125" i="5" s="1"/>
  <c r="Z51" i="5"/>
  <c r="AA51" i="5" s="1"/>
  <c r="AD51" i="5" s="1"/>
  <c r="Z256" i="5"/>
  <c r="AA256" i="5" s="1"/>
  <c r="AB256" i="5" s="1"/>
  <c r="Z83" i="5"/>
  <c r="AA83" i="5" s="1"/>
  <c r="AG83" i="5" s="1"/>
  <c r="Z233" i="5"/>
  <c r="AA233" i="5" s="1"/>
  <c r="AD233" i="5" s="1"/>
  <c r="Z115" i="5"/>
  <c r="AA115" i="5" s="1"/>
  <c r="AD115" i="5" s="1"/>
  <c r="Z147" i="5"/>
  <c r="AA147" i="5" s="1"/>
  <c r="Z38" i="5"/>
  <c r="AA38" i="5" s="1"/>
  <c r="AB38" i="5" s="1"/>
  <c r="Z179" i="5"/>
  <c r="AA179" i="5" s="1"/>
  <c r="AG179" i="5" s="1"/>
  <c r="Z229" i="5"/>
  <c r="AA229" i="5" s="1"/>
  <c r="AD229" i="5" s="1"/>
  <c r="Z96" i="5"/>
  <c r="AA96" i="5" s="1"/>
  <c r="AB96" i="5" s="1"/>
  <c r="Z157" i="5"/>
  <c r="AA157" i="5" s="1"/>
  <c r="AC157" i="5" s="1"/>
  <c r="Z155" i="5"/>
  <c r="AA155" i="5" s="1"/>
  <c r="Z46" i="5"/>
  <c r="AA46" i="5" s="1"/>
  <c r="Z187" i="5"/>
  <c r="AA187" i="5" s="1"/>
  <c r="Z221" i="5"/>
  <c r="AA221" i="5" s="1"/>
  <c r="AD221" i="5" s="1"/>
  <c r="Z219" i="5"/>
  <c r="AA219" i="5" s="1"/>
  <c r="AE219" i="5" s="1"/>
  <c r="Z110" i="5"/>
  <c r="AA110" i="5" s="1"/>
  <c r="AD110" i="5" s="1"/>
  <c r="Z251" i="5"/>
  <c r="AA251" i="5" s="1"/>
  <c r="AG251" i="5" s="1"/>
  <c r="Z124" i="5"/>
  <c r="AA124" i="5" s="1"/>
  <c r="Z204" i="5"/>
  <c r="AA204" i="5" s="1"/>
  <c r="Z85" i="5"/>
  <c r="AA85" i="5" s="1"/>
  <c r="AE85" i="5" s="1"/>
  <c r="Z146" i="5"/>
  <c r="AA146" i="5" s="1"/>
  <c r="AG146" i="5" s="1"/>
  <c r="Z15" i="5"/>
  <c r="AA15" i="5" s="1"/>
  <c r="AC15" i="5" s="1"/>
  <c r="Z63" i="5"/>
  <c r="AA63" i="5" s="1"/>
  <c r="AF63" i="5" s="1"/>
  <c r="Z207" i="5"/>
  <c r="AA207" i="5" s="1"/>
  <c r="AF207" i="5" s="1"/>
  <c r="Z66" i="5"/>
  <c r="AA66" i="5" s="1"/>
  <c r="AF66" i="5" s="1"/>
  <c r="Z12" i="5"/>
  <c r="AA12" i="5" s="1"/>
  <c r="AD12" i="5" s="1"/>
  <c r="Z76" i="5"/>
  <c r="AA76" i="5" s="1"/>
  <c r="AE76" i="5" s="1"/>
  <c r="Z149" i="5"/>
  <c r="AA149" i="5" s="1"/>
  <c r="AE149" i="5" s="1"/>
  <c r="Z79" i="5"/>
  <c r="AA79" i="5" s="1"/>
  <c r="Z140" i="5"/>
  <c r="AA140" i="5" s="1"/>
  <c r="AF140" i="5" s="1"/>
  <c r="Z194" i="5"/>
  <c r="AA194" i="5" s="1"/>
  <c r="AE194" i="5" s="1"/>
  <c r="Z197" i="5"/>
  <c r="AA197" i="5" s="1"/>
  <c r="AG197" i="5" s="1"/>
  <c r="Z258" i="5"/>
  <c r="AA258" i="5" s="1"/>
  <c r="Z261" i="5"/>
  <c r="AA261" i="5" s="1"/>
  <c r="AF261" i="5" s="1"/>
  <c r="Z21" i="5"/>
  <c r="AA21" i="5" s="1"/>
  <c r="Z69" i="5"/>
  <c r="AA69" i="5" s="1"/>
  <c r="AC69" i="5" s="1"/>
  <c r="Z213" i="5"/>
  <c r="AA213" i="5" s="1"/>
  <c r="Z210" i="5"/>
  <c r="AA210" i="5" s="1"/>
  <c r="AG210" i="5" s="1"/>
  <c r="Z82" i="5"/>
  <c r="AA82" i="5" s="1"/>
  <c r="AG82" i="5" s="1"/>
  <c r="Z143" i="5"/>
  <c r="AA143" i="5" s="1"/>
  <c r="AD143" i="5" s="1"/>
  <c r="Z18" i="5"/>
  <c r="AA18" i="5" s="1"/>
  <c r="Z133" i="5"/>
  <c r="AA133" i="5" s="1"/>
  <c r="AF133" i="5" s="1"/>
  <c r="AO262" i="5"/>
  <c r="AO243" i="5"/>
  <c r="AP243" i="5" s="1"/>
  <c r="AO212" i="5"/>
  <c r="AP212" i="5" s="1"/>
  <c r="AO183" i="5"/>
  <c r="AO240" i="5"/>
  <c r="AP240" i="5" s="1"/>
  <c r="AO147" i="5"/>
  <c r="AP147" i="5" s="1"/>
  <c r="AO118" i="5"/>
  <c r="AO247" i="5"/>
  <c r="AO179" i="5"/>
  <c r="AP179" i="5" s="1"/>
  <c r="AO11" i="5"/>
  <c r="AP11" i="5" s="1"/>
  <c r="AO44" i="5"/>
  <c r="AP44" i="5" s="1"/>
  <c r="AO75" i="5"/>
  <c r="AO108" i="5"/>
  <c r="AP108" i="5" s="1"/>
  <c r="AO14" i="5"/>
  <c r="AP14" i="5" s="1"/>
  <c r="AO139" i="5"/>
  <c r="AO46" i="5"/>
  <c r="AP46" i="5" s="1"/>
  <c r="AO172" i="5"/>
  <c r="AO17" i="5"/>
  <c r="AP17" i="5" s="1"/>
  <c r="AO106" i="5"/>
  <c r="AP106" i="5" s="1"/>
  <c r="AO231" i="5"/>
  <c r="AP231" i="5" s="1"/>
  <c r="AO13" i="5"/>
  <c r="AO45" i="5"/>
  <c r="AO69" i="5"/>
  <c r="AP69" i="5" s="1"/>
  <c r="AO48" i="5"/>
  <c r="AO228" i="5"/>
  <c r="AO133" i="5"/>
  <c r="AP133" i="5" s="1"/>
  <c r="AO112" i="5"/>
  <c r="AP112" i="5" s="1"/>
  <c r="AO19" i="5"/>
  <c r="AO241" i="5"/>
  <c r="AP241" i="5" s="1"/>
  <c r="AO51" i="5"/>
  <c r="AO132" i="5"/>
  <c r="AP132" i="5" s="1"/>
  <c r="AO39" i="5"/>
  <c r="AP39" i="5" s="1"/>
  <c r="AO10" i="5"/>
  <c r="AP10" i="5" s="1"/>
  <c r="AO229" i="5"/>
  <c r="AP229" i="5" s="1"/>
  <c r="AO95" i="5"/>
  <c r="AO222" i="5"/>
  <c r="AP222" i="5" s="1"/>
  <c r="AO34" i="5"/>
  <c r="AP34" i="5" s="1"/>
  <c r="AO254" i="5"/>
  <c r="AP254" i="5" s="1"/>
  <c r="AO184" i="5"/>
  <c r="AO91" i="5"/>
  <c r="AP91" i="5" s="1"/>
  <c r="AO62" i="5"/>
  <c r="AP62" i="5" s="1"/>
  <c r="AO199" i="5"/>
  <c r="AP199" i="5" s="1"/>
  <c r="AO22" i="5"/>
  <c r="AP22" i="5" s="1"/>
  <c r="AO226" i="5"/>
  <c r="AO202" i="5"/>
  <c r="AP202" i="5" s="1"/>
  <c r="AO5" i="5"/>
  <c r="AO201" i="5"/>
  <c r="AP201" i="5" s="1"/>
  <c r="AO164" i="5"/>
  <c r="AP164" i="5" s="1"/>
  <c r="AO94" i="5"/>
  <c r="AO156" i="5"/>
  <c r="AO127" i="5"/>
  <c r="AP127" i="5" s="1"/>
  <c r="AO188" i="5"/>
  <c r="AP188" i="5" s="1"/>
  <c r="AO33" i="5"/>
  <c r="AP33" i="5" s="1"/>
  <c r="AO158" i="5"/>
  <c r="AO220" i="5"/>
  <c r="AP220" i="5" s="1"/>
  <c r="AO65" i="5"/>
  <c r="AO191" i="5"/>
  <c r="AP191" i="5" s="1"/>
  <c r="AO252" i="5"/>
  <c r="AP252" i="5" s="1"/>
  <c r="AO97" i="5"/>
  <c r="AP97" i="5" s="1"/>
  <c r="AO187" i="5"/>
  <c r="AP187" i="5" s="1"/>
  <c r="AO31" i="5"/>
  <c r="AO256" i="5"/>
  <c r="AP256" i="5" s="1"/>
  <c r="AO217" i="5"/>
  <c r="AO113" i="5"/>
  <c r="AP113" i="5" s="1"/>
  <c r="AO175" i="5"/>
  <c r="AP175" i="5" s="1"/>
  <c r="AO146" i="5"/>
  <c r="AP146" i="5" s="1"/>
  <c r="AO207" i="5"/>
  <c r="AP207" i="5" s="1"/>
  <c r="AO87" i="5"/>
  <c r="AO4" i="5"/>
  <c r="AP4" i="5" s="1"/>
  <c r="AO26" i="5"/>
  <c r="AP26" i="5" s="1"/>
  <c r="AO245" i="5"/>
  <c r="AP245" i="5" s="1"/>
  <c r="AO151" i="5"/>
  <c r="AP151" i="5" s="1"/>
  <c r="AO58" i="5"/>
  <c r="AO230" i="5"/>
  <c r="AP230" i="5" s="1"/>
  <c r="AO29" i="5"/>
  <c r="AP29" i="5" s="1"/>
  <c r="AO90" i="5"/>
  <c r="AP90" i="5" s="1"/>
  <c r="AO86" i="5"/>
  <c r="AP86" i="5" s="1"/>
  <c r="AO215" i="5"/>
  <c r="AP215" i="5" s="1"/>
  <c r="AO122" i="5"/>
  <c r="AP122" i="5" s="1"/>
  <c r="AO263" i="5"/>
  <c r="AP263" i="5" s="1"/>
  <c r="AO93" i="5"/>
  <c r="AO24" i="5"/>
  <c r="AP24" i="5" s="1"/>
  <c r="AO150" i="5"/>
  <c r="AP150" i="5" s="1"/>
  <c r="AO57" i="5"/>
  <c r="AO20" i="5"/>
  <c r="AO89" i="5"/>
  <c r="AP89" i="5" s="1"/>
  <c r="AO52" i="5"/>
  <c r="AO76" i="5"/>
  <c r="AP76" i="5" s="1"/>
  <c r="AO221" i="5"/>
  <c r="AP221" i="5" s="1"/>
  <c r="AO15" i="5"/>
  <c r="AO140" i="5"/>
  <c r="AP140" i="5" s="1"/>
  <c r="AO47" i="5"/>
  <c r="AO18" i="5"/>
  <c r="AP18" i="5" s="1"/>
  <c r="AO238" i="5"/>
  <c r="AO79" i="5"/>
  <c r="AP79" i="5" s="1"/>
  <c r="AO83" i="5"/>
  <c r="AP83" i="5" s="1"/>
  <c r="AO54" i="5"/>
  <c r="AO258" i="5"/>
  <c r="AP258" i="5" s="1"/>
  <c r="AO250" i="5"/>
  <c r="AP250" i="5" s="1"/>
  <c r="AO193" i="5"/>
  <c r="AP193" i="5" s="1"/>
  <c r="AO235" i="5"/>
  <c r="AP235" i="5" s="1"/>
  <c r="AO260" i="5"/>
  <c r="AO167" i="5"/>
  <c r="AP167" i="5" s="1"/>
  <c r="AO138" i="5"/>
  <c r="AP138" i="5" s="1"/>
  <c r="AO50" i="5"/>
  <c r="AP50" i="5" s="1"/>
  <c r="AO223" i="5"/>
  <c r="AP223" i="5" s="1"/>
  <c r="AO21" i="5"/>
  <c r="AP21" i="5" s="1"/>
  <c r="AO53" i="5"/>
  <c r="AP53" i="5" s="1"/>
  <c r="AO12" i="5"/>
  <c r="AP12" i="5" s="1"/>
  <c r="AO208" i="5"/>
  <c r="AP208" i="5" s="1"/>
  <c r="AO170" i="5"/>
  <c r="AP170" i="5" s="1"/>
  <c r="AO77" i="5"/>
  <c r="AP77" i="5" s="1"/>
  <c r="AO8" i="5"/>
  <c r="AP8" i="5" s="1"/>
  <c r="AO109" i="5"/>
  <c r="AP109" i="5" s="1"/>
  <c r="AO40" i="5"/>
  <c r="AP40" i="5" s="1"/>
  <c r="AO141" i="5"/>
  <c r="AP141" i="5" s="1"/>
  <c r="AO72" i="5"/>
  <c r="AP72" i="5" s="1"/>
  <c r="AO43" i="5"/>
  <c r="AP43" i="5" s="1"/>
  <c r="AO173" i="5"/>
  <c r="AP173" i="5" s="1"/>
  <c r="AO104" i="5"/>
  <c r="AO180" i="5"/>
  <c r="AO233" i="5"/>
  <c r="AP233" i="5" s="1"/>
  <c r="AO129" i="5"/>
  <c r="AP129" i="5" s="1"/>
  <c r="AO218" i="5"/>
  <c r="AP218" i="5" s="1"/>
  <c r="AO189" i="5"/>
  <c r="AP189" i="5" s="1"/>
  <c r="AO120" i="5"/>
  <c r="AP120" i="5" s="1"/>
  <c r="AO27" i="5"/>
  <c r="AP27" i="5" s="1"/>
  <c r="AO131" i="5"/>
  <c r="AP131" i="5" s="1"/>
  <c r="AO38" i="5"/>
  <c r="AO242" i="5"/>
  <c r="AP242" i="5" s="1"/>
  <c r="AO9" i="5"/>
  <c r="AP9" i="5" s="1"/>
  <c r="AO70" i="5"/>
  <c r="AP70" i="5" s="1"/>
  <c r="AO227" i="5"/>
  <c r="AP227" i="5" s="1"/>
  <c r="AO195" i="5"/>
  <c r="AO102" i="5"/>
  <c r="AP102" i="5" s="1"/>
  <c r="AO259" i="5"/>
  <c r="AO73" i="5"/>
  <c r="AP73" i="5" s="1"/>
  <c r="AO36" i="5"/>
  <c r="AP36" i="5" s="1"/>
  <c r="AO134" i="5"/>
  <c r="AP134" i="5" s="1"/>
  <c r="AO251" i="5"/>
  <c r="AP251" i="5" s="1"/>
  <c r="AO42" i="5"/>
  <c r="AP42" i="5" s="1"/>
  <c r="AO166" i="5"/>
  <c r="AP166" i="5" s="1"/>
  <c r="AO137" i="5"/>
  <c r="AP137" i="5" s="1"/>
  <c r="AO100" i="5"/>
  <c r="AP100" i="5" s="1"/>
  <c r="AO178" i="5"/>
  <c r="AP178" i="5" s="1"/>
  <c r="AO85" i="5"/>
  <c r="AO64" i="5"/>
  <c r="AP64" i="5" s="1"/>
  <c r="AO35" i="5"/>
  <c r="AP35" i="5" s="1"/>
  <c r="AO117" i="5"/>
  <c r="AP117" i="5" s="1"/>
  <c r="AO96" i="5"/>
  <c r="AP96" i="5" s="1"/>
  <c r="AO174" i="5"/>
  <c r="AP174" i="5" s="1"/>
  <c r="AO249" i="5"/>
  <c r="AP249" i="5" s="1"/>
  <c r="AO145" i="5"/>
  <c r="AP145" i="5" s="1"/>
  <c r="AO206" i="5"/>
  <c r="AP206" i="5" s="1"/>
  <c r="AO61" i="5"/>
  <c r="AP61" i="5" s="1"/>
  <c r="AO219" i="5"/>
  <c r="AP219" i="5" s="1"/>
  <c r="AO209" i="5"/>
  <c r="AO49" i="5"/>
  <c r="AP49" i="5" s="1"/>
  <c r="AO111" i="5"/>
  <c r="AP111" i="5" s="1"/>
  <c r="AO82" i="5"/>
  <c r="AP82" i="5" s="1"/>
  <c r="AO255" i="5"/>
  <c r="AP255" i="5" s="1"/>
  <c r="AO143" i="5"/>
  <c r="AP143" i="5" s="1"/>
  <c r="AO23" i="5"/>
  <c r="AP23" i="5" s="1"/>
  <c r="AO200" i="5"/>
  <c r="AO171" i="5"/>
  <c r="AP171" i="5" s="1"/>
  <c r="AO253" i="5"/>
  <c r="AP253" i="5" s="1"/>
  <c r="AO211" i="5"/>
  <c r="AP211" i="5" s="1"/>
  <c r="AO182" i="5"/>
  <c r="AP182" i="5" s="1"/>
  <c r="AO28" i="5"/>
  <c r="AP28" i="5" s="1"/>
  <c r="AO60" i="5"/>
  <c r="AP60" i="5" s="1"/>
  <c r="AO203" i="5"/>
  <c r="AP203" i="5" s="1"/>
  <c r="AO110" i="5"/>
  <c r="AP110" i="5" s="1"/>
  <c r="AO236" i="5"/>
  <c r="AP236" i="5" s="1"/>
  <c r="AO81" i="5"/>
  <c r="AP81" i="5" s="1"/>
  <c r="AO214" i="5"/>
  <c r="AP214" i="5" s="1"/>
  <c r="AO121" i="5"/>
  <c r="AP121" i="5" s="1"/>
  <c r="AO84" i="5"/>
  <c r="AP84" i="5" s="1"/>
  <c r="AO55" i="5"/>
  <c r="AP55" i="5" s="1"/>
  <c r="AO153" i="5"/>
  <c r="AP153" i="5" s="1"/>
  <c r="AO116" i="5"/>
  <c r="AP116" i="5" s="1"/>
  <c r="AO185" i="5"/>
  <c r="AP185" i="5" s="1"/>
  <c r="AO148" i="5"/>
  <c r="AP148" i="5" s="1"/>
  <c r="AO119" i="5"/>
  <c r="AP119" i="5" s="1"/>
  <c r="AO205" i="5"/>
  <c r="AP205" i="5" s="1"/>
  <c r="AO136" i="5"/>
  <c r="AP136" i="5" s="1"/>
  <c r="AO107" i="5"/>
  <c r="AP107" i="5" s="1"/>
  <c r="AO196" i="5"/>
  <c r="AP196" i="5" s="1"/>
  <c r="AO103" i="5"/>
  <c r="AP103" i="5" s="1"/>
  <c r="AO74" i="5"/>
  <c r="AP74" i="5" s="1"/>
  <c r="AO246" i="5"/>
  <c r="AP246" i="5" s="1"/>
  <c r="AO135" i="5"/>
  <c r="AP135" i="5" s="1"/>
  <c r="AO159" i="5"/>
  <c r="AP159" i="5" s="1"/>
  <c r="AO66" i="5"/>
  <c r="AP66" i="5" s="1"/>
  <c r="AO239" i="5"/>
  <c r="AP239" i="5" s="1"/>
  <c r="AO37" i="5"/>
  <c r="AP37" i="5" s="1"/>
  <c r="AO16" i="5"/>
  <c r="AP16" i="5" s="1"/>
  <c r="AO98" i="5"/>
  <c r="AP98" i="5" s="1"/>
  <c r="AO130" i="5"/>
  <c r="AP130" i="5" s="1"/>
  <c r="AO101" i="5"/>
  <c r="AP101" i="5" s="1"/>
  <c r="AO80" i="5"/>
  <c r="AP80" i="5" s="1"/>
  <c r="AO162" i="5"/>
  <c r="AP162" i="5" s="1"/>
  <c r="AO194" i="5"/>
  <c r="AP194" i="5" s="1"/>
  <c r="AO165" i="5"/>
  <c r="AP165" i="5" s="1"/>
  <c r="AO144" i="5"/>
  <c r="AP144" i="5" s="1"/>
  <c r="AO30" i="5"/>
  <c r="AP30" i="5" s="1"/>
  <c r="AO92" i="5"/>
  <c r="AP92" i="5" s="1"/>
  <c r="AO63" i="5"/>
  <c r="AP63" i="5" s="1"/>
  <c r="AO124" i="5"/>
  <c r="AP124" i="5" s="1"/>
  <c r="AO41" i="5"/>
  <c r="AP41" i="5" s="1"/>
  <c r="AO152" i="5"/>
  <c r="AP152" i="5" s="1"/>
  <c r="AO105" i="5"/>
  <c r="AP105" i="5" s="1"/>
  <c r="AO68" i="5"/>
  <c r="AP68" i="5" s="1"/>
  <c r="AO216" i="5"/>
  <c r="AP216" i="5" s="1"/>
  <c r="AO7" i="5"/>
  <c r="AO125" i="5"/>
  <c r="AP125" i="5" s="1"/>
  <c r="AO56" i="5"/>
  <c r="AP56" i="5" s="1"/>
  <c r="AO67" i="5"/>
  <c r="AP67" i="5" s="1"/>
  <c r="AO225" i="5"/>
  <c r="AP225" i="5" s="1"/>
  <c r="AO6" i="5"/>
  <c r="AP6" i="5" s="1"/>
  <c r="AO257" i="5"/>
  <c r="AP257" i="5" s="1"/>
  <c r="AO234" i="5"/>
  <c r="AP234" i="5" s="1"/>
  <c r="AO177" i="5"/>
  <c r="AP177" i="5" s="1"/>
  <c r="AO210" i="5"/>
  <c r="AP210" i="5" s="1"/>
  <c r="AO123" i="5"/>
  <c r="AP123" i="5" s="1"/>
  <c r="AO248" i="5"/>
  <c r="AP248" i="5" s="1"/>
  <c r="AO155" i="5"/>
  <c r="AP155" i="5" s="1"/>
  <c r="AO126" i="5"/>
  <c r="AP126" i="5" s="1"/>
  <c r="AO261" i="5"/>
  <c r="AP261" i="5" s="1"/>
  <c r="AO190" i="5"/>
  <c r="AP190" i="5" s="1"/>
  <c r="AO186" i="5"/>
  <c r="AP186" i="5" s="1"/>
  <c r="AO157" i="5"/>
  <c r="AP157" i="5" s="1"/>
  <c r="AO88" i="5"/>
  <c r="AP88" i="5" s="1"/>
  <c r="AO149" i="5"/>
  <c r="AP149" i="5" s="1"/>
  <c r="AO128" i="5"/>
  <c r="AP128" i="5" s="1"/>
  <c r="AO99" i="5"/>
  <c r="AP99" i="5" s="1"/>
  <c r="AO181" i="5"/>
  <c r="AP181" i="5" s="1"/>
  <c r="AO160" i="5"/>
  <c r="AP160" i="5" s="1"/>
  <c r="AO213" i="5"/>
  <c r="AP213" i="5" s="1"/>
  <c r="AO192" i="5"/>
  <c r="AP192" i="5" s="1"/>
  <c r="AO163" i="5"/>
  <c r="AP163" i="5" s="1"/>
  <c r="AO224" i="5"/>
  <c r="AP224" i="5" s="1"/>
  <c r="AO204" i="5"/>
  <c r="AP204" i="5" s="1"/>
  <c r="AO154" i="5"/>
  <c r="AP154" i="5" s="1"/>
  <c r="AO59" i="5"/>
  <c r="AP59" i="5" s="1"/>
  <c r="AO78" i="5"/>
  <c r="AP78" i="5" s="1"/>
  <c r="AO114" i="5"/>
  <c r="AP114" i="5" s="1"/>
  <c r="AO161" i="5"/>
  <c r="AP161" i="5" s="1"/>
  <c r="AO142" i="5"/>
  <c r="AP142" i="5" s="1"/>
  <c r="AO232" i="5"/>
  <c r="AP232" i="5" s="1"/>
  <c r="AO244" i="5"/>
  <c r="AP244" i="5" s="1"/>
  <c r="AO176" i="5"/>
  <c r="AP176" i="5" s="1"/>
  <c r="AO169" i="5"/>
  <c r="AP169" i="5" s="1"/>
  <c r="AO115" i="5"/>
  <c r="AP115" i="5" s="1"/>
  <c r="AO198" i="5"/>
  <c r="AP198" i="5" s="1"/>
  <c r="AO32" i="5"/>
  <c r="AP32" i="5" s="1"/>
  <c r="AO25" i="5"/>
  <c r="AP25" i="5" s="1"/>
  <c r="AO168" i="5"/>
  <c r="AP168" i="5" s="1"/>
  <c r="AO197" i="5"/>
  <c r="AP197" i="5" s="1"/>
  <c r="AO71" i="5"/>
  <c r="AP71" i="5" s="1"/>
  <c r="AO237" i="5"/>
  <c r="AP237" i="5" s="1"/>
  <c r="AM140" i="5"/>
  <c r="AM113" i="5"/>
  <c r="AM93" i="5"/>
  <c r="AM27" i="5"/>
  <c r="AM107" i="5"/>
  <c r="AM114" i="5"/>
  <c r="AM128" i="5"/>
  <c r="AM126" i="5"/>
  <c r="AM144" i="5"/>
  <c r="AM60" i="5"/>
  <c r="AM124" i="5"/>
  <c r="AM83" i="5"/>
  <c r="AM62" i="5"/>
  <c r="AM244" i="5"/>
  <c r="AM28" i="5"/>
  <c r="AM201" i="5"/>
  <c r="AM53" i="5"/>
  <c r="AM203" i="5"/>
  <c r="AM55" i="5"/>
  <c r="AM70" i="5"/>
  <c r="AM104" i="5"/>
  <c r="AM38" i="5"/>
  <c r="AM206" i="5"/>
  <c r="AM25" i="5"/>
  <c r="AM97" i="5"/>
  <c r="AM165" i="5"/>
  <c r="AM29" i="5"/>
  <c r="AM51" i="5"/>
  <c r="AM119" i="5"/>
  <c r="AM180" i="5"/>
  <c r="AM234" i="5"/>
  <c r="AM86" i="5"/>
  <c r="AM184" i="5"/>
  <c r="AM73" i="5"/>
  <c r="AM46" i="5"/>
  <c r="AM40" i="5"/>
  <c r="AM35" i="5"/>
  <c r="AM31" i="5"/>
  <c r="AM101" i="5"/>
  <c r="AM225" i="5"/>
  <c r="AM209" i="5"/>
  <c r="AM223" i="5"/>
  <c r="AM145" i="5"/>
  <c r="AM214" i="5"/>
  <c r="AM11" i="5"/>
  <c r="AM10" i="5"/>
  <c r="AM8" i="5"/>
  <c r="AM68" i="5"/>
  <c r="AM143" i="5"/>
  <c r="AM57" i="5"/>
  <c r="AM173" i="5"/>
  <c r="AM61" i="5"/>
  <c r="AM36" i="5"/>
  <c r="AM18" i="5"/>
  <c r="AM79" i="5"/>
  <c r="AM260" i="5"/>
  <c r="AM103" i="5"/>
  <c r="AM9" i="5"/>
  <c r="AM99" i="5"/>
  <c r="AM175" i="5"/>
  <c r="AM130" i="5"/>
  <c r="AM71" i="5"/>
  <c r="AM147" i="5"/>
  <c r="AM133" i="5"/>
  <c r="AM187" i="5"/>
  <c r="AM136" i="5"/>
  <c r="AM196" i="5"/>
  <c r="AM226" i="5"/>
  <c r="AM6" i="5"/>
  <c r="AM111" i="5"/>
  <c r="AM132" i="5"/>
  <c r="AM255" i="5"/>
  <c r="AM192" i="5"/>
  <c r="AM76" i="5"/>
  <c r="AM189" i="5"/>
  <c r="AM228" i="5"/>
  <c r="AM142" i="5"/>
  <c r="AM88" i="5"/>
  <c r="AM221" i="5"/>
  <c r="AM174" i="5"/>
  <c r="AM163" i="5"/>
  <c r="AM262" i="5"/>
  <c r="AM115" i="5"/>
  <c r="AM239" i="5"/>
  <c r="AM7" i="5"/>
  <c r="AM213" i="5"/>
  <c r="AM161" i="5"/>
  <c r="AM183" i="5"/>
  <c r="AM74" i="5"/>
  <c r="AM15" i="5"/>
  <c r="AM216" i="5"/>
  <c r="AM125" i="5"/>
  <c r="AM41" i="5"/>
  <c r="AM207" i="5"/>
  <c r="AM52" i="5"/>
  <c r="AM117" i="5"/>
  <c r="AM170" i="5"/>
  <c r="AM17" i="5"/>
  <c r="AM91" i="5"/>
  <c r="AM45" i="5"/>
  <c r="AM5" i="5"/>
  <c r="AM204" i="5"/>
  <c r="AM198" i="5"/>
  <c r="AM208" i="5"/>
  <c r="AM42" i="5"/>
  <c r="AM100" i="5"/>
  <c r="AM23" i="5"/>
  <c r="AM95" i="5"/>
  <c r="AM135" i="5"/>
  <c r="AM109" i="5"/>
  <c r="AM26" i="5"/>
  <c r="AM63" i="5"/>
  <c r="AM22" i="5"/>
  <c r="AM24" i="5"/>
  <c r="AM80" i="5"/>
  <c r="AM21" i="5"/>
  <c r="AM105" i="5"/>
  <c r="AM89" i="5"/>
  <c r="AM197" i="5"/>
  <c r="AM4" i="5"/>
  <c r="AM218" i="5"/>
  <c r="AM168" i="5"/>
  <c r="AM134" i="5"/>
  <c r="AM141" i="5"/>
  <c r="AM235" i="5"/>
  <c r="AM251" i="5"/>
  <c r="AM242" i="5"/>
  <c r="AM176" i="5"/>
  <c r="AM155" i="5"/>
  <c r="AM121" i="5"/>
  <c r="AM137" i="5"/>
  <c r="AM47" i="5"/>
  <c r="AM116" i="5"/>
  <c r="AM241" i="5"/>
  <c r="AM84" i="5"/>
  <c r="AM215" i="5"/>
  <c r="AM69" i="5"/>
  <c r="AM39" i="5"/>
  <c r="AM194" i="5"/>
  <c r="AM49" i="5"/>
  <c r="AM54" i="5"/>
  <c r="AM44" i="5"/>
  <c r="AM87" i="5"/>
  <c r="AM171" i="5"/>
  <c r="AM19" i="5"/>
  <c r="AM230" i="5"/>
  <c r="AM78" i="5"/>
  <c r="AM157" i="5"/>
  <c r="AM160" i="5"/>
  <c r="AM256" i="5"/>
  <c r="AM172" i="5"/>
  <c r="AM205" i="5"/>
  <c r="AM149" i="5"/>
  <c r="AM123" i="5"/>
  <c r="AM112" i="5"/>
  <c r="AM90" i="5"/>
  <c r="AM164" i="5"/>
  <c r="AM186" i="5"/>
  <c r="AM233" i="5"/>
  <c r="AM14" i="5"/>
  <c r="AM16" i="5"/>
  <c r="AM120" i="5"/>
  <c r="AM193" i="5"/>
  <c r="AM56" i="5"/>
  <c r="AM65" i="5"/>
  <c r="AM195" i="5"/>
  <c r="AM64" i="5"/>
  <c r="AM156" i="5"/>
  <c r="AM43" i="5"/>
  <c r="AM151" i="5"/>
  <c r="AM211" i="5"/>
  <c r="AM66" i="5"/>
  <c r="AM12" i="5"/>
  <c r="AM178" i="5"/>
  <c r="AM162" i="5"/>
  <c r="AM32" i="5"/>
  <c r="AM102" i="5"/>
  <c r="AM81" i="5"/>
  <c r="AM59" i="5"/>
  <c r="AM98" i="5"/>
  <c r="AM220" i="5"/>
  <c r="AM58" i="5"/>
  <c r="AM238" i="5"/>
  <c r="AM33" i="5"/>
  <c r="AM50" i="5"/>
  <c r="AM34" i="5"/>
  <c r="AM48" i="5"/>
  <c r="AM37" i="5"/>
  <c r="AM106" i="5"/>
  <c r="AM85" i="5"/>
  <c r="AM154" i="5"/>
  <c r="AM261" i="5"/>
  <c r="AM250" i="5"/>
  <c r="AM247" i="5"/>
  <c r="AM217" i="5"/>
  <c r="AM13" i="5"/>
  <c r="AM72" i="5"/>
  <c r="AM210" i="5"/>
  <c r="AM67" i="5"/>
  <c r="AM30" i="5"/>
  <c r="AM20" i="5"/>
  <c r="AM146" i="5"/>
  <c r="AM179" i="5"/>
  <c r="AM191" i="5"/>
  <c r="AM185" i="5"/>
  <c r="AM257" i="5"/>
  <c r="AM159" i="5"/>
  <c r="AM108" i="5"/>
  <c r="AM219" i="5"/>
  <c r="AL174" i="5" l="1"/>
  <c r="AL211" i="5"/>
  <c r="AL93" i="5"/>
  <c r="AL94" i="5"/>
  <c r="AL186" i="5"/>
  <c r="AL92" i="5"/>
  <c r="AL117" i="5"/>
  <c r="AL262" i="5"/>
  <c r="AL115" i="5"/>
  <c r="AL176" i="5"/>
  <c r="AL187" i="5"/>
  <c r="AL178" i="5"/>
  <c r="AL188" i="5"/>
  <c r="AL177" i="5"/>
  <c r="AN262" i="5"/>
  <c r="BF56" i="7"/>
  <c r="AL184" i="5"/>
  <c r="AL91" i="5"/>
  <c r="AL82" i="5"/>
  <c r="AL237" i="5"/>
  <c r="AL108" i="5"/>
  <c r="AL234" i="5"/>
  <c r="AL90" i="5"/>
  <c r="AL88" i="5"/>
  <c r="AL107" i="5"/>
  <c r="AL83" i="5"/>
  <c r="AL222" i="5"/>
  <c r="AL106" i="5"/>
  <c r="AL261" i="5"/>
  <c r="AL84" i="5"/>
  <c r="AL85" i="5"/>
  <c r="AL87" i="5"/>
  <c r="AL86" i="5"/>
  <c r="AL190" i="5"/>
  <c r="AL239" i="5"/>
  <c r="AL260" i="5"/>
  <c r="AL89" i="5"/>
  <c r="AL189" i="5"/>
  <c r="AL140" i="5"/>
  <c r="AL247" i="5"/>
  <c r="AL221" i="5"/>
  <c r="AL235" i="5"/>
  <c r="AL208" i="5"/>
  <c r="AL175" i="5"/>
  <c r="AL192" i="5"/>
  <c r="AL223" i="5"/>
  <c r="AL144" i="5"/>
  <c r="AL238" i="5"/>
  <c r="AL248" i="5"/>
  <c r="AL236" i="5"/>
  <c r="AL206" i="5"/>
  <c r="AL100" i="5"/>
  <c r="AL152" i="5"/>
  <c r="AL199" i="5"/>
  <c r="AL127" i="5"/>
  <c r="AL203" i="5"/>
  <c r="AL113" i="5"/>
  <c r="AL233" i="5"/>
  <c r="AL209" i="5"/>
  <c r="AL191" i="5"/>
  <c r="AL110" i="5"/>
  <c r="AL193" i="5"/>
  <c r="AL103" i="5"/>
  <c r="AL114" i="5"/>
  <c r="AL207" i="5"/>
  <c r="AL129" i="5"/>
  <c r="AL102" i="5"/>
  <c r="AL201" i="5"/>
  <c r="AL112" i="5"/>
  <c r="AL245" i="5"/>
  <c r="AL147" i="5"/>
  <c r="AL101" i="5"/>
  <c r="AL200" i="5"/>
  <c r="AL202" i="5"/>
  <c r="AL146" i="5"/>
  <c r="AL105" i="5"/>
  <c r="AL104" i="5"/>
  <c r="AL242" i="5"/>
  <c r="AL241" i="5"/>
  <c r="AL128" i="5"/>
  <c r="AL240" i="5"/>
  <c r="AL109" i="5"/>
  <c r="AL243" i="5"/>
  <c r="AL111" i="5"/>
  <c r="AL125" i="5"/>
  <c r="AL126" i="5"/>
  <c r="AL145" i="5"/>
  <c r="AL130" i="5"/>
  <c r="AL230" i="5"/>
  <c r="AL218" i="5"/>
  <c r="AL124" i="5"/>
  <c r="AL232" i="5"/>
  <c r="AL249" i="5"/>
  <c r="AL179" i="5"/>
  <c r="AL220" i="5"/>
  <c r="AL224" i="5"/>
  <c r="AL257" i="5"/>
  <c r="AL185" i="5"/>
  <c r="AL231" i="5"/>
  <c r="AL216" i="5"/>
  <c r="AL182" i="5"/>
  <c r="AL180" i="5"/>
  <c r="AL151" i="5"/>
  <c r="AL219" i="5"/>
  <c r="AL183" i="5"/>
  <c r="AL205" i="5"/>
  <c r="AL212" i="5"/>
  <c r="AL155" i="5"/>
  <c r="AL217" i="5"/>
  <c r="A3" i="20"/>
  <c r="AL204" i="5"/>
  <c r="AL149" i="5"/>
  <c r="AK75" i="5"/>
  <c r="AL75" i="5" s="1"/>
  <c r="AL181" i="5"/>
  <c r="AL244" i="5"/>
  <c r="AL150" i="5"/>
  <c r="AL246" i="5"/>
  <c r="AL148" i="5"/>
  <c r="AL77" i="5"/>
  <c r="AL253" i="5"/>
  <c r="AL131" i="5"/>
  <c r="AL168" i="5"/>
  <c r="AL196" i="5"/>
  <c r="E7" i="7"/>
  <c r="A14" i="21"/>
  <c r="AL81" i="5"/>
  <c r="AL250" i="5"/>
  <c r="AL162" i="5"/>
  <c r="AL214" i="5"/>
  <c r="AL96" i="5"/>
  <c r="AL256" i="5"/>
  <c r="AL142" i="5"/>
  <c r="AL122" i="5"/>
  <c r="AL78" i="5"/>
  <c r="AL252" i="5"/>
  <c r="AL254" i="5"/>
  <c r="AL79" i="5"/>
  <c r="AL123" i="5"/>
  <c r="AL76" i="5"/>
  <c r="AL156" i="5"/>
  <c r="AL143" i="5"/>
  <c r="AL251" i="5"/>
  <c r="AL80" i="5"/>
  <c r="AL255" i="5"/>
  <c r="AL120" i="5"/>
  <c r="AL194" i="5"/>
  <c r="AL171" i="5"/>
  <c r="AL172" i="5"/>
  <c r="AL141" i="5"/>
  <c r="AL173" i="5"/>
  <c r="AL170" i="5"/>
  <c r="AL197" i="5"/>
  <c r="AL121" i="5"/>
  <c r="AL198" i="5"/>
  <c r="AL195" i="5"/>
  <c r="AL139" i="5"/>
  <c r="AL167" i="5"/>
  <c r="C6" i="12"/>
  <c r="G5" i="15"/>
  <c r="G3" i="15"/>
  <c r="AL213" i="5"/>
  <c r="AL166" i="5"/>
  <c r="AL215" i="5"/>
  <c r="AL169" i="5"/>
  <c r="AK74" i="5"/>
  <c r="AL226" i="5"/>
  <c r="AL135" i="5"/>
  <c r="AL165" i="5"/>
  <c r="AL138" i="5"/>
  <c r="AL259" i="5"/>
  <c r="AL227" i="5"/>
  <c r="AL98" i="5"/>
  <c r="AL210" i="5"/>
  <c r="AL97" i="5"/>
  <c r="AL95" i="5"/>
  <c r="AL160" i="5"/>
  <c r="AL159" i="5"/>
  <c r="AL99" i="5"/>
  <c r="AL258" i="5"/>
  <c r="AL228" i="5"/>
  <c r="AL229" i="5"/>
  <c r="AL133" i="5"/>
  <c r="AL164" i="5"/>
  <c r="AL163" i="5"/>
  <c r="AL225" i="5"/>
  <c r="AL132" i="5"/>
  <c r="AL161" i="5"/>
  <c r="AL118" i="5"/>
  <c r="AL136" i="5"/>
  <c r="AL153" i="5"/>
  <c r="AL116" i="5"/>
  <c r="AL137" i="5"/>
  <c r="AL154" i="5"/>
  <c r="AL157" i="5"/>
  <c r="AL134" i="5"/>
  <c r="AL119" i="5"/>
  <c r="AL158" i="5"/>
  <c r="N28" i="7"/>
  <c r="P28" i="7" s="1"/>
  <c r="N47" i="7"/>
  <c r="P47" i="7" s="1"/>
  <c r="N29" i="7"/>
  <c r="P29" i="7" s="1"/>
  <c r="T23" i="7"/>
  <c r="V23" i="7" s="1"/>
  <c r="T9" i="7"/>
  <c r="V9" i="7" s="1"/>
  <c r="T44" i="7"/>
  <c r="V44" i="7" s="1"/>
  <c r="BL12" i="7"/>
  <c r="BL51" i="7"/>
  <c r="N9" i="7"/>
  <c r="P9" i="7" s="1"/>
  <c r="N42" i="7"/>
  <c r="P42" i="7" s="1"/>
  <c r="N10" i="7"/>
  <c r="P10" i="7" s="1"/>
  <c r="N54" i="7"/>
  <c r="P54" i="7" s="1"/>
  <c r="N16" i="7"/>
  <c r="P16" i="7" s="1"/>
  <c r="N52" i="7"/>
  <c r="P52" i="7" s="1"/>
  <c r="N32" i="7"/>
  <c r="P32" i="7" s="1"/>
  <c r="N22" i="7"/>
  <c r="P22" i="7" s="1"/>
  <c r="N36" i="7"/>
  <c r="P36" i="7" s="1"/>
  <c r="N23" i="7"/>
  <c r="P23" i="7" s="1"/>
  <c r="BL44" i="7"/>
  <c r="N48" i="7"/>
  <c r="P48" i="7" s="1"/>
  <c r="N41" i="7"/>
  <c r="P41" i="7" s="1"/>
  <c r="N17" i="7"/>
  <c r="P17" i="7" s="1"/>
  <c r="N35" i="7"/>
  <c r="P35" i="7" s="1"/>
  <c r="N30" i="7"/>
  <c r="P30" i="7" s="1"/>
  <c r="N11" i="7"/>
  <c r="P11" i="7" s="1"/>
  <c r="N51" i="7"/>
  <c r="P51" i="7" s="1"/>
  <c r="N24" i="7"/>
  <c r="P24" i="7" s="1"/>
  <c r="N5" i="7"/>
  <c r="P5" i="7" s="1"/>
  <c r="N45" i="7"/>
  <c r="P45" i="7" s="1"/>
  <c r="N18" i="7"/>
  <c r="P18" i="7" s="1"/>
  <c r="N39" i="7"/>
  <c r="P39" i="7" s="1"/>
  <c r="N34" i="7"/>
  <c r="P34" i="7" s="1"/>
  <c r="N12" i="7"/>
  <c r="P12" i="7" s="1"/>
  <c r="N56" i="7"/>
  <c r="P56" i="7" s="1"/>
  <c r="N25" i="7"/>
  <c r="P25" i="7" s="1"/>
  <c r="N6" i="7"/>
  <c r="P6" i="7" s="1"/>
  <c r="N46" i="7"/>
  <c r="P46" i="7" s="1"/>
  <c r="N19" i="7"/>
  <c r="P19" i="7" s="1"/>
  <c r="N40" i="7"/>
  <c r="P40" i="7" s="1"/>
  <c r="N33" i="7"/>
  <c r="P33" i="7" s="1"/>
  <c r="N13" i="7"/>
  <c r="P13" i="7" s="1"/>
  <c r="N53" i="7"/>
  <c r="P53" i="7" s="1"/>
  <c r="N26" i="7"/>
  <c r="P26" i="7" s="1"/>
  <c r="N7" i="7"/>
  <c r="P7" i="7" s="1"/>
  <c r="N50" i="7"/>
  <c r="P50" i="7" s="1"/>
  <c r="N20" i="7"/>
  <c r="P20" i="7" s="1"/>
  <c r="N44" i="7"/>
  <c r="P44" i="7" s="1"/>
  <c r="N37" i="7"/>
  <c r="P37" i="7" s="1"/>
  <c r="N14" i="7"/>
  <c r="P14" i="7" s="1"/>
  <c r="N31" i="7"/>
  <c r="P31" i="7" s="1"/>
  <c r="N27" i="7"/>
  <c r="P27" i="7" s="1"/>
  <c r="N8" i="7"/>
  <c r="P8" i="7" s="1"/>
  <c r="N49" i="7"/>
  <c r="P49" i="7" s="1"/>
  <c r="N21" i="7"/>
  <c r="P21" i="7" s="1"/>
  <c r="N43" i="7"/>
  <c r="P43" i="7" s="1"/>
  <c r="N38" i="7"/>
  <c r="P38" i="7" s="1"/>
  <c r="N15" i="7"/>
  <c r="P15" i="7" s="1"/>
  <c r="T13" i="7"/>
  <c r="V13" i="7" s="1"/>
  <c r="T11" i="7"/>
  <c r="V11" i="7" s="1"/>
  <c r="T14" i="7"/>
  <c r="V14" i="7" s="1"/>
  <c r="BU26" i="7"/>
  <c r="T48" i="7"/>
  <c r="V48" i="7" s="1"/>
  <c r="T40" i="7"/>
  <c r="V40" i="7" s="1"/>
  <c r="T47" i="7"/>
  <c r="V47" i="7" s="1"/>
  <c r="T35" i="7"/>
  <c r="V35" i="7" s="1"/>
  <c r="T24" i="7"/>
  <c r="V24" i="7" s="1"/>
  <c r="T20" i="7"/>
  <c r="V20" i="7" s="1"/>
  <c r="T49" i="7"/>
  <c r="V49" i="7" s="1"/>
  <c r="CD36" i="7"/>
  <c r="AZ30" i="7"/>
  <c r="AB15" i="7"/>
  <c r="AB49" i="7"/>
  <c r="T26" i="7"/>
  <c r="V26" i="7" s="1"/>
  <c r="T29" i="7"/>
  <c r="V29" i="7" s="1"/>
  <c r="T18" i="7"/>
  <c r="V18" i="7" s="1"/>
  <c r="T30" i="7"/>
  <c r="V30" i="7" s="1"/>
  <c r="T55" i="7"/>
  <c r="V55" i="7" s="1"/>
  <c r="T6" i="7"/>
  <c r="V6" i="7" s="1"/>
  <c r="T43" i="7"/>
  <c r="V43" i="7" s="1"/>
  <c r="BL19" i="7"/>
  <c r="T53" i="7"/>
  <c r="V53" i="7" s="1"/>
  <c r="T42" i="7"/>
  <c r="V42" i="7" s="1"/>
  <c r="T45" i="7"/>
  <c r="V45" i="7" s="1"/>
  <c r="T15" i="7"/>
  <c r="V15" i="7" s="1"/>
  <c r="T41" i="7"/>
  <c r="V41" i="7" s="1"/>
  <c r="T54" i="7"/>
  <c r="V54" i="7" s="1"/>
  <c r="BF36" i="7"/>
  <c r="T5" i="7"/>
  <c r="V5" i="7" s="1"/>
  <c r="T56" i="7"/>
  <c r="V56" i="7" s="1"/>
  <c r="T32" i="7"/>
  <c r="V32" i="7" s="1"/>
  <c r="T37" i="7"/>
  <c r="V37" i="7" s="1"/>
  <c r="T50" i="7"/>
  <c r="V50" i="7" s="1"/>
  <c r="T36" i="7"/>
  <c r="V36" i="7" s="1"/>
  <c r="T46" i="7"/>
  <c r="V46" i="7" s="1"/>
  <c r="T31" i="7"/>
  <c r="V31" i="7" s="1"/>
  <c r="T25" i="7"/>
  <c r="V25" i="7" s="1"/>
  <c r="T12" i="7"/>
  <c r="V12" i="7" s="1"/>
  <c r="T22" i="7"/>
  <c r="V22" i="7" s="1"/>
  <c r="T19" i="7"/>
  <c r="V19" i="7" s="1"/>
  <c r="T51" i="7"/>
  <c r="V51" i="7" s="1"/>
  <c r="BF29" i="7"/>
  <c r="T16" i="7"/>
  <c r="V16" i="7" s="1"/>
  <c r="T21" i="7"/>
  <c r="V21" i="7" s="1"/>
  <c r="T34" i="7"/>
  <c r="V34" i="7" s="1"/>
  <c r="T10" i="7"/>
  <c r="V10" i="7" s="1"/>
  <c r="T8" i="7"/>
  <c r="V8" i="7" s="1"/>
  <c r="T17" i="7"/>
  <c r="V17" i="7" s="1"/>
  <c r="T52" i="7"/>
  <c r="V52" i="7" s="1"/>
  <c r="T7" i="7"/>
  <c r="V7" i="7" s="1"/>
  <c r="T39" i="7"/>
  <c r="V39" i="7" s="1"/>
  <c r="T33" i="7"/>
  <c r="V33" i="7" s="1"/>
  <c r="T28" i="7"/>
  <c r="V28" i="7" s="1"/>
  <c r="T38" i="7"/>
  <c r="V38" i="7" s="1"/>
  <c r="BR12" i="7"/>
  <c r="BR50" i="7"/>
  <c r="BL6" i="7"/>
  <c r="CP7" i="7"/>
  <c r="BU52" i="7"/>
  <c r="AZ37" i="7"/>
  <c r="BF52" i="7"/>
  <c r="BF44" i="7"/>
  <c r="BL14" i="7"/>
  <c r="AB25" i="7"/>
  <c r="CD37" i="7"/>
  <c r="I6" i="13"/>
  <c r="AQ17" i="7"/>
  <c r="C12" i="12"/>
  <c r="BU40" i="7"/>
  <c r="C17" i="12"/>
  <c r="I8" i="15"/>
  <c r="O3" i="7" s="1"/>
  <c r="O48" i="7" s="1"/>
  <c r="C7" i="12"/>
  <c r="I13" i="15"/>
  <c r="U3" i="7" s="1"/>
  <c r="U32" i="7" s="1"/>
  <c r="C8" i="12"/>
  <c r="AT53" i="7"/>
  <c r="A4" i="20"/>
  <c r="BU27" i="7"/>
  <c r="BU12" i="7"/>
  <c r="AF188" i="5"/>
  <c r="BU19" i="7"/>
  <c r="BU8" i="7"/>
  <c r="BU10" i="7"/>
  <c r="BU29" i="7"/>
  <c r="BU11" i="7"/>
  <c r="CD47" i="7"/>
  <c r="AN39" i="7"/>
  <c r="CP55" i="7"/>
  <c r="BR31" i="7"/>
  <c r="BL17" i="7"/>
  <c r="AZ21" i="7"/>
  <c r="AZ25" i="7"/>
  <c r="H3" i="15"/>
  <c r="H3" i="7" s="1"/>
  <c r="H7" i="7" s="1"/>
  <c r="AB16" i="7"/>
  <c r="AZ53" i="7"/>
  <c r="AB56" i="7"/>
  <c r="AB23" i="7"/>
  <c r="BR36" i="7"/>
  <c r="BR54" i="7"/>
  <c r="BF53" i="7"/>
  <c r="AN23" i="7"/>
  <c r="BR33" i="7"/>
  <c r="BR48" i="7"/>
  <c r="CO53" i="7"/>
  <c r="CO45" i="7"/>
  <c r="CO37" i="7"/>
  <c r="CO29" i="7"/>
  <c r="CO21" i="7"/>
  <c r="CO13" i="7"/>
  <c r="CO5" i="7"/>
  <c r="CO32" i="7"/>
  <c r="CO54" i="7"/>
  <c r="CO22" i="7"/>
  <c r="CO44" i="7"/>
  <c r="CO12" i="7"/>
  <c r="CO42" i="7"/>
  <c r="CO51" i="7"/>
  <c r="CO43" i="7"/>
  <c r="CO35" i="7"/>
  <c r="CO27" i="7"/>
  <c r="CO19" i="7"/>
  <c r="CO11" i="7"/>
  <c r="CO56" i="7"/>
  <c r="CO24" i="7"/>
  <c r="CO46" i="7"/>
  <c r="CO14" i="7"/>
  <c r="CO36" i="7"/>
  <c r="CO26" i="7"/>
  <c r="CO10" i="7"/>
  <c r="CO49" i="7"/>
  <c r="CO41" i="7"/>
  <c r="CO33" i="7"/>
  <c r="CO25" i="7"/>
  <c r="CO17" i="7"/>
  <c r="CO9" i="7"/>
  <c r="CO48" i="7"/>
  <c r="CO16" i="7"/>
  <c r="CO38" i="7"/>
  <c r="CO6" i="7"/>
  <c r="CO28" i="7"/>
  <c r="CO50" i="7"/>
  <c r="CO34" i="7"/>
  <c r="CO55" i="7"/>
  <c r="CO23" i="7"/>
  <c r="CO8" i="7"/>
  <c r="CO18" i="7"/>
  <c r="CO47" i="7"/>
  <c r="CO15" i="7"/>
  <c r="CO30" i="7"/>
  <c r="CO39" i="7"/>
  <c r="CO7" i="7"/>
  <c r="CO52" i="7"/>
  <c r="CO31" i="7"/>
  <c r="CO40" i="7"/>
  <c r="CO20" i="7"/>
  <c r="G34" i="7"/>
  <c r="AM51" i="7"/>
  <c r="AM43" i="7"/>
  <c r="AM35" i="7"/>
  <c r="AM27" i="7"/>
  <c r="AM19" i="7"/>
  <c r="AM11" i="7"/>
  <c r="AM56" i="7"/>
  <c r="AM48" i="7"/>
  <c r="AM40" i="7"/>
  <c r="AM32" i="7"/>
  <c r="AM24" i="7"/>
  <c r="AM16" i="7"/>
  <c r="AM8" i="7"/>
  <c r="AM49" i="7"/>
  <c r="AM41" i="7"/>
  <c r="AM33" i="7"/>
  <c r="AM25" i="7"/>
  <c r="AM17" i="7"/>
  <c r="AM9" i="7"/>
  <c r="AM54" i="7"/>
  <c r="AM46" i="7"/>
  <c r="AM38" i="7"/>
  <c r="AM30" i="7"/>
  <c r="AM22" i="7"/>
  <c r="AM14" i="7"/>
  <c r="AM6" i="7"/>
  <c r="AM55" i="7"/>
  <c r="AM47" i="7"/>
  <c r="AM39" i="7"/>
  <c r="AM31" i="7"/>
  <c r="AM23" i="7"/>
  <c r="AM15" i="7"/>
  <c r="AM7" i="7"/>
  <c r="AM52" i="7"/>
  <c r="AM44" i="7"/>
  <c r="AM36" i="7"/>
  <c r="AM28" i="7"/>
  <c r="AM20" i="7"/>
  <c r="AM12" i="7"/>
  <c r="AM53" i="7"/>
  <c r="AM45" i="7"/>
  <c r="AM37" i="7"/>
  <c r="AM29" i="7"/>
  <c r="AM21" i="7"/>
  <c r="AM13" i="7"/>
  <c r="AM5" i="7"/>
  <c r="AM50" i="7"/>
  <c r="AM42" i="7"/>
  <c r="AM34" i="7"/>
  <c r="AM26" i="7"/>
  <c r="AM18" i="7"/>
  <c r="AM10" i="7"/>
  <c r="BE56" i="7"/>
  <c r="BE48" i="7"/>
  <c r="BE40" i="7"/>
  <c r="BE32" i="7"/>
  <c r="BE24" i="7"/>
  <c r="BE16" i="7"/>
  <c r="BE8" i="7"/>
  <c r="BE39" i="7"/>
  <c r="BE7" i="7"/>
  <c r="BE29" i="7"/>
  <c r="BE51" i="7"/>
  <c r="BE19" i="7"/>
  <c r="BE49" i="7"/>
  <c r="BE54" i="7"/>
  <c r="BE46" i="7"/>
  <c r="BE38" i="7"/>
  <c r="BE30" i="7"/>
  <c r="BE22" i="7"/>
  <c r="BE14" i="7"/>
  <c r="BE6" i="7"/>
  <c r="BE31" i="7"/>
  <c r="BE53" i="7"/>
  <c r="BE21" i="7"/>
  <c r="BE43" i="7"/>
  <c r="BE11" i="7"/>
  <c r="BE17" i="7"/>
  <c r="BE52" i="7"/>
  <c r="BE44" i="7"/>
  <c r="BE36" i="7"/>
  <c r="BE28" i="7"/>
  <c r="BE20" i="7"/>
  <c r="BE12" i="7"/>
  <c r="BE55" i="7"/>
  <c r="BE23" i="7"/>
  <c r="BE45" i="7"/>
  <c r="BE13" i="7"/>
  <c r="BE35" i="7"/>
  <c r="BE33" i="7"/>
  <c r="BE41" i="7"/>
  <c r="BE50" i="7"/>
  <c r="BE42" i="7"/>
  <c r="BE34" i="7"/>
  <c r="BE26" i="7"/>
  <c r="BE18" i="7"/>
  <c r="BE10" i="7"/>
  <c r="BE47" i="7"/>
  <c r="BE15" i="7"/>
  <c r="BE37" i="7"/>
  <c r="BE5" i="7"/>
  <c r="BE27" i="7"/>
  <c r="BE25" i="7"/>
  <c r="BE9" i="7"/>
  <c r="AW32" i="7"/>
  <c r="AY56" i="7"/>
  <c r="AY48" i="7"/>
  <c r="AY40" i="7"/>
  <c r="AY32" i="7"/>
  <c r="AY24" i="7"/>
  <c r="AY43" i="7"/>
  <c r="AY15" i="7"/>
  <c r="AY49" i="7"/>
  <c r="AY18" i="7"/>
  <c r="AY47" i="7"/>
  <c r="AY17" i="7"/>
  <c r="AY6" i="7"/>
  <c r="AY16" i="7"/>
  <c r="AY54" i="7"/>
  <c r="AY46" i="7"/>
  <c r="AY38" i="7"/>
  <c r="AY30" i="7"/>
  <c r="AY22" i="7"/>
  <c r="AY35" i="7"/>
  <c r="AY9" i="7"/>
  <c r="AY41" i="7"/>
  <c r="AY14" i="7"/>
  <c r="AY39" i="7"/>
  <c r="AY13" i="7"/>
  <c r="AY53" i="7"/>
  <c r="AY37" i="7"/>
  <c r="AY52" i="7"/>
  <c r="AY44" i="7"/>
  <c r="AY36" i="7"/>
  <c r="AY28" i="7"/>
  <c r="AY20" i="7"/>
  <c r="AY27" i="7"/>
  <c r="AY7" i="7"/>
  <c r="AY33" i="7"/>
  <c r="AY11" i="7"/>
  <c r="AY31" i="7"/>
  <c r="AY10" i="7"/>
  <c r="AY21" i="7"/>
  <c r="AY12" i="7"/>
  <c r="AY50" i="7"/>
  <c r="AY42" i="7"/>
  <c r="AY34" i="7"/>
  <c r="AY26" i="7"/>
  <c r="AY51" i="7"/>
  <c r="AY19" i="7"/>
  <c r="AY5" i="7"/>
  <c r="AY25" i="7"/>
  <c r="AY55" i="7"/>
  <c r="AY23" i="7"/>
  <c r="AY8" i="7"/>
  <c r="AY45" i="7"/>
  <c r="AY29" i="7"/>
  <c r="BQ52" i="7"/>
  <c r="BQ44" i="7"/>
  <c r="BQ36" i="7"/>
  <c r="BQ28" i="7"/>
  <c r="BQ20" i="7"/>
  <c r="BQ12" i="7"/>
  <c r="BQ55" i="7"/>
  <c r="BQ23" i="7"/>
  <c r="BQ45" i="7"/>
  <c r="BQ13" i="7"/>
  <c r="BQ35" i="7"/>
  <c r="BQ25" i="7"/>
  <c r="BQ9" i="7"/>
  <c r="BQ50" i="7"/>
  <c r="BQ42" i="7"/>
  <c r="BQ34" i="7"/>
  <c r="BQ26" i="7"/>
  <c r="BQ18" i="7"/>
  <c r="BQ10" i="7"/>
  <c r="BQ47" i="7"/>
  <c r="BQ15" i="7"/>
  <c r="BQ37" i="7"/>
  <c r="BQ5" i="7"/>
  <c r="BQ27" i="7"/>
  <c r="BQ49" i="7"/>
  <c r="BQ33" i="7"/>
  <c r="BQ30" i="7"/>
  <c r="BQ6" i="7"/>
  <c r="BQ21" i="7"/>
  <c r="BQ41" i="7"/>
  <c r="BQ56" i="7"/>
  <c r="BQ48" i="7"/>
  <c r="BQ40" i="7"/>
  <c r="BQ32" i="7"/>
  <c r="BQ24" i="7"/>
  <c r="BQ16" i="7"/>
  <c r="BQ8" i="7"/>
  <c r="BQ39" i="7"/>
  <c r="BQ7" i="7"/>
  <c r="BQ29" i="7"/>
  <c r="BQ51" i="7"/>
  <c r="BQ19" i="7"/>
  <c r="BQ17" i="7"/>
  <c r="BQ22" i="7"/>
  <c r="BQ31" i="7"/>
  <c r="BQ43" i="7"/>
  <c r="BQ54" i="7"/>
  <c r="BQ46" i="7"/>
  <c r="BQ38" i="7"/>
  <c r="BQ14" i="7"/>
  <c r="BQ53" i="7"/>
  <c r="BQ11" i="7"/>
  <c r="CC51" i="7"/>
  <c r="CC43" i="7"/>
  <c r="CC35" i="7"/>
  <c r="CC27" i="7"/>
  <c r="CC19" i="7"/>
  <c r="CC48" i="7"/>
  <c r="CC30" i="7"/>
  <c r="CC14" i="7"/>
  <c r="CC46" i="7"/>
  <c r="CC44" i="7"/>
  <c r="CC28" i="7"/>
  <c r="CC13" i="7"/>
  <c r="CC55" i="7"/>
  <c r="CC47" i="7"/>
  <c r="CC39" i="7"/>
  <c r="CC31" i="7"/>
  <c r="CC23" i="7"/>
  <c r="CC15" i="7"/>
  <c r="CC38" i="7"/>
  <c r="CC22" i="7"/>
  <c r="CC6" i="7"/>
  <c r="CC8" i="7"/>
  <c r="CC36" i="7"/>
  <c r="CC20" i="7"/>
  <c r="CC5" i="7"/>
  <c r="CC41" i="7"/>
  <c r="CC25" i="7"/>
  <c r="CC42" i="7"/>
  <c r="CC9" i="7"/>
  <c r="CC40" i="7"/>
  <c r="CC10" i="7"/>
  <c r="CC53" i="7"/>
  <c r="CC37" i="7"/>
  <c r="CC21" i="7"/>
  <c r="CC34" i="7"/>
  <c r="CC54" i="7"/>
  <c r="CC32" i="7"/>
  <c r="CC7" i="7"/>
  <c r="CC49" i="7"/>
  <c r="CC33" i="7"/>
  <c r="CC17" i="7"/>
  <c r="CC26" i="7"/>
  <c r="CC11" i="7"/>
  <c r="CC24" i="7"/>
  <c r="CC50" i="7"/>
  <c r="CC45" i="7"/>
  <c r="CC29" i="7"/>
  <c r="CC56" i="7"/>
  <c r="CC18" i="7"/>
  <c r="CC52" i="7"/>
  <c r="CC16" i="7"/>
  <c r="CC12" i="7"/>
  <c r="AS53" i="7"/>
  <c r="AS45" i="7"/>
  <c r="AS37" i="7"/>
  <c r="AS29" i="7"/>
  <c r="AS21" i="7"/>
  <c r="AS13" i="7"/>
  <c r="AS5" i="7"/>
  <c r="AS50" i="7"/>
  <c r="AS42" i="7"/>
  <c r="AS34" i="7"/>
  <c r="AS26" i="7"/>
  <c r="AS18" i="7"/>
  <c r="AS10" i="7"/>
  <c r="AS51" i="7"/>
  <c r="AS43" i="7"/>
  <c r="AS35" i="7"/>
  <c r="AS27" i="7"/>
  <c r="AS19" i="7"/>
  <c r="AS11" i="7"/>
  <c r="AS56" i="7"/>
  <c r="AS48" i="7"/>
  <c r="AS40" i="7"/>
  <c r="AS32" i="7"/>
  <c r="AS24" i="7"/>
  <c r="AS16" i="7"/>
  <c r="AS8" i="7"/>
  <c r="AS49" i="7"/>
  <c r="AS41" i="7"/>
  <c r="AS33" i="7"/>
  <c r="AS25" i="7"/>
  <c r="AS17" i="7"/>
  <c r="AS9" i="7"/>
  <c r="AS54" i="7"/>
  <c r="AS46" i="7"/>
  <c r="AS38" i="7"/>
  <c r="AS30" i="7"/>
  <c r="AS22" i="7"/>
  <c r="AS14" i="7"/>
  <c r="AS6" i="7"/>
  <c r="AS47" i="7"/>
  <c r="AS15" i="7"/>
  <c r="AS36" i="7"/>
  <c r="AS39" i="7"/>
  <c r="AS7" i="7"/>
  <c r="AS28" i="7"/>
  <c r="AS31" i="7"/>
  <c r="AS52" i="7"/>
  <c r="AS20" i="7"/>
  <c r="AS55" i="7"/>
  <c r="AS23" i="7"/>
  <c r="AS44" i="7"/>
  <c r="AS12" i="7"/>
  <c r="BU16" i="7"/>
  <c r="BW55" i="7"/>
  <c r="BW46" i="7"/>
  <c r="BW38" i="7"/>
  <c r="BW30" i="7"/>
  <c r="BW22" i="7"/>
  <c r="BW14" i="7"/>
  <c r="BW6" i="7"/>
  <c r="BW35" i="7"/>
  <c r="BW49" i="7"/>
  <c r="BW17" i="7"/>
  <c r="BW39" i="7"/>
  <c r="BW7" i="7"/>
  <c r="BW21" i="7"/>
  <c r="BW52" i="7"/>
  <c r="BW44" i="7"/>
  <c r="BW36" i="7"/>
  <c r="BW28" i="7"/>
  <c r="BW20" i="7"/>
  <c r="BW12" i="7"/>
  <c r="BW54" i="7"/>
  <c r="BW27" i="7"/>
  <c r="BW41" i="7"/>
  <c r="BW9" i="7"/>
  <c r="BW31" i="7"/>
  <c r="BW37" i="7"/>
  <c r="BW45" i="7"/>
  <c r="BW50" i="7"/>
  <c r="BW42" i="7"/>
  <c r="BW34" i="7"/>
  <c r="BY34" i="7" s="1"/>
  <c r="BW26" i="7"/>
  <c r="BW53" i="7"/>
  <c r="BW48" i="7"/>
  <c r="BW40" i="7"/>
  <c r="BW32" i="7"/>
  <c r="BW24" i="7"/>
  <c r="BW16" i="7"/>
  <c r="BW8" i="7"/>
  <c r="BW43" i="7"/>
  <c r="BW11" i="7"/>
  <c r="BW25" i="7"/>
  <c r="BW47" i="7"/>
  <c r="BW15" i="7"/>
  <c r="BW18" i="7"/>
  <c r="BW33" i="7"/>
  <c r="BW29" i="7"/>
  <c r="BW10" i="7"/>
  <c r="BW56" i="7"/>
  <c r="BW13" i="7"/>
  <c r="BW51" i="7"/>
  <c r="BW23" i="7"/>
  <c r="BW19" i="7"/>
  <c r="BW5" i="7"/>
  <c r="AA53" i="7"/>
  <c r="AA45" i="7"/>
  <c r="AA37" i="7"/>
  <c r="AA29" i="7"/>
  <c r="AA21" i="7"/>
  <c r="AA50" i="7"/>
  <c r="AA42" i="7"/>
  <c r="AA34" i="7"/>
  <c r="AA26" i="7"/>
  <c r="AA18" i="7"/>
  <c r="AA10" i="7"/>
  <c r="AA13" i="7"/>
  <c r="AA15" i="7"/>
  <c r="AA51" i="7"/>
  <c r="AA43" i="7"/>
  <c r="AA35" i="7"/>
  <c r="AA27" i="7"/>
  <c r="AA56" i="7"/>
  <c r="AA48" i="7"/>
  <c r="AA40" i="7"/>
  <c r="AA32" i="7"/>
  <c r="AA24" i="7"/>
  <c r="AA16" i="7"/>
  <c r="AA8" i="7"/>
  <c r="AA9" i="7"/>
  <c r="AA11" i="7"/>
  <c r="AA49" i="7"/>
  <c r="AA41" i="7"/>
  <c r="AA33" i="7"/>
  <c r="AA25" i="7"/>
  <c r="AA54" i="7"/>
  <c r="AA46" i="7"/>
  <c r="AA38" i="7"/>
  <c r="AA30" i="7"/>
  <c r="AA22" i="7"/>
  <c r="AA14" i="7"/>
  <c r="AA6" i="7"/>
  <c r="AA5" i="7"/>
  <c r="AA7" i="7"/>
  <c r="AA55" i="7"/>
  <c r="AA47" i="7"/>
  <c r="AA39" i="7"/>
  <c r="AA31" i="7"/>
  <c r="AA23" i="7"/>
  <c r="AA52" i="7"/>
  <c r="AA44" i="7"/>
  <c r="AA36" i="7"/>
  <c r="AA28" i="7"/>
  <c r="AA20" i="7"/>
  <c r="AA12" i="7"/>
  <c r="AA17" i="7"/>
  <c r="AA19" i="7"/>
  <c r="CI51" i="7"/>
  <c r="CI43" i="7"/>
  <c r="CI35" i="7"/>
  <c r="CI27" i="7"/>
  <c r="CI19" i="7"/>
  <c r="CI11" i="7"/>
  <c r="CI52" i="7"/>
  <c r="CI20" i="7"/>
  <c r="CI34" i="7"/>
  <c r="CI56" i="7"/>
  <c r="CI24" i="7"/>
  <c r="CI14" i="7"/>
  <c r="CI54" i="7"/>
  <c r="CI49" i="7"/>
  <c r="CI41" i="7"/>
  <c r="CI33" i="7"/>
  <c r="CI25" i="7"/>
  <c r="CI17" i="7"/>
  <c r="CI9" i="7"/>
  <c r="CI44" i="7"/>
  <c r="CI12" i="7"/>
  <c r="CI26" i="7"/>
  <c r="CI48" i="7"/>
  <c r="CI16" i="7"/>
  <c r="CI38" i="7"/>
  <c r="CI22" i="7"/>
  <c r="CI55" i="7"/>
  <c r="CI47" i="7"/>
  <c r="CI39" i="7"/>
  <c r="CI31" i="7"/>
  <c r="CI23" i="7"/>
  <c r="CI15" i="7"/>
  <c r="CI7" i="7"/>
  <c r="CI36" i="7"/>
  <c r="CI50" i="7"/>
  <c r="CI18" i="7"/>
  <c r="CI40" i="7"/>
  <c r="CI8" i="7"/>
  <c r="CI6" i="7"/>
  <c r="CI53" i="7"/>
  <c r="CI45" i="7"/>
  <c r="CI37" i="7"/>
  <c r="CI29" i="7"/>
  <c r="CI21" i="7"/>
  <c r="CI13" i="7"/>
  <c r="CI5" i="7"/>
  <c r="CI28" i="7"/>
  <c r="CI42" i="7"/>
  <c r="CI10" i="7"/>
  <c r="CI32" i="7"/>
  <c r="CI46" i="7"/>
  <c r="CI30" i="7"/>
  <c r="AE8" i="7"/>
  <c r="AG55" i="7"/>
  <c r="AG47" i="7"/>
  <c r="AG39" i="7"/>
  <c r="AG31" i="7"/>
  <c r="AG23" i="7"/>
  <c r="AG15" i="7"/>
  <c r="AG7" i="7"/>
  <c r="AG52" i="7"/>
  <c r="AG44" i="7"/>
  <c r="AG36" i="7"/>
  <c r="AG28" i="7"/>
  <c r="AG20" i="7"/>
  <c r="AG12" i="7"/>
  <c r="AG53" i="7"/>
  <c r="AG45" i="7"/>
  <c r="AG37" i="7"/>
  <c r="AG29" i="7"/>
  <c r="AG21" i="7"/>
  <c r="AG13" i="7"/>
  <c r="AG5" i="7"/>
  <c r="AG50" i="7"/>
  <c r="AG42" i="7"/>
  <c r="AG34" i="7"/>
  <c r="AG26" i="7"/>
  <c r="AG18" i="7"/>
  <c r="AG10" i="7"/>
  <c r="AG51" i="7"/>
  <c r="AG43" i="7"/>
  <c r="AG35" i="7"/>
  <c r="AG27" i="7"/>
  <c r="AG19" i="7"/>
  <c r="AG11" i="7"/>
  <c r="AG56" i="7"/>
  <c r="AG48" i="7"/>
  <c r="AG40" i="7"/>
  <c r="AG32" i="7"/>
  <c r="AG24" i="7"/>
  <c r="AG16" i="7"/>
  <c r="AG8" i="7"/>
  <c r="AG49" i="7"/>
  <c r="AG41" i="7"/>
  <c r="AG33" i="7"/>
  <c r="AG25" i="7"/>
  <c r="AG17" i="7"/>
  <c r="AG9" i="7"/>
  <c r="AG54" i="7"/>
  <c r="AG46" i="7"/>
  <c r="AG38" i="7"/>
  <c r="AG30" i="7"/>
  <c r="AG22" i="7"/>
  <c r="AG14" i="7"/>
  <c r="AG6" i="7"/>
  <c r="BK52" i="7"/>
  <c r="BK40" i="7"/>
  <c r="BK42" i="7"/>
  <c r="BK30" i="7"/>
  <c r="BK22" i="7"/>
  <c r="BK14" i="7"/>
  <c r="BK6" i="7"/>
  <c r="BK41" i="7"/>
  <c r="BK27" i="7"/>
  <c r="BK33" i="7"/>
  <c r="BK31" i="7"/>
  <c r="BK53" i="7"/>
  <c r="BK29" i="7"/>
  <c r="BK50" i="7"/>
  <c r="BK37" i="7"/>
  <c r="BK39" i="7"/>
  <c r="BK28" i="7"/>
  <c r="BK20" i="7"/>
  <c r="BK12" i="7"/>
  <c r="BK55" i="7"/>
  <c r="BK36" i="7"/>
  <c r="BK19" i="7"/>
  <c r="BK25" i="7"/>
  <c r="BK23" i="7"/>
  <c r="BK13" i="7"/>
  <c r="BK21" i="7"/>
  <c r="BK56" i="7"/>
  <c r="BK51" i="7"/>
  <c r="BK49" i="7"/>
  <c r="BK34" i="7"/>
  <c r="BK26" i="7"/>
  <c r="BK18" i="7"/>
  <c r="BK10" i="7"/>
  <c r="BK48" i="7"/>
  <c r="BK47" i="7"/>
  <c r="BK11" i="7"/>
  <c r="BK17" i="7"/>
  <c r="BK15" i="7"/>
  <c r="BK38" i="7"/>
  <c r="BK54" i="7"/>
  <c r="BK46" i="7"/>
  <c r="BK45" i="7"/>
  <c r="BK32" i="7"/>
  <c r="BK24" i="7"/>
  <c r="BK16" i="7"/>
  <c r="BK8" i="7"/>
  <c r="BK44" i="7"/>
  <c r="BK35" i="7"/>
  <c r="BK43" i="7"/>
  <c r="BK9" i="7"/>
  <c r="BK7" i="7"/>
  <c r="BK5" i="7"/>
  <c r="H5" i="15"/>
  <c r="H4" i="15"/>
  <c r="CD39" i="7"/>
  <c r="AQ7" i="7"/>
  <c r="AB12" i="7"/>
  <c r="AE25" i="7"/>
  <c r="AQ9" i="7"/>
  <c r="BU28" i="7"/>
  <c r="BU46" i="7"/>
  <c r="AQ26" i="7"/>
  <c r="BU32" i="7"/>
  <c r="BU35" i="7"/>
  <c r="BU56" i="7"/>
  <c r="BU42" i="7"/>
  <c r="AQ11" i="7"/>
  <c r="AQ30" i="7"/>
  <c r="AQ27" i="7"/>
  <c r="AQ14" i="7"/>
  <c r="AQ5" i="7"/>
  <c r="AC236" i="5"/>
  <c r="AI236" i="5" s="1"/>
  <c r="BU9" i="7"/>
  <c r="BU7" i="7"/>
  <c r="BU36" i="7"/>
  <c r="BU22" i="7"/>
  <c r="BU39" i="7"/>
  <c r="BU30" i="7"/>
  <c r="CM44" i="7"/>
  <c r="CM47" i="7"/>
  <c r="BU41" i="7"/>
  <c r="BU18" i="7"/>
  <c r="AQ29" i="7"/>
  <c r="AE31" i="7"/>
  <c r="AE40" i="7"/>
  <c r="CP51" i="7"/>
  <c r="AE11" i="7"/>
  <c r="CJ33" i="7"/>
  <c r="BL53" i="7"/>
  <c r="BL40" i="7"/>
  <c r="BL7" i="7"/>
  <c r="AT24" i="7"/>
  <c r="AQ25" i="7"/>
  <c r="AQ18" i="7"/>
  <c r="AQ50" i="7"/>
  <c r="AQ46" i="7"/>
  <c r="AQ16" i="7"/>
  <c r="AQ35" i="7"/>
  <c r="BL43" i="7"/>
  <c r="BL50" i="7"/>
  <c r="CJ29" i="7"/>
  <c r="CJ41" i="7"/>
  <c r="AQ39" i="7"/>
  <c r="AQ10" i="7"/>
  <c r="AQ41" i="7"/>
  <c r="AQ49" i="7"/>
  <c r="BU50" i="7"/>
  <c r="BU21" i="7"/>
  <c r="BU17" i="7"/>
  <c r="BU48" i="7"/>
  <c r="BU33" i="7"/>
  <c r="BU38" i="7"/>
  <c r="BU24" i="7"/>
  <c r="BU31" i="7"/>
  <c r="BU15" i="7"/>
  <c r="BU43" i="7"/>
  <c r="BU13" i="7"/>
  <c r="AQ53" i="7"/>
  <c r="AQ42" i="7"/>
  <c r="AQ40" i="7"/>
  <c r="AQ15" i="7"/>
  <c r="AQ12" i="7"/>
  <c r="AQ21" i="7"/>
  <c r="AQ33" i="7"/>
  <c r="AQ38" i="7"/>
  <c r="AQ36" i="7"/>
  <c r="AB72" i="5"/>
  <c r="BU37" i="7"/>
  <c r="BU25" i="7"/>
  <c r="BU55" i="7"/>
  <c r="BU47" i="7"/>
  <c r="BU45" i="7"/>
  <c r="BU49" i="7"/>
  <c r="BU23" i="7"/>
  <c r="BU6" i="7"/>
  <c r="AQ8" i="7"/>
  <c r="AQ52" i="7"/>
  <c r="AQ23" i="7"/>
  <c r="AQ56" i="7"/>
  <c r="AQ51" i="7"/>
  <c r="AQ28" i="7"/>
  <c r="AQ48" i="7"/>
  <c r="AQ54" i="7"/>
  <c r="AQ24" i="7"/>
  <c r="AQ43" i="7"/>
  <c r="AQ45" i="7"/>
  <c r="AQ20" i="7"/>
  <c r="AQ13" i="7"/>
  <c r="AQ37" i="7"/>
  <c r="BL23" i="7"/>
  <c r="BL47" i="7"/>
  <c r="BL30" i="7"/>
  <c r="AZ49" i="7"/>
  <c r="BL29" i="7"/>
  <c r="BL25" i="7"/>
  <c r="BL55" i="7"/>
  <c r="BL15" i="7"/>
  <c r="CP56" i="7"/>
  <c r="AB32" i="7"/>
  <c r="BL31" i="7"/>
  <c r="AB8" i="7"/>
  <c r="AH8" i="7"/>
  <c r="AZ11" i="7"/>
  <c r="AZ34" i="7"/>
  <c r="AZ9" i="7"/>
  <c r="CP32" i="7"/>
  <c r="AN31" i="7"/>
  <c r="AZ40" i="7"/>
  <c r="AB30" i="7"/>
  <c r="CP11" i="7"/>
  <c r="AB33" i="7"/>
  <c r="AB6" i="7"/>
  <c r="AB45" i="7"/>
  <c r="BL32" i="7"/>
  <c r="BL13" i="7"/>
  <c r="BL56" i="7"/>
  <c r="CP23" i="7"/>
  <c r="AB24" i="7"/>
  <c r="AB47" i="7"/>
  <c r="AB50" i="7"/>
  <c r="BL20" i="7"/>
  <c r="AZ56" i="7"/>
  <c r="BL33" i="7"/>
  <c r="BL10" i="7"/>
  <c r="AB34" i="7"/>
  <c r="AZ28" i="7"/>
  <c r="BL26" i="7"/>
  <c r="BL46" i="7"/>
  <c r="BL35" i="7"/>
  <c r="AZ36" i="7"/>
  <c r="BL27" i="7"/>
  <c r="BL22" i="7"/>
  <c r="CP40" i="7"/>
  <c r="CP44" i="7"/>
  <c r="CP12" i="7"/>
  <c r="CR22" i="7"/>
  <c r="CP42" i="7"/>
  <c r="BL42" i="7"/>
  <c r="BL52" i="7"/>
  <c r="BL36" i="7"/>
  <c r="CP56" i="13"/>
  <c r="CP55" i="13"/>
  <c r="CP54" i="13"/>
  <c r="CP53" i="13"/>
  <c r="CP52" i="13"/>
  <c r="CP51" i="13"/>
  <c r="CP50" i="13"/>
  <c r="CP49" i="13"/>
  <c r="CP48" i="13"/>
  <c r="CP47" i="13"/>
  <c r="CP46" i="13"/>
  <c r="CP45" i="13"/>
  <c r="CP44" i="13"/>
  <c r="CP43" i="13"/>
  <c r="CP42" i="13"/>
  <c r="CP41" i="13"/>
  <c r="CP40" i="13"/>
  <c r="CP39" i="13"/>
  <c r="CP38" i="13"/>
  <c r="CP37" i="13"/>
  <c r="CP36" i="13"/>
  <c r="CP35" i="13"/>
  <c r="CP34" i="13"/>
  <c r="CP33" i="13"/>
  <c r="CP32" i="13"/>
  <c r="CP31" i="13"/>
  <c r="CP30" i="13"/>
  <c r="CP29" i="13"/>
  <c r="CP28" i="13"/>
  <c r="CP27" i="13"/>
  <c r="CP26" i="13"/>
  <c r="CP25" i="13"/>
  <c r="CP24" i="13"/>
  <c r="CP23" i="13"/>
  <c r="CP22" i="13"/>
  <c r="CP21" i="13"/>
  <c r="CP20" i="13"/>
  <c r="CP19" i="13"/>
  <c r="CP18" i="13"/>
  <c r="CP17" i="13"/>
  <c r="CP16" i="13"/>
  <c r="CP15" i="13"/>
  <c r="CP14" i="13"/>
  <c r="CP13" i="13"/>
  <c r="CP12" i="13"/>
  <c r="CP11" i="13"/>
  <c r="CP10" i="13"/>
  <c r="CP9" i="13"/>
  <c r="CP8" i="13"/>
  <c r="CP7" i="13"/>
  <c r="CP6" i="13"/>
  <c r="CP5" i="13"/>
  <c r="CR56" i="13"/>
  <c r="CR55" i="13"/>
  <c r="CR54" i="13"/>
  <c r="CR53" i="13"/>
  <c r="CR52" i="13"/>
  <c r="CR51" i="13"/>
  <c r="CR50" i="13"/>
  <c r="CR49" i="13"/>
  <c r="CR48" i="13"/>
  <c r="CR47" i="13"/>
  <c r="CR46" i="13"/>
  <c r="CR45" i="13"/>
  <c r="CR44" i="13"/>
  <c r="CR43" i="13"/>
  <c r="CR42" i="13"/>
  <c r="CR41" i="13"/>
  <c r="CR40" i="13"/>
  <c r="CR39" i="13"/>
  <c r="CR38" i="13"/>
  <c r="CR37" i="13"/>
  <c r="CR36" i="13"/>
  <c r="CR35" i="13"/>
  <c r="CR34" i="13"/>
  <c r="CR33" i="13"/>
  <c r="CR32" i="13"/>
  <c r="CR31" i="13"/>
  <c r="CR30" i="13"/>
  <c r="CR29" i="13"/>
  <c r="CR28" i="13"/>
  <c r="CR27" i="13"/>
  <c r="CR26" i="13"/>
  <c r="CR25" i="13"/>
  <c r="CR24" i="13"/>
  <c r="CR23" i="13"/>
  <c r="CR22" i="13"/>
  <c r="CR21" i="13"/>
  <c r="CR20" i="13"/>
  <c r="CR19" i="13"/>
  <c r="CR18" i="13"/>
  <c r="CR17" i="13"/>
  <c r="CR16" i="13"/>
  <c r="CR15" i="13"/>
  <c r="CR14" i="13"/>
  <c r="CR13" i="13"/>
  <c r="CR12" i="13"/>
  <c r="CR11" i="13"/>
  <c r="CR10" i="13"/>
  <c r="CR9" i="13"/>
  <c r="CR8" i="13"/>
  <c r="CR7" i="13"/>
  <c r="CR6" i="13"/>
  <c r="CR5" i="13"/>
  <c r="CR6" i="7"/>
  <c r="AJ56" i="13"/>
  <c r="AJ55" i="13"/>
  <c r="AJ54" i="13"/>
  <c r="AJ53" i="13"/>
  <c r="AJ52" i="13"/>
  <c r="AJ51" i="13"/>
  <c r="AJ50" i="13"/>
  <c r="AJ49" i="13"/>
  <c r="AJ48" i="13"/>
  <c r="AJ47" i="13"/>
  <c r="AJ46" i="13"/>
  <c r="AJ45" i="13"/>
  <c r="AJ44" i="13"/>
  <c r="AJ43" i="13"/>
  <c r="AJ42" i="13"/>
  <c r="AJ41" i="13"/>
  <c r="AJ40" i="13"/>
  <c r="AJ39" i="13"/>
  <c r="AJ38" i="13"/>
  <c r="AJ37" i="13"/>
  <c r="AJ36" i="13"/>
  <c r="AJ35" i="13"/>
  <c r="AJ34" i="13"/>
  <c r="AJ33" i="13"/>
  <c r="AJ32" i="13"/>
  <c r="AJ31" i="13"/>
  <c r="AJ30" i="13"/>
  <c r="AJ29" i="13"/>
  <c r="AJ28" i="13"/>
  <c r="AJ27" i="13"/>
  <c r="AJ26" i="13"/>
  <c r="AJ25" i="13"/>
  <c r="AJ24" i="13"/>
  <c r="AJ23" i="13"/>
  <c r="AJ22" i="13"/>
  <c r="AJ21" i="13"/>
  <c r="AJ20" i="13"/>
  <c r="AJ19" i="13"/>
  <c r="AJ18" i="13"/>
  <c r="AJ17" i="13"/>
  <c r="AJ16" i="13"/>
  <c r="AJ15" i="13"/>
  <c r="AJ14" i="13"/>
  <c r="AJ13" i="13"/>
  <c r="AJ12" i="13"/>
  <c r="AJ11" i="13"/>
  <c r="AJ10" i="13"/>
  <c r="AJ9" i="13"/>
  <c r="AJ8" i="13"/>
  <c r="AJ7" i="13"/>
  <c r="AJ6" i="13"/>
  <c r="AJ5" i="13"/>
  <c r="AH56" i="13"/>
  <c r="AH55" i="13"/>
  <c r="AH54" i="13"/>
  <c r="AH53" i="13"/>
  <c r="AH52" i="13"/>
  <c r="AH51" i="13"/>
  <c r="AH50" i="13"/>
  <c r="AH49" i="13"/>
  <c r="AH48" i="13"/>
  <c r="AH47" i="13"/>
  <c r="AH46" i="13"/>
  <c r="AH45" i="13"/>
  <c r="AH44" i="13"/>
  <c r="AH43" i="13"/>
  <c r="AH42" i="13"/>
  <c r="AH41" i="13"/>
  <c r="AH40" i="13"/>
  <c r="AH39" i="13"/>
  <c r="AH38" i="13"/>
  <c r="AH37" i="13"/>
  <c r="AH36" i="13"/>
  <c r="AH35" i="13"/>
  <c r="AH34" i="13"/>
  <c r="AH33" i="13"/>
  <c r="AH32" i="13"/>
  <c r="AH31" i="13"/>
  <c r="AH30" i="13"/>
  <c r="AH29" i="13"/>
  <c r="AH28" i="13"/>
  <c r="AH27" i="13"/>
  <c r="AH26" i="13"/>
  <c r="AH25" i="13"/>
  <c r="AH24" i="13"/>
  <c r="AH23" i="13"/>
  <c r="AH22" i="13"/>
  <c r="AH21" i="13"/>
  <c r="AH20" i="13"/>
  <c r="AH19" i="13"/>
  <c r="AH18" i="13"/>
  <c r="AH17" i="13"/>
  <c r="AH16" i="13"/>
  <c r="AH15" i="13"/>
  <c r="AH14" i="13"/>
  <c r="AH13" i="13"/>
  <c r="AH12" i="13"/>
  <c r="AH11" i="13"/>
  <c r="AH10" i="13"/>
  <c r="AH9" i="13"/>
  <c r="AH8" i="13"/>
  <c r="AH7" i="13"/>
  <c r="AH6" i="13"/>
  <c r="AH5" i="13"/>
  <c r="BZ56" i="13"/>
  <c r="BZ55" i="13"/>
  <c r="BZ54" i="13"/>
  <c r="BZ53" i="13"/>
  <c r="BZ52" i="13"/>
  <c r="BZ51" i="13"/>
  <c r="BZ50" i="13"/>
  <c r="BZ49" i="13"/>
  <c r="BZ48" i="13"/>
  <c r="BZ47" i="13"/>
  <c r="BZ46" i="13"/>
  <c r="BZ45" i="13"/>
  <c r="BZ44" i="13"/>
  <c r="BZ43" i="13"/>
  <c r="BZ42" i="13"/>
  <c r="BZ41" i="13"/>
  <c r="BZ40" i="13"/>
  <c r="BZ39" i="13"/>
  <c r="BZ38" i="13"/>
  <c r="BZ37" i="13"/>
  <c r="BZ36" i="13"/>
  <c r="BZ35" i="13"/>
  <c r="BZ34" i="13"/>
  <c r="BZ33" i="13"/>
  <c r="BZ32" i="13"/>
  <c r="BZ31" i="13"/>
  <c r="BZ30" i="13"/>
  <c r="BZ29" i="13"/>
  <c r="BZ28" i="13"/>
  <c r="BZ27" i="13"/>
  <c r="BZ26" i="13"/>
  <c r="BZ25" i="13"/>
  <c r="BZ24" i="13"/>
  <c r="BX54" i="13"/>
  <c r="BX50" i="13"/>
  <c r="BX46" i="13"/>
  <c r="BX42" i="13"/>
  <c r="BX38" i="13"/>
  <c r="BX24" i="13"/>
  <c r="BX23" i="13"/>
  <c r="BX22" i="13"/>
  <c r="BX21" i="13"/>
  <c r="BX20" i="13"/>
  <c r="BX19" i="13"/>
  <c r="BX18" i="13"/>
  <c r="BX17" i="13"/>
  <c r="BX16" i="13"/>
  <c r="BX15" i="13"/>
  <c r="BX14" i="13"/>
  <c r="BX13" i="13"/>
  <c r="BX12" i="13"/>
  <c r="BX11" i="13"/>
  <c r="BX10" i="13"/>
  <c r="BX9" i="13"/>
  <c r="BX8" i="13"/>
  <c r="BX7" i="13"/>
  <c r="BX6" i="13"/>
  <c r="BX5" i="13"/>
  <c r="BX53" i="13"/>
  <c r="BX49" i="13"/>
  <c r="BX45" i="13"/>
  <c r="BX41" i="13"/>
  <c r="BX37" i="13"/>
  <c r="BX35" i="13"/>
  <c r="BX33" i="13"/>
  <c r="BX31" i="13"/>
  <c r="CB31" i="13" s="1"/>
  <c r="BX29" i="13"/>
  <c r="BX27" i="13"/>
  <c r="BX25" i="13"/>
  <c r="BX56" i="13"/>
  <c r="BX52" i="13"/>
  <c r="BX48" i="13"/>
  <c r="BX44" i="13"/>
  <c r="BX40" i="13"/>
  <c r="BZ23" i="13"/>
  <c r="BZ22" i="13"/>
  <c r="BZ21" i="13"/>
  <c r="BZ20" i="13"/>
  <c r="BZ19" i="13"/>
  <c r="BZ18" i="13"/>
  <c r="BZ17" i="13"/>
  <c r="BZ16" i="13"/>
  <c r="BZ15" i="13"/>
  <c r="BZ14" i="13"/>
  <c r="BZ13" i="13"/>
  <c r="BZ12" i="13"/>
  <c r="BZ11" i="13"/>
  <c r="BZ10" i="13"/>
  <c r="BZ9" i="13"/>
  <c r="BZ8" i="13"/>
  <c r="BZ7" i="13"/>
  <c r="BZ6" i="13"/>
  <c r="BZ5" i="13"/>
  <c r="BX47" i="13"/>
  <c r="BX34" i="13"/>
  <c r="CB34" i="13" s="1"/>
  <c r="BX26" i="13"/>
  <c r="BX43" i="13"/>
  <c r="BX32" i="13"/>
  <c r="BX55" i="13"/>
  <c r="BX39" i="13"/>
  <c r="BX30" i="13"/>
  <c r="BX51" i="13"/>
  <c r="CB51" i="13" s="1"/>
  <c r="BX36" i="13"/>
  <c r="BX28" i="13"/>
  <c r="CJ56" i="13"/>
  <c r="CJ55" i="13"/>
  <c r="CJ54" i="13"/>
  <c r="CJ53" i="13"/>
  <c r="CJ52" i="13"/>
  <c r="CJ51" i="13"/>
  <c r="CJ50" i="13"/>
  <c r="CJ49" i="13"/>
  <c r="CJ48" i="13"/>
  <c r="CJ47" i="13"/>
  <c r="CJ46" i="13"/>
  <c r="CJ45" i="13"/>
  <c r="CJ44" i="13"/>
  <c r="CJ43" i="13"/>
  <c r="CJ42" i="13"/>
  <c r="CJ41" i="13"/>
  <c r="CJ40" i="13"/>
  <c r="CJ39" i="13"/>
  <c r="CJ38" i="13"/>
  <c r="CJ37" i="13"/>
  <c r="CJ36" i="13"/>
  <c r="CJ35" i="13"/>
  <c r="CJ34" i="13"/>
  <c r="CJ33" i="13"/>
  <c r="CJ32" i="13"/>
  <c r="CJ31" i="13"/>
  <c r="CJ30" i="13"/>
  <c r="CJ29" i="13"/>
  <c r="CJ28" i="13"/>
  <c r="CJ27" i="13"/>
  <c r="CJ26" i="13"/>
  <c r="CJ25" i="13"/>
  <c r="CJ24" i="13"/>
  <c r="CL56" i="13"/>
  <c r="CL55" i="13"/>
  <c r="CL54" i="13"/>
  <c r="CL53" i="13"/>
  <c r="CL52" i="13"/>
  <c r="CL51" i="13"/>
  <c r="CL50" i="13"/>
  <c r="CL49" i="13"/>
  <c r="CL48" i="13"/>
  <c r="CL47" i="13"/>
  <c r="CL46" i="13"/>
  <c r="CL45" i="13"/>
  <c r="CL44" i="13"/>
  <c r="CL43" i="13"/>
  <c r="CL42" i="13"/>
  <c r="CL41" i="13"/>
  <c r="CL40" i="13"/>
  <c r="CL39" i="13"/>
  <c r="CL38" i="13"/>
  <c r="CL37" i="13"/>
  <c r="CL36" i="13"/>
  <c r="CL35" i="13"/>
  <c r="CL24" i="13"/>
  <c r="CL33" i="13"/>
  <c r="CL31" i="13"/>
  <c r="CL29" i="13"/>
  <c r="CL27" i="13"/>
  <c r="CL25" i="13"/>
  <c r="CJ23" i="13"/>
  <c r="CJ22" i="13"/>
  <c r="CJ21" i="13"/>
  <c r="CJ20" i="13"/>
  <c r="CJ19" i="13"/>
  <c r="CJ18" i="13"/>
  <c r="CJ17" i="13"/>
  <c r="CJ16" i="13"/>
  <c r="CJ15" i="13"/>
  <c r="CJ14" i="13"/>
  <c r="CJ13" i="13"/>
  <c r="CJ12" i="13"/>
  <c r="CJ11" i="13"/>
  <c r="CJ10" i="13"/>
  <c r="CJ9" i="13"/>
  <c r="CJ8" i="13"/>
  <c r="CJ7" i="13"/>
  <c r="CJ6" i="13"/>
  <c r="CJ5" i="13"/>
  <c r="CL32" i="13"/>
  <c r="CL28" i="13"/>
  <c r="CL22" i="13"/>
  <c r="CL20" i="13"/>
  <c r="CL18" i="13"/>
  <c r="CL16" i="13"/>
  <c r="CL14" i="13"/>
  <c r="CL12" i="13"/>
  <c r="CL10" i="13"/>
  <c r="CL8" i="13"/>
  <c r="CL6" i="13"/>
  <c r="CL34" i="13"/>
  <c r="CL30" i="13"/>
  <c r="CL26" i="13"/>
  <c r="CL23" i="13"/>
  <c r="CL21" i="13"/>
  <c r="CL19" i="13"/>
  <c r="CL17" i="13"/>
  <c r="CL15" i="13"/>
  <c r="CL13" i="13"/>
  <c r="CL11" i="13"/>
  <c r="CL9" i="13"/>
  <c r="CL7" i="13"/>
  <c r="CL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 i="13"/>
  <c r="R5" i="13"/>
  <c r="R7" i="13"/>
  <c r="R11" i="13"/>
  <c r="R15" i="13"/>
  <c r="R19" i="13"/>
  <c r="R21" i="13"/>
  <c r="R25" i="13"/>
  <c r="R29" i="13"/>
  <c r="R31" i="13"/>
  <c r="R35" i="13"/>
  <c r="R39" i="13"/>
  <c r="R41" i="13"/>
  <c r="R45" i="13"/>
  <c r="R51" i="13"/>
  <c r="R55" i="13"/>
  <c r="R8" i="13"/>
  <c r="R10" i="13"/>
  <c r="R16" i="13"/>
  <c r="R20" i="13"/>
  <c r="R24" i="13"/>
  <c r="R28" i="13"/>
  <c r="R32" i="13"/>
  <c r="R34" i="13"/>
  <c r="R40" i="13"/>
  <c r="R44" i="13"/>
  <c r="R48" i="13"/>
  <c r="R52" i="13"/>
  <c r="R56" i="13"/>
  <c r="R9" i="13"/>
  <c r="R13" i="13"/>
  <c r="R17" i="13"/>
  <c r="R23" i="13"/>
  <c r="R27" i="13"/>
  <c r="R33" i="13"/>
  <c r="R37" i="13"/>
  <c r="R43" i="13"/>
  <c r="R47" i="13"/>
  <c r="R49" i="13"/>
  <c r="R53" i="13"/>
  <c r="R6" i="13"/>
  <c r="R12" i="13"/>
  <c r="R14" i="13"/>
  <c r="R18" i="13"/>
  <c r="R22" i="13"/>
  <c r="R26" i="13"/>
  <c r="R30" i="13"/>
  <c r="R36" i="13"/>
  <c r="R38" i="13"/>
  <c r="R42" i="13"/>
  <c r="R46" i="13"/>
  <c r="R50" i="13"/>
  <c r="R54" i="13"/>
  <c r="V6" i="13"/>
  <c r="V7"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X8" i="13"/>
  <c r="X12" i="13"/>
  <c r="X16" i="13"/>
  <c r="X20" i="13"/>
  <c r="X24" i="13"/>
  <c r="X5" i="13"/>
  <c r="X21" i="13"/>
  <c r="X32" i="13"/>
  <c r="X34" i="13"/>
  <c r="X38" i="13"/>
  <c r="X42" i="13"/>
  <c r="X46" i="13"/>
  <c r="X50" i="13"/>
  <c r="X54" i="13"/>
  <c r="X14" i="13"/>
  <c r="X22" i="13"/>
  <c r="V5" i="13"/>
  <c r="X11" i="13"/>
  <c r="X19" i="13"/>
  <c r="X27" i="13"/>
  <c r="X31" i="13"/>
  <c r="X35" i="13"/>
  <c r="X39" i="13"/>
  <c r="X43" i="13"/>
  <c r="X47" i="13"/>
  <c r="X51" i="13"/>
  <c r="X55" i="13"/>
  <c r="X9" i="13"/>
  <c r="X13" i="13"/>
  <c r="X17" i="13"/>
  <c r="X25" i="13"/>
  <c r="X28" i="13"/>
  <c r="X30" i="13"/>
  <c r="X36" i="13"/>
  <c r="X40" i="13"/>
  <c r="X44" i="13"/>
  <c r="X48" i="13"/>
  <c r="X52" i="13"/>
  <c r="X56" i="13"/>
  <c r="X6" i="13"/>
  <c r="X10" i="13"/>
  <c r="X18" i="13"/>
  <c r="X26" i="13"/>
  <c r="X7" i="13"/>
  <c r="X15" i="13"/>
  <c r="X23" i="13"/>
  <c r="X29" i="13"/>
  <c r="X33" i="13"/>
  <c r="X37" i="13"/>
  <c r="X41" i="13"/>
  <c r="X45" i="13"/>
  <c r="X49" i="13"/>
  <c r="X53" i="13"/>
  <c r="AD56" i="13"/>
  <c r="AD55" i="13"/>
  <c r="AB56" i="13"/>
  <c r="AB55" i="13"/>
  <c r="AB54" i="13"/>
  <c r="AB53" i="13"/>
  <c r="AB52" i="13"/>
  <c r="AB51" i="13"/>
  <c r="AB50" i="13"/>
  <c r="AB49" i="13"/>
  <c r="AB48" i="13"/>
  <c r="AB47" i="13"/>
  <c r="AB46" i="13"/>
  <c r="AB45"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AB12" i="13"/>
  <c r="AB11" i="13"/>
  <c r="AB10" i="13"/>
  <c r="AB9" i="13"/>
  <c r="AB8" i="13"/>
  <c r="AB7" i="13"/>
  <c r="AB6" i="13"/>
  <c r="AB5" i="13"/>
  <c r="AD54" i="13"/>
  <c r="AD53" i="13"/>
  <c r="AD52" i="13"/>
  <c r="AD51" i="13"/>
  <c r="AD50" i="13"/>
  <c r="AD49" i="13"/>
  <c r="AD48" i="13"/>
  <c r="AD47" i="13"/>
  <c r="AD46" i="13"/>
  <c r="AD45" i="13"/>
  <c r="AD44" i="13"/>
  <c r="AD43" i="13"/>
  <c r="AD42" i="13"/>
  <c r="AD41" i="13"/>
  <c r="AD40" i="13"/>
  <c r="AD39" i="13"/>
  <c r="AD38" i="13"/>
  <c r="AD37" i="13"/>
  <c r="AD36" i="13"/>
  <c r="AD35" i="13"/>
  <c r="AD34" i="13"/>
  <c r="AD33" i="13"/>
  <c r="AD32" i="13"/>
  <c r="AD31" i="13"/>
  <c r="AD30" i="13"/>
  <c r="AD29" i="13"/>
  <c r="AD28" i="13"/>
  <c r="AD27" i="13"/>
  <c r="AD26" i="13"/>
  <c r="AD25" i="13"/>
  <c r="AD24" i="13"/>
  <c r="AD23" i="13"/>
  <c r="AD22" i="13"/>
  <c r="AD21" i="13"/>
  <c r="AD20" i="13"/>
  <c r="AD19" i="13"/>
  <c r="AD18" i="13"/>
  <c r="AD17" i="13"/>
  <c r="AD16" i="13"/>
  <c r="AD15" i="13"/>
  <c r="AD14" i="13"/>
  <c r="AD13" i="13"/>
  <c r="AD12" i="13"/>
  <c r="AD11" i="13"/>
  <c r="AD10" i="13"/>
  <c r="AD9" i="13"/>
  <c r="AD8" i="13"/>
  <c r="AD7" i="13"/>
  <c r="AD6" i="13"/>
  <c r="AD5" i="13"/>
  <c r="CD56" i="13"/>
  <c r="CD55" i="13"/>
  <c r="CD54" i="13"/>
  <c r="CD53" i="13"/>
  <c r="CD52" i="13"/>
  <c r="CD51" i="13"/>
  <c r="CD50" i="13"/>
  <c r="CD49" i="13"/>
  <c r="CD48" i="13"/>
  <c r="CD47" i="13"/>
  <c r="CD46" i="13"/>
  <c r="CD45" i="13"/>
  <c r="CD44" i="13"/>
  <c r="CD43" i="13"/>
  <c r="CD42" i="13"/>
  <c r="CD41" i="13"/>
  <c r="CD40" i="13"/>
  <c r="CD39" i="13"/>
  <c r="CD38" i="13"/>
  <c r="CD37" i="13"/>
  <c r="CD36" i="13"/>
  <c r="CD35" i="13"/>
  <c r="CD34" i="13"/>
  <c r="CD33" i="13"/>
  <c r="CD32" i="13"/>
  <c r="CD31" i="13"/>
  <c r="CD30" i="13"/>
  <c r="CD29" i="13"/>
  <c r="CD28" i="13"/>
  <c r="CD27" i="13"/>
  <c r="CD26" i="13"/>
  <c r="CD25" i="13"/>
  <c r="CD24" i="13"/>
  <c r="CD23" i="13"/>
  <c r="CD22" i="13"/>
  <c r="CD21" i="13"/>
  <c r="CD20" i="13"/>
  <c r="CD19" i="13"/>
  <c r="CD18" i="13"/>
  <c r="CD17" i="13"/>
  <c r="CD16" i="13"/>
  <c r="CF56" i="13"/>
  <c r="CF54" i="13"/>
  <c r="CF52" i="13"/>
  <c r="CF50" i="13"/>
  <c r="CF48" i="13"/>
  <c r="CF46" i="13"/>
  <c r="CF44" i="13"/>
  <c r="CF42" i="13"/>
  <c r="CF40" i="13"/>
  <c r="CF38" i="13"/>
  <c r="CF36" i="13"/>
  <c r="CF34" i="13"/>
  <c r="CF32" i="13"/>
  <c r="CF30" i="13"/>
  <c r="CF28" i="13"/>
  <c r="CF26" i="13"/>
  <c r="CF24" i="13"/>
  <c r="CF22" i="13"/>
  <c r="CF20" i="13"/>
  <c r="CF18" i="13"/>
  <c r="CF16" i="13"/>
  <c r="CF14" i="13"/>
  <c r="CF13" i="13"/>
  <c r="CF12" i="13"/>
  <c r="CF11" i="13"/>
  <c r="CF10" i="13"/>
  <c r="CF9" i="13"/>
  <c r="CF8" i="13"/>
  <c r="CF7" i="13"/>
  <c r="CF6" i="13"/>
  <c r="CF5" i="13"/>
  <c r="CF55" i="13"/>
  <c r="CF53" i="13"/>
  <c r="CF51" i="13"/>
  <c r="CF49" i="13"/>
  <c r="CF47" i="13"/>
  <c r="CF45" i="13"/>
  <c r="CF43" i="13"/>
  <c r="CF41" i="13"/>
  <c r="CF39" i="13"/>
  <c r="CF37" i="13"/>
  <c r="CF35" i="13"/>
  <c r="CF33" i="13"/>
  <c r="CF31" i="13"/>
  <c r="CF29" i="13"/>
  <c r="CF27" i="13"/>
  <c r="CF25" i="13"/>
  <c r="CF23" i="13"/>
  <c r="CF21" i="13"/>
  <c r="CF19" i="13"/>
  <c r="CF17" i="13"/>
  <c r="CF15" i="13"/>
  <c r="CD14" i="13"/>
  <c r="CD10" i="13"/>
  <c r="CD6" i="13"/>
  <c r="CD13" i="13"/>
  <c r="CD9" i="13"/>
  <c r="CD5" i="13"/>
  <c r="CD12" i="13"/>
  <c r="CD8" i="13"/>
  <c r="CH8" i="13" s="1"/>
  <c r="CD11" i="13"/>
  <c r="CD7" i="13"/>
  <c r="CD15" i="13"/>
  <c r="AP56" i="13"/>
  <c r="AP55" i="13"/>
  <c r="AP54" i="13"/>
  <c r="AP53" i="13"/>
  <c r="AP52" i="13"/>
  <c r="AP51" i="13"/>
  <c r="AP50" i="13"/>
  <c r="AP49" i="13"/>
  <c r="AP48" i="13"/>
  <c r="AP47" i="13"/>
  <c r="AP46" i="13"/>
  <c r="AP45" i="13"/>
  <c r="AP44" i="13"/>
  <c r="AP43" i="13"/>
  <c r="AP42" i="13"/>
  <c r="AP41" i="13"/>
  <c r="AP40" i="13"/>
  <c r="AP39" i="13"/>
  <c r="AP38" i="13"/>
  <c r="AP37" i="13"/>
  <c r="AP36" i="13"/>
  <c r="AP35" i="13"/>
  <c r="AP34" i="13"/>
  <c r="AP33" i="13"/>
  <c r="AP32" i="13"/>
  <c r="AP31" i="13"/>
  <c r="AP30" i="13"/>
  <c r="AP29" i="13"/>
  <c r="AP28" i="13"/>
  <c r="AP27" i="13"/>
  <c r="AP26" i="13"/>
  <c r="AP25" i="13"/>
  <c r="AP24" i="13"/>
  <c r="AP23" i="13"/>
  <c r="AP22" i="13"/>
  <c r="AP21" i="13"/>
  <c r="AP20" i="13"/>
  <c r="AP19" i="13"/>
  <c r="AP18" i="13"/>
  <c r="AP17" i="13"/>
  <c r="AP16" i="13"/>
  <c r="AP15" i="13"/>
  <c r="AP14" i="13"/>
  <c r="AP13" i="13"/>
  <c r="AP12" i="13"/>
  <c r="AP11" i="13"/>
  <c r="AP10" i="13"/>
  <c r="AP9" i="13"/>
  <c r="AP8" i="13"/>
  <c r="AP7" i="13"/>
  <c r="AP6" i="13"/>
  <c r="AP5" i="13"/>
  <c r="AN56" i="13"/>
  <c r="AN55" i="13"/>
  <c r="AN54" i="13"/>
  <c r="AN53" i="13"/>
  <c r="AN52" i="13"/>
  <c r="AN51" i="13"/>
  <c r="AN50" i="13"/>
  <c r="AN49" i="13"/>
  <c r="AN48" i="13"/>
  <c r="AN47" i="13"/>
  <c r="AN46" i="13"/>
  <c r="AN45" i="13"/>
  <c r="AN44" i="13"/>
  <c r="AN43" i="13"/>
  <c r="AN42" i="13"/>
  <c r="AN41" i="13"/>
  <c r="AN40" i="13"/>
  <c r="AN39" i="13"/>
  <c r="AN38" i="13"/>
  <c r="AN37" i="13"/>
  <c r="AN36" i="13"/>
  <c r="AN35" i="13"/>
  <c r="AN34" i="13"/>
  <c r="AN33" i="13"/>
  <c r="AN32" i="13"/>
  <c r="AN31" i="13"/>
  <c r="AN30" i="13"/>
  <c r="AN29" i="13"/>
  <c r="AN28" i="13"/>
  <c r="AN27" i="13"/>
  <c r="AN26" i="13"/>
  <c r="AN25" i="13"/>
  <c r="AN24" i="13"/>
  <c r="AN23" i="13"/>
  <c r="AN22" i="13"/>
  <c r="AN21" i="13"/>
  <c r="AN20" i="13"/>
  <c r="AN19" i="13"/>
  <c r="AN18" i="13"/>
  <c r="AN17" i="13"/>
  <c r="AN16" i="13"/>
  <c r="AN15" i="13"/>
  <c r="AN14" i="13"/>
  <c r="AN13" i="13"/>
  <c r="AN12" i="13"/>
  <c r="AN11" i="13"/>
  <c r="AN10" i="13"/>
  <c r="AN9" i="13"/>
  <c r="AN8" i="13"/>
  <c r="AN7" i="13"/>
  <c r="AN6" i="13"/>
  <c r="AN5" i="13"/>
  <c r="BL56" i="13"/>
  <c r="BL55" i="13"/>
  <c r="BL54" i="13"/>
  <c r="BL53" i="13"/>
  <c r="BL52" i="13"/>
  <c r="BL51" i="13"/>
  <c r="BL50" i="13"/>
  <c r="BL49" i="13"/>
  <c r="BL48" i="13"/>
  <c r="BL47" i="13"/>
  <c r="BL46" i="13"/>
  <c r="BL45" i="13"/>
  <c r="BL44" i="13"/>
  <c r="BL43" i="13"/>
  <c r="BL42" i="13"/>
  <c r="BL41" i="13"/>
  <c r="BL40" i="13"/>
  <c r="BL39" i="13"/>
  <c r="BL38" i="13"/>
  <c r="BL37" i="13"/>
  <c r="BL36" i="13"/>
  <c r="BL35" i="13"/>
  <c r="BL34" i="13"/>
  <c r="BL33" i="13"/>
  <c r="BL32" i="13"/>
  <c r="BL31" i="13"/>
  <c r="BL30" i="13"/>
  <c r="BL29" i="13"/>
  <c r="BL28" i="13"/>
  <c r="BL27" i="13"/>
  <c r="BL26" i="13"/>
  <c r="BL25" i="13"/>
  <c r="BL24" i="13"/>
  <c r="BL23" i="13"/>
  <c r="BL22" i="13"/>
  <c r="BL21" i="13"/>
  <c r="BL20" i="13"/>
  <c r="BL19" i="13"/>
  <c r="BL18" i="13"/>
  <c r="BL17" i="13"/>
  <c r="BL16" i="13"/>
  <c r="BL15" i="13"/>
  <c r="BL14" i="13"/>
  <c r="BL13" i="13"/>
  <c r="BL12" i="13"/>
  <c r="BL11" i="13"/>
  <c r="BL10" i="13"/>
  <c r="BL9" i="13"/>
  <c r="BL8" i="13"/>
  <c r="BL7" i="13"/>
  <c r="BL6" i="13"/>
  <c r="BL5" i="13"/>
  <c r="BN56" i="13"/>
  <c r="BN55" i="13"/>
  <c r="BN54" i="13"/>
  <c r="BN53" i="13"/>
  <c r="BN52" i="13"/>
  <c r="BN51" i="13"/>
  <c r="BN50" i="13"/>
  <c r="BN49" i="13"/>
  <c r="BN48" i="13"/>
  <c r="BN47" i="13"/>
  <c r="BN46" i="13"/>
  <c r="BN45" i="13"/>
  <c r="BN44" i="13"/>
  <c r="BN43" i="13"/>
  <c r="BN42" i="13"/>
  <c r="BN41" i="13"/>
  <c r="BN40" i="13"/>
  <c r="BN39" i="13"/>
  <c r="BN38" i="13"/>
  <c r="BN37" i="13"/>
  <c r="BN36" i="13"/>
  <c r="BN35" i="13"/>
  <c r="BN34" i="13"/>
  <c r="BN33" i="13"/>
  <c r="BN32" i="13"/>
  <c r="BN31" i="13"/>
  <c r="BN30" i="13"/>
  <c r="BN29" i="13"/>
  <c r="BN28" i="13"/>
  <c r="BN27" i="13"/>
  <c r="BN26" i="13"/>
  <c r="BN25" i="13"/>
  <c r="BN24" i="13"/>
  <c r="BN23" i="13"/>
  <c r="BN22" i="13"/>
  <c r="BN21" i="13"/>
  <c r="BN20" i="13"/>
  <c r="BN19" i="13"/>
  <c r="BN18" i="13"/>
  <c r="BN17" i="13"/>
  <c r="BN16" i="13"/>
  <c r="BN15" i="13"/>
  <c r="BN14" i="13"/>
  <c r="BN13" i="13"/>
  <c r="BN12" i="13"/>
  <c r="BN11" i="13"/>
  <c r="BN10" i="13"/>
  <c r="BN9" i="13"/>
  <c r="BN8" i="13"/>
  <c r="BN7" i="13"/>
  <c r="BN6" i="13"/>
  <c r="BN5" i="13"/>
  <c r="BB56" i="13"/>
  <c r="BB55" i="13"/>
  <c r="BB54" i="13"/>
  <c r="BB53" i="13"/>
  <c r="BB52" i="13"/>
  <c r="BB51" i="13"/>
  <c r="BB50" i="13"/>
  <c r="BB49" i="13"/>
  <c r="BB48" i="13"/>
  <c r="BB47" i="13"/>
  <c r="BB46" i="13"/>
  <c r="BB45" i="13"/>
  <c r="BB44" i="13"/>
  <c r="BB43" i="13"/>
  <c r="BB42" i="13"/>
  <c r="BB41" i="13"/>
  <c r="BB40" i="13"/>
  <c r="BB39" i="13"/>
  <c r="BB38" i="13"/>
  <c r="BB37" i="13"/>
  <c r="BB36" i="13"/>
  <c r="BB35" i="13"/>
  <c r="BB34" i="13"/>
  <c r="BB33" i="13"/>
  <c r="BB32" i="13"/>
  <c r="BB31" i="13"/>
  <c r="BB30" i="13"/>
  <c r="BB29" i="13"/>
  <c r="BB28" i="13"/>
  <c r="BB27" i="13"/>
  <c r="BB26" i="13"/>
  <c r="BB25" i="13"/>
  <c r="BB24" i="13"/>
  <c r="BB23" i="13"/>
  <c r="BB22" i="13"/>
  <c r="BB21" i="13"/>
  <c r="BB20" i="13"/>
  <c r="BB19" i="13"/>
  <c r="BB18" i="13"/>
  <c r="BB17" i="13"/>
  <c r="BB16" i="13"/>
  <c r="BB15" i="13"/>
  <c r="BB14" i="13"/>
  <c r="BB13" i="13"/>
  <c r="BB12" i="13"/>
  <c r="BB11" i="13"/>
  <c r="BB10" i="13"/>
  <c r="BB9" i="13"/>
  <c r="BB8" i="13"/>
  <c r="BB7" i="13"/>
  <c r="BB6" i="13"/>
  <c r="BB5" i="13"/>
  <c r="AZ56" i="13"/>
  <c r="AZ55" i="13"/>
  <c r="AZ54" i="13"/>
  <c r="AZ53" i="13"/>
  <c r="AZ52" i="13"/>
  <c r="AZ51" i="13"/>
  <c r="AZ50" i="13"/>
  <c r="AZ49" i="13"/>
  <c r="AZ48" i="13"/>
  <c r="AZ47" i="13"/>
  <c r="AZ46" i="13"/>
  <c r="AZ45" i="13"/>
  <c r="AZ44" i="13"/>
  <c r="AZ43" i="13"/>
  <c r="AZ42" i="13"/>
  <c r="AZ41" i="13"/>
  <c r="AZ40" i="13"/>
  <c r="AZ39" i="13"/>
  <c r="AZ38" i="13"/>
  <c r="AZ37" i="13"/>
  <c r="AZ36" i="13"/>
  <c r="AZ35" i="13"/>
  <c r="AZ34" i="13"/>
  <c r="AZ33" i="13"/>
  <c r="AZ32" i="13"/>
  <c r="AZ31" i="13"/>
  <c r="AZ30" i="13"/>
  <c r="AZ29" i="13"/>
  <c r="AZ28" i="13"/>
  <c r="AZ27" i="13"/>
  <c r="AZ26" i="13"/>
  <c r="AZ25" i="13"/>
  <c r="AZ24" i="13"/>
  <c r="AZ23" i="13"/>
  <c r="AZ22" i="13"/>
  <c r="AZ21" i="13"/>
  <c r="AZ19" i="13"/>
  <c r="AZ17" i="13"/>
  <c r="AZ15" i="13"/>
  <c r="AZ13" i="13"/>
  <c r="AZ11" i="13"/>
  <c r="AZ9" i="13"/>
  <c r="AZ7" i="13"/>
  <c r="AZ5" i="13"/>
  <c r="AZ18" i="13"/>
  <c r="AZ10" i="13"/>
  <c r="AZ16" i="13"/>
  <c r="AZ8" i="13"/>
  <c r="AZ14" i="13"/>
  <c r="AZ6" i="13"/>
  <c r="AZ20" i="13"/>
  <c r="AZ12" i="13"/>
  <c r="BL9" i="7"/>
  <c r="BL37" i="7"/>
  <c r="AG224" i="5"/>
  <c r="CR31" i="7"/>
  <c r="CR50" i="7"/>
  <c r="CR21" i="7"/>
  <c r="CR23" i="7"/>
  <c r="CR32" i="7"/>
  <c r="CR28" i="7"/>
  <c r="CR13" i="7"/>
  <c r="AV56" i="13"/>
  <c r="AV55" i="13"/>
  <c r="AV54" i="13"/>
  <c r="AV53" i="13"/>
  <c r="AV52" i="13"/>
  <c r="AV51" i="13"/>
  <c r="AV50" i="13"/>
  <c r="AV49" i="13"/>
  <c r="AV48" i="13"/>
  <c r="AV47" i="13"/>
  <c r="AV46" i="13"/>
  <c r="AV45" i="13"/>
  <c r="AV44" i="13"/>
  <c r="AV43" i="13"/>
  <c r="AV42" i="13"/>
  <c r="AV41" i="13"/>
  <c r="AV40" i="13"/>
  <c r="AV39" i="13"/>
  <c r="AV38" i="13"/>
  <c r="AV37" i="13"/>
  <c r="AV36" i="13"/>
  <c r="AV35" i="13"/>
  <c r="AV34" i="13"/>
  <c r="AV33" i="13"/>
  <c r="AV32" i="13"/>
  <c r="AV31" i="13"/>
  <c r="AV30" i="13"/>
  <c r="AV29" i="13"/>
  <c r="AV28" i="13"/>
  <c r="AV27" i="13"/>
  <c r="AV26" i="13"/>
  <c r="AV25" i="13"/>
  <c r="AV24" i="13"/>
  <c r="AV23" i="13"/>
  <c r="AV22" i="13"/>
  <c r="AT24" i="13"/>
  <c r="AV21" i="13"/>
  <c r="AV20" i="13"/>
  <c r="AV19" i="13"/>
  <c r="AV18" i="13"/>
  <c r="AV17" i="13"/>
  <c r="AV16" i="13"/>
  <c r="AV15" i="13"/>
  <c r="AV14" i="13"/>
  <c r="AV13" i="13"/>
  <c r="AV12" i="13"/>
  <c r="AV11" i="13"/>
  <c r="AV10" i="13"/>
  <c r="AV9" i="13"/>
  <c r="AV8" i="13"/>
  <c r="AV7" i="13"/>
  <c r="AV6" i="13"/>
  <c r="AV5" i="13"/>
  <c r="AT55" i="13"/>
  <c r="AT53" i="13"/>
  <c r="AT51" i="13"/>
  <c r="AT49" i="13"/>
  <c r="AT47" i="13"/>
  <c r="AT45" i="13"/>
  <c r="AT43" i="13"/>
  <c r="AT41" i="13"/>
  <c r="AT39" i="13"/>
  <c r="AT37" i="13"/>
  <c r="AT35" i="13"/>
  <c r="AT33" i="13"/>
  <c r="AT31" i="13"/>
  <c r="AT29" i="13"/>
  <c r="AT27" i="13"/>
  <c r="AT25" i="13"/>
  <c r="AT22" i="13"/>
  <c r="AT21" i="13"/>
  <c r="AT20" i="13"/>
  <c r="AT19" i="13"/>
  <c r="AT18" i="13"/>
  <c r="AT17" i="13"/>
  <c r="AT16" i="13"/>
  <c r="AT15" i="13"/>
  <c r="AT14" i="13"/>
  <c r="AT13" i="13"/>
  <c r="AT12" i="13"/>
  <c r="AT11" i="13"/>
  <c r="AT10" i="13"/>
  <c r="AT9" i="13"/>
  <c r="AT8" i="13"/>
  <c r="AT7" i="13"/>
  <c r="AT6" i="13"/>
  <c r="AT5" i="13"/>
  <c r="AT54" i="13"/>
  <c r="AT46" i="13"/>
  <c r="AT38" i="13"/>
  <c r="AT30" i="13"/>
  <c r="AT23" i="13"/>
  <c r="AT52" i="13"/>
  <c r="AX52" i="13" s="1"/>
  <c r="AT44" i="13"/>
  <c r="AT36" i="13"/>
  <c r="AT28" i="13"/>
  <c r="AT50" i="13"/>
  <c r="AT42" i="13"/>
  <c r="AT34" i="13"/>
  <c r="AT26" i="13"/>
  <c r="AT56" i="13"/>
  <c r="AT32" i="13"/>
  <c r="AT48" i="13"/>
  <c r="AT40"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L54" i="13"/>
  <c r="L8" i="13"/>
  <c r="L10" i="13"/>
  <c r="L14" i="13"/>
  <c r="L18" i="13"/>
  <c r="L22" i="13"/>
  <c r="L26" i="13"/>
  <c r="L28" i="13"/>
  <c r="L32" i="13"/>
  <c r="L36" i="13"/>
  <c r="L38" i="13"/>
  <c r="L44" i="13"/>
  <c r="L48" i="13"/>
  <c r="L52" i="13"/>
  <c r="L13" i="13"/>
  <c r="L19" i="13"/>
  <c r="L21" i="13"/>
  <c r="L27" i="13"/>
  <c r="L31" i="13"/>
  <c r="L37" i="13"/>
  <c r="L43" i="13"/>
  <c r="L6" i="13"/>
  <c r="L12" i="13"/>
  <c r="L16" i="13"/>
  <c r="L20" i="13"/>
  <c r="L24" i="13"/>
  <c r="L30" i="13"/>
  <c r="L34" i="13"/>
  <c r="L40" i="13"/>
  <c r="L42" i="13"/>
  <c r="L46" i="13"/>
  <c r="L50" i="13"/>
  <c r="L53" i="13"/>
  <c r="L56" i="13"/>
  <c r="L7" i="13"/>
  <c r="L11" i="13"/>
  <c r="L15" i="13"/>
  <c r="L17" i="13"/>
  <c r="L23" i="13"/>
  <c r="L25" i="13"/>
  <c r="L29" i="13"/>
  <c r="L35" i="13"/>
  <c r="L41" i="13"/>
  <c r="L45" i="13"/>
  <c r="L49" i="13"/>
  <c r="L9" i="13"/>
  <c r="L33" i="13"/>
  <c r="L39" i="13"/>
  <c r="L47" i="13"/>
  <c r="L51" i="13"/>
  <c r="L55" i="13"/>
  <c r="L5" i="13"/>
  <c r="J5" i="13"/>
  <c r="BR56" i="13"/>
  <c r="BR55" i="13"/>
  <c r="BR54" i="13"/>
  <c r="BR53" i="13"/>
  <c r="BR52" i="13"/>
  <c r="BR51" i="13"/>
  <c r="BR50" i="13"/>
  <c r="BR49" i="13"/>
  <c r="BR48" i="13"/>
  <c r="BR47" i="13"/>
  <c r="BR46" i="13"/>
  <c r="BR45" i="13"/>
  <c r="BR44" i="13"/>
  <c r="BR43" i="13"/>
  <c r="BR42" i="13"/>
  <c r="BR41" i="13"/>
  <c r="BR40" i="13"/>
  <c r="BR39" i="13"/>
  <c r="BR38" i="13"/>
  <c r="BR37" i="13"/>
  <c r="BR36" i="13"/>
  <c r="BR35" i="13"/>
  <c r="BR34" i="13"/>
  <c r="BR33" i="13"/>
  <c r="BR32" i="13"/>
  <c r="BR31" i="13"/>
  <c r="BR30" i="13"/>
  <c r="BR29" i="13"/>
  <c r="BR28" i="13"/>
  <c r="BR27" i="13"/>
  <c r="BR26" i="13"/>
  <c r="BR25" i="13"/>
  <c r="BR24" i="13"/>
  <c r="BR23" i="13"/>
  <c r="BR22" i="13"/>
  <c r="BR21" i="13"/>
  <c r="BR20" i="13"/>
  <c r="BR19" i="13"/>
  <c r="BR18" i="13"/>
  <c r="BR17" i="13"/>
  <c r="BR16" i="13"/>
  <c r="BR15" i="13"/>
  <c r="BR14" i="13"/>
  <c r="BR13" i="13"/>
  <c r="BR12" i="13"/>
  <c r="BR11" i="13"/>
  <c r="BR10" i="13"/>
  <c r="BR9" i="13"/>
  <c r="BR8" i="13"/>
  <c r="BR7" i="13"/>
  <c r="BR6" i="13"/>
  <c r="BR5" i="13"/>
  <c r="BT56" i="13"/>
  <c r="BT55" i="13"/>
  <c r="BT54" i="13"/>
  <c r="BT53" i="13"/>
  <c r="BT52" i="13"/>
  <c r="BT51" i="13"/>
  <c r="BT50" i="13"/>
  <c r="BT49" i="13"/>
  <c r="BT48" i="13"/>
  <c r="BT47" i="13"/>
  <c r="BT46" i="13"/>
  <c r="BT45" i="13"/>
  <c r="BT44" i="13"/>
  <c r="BT43" i="13"/>
  <c r="BT42" i="13"/>
  <c r="BT41" i="13"/>
  <c r="BT40" i="13"/>
  <c r="BT39" i="13"/>
  <c r="BT38" i="13"/>
  <c r="BT37" i="13"/>
  <c r="BT36" i="13"/>
  <c r="BT35" i="13"/>
  <c r="BT34" i="13"/>
  <c r="BT33" i="13"/>
  <c r="BT32" i="13"/>
  <c r="BT31" i="13"/>
  <c r="BT30" i="13"/>
  <c r="BT29" i="13"/>
  <c r="BT28" i="13"/>
  <c r="BT27" i="13"/>
  <c r="BT26" i="13"/>
  <c r="BT25" i="13"/>
  <c r="BT24" i="13"/>
  <c r="BT23" i="13"/>
  <c r="BT22" i="13"/>
  <c r="BT21" i="13"/>
  <c r="BT20" i="13"/>
  <c r="BT19" i="13"/>
  <c r="BT18" i="13"/>
  <c r="BT17" i="13"/>
  <c r="BT16" i="13"/>
  <c r="BT15" i="13"/>
  <c r="BT14" i="13"/>
  <c r="BT13" i="13"/>
  <c r="BT12" i="13"/>
  <c r="BT11" i="13"/>
  <c r="BT10" i="13"/>
  <c r="BT9" i="13"/>
  <c r="BT8" i="13"/>
  <c r="BT7" i="13"/>
  <c r="BT6" i="13"/>
  <c r="BT5" i="13"/>
  <c r="BF56" i="13"/>
  <c r="BF55" i="13"/>
  <c r="BF54" i="13"/>
  <c r="BF53" i="13"/>
  <c r="BF52" i="13"/>
  <c r="BF51" i="13"/>
  <c r="BF50" i="13"/>
  <c r="BF49" i="13"/>
  <c r="BF48" i="13"/>
  <c r="BF47" i="13"/>
  <c r="BF46" i="13"/>
  <c r="BF45" i="13"/>
  <c r="BH56" i="13"/>
  <c r="BH55" i="13"/>
  <c r="BH54" i="13"/>
  <c r="BH53" i="13"/>
  <c r="BH52" i="13"/>
  <c r="BH51" i="13"/>
  <c r="BH50" i="13"/>
  <c r="BH49" i="13"/>
  <c r="BH48" i="13"/>
  <c r="BH47" i="13"/>
  <c r="BH46" i="13"/>
  <c r="BH45" i="13"/>
  <c r="BH44" i="13"/>
  <c r="BH43" i="13"/>
  <c r="BH42" i="13"/>
  <c r="BH41" i="13"/>
  <c r="BH40" i="13"/>
  <c r="BH39" i="13"/>
  <c r="BH38" i="13"/>
  <c r="BH37" i="13"/>
  <c r="BH36" i="13"/>
  <c r="BH35" i="13"/>
  <c r="BF41" i="13"/>
  <c r="BF37" i="13"/>
  <c r="BH34" i="13"/>
  <c r="BH33" i="13"/>
  <c r="BH32" i="13"/>
  <c r="BH31" i="13"/>
  <c r="BH30" i="13"/>
  <c r="BH29" i="13"/>
  <c r="BH28" i="13"/>
  <c r="BH27" i="13"/>
  <c r="BH26" i="13"/>
  <c r="BH25" i="13"/>
  <c r="BH24" i="13"/>
  <c r="BH23" i="13"/>
  <c r="BH22" i="13"/>
  <c r="BH21" i="13"/>
  <c r="BH20" i="13"/>
  <c r="BH19" i="13"/>
  <c r="BH18" i="13"/>
  <c r="BH17" i="13"/>
  <c r="BH16" i="13"/>
  <c r="BH15" i="13"/>
  <c r="BH14" i="13"/>
  <c r="BH13" i="13"/>
  <c r="BH12" i="13"/>
  <c r="BH11" i="13"/>
  <c r="BH10" i="13"/>
  <c r="BH9" i="13"/>
  <c r="BH8" i="13"/>
  <c r="BH7" i="13"/>
  <c r="BH6" i="13"/>
  <c r="BH5" i="13"/>
  <c r="BF42" i="13"/>
  <c r="BF38" i="13"/>
  <c r="BF43" i="13"/>
  <c r="BF39" i="13"/>
  <c r="BF35" i="13"/>
  <c r="BF34" i="13"/>
  <c r="BF33" i="13"/>
  <c r="BF32" i="13"/>
  <c r="BF31" i="13"/>
  <c r="BF30" i="13"/>
  <c r="BF29" i="13"/>
  <c r="BF28" i="13"/>
  <c r="BF27" i="13"/>
  <c r="BF26" i="13"/>
  <c r="BF25" i="13"/>
  <c r="BF24" i="13"/>
  <c r="BF23" i="13"/>
  <c r="BF22" i="13"/>
  <c r="BF21" i="13"/>
  <c r="BF20" i="13"/>
  <c r="BF19" i="13"/>
  <c r="BF18" i="13"/>
  <c r="BF17" i="13"/>
  <c r="BF16" i="13"/>
  <c r="BF15" i="13"/>
  <c r="BF14" i="13"/>
  <c r="BF13" i="13"/>
  <c r="BF12" i="13"/>
  <c r="BF11" i="13"/>
  <c r="BF10" i="13"/>
  <c r="BF9" i="13"/>
  <c r="BF8" i="13"/>
  <c r="BF7" i="13"/>
  <c r="BF6" i="13"/>
  <c r="BF5" i="13"/>
  <c r="BF40" i="13"/>
  <c r="BF44" i="13"/>
  <c r="BF36" i="13"/>
  <c r="CP50" i="7"/>
  <c r="BL49" i="7"/>
  <c r="BL38" i="7"/>
  <c r="BL54" i="7"/>
  <c r="CR5" i="7"/>
  <c r="CR49" i="7"/>
  <c r="AZ29" i="7"/>
  <c r="CP53" i="7"/>
  <c r="CP49" i="7"/>
  <c r="CR9" i="7"/>
  <c r="CR51" i="7"/>
  <c r="CR56" i="7"/>
  <c r="CR11" i="7"/>
  <c r="CR24" i="7"/>
  <c r="CR42" i="7"/>
  <c r="BL48" i="7"/>
  <c r="BL28" i="7"/>
  <c r="CR38" i="7"/>
  <c r="CR37" i="7"/>
  <c r="CR20" i="7"/>
  <c r="CR46" i="7"/>
  <c r="CR18" i="7"/>
  <c r="CR36" i="7"/>
  <c r="CR8" i="7"/>
  <c r="CR39" i="7"/>
  <c r="CR48" i="7"/>
  <c r="CR52" i="7"/>
  <c r="CR55" i="7"/>
  <c r="AB7" i="7"/>
  <c r="AB35" i="7"/>
  <c r="AB17" i="7"/>
  <c r="CR26" i="7"/>
  <c r="CR34" i="7"/>
  <c r="CR47" i="7"/>
  <c r="CR35" i="7"/>
  <c r="CR44" i="7"/>
  <c r="CR45" i="7"/>
  <c r="CR53" i="7"/>
  <c r="CR15" i="7"/>
  <c r="CR12" i="7"/>
  <c r="CR43" i="7"/>
  <c r="CR7" i="7"/>
  <c r="CR29" i="7"/>
  <c r="CR27" i="7"/>
  <c r="CR17" i="7"/>
  <c r="CR33" i="7"/>
  <c r="CR30" i="7"/>
  <c r="CR41" i="7"/>
  <c r="CR14" i="7"/>
  <c r="CR19" i="7"/>
  <c r="CR54" i="7"/>
  <c r="CR40" i="7"/>
  <c r="CR16" i="7"/>
  <c r="CR10" i="7"/>
  <c r="CR25" i="7"/>
  <c r="BL45" i="7"/>
  <c r="AW11" i="7"/>
  <c r="AW29" i="7"/>
  <c r="AZ45" i="7"/>
  <c r="AZ54" i="7"/>
  <c r="AW28" i="7"/>
  <c r="AT18" i="7"/>
  <c r="CD56" i="7"/>
  <c r="CP5" i="7"/>
  <c r="CP20" i="7"/>
  <c r="AZ24" i="7"/>
  <c r="AB36" i="7"/>
  <c r="AB53" i="7"/>
  <c r="AB48" i="7"/>
  <c r="AB42" i="7"/>
  <c r="BL18" i="7"/>
  <c r="BL11" i="7"/>
  <c r="BL34" i="7"/>
  <c r="BL24" i="7"/>
  <c r="BR21" i="7"/>
  <c r="AB152" i="5"/>
  <c r="CP14" i="7"/>
  <c r="AB33" i="5"/>
  <c r="AC238" i="5"/>
  <c r="CD45" i="7"/>
  <c r="CM22" i="7"/>
  <c r="CM23" i="7"/>
  <c r="AG183" i="5"/>
  <c r="CM10" i="7"/>
  <c r="BX5" i="7"/>
  <c r="BX49" i="7"/>
  <c r="AB19" i="7"/>
  <c r="AB51" i="7"/>
  <c r="AZ7" i="7"/>
  <c r="AZ13" i="7"/>
  <c r="AZ10" i="7"/>
  <c r="CP43" i="7"/>
  <c r="BL16" i="7"/>
  <c r="BL5" i="7"/>
  <c r="BL8" i="7"/>
  <c r="V27" i="7"/>
  <c r="AQ31" i="7"/>
  <c r="AQ47" i="7"/>
  <c r="CP24" i="7"/>
  <c r="CP31" i="7"/>
  <c r="CP9" i="7"/>
  <c r="CP16" i="7"/>
  <c r="AB18" i="7"/>
  <c r="AB14" i="7"/>
  <c r="AZ31" i="7"/>
  <c r="AZ35" i="7"/>
  <c r="AZ46" i="7"/>
  <c r="AB39" i="7"/>
  <c r="AB28" i="7"/>
  <c r="AB54" i="7"/>
  <c r="AB22" i="7"/>
  <c r="CP19" i="7"/>
  <c r="BL21" i="7"/>
  <c r="BX6" i="7"/>
  <c r="AH12" i="7"/>
  <c r="AH30" i="7"/>
  <c r="AH44" i="7"/>
  <c r="AH34" i="7"/>
  <c r="AZ48" i="7"/>
  <c r="AZ32" i="7"/>
  <c r="CD28" i="7"/>
  <c r="CD24" i="7"/>
  <c r="BF39" i="7"/>
  <c r="BF38" i="7"/>
  <c r="CP13" i="7"/>
  <c r="CJ7" i="7"/>
  <c r="AG47" i="5"/>
  <c r="AH47" i="5" s="1"/>
  <c r="BJ59" i="7"/>
  <c r="AW50" i="7"/>
  <c r="AW20" i="7"/>
  <c r="AW23" i="7"/>
  <c r="BF15" i="7"/>
  <c r="CD16" i="7"/>
  <c r="CD49" i="7"/>
  <c r="CP45" i="7"/>
  <c r="CP27" i="7"/>
  <c r="CP6" i="7"/>
  <c r="AB67" i="5"/>
  <c r="AF161" i="5"/>
  <c r="AW41" i="7"/>
  <c r="AW27" i="7"/>
  <c r="AW54" i="7"/>
  <c r="AW30" i="7"/>
  <c r="BF13" i="7"/>
  <c r="CJ21" i="7"/>
  <c r="AH24" i="7"/>
  <c r="AZ47" i="7"/>
  <c r="CP17" i="7"/>
  <c r="CP30" i="7"/>
  <c r="CP25" i="7"/>
  <c r="AB41" i="7"/>
  <c r="AB46" i="7"/>
  <c r="AW12" i="7"/>
  <c r="AW5" i="7"/>
  <c r="AW10" i="7"/>
  <c r="CJ49" i="7"/>
  <c r="AZ23" i="7"/>
  <c r="AZ50" i="7"/>
  <c r="AT13" i="7"/>
  <c r="CM53" i="7"/>
  <c r="CM14" i="7"/>
  <c r="CM42" i="7"/>
  <c r="CM24" i="7"/>
  <c r="G37" i="7"/>
  <c r="BX35" i="7"/>
  <c r="AH25" i="7"/>
  <c r="AH23" i="7"/>
  <c r="CM29" i="7"/>
  <c r="CM46" i="7"/>
  <c r="AZ6" i="7"/>
  <c r="AZ16" i="7"/>
  <c r="AZ38" i="7"/>
  <c r="AZ43" i="7"/>
  <c r="CD8" i="7"/>
  <c r="CD41" i="7"/>
  <c r="BF45" i="7"/>
  <c r="BF49" i="7"/>
  <c r="BF24" i="7"/>
  <c r="CP18" i="7"/>
  <c r="CP29" i="7"/>
  <c r="CP38" i="7"/>
  <c r="CM39" i="7"/>
  <c r="CM31" i="7"/>
  <c r="CM48" i="7"/>
  <c r="CM27" i="7"/>
  <c r="G14" i="7"/>
  <c r="AT36" i="7"/>
  <c r="AE15" i="7"/>
  <c r="AE53" i="7"/>
  <c r="AE38" i="7"/>
  <c r="AE5" i="7"/>
  <c r="AE33" i="7"/>
  <c r="AE13" i="7"/>
  <c r="AE56" i="7"/>
  <c r="AB40" i="7"/>
  <c r="BF28" i="7"/>
  <c r="AE19" i="7"/>
  <c r="CP21" i="7"/>
  <c r="AE51" i="7"/>
  <c r="AE16" i="7"/>
  <c r="AZ33" i="7"/>
  <c r="CD46" i="7"/>
  <c r="AT15" i="7"/>
  <c r="BX39" i="7"/>
  <c r="CP37" i="7"/>
  <c r="AB31" i="7"/>
  <c r="AZ42" i="7"/>
  <c r="BL39" i="7"/>
  <c r="AB11" i="7"/>
  <c r="X59" i="7"/>
  <c r="BH59" i="7"/>
  <c r="R59" i="7"/>
  <c r="AD102" i="5"/>
  <c r="AD130" i="5"/>
  <c r="AE101" i="5"/>
  <c r="CM5" i="7"/>
  <c r="CM25" i="7"/>
  <c r="CM18" i="7"/>
  <c r="CM9" i="7"/>
  <c r="CM35" i="7"/>
  <c r="CM41" i="7"/>
  <c r="CM37" i="7"/>
  <c r="CM50" i="7"/>
  <c r="CM49" i="7"/>
  <c r="CM19" i="7"/>
  <c r="CM11" i="7"/>
  <c r="CM40" i="7"/>
  <c r="BX40" i="7"/>
  <c r="AZ44" i="7"/>
  <c r="CP36" i="7"/>
  <c r="AG110" i="5"/>
  <c r="CM56" i="7"/>
  <c r="CM12" i="7"/>
  <c r="CM30" i="7"/>
  <c r="CM32" i="7"/>
  <c r="CM7" i="7"/>
  <c r="CM34" i="7"/>
  <c r="CM6" i="7"/>
  <c r="CM26" i="7"/>
  <c r="CM52" i="7"/>
  <c r="CM55" i="7"/>
  <c r="CM28" i="7"/>
  <c r="G26" i="7"/>
  <c r="AZ51" i="7"/>
  <c r="CP8" i="7"/>
  <c r="CP10" i="7"/>
  <c r="CM36" i="7"/>
  <c r="CM8" i="7"/>
  <c r="CM43" i="7"/>
  <c r="CM38" i="7"/>
  <c r="CM54" i="7"/>
  <c r="CM45" i="7"/>
  <c r="CM13" i="7"/>
  <c r="CM15" i="7"/>
  <c r="CM51" i="7"/>
  <c r="CM21" i="7"/>
  <c r="CM17" i="7"/>
  <c r="CM20" i="7"/>
  <c r="CM16" i="7"/>
  <c r="CM33" i="7"/>
  <c r="AB10" i="7"/>
  <c r="CP52" i="7"/>
  <c r="BL41" i="7"/>
  <c r="AB21" i="7"/>
  <c r="AB13" i="7"/>
  <c r="AB55" i="7"/>
  <c r="AB37" i="7"/>
  <c r="AB29" i="7"/>
  <c r="AC250" i="5"/>
  <c r="AI250" i="5" s="1"/>
  <c r="AB166" i="5"/>
  <c r="AC200" i="5"/>
  <c r="AC188" i="5"/>
  <c r="AB167" i="5"/>
  <c r="AH167" i="5" s="1"/>
  <c r="AC130" i="5"/>
  <c r="AI130" i="5" s="1"/>
  <c r="AB250" i="5"/>
  <c r="AE102" i="5"/>
  <c r="AD188" i="5"/>
  <c r="AC153" i="5"/>
  <c r="AI153" i="5" s="1"/>
  <c r="AF117" i="5"/>
  <c r="AF183" i="5"/>
  <c r="AE130" i="5"/>
  <c r="AB57" i="5"/>
  <c r="AB103" i="5"/>
  <c r="AH103" i="5" s="1"/>
  <c r="BX37" i="7"/>
  <c r="AT34" i="7"/>
  <c r="AT9" i="7"/>
  <c r="AT12" i="7"/>
  <c r="AB212" i="5"/>
  <c r="AB50" i="5"/>
  <c r="AE166" i="5"/>
  <c r="AG252" i="5"/>
  <c r="AB65" i="5"/>
  <c r="AG229" i="5"/>
  <c r="AE188" i="5"/>
  <c r="AE198" i="5"/>
  <c r="AB90" i="5"/>
  <c r="AC52" i="5"/>
  <c r="AI52" i="5" s="1"/>
  <c r="AC174" i="5"/>
  <c r="AF192" i="5"/>
  <c r="AI192" i="5" s="1"/>
  <c r="AB130" i="5"/>
  <c r="AD173" i="5"/>
  <c r="AE108" i="5"/>
  <c r="AD122" i="5"/>
  <c r="AE172" i="5"/>
  <c r="BX11" i="7"/>
  <c r="BF31" i="7"/>
  <c r="BF10" i="7"/>
  <c r="CJ43" i="7"/>
  <c r="CJ53" i="7"/>
  <c r="AH35" i="7"/>
  <c r="AH13" i="7"/>
  <c r="AH43" i="7"/>
  <c r="AT20" i="7"/>
  <c r="AZ52" i="7"/>
  <c r="CD33" i="7"/>
  <c r="CD7" i="7"/>
  <c r="CP48" i="7"/>
  <c r="CP39" i="7"/>
  <c r="AF32" i="5"/>
  <c r="AC232" i="5"/>
  <c r="AD198" i="5"/>
  <c r="AF114" i="5"/>
  <c r="CD51" i="7"/>
  <c r="AN22" i="7"/>
  <c r="BX21" i="7"/>
  <c r="AT10" i="7"/>
  <c r="AT43" i="7"/>
  <c r="CP46" i="7"/>
  <c r="CP26" i="7"/>
  <c r="AB44" i="7"/>
  <c r="AB52" i="7"/>
  <c r="AB27" i="7"/>
  <c r="AB26" i="7"/>
  <c r="AB38" i="7"/>
  <c r="AZ26" i="7"/>
  <c r="AZ17" i="7"/>
  <c r="AZ18" i="7"/>
  <c r="Z59" i="7"/>
  <c r="CP41" i="7"/>
  <c r="AB5" i="7"/>
  <c r="AB43" i="7"/>
  <c r="BF18" i="7"/>
  <c r="BF27" i="7"/>
  <c r="AT32" i="7"/>
  <c r="AT44" i="7"/>
  <c r="AH55" i="7"/>
  <c r="AT16" i="7"/>
  <c r="AW49" i="7"/>
  <c r="AW9" i="7"/>
  <c r="AW21" i="7"/>
  <c r="AW25" i="7"/>
  <c r="AW48" i="7"/>
  <c r="AW31" i="7"/>
  <c r="AW37" i="7"/>
  <c r="AW45" i="7"/>
  <c r="AW55" i="7"/>
  <c r="AW44" i="7"/>
  <c r="AW53" i="7"/>
  <c r="AW19" i="7"/>
  <c r="AW22" i="7"/>
  <c r="AE49" i="7"/>
  <c r="AE6" i="7"/>
  <c r="AE45" i="7"/>
  <c r="AE21" i="7"/>
  <c r="AE47" i="7"/>
  <c r="AE54" i="7"/>
  <c r="AE7" i="7"/>
  <c r="AE34" i="7"/>
  <c r="AE50" i="7"/>
  <c r="AE20" i="7"/>
  <c r="AE9" i="7"/>
  <c r="AE22" i="7"/>
  <c r="AE14" i="7"/>
  <c r="AB9" i="7"/>
  <c r="AW51" i="7"/>
  <c r="AW43" i="7"/>
  <c r="AW39" i="7"/>
  <c r="AW24" i="7"/>
  <c r="AW15" i="7"/>
  <c r="AW34" i="7"/>
  <c r="AW52" i="7"/>
  <c r="AW16" i="7"/>
  <c r="AW8" i="7"/>
  <c r="AW35" i="7"/>
  <c r="AW56" i="7"/>
  <c r="AE43" i="7"/>
  <c r="AE17" i="7"/>
  <c r="AE37" i="7"/>
  <c r="AE18" i="7"/>
  <c r="AE42" i="7"/>
  <c r="AE28" i="7"/>
  <c r="AE35" i="7"/>
  <c r="AE44" i="7"/>
  <c r="AE46" i="7"/>
  <c r="AE24" i="7"/>
  <c r="AE36" i="7"/>
  <c r="AW17" i="7"/>
  <c r="AW26" i="7"/>
  <c r="AW13" i="7"/>
  <c r="AW46" i="7"/>
  <c r="AW6" i="7"/>
  <c r="AW14" i="7"/>
  <c r="AW38" i="7"/>
  <c r="AW7" i="7"/>
  <c r="AW40" i="7"/>
  <c r="AW33" i="7"/>
  <c r="AW36" i="7"/>
  <c r="AW18" i="7"/>
  <c r="AW42" i="7"/>
  <c r="BX36" i="7"/>
  <c r="BF43" i="7"/>
  <c r="AE12" i="7"/>
  <c r="AE39" i="7"/>
  <c r="AE23" i="7"/>
  <c r="AE52" i="7"/>
  <c r="AE26" i="7"/>
  <c r="AE27" i="7"/>
  <c r="AE29" i="7"/>
  <c r="AE41" i="7"/>
  <c r="AE32" i="7"/>
  <c r="AE30" i="7"/>
  <c r="AE55" i="7"/>
  <c r="AE48" i="7"/>
  <c r="AZ20" i="7"/>
  <c r="AZ14" i="7"/>
  <c r="AZ19" i="7"/>
  <c r="AZ5" i="7"/>
  <c r="CP22" i="7"/>
  <c r="CP54" i="7"/>
  <c r="BF26" i="7"/>
  <c r="C13" i="13"/>
  <c r="E13" i="13" s="1"/>
  <c r="BI27" i="7"/>
  <c r="BI34" i="7"/>
  <c r="BI56" i="7"/>
  <c r="BI41" i="7"/>
  <c r="BI5" i="7"/>
  <c r="BI7" i="7"/>
  <c r="BI37" i="7"/>
  <c r="BI17" i="7"/>
  <c r="BI11" i="7"/>
  <c r="BI52" i="7"/>
  <c r="BI29" i="7"/>
  <c r="BI40" i="7"/>
  <c r="BI20" i="7"/>
  <c r="BI18" i="7"/>
  <c r="BI51" i="7"/>
  <c r="BI13" i="7"/>
  <c r="BI44" i="7"/>
  <c r="BI55" i="7"/>
  <c r="BI49" i="7"/>
  <c r="BI22" i="7"/>
  <c r="BI25" i="7"/>
  <c r="BI47" i="7"/>
  <c r="BI35" i="7"/>
  <c r="BI39" i="7"/>
  <c r="BI6" i="7"/>
  <c r="BI9" i="7"/>
  <c r="BI12" i="7"/>
  <c r="BI30" i="7"/>
  <c r="BI38" i="7"/>
  <c r="BI31" i="7"/>
  <c r="BI54" i="7"/>
  <c r="BI28" i="7"/>
  <c r="BI24" i="7"/>
  <c r="BI43" i="7"/>
  <c r="BI8" i="7"/>
  <c r="BI50" i="7"/>
  <c r="BI32" i="7"/>
  <c r="BI19" i="7"/>
  <c r="BI15" i="7"/>
  <c r="BI36" i="7"/>
  <c r="BI16" i="7"/>
  <c r="BI46" i="7"/>
  <c r="BI26" i="7"/>
  <c r="BI45" i="7"/>
  <c r="BI33" i="7"/>
  <c r="BI10" i="7"/>
  <c r="BI48" i="7"/>
  <c r="BI23" i="7"/>
  <c r="BI53" i="7"/>
  <c r="BI21" i="7"/>
  <c r="BI14" i="7"/>
  <c r="BI42" i="7"/>
  <c r="C9" i="13"/>
  <c r="E9" i="13" s="1"/>
  <c r="C14" i="13"/>
  <c r="E14" i="13" s="1"/>
  <c r="C12" i="13"/>
  <c r="E12" i="13" s="1"/>
  <c r="C18" i="13"/>
  <c r="E18" i="13" s="1"/>
  <c r="C10" i="13"/>
  <c r="E10" i="13" s="1"/>
  <c r="C15" i="13"/>
  <c r="E15" i="13" s="1"/>
  <c r="AB20" i="7"/>
  <c r="C7" i="13"/>
  <c r="E7" i="13" s="1"/>
  <c r="Y32" i="7"/>
  <c r="Y28" i="7"/>
  <c r="Y6" i="7"/>
  <c r="Y30" i="7"/>
  <c r="Y8" i="7"/>
  <c r="Y31" i="7"/>
  <c r="Y13" i="7"/>
  <c r="Y19" i="7"/>
  <c r="Y45" i="7"/>
  <c r="Y14" i="7"/>
  <c r="Y55" i="7"/>
  <c r="Y44" i="7"/>
  <c r="Y35" i="7"/>
  <c r="Y11" i="7"/>
  <c r="Y50" i="7"/>
  <c r="Y25" i="7"/>
  <c r="Y16" i="7"/>
  <c r="Y40" i="7"/>
  <c r="Y10" i="7"/>
  <c r="Y42" i="7"/>
  <c r="Y37" i="7"/>
  <c r="Y47" i="7"/>
  <c r="Y46" i="7"/>
  <c r="Y51" i="7"/>
  <c r="Y24" i="7"/>
  <c r="Y18" i="7"/>
  <c r="Y15" i="7"/>
  <c r="Y36" i="7"/>
  <c r="Y20" i="7"/>
  <c r="Y41" i="7"/>
  <c r="Y53" i="7"/>
  <c r="Y5" i="7"/>
  <c r="Y12" i="7"/>
  <c r="Y48" i="7"/>
  <c r="Y17" i="7"/>
  <c r="Y21" i="7"/>
  <c r="Y56" i="7"/>
  <c r="Y27" i="7"/>
  <c r="Y22" i="7"/>
  <c r="Y33" i="7"/>
  <c r="Y9" i="7"/>
  <c r="Y34" i="7"/>
  <c r="Y26" i="7"/>
  <c r="Y29" i="7"/>
  <c r="Y23" i="7"/>
  <c r="Y52" i="7"/>
  <c r="Y49" i="7"/>
  <c r="Y43" i="7"/>
  <c r="Y7" i="7"/>
  <c r="Y38" i="7"/>
  <c r="Y39" i="7"/>
  <c r="Y54" i="7"/>
  <c r="AW47" i="7"/>
  <c r="C11" i="13"/>
  <c r="E11" i="13" s="1"/>
  <c r="AE10" i="7"/>
  <c r="C8" i="13"/>
  <c r="E8" i="13" s="1"/>
  <c r="C17" i="13"/>
  <c r="E17" i="13" s="1"/>
  <c r="C16" i="13"/>
  <c r="E16" i="13" s="1"/>
  <c r="C4" i="13"/>
  <c r="E4" i="13" s="1"/>
  <c r="C5" i="13"/>
  <c r="E5" i="13" s="1"/>
  <c r="C6" i="13"/>
  <c r="E6" i="13" s="1"/>
  <c r="S53" i="7"/>
  <c r="S36" i="7"/>
  <c r="S8" i="7"/>
  <c r="S43" i="7"/>
  <c r="S18" i="7"/>
  <c r="S24" i="7"/>
  <c r="S37" i="7"/>
  <c r="S41" i="7"/>
  <c r="S7" i="7"/>
  <c r="S45" i="7"/>
  <c r="S46" i="7"/>
  <c r="S48" i="7"/>
  <c r="S56" i="7"/>
  <c r="S55" i="7"/>
  <c r="S40" i="7"/>
  <c r="S31" i="7"/>
  <c r="S33" i="7"/>
  <c r="S38" i="7"/>
  <c r="S11" i="7"/>
  <c r="S25" i="7"/>
  <c r="S9" i="7"/>
  <c r="S17" i="7"/>
  <c r="S52" i="7"/>
  <c r="S44" i="7"/>
  <c r="S32" i="7"/>
  <c r="S13" i="7"/>
  <c r="S22" i="7"/>
  <c r="S15" i="7"/>
  <c r="S47" i="7"/>
  <c r="S29" i="7"/>
  <c r="S54" i="7"/>
  <c r="S19" i="7"/>
  <c r="S51" i="7"/>
  <c r="S35" i="7"/>
  <c r="S20" i="7"/>
  <c r="S34" i="7"/>
  <c r="S49" i="7"/>
  <c r="S42" i="7"/>
  <c r="S21" i="7"/>
  <c r="S50" i="7"/>
  <c r="S12" i="7"/>
  <c r="S30" i="7"/>
  <c r="S28" i="7"/>
  <c r="S16" i="7"/>
  <c r="S26" i="7"/>
  <c r="S23" i="7"/>
  <c r="S27" i="7"/>
  <c r="S6" i="7"/>
  <c r="S14" i="7"/>
  <c r="S5" i="7"/>
  <c r="S39" i="7"/>
  <c r="S10" i="7"/>
  <c r="CP34" i="7"/>
  <c r="AN44" i="7"/>
  <c r="AT8" i="7"/>
  <c r="AT54" i="7"/>
  <c r="AT17" i="7"/>
  <c r="CD12" i="7"/>
  <c r="CD15" i="7"/>
  <c r="CD31" i="7"/>
  <c r="BX42" i="7"/>
  <c r="BX47" i="7"/>
  <c r="CJ23" i="7"/>
  <c r="AH21" i="7"/>
  <c r="AH7" i="7"/>
  <c r="AT28" i="7"/>
  <c r="AT45" i="7"/>
  <c r="BR11" i="7"/>
  <c r="BR41" i="7"/>
  <c r="BX46" i="7"/>
  <c r="AN46" i="7"/>
  <c r="CJ38" i="7"/>
  <c r="AH52" i="7"/>
  <c r="BR19" i="7"/>
  <c r="CD5" i="7"/>
  <c r="CJ39" i="7"/>
  <c r="AQ34" i="7"/>
  <c r="BR24" i="7"/>
  <c r="CD18" i="7"/>
  <c r="CD20" i="7"/>
  <c r="CD22" i="7"/>
  <c r="BX38" i="7"/>
  <c r="G21" i="7"/>
  <c r="G42" i="7"/>
  <c r="G49" i="7"/>
  <c r="G54" i="7"/>
  <c r="G24" i="7"/>
  <c r="BF21" i="7"/>
  <c r="BF42" i="7"/>
  <c r="AH16" i="7"/>
  <c r="AH33" i="7"/>
  <c r="G51" i="7"/>
  <c r="G12" i="7"/>
  <c r="G50" i="7"/>
  <c r="AT30" i="7"/>
  <c r="BX53" i="7"/>
  <c r="G18" i="7"/>
  <c r="G48" i="7"/>
  <c r="G20" i="7"/>
  <c r="G10" i="7"/>
  <c r="CJ56" i="7"/>
  <c r="AN29" i="7"/>
  <c r="AH56" i="7"/>
  <c r="AH28" i="7"/>
  <c r="AT23" i="7"/>
  <c r="AH39" i="7"/>
  <c r="BR27" i="7"/>
  <c r="CJ55" i="7"/>
  <c r="AH38" i="7"/>
  <c r="AH48" i="7"/>
  <c r="AH10" i="7"/>
  <c r="AN15" i="7"/>
  <c r="BR28" i="7"/>
  <c r="BR14" i="7"/>
  <c r="BF40" i="7"/>
  <c r="BF37" i="7"/>
  <c r="AN24" i="7"/>
  <c r="AH29" i="7"/>
  <c r="AT27" i="7"/>
  <c r="AT25" i="7"/>
  <c r="AT19" i="7"/>
  <c r="AH18" i="7"/>
  <c r="AT38" i="7"/>
  <c r="AZ22" i="7"/>
  <c r="AZ39" i="7"/>
  <c r="CJ31" i="7"/>
  <c r="CD43" i="7"/>
  <c r="CD50" i="7"/>
  <c r="CD11" i="7"/>
  <c r="CD6" i="7"/>
  <c r="BR51" i="7"/>
  <c r="BR29" i="7"/>
  <c r="BR55" i="7"/>
  <c r="BR34" i="7"/>
  <c r="BR26" i="7"/>
  <c r="BR8" i="7"/>
  <c r="CN59" i="7"/>
  <c r="AT14" i="7"/>
  <c r="BR13" i="7"/>
  <c r="AG64" i="5"/>
  <c r="AE131" i="5"/>
  <c r="AE157" i="5"/>
  <c r="G40" i="7"/>
  <c r="G8" i="7"/>
  <c r="G5" i="7"/>
  <c r="G55" i="7"/>
  <c r="G22" i="7"/>
  <c r="G41" i="7"/>
  <c r="G43" i="7"/>
  <c r="G33" i="7"/>
  <c r="G16" i="7"/>
  <c r="AE261" i="5"/>
  <c r="AD140" i="5"/>
  <c r="AG37" i="5"/>
  <c r="AG171" i="5"/>
  <c r="AH171" i="5" s="1"/>
  <c r="AC86" i="5"/>
  <c r="G35" i="7"/>
  <c r="G27" i="7"/>
  <c r="G32" i="7"/>
  <c r="G29" i="7"/>
  <c r="G25" i="7"/>
  <c r="G36" i="7"/>
  <c r="G17" i="7"/>
  <c r="G23" i="7"/>
  <c r="G52" i="7"/>
  <c r="G53" i="7"/>
  <c r="G45" i="7"/>
  <c r="G44" i="7"/>
  <c r="AD220" i="5"/>
  <c r="G47" i="7"/>
  <c r="G39" i="7"/>
  <c r="G7" i="7"/>
  <c r="G11" i="7"/>
  <c r="G56" i="7"/>
  <c r="G30" i="7"/>
  <c r="G9" i="7"/>
  <c r="G28" i="7"/>
  <c r="G38" i="7"/>
  <c r="G6" i="7"/>
  <c r="AN36" i="7"/>
  <c r="AH14" i="7"/>
  <c r="AT40" i="7"/>
  <c r="AZ55" i="7"/>
  <c r="BR20" i="7"/>
  <c r="BR38" i="7"/>
  <c r="AH15" i="7"/>
  <c r="AH11" i="7"/>
  <c r="BR56" i="7"/>
  <c r="BF23" i="7"/>
  <c r="AQ44" i="7"/>
  <c r="AT47" i="7"/>
  <c r="BR37" i="7"/>
  <c r="CD23" i="7"/>
  <c r="BF19" i="7"/>
  <c r="AQ55" i="7"/>
  <c r="AQ32" i="7"/>
  <c r="CD38" i="7"/>
  <c r="CD42" i="7"/>
  <c r="AP209" i="5"/>
  <c r="AQ209" i="5" s="1"/>
  <c r="AP38" i="5"/>
  <c r="AQ38" i="5" s="1"/>
  <c r="AP180" i="5"/>
  <c r="AQ180" i="5" s="1"/>
  <c r="AP54" i="5"/>
  <c r="AQ54" i="5" s="1"/>
  <c r="AP20" i="5"/>
  <c r="AQ20" i="5" s="1"/>
  <c r="AP93" i="5"/>
  <c r="AQ93" i="5" s="1"/>
  <c r="AP58" i="5"/>
  <c r="AQ58" i="5" s="1"/>
  <c r="AP31" i="5"/>
  <c r="AQ31" i="5" s="1"/>
  <c r="AP94" i="5"/>
  <c r="AQ94" i="5" s="1"/>
  <c r="AP228" i="5"/>
  <c r="AQ228" i="5" s="1"/>
  <c r="AP13" i="5"/>
  <c r="AQ13" i="5" s="1"/>
  <c r="AP172" i="5"/>
  <c r="AQ172" i="5" s="1"/>
  <c r="AP262" i="5"/>
  <c r="AQ262" i="5" s="1"/>
  <c r="AQ22" i="7"/>
  <c r="AP200" i="5"/>
  <c r="AQ200" i="5" s="1"/>
  <c r="AP259" i="5"/>
  <c r="AQ259" i="5" s="1"/>
  <c r="AP104" i="5"/>
  <c r="AQ104" i="5" s="1"/>
  <c r="AP47" i="5"/>
  <c r="AQ47" i="5" s="1"/>
  <c r="AP57" i="5"/>
  <c r="AQ57" i="5" s="1"/>
  <c r="AP87" i="5"/>
  <c r="AQ87" i="5" s="1"/>
  <c r="AP65" i="5"/>
  <c r="AQ65" i="5" s="1"/>
  <c r="AP226" i="5"/>
  <c r="AQ226" i="5" s="1"/>
  <c r="AP19" i="5"/>
  <c r="AQ19" i="5" s="1"/>
  <c r="AP48" i="5"/>
  <c r="AQ48" i="5" s="1"/>
  <c r="AP75" i="5"/>
  <c r="AQ75" i="5" s="1"/>
  <c r="AP247" i="5"/>
  <c r="AQ247" i="5" s="1"/>
  <c r="AP183" i="5"/>
  <c r="AQ183" i="5" s="1"/>
  <c r="CD21" i="7"/>
  <c r="CD55" i="7"/>
  <c r="CD34" i="7"/>
  <c r="AQ6" i="7"/>
  <c r="AP52" i="5"/>
  <c r="AQ52" i="5" s="1"/>
  <c r="AP217" i="5"/>
  <c r="AQ217" i="5" s="1"/>
  <c r="AP184" i="5"/>
  <c r="AQ184" i="5" s="1"/>
  <c r="AP95" i="5"/>
  <c r="AQ95" i="5" s="1"/>
  <c r="AP139" i="5"/>
  <c r="AQ139" i="5" s="1"/>
  <c r="AP118" i="5"/>
  <c r="AQ118" i="5" s="1"/>
  <c r="CD27" i="7"/>
  <c r="BR16" i="7"/>
  <c r="BF55" i="7"/>
  <c r="BF32" i="7"/>
  <c r="AP7" i="5"/>
  <c r="AQ7" i="5" s="1"/>
  <c r="AP85" i="5"/>
  <c r="AQ85" i="5" s="1"/>
  <c r="AP195" i="5"/>
  <c r="AQ195" i="5" s="1"/>
  <c r="AP260" i="5"/>
  <c r="AQ260" i="5" s="1"/>
  <c r="AP238" i="5"/>
  <c r="AQ238" i="5" s="1"/>
  <c r="AP15" i="5"/>
  <c r="AQ15" i="5" s="1"/>
  <c r="AP158" i="5"/>
  <c r="AQ158" i="5" s="1"/>
  <c r="AP156" i="5"/>
  <c r="AQ156" i="5" s="1"/>
  <c r="AP5" i="5"/>
  <c r="AQ5" i="5" s="1"/>
  <c r="AP51" i="5"/>
  <c r="AQ51" i="5" s="1"/>
  <c r="AP45" i="5"/>
  <c r="AQ45" i="5" s="1"/>
  <c r="AH6" i="7"/>
  <c r="AH22" i="7"/>
  <c r="AT48" i="7"/>
  <c r="AT56" i="7"/>
  <c r="AH27" i="7"/>
  <c r="AT7" i="7"/>
  <c r="CJ28" i="7"/>
  <c r="BF41" i="7"/>
  <c r="AQ19" i="7"/>
  <c r="AH40" i="7"/>
  <c r="BF51" i="7"/>
  <c r="AH54" i="7"/>
  <c r="BX17" i="7"/>
  <c r="CJ17" i="7"/>
  <c r="CJ50" i="7"/>
  <c r="AN50" i="7"/>
  <c r="BF12" i="7"/>
  <c r="BF11" i="7"/>
  <c r="CJ5" i="7"/>
  <c r="CJ13" i="7"/>
  <c r="CJ34" i="7"/>
  <c r="BF33" i="7"/>
  <c r="BR45" i="7"/>
  <c r="BR9" i="7"/>
  <c r="BR53" i="7"/>
  <c r="AN37" i="7"/>
  <c r="AN5" i="7"/>
  <c r="CJ20" i="7"/>
  <c r="AN6" i="7"/>
  <c r="AN17" i="7"/>
  <c r="AN9" i="7"/>
  <c r="BF14" i="7"/>
  <c r="BF8" i="7"/>
  <c r="AN40" i="7"/>
  <c r="CJ14" i="7"/>
  <c r="CJ9" i="7"/>
  <c r="CJ36" i="7"/>
  <c r="CD13" i="7"/>
  <c r="CD32" i="7"/>
  <c r="CD48" i="7"/>
  <c r="CD53" i="7"/>
  <c r="BR18" i="7"/>
  <c r="BR49" i="7"/>
  <c r="BR40" i="7"/>
  <c r="BR22" i="7"/>
  <c r="BR15" i="7"/>
  <c r="AH31" i="7"/>
  <c r="AH42" i="7"/>
  <c r="AT55" i="7"/>
  <c r="BX56" i="7"/>
  <c r="AH37" i="7"/>
  <c r="AH50" i="7"/>
  <c r="AH19" i="7"/>
  <c r="AX59" i="7"/>
  <c r="AZ27" i="7"/>
  <c r="CD30" i="7"/>
  <c r="BR52" i="7"/>
  <c r="BR10" i="7"/>
  <c r="BR35" i="7"/>
  <c r="BR17" i="7"/>
  <c r="BR44" i="7"/>
  <c r="BR42" i="7"/>
  <c r="BR39" i="7"/>
  <c r="BF17" i="7"/>
  <c r="CD17" i="7"/>
  <c r="BX19" i="7"/>
  <c r="AH51" i="7"/>
  <c r="AT6" i="7"/>
  <c r="CJ25" i="7"/>
  <c r="CJ35" i="7"/>
  <c r="CD54" i="7"/>
  <c r="BR43" i="7"/>
  <c r="BR47" i="7"/>
  <c r="BF30" i="7"/>
  <c r="BF46" i="7"/>
  <c r="CP35" i="7"/>
  <c r="BP59" i="7"/>
  <c r="BR6" i="7"/>
  <c r="BX51" i="7"/>
  <c r="AH45" i="7"/>
  <c r="AZ12" i="7"/>
  <c r="BF20" i="7"/>
  <c r="AH5" i="7"/>
  <c r="AV59" i="7"/>
  <c r="CD9" i="7"/>
  <c r="CB59" i="7"/>
  <c r="CD35" i="7"/>
  <c r="CD14" i="7"/>
  <c r="BZ59" i="7"/>
  <c r="AZ8" i="7"/>
  <c r="BX27" i="7"/>
  <c r="AT11" i="7"/>
  <c r="CD44" i="7"/>
  <c r="BF48" i="7"/>
  <c r="AN47" i="7"/>
  <c r="AN49" i="7"/>
  <c r="BX9" i="7"/>
  <c r="BX23" i="7"/>
  <c r="BX8" i="7"/>
  <c r="CJ18" i="7"/>
  <c r="AH49" i="7"/>
  <c r="AH32" i="7"/>
  <c r="AH36" i="7"/>
  <c r="AT46" i="7"/>
  <c r="AT22" i="7"/>
  <c r="BR25" i="7"/>
  <c r="BX32" i="7"/>
  <c r="BX52" i="7"/>
  <c r="BX31" i="7"/>
  <c r="BX14" i="7"/>
  <c r="CJ46" i="7"/>
  <c r="AT42" i="7"/>
  <c r="AN28" i="7"/>
  <c r="AF59" i="7"/>
  <c r="AN33" i="7"/>
  <c r="BX24" i="7"/>
  <c r="AD59" i="7"/>
  <c r="AP59" i="7"/>
  <c r="AT50" i="7"/>
  <c r="AH9" i="7"/>
  <c r="AH17" i="7"/>
  <c r="AN48" i="7"/>
  <c r="CD25" i="7"/>
  <c r="CD26" i="7"/>
  <c r="BR7" i="7"/>
  <c r="BN59" i="7"/>
  <c r="BR23" i="7"/>
  <c r="BR46" i="7"/>
  <c r="BR32" i="7"/>
  <c r="BR30" i="7"/>
  <c r="BF5" i="7"/>
  <c r="BF54" i="7"/>
  <c r="CD40" i="7"/>
  <c r="AH46" i="7"/>
  <c r="AT31" i="7"/>
  <c r="CP33" i="7"/>
  <c r="CP47" i="7"/>
  <c r="AN52" i="7"/>
  <c r="CJ40" i="7"/>
  <c r="AN26" i="7"/>
  <c r="AN51" i="7"/>
  <c r="AH20" i="7"/>
  <c r="AT21" i="7"/>
  <c r="AT33" i="7"/>
  <c r="AT26" i="7"/>
  <c r="CD52" i="7"/>
  <c r="CP15" i="7"/>
  <c r="AT35" i="7"/>
  <c r="BX45" i="7"/>
  <c r="AN30" i="7"/>
  <c r="AH41" i="7"/>
  <c r="AT52" i="7"/>
  <c r="AH47" i="7"/>
  <c r="AH53" i="7"/>
  <c r="AT39" i="7"/>
  <c r="AT37" i="7"/>
  <c r="AT29" i="7"/>
  <c r="AR59" i="7"/>
  <c r="AH26" i="7"/>
  <c r="AZ15" i="7"/>
  <c r="CD29" i="7"/>
  <c r="CP28" i="7"/>
  <c r="CL59" i="7"/>
  <c r="AT51" i="7"/>
  <c r="AT49" i="7"/>
  <c r="AT41" i="7"/>
  <c r="AZ41" i="7"/>
  <c r="CD10" i="7"/>
  <c r="CD19" i="7"/>
  <c r="BF35" i="7"/>
  <c r="BX55" i="7"/>
  <c r="BX33" i="7"/>
  <c r="BX10" i="7"/>
  <c r="BF22" i="7"/>
  <c r="BX41" i="7"/>
  <c r="BX20" i="7"/>
  <c r="CJ22" i="7"/>
  <c r="AT5" i="7"/>
  <c r="BR5" i="7"/>
  <c r="AD212" i="5"/>
  <c r="AF102" i="5"/>
  <c r="AB32" i="5"/>
  <c r="AE200" i="5"/>
  <c r="AD252" i="5"/>
  <c r="AF232" i="5"/>
  <c r="AG198" i="5"/>
  <c r="AB198" i="5"/>
  <c r="AB183" i="5"/>
  <c r="AB13" i="5"/>
  <c r="AF85" i="5"/>
  <c r="AF50" i="5"/>
  <c r="AC166" i="5"/>
  <c r="AB110" i="5"/>
  <c r="AF200" i="5"/>
  <c r="AF90" i="5"/>
  <c r="AE134" i="5"/>
  <c r="AF174" i="5"/>
  <c r="AF172" i="5"/>
  <c r="AC13" i="5"/>
  <c r="AI13" i="5" s="1"/>
  <c r="AD250" i="5"/>
  <c r="AG212" i="5"/>
  <c r="AC50" i="5"/>
  <c r="AG166" i="5"/>
  <c r="AC102" i="5"/>
  <c r="AG32" i="5"/>
  <c r="AD200" i="5"/>
  <c r="AG65" i="5"/>
  <c r="AG188" i="5"/>
  <c r="AH188" i="5" s="1"/>
  <c r="AC54" i="5"/>
  <c r="AF182" i="5"/>
  <c r="AB95" i="5"/>
  <c r="AD153" i="5"/>
  <c r="AF198" i="5"/>
  <c r="AI198" i="5" s="1"/>
  <c r="AG134" i="5"/>
  <c r="AC183" i="5"/>
  <c r="AG239" i="5"/>
  <c r="AH239" i="5" s="1"/>
  <c r="AG130" i="5"/>
  <c r="AE57" i="5"/>
  <c r="AC57" i="5"/>
  <c r="AG108" i="5"/>
  <c r="AG186" i="5"/>
  <c r="AG104" i="5"/>
  <c r="AH104" i="5" s="1"/>
  <c r="AG236" i="5"/>
  <c r="AE250" i="5"/>
  <c r="AG95" i="5"/>
  <c r="AB192" i="5"/>
  <c r="AF57" i="5"/>
  <c r="AE186" i="5"/>
  <c r="AB122" i="5"/>
  <c r="AG13" i="5"/>
  <c r="AG250" i="5"/>
  <c r="AE212" i="5"/>
  <c r="AF166" i="5"/>
  <c r="AF110" i="5"/>
  <c r="AG102" i="5"/>
  <c r="AH102" i="5" s="1"/>
  <c r="AG200" i="5"/>
  <c r="AH200" i="5" s="1"/>
  <c r="AE183" i="5"/>
  <c r="AG57" i="5"/>
  <c r="AN16" i="7"/>
  <c r="BF6" i="7"/>
  <c r="CJ47" i="7"/>
  <c r="CJ16" i="7"/>
  <c r="BC51" i="7"/>
  <c r="BC52" i="7"/>
  <c r="BC21" i="7"/>
  <c r="BC18" i="7"/>
  <c r="BC17" i="7"/>
  <c r="BC35" i="7"/>
  <c r="BC28" i="7"/>
  <c r="BC29" i="7"/>
  <c r="BC32" i="7"/>
  <c r="BC53" i="7"/>
  <c r="BC15" i="7"/>
  <c r="BC26" i="7"/>
  <c r="BC38" i="7"/>
  <c r="BC41" i="7"/>
  <c r="BC20" i="7"/>
  <c r="BC30" i="7"/>
  <c r="BC24" i="7"/>
  <c r="BC36" i="7"/>
  <c r="BC5" i="7"/>
  <c r="BC45" i="7"/>
  <c r="BC48" i="7"/>
  <c r="BC14" i="7"/>
  <c r="BC37" i="7"/>
  <c r="BC23" i="7"/>
  <c r="BC31" i="7"/>
  <c r="BC19" i="7"/>
  <c r="BC27" i="7"/>
  <c r="BC7" i="7"/>
  <c r="BC25" i="7"/>
  <c r="BC34" i="7"/>
  <c r="BC47" i="7"/>
  <c r="BC6" i="7"/>
  <c r="BC49" i="7"/>
  <c r="BC11" i="7"/>
  <c r="BC33" i="7"/>
  <c r="BC40" i="7"/>
  <c r="BC12" i="7"/>
  <c r="BC13" i="7"/>
  <c r="BC43" i="7"/>
  <c r="BC8" i="7"/>
  <c r="BC54" i="7"/>
  <c r="BC56" i="7"/>
  <c r="BC22" i="7"/>
  <c r="BC50" i="7"/>
  <c r="BC55" i="7"/>
  <c r="BC46" i="7"/>
  <c r="BC10" i="7"/>
  <c r="BC42" i="7"/>
  <c r="BC44" i="7"/>
  <c r="BC39" i="7"/>
  <c r="BC9" i="7"/>
  <c r="BC16" i="7"/>
  <c r="BF25" i="7"/>
  <c r="CG22" i="7"/>
  <c r="CG51" i="7"/>
  <c r="CG43" i="7"/>
  <c r="CG33" i="7"/>
  <c r="CG9" i="7"/>
  <c r="CG17" i="7"/>
  <c r="CG49" i="7"/>
  <c r="CG46" i="7"/>
  <c r="CG48" i="7"/>
  <c r="CG7" i="7"/>
  <c r="CG40" i="7"/>
  <c r="CG21" i="7"/>
  <c r="CG29" i="7"/>
  <c r="CG55" i="7"/>
  <c r="CG56" i="7"/>
  <c r="CG18" i="7"/>
  <c r="CG26" i="7"/>
  <c r="CG5" i="7"/>
  <c r="CG27" i="7"/>
  <c r="CG20" i="7"/>
  <c r="CG39" i="7"/>
  <c r="CG35" i="7"/>
  <c r="CG16" i="7"/>
  <c r="CG28" i="7"/>
  <c r="CG15" i="7"/>
  <c r="CG54" i="7"/>
  <c r="CG31" i="7"/>
  <c r="CG32" i="7"/>
  <c r="CG10" i="7"/>
  <c r="CG30" i="7"/>
  <c r="CG36" i="7"/>
  <c r="CG11" i="7"/>
  <c r="CG13" i="7"/>
  <c r="CG42" i="7"/>
  <c r="CG14" i="7"/>
  <c r="CG50" i="7"/>
  <c r="CG44" i="7"/>
  <c r="CG53" i="7"/>
  <c r="CG25" i="7"/>
  <c r="CG47" i="7"/>
  <c r="CG45" i="7"/>
  <c r="CG6" i="7"/>
  <c r="CG8" i="7"/>
  <c r="CG52" i="7"/>
  <c r="CG38" i="7"/>
  <c r="CG19" i="7"/>
  <c r="CG34" i="7"/>
  <c r="CG41" i="7"/>
  <c r="CG37" i="7"/>
  <c r="CG24" i="7"/>
  <c r="CG23" i="7"/>
  <c r="CG12" i="7"/>
  <c r="BO46" i="7"/>
  <c r="BO52" i="7"/>
  <c r="BO45" i="7"/>
  <c r="BO35" i="7"/>
  <c r="BO10" i="7"/>
  <c r="BO26" i="7"/>
  <c r="BO17" i="7"/>
  <c r="BO36" i="7"/>
  <c r="BO20" i="7"/>
  <c r="BO27" i="7"/>
  <c r="BO5" i="7"/>
  <c r="BO22" i="7"/>
  <c r="BO50" i="7"/>
  <c r="BO37" i="7"/>
  <c r="BO54" i="7"/>
  <c r="BO44" i="7"/>
  <c r="BO29" i="7"/>
  <c r="BO19" i="7"/>
  <c r="BO53" i="7"/>
  <c r="BO6" i="7"/>
  <c r="BO8" i="7"/>
  <c r="BO13" i="7"/>
  <c r="BO39" i="7"/>
  <c r="BO42" i="7"/>
  <c r="BO31" i="7"/>
  <c r="BO21" i="7"/>
  <c r="BO23" i="7"/>
  <c r="BO9" i="7"/>
  <c r="BO34" i="7"/>
  <c r="BO18" i="7"/>
  <c r="BO12" i="7"/>
  <c r="BO43" i="7"/>
  <c r="BO38" i="7"/>
  <c r="BO47" i="7"/>
  <c r="BO40" i="7"/>
  <c r="BO32" i="7"/>
  <c r="BO24" i="7"/>
  <c r="BO7" i="7"/>
  <c r="BO49" i="7"/>
  <c r="BO14" i="7"/>
  <c r="BO11" i="7"/>
  <c r="BO28" i="7"/>
  <c r="BO51" i="7"/>
  <c r="BO16" i="7"/>
  <c r="BO55" i="7"/>
  <c r="BO41" i="7"/>
  <c r="BO33" i="7"/>
  <c r="BO30" i="7"/>
  <c r="BO15" i="7"/>
  <c r="BO48" i="7"/>
  <c r="BO25" i="7"/>
  <c r="BO56" i="7"/>
  <c r="CJ37" i="7"/>
  <c r="CA40" i="7"/>
  <c r="CA18" i="7"/>
  <c r="CA6" i="7"/>
  <c r="CA35" i="7"/>
  <c r="CA47" i="7"/>
  <c r="CA50" i="7"/>
  <c r="CA37" i="7"/>
  <c r="CA16" i="7"/>
  <c r="CA56" i="7"/>
  <c r="CA12" i="7"/>
  <c r="CA21" i="7"/>
  <c r="CA34" i="7"/>
  <c r="CA46" i="7"/>
  <c r="CA51" i="7"/>
  <c r="CA55" i="7"/>
  <c r="CA27" i="7"/>
  <c r="CA42" i="7"/>
  <c r="CA26" i="7"/>
  <c r="CA17" i="7"/>
  <c r="CA48" i="7"/>
  <c r="CA19" i="7"/>
  <c r="CA15" i="7"/>
  <c r="CA5" i="7"/>
  <c r="CA7" i="7"/>
  <c r="CA10" i="7"/>
  <c r="CA38" i="7"/>
  <c r="CA13" i="7"/>
  <c r="CA20" i="7"/>
  <c r="CA41" i="7"/>
  <c r="CA32" i="7"/>
  <c r="CA33" i="7"/>
  <c r="CA36" i="7"/>
  <c r="CA52" i="7"/>
  <c r="CA31" i="7"/>
  <c r="CA9" i="7"/>
  <c r="CA8" i="7"/>
  <c r="CA29" i="7"/>
  <c r="CA44" i="7"/>
  <c r="CA39" i="7"/>
  <c r="CA14" i="7"/>
  <c r="CA25" i="7"/>
  <c r="CA53" i="7"/>
  <c r="CA23" i="7"/>
  <c r="CA43" i="7"/>
  <c r="CA11" i="7"/>
  <c r="CA22" i="7"/>
  <c r="CA45" i="7"/>
  <c r="CA28" i="7"/>
  <c r="CA49" i="7"/>
  <c r="CA30" i="7"/>
  <c r="CA24" i="7"/>
  <c r="CA54" i="7"/>
  <c r="BF50" i="7"/>
  <c r="G19" i="7"/>
  <c r="BX15" i="7"/>
  <c r="BX34" i="7"/>
  <c r="CJ51" i="7"/>
  <c r="CJ27" i="7"/>
  <c r="BX44" i="7"/>
  <c r="CJ26" i="7"/>
  <c r="AF216" i="5"/>
  <c r="AD216" i="5"/>
  <c r="AG216" i="5"/>
  <c r="AE117" i="5"/>
  <c r="AC117" i="5"/>
  <c r="AG117" i="5"/>
  <c r="AH117" i="5" s="1"/>
  <c r="AC144" i="5"/>
  <c r="AG144" i="5"/>
  <c r="AH144" i="5" s="1"/>
  <c r="AF144" i="5"/>
  <c r="AD145" i="5"/>
  <c r="AC145" i="5"/>
  <c r="AG145" i="5"/>
  <c r="AH145" i="5" s="1"/>
  <c r="AE28" i="5"/>
  <c r="AF28" i="5"/>
  <c r="AI28" i="5" s="1"/>
  <c r="AB28" i="5"/>
  <c r="AG52" i="5"/>
  <c r="AB52" i="5"/>
  <c r="AE52" i="5"/>
  <c r="AC103" i="5"/>
  <c r="AF103" i="5"/>
  <c r="AE103" i="5"/>
  <c r="AB158" i="5"/>
  <c r="AF158" i="5"/>
  <c r="AE158" i="5"/>
  <c r="AD208" i="5"/>
  <c r="AB208" i="5"/>
  <c r="AG208" i="5"/>
  <c r="AB118" i="5"/>
  <c r="AF118" i="5"/>
  <c r="AI118" i="5" s="1"/>
  <c r="AG118" i="5"/>
  <c r="AF54" i="5"/>
  <c r="AB54" i="5"/>
  <c r="AH54" i="5" s="1"/>
  <c r="AE54" i="5"/>
  <c r="AC123" i="5"/>
  <c r="AB123" i="5"/>
  <c r="AG123" i="5"/>
  <c r="AB93" i="5"/>
  <c r="AG93" i="5"/>
  <c r="AD93" i="5"/>
  <c r="AF239" i="5"/>
  <c r="AC239" i="5"/>
  <c r="AE239" i="5"/>
  <c r="AG246" i="5"/>
  <c r="AH246" i="5" s="1"/>
  <c r="AF246" i="5"/>
  <c r="AD246" i="5"/>
  <c r="AD112" i="5"/>
  <c r="AF112" i="5"/>
  <c r="AI112" i="5" s="1"/>
  <c r="AB112" i="5"/>
  <c r="AB173" i="5"/>
  <c r="AC173" i="5"/>
  <c r="AG173" i="5"/>
  <c r="AB136" i="5"/>
  <c r="AD136" i="5"/>
  <c r="AG136" i="5"/>
  <c r="AE65" i="5"/>
  <c r="AF65" i="5"/>
  <c r="AI65" i="5" s="1"/>
  <c r="AD65" i="5"/>
  <c r="AB134" i="5"/>
  <c r="AC134" i="5"/>
  <c r="AF134" i="5"/>
  <c r="AF104" i="5"/>
  <c r="AE104" i="5"/>
  <c r="AC104" i="5"/>
  <c r="AC40" i="5"/>
  <c r="AE40" i="5"/>
  <c r="AG40" i="5"/>
  <c r="AH40" i="5" s="1"/>
  <c r="AC114" i="5"/>
  <c r="AD114" i="5"/>
  <c r="AE114" i="5"/>
  <c r="AC32" i="5"/>
  <c r="AD32" i="5"/>
  <c r="AD101" i="5"/>
  <c r="AB101" i="5"/>
  <c r="AF101" i="5"/>
  <c r="AI101" i="5" s="1"/>
  <c r="AD232" i="5"/>
  <c r="AE232" i="5"/>
  <c r="AB232" i="5"/>
  <c r="AH232" i="5" s="1"/>
  <c r="AD174" i="5"/>
  <c r="AB174" i="5"/>
  <c r="AG174" i="5"/>
  <c r="AB186" i="5"/>
  <c r="AF186" i="5"/>
  <c r="AC186" i="5"/>
  <c r="AC122" i="5"/>
  <c r="AI122" i="5" s="1"/>
  <c r="AG122" i="5"/>
  <c r="AE122" i="5"/>
  <c r="AD108" i="5"/>
  <c r="AB108" i="5"/>
  <c r="AF108" i="5"/>
  <c r="AI108" i="5" s="1"/>
  <c r="AG50" i="5"/>
  <c r="AE50" i="5"/>
  <c r="AC95" i="5"/>
  <c r="AF95" i="5"/>
  <c r="AE95" i="5"/>
  <c r="AG192" i="5"/>
  <c r="AD192" i="5"/>
  <c r="AE192" i="5"/>
  <c r="AG90" i="5"/>
  <c r="AC90" i="5"/>
  <c r="AE90" i="5"/>
  <c r="AB236" i="5"/>
  <c r="AD236" i="5"/>
  <c r="AE236" i="5"/>
  <c r="AG172" i="5"/>
  <c r="AH172" i="5" s="1"/>
  <c r="AC172" i="5"/>
  <c r="AD172" i="5"/>
  <c r="AE153" i="5"/>
  <c r="AG153" i="5"/>
  <c r="AB153" i="5"/>
  <c r="AB143" i="5"/>
  <c r="AC143" i="5"/>
  <c r="AE143" i="5"/>
  <c r="AB69" i="5"/>
  <c r="AE69" i="5"/>
  <c r="AG69" i="5"/>
  <c r="AB197" i="5"/>
  <c r="AH197" i="5" s="1"/>
  <c r="AC197" i="5"/>
  <c r="AF197" i="5"/>
  <c r="AD149" i="5"/>
  <c r="AF149" i="5"/>
  <c r="AC149" i="5"/>
  <c r="AD207" i="5"/>
  <c r="AE207" i="5"/>
  <c r="AC207" i="5"/>
  <c r="AI207" i="5" s="1"/>
  <c r="AD85" i="5"/>
  <c r="AG85" i="5"/>
  <c r="AB46" i="5"/>
  <c r="AF46" i="5"/>
  <c r="AG46" i="5"/>
  <c r="AB229" i="5"/>
  <c r="AC229" i="5"/>
  <c r="AF229" i="5"/>
  <c r="AF115" i="5"/>
  <c r="AG115" i="5"/>
  <c r="AE115" i="5"/>
  <c r="AG51" i="5"/>
  <c r="AC51" i="5"/>
  <c r="AF51" i="5"/>
  <c r="AG182" i="5"/>
  <c r="AH182" i="5" s="1"/>
  <c r="AE182" i="5"/>
  <c r="AD182" i="5"/>
  <c r="AC138" i="5"/>
  <c r="AI138" i="5" s="1"/>
  <c r="AD138" i="5"/>
  <c r="AE138" i="5"/>
  <c r="AE160" i="5"/>
  <c r="AB160" i="5"/>
  <c r="AG160" i="5"/>
  <c r="AF167" i="5"/>
  <c r="AE167" i="5"/>
  <c r="AC167" i="5"/>
  <c r="AE23" i="5"/>
  <c r="AB23" i="5"/>
  <c r="AC23" i="5"/>
  <c r="AE13" i="5"/>
  <c r="AD13" i="5"/>
  <c r="AB85" i="5"/>
  <c r="AE110" i="5"/>
  <c r="AE252" i="5"/>
  <c r="AB149" i="5"/>
  <c r="AC160" i="5"/>
  <c r="AI160" i="5" s="1"/>
  <c r="AD54" i="5"/>
  <c r="AD69" i="5"/>
  <c r="AG23" i="5"/>
  <c r="AF208" i="5"/>
  <c r="AI208" i="5" s="1"/>
  <c r="AC246" i="5"/>
  <c r="AE216" i="5"/>
  <c r="AD118" i="5"/>
  <c r="AG158" i="5"/>
  <c r="AD239" i="5"/>
  <c r="AG112" i="5"/>
  <c r="AC136" i="5"/>
  <c r="AF173" i="5"/>
  <c r="AG143" i="5"/>
  <c r="AE145" i="5"/>
  <c r="AD40" i="5"/>
  <c r="AC46" i="5"/>
  <c r="AB138" i="5"/>
  <c r="AD28" i="5"/>
  <c r="AF123" i="5"/>
  <c r="AD103" i="5"/>
  <c r="AB115" i="5"/>
  <c r="AG114" i="5"/>
  <c r="AH114" i="5" s="1"/>
  <c r="AF93" i="5"/>
  <c r="AG207" i="5"/>
  <c r="AD46" i="5"/>
  <c r="AG138" i="5"/>
  <c r="AE51" i="5"/>
  <c r="AC115" i="5"/>
  <c r="AE144" i="5"/>
  <c r="AC216" i="5"/>
  <c r="AE197" i="5"/>
  <c r="AC212" i="5"/>
  <c r="AI212" i="5" s="1"/>
  <c r="AC85" i="5"/>
  <c r="AC110" i="5"/>
  <c r="AC252" i="5"/>
  <c r="AI252" i="5" s="1"/>
  <c r="AB252" i="5"/>
  <c r="AE229" i="5"/>
  <c r="AG149" i="5"/>
  <c r="AD160" i="5"/>
  <c r="AC182" i="5"/>
  <c r="AF69" i="5"/>
  <c r="AI69" i="5" s="1"/>
  <c r="AD197" i="5"/>
  <c r="AF23" i="5"/>
  <c r="AE208" i="5"/>
  <c r="AE246" i="5"/>
  <c r="AD117" i="5"/>
  <c r="AD52" i="5"/>
  <c r="AB207" i="5"/>
  <c r="AB216" i="5"/>
  <c r="AE118" i="5"/>
  <c r="AD167" i="5"/>
  <c r="AC158" i="5"/>
  <c r="AE112" i="5"/>
  <c r="AF136" i="5"/>
  <c r="AF143" i="5"/>
  <c r="AF145" i="5"/>
  <c r="AG101" i="5"/>
  <c r="AF40" i="5"/>
  <c r="AE46" i="5"/>
  <c r="AB51" i="5"/>
  <c r="AD104" i="5"/>
  <c r="AG28" i="5"/>
  <c r="AD123" i="5"/>
  <c r="AD144" i="5"/>
  <c r="AC93" i="5"/>
  <c r="BX13" i="7"/>
  <c r="AN38" i="7"/>
  <c r="AN13" i="7"/>
  <c r="BX43" i="7"/>
  <c r="P55" i="7"/>
  <c r="G31" i="7"/>
  <c r="BX16" i="7"/>
  <c r="BX7" i="7"/>
  <c r="AN43" i="7"/>
  <c r="G46" i="7"/>
  <c r="CJ52" i="7"/>
  <c r="AN32" i="7"/>
  <c r="G13" i="7"/>
  <c r="BU44" i="7"/>
  <c r="BU20" i="7"/>
  <c r="BU53" i="7"/>
  <c r="BU14" i="7"/>
  <c r="BU54" i="7"/>
  <c r="BU51" i="7"/>
  <c r="BU5" i="7"/>
  <c r="BX29" i="7"/>
  <c r="AN34" i="7"/>
  <c r="BF16" i="7"/>
  <c r="CJ44" i="7"/>
  <c r="CJ54" i="7"/>
  <c r="CJ45" i="7"/>
  <c r="M31" i="7"/>
  <c r="M6" i="7"/>
  <c r="M49" i="7"/>
  <c r="M13" i="7"/>
  <c r="M20" i="7"/>
  <c r="M28" i="7"/>
  <c r="M25" i="7"/>
  <c r="M17" i="7"/>
  <c r="M53" i="7"/>
  <c r="M23" i="7"/>
  <c r="M12" i="7"/>
  <c r="M29" i="7"/>
  <c r="M50" i="7"/>
  <c r="M34" i="7"/>
  <c r="M46" i="7"/>
  <c r="M11" i="7"/>
  <c r="M35" i="7"/>
  <c r="M26" i="7"/>
  <c r="M21" i="7"/>
  <c r="M45" i="7"/>
  <c r="M16" i="7"/>
  <c r="M52" i="7"/>
  <c r="M48" i="7"/>
  <c r="M41" i="7"/>
  <c r="M36" i="7"/>
  <c r="M19" i="7"/>
  <c r="M42" i="7"/>
  <c r="M30" i="7"/>
  <c r="M27" i="7"/>
  <c r="M51" i="7"/>
  <c r="M54" i="7"/>
  <c r="M10" i="7"/>
  <c r="M43" i="7"/>
  <c r="M7" i="7"/>
  <c r="M44" i="7"/>
  <c r="M38" i="7"/>
  <c r="M24" i="7"/>
  <c r="M33" i="7"/>
  <c r="M9" i="7"/>
  <c r="M39" i="7"/>
  <c r="M5" i="7"/>
  <c r="M18" i="7"/>
  <c r="M56" i="7"/>
  <c r="M40" i="7"/>
  <c r="M8" i="7"/>
  <c r="M22" i="7"/>
  <c r="M37" i="7"/>
  <c r="M32" i="7"/>
  <c r="M55" i="7"/>
  <c r="M15" i="7"/>
  <c r="M14" i="7"/>
  <c r="M47" i="7"/>
  <c r="AK30" i="7"/>
  <c r="AK16" i="7"/>
  <c r="AK22" i="7"/>
  <c r="AK56" i="7"/>
  <c r="AK9" i="7"/>
  <c r="AK28" i="7"/>
  <c r="AK11" i="7"/>
  <c r="AK34" i="7"/>
  <c r="AK18" i="7"/>
  <c r="AK19" i="7"/>
  <c r="AK14" i="7"/>
  <c r="AK31" i="7"/>
  <c r="AK47" i="7"/>
  <c r="AK5" i="7"/>
  <c r="AK29" i="7"/>
  <c r="AK21" i="7"/>
  <c r="AK10" i="7"/>
  <c r="AK42" i="7"/>
  <c r="AK26" i="7"/>
  <c r="AK33" i="7"/>
  <c r="AK25" i="7"/>
  <c r="AK35" i="7"/>
  <c r="AK49" i="7"/>
  <c r="AK55" i="7"/>
  <c r="AK8" i="7"/>
  <c r="AK17" i="7"/>
  <c r="AK39" i="7"/>
  <c r="AK15" i="7"/>
  <c r="AK54" i="7"/>
  <c r="AK38" i="7"/>
  <c r="AK40" i="7"/>
  <c r="AK32" i="7"/>
  <c r="AK52" i="7"/>
  <c r="AK36" i="7"/>
  <c r="AK12" i="7"/>
  <c r="AK20" i="7"/>
  <c r="AK44" i="7"/>
  <c r="AK7" i="7"/>
  <c r="AK37" i="7"/>
  <c r="AK23" i="7"/>
  <c r="AK41" i="7"/>
  <c r="AK24" i="7"/>
  <c r="AK43" i="7"/>
  <c r="AK27" i="7"/>
  <c r="AK13" i="7"/>
  <c r="AK50" i="7"/>
  <c r="AK6" i="7"/>
  <c r="AK53" i="7"/>
  <c r="AK45" i="7"/>
  <c r="AK48" i="7"/>
  <c r="AK46" i="7"/>
  <c r="AK51" i="7"/>
  <c r="G15" i="7"/>
  <c r="BX28" i="7"/>
  <c r="AN21" i="7"/>
  <c r="AN19" i="7"/>
  <c r="BX26" i="7"/>
  <c r="AJ59" i="7"/>
  <c r="BX48" i="7"/>
  <c r="AN35" i="7"/>
  <c r="CJ19" i="7"/>
  <c r="CJ12" i="7"/>
  <c r="BX18" i="7"/>
  <c r="BX54" i="7"/>
  <c r="AL59" i="7"/>
  <c r="AN45" i="7"/>
  <c r="BB59" i="7"/>
  <c r="BD59" i="7"/>
  <c r="AN27" i="7"/>
  <c r="CJ8" i="7"/>
  <c r="CH59" i="7"/>
  <c r="CJ42" i="7"/>
  <c r="AN56" i="7"/>
  <c r="AG184" i="5"/>
  <c r="BX25" i="7"/>
  <c r="BF9" i="7"/>
  <c r="CF59" i="7"/>
  <c r="BX50" i="7"/>
  <c r="BX22" i="7"/>
  <c r="AN14" i="7"/>
  <c r="AN11" i="7"/>
  <c r="AN7" i="7"/>
  <c r="AN54" i="7"/>
  <c r="AN10" i="7"/>
  <c r="BF34" i="7"/>
  <c r="AN53" i="7"/>
  <c r="AN20" i="7"/>
  <c r="AN12" i="7"/>
  <c r="CJ32" i="7"/>
  <c r="CJ48" i="7"/>
  <c r="AN8" i="7"/>
  <c r="CJ10" i="7"/>
  <c r="CJ11" i="7"/>
  <c r="CJ30" i="7"/>
  <c r="AN18" i="7"/>
  <c r="AN55" i="7"/>
  <c r="AN25" i="7"/>
  <c r="BF47" i="7"/>
  <c r="BF7" i="7"/>
  <c r="AN41" i="7"/>
  <c r="CJ15" i="7"/>
  <c r="CJ24" i="7"/>
  <c r="AN42" i="7"/>
  <c r="CJ6" i="7"/>
  <c r="AD21" i="5"/>
  <c r="AC21" i="5"/>
  <c r="AC155" i="5"/>
  <c r="AG155" i="5"/>
  <c r="AD34" i="5"/>
  <c r="AE34" i="5"/>
  <c r="AC45" i="5"/>
  <c r="AF45" i="5"/>
  <c r="AB29" i="5"/>
  <c r="AE29" i="5"/>
  <c r="AC62" i="5"/>
  <c r="AF62" i="5"/>
  <c r="AD168" i="5"/>
  <c r="AG168" i="5"/>
  <c r="AH168" i="5" s="1"/>
  <c r="AF241" i="5"/>
  <c r="AC241" i="5"/>
  <c r="AD241" i="5"/>
  <c r="AB16" i="5"/>
  <c r="AF16" i="5"/>
  <c r="AC190" i="5"/>
  <c r="AD190" i="5"/>
  <c r="AB190" i="5"/>
  <c r="AF237" i="5"/>
  <c r="AE237" i="5"/>
  <c r="AG163" i="5"/>
  <c r="AD163" i="5"/>
  <c r="AG24" i="5"/>
  <c r="AE24" i="5"/>
  <c r="AF24" i="5"/>
  <c r="AE231" i="5"/>
  <c r="AB231" i="5"/>
  <c r="AH231" i="5" s="1"/>
  <c r="AF231" i="5"/>
  <c r="AB159" i="5"/>
  <c r="AD159" i="5"/>
  <c r="AE159" i="5"/>
  <c r="AD120" i="5"/>
  <c r="AE120" i="5"/>
  <c r="AC120" i="5"/>
  <c r="AG120" i="5"/>
  <c r="AH120" i="5" s="1"/>
  <c r="AB225" i="5"/>
  <c r="AD225" i="5"/>
  <c r="AB211" i="5"/>
  <c r="AE211" i="5"/>
  <c r="AB89" i="5"/>
  <c r="AD89" i="5"/>
  <c r="AG89" i="5"/>
  <c r="AF119" i="5"/>
  <c r="AD119" i="5"/>
  <c r="AG119" i="5"/>
  <c r="AG5" i="5"/>
  <c r="AD5" i="5"/>
  <c r="AF5" i="5"/>
  <c r="AC72" i="5"/>
  <c r="AG211" i="5"/>
  <c r="AC230" i="5"/>
  <c r="AI230" i="5" s="1"/>
  <c r="AC194" i="5"/>
  <c r="AF89" i="5"/>
  <c r="AC231" i="5"/>
  <c r="AE132" i="5"/>
  <c r="AC196" i="5"/>
  <c r="AB244" i="5"/>
  <c r="AG244" i="5"/>
  <c r="AD137" i="5"/>
  <c r="AB137" i="5"/>
  <c r="AB43" i="5"/>
  <c r="AE43" i="5"/>
  <c r="AF217" i="5"/>
  <c r="AG217" i="5"/>
  <c r="AF116" i="5"/>
  <c r="AC116" i="5"/>
  <c r="AG142" i="5"/>
  <c r="AE142" i="5"/>
  <c r="AB254" i="5"/>
  <c r="AE254" i="5"/>
  <c r="AD30" i="5"/>
  <c r="AG30" i="5"/>
  <c r="AH30" i="5" s="1"/>
  <c r="AF30" i="5"/>
  <c r="AF223" i="5"/>
  <c r="AE223" i="5"/>
  <c r="AC61" i="5"/>
  <c r="AF61" i="5"/>
  <c r="AC36" i="5"/>
  <c r="AI36" i="5" s="1"/>
  <c r="AB36" i="5"/>
  <c r="AB97" i="5"/>
  <c r="AC97" i="5"/>
  <c r="AG97" i="5"/>
  <c r="AF53" i="5"/>
  <c r="AC53" i="5"/>
  <c r="AC161" i="5"/>
  <c r="AE161" i="5"/>
  <c r="AG161" i="5"/>
  <c r="AB161" i="5"/>
  <c r="AE67" i="5"/>
  <c r="AG67" i="5"/>
  <c r="AD67" i="5"/>
  <c r="AC126" i="5"/>
  <c r="AD126" i="5"/>
  <c r="AD47" i="5"/>
  <c r="AC47" i="5"/>
  <c r="AE47" i="5"/>
  <c r="AG159" i="5"/>
  <c r="AB217" i="5"/>
  <c r="AC159" i="5"/>
  <c r="AF211" i="5"/>
  <c r="AI211" i="5" s="1"/>
  <c r="AG237" i="5"/>
  <c r="AD230" i="5"/>
  <c r="AB219" i="5"/>
  <c r="AE42" i="5"/>
  <c r="AD82" i="5"/>
  <c r="AB5" i="5"/>
  <c r="AC132" i="5"/>
  <c r="AF204" i="5"/>
  <c r="AC204" i="5"/>
  <c r="AG204" i="5"/>
  <c r="AC179" i="5"/>
  <c r="AE179" i="5"/>
  <c r="AB125" i="5"/>
  <c r="AF125" i="5"/>
  <c r="AD224" i="5"/>
  <c r="AE224" i="5"/>
  <c r="AD248" i="5"/>
  <c r="AF248" i="5"/>
  <c r="AB248" i="5"/>
  <c r="AB44" i="5"/>
  <c r="AF44" i="5"/>
  <c r="AG100" i="5"/>
  <c r="AC100" i="5"/>
  <c r="AI100" i="5" s="1"/>
  <c r="AB87" i="5"/>
  <c r="AG87" i="5"/>
  <c r="AF67" i="5"/>
  <c r="AI67" i="5" s="1"/>
  <c r="AF159" i="5"/>
  <c r="AG81" i="5"/>
  <c r="AD211" i="5"/>
  <c r="AC237" i="5"/>
  <c r="AF120" i="5"/>
  <c r="AE16" i="5"/>
  <c r="AD254" i="5"/>
  <c r="AD219" i="5"/>
  <c r="AF47" i="5"/>
  <c r="AF105" i="5"/>
  <c r="AB24" i="5"/>
  <c r="AG42" i="5"/>
  <c r="AH42" i="5" s="1"/>
  <c r="AE5" i="5"/>
  <c r="AB210" i="5"/>
  <c r="AH210" i="5" s="1"/>
  <c r="AF169" i="5"/>
  <c r="AI169" i="5" s="1"/>
  <c r="AG106" i="5"/>
  <c r="AC59" i="5"/>
  <c r="AI59" i="5" s="1"/>
  <c r="AC127" i="5"/>
  <c r="AI127" i="5" s="1"/>
  <c r="AF12" i="5"/>
  <c r="AF202" i="5"/>
  <c r="AC195" i="5"/>
  <c r="AF256" i="5"/>
  <c r="AG39" i="5"/>
  <c r="AH39" i="5" s="1"/>
  <c r="AD10" i="5"/>
  <c r="AE210" i="5"/>
  <c r="AE169" i="5"/>
  <c r="AG177" i="5"/>
  <c r="AH177" i="5" s="1"/>
  <c r="AD261" i="5"/>
  <c r="AF106" i="5"/>
  <c r="AB37" i="5"/>
  <c r="AG94" i="5"/>
  <c r="AH94" i="5" s="1"/>
  <c r="AF33" i="5"/>
  <c r="AI33" i="5" s="1"/>
  <c r="AD238" i="5"/>
  <c r="AE12" i="5"/>
  <c r="AE156" i="5"/>
  <c r="AB64" i="5"/>
  <c r="AC171" i="5"/>
  <c r="AE139" i="5"/>
  <c r="AF17" i="5"/>
  <c r="AI17" i="5" s="1"/>
  <c r="AC181" i="5"/>
  <c r="AC210" i="5"/>
  <c r="AG169" i="5"/>
  <c r="AF177" i="5"/>
  <c r="AB261" i="5"/>
  <c r="AB106" i="5"/>
  <c r="AF94" i="5"/>
  <c r="AE33" i="5"/>
  <c r="AF238" i="5"/>
  <c r="AF220" i="5"/>
  <c r="AI220" i="5" s="1"/>
  <c r="AC98" i="5"/>
  <c r="AI98" i="5" s="1"/>
  <c r="AE162" i="5"/>
  <c r="AE127" i="5"/>
  <c r="AC12" i="5"/>
  <c r="AF151" i="5"/>
  <c r="AB156" i="5"/>
  <c r="AH156" i="5" s="1"/>
  <c r="AC64" i="5"/>
  <c r="AE215" i="5"/>
  <c r="AC26" i="5"/>
  <c r="AB240" i="5"/>
  <c r="AE170" i="5"/>
  <c r="AD7" i="5"/>
  <c r="AG201" i="5"/>
  <c r="AG152" i="5"/>
  <c r="AG181" i="5"/>
  <c r="AE140" i="5"/>
  <c r="AF210" i="5"/>
  <c r="AG261" i="5"/>
  <c r="AE94" i="5"/>
  <c r="AE238" i="5"/>
  <c r="AG220" i="5"/>
  <c r="AE98" i="5"/>
  <c r="AG127" i="5"/>
  <c r="AC151" i="5"/>
  <c r="AB157" i="5"/>
  <c r="AF171" i="5"/>
  <c r="AC215" i="5"/>
  <c r="AI215" i="5" s="1"/>
  <c r="AB218" i="5"/>
  <c r="AB170" i="5"/>
  <c r="AB199" i="5"/>
  <c r="AC247" i="5"/>
  <c r="AE178" i="5"/>
  <c r="AF193" i="5"/>
  <c r="AG88" i="5"/>
  <c r="AH88" i="5" s="1"/>
  <c r="AE68" i="5"/>
  <c r="AC35" i="5"/>
  <c r="AF56" i="5"/>
  <c r="AI56" i="5" s="1"/>
  <c r="AG227" i="5"/>
  <c r="AE92" i="5"/>
  <c r="AC74" i="5"/>
  <c r="AE99" i="5"/>
  <c r="AG8" i="5"/>
  <c r="AG253" i="5"/>
  <c r="AH253" i="5" s="1"/>
  <c r="AF31" i="5"/>
  <c r="AF259" i="5"/>
  <c r="AI259" i="5" s="1"/>
  <c r="AC129" i="5"/>
  <c r="AC78" i="5"/>
  <c r="AB84" i="5"/>
  <c r="AC121" i="5"/>
  <c r="AI121" i="5" s="1"/>
  <c r="AB263" i="5"/>
  <c r="AB191" i="5"/>
  <c r="AG128" i="5"/>
  <c r="AF224" i="5"/>
  <c r="AI224" i="5" s="1"/>
  <c r="AE217" i="5"/>
  <c r="AD43" i="5"/>
  <c r="AE105" i="5"/>
  <c r="AB63" i="5"/>
  <c r="AD42" i="5"/>
  <c r="AF82" i="5"/>
  <c r="AB45" i="5"/>
  <c r="AB155" i="5"/>
  <c r="AD231" i="5"/>
  <c r="AD132" i="5"/>
  <c r="AB132" i="5"/>
  <c r="AH132" i="5" s="1"/>
  <c r="AB196" i="5"/>
  <c r="AH196" i="5" s="1"/>
  <c r="AE71" i="5"/>
  <c r="AD36" i="5"/>
  <c r="AC180" i="5"/>
  <c r="AC119" i="5"/>
  <c r="AG165" i="5"/>
  <c r="AD97" i="5"/>
  <c r="AC248" i="5"/>
  <c r="AG72" i="5"/>
  <c r="AB34" i="5"/>
  <c r="AB179" i="5"/>
  <c r="AH179" i="5" s="1"/>
  <c r="AE230" i="5"/>
  <c r="AG219" i="5"/>
  <c r="AG194" i="5"/>
  <c r="AE241" i="5"/>
  <c r="AF137" i="5"/>
  <c r="AB224" i="5"/>
  <c r="AC89" i="5"/>
  <c r="AB82" i="5"/>
  <c r="AH82" i="5" s="1"/>
  <c r="AE204" i="5"/>
  <c r="AC5" i="5"/>
  <c r="AF132" i="5"/>
  <c r="AC71" i="5"/>
  <c r="AI71" i="5" s="1"/>
  <c r="AC9" i="5"/>
  <c r="AG36" i="5"/>
  <c r="AE61" i="5"/>
  <c r="AC225" i="5"/>
  <c r="AB119" i="5"/>
  <c r="AG53" i="5"/>
  <c r="AH53" i="5" s="1"/>
  <c r="AG233" i="5"/>
  <c r="BX30" i="7"/>
  <c r="BV59" i="7"/>
  <c r="L59" i="7"/>
  <c r="AD41" i="5"/>
  <c r="BX12" i="7"/>
  <c r="AE15" i="5"/>
  <c r="AC221" i="5"/>
  <c r="AQ155" i="5"/>
  <c r="AQ198" i="5"/>
  <c r="AQ161" i="5"/>
  <c r="AQ182" i="5"/>
  <c r="AQ261" i="5"/>
  <c r="AQ56" i="5"/>
  <c r="AQ71" i="5"/>
  <c r="AQ169" i="5"/>
  <c r="AQ220" i="5"/>
  <c r="AQ243" i="5"/>
  <c r="AQ78" i="5"/>
  <c r="AQ88" i="5"/>
  <c r="AQ8" i="5"/>
  <c r="AQ91" i="5"/>
  <c r="AB133" i="5"/>
  <c r="AE133" i="5"/>
  <c r="AD133" i="5"/>
  <c r="AG133" i="5"/>
  <c r="AC133" i="5"/>
  <c r="AI133" i="5" s="1"/>
  <c r="AF124" i="5"/>
  <c r="AG124" i="5"/>
  <c r="AD124" i="5"/>
  <c r="AB124" i="5"/>
  <c r="AE124" i="5"/>
  <c r="AD38" i="5"/>
  <c r="AE38" i="5"/>
  <c r="AC38" i="5"/>
  <c r="AF38" i="5"/>
  <c r="AG38" i="5"/>
  <c r="AH38" i="5" s="1"/>
  <c r="AB59" i="5"/>
  <c r="AG59" i="5"/>
  <c r="AE7" i="5"/>
  <c r="AC7" i="5"/>
  <c r="AB7" i="5"/>
  <c r="AH7" i="5" s="1"/>
  <c r="AD86" i="5"/>
  <c r="AG86" i="5"/>
  <c r="AB86" i="5"/>
  <c r="AF86" i="5"/>
  <c r="AF70" i="5"/>
  <c r="AE70" i="5"/>
  <c r="AB70" i="5"/>
  <c r="AH70" i="5" s="1"/>
  <c r="AD70" i="5"/>
  <c r="AC70" i="5"/>
  <c r="AB55" i="5"/>
  <c r="AD55" i="5"/>
  <c r="AE55" i="5"/>
  <c r="AC55" i="5"/>
  <c r="AC6" i="5"/>
  <c r="AF6" i="5"/>
  <c r="AB6" i="5"/>
  <c r="AG6" i="5"/>
  <c r="AD6" i="5"/>
  <c r="AB139" i="5"/>
  <c r="AH139" i="5" s="1"/>
  <c r="AF139" i="5"/>
  <c r="AD139" i="5"/>
  <c r="AC185" i="5"/>
  <c r="AF185" i="5"/>
  <c r="AB185" i="5"/>
  <c r="AH185" i="5" s="1"/>
  <c r="AD185" i="5"/>
  <c r="AE185" i="5"/>
  <c r="AB262" i="5"/>
  <c r="AD262" i="5"/>
  <c r="AF262" i="5"/>
  <c r="AC262" i="5"/>
  <c r="AD15" i="5"/>
  <c r="AG15" i="5"/>
  <c r="AB221" i="5"/>
  <c r="AG221" i="5"/>
  <c r="AE221" i="5"/>
  <c r="AF221" i="5"/>
  <c r="AC83" i="5"/>
  <c r="AE83" i="5"/>
  <c r="AB83" i="5"/>
  <c r="AH83" i="5" s="1"/>
  <c r="AF83" i="5"/>
  <c r="AF41" i="5"/>
  <c r="AI41" i="5" s="1"/>
  <c r="AG41" i="5"/>
  <c r="AE41" i="5"/>
  <c r="AC199" i="5"/>
  <c r="AF199" i="5"/>
  <c r="AE199" i="5"/>
  <c r="AG218" i="5"/>
  <c r="AD218" i="5"/>
  <c r="AE218" i="5"/>
  <c r="AB242" i="5"/>
  <c r="AH242" i="5" s="1"/>
  <c r="AD242" i="5"/>
  <c r="AE242" i="5"/>
  <c r="AC242" i="5"/>
  <c r="AD131" i="5"/>
  <c r="AF131" i="5"/>
  <c r="AI131" i="5" s="1"/>
  <c r="AD240" i="5"/>
  <c r="AG240" i="5"/>
  <c r="AB22" i="5"/>
  <c r="AF22" i="5"/>
  <c r="AG22" i="5"/>
  <c r="AE22" i="5"/>
  <c r="AC175" i="5"/>
  <c r="AF175" i="5"/>
  <c r="AD175" i="5"/>
  <c r="AE175" i="5"/>
  <c r="AB175" i="5"/>
  <c r="AC80" i="5"/>
  <c r="AF80" i="5"/>
  <c r="AD80" i="5"/>
  <c r="AG80" i="5"/>
  <c r="AC203" i="5"/>
  <c r="AF203" i="5"/>
  <c r="AD203" i="5"/>
  <c r="AB203" i="5"/>
  <c r="AH203" i="5" s="1"/>
  <c r="AC176" i="5"/>
  <c r="AG176" i="5"/>
  <c r="AD176" i="5"/>
  <c r="AE176" i="5"/>
  <c r="AF26" i="5"/>
  <c r="AE26" i="5"/>
  <c r="AB26" i="5"/>
  <c r="AB11" i="5"/>
  <c r="AF11" i="5"/>
  <c r="AI11" i="5" s="1"/>
  <c r="AD11" i="5"/>
  <c r="AE11" i="5"/>
  <c r="AG11" i="5"/>
  <c r="AF162" i="5"/>
  <c r="AB162" i="5"/>
  <c r="AH162" i="5" s="1"/>
  <c r="AD75" i="5"/>
  <c r="AC75" i="5"/>
  <c r="AG75" i="5"/>
  <c r="AF75" i="5"/>
  <c r="AE152" i="5"/>
  <c r="AC152" i="5"/>
  <c r="AF181" i="5"/>
  <c r="AB181" i="5"/>
  <c r="AB140" i="5"/>
  <c r="AD210" i="5"/>
  <c r="AD169" i="5"/>
  <c r="AE177" i="5"/>
  <c r="AD177" i="5"/>
  <c r="AC261" i="5"/>
  <c r="AI261" i="5" s="1"/>
  <c r="AC106" i="5"/>
  <c r="AC37" i="5"/>
  <c r="AF37" i="5"/>
  <c r="AD94" i="5"/>
  <c r="AC94" i="5"/>
  <c r="AD33" i="5"/>
  <c r="AB238" i="5"/>
  <c r="AH238" i="5" s="1"/>
  <c r="AB220" i="5"/>
  <c r="AG98" i="5"/>
  <c r="AD98" i="5"/>
  <c r="AD59" i="5"/>
  <c r="AC162" i="5"/>
  <c r="AB127" i="5"/>
  <c r="AB12" i="5"/>
  <c r="AG151" i="5"/>
  <c r="AH151" i="5" s="1"/>
  <c r="AD151" i="5"/>
  <c r="AF156" i="5"/>
  <c r="AC156" i="5"/>
  <c r="AF64" i="5"/>
  <c r="AG131" i="5"/>
  <c r="AF157" i="5"/>
  <c r="AI157" i="5" s="1"/>
  <c r="AD157" i="5"/>
  <c r="AD171" i="5"/>
  <c r="AD215" i="5"/>
  <c r="AC218" i="5"/>
  <c r="AI218" i="5" s="1"/>
  <c r="AE80" i="5"/>
  <c r="AC22" i="5"/>
  <c r="AC139" i="5"/>
  <c r="AF240" i="5"/>
  <c r="AI240" i="5" s="1"/>
  <c r="AB41" i="5"/>
  <c r="AF15" i="5"/>
  <c r="AI15" i="5" s="1"/>
  <c r="AF7" i="5"/>
  <c r="AB75" i="5"/>
  <c r="AF176" i="5"/>
  <c r="AG262" i="5"/>
  <c r="AG55" i="5"/>
  <c r="AE203" i="5"/>
  <c r="AD83" i="5"/>
  <c r="AF234" i="5"/>
  <c r="AG234" i="5"/>
  <c r="AD234" i="5"/>
  <c r="AC234" i="5"/>
  <c r="AE234" i="5"/>
  <c r="AB77" i="5"/>
  <c r="AD77" i="5"/>
  <c r="AG77" i="5"/>
  <c r="AF77" i="5"/>
  <c r="AB135" i="5"/>
  <c r="AE135" i="5"/>
  <c r="AG135" i="5"/>
  <c r="AF135" i="5"/>
  <c r="AI135" i="5" s="1"/>
  <c r="AC60" i="5"/>
  <c r="AF60" i="5"/>
  <c r="AB60" i="5"/>
  <c r="AH60" i="5" s="1"/>
  <c r="AE60" i="5"/>
  <c r="AD60" i="5"/>
  <c r="AC189" i="5"/>
  <c r="AG189" i="5"/>
  <c r="AD189" i="5"/>
  <c r="AB189" i="5"/>
  <c r="AE189" i="5"/>
  <c r="AD91" i="5"/>
  <c r="AF91" i="5"/>
  <c r="AC91" i="5"/>
  <c r="AE91" i="5"/>
  <c r="AF214" i="5"/>
  <c r="AE214" i="5"/>
  <c r="AD214" i="5"/>
  <c r="AB214" i="5"/>
  <c r="AH214" i="5" s="1"/>
  <c r="AC214" i="5"/>
  <c r="AB205" i="5"/>
  <c r="AE205" i="5"/>
  <c r="AC205" i="5"/>
  <c r="AG205" i="5"/>
  <c r="AF205" i="5"/>
  <c r="AB113" i="5"/>
  <c r="AF113" i="5"/>
  <c r="AC113" i="5"/>
  <c r="AD113" i="5"/>
  <c r="AG113" i="5"/>
  <c r="AE17" i="5"/>
  <c r="AB17" i="5"/>
  <c r="AG17" i="5"/>
  <c r="AD170" i="5"/>
  <c r="AC170" i="5"/>
  <c r="AI170" i="5" s="1"/>
  <c r="AE201" i="5"/>
  <c r="AB201" i="5"/>
  <c r="AF201" i="5"/>
  <c r="AC201" i="5"/>
  <c r="AG228" i="5"/>
  <c r="AD228" i="5"/>
  <c r="AE228" i="5"/>
  <c r="AB228" i="5"/>
  <c r="AF152" i="5"/>
  <c r="AE181" i="5"/>
  <c r="AG140" i="5"/>
  <c r="AC140" i="5"/>
  <c r="AI140" i="5" s="1"/>
  <c r="AB169" i="5"/>
  <c r="AC177" i="5"/>
  <c r="AE106" i="5"/>
  <c r="AE37" i="5"/>
  <c r="AG33" i="5"/>
  <c r="AE220" i="5"/>
  <c r="AB98" i="5"/>
  <c r="AE59" i="5"/>
  <c r="AD162" i="5"/>
  <c r="AD127" i="5"/>
  <c r="AG12" i="5"/>
  <c r="AE151" i="5"/>
  <c r="AD156" i="5"/>
  <c r="AD64" i="5"/>
  <c r="AB131" i="5"/>
  <c r="AG157" i="5"/>
  <c r="AE171" i="5"/>
  <c r="AG215" i="5"/>
  <c r="AB215" i="5"/>
  <c r="AB80" i="5"/>
  <c r="AD22" i="5"/>
  <c r="AG26" i="5"/>
  <c r="AD135" i="5"/>
  <c r="AE240" i="5"/>
  <c r="AB91" i="5"/>
  <c r="AH91" i="5" s="1"/>
  <c r="AD17" i="5"/>
  <c r="AG170" i="5"/>
  <c r="AG199" i="5"/>
  <c r="AB15" i="5"/>
  <c r="AF189" i="5"/>
  <c r="AF242" i="5"/>
  <c r="AC77" i="5"/>
  <c r="AG175" i="5"/>
  <c r="AB176" i="5"/>
  <c r="AE262" i="5"/>
  <c r="AB234" i="5"/>
  <c r="AF55" i="5"/>
  <c r="AC124" i="5"/>
  <c r="AF228" i="5"/>
  <c r="AI228" i="5" s="1"/>
  <c r="AD205" i="5"/>
  <c r="AQ46" i="5"/>
  <c r="AQ14" i="5"/>
  <c r="AQ42" i="5"/>
  <c r="AQ242" i="5"/>
  <c r="AQ106" i="5"/>
  <c r="AQ84" i="5"/>
  <c r="AD76" i="5"/>
  <c r="AD142" i="5"/>
  <c r="AC226" i="5"/>
  <c r="AB71" i="5"/>
  <c r="AB9" i="5"/>
  <c r="AH9" i="5" s="1"/>
  <c r="AE36" i="5"/>
  <c r="AC223" i="5"/>
  <c r="AE225" i="5"/>
  <c r="AG225" i="5"/>
  <c r="AC29" i="5"/>
  <c r="AF97" i="5"/>
  <c r="AE53" i="5"/>
  <c r="AD53" i="5"/>
  <c r="AE163" i="5"/>
  <c r="AE126" i="5"/>
  <c r="AF126" i="5"/>
  <c r="F59" i="7"/>
  <c r="AC111" i="5"/>
  <c r="AD223" i="5"/>
  <c r="AF225" i="5"/>
  <c r="AE119" i="5"/>
  <c r="AE97" i="5"/>
  <c r="AF163" i="5"/>
  <c r="AG126" i="5"/>
  <c r="AB126" i="5"/>
  <c r="AQ229" i="5"/>
  <c r="AQ241" i="5"/>
  <c r="AQ210" i="5"/>
  <c r="AQ152" i="5"/>
  <c r="AQ101" i="5"/>
  <c r="AQ11" i="5"/>
  <c r="AQ141" i="5"/>
  <c r="AQ190" i="5"/>
  <c r="AQ77" i="5"/>
  <c r="BT59" i="7"/>
  <c r="AQ199" i="5"/>
  <c r="AQ222" i="5"/>
  <c r="AQ252" i="5"/>
  <c r="AQ188" i="5"/>
  <c r="AQ134" i="5"/>
  <c r="AQ254" i="5"/>
  <c r="AQ22" i="5"/>
  <c r="AQ112" i="5"/>
  <c r="AQ98" i="5"/>
  <c r="AQ175" i="5"/>
  <c r="AC82" i="5"/>
  <c r="AE82" i="5"/>
  <c r="AB21" i="5"/>
  <c r="AG21" i="5"/>
  <c r="AF21" i="5"/>
  <c r="AE21" i="5"/>
  <c r="AF194" i="5"/>
  <c r="AD194" i="5"/>
  <c r="AB194" i="5"/>
  <c r="AB76" i="5"/>
  <c r="AC76" i="5"/>
  <c r="AF76" i="5"/>
  <c r="AG76" i="5"/>
  <c r="AD63" i="5"/>
  <c r="AC63" i="5"/>
  <c r="AI63" i="5" s="1"/>
  <c r="AG63" i="5"/>
  <c r="AE63" i="5"/>
  <c r="AB204" i="5"/>
  <c r="AD204" i="5"/>
  <c r="AC219" i="5"/>
  <c r="AF219" i="5"/>
  <c r="AE155" i="5"/>
  <c r="AF155" i="5"/>
  <c r="AD155" i="5"/>
  <c r="AF179" i="5"/>
  <c r="AD179" i="5"/>
  <c r="AC233" i="5"/>
  <c r="AB233" i="5"/>
  <c r="AF233" i="5"/>
  <c r="AE233" i="5"/>
  <c r="AE125" i="5"/>
  <c r="AC125" i="5"/>
  <c r="AD125" i="5"/>
  <c r="AG125" i="5"/>
  <c r="AF111" i="5"/>
  <c r="AG111" i="5"/>
  <c r="AH111" i="5" s="1"/>
  <c r="AE111" i="5"/>
  <c r="AD111" i="5"/>
  <c r="AD244" i="5"/>
  <c r="AF244" i="5"/>
  <c r="AC244" i="5"/>
  <c r="AE244" i="5"/>
  <c r="AF34" i="5"/>
  <c r="AG34" i="5"/>
  <c r="AC34" i="5"/>
  <c r="AE137" i="5"/>
  <c r="AC137" i="5"/>
  <c r="AG137" i="5"/>
  <c r="AE248" i="5"/>
  <c r="AG248" i="5"/>
  <c r="AD45" i="5"/>
  <c r="AG45" i="5"/>
  <c r="AE45" i="5"/>
  <c r="AG43" i="5"/>
  <c r="AC43" i="5"/>
  <c r="AF43" i="5"/>
  <c r="AG226" i="5"/>
  <c r="AF226" i="5"/>
  <c r="AE226" i="5"/>
  <c r="AB226" i="5"/>
  <c r="AD29" i="5"/>
  <c r="AF29" i="5"/>
  <c r="AG29" i="5"/>
  <c r="AB62" i="5"/>
  <c r="AG62" i="5"/>
  <c r="AD62" i="5"/>
  <c r="AE62" i="5"/>
  <c r="AB81" i="5"/>
  <c r="AF81" i="5"/>
  <c r="AD81" i="5"/>
  <c r="AC81" i="5"/>
  <c r="AD217" i="5"/>
  <c r="AC217" i="5"/>
  <c r="AG71" i="5"/>
  <c r="AD71" i="5"/>
  <c r="AE9" i="5"/>
  <c r="AD9" i="5"/>
  <c r="AF9" i="5"/>
  <c r="AD72" i="5"/>
  <c r="AF72" i="5"/>
  <c r="AF168" i="5"/>
  <c r="AE168" i="5"/>
  <c r="AC168" i="5"/>
  <c r="AB180" i="5"/>
  <c r="AH180" i="5" s="1"/>
  <c r="AE180" i="5"/>
  <c r="AD180" i="5"/>
  <c r="AF180" i="5"/>
  <c r="AB116" i="5"/>
  <c r="AE116" i="5"/>
  <c r="AG116" i="5"/>
  <c r="AB241" i="5"/>
  <c r="AG241" i="5"/>
  <c r="AC44" i="5"/>
  <c r="AE44" i="5"/>
  <c r="AG44" i="5"/>
  <c r="AD44" i="5"/>
  <c r="AC142" i="5"/>
  <c r="AB142" i="5"/>
  <c r="AF142" i="5"/>
  <c r="AD105" i="5"/>
  <c r="AG105" i="5"/>
  <c r="AH105" i="5" s="1"/>
  <c r="AC105" i="5"/>
  <c r="AB100" i="5"/>
  <c r="AD100" i="5"/>
  <c r="AE100" i="5"/>
  <c r="AB230" i="5"/>
  <c r="AG230" i="5"/>
  <c r="AG16" i="5"/>
  <c r="AD16" i="5"/>
  <c r="AC16" i="5"/>
  <c r="AE87" i="5"/>
  <c r="AD87" i="5"/>
  <c r="AF87" i="5"/>
  <c r="AI87" i="5" s="1"/>
  <c r="AC254" i="5"/>
  <c r="AG254" i="5"/>
  <c r="AF254" i="5"/>
  <c r="AF190" i="5"/>
  <c r="AG190" i="5"/>
  <c r="AE190" i="5"/>
  <c r="AF196" i="5"/>
  <c r="AE196" i="5"/>
  <c r="AD196" i="5"/>
  <c r="AC30" i="5"/>
  <c r="AE30" i="5"/>
  <c r="AC42" i="5"/>
  <c r="AF42" i="5"/>
  <c r="AD237" i="5"/>
  <c r="AB237" i="5"/>
  <c r="AG223" i="5"/>
  <c r="AB223" i="5"/>
  <c r="AB165" i="5"/>
  <c r="AC165" i="5"/>
  <c r="AI165" i="5" s="1"/>
  <c r="AD165" i="5"/>
  <c r="AE165" i="5"/>
  <c r="AC163" i="5"/>
  <c r="AB163" i="5"/>
  <c r="AD61" i="5"/>
  <c r="AB61" i="5"/>
  <c r="AG61" i="5"/>
  <c r="AD24" i="5"/>
  <c r="AC24" i="5"/>
  <c r="AQ122" i="5"/>
  <c r="AQ25" i="5"/>
  <c r="AQ255" i="5"/>
  <c r="AQ107" i="5"/>
  <c r="AQ43" i="5"/>
  <c r="AQ136" i="5"/>
  <c r="AQ110" i="5"/>
  <c r="AQ53" i="5"/>
  <c r="AQ233" i="5"/>
  <c r="AQ108" i="5"/>
  <c r="AQ67" i="5"/>
  <c r="AQ171" i="5"/>
  <c r="AQ147" i="5"/>
  <c r="AQ29" i="5"/>
  <c r="AQ178" i="5"/>
  <c r="AQ150" i="5"/>
  <c r="AQ89" i="5"/>
  <c r="AQ263" i="5"/>
  <c r="AQ123" i="5"/>
  <c r="AQ16" i="5"/>
  <c r="AQ143" i="5"/>
  <c r="AQ79" i="5"/>
  <c r="AQ173" i="5"/>
  <c r="AQ213" i="5"/>
  <c r="AQ201" i="5"/>
  <c r="AQ120" i="5"/>
  <c r="AQ154" i="5"/>
  <c r="AQ223" i="5"/>
  <c r="AQ4" i="5"/>
  <c r="AQ62" i="5"/>
  <c r="AQ253" i="5"/>
  <c r="AQ191" i="5"/>
  <c r="AQ129" i="5"/>
  <c r="AQ179" i="5"/>
  <c r="AQ202" i="5"/>
  <c r="AQ145" i="5"/>
  <c r="AQ74" i="5"/>
  <c r="AQ28" i="5"/>
  <c r="AQ26" i="5"/>
  <c r="AQ137" i="5"/>
  <c r="AQ170" i="5"/>
  <c r="AQ127" i="5"/>
  <c r="AQ17" i="5"/>
  <c r="AQ215" i="5"/>
  <c r="AQ82" i="5"/>
  <c r="AQ203" i="5"/>
  <c r="AQ21" i="5"/>
  <c r="AQ218" i="5"/>
  <c r="AQ86" i="5"/>
  <c r="AQ23" i="5"/>
  <c r="AQ76" i="5"/>
  <c r="AQ230" i="5"/>
  <c r="AQ227" i="5"/>
  <c r="AQ35" i="5"/>
  <c r="AQ239" i="5"/>
  <c r="AQ211" i="5"/>
  <c r="AQ167" i="5"/>
  <c r="AQ258" i="5"/>
  <c r="AQ24" i="5"/>
  <c r="AQ9" i="5"/>
  <c r="AQ111" i="5"/>
  <c r="AQ12" i="5"/>
  <c r="AQ140" i="5"/>
  <c r="AQ90" i="5"/>
  <c r="AQ235" i="5"/>
  <c r="AQ196" i="5"/>
  <c r="AQ214" i="5"/>
  <c r="AQ113" i="5"/>
  <c r="AQ236" i="5"/>
  <c r="AQ224" i="5"/>
  <c r="AQ102" i="5"/>
  <c r="AQ159" i="5"/>
  <c r="AQ100" i="5"/>
  <c r="AQ27" i="5"/>
  <c r="AQ207" i="5"/>
  <c r="AQ187" i="5"/>
  <c r="AQ34" i="5"/>
  <c r="AQ63" i="5"/>
  <c r="AQ144" i="5"/>
  <c r="AQ177" i="5"/>
  <c r="AQ160" i="5"/>
  <c r="AQ80" i="5"/>
  <c r="AQ126" i="5"/>
  <c r="AQ55" i="5"/>
  <c r="AQ162" i="5"/>
  <c r="AQ72" i="5"/>
  <c r="AQ81" i="5"/>
  <c r="AQ245" i="5"/>
  <c r="AQ256" i="5"/>
  <c r="AQ30" i="5"/>
  <c r="AQ164" i="5"/>
  <c r="AQ216" i="5"/>
  <c r="AQ221" i="5"/>
  <c r="AQ189" i="5"/>
  <c r="AQ157" i="5"/>
  <c r="AQ83" i="5"/>
  <c r="AQ133" i="5"/>
  <c r="AQ64" i="5"/>
  <c r="AE259" i="5"/>
  <c r="AG193" i="5"/>
  <c r="AH193" i="5" s="1"/>
  <c r="AC92" i="5"/>
  <c r="AE25" i="5"/>
  <c r="AG206" i="5"/>
  <c r="AD128" i="5"/>
  <c r="AC222" i="5"/>
  <c r="AF129" i="5"/>
  <c r="AD56" i="5"/>
  <c r="AE19" i="5"/>
  <c r="AE164" i="5"/>
  <c r="AD209" i="5"/>
  <c r="AD31" i="5"/>
  <c r="AD35" i="5"/>
  <c r="AD184" i="5"/>
  <c r="AG20" i="5"/>
  <c r="AE247" i="5"/>
  <c r="AD154" i="5"/>
  <c r="AB48" i="5"/>
  <c r="AG222" i="5"/>
  <c r="AB178" i="5"/>
  <c r="AH178" i="5" s="1"/>
  <c r="AG259" i="5"/>
  <c r="AG56" i="5"/>
  <c r="AC193" i="5"/>
  <c r="AG78" i="5"/>
  <c r="AG19" i="5"/>
  <c r="AH19" i="5" s="1"/>
  <c r="AD49" i="5"/>
  <c r="AD243" i="5"/>
  <c r="AG121" i="5"/>
  <c r="AF4" i="5"/>
  <c r="AE263" i="5"/>
  <c r="AE249" i="5"/>
  <c r="AF164" i="5"/>
  <c r="AB245" i="5"/>
  <c r="AH245" i="5" s="1"/>
  <c r="AC255" i="5"/>
  <c r="AI255" i="5" s="1"/>
  <c r="AG99" i="5"/>
  <c r="AF260" i="5"/>
  <c r="AF8" i="5"/>
  <c r="AI8" i="5" s="1"/>
  <c r="AF209" i="5"/>
  <c r="AD73" i="5"/>
  <c r="AF257" i="5"/>
  <c r="AG25" i="5"/>
  <c r="AB206" i="5"/>
  <c r="AF235" i="5"/>
  <c r="AF191" i="5"/>
  <c r="AI191" i="5" s="1"/>
  <c r="AQ197" i="5"/>
  <c r="AQ166" i="5"/>
  <c r="AQ205" i="5"/>
  <c r="AQ194" i="5"/>
  <c r="AQ92" i="5"/>
  <c r="AQ40" i="5"/>
  <c r="AQ44" i="5"/>
  <c r="AB247" i="5"/>
  <c r="AH247" i="5" s="1"/>
  <c r="AB202" i="5"/>
  <c r="AG154" i="5"/>
  <c r="AE48" i="5"/>
  <c r="AD178" i="5"/>
  <c r="AB195" i="5"/>
  <c r="AH195" i="5" s="1"/>
  <c r="AE49" i="5"/>
  <c r="AB20" i="5"/>
  <c r="AG202" i="5"/>
  <c r="AB222" i="5"/>
  <c r="AF178" i="5"/>
  <c r="AD259" i="5"/>
  <c r="AE129" i="5"/>
  <c r="AD193" i="5"/>
  <c r="AB78" i="5"/>
  <c r="AC243" i="5"/>
  <c r="AG84" i="5"/>
  <c r="AB121" i="5"/>
  <c r="AD4" i="5"/>
  <c r="AF263" i="5"/>
  <c r="AG249" i="5"/>
  <c r="AG164" i="5"/>
  <c r="AC88" i="5"/>
  <c r="AF99" i="5"/>
  <c r="AI99" i="5" s="1"/>
  <c r="AC260" i="5"/>
  <c r="AC68" i="5"/>
  <c r="AE8" i="5"/>
  <c r="AF10" i="5"/>
  <c r="AI10" i="5" s="1"/>
  <c r="AC253" i="5"/>
  <c r="AE35" i="5"/>
  <c r="AC257" i="5"/>
  <c r="AF25" i="5"/>
  <c r="AI25" i="5" s="1"/>
  <c r="AG235" i="5"/>
  <c r="AH235" i="5" s="1"/>
  <c r="AG191" i="5"/>
  <c r="AD27" i="5"/>
  <c r="AQ237" i="5"/>
  <c r="AQ168" i="5"/>
  <c r="AQ248" i="5"/>
  <c r="AQ73" i="5"/>
  <c r="AQ142" i="5"/>
  <c r="AQ165" i="5"/>
  <c r="AQ135" i="5"/>
  <c r="AG18" i="5"/>
  <c r="AD18" i="5"/>
  <c r="AE18" i="5"/>
  <c r="AF79" i="5"/>
  <c r="AD79" i="5"/>
  <c r="AE79" i="5"/>
  <c r="AD66" i="5"/>
  <c r="AC66" i="5"/>
  <c r="AI66" i="5" s="1"/>
  <c r="AB66" i="5"/>
  <c r="AE66" i="5"/>
  <c r="AC187" i="5"/>
  <c r="AE187" i="5"/>
  <c r="AB187" i="5"/>
  <c r="AD96" i="5"/>
  <c r="AE96" i="5"/>
  <c r="AF96" i="5"/>
  <c r="AC96" i="5"/>
  <c r="AF148" i="5"/>
  <c r="AB148" i="5"/>
  <c r="AD148" i="5"/>
  <c r="AE148" i="5"/>
  <c r="AC14" i="5"/>
  <c r="AG14" i="5"/>
  <c r="AD14" i="5"/>
  <c r="AE14" i="5"/>
  <c r="AC150" i="5"/>
  <c r="AF150" i="5"/>
  <c r="AG150" i="5"/>
  <c r="AH150" i="5" s="1"/>
  <c r="AE150" i="5"/>
  <c r="AC58" i="5"/>
  <c r="AG58" i="5"/>
  <c r="AB58" i="5"/>
  <c r="AF109" i="5"/>
  <c r="AG109" i="5"/>
  <c r="AE109" i="5"/>
  <c r="AB109" i="5"/>
  <c r="AF58" i="5"/>
  <c r="AB14" i="5"/>
  <c r="AB18" i="5"/>
  <c r="AG213" i="5"/>
  <c r="AD213" i="5"/>
  <c r="AE213" i="5"/>
  <c r="AC258" i="5"/>
  <c r="AF258" i="5"/>
  <c r="AB258" i="5"/>
  <c r="AD258" i="5"/>
  <c r="AF146" i="5"/>
  <c r="AD146" i="5"/>
  <c r="AE146" i="5"/>
  <c r="AE251" i="5"/>
  <c r="AB251" i="5"/>
  <c r="AH251" i="5" s="1"/>
  <c r="AD251" i="5"/>
  <c r="AD147" i="5"/>
  <c r="AB147" i="5"/>
  <c r="AC147" i="5"/>
  <c r="AG147" i="5"/>
  <c r="AE256" i="5"/>
  <c r="AD256" i="5"/>
  <c r="AB141" i="5"/>
  <c r="AE141" i="5"/>
  <c r="AG141" i="5"/>
  <c r="AC141" i="5"/>
  <c r="AD58" i="5"/>
  <c r="AF14" i="5"/>
  <c r="AC256" i="5"/>
  <c r="AC148" i="5"/>
  <c r="AG258" i="5"/>
  <c r="AC109" i="5"/>
  <c r="AB146" i="5"/>
  <c r="AH146" i="5" s="1"/>
  <c r="AF187" i="5"/>
  <c r="AF147" i="5"/>
  <c r="AI147" i="5" s="1"/>
  <c r="AG66" i="5"/>
  <c r="AG256" i="5"/>
  <c r="AH256" i="5" s="1"/>
  <c r="AG148" i="5"/>
  <c r="AF141" i="5"/>
  <c r="AD109" i="5"/>
  <c r="AC146" i="5"/>
  <c r="AD150" i="5"/>
  <c r="AC213" i="5"/>
  <c r="AG96" i="5"/>
  <c r="AH96" i="5" s="1"/>
  <c r="AG187" i="5"/>
  <c r="AC79" i="5"/>
  <c r="AD39" i="5"/>
  <c r="AC39" i="5"/>
  <c r="AB73" i="5"/>
  <c r="AF73" i="5"/>
  <c r="AF74" i="5"/>
  <c r="AE74" i="5"/>
  <c r="AE255" i="5"/>
  <c r="AG255" i="5"/>
  <c r="AB227" i="5"/>
  <c r="AE227" i="5"/>
  <c r="AC245" i="5"/>
  <c r="AE245" i="5"/>
  <c r="AE20" i="5"/>
  <c r="AC20" i="5"/>
  <c r="AD247" i="5"/>
  <c r="AE202" i="5"/>
  <c r="AC202" i="5"/>
  <c r="AF154" i="5"/>
  <c r="AI154" i="5" s="1"/>
  <c r="AB154" i="5"/>
  <c r="AG48" i="5"/>
  <c r="AD48" i="5"/>
  <c r="AF222" i="5"/>
  <c r="AC178" i="5"/>
  <c r="AB259" i="5"/>
  <c r="AE195" i="5"/>
  <c r="AD195" i="5"/>
  <c r="AB129" i="5"/>
  <c r="AG129" i="5"/>
  <c r="AE56" i="5"/>
  <c r="AB56" i="5"/>
  <c r="AE193" i="5"/>
  <c r="AF78" i="5"/>
  <c r="AE39" i="5"/>
  <c r="AE121" i="5"/>
  <c r="AB4" i="5"/>
  <c r="AD227" i="5"/>
  <c r="AC263" i="5"/>
  <c r="AG92" i="5"/>
  <c r="AB164" i="5"/>
  <c r="AD245" i="5"/>
  <c r="AD74" i="5"/>
  <c r="AF88" i="5"/>
  <c r="AD88" i="5"/>
  <c r="AD255" i="5"/>
  <c r="AB99" i="5"/>
  <c r="AG260" i="5"/>
  <c r="AH260" i="5" s="1"/>
  <c r="AD8" i="5"/>
  <c r="AF253" i="5"/>
  <c r="AC31" i="5"/>
  <c r="AF35" i="5"/>
  <c r="AG73" i="5"/>
  <c r="AE184" i="5"/>
  <c r="AB184" i="5"/>
  <c r="AD25" i="5"/>
  <c r="AC206" i="5"/>
  <c r="AF206" i="5"/>
  <c r="AD235" i="5"/>
  <c r="AC235" i="5"/>
  <c r="AE191" i="5"/>
  <c r="AF128" i="5"/>
  <c r="AB128" i="5"/>
  <c r="AF107" i="5"/>
  <c r="AC107" i="5"/>
  <c r="AB107" i="5"/>
  <c r="AH107" i="5" s="1"/>
  <c r="AB249" i="5"/>
  <c r="AF249" i="5"/>
  <c r="AI249" i="5" s="1"/>
  <c r="AB49" i="5"/>
  <c r="AG49" i="5"/>
  <c r="AG27" i="5"/>
  <c r="AH27" i="5" s="1"/>
  <c r="AE27" i="5"/>
  <c r="AC27" i="5"/>
  <c r="AG10" i="5"/>
  <c r="AB10" i="5"/>
  <c r="AD84" i="5"/>
  <c r="AE84" i="5"/>
  <c r="AB68" i="5"/>
  <c r="AG68" i="5"/>
  <c r="AD19" i="5"/>
  <c r="AF19" i="5"/>
  <c r="AD257" i="5"/>
  <c r="AE257" i="5"/>
  <c r="AB243" i="5"/>
  <c r="AH243" i="5" s="1"/>
  <c r="AF243" i="5"/>
  <c r="AB209" i="5"/>
  <c r="AC209" i="5"/>
  <c r="AF20" i="5"/>
  <c r="AI20" i="5" s="1"/>
  <c r="AF247" i="5"/>
  <c r="AE154" i="5"/>
  <c r="AF48" i="5"/>
  <c r="AI48" i="5" s="1"/>
  <c r="AE222" i="5"/>
  <c r="AF195" i="5"/>
  <c r="AD78" i="5"/>
  <c r="AC19" i="5"/>
  <c r="AF49" i="5"/>
  <c r="AI49" i="5" s="1"/>
  <c r="AE243" i="5"/>
  <c r="AF39" i="5"/>
  <c r="AC84" i="5"/>
  <c r="AI84" i="5" s="1"/>
  <c r="AD121" i="5"/>
  <c r="AG4" i="5"/>
  <c r="AC4" i="5"/>
  <c r="AC227" i="5"/>
  <c r="AI227" i="5" s="1"/>
  <c r="AG263" i="5"/>
  <c r="AF92" i="5"/>
  <c r="AB92" i="5"/>
  <c r="AD249" i="5"/>
  <c r="AC164" i="5"/>
  <c r="AF245" i="5"/>
  <c r="AI245" i="5" s="1"/>
  <c r="AB74" i="5"/>
  <c r="AH74" i="5" s="1"/>
  <c r="AE88" i="5"/>
  <c r="AB255" i="5"/>
  <c r="AD99" i="5"/>
  <c r="AE260" i="5"/>
  <c r="AD260" i="5"/>
  <c r="AF68" i="5"/>
  <c r="AI68" i="5" s="1"/>
  <c r="AB8" i="5"/>
  <c r="AE10" i="5"/>
  <c r="AG209" i="5"/>
  <c r="AE253" i="5"/>
  <c r="AD253" i="5"/>
  <c r="AG31" i="5"/>
  <c r="AB31" i="5"/>
  <c r="AG35" i="5"/>
  <c r="AH35" i="5" s="1"/>
  <c r="AC73" i="5"/>
  <c r="AF184" i="5"/>
  <c r="AI184" i="5" s="1"/>
  <c r="AB257" i="5"/>
  <c r="AH257" i="5" s="1"/>
  <c r="AB25" i="5"/>
  <c r="AE206" i="5"/>
  <c r="AE235" i="5"/>
  <c r="AD191" i="5"/>
  <c r="AC128" i="5"/>
  <c r="AE107" i="5"/>
  <c r="AF27" i="5"/>
  <c r="AD107" i="5"/>
  <c r="AQ41" i="5"/>
  <c r="AQ99" i="5"/>
  <c r="AQ32" i="5"/>
  <c r="AQ115" i="5"/>
  <c r="AQ149" i="5"/>
  <c r="AQ186" i="5"/>
  <c r="AQ206" i="5"/>
  <c r="AQ69" i="5"/>
  <c r="AQ10" i="5"/>
  <c r="AQ50" i="5"/>
  <c r="AQ105" i="5"/>
  <c r="AQ18" i="5"/>
  <c r="AQ163" i="5"/>
  <c r="AQ234" i="5"/>
  <c r="AQ246" i="5"/>
  <c r="AQ125" i="5"/>
  <c r="AQ36" i="5"/>
  <c r="AQ70" i="5"/>
  <c r="AQ121" i="5"/>
  <c r="AQ208" i="5"/>
  <c r="AQ119" i="5"/>
  <c r="AQ249" i="5"/>
  <c r="AQ185" i="5"/>
  <c r="AQ49" i="5"/>
  <c r="AQ225" i="5"/>
  <c r="AQ146" i="5"/>
  <c r="AQ244" i="5"/>
  <c r="AQ250" i="5"/>
  <c r="AQ204" i="5"/>
  <c r="AQ124" i="5"/>
  <c r="AQ96" i="5"/>
  <c r="AQ138" i="5"/>
  <c r="AQ240" i="5"/>
  <c r="AQ212" i="5"/>
  <c r="AQ128" i="5"/>
  <c r="AQ6" i="5"/>
  <c r="AQ103" i="5"/>
  <c r="AQ192" i="5"/>
  <c r="AQ153" i="5"/>
  <c r="AQ219" i="5"/>
  <c r="AQ61" i="5"/>
  <c r="AQ257" i="5"/>
  <c r="AQ114" i="5"/>
  <c r="AQ37" i="5"/>
  <c r="AQ176" i="5"/>
  <c r="AQ116" i="5"/>
  <c r="AQ117" i="5"/>
  <c r="AQ193" i="5"/>
  <c r="AQ59" i="5"/>
  <c r="AQ181" i="5"/>
  <c r="AQ251" i="5"/>
  <c r="AQ148" i="5"/>
  <c r="AQ97" i="5"/>
  <c r="AQ33" i="5"/>
  <c r="AQ151" i="5"/>
  <c r="AQ174" i="5"/>
  <c r="AQ39" i="5"/>
  <c r="AQ130" i="5"/>
  <c r="AQ66" i="5"/>
  <c r="AQ231" i="5"/>
  <c r="AQ131" i="5"/>
  <c r="AB213" i="5"/>
  <c r="AC18" i="5"/>
  <c r="AF18" i="5"/>
  <c r="AG79" i="5"/>
  <c r="AB79" i="5"/>
  <c r="AF251" i="5"/>
  <c r="AC251" i="5"/>
  <c r="AE258" i="5"/>
  <c r="AF213" i="5"/>
  <c r="AD187" i="5"/>
  <c r="AE147" i="5"/>
  <c r="AQ232" i="5"/>
  <c r="AQ132" i="5"/>
  <c r="AQ68" i="5"/>
  <c r="AQ109" i="5"/>
  <c r="AQ60" i="5"/>
  <c r="AN219" i="5"/>
  <c r="AN220" i="5"/>
  <c r="AN257" i="5"/>
  <c r="AN238" i="5"/>
  <c r="AN195" i="5"/>
  <c r="AN181" i="5"/>
  <c r="AN259" i="5"/>
  <c r="AN240" i="5"/>
  <c r="AN224" i="5"/>
  <c r="AN146" i="5"/>
  <c r="AN229" i="5"/>
  <c r="AN116" i="5"/>
  <c r="AN249" i="5"/>
  <c r="AN69" i="5"/>
  <c r="AN253" i="5"/>
  <c r="AN90" i="5"/>
  <c r="AN154" i="5"/>
  <c r="AN48" i="5"/>
  <c r="AN66" i="5"/>
  <c r="AN123" i="5"/>
  <c r="AN169" i="5"/>
  <c r="AN212" i="5"/>
  <c r="AN228" i="5"/>
  <c r="AN131" i="5"/>
  <c r="AN210" i="5"/>
  <c r="AN81" i="5"/>
  <c r="AN160" i="5"/>
  <c r="AN77" i="5"/>
  <c r="AN54" i="5"/>
  <c r="AN158" i="5"/>
  <c r="AN261" i="5"/>
  <c r="AN120" i="5"/>
  <c r="AN67" i="5"/>
  <c r="AN106" i="5"/>
  <c r="AN50" i="5"/>
  <c r="AN32" i="5"/>
  <c r="AN178" i="5"/>
  <c r="AN227" i="5"/>
  <c r="AN200" i="5"/>
  <c r="AN137" i="5"/>
  <c r="AN258" i="5"/>
  <c r="AN167" i="5"/>
  <c r="AN221" i="5"/>
  <c r="AN22" i="5"/>
  <c r="AN23" i="5"/>
  <c r="AN91" i="5"/>
  <c r="AN239" i="5"/>
  <c r="AN166" i="5"/>
  <c r="AN65" i="5"/>
  <c r="AN151" i="5"/>
  <c r="AN193" i="5"/>
  <c r="AN153" i="5"/>
  <c r="AN202" i="5"/>
  <c r="AN194" i="5"/>
  <c r="AN251" i="5"/>
  <c r="AN198" i="5"/>
  <c r="AN52" i="5"/>
  <c r="AN37" i="5"/>
  <c r="AN41" i="5"/>
  <c r="AN76" i="5"/>
  <c r="AN133" i="5"/>
  <c r="AN71" i="5"/>
  <c r="AN18" i="5"/>
  <c r="AN61" i="5"/>
  <c r="AN57" i="5"/>
  <c r="AN68" i="5"/>
  <c r="AN209" i="5"/>
  <c r="AN101" i="5"/>
  <c r="AN234" i="5"/>
  <c r="AN97" i="5"/>
  <c r="AN55" i="5"/>
  <c r="AN28" i="5"/>
  <c r="AN124" i="5"/>
  <c r="AN126" i="5"/>
  <c r="AN20" i="5"/>
  <c r="AN27" i="5"/>
  <c r="AN250" i="5"/>
  <c r="AN13" i="5"/>
  <c r="AN16" i="5"/>
  <c r="AN186" i="5"/>
  <c r="AN139" i="5"/>
  <c r="AN149" i="5"/>
  <c r="AN150" i="5"/>
  <c r="AN138" i="5"/>
  <c r="AN155" i="5"/>
  <c r="AN105" i="5"/>
  <c r="AN42" i="5"/>
  <c r="AN115" i="5"/>
  <c r="AN245" i="5"/>
  <c r="AN246" i="5"/>
  <c r="AN152" i="5"/>
  <c r="AN108" i="5"/>
  <c r="AN191" i="5"/>
  <c r="AN30" i="5"/>
  <c r="AN72" i="5"/>
  <c r="AN217" i="5"/>
  <c r="AN85" i="5"/>
  <c r="AN34" i="5"/>
  <c r="AN33" i="5"/>
  <c r="AN98" i="5"/>
  <c r="AN162" i="5"/>
  <c r="AN10" i="5"/>
  <c r="AN12" i="5"/>
  <c r="AN211" i="5"/>
  <c r="AN56" i="5"/>
  <c r="AN233" i="5"/>
  <c r="AN156" i="5"/>
  <c r="AN164" i="5"/>
  <c r="AN222" i="5"/>
  <c r="AN172" i="5"/>
  <c r="AN256" i="5"/>
  <c r="AN157" i="5"/>
  <c r="AN171" i="5"/>
  <c r="AN241" i="5"/>
  <c r="AN47" i="5"/>
  <c r="AN121" i="5"/>
  <c r="AN141" i="5"/>
  <c r="AN134" i="5"/>
  <c r="AN89" i="5"/>
  <c r="AN24" i="5"/>
  <c r="AN95" i="5"/>
  <c r="AN208" i="5"/>
  <c r="AN45" i="5"/>
  <c r="AN117" i="5"/>
  <c r="AN125" i="5"/>
  <c r="AN15" i="5"/>
  <c r="AN7" i="5"/>
  <c r="AN127" i="5"/>
  <c r="AN174" i="5"/>
  <c r="AN236" i="5"/>
  <c r="AN189" i="5"/>
  <c r="AN6" i="5"/>
  <c r="AN187" i="5"/>
  <c r="AN147" i="5"/>
  <c r="AN102" i="5"/>
  <c r="AN103" i="5"/>
  <c r="AN75" i="5"/>
  <c r="AN36" i="5"/>
  <c r="AN173" i="5"/>
  <c r="AN143" i="5"/>
  <c r="AN223" i="5"/>
  <c r="AN73" i="5"/>
  <c r="AN86" i="5"/>
  <c r="AN165" i="5"/>
  <c r="AN38" i="5"/>
  <c r="AN201" i="5"/>
  <c r="AN83" i="5"/>
  <c r="AN107" i="5"/>
  <c r="AN93" i="5"/>
  <c r="AN232" i="5"/>
  <c r="AN248" i="5"/>
  <c r="AN237" i="5"/>
  <c r="AN205" i="5"/>
  <c r="AN177" i="5"/>
  <c r="AN214" i="5"/>
  <c r="AN19" i="5"/>
  <c r="AN87" i="5"/>
  <c r="AN84" i="5"/>
  <c r="AN170" i="5"/>
  <c r="AN176" i="5"/>
  <c r="AN218" i="5"/>
  <c r="AN197" i="5"/>
  <c r="AN80" i="5"/>
  <c r="AN26" i="5"/>
  <c r="AN135" i="5"/>
  <c r="AN142" i="5"/>
  <c r="AN231" i="5"/>
  <c r="AN255" i="5"/>
  <c r="AN111" i="5"/>
  <c r="AN226" i="5"/>
  <c r="AN136" i="5"/>
  <c r="AN175" i="5"/>
  <c r="AN9" i="5"/>
  <c r="AN122" i="5"/>
  <c r="AN140" i="5"/>
  <c r="AN11" i="5"/>
  <c r="AN145" i="5"/>
  <c r="AN35" i="5"/>
  <c r="AN46" i="5"/>
  <c r="AN184" i="5"/>
  <c r="AN29" i="5"/>
  <c r="AN206" i="5"/>
  <c r="AN104" i="5"/>
  <c r="AN53" i="5"/>
  <c r="AN59" i="5"/>
  <c r="AN60" i="5"/>
  <c r="AN114" i="5"/>
  <c r="AN113" i="5"/>
  <c r="AN82" i="5"/>
  <c r="AN254" i="5"/>
  <c r="AN188" i="5"/>
  <c r="AN5" i="5"/>
  <c r="AN216" i="5"/>
  <c r="AN183" i="5"/>
  <c r="AN213" i="5"/>
  <c r="AN163" i="5"/>
  <c r="AN159" i="5"/>
  <c r="AN185" i="5"/>
  <c r="AN179" i="5"/>
  <c r="AN247" i="5"/>
  <c r="AN58" i="5"/>
  <c r="AN43" i="5"/>
  <c r="AN64" i="5"/>
  <c r="AN14" i="5"/>
  <c r="AN252" i="5"/>
  <c r="AN118" i="5"/>
  <c r="AN112" i="5"/>
  <c r="AN230" i="5"/>
  <c r="AN44" i="5"/>
  <c r="AN49" i="5"/>
  <c r="AN39" i="5"/>
  <c r="AN215" i="5"/>
  <c r="AN110" i="5"/>
  <c r="AN182" i="5"/>
  <c r="AN242" i="5"/>
  <c r="AN235" i="5"/>
  <c r="AN168" i="5"/>
  <c r="AN4" i="5"/>
  <c r="AN21" i="5"/>
  <c r="AN63" i="5"/>
  <c r="AN109" i="5"/>
  <c r="AN100" i="5"/>
  <c r="AN204" i="5"/>
  <c r="AN17" i="5"/>
  <c r="AN207" i="5"/>
  <c r="AN74" i="5"/>
  <c r="AN161" i="5"/>
  <c r="AN129" i="5"/>
  <c r="AN88" i="5"/>
  <c r="AN190" i="5"/>
  <c r="AN192" i="5"/>
  <c r="AN132" i="5"/>
  <c r="AN196" i="5"/>
  <c r="AN130" i="5"/>
  <c r="AN99" i="5"/>
  <c r="AN119" i="5"/>
  <c r="AN199" i="5"/>
  <c r="AN260" i="5"/>
  <c r="AN78" i="5"/>
  <c r="AN79" i="5"/>
  <c r="AN8" i="5"/>
  <c r="AN225" i="5"/>
  <c r="AN31" i="5"/>
  <c r="AN40" i="5"/>
  <c r="AN180" i="5"/>
  <c r="AN51" i="5"/>
  <c r="AN25" i="5"/>
  <c r="AN62" i="5"/>
  <c r="AN70" i="5"/>
  <c r="AN203" i="5"/>
  <c r="AN244" i="5"/>
  <c r="AN92" i="5"/>
  <c r="AN144" i="5"/>
  <c r="AN128" i="5"/>
  <c r="AN96" i="5"/>
  <c r="AN243" i="5"/>
  <c r="AN94" i="5"/>
  <c r="AN148" i="5"/>
  <c r="AH73" i="5" l="1"/>
  <c r="AH4" i="5"/>
  <c r="BD27" i="13"/>
  <c r="AR27" i="13"/>
  <c r="AR51" i="13"/>
  <c r="BD42" i="13"/>
  <c r="BD50" i="13"/>
  <c r="AR10" i="13"/>
  <c r="AR18" i="13"/>
  <c r="AR26" i="13"/>
  <c r="AR34" i="13"/>
  <c r="AR42" i="13"/>
  <c r="AR50" i="13"/>
  <c r="CB50" i="13"/>
  <c r="AL34" i="13"/>
  <c r="AL42" i="13"/>
  <c r="AL50" i="13"/>
  <c r="BD29" i="13"/>
  <c r="BD37" i="13"/>
  <c r="BD53" i="13"/>
  <c r="AR13" i="13"/>
  <c r="AR21" i="13"/>
  <c r="AR29" i="13"/>
  <c r="AR37" i="13"/>
  <c r="AR45" i="13"/>
  <c r="AL13" i="13"/>
  <c r="AL21" i="13"/>
  <c r="AL29" i="13"/>
  <c r="AL37" i="13"/>
  <c r="AL45" i="13"/>
  <c r="AR12" i="13"/>
  <c r="AR20" i="13"/>
  <c r="AR28" i="13"/>
  <c r="AR36" i="13"/>
  <c r="AR44" i="13"/>
  <c r="CB44" i="13"/>
  <c r="AL12" i="13"/>
  <c r="AL20" i="13"/>
  <c r="AL28" i="13"/>
  <c r="AL36" i="13"/>
  <c r="BD47" i="13"/>
  <c r="BD55" i="13"/>
  <c r="AR7" i="13"/>
  <c r="AR15" i="13"/>
  <c r="AR31" i="13"/>
  <c r="AR39" i="13"/>
  <c r="AR47" i="13"/>
  <c r="CB47" i="13"/>
  <c r="AL7" i="13"/>
  <c r="AL15" i="13"/>
  <c r="AL23" i="13"/>
  <c r="AL31" i="13"/>
  <c r="AL39" i="13"/>
  <c r="AL47" i="13"/>
  <c r="AL55" i="13"/>
  <c r="AL11" i="13"/>
  <c r="AL19" i="13"/>
  <c r="AL27" i="13"/>
  <c r="AL35" i="13"/>
  <c r="AL51" i="13"/>
  <c r="AX56" i="13"/>
  <c r="BD30" i="13"/>
  <c r="BD38" i="13"/>
  <c r="BD46" i="13"/>
  <c r="AR22" i="13"/>
  <c r="AR38" i="13"/>
  <c r="AR46" i="13"/>
  <c r="AR54" i="13"/>
  <c r="CH10" i="13"/>
  <c r="AL6" i="13"/>
  <c r="AL14" i="13"/>
  <c r="AL30" i="13"/>
  <c r="AL38" i="13"/>
  <c r="AL46" i="13"/>
  <c r="AL54" i="13"/>
  <c r="AX34" i="13"/>
  <c r="BD32" i="13"/>
  <c r="BD56" i="13"/>
  <c r="AR8" i="13"/>
  <c r="AR16" i="13"/>
  <c r="AR24" i="13"/>
  <c r="AR32" i="13"/>
  <c r="AR40" i="13"/>
  <c r="AR48" i="13"/>
  <c r="AL8" i="13"/>
  <c r="AL16" i="13"/>
  <c r="AL24" i="13"/>
  <c r="AL32" i="13"/>
  <c r="AL48" i="13"/>
  <c r="BD25" i="13"/>
  <c r="BD41" i="13"/>
  <c r="AR17" i="13"/>
  <c r="AR25" i="13"/>
  <c r="AR33" i="13"/>
  <c r="AR41" i="13"/>
  <c r="AL9" i="13"/>
  <c r="AL25" i="13"/>
  <c r="AL33" i="13"/>
  <c r="AL49" i="13"/>
  <c r="AH55" i="5"/>
  <c r="AL70" i="5"/>
  <c r="AL72" i="5"/>
  <c r="AL73" i="5"/>
  <c r="AL74" i="5"/>
  <c r="BY16" i="7"/>
  <c r="AH26" i="5"/>
  <c r="O56" i="7"/>
  <c r="AH187" i="5"/>
  <c r="A280" i="21" a="1"/>
  <c r="A280" i="21" s="1"/>
  <c r="A365" i="21" a="1"/>
  <c r="A365" i="21" s="1"/>
  <c r="C237" i="21" a="1"/>
  <c r="C237" i="21" s="1"/>
  <c r="C255" i="21" a="1"/>
  <c r="C255" i="21" s="1"/>
  <c r="I138" i="11" a="1"/>
  <c r="I138" i="11" s="1"/>
  <c r="C219" i="21" a="1"/>
  <c r="C219" i="21" s="1"/>
  <c r="A15" i="21"/>
  <c r="D119" i="21" s="1" a="1"/>
  <c r="D119" i="21" s="1"/>
  <c r="A151" i="21"/>
  <c r="C119" i="21" a="1"/>
  <c r="C119" i="21" s="1"/>
  <c r="I35" i="11" a="1"/>
  <c r="I35" i="11" s="1"/>
  <c r="ZM6" i="22" s="1"/>
  <c r="ZM3" i="23" s="1"/>
  <c r="E8" i="7"/>
  <c r="E9" i="7" s="1"/>
  <c r="I7" i="13"/>
  <c r="C83" i="21" a="1"/>
  <c r="C83" i="21" s="1"/>
  <c r="C101" i="21" a="1"/>
  <c r="C101" i="21" s="1"/>
  <c r="C116" i="21" s="1"/>
  <c r="A5" i="20"/>
  <c r="AL69" i="5"/>
  <c r="AL71" i="5"/>
  <c r="AL52" i="13"/>
  <c r="AL56" i="13"/>
  <c r="AL53" i="13"/>
  <c r="AI57" i="5"/>
  <c r="AX39" i="13"/>
  <c r="AL22" i="13"/>
  <c r="AL26" i="13"/>
  <c r="CB49" i="13"/>
  <c r="AL40" i="13"/>
  <c r="AR23" i="13"/>
  <c r="AL41" i="13"/>
  <c r="AR9" i="13"/>
  <c r="BS9" i="7"/>
  <c r="CK44" i="7"/>
  <c r="AC8" i="7"/>
  <c r="CK30" i="7"/>
  <c r="CK47" i="7"/>
  <c r="O46" i="7"/>
  <c r="Q46" i="7" s="1"/>
  <c r="O7" i="7"/>
  <c r="Q7" i="7" s="1"/>
  <c r="O52" i="7"/>
  <c r="Q52" i="7" s="1"/>
  <c r="O19" i="7"/>
  <c r="Q19" i="7" s="1"/>
  <c r="O13" i="7"/>
  <c r="Q13" i="7" s="1"/>
  <c r="O25" i="7"/>
  <c r="Q25" i="7" s="1"/>
  <c r="O17" i="7"/>
  <c r="Q17" i="7" s="1"/>
  <c r="O43" i="7"/>
  <c r="O26" i="7"/>
  <c r="Q26" i="7" s="1"/>
  <c r="O28" i="7"/>
  <c r="Q28" i="7" s="1"/>
  <c r="O55" i="7"/>
  <c r="Q55" i="7" s="1"/>
  <c r="O12" i="7"/>
  <c r="Q12" i="7" s="1"/>
  <c r="O24" i="7"/>
  <c r="Q24" i="7" s="1"/>
  <c r="O49" i="7"/>
  <c r="Q49" i="7" s="1"/>
  <c r="BY19" i="7"/>
  <c r="O6" i="7"/>
  <c r="O47" i="7"/>
  <c r="Q47" i="7" s="1"/>
  <c r="O42" i="7"/>
  <c r="Q42" i="7" s="1"/>
  <c r="O34" i="7"/>
  <c r="Q34" i="7" s="1"/>
  <c r="O32" i="7"/>
  <c r="Q32" i="7" s="1"/>
  <c r="BY52" i="7"/>
  <c r="AU17" i="7"/>
  <c r="N59" i="7"/>
  <c r="BY26" i="7"/>
  <c r="AL43" i="13"/>
  <c r="AO40" i="7"/>
  <c r="AI25" i="7"/>
  <c r="AU44" i="7"/>
  <c r="BG19" i="7"/>
  <c r="T59" i="7"/>
  <c r="AC44" i="7"/>
  <c r="BS28" i="7"/>
  <c r="AI44" i="7"/>
  <c r="CK37" i="7"/>
  <c r="AC12" i="7"/>
  <c r="AC24" i="7"/>
  <c r="BA18" i="7"/>
  <c r="U56" i="7"/>
  <c r="W56" i="7" s="1"/>
  <c r="AX55" i="13"/>
  <c r="BS56" i="7"/>
  <c r="BA46" i="7"/>
  <c r="AI8" i="7"/>
  <c r="BA32" i="7"/>
  <c r="O36" i="7"/>
  <c r="Q36" i="7" s="1"/>
  <c r="O20" i="7"/>
  <c r="Q20" i="7" s="1"/>
  <c r="O41" i="7"/>
  <c r="Q41" i="7" s="1"/>
  <c r="O37" i="7"/>
  <c r="Q37" i="7" s="1"/>
  <c r="O11" i="7"/>
  <c r="Q11" i="7" s="1"/>
  <c r="O31" i="7"/>
  <c r="Q31" i="7" s="1"/>
  <c r="U55" i="7"/>
  <c r="W55" i="7" s="1"/>
  <c r="U53" i="7"/>
  <c r="W53" i="7" s="1"/>
  <c r="U10" i="7"/>
  <c r="W10" i="7" s="1"/>
  <c r="U31" i="7"/>
  <c r="W31" i="7" s="1"/>
  <c r="U42" i="7"/>
  <c r="W42" i="7" s="1"/>
  <c r="U30" i="7"/>
  <c r="W30" i="7" s="1"/>
  <c r="U43" i="7"/>
  <c r="W43" i="7" s="1"/>
  <c r="U29" i="7"/>
  <c r="W29" i="7" s="1"/>
  <c r="BY29" i="7"/>
  <c r="CQ42" i="7"/>
  <c r="AO52" i="7"/>
  <c r="BD33" i="13"/>
  <c r="BD49" i="13"/>
  <c r="CQ47" i="7"/>
  <c r="BM53" i="7"/>
  <c r="BS25" i="7"/>
  <c r="BG42" i="7"/>
  <c r="BG7" i="7"/>
  <c r="U39" i="7"/>
  <c r="W39" i="7" s="1"/>
  <c r="U49" i="7"/>
  <c r="W49" i="7" s="1"/>
  <c r="U34" i="7"/>
  <c r="W34" i="7" s="1"/>
  <c r="U27" i="7"/>
  <c r="W27" i="7" s="1"/>
  <c r="U37" i="7"/>
  <c r="W37" i="7" s="1"/>
  <c r="U52" i="7"/>
  <c r="W52" i="7" s="1"/>
  <c r="U14" i="7"/>
  <c r="W14" i="7" s="1"/>
  <c r="U51" i="7"/>
  <c r="W51" i="7" s="1"/>
  <c r="U40" i="7"/>
  <c r="W40" i="7" s="1"/>
  <c r="CK13" i="7"/>
  <c r="BG56" i="7"/>
  <c r="U7" i="7"/>
  <c r="W7" i="7" s="1"/>
  <c r="U17" i="7"/>
  <c r="W17" i="7" s="1"/>
  <c r="U18" i="7"/>
  <c r="W18" i="7" s="1"/>
  <c r="U50" i="7"/>
  <c r="W50" i="7" s="1"/>
  <c r="U5" i="7"/>
  <c r="W5" i="7" s="1"/>
  <c r="U20" i="7"/>
  <c r="W20" i="7" s="1"/>
  <c r="U9" i="7"/>
  <c r="W9" i="7" s="1"/>
  <c r="U46" i="7"/>
  <c r="W46" i="7" s="1"/>
  <c r="U8" i="7"/>
  <c r="W8" i="7" s="1"/>
  <c r="U23" i="7"/>
  <c r="W23" i="7" s="1"/>
  <c r="U33" i="7"/>
  <c r="W33" i="7" s="1"/>
  <c r="U26" i="7"/>
  <c r="W26" i="7" s="1"/>
  <c r="U11" i="7"/>
  <c r="W11" i="7" s="1"/>
  <c r="U21" i="7"/>
  <c r="W21" i="7" s="1"/>
  <c r="U36" i="7"/>
  <c r="W36" i="7" s="1"/>
  <c r="U41" i="7"/>
  <c r="W41" i="7" s="1"/>
  <c r="U19" i="7"/>
  <c r="W19" i="7" s="1"/>
  <c r="U24" i="7"/>
  <c r="W24" i="7" s="1"/>
  <c r="BY40" i="7"/>
  <c r="BD36" i="13"/>
  <c r="BD40" i="13"/>
  <c r="U28" i="7"/>
  <c r="W28" i="7" s="1"/>
  <c r="U15" i="7"/>
  <c r="W15" i="7" s="1"/>
  <c r="U25" i="7"/>
  <c r="W25" i="7" s="1"/>
  <c r="U22" i="7"/>
  <c r="W22" i="7" s="1"/>
  <c r="U54" i="7"/>
  <c r="W54" i="7" s="1"/>
  <c r="U13" i="7"/>
  <c r="W13" i="7" s="1"/>
  <c r="U16" i="7"/>
  <c r="W16" i="7" s="1"/>
  <c r="U48" i="7"/>
  <c r="W48" i="7" s="1"/>
  <c r="U12" i="7"/>
  <c r="W12" i="7" s="1"/>
  <c r="U44" i="7"/>
  <c r="W44" i="7" s="1"/>
  <c r="U47" i="7"/>
  <c r="W47" i="7" s="1"/>
  <c r="U6" i="7"/>
  <c r="W6" i="7" s="1"/>
  <c r="U38" i="7"/>
  <c r="W38" i="7" s="1"/>
  <c r="U35" i="7"/>
  <c r="W35" i="7" s="1"/>
  <c r="U45" i="7"/>
  <c r="W45" i="7" s="1"/>
  <c r="BY33" i="7"/>
  <c r="BY27" i="7"/>
  <c r="AH11" i="5"/>
  <c r="AU34" i="7"/>
  <c r="AC54" i="7"/>
  <c r="BM48" i="7"/>
  <c r="CK35" i="7"/>
  <c r="BM9" i="7"/>
  <c r="BY51" i="7"/>
  <c r="AU45" i="7"/>
  <c r="BY47" i="7"/>
  <c r="CK40" i="7"/>
  <c r="AI26" i="7"/>
  <c r="AI37" i="7"/>
  <c r="AI5" i="7"/>
  <c r="AO29" i="7"/>
  <c r="CE41" i="7"/>
  <c r="O23" i="7"/>
  <c r="Q23" i="7" s="1"/>
  <c r="O16" i="7"/>
  <c r="Q16" i="7" s="1"/>
  <c r="O5" i="7"/>
  <c r="Q5" i="7" s="1"/>
  <c r="O33" i="7"/>
  <c r="Q33" i="7" s="1"/>
  <c r="O38" i="7"/>
  <c r="Q38" i="7" s="1"/>
  <c r="O29" i="7"/>
  <c r="Q29" i="7" s="1"/>
  <c r="O22" i="7"/>
  <c r="Q22" i="7" s="1"/>
  <c r="O9" i="7"/>
  <c r="Q9" i="7" s="1"/>
  <c r="O53" i="7"/>
  <c r="Q53" i="7" s="1"/>
  <c r="O44" i="7"/>
  <c r="Q44" i="7" s="1"/>
  <c r="O27" i="7"/>
  <c r="Q27" i="7" s="1"/>
  <c r="O10" i="7"/>
  <c r="Q10" i="7" s="1"/>
  <c r="O40" i="7"/>
  <c r="Q40" i="7" s="1"/>
  <c r="BY36" i="7"/>
  <c r="O45" i="7"/>
  <c r="Q45" i="7" s="1"/>
  <c r="O39" i="7"/>
  <c r="Q39" i="7" s="1"/>
  <c r="O15" i="7"/>
  <c r="Q15" i="7" s="1"/>
  <c r="O8" i="7"/>
  <c r="Q8" i="7" s="1"/>
  <c r="O50" i="7"/>
  <c r="Q50" i="7" s="1"/>
  <c r="O35" i="7"/>
  <c r="Q35" i="7" s="1"/>
  <c r="O30" i="7"/>
  <c r="Q30" i="7" s="1"/>
  <c r="O21" i="7"/>
  <c r="Q21" i="7" s="1"/>
  <c r="O14" i="7"/>
  <c r="Q14" i="7" s="1"/>
  <c r="O54" i="7"/>
  <c r="Q54" i="7" s="1"/>
  <c r="O51" i="7"/>
  <c r="Q51" i="7" s="1"/>
  <c r="O18" i="7"/>
  <c r="Q18" i="7" s="1"/>
  <c r="BY8" i="7"/>
  <c r="AI188" i="5"/>
  <c r="H37" i="7"/>
  <c r="BY11" i="7"/>
  <c r="BY12" i="7"/>
  <c r="AU7" i="7"/>
  <c r="BY6" i="7"/>
  <c r="H8" i="7"/>
  <c r="H29" i="7"/>
  <c r="H33" i="7"/>
  <c r="BD48" i="13"/>
  <c r="AU28" i="7"/>
  <c r="BA36" i="7"/>
  <c r="AI28" i="7"/>
  <c r="AU15" i="7"/>
  <c r="BM25" i="7"/>
  <c r="AI45" i="7"/>
  <c r="AU10" i="7"/>
  <c r="H24" i="7"/>
  <c r="H36" i="7"/>
  <c r="H21" i="7"/>
  <c r="H38" i="7"/>
  <c r="H39" i="7"/>
  <c r="H19" i="7"/>
  <c r="H13" i="7"/>
  <c r="H49" i="7"/>
  <c r="H52" i="7"/>
  <c r="H40" i="7"/>
  <c r="H17" i="7"/>
  <c r="J7" i="7"/>
  <c r="CT7" i="7"/>
  <c r="CV7" i="7" s="1"/>
  <c r="H46" i="7"/>
  <c r="H53" i="7"/>
  <c r="H35" i="7"/>
  <c r="H44" i="7"/>
  <c r="H11" i="7"/>
  <c r="H56" i="7"/>
  <c r="H23" i="7"/>
  <c r="H51" i="7"/>
  <c r="H30" i="7"/>
  <c r="H6" i="7"/>
  <c r="H54" i="7"/>
  <c r="H9" i="7"/>
  <c r="H45" i="7"/>
  <c r="H48" i="7"/>
  <c r="H15" i="7"/>
  <c r="H18" i="7"/>
  <c r="H28" i="7"/>
  <c r="H43" i="7"/>
  <c r="H25" i="7"/>
  <c r="H27" i="7"/>
  <c r="H42" i="7"/>
  <c r="H31" i="7"/>
  <c r="H5" i="7"/>
  <c r="H12" i="7"/>
  <c r="H47" i="7"/>
  <c r="H34" i="7"/>
  <c r="H10" i="7"/>
  <c r="H26" i="7"/>
  <c r="H41" i="7"/>
  <c r="H55" i="7"/>
  <c r="H16" i="7"/>
  <c r="H22" i="7"/>
  <c r="H20" i="7"/>
  <c r="H50" i="7"/>
  <c r="H14" i="7"/>
  <c r="H32" i="7"/>
  <c r="BY42" i="7"/>
  <c r="BG50" i="7"/>
  <c r="AU37" i="7"/>
  <c r="AU52" i="7"/>
  <c r="BY17" i="7"/>
  <c r="AU9" i="7"/>
  <c r="AI9" i="7"/>
  <c r="AU41" i="7"/>
  <c r="I3" i="15"/>
  <c r="I3" i="7" s="1"/>
  <c r="I5" i="15"/>
  <c r="I4" i="15"/>
  <c r="BY56" i="7"/>
  <c r="AR6" i="13"/>
  <c r="AR11" i="13"/>
  <c r="AU5" i="7"/>
  <c r="AU26" i="7"/>
  <c r="AU38" i="7"/>
  <c r="AI40" i="7"/>
  <c r="AU23" i="7"/>
  <c r="AX47" i="13"/>
  <c r="BD13" i="13"/>
  <c r="BD21" i="13"/>
  <c r="AU50" i="7"/>
  <c r="BY28" i="7"/>
  <c r="BY46" i="7"/>
  <c r="BY22" i="7"/>
  <c r="AI161" i="5"/>
  <c r="CQ44" i="7"/>
  <c r="AU14" i="7"/>
  <c r="AU11" i="7"/>
  <c r="AH90" i="5"/>
  <c r="BY30" i="7"/>
  <c r="AC22" i="7"/>
  <c r="BY38" i="7"/>
  <c r="AU29" i="7"/>
  <c r="BY13" i="7"/>
  <c r="AI52" i="7"/>
  <c r="BY15" i="7"/>
  <c r="BY41" i="7"/>
  <c r="AU30" i="7"/>
  <c r="AU31" i="7"/>
  <c r="BY39" i="7"/>
  <c r="BY7" i="7"/>
  <c r="BY9" i="7"/>
  <c r="BY32" i="7"/>
  <c r="BY18" i="7"/>
  <c r="BY35" i="7"/>
  <c r="BY14" i="7"/>
  <c r="AU36" i="7"/>
  <c r="AU27" i="7"/>
  <c r="AI30" i="7"/>
  <c r="AR52" i="13"/>
  <c r="BD44" i="13"/>
  <c r="AX30" i="13"/>
  <c r="BJ37" i="13"/>
  <c r="AI31" i="7"/>
  <c r="AR56" i="13"/>
  <c r="AL44" i="13"/>
  <c r="AR49" i="13"/>
  <c r="AR53" i="13"/>
  <c r="AI11" i="7"/>
  <c r="AU42" i="7"/>
  <c r="AU46" i="7"/>
  <c r="AU33" i="7"/>
  <c r="AI50" i="7"/>
  <c r="AU20" i="7"/>
  <c r="BY24" i="7"/>
  <c r="AU22" i="7"/>
  <c r="BY25" i="7"/>
  <c r="AU55" i="7"/>
  <c r="AU47" i="7"/>
  <c r="AU51" i="7"/>
  <c r="BY21" i="7"/>
  <c r="BY37" i="7"/>
  <c r="BD34" i="13"/>
  <c r="BY53" i="7"/>
  <c r="BY44" i="7"/>
  <c r="AU24" i="7"/>
  <c r="AU13" i="7"/>
  <c r="AU35" i="7"/>
  <c r="BY20" i="7"/>
  <c r="BY23" i="7"/>
  <c r="AU16" i="7"/>
  <c r="BY48" i="7"/>
  <c r="AU40" i="7"/>
  <c r="AU21" i="7"/>
  <c r="AU39" i="7"/>
  <c r="AU18" i="7"/>
  <c r="BA27" i="7"/>
  <c r="AU53" i="7"/>
  <c r="BY43" i="7"/>
  <c r="AU54" i="7"/>
  <c r="BA28" i="7"/>
  <c r="CQ36" i="7"/>
  <c r="BY45" i="7"/>
  <c r="CQ16" i="7"/>
  <c r="BY49" i="7"/>
  <c r="AU25" i="7"/>
  <c r="BY50" i="7"/>
  <c r="AU43" i="7"/>
  <c r="AU48" i="7"/>
  <c r="AU49" i="7"/>
  <c r="AH113" i="5"/>
  <c r="AI174" i="5"/>
  <c r="AH183" i="5"/>
  <c r="AU56" i="7"/>
  <c r="BY31" i="7"/>
  <c r="BY55" i="7"/>
  <c r="AH72" i="5"/>
  <c r="AU19" i="7"/>
  <c r="AU8" i="7"/>
  <c r="AU12" i="7"/>
  <c r="CE28" i="7"/>
  <c r="CQ19" i="7"/>
  <c r="BA29" i="7"/>
  <c r="BD23" i="13"/>
  <c r="AR35" i="13"/>
  <c r="AL17" i="13"/>
  <c r="BA56" i="7"/>
  <c r="CQ8" i="7"/>
  <c r="AI15" i="7"/>
  <c r="BA55" i="7"/>
  <c r="BA49" i="7"/>
  <c r="CQ46" i="7"/>
  <c r="AX31" i="13"/>
  <c r="AR14" i="13"/>
  <c r="AL10" i="13"/>
  <c r="AL18" i="13"/>
  <c r="BD45" i="13"/>
  <c r="BJ42" i="13"/>
  <c r="BD51" i="13"/>
  <c r="BD39" i="13"/>
  <c r="BD43" i="13"/>
  <c r="BD52" i="13"/>
  <c r="CH11" i="13"/>
  <c r="AR19" i="13"/>
  <c r="AR55" i="13"/>
  <c r="AI232" i="5"/>
  <c r="BA11" i="7"/>
  <c r="BA50" i="7"/>
  <c r="AH152" i="5"/>
  <c r="AH67" i="5"/>
  <c r="AI17" i="7"/>
  <c r="CQ11" i="7"/>
  <c r="BD54" i="13"/>
  <c r="AR30" i="13"/>
  <c r="BJ39" i="13"/>
  <c r="BD22" i="13"/>
  <c r="BD26" i="13"/>
  <c r="BD28" i="13"/>
  <c r="BD24" i="13"/>
  <c r="CB29" i="13"/>
  <c r="CB37" i="13"/>
  <c r="CB53" i="13"/>
  <c r="CB41" i="13"/>
  <c r="CB25" i="13"/>
  <c r="CB33" i="13"/>
  <c r="CB45" i="13"/>
  <c r="BD31" i="13"/>
  <c r="BD35" i="13"/>
  <c r="CR59" i="13"/>
  <c r="BJ40" i="13"/>
  <c r="AX32" i="13"/>
  <c r="AX44" i="13"/>
  <c r="BD7" i="13"/>
  <c r="BD15" i="13"/>
  <c r="CH7" i="13"/>
  <c r="Z56" i="13"/>
  <c r="Z40" i="13"/>
  <c r="Z16" i="13"/>
  <c r="T48" i="13"/>
  <c r="T32" i="13"/>
  <c r="CB55" i="13"/>
  <c r="AR43" i="13"/>
  <c r="BJ36" i="13"/>
  <c r="BJ6" i="13"/>
  <c r="BJ10" i="13"/>
  <c r="BJ14" i="13"/>
  <c r="BJ18" i="13"/>
  <c r="BJ22" i="13"/>
  <c r="BJ26" i="13"/>
  <c r="BJ30" i="13"/>
  <c r="BJ34" i="13"/>
  <c r="AX40" i="13"/>
  <c r="AX28" i="13"/>
  <c r="BD11" i="13"/>
  <c r="BD19" i="13"/>
  <c r="CB43" i="13"/>
  <c r="BJ44" i="13"/>
  <c r="AX48" i="13"/>
  <c r="AX36" i="13"/>
  <c r="AX9" i="13"/>
  <c r="AX13" i="13"/>
  <c r="AX17" i="13"/>
  <c r="AX21" i="13"/>
  <c r="CB39" i="13"/>
  <c r="CB27" i="13"/>
  <c r="CB35" i="13"/>
  <c r="BJ38" i="13"/>
  <c r="AX26" i="13"/>
  <c r="AX54" i="13"/>
  <c r="CH13" i="13"/>
  <c r="BJ7" i="13"/>
  <c r="BJ8" i="13"/>
  <c r="BJ12" i="13"/>
  <c r="BJ16" i="13"/>
  <c r="BJ20" i="13"/>
  <c r="BJ24" i="13"/>
  <c r="BJ28" i="13"/>
  <c r="BJ32" i="13"/>
  <c r="BH59" i="13"/>
  <c r="CX41" i="13"/>
  <c r="CX46" i="13"/>
  <c r="CX30" i="13"/>
  <c r="CX12" i="13"/>
  <c r="CX38" i="13"/>
  <c r="CX26" i="13"/>
  <c r="CX10" i="13"/>
  <c r="AX42" i="13"/>
  <c r="AX38" i="13"/>
  <c r="AX6" i="13"/>
  <c r="AX10" i="13"/>
  <c r="AX14" i="13"/>
  <c r="AX18" i="13"/>
  <c r="AX22" i="13"/>
  <c r="BD20" i="13"/>
  <c r="BD16" i="13"/>
  <c r="CH18" i="13"/>
  <c r="CH26" i="13"/>
  <c r="CH34" i="13"/>
  <c r="CH42" i="13"/>
  <c r="CH50" i="13"/>
  <c r="AF8" i="13"/>
  <c r="AF12" i="13"/>
  <c r="AF16" i="13"/>
  <c r="AF20" i="13"/>
  <c r="AF24" i="13"/>
  <c r="AF28" i="13"/>
  <c r="AF32" i="13"/>
  <c r="AF36" i="13"/>
  <c r="AF40" i="13"/>
  <c r="AF44" i="13"/>
  <c r="AF48" i="13"/>
  <c r="AF52" i="13"/>
  <c r="AF56" i="13"/>
  <c r="Z52" i="13"/>
  <c r="Z48" i="13"/>
  <c r="Z36" i="13"/>
  <c r="Z24" i="13"/>
  <c r="Z12" i="13"/>
  <c r="Z8" i="13"/>
  <c r="T56" i="13"/>
  <c r="T44" i="13"/>
  <c r="T40" i="13"/>
  <c r="T28" i="13"/>
  <c r="T24" i="13"/>
  <c r="T16" i="13"/>
  <c r="T12" i="13"/>
  <c r="T8" i="13"/>
  <c r="CN10" i="13"/>
  <c r="CN18" i="13"/>
  <c r="CN26" i="13"/>
  <c r="CN30" i="13"/>
  <c r="CN34" i="13"/>
  <c r="CN38" i="13"/>
  <c r="CN42" i="13"/>
  <c r="CN46" i="13"/>
  <c r="CN50" i="13"/>
  <c r="CN54" i="13"/>
  <c r="CB36" i="13"/>
  <c r="CB52" i="13"/>
  <c r="CB8" i="13"/>
  <c r="CB12" i="13"/>
  <c r="CB16" i="13"/>
  <c r="CB20" i="13"/>
  <c r="CB24" i="13"/>
  <c r="CT29" i="13"/>
  <c r="BJ11" i="13"/>
  <c r="AX50" i="13"/>
  <c r="AX46" i="13"/>
  <c r="AX7" i="13"/>
  <c r="AX11" i="13"/>
  <c r="AX15" i="13"/>
  <c r="AX19" i="13"/>
  <c r="AX25" i="13"/>
  <c r="AX33" i="13"/>
  <c r="AX41" i="13"/>
  <c r="AX49" i="13"/>
  <c r="BD9" i="13"/>
  <c r="BD17" i="13"/>
  <c r="CH9" i="13"/>
  <c r="CB32" i="13"/>
  <c r="CB40" i="13"/>
  <c r="CB56" i="13"/>
  <c r="BJ15" i="13"/>
  <c r="BJ19" i="13"/>
  <c r="BJ23" i="13"/>
  <c r="AX29" i="13"/>
  <c r="AX37" i="13"/>
  <c r="AX45" i="13"/>
  <c r="AX53" i="13"/>
  <c r="BD12" i="13"/>
  <c r="BD8" i="13"/>
  <c r="CH15" i="13"/>
  <c r="CH12" i="13"/>
  <c r="CB28" i="13"/>
  <c r="CB48"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M7" i="13"/>
  <c r="M9" i="13"/>
  <c r="M11" i="13"/>
  <c r="M13" i="13"/>
  <c r="M15" i="13"/>
  <c r="M17" i="13"/>
  <c r="M19" i="13"/>
  <c r="M21" i="13"/>
  <c r="M23" i="13"/>
  <c r="M25" i="13"/>
  <c r="M27" i="13"/>
  <c r="M29" i="13"/>
  <c r="M31" i="13"/>
  <c r="M33" i="13"/>
  <c r="M35" i="13"/>
  <c r="M37" i="13"/>
  <c r="M39" i="13"/>
  <c r="M41" i="13"/>
  <c r="M43" i="13"/>
  <c r="M45" i="13"/>
  <c r="M47" i="13"/>
  <c r="M49" i="13"/>
  <c r="M51" i="13"/>
  <c r="K53" i="13"/>
  <c r="M55" i="13"/>
  <c r="K52" i="13"/>
  <c r="M54" i="13"/>
  <c r="M8" i="13"/>
  <c r="M10" i="13"/>
  <c r="M14" i="13"/>
  <c r="M18" i="13"/>
  <c r="M24" i="13"/>
  <c r="M28" i="13"/>
  <c r="M30" i="13"/>
  <c r="M34" i="13"/>
  <c r="M38" i="13"/>
  <c r="M44" i="13"/>
  <c r="M48" i="13"/>
  <c r="K55" i="13"/>
  <c r="M52" i="13"/>
  <c r="M56" i="13"/>
  <c r="K56" i="13"/>
  <c r="M6" i="13"/>
  <c r="M12" i="13"/>
  <c r="M16" i="13"/>
  <c r="M20" i="13"/>
  <c r="M22" i="13"/>
  <c r="M26" i="13"/>
  <c r="M32" i="13"/>
  <c r="M36" i="13"/>
  <c r="M40" i="13"/>
  <c r="M42" i="13"/>
  <c r="M46" i="13"/>
  <c r="M50" i="13"/>
  <c r="M53" i="13"/>
  <c r="K54" i="13"/>
  <c r="K5" i="13"/>
  <c r="M5" i="13"/>
  <c r="BJ55" i="13"/>
  <c r="BV11" i="13"/>
  <c r="BV23" i="13"/>
  <c r="BV39" i="13"/>
  <c r="CX55" i="13"/>
  <c r="CX23" i="13"/>
  <c r="CX13" i="13"/>
  <c r="N47" i="13"/>
  <c r="CV47" i="13"/>
  <c r="N27" i="13"/>
  <c r="CV27" i="13"/>
  <c r="BP14" i="13"/>
  <c r="BP26" i="13"/>
  <c r="BP38" i="13"/>
  <c r="BP50" i="13"/>
  <c r="CD59" i="13"/>
  <c r="CH5" i="13"/>
  <c r="CH22" i="13"/>
  <c r="CH46" i="13"/>
  <c r="Z28" i="13"/>
  <c r="T52" i="13"/>
  <c r="CN6" i="13"/>
  <c r="CM56" i="13"/>
  <c r="CM55" i="13"/>
  <c r="CM54" i="13"/>
  <c r="CM53" i="13"/>
  <c r="CM52" i="13"/>
  <c r="CM51" i="13"/>
  <c r="CM50" i="13"/>
  <c r="CM49" i="13"/>
  <c r="CM48" i="13"/>
  <c r="CM47" i="13"/>
  <c r="CM46" i="13"/>
  <c r="CM45" i="13"/>
  <c r="CM44" i="13"/>
  <c r="CM43" i="13"/>
  <c r="CM42" i="13"/>
  <c r="CM41" i="13"/>
  <c r="CM40" i="13"/>
  <c r="CM39" i="13"/>
  <c r="CM38" i="13"/>
  <c r="CM37" i="13"/>
  <c r="CM36" i="13"/>
  <c r="CM35" i="13"/>
  <c r="CM34" i="13"/>
  <c r="CM33" i="13"/>
  <c r="CM32" i="13"/>
  <c r="CM31" i="13"/>
  <c r="CM30" i="13"/>
  <c r="CM29" i="13"/>
  <c r="CM28" i="13"/>
  <c r="CM27" i="13"/>
  <c r="CM26" i="13"/>
  <c r="CM25" i="13"/>
  <c r="CK53" i="13"/>
  <c r="CK49" i="13"/>
  <c r="CK45" i="13"/>
  <c r="CK41" i="13"/>
  <c r="CK37" i="13"/>
  <c r="CK34" i="13"/>
  <c r="CK32" i="13"/>
  <c r="CK30" i="13"/>
  <c r="CK28" i="13"/>
  <c r="CK26" i="13"/>
  <c r="CK23" i="13"/>
  <c r="CK22" i="13"/>
  <c r="CK21" i="13"/>
  <c r="CK20" i="13"/>
  <c r="CK19" i="13"/>
  <c r="CK18" i="13"/>
  <c r="CK17" i="13"/>
  <c r="CK16" i="13"/>
  <c r="CK15" i="13"/>
  <c r="CK14" i="13"/>
  <c r="CK13" i="13"/>
  <c r="CK12" i="13"/>
  <c r="CK11" i="13"/>
  <c r="CK10" i="13"/>
  <c r="CK9" i="13"/>
  <c r="CK8" i="13"/>
  <c r="CK7" i="13"/>
  <c r="CK6" i="13"/>
  <c r="CK5" i="13"/>
  <c r="CK56" i="13"/>
  <c r="CK52" i="13"/>
  <c r="CK48" i="13"/>
  <c r="CK44" i="13"/>
  <c r="CK40" i="13"/>
  <c r="CK36" i="13"/>
  <c r="CK24" i="13"/>
  <c r="CK54" i="13"/>
  <c r="CK46" i="13"/>
  <c r="CK38" i="13"/>
  <c r="CM24" i="13"/>
  <c r="CK51" i="13"/>
  <c r="CK43" i="13"/>
  <c r="CK35" i="13"/>
  <c r="CK31" i="13"/>
  <c r="CK27" i="13"/>
  <c r="CM23" i="13"/>
  <c r="CM21" i="13"/>
  <c r="CM19" i="13"/>
  <c r="CM17" i="13"/>
  <c r="CM15" i="13"/>
  <c r="CM13" i="13"/>
  <c r="CM11" i="13"/>
  <c r="CM9" i="13"/>
  <c r="CM7" i="13"/>
  <c r="CM5" i="13"/>
  <c r="CK50" i="13"/>
  <c r="CK42" i="13"/>
  <c r="CK47" i="13"/>
  <c r="CO47" i="13" s="1"/>
  <c r="CK25" i="13"/>
  <c r="CM16" i="13"/>
  <c r="CM8" i="13"/>
  <c r="CK39" i="13"/>
  <c r="CM22" i="13"/>
  <c r="CM14" i="13"/>
  <c r="CM6" i="13"/>
  <c r="CK33" i="13"/>
  <c r="CM20" i="13"/>
  <c r="CM12" i="13"/>
  <c r="CM18" i="13"/>
  <c r="CM10" i="13"/>
  <c r="CK55" i="13"/>
  <c r="CK29" i="13"/>
  <c r="AC56" i="13"/>
  <c r="AC55" i="13"/>
  <c r="AE54" i="13"/>
  <c r="AE53" i="13"/>
  <c r="AE52" i="13"/>
  <c r="AE51" i="13"/>
  <c r="AE50" i="13"/>
  <c r="AE49" i="13"/>
  <c r="AE48" i="13"/>
  <c r="AE47" i="13"/>
  <c r="AE46" i="13"/>
  <c r="AE45" i="13"/>
  <c r="AE44" i="13"/>
  <c r="AE43" i="13"/>
  <c r="AE42" i="13"/>
  <c r="AE41" i="13"/>
  <c r="AE40" i="13"/>
  <c r="AE39" i="13"/>
  <c r="AE38" i="13"/>
  <c r="AE37" i="13"/>
  <c r="AE36" i="13"/>
  <c r="AE35" i="13"/>
  <c r="AE34" i="13"/>
  <c r="AE33" i="13"/>
  <c r="AE32" i="13"/>
  <c r="AE31" i="13"/>
  <c r="AE30" i="13"/>
  <c r="AE29" i="13"/>
  <c r="AE28" i="13"/>
  <c r="AE27" i="13"/>
  <c r="AE26" i="13"/>
  <c r="AE25" i="13"/>
  <c r="AE24" i="13"/>
  <c r="AE23" i="13"/>
  <c r="AE22" i="13"/>
  <c r="AE21" i="13"/>
  <c r="AE20" i="13"/>
  <c r="AE19" i="13"/>
  <c r="AE18" i="13"/>
  <c r="AE17" i="13"/>
  <c r="AE16" i="13"/>
  <c r="AE15" i="13"/>
  <c r="AE14" i="13"/>
  <c r="AE13" i="13"/>
  <c r="AE12" i="13"/>
  <c r="AE11" i="13"/>
  <c r="AE10" i="13"/>
  <c r="AE9" i="13"/>
  <c r="AE8" i="13"/>
  <c r="AE7" i="13"/>
  <c r="AE6" i="13"/>
  <c r="AE5" i="13"/>
  <c r="AE56" i="13"/>
  <c r="AC54" i="13"/>
  <c r="AC50" i="13"/>
  <c r="AG50" i="13" s="1"/>
  <c r="AC46" i="13"/>
  <c r="AC42" i="13"/>
  <c r="AC38" i="13"/>
  <c r="AC34" i="13"/>
  <c r="AC30" i="13"/>
  <c r="AC26" i="13"/>
  <c r="AC22" i="13"/>
  <c r="AC18" i="13"/>
  <c r="AG18" i="13" s="1"/>
  <c r="AC14" i="13"/>
  <c r="AC10" i="13"/>
  <c r="AC6" i="13"/>
  <c r="AC12" i="13"/>
  <c r="AE55" i="13"/>
  <c r="AC47" i="13"/>
  <c r="AC39" i="13"/>
  <c r="AC27" i="13"/>
  <c r="AC23" i="13"/>
  <c r="AC15" i="13"/>
  <c r="AC7" i="13"/>
  <c r="AG7" i="13" s="1"/>
  <c r="AC53" i="13"/>
  <c r="AC49" i="13"/>
  <c r="AC45" i="13"/>
  <c r="AC41" i="13"/>
  <c r="AC37" i="13"/>
  <c r="AC33" i="13"/>
  <c r="AG33" i="13" s="1"/>
  <c r="AC29" i="13"/>
  <c r="AC25" i="13"/>
  <c r="AC21" i="13"/>
  <c r="AC17" i="13"/>
  <c r="AC13" i="13"/>
  <c r="AC9" i="13"/>
  <c r="AC5" i="13"/>
  <c r="AC52" i="13"/>
  <c r="AC48" i="13"/>
  <c r="AC44" i="13"/>
  <c r="AC40" i="13"/>
  <c r="AC36" i="13"/>
  <c r="AC32" i="13"/>
  <c r="AC28" i="13"/>
  <c r="AC24" i="13"/>
  <c r="AC20" i="13"/>
  <c r="AC16" i="13"/>
  <c r="AG16" i="13" s="1"/>
  <c r="AC8" i="13"/>
  <c r="AC51" i="13"/>
  <c r="AC43" i="13"/>
  <c r="AC35" i="13"/>
  <c r="AC31" i="13"/>
  <c r="AC19" i="13"/>
  <c r="AC11" i="13"/>
  <c r="CS56" i="13"/>
  <c r="CS55" i="13"/>
  <c r="CS54" i="13"/>
  <c r="CS53" i="13"/>
  <c r="CS52" i="13"/>
  <c r="CS51" i="13"/>
  <c r="CS50" i="13"/>
  <c r="CS49" i="13"/>
  <c r="CS48" i="13"/>
  <c r="CS47" i="13"/>
  <c r="CS46" i="13"/>
  <c r="CS45" i="13"/>
  <c r="CS44" i="13"/>
  <c r="CS43" i="13"/>
  <c r="CS42" i="13"/>
  <c r="CS41" i="13"/>
  <c r="CS40" i="13"/>
  <c r="CS39" i="13"/>
  <c r="CS38" i="13"/>
  <c r="CS37" i="13"/>
  <c r="CS36" i="13"/>
  <c r="CS35" i="13"/>
  <c r="CS34" i="13"/>
  <c r="CS33" i="13"/>
  <c r="CS32" i="13"/>
  <c r="CS31" i="13"/>
  <c r="CS30" i="13"/>
  <c r="CS29" i="13"/>
  <c r="CS28" i="13"/>
  <c r="CS27" i="13"/>
  <c r="CS26" i="13"/>
  <c r="CS25" i="13"/>
  <c r="CS24" i="13"/>
  <c r="CS23" i="13"/>
  <c r="CS22" i="13"/>
  <c r="CS21" i="13"/>
  <c r="CS20" i="13"/>
  <c r="CS19" i="13"/>
  <c r="CS18" i="13"/>
  <c r="CS17" i="13"/>
  <c r="CS16" i="13"/>
  <c r="CS15" i="13"/>
  <c r="CS14" i="13"/>
  <c r="CS13" i="13"/>
  <c r="CS12" i="13"/>
  <c r="CS11" i="13"/>
  <c r="CS10" i="13"/>
  <c r="CS9" i="13"/>
  <c r="CS8" i="13"/>
  <c r="CS7" i="13"/>
  <c r="CS6" i="13"/>
  <c r="CS5" i="13"/>
  <c r="CQ53" i="13"/>
  <c r="CQ49" i="13"/>
  <c r="CQ45" i="13"/>
  <c r="CQ41" i="13"/>
  <c r="CU41" i="13" s="1"/>
  <c r="CQ37" i="13"/>
  <c r="CQ33" i="13"/>
  <c r="CQ29" i="13"/>
  <c r="CQ25" i="13"/>
  <c r="CQ21" i="13"/>
  <c r="CQ17" i="13"/>
  <c r="CQ13" i="13"/>
  <c r="CQ9" i="13"/>
  <c r="CU9" i="13" s="1"/>
  <c r="CQ5" i="13"/>
  <c r="CQ56" i="13"/>
  <c r="CQ52" i="13"/>
  <c r="CQ48" i="13"/>
  <c r="CQ44" i="13"/>
  <c r="CU44" i="13" s="1"/>
  <c r="CQ40" i="13"/>
  <c r="CQ36" i="13"/>
  <c r="CQ32" i="13"/>
  <c r="CQ28" i="13"/>
  <c r="CQ24" i="13"/>
  <c r="CQ20" i="13"/>
  <c r="CQ16" i="13"/>
  <c r="CQ12" i="13"/>
  <c r="CU12" i="13" s="1"/>
  <c r="CQ8" i="13"/>
  <c r="CQ50" i="13"/>
  <c r="CU50" i="13" s="1"/>
  <c r="CQ42" i="13"/>
  <c r="CQ34" i="13"/>
  <c r="CQ26" i="13"/>
  <c r="CQ18" i="13"/>
  <c r="CQ10" i="13"/>
  <c r="CQ55" i="13"/>
  <c r="CQ47" i="13"/>
  <c r="CQ39" i="13"/>
  <c r="CQ31" i="13"/>
  <c r="CQ23" i="13"/>
  <c r="CQ15" i="13"/>
  <c r="CU15" i="13" s="1"/>
  <c r="CQ7" i="13"/>
  <c r="CQ54" i="13"/>
  <c r="CQ46" i="13"/>
  <c r="CQ38" i="13"/>
  <c r="CQ30" i="13"/>
  <c r="CQ22" i="13"/>
  <c r="CQ14" i="13"/>
  <c r="CQ6" i="13"/>
  <c r="CQ27" i="13"/>
  <c r="CQ51" i="13"/>
  <c r="CQ19" i="13"/>
  <c r="CQ43" i="13"/>
  <c r="CU43" i="13" s="1"/>
  <c r="CQ11" i="13"/>
  <c r="CQ35" i="13"/>
  <c r="BF59" i="13"/>
  <c r="BJ5" i="13"/>
  <c r="BJ9" i="13"/>
  <c r="BJ13" i="13"/>
  <c r="BJ17" i="13"/>
  <c r="BJ21" i="13"/>
  <c r="BJ25" i="13"/>
  <c r="BJ29" i="13"/>
  <c r="BJ33" i="13"/>
  <c r="BJ43" i="13"/>
  <c r="BJ48" i="13"/>
  <c r="BJ52" i="13"/>
  <c r="BJ56" i="13"/>
  <c r="BV8" i="13"/>
  <c r="BV12" i="13"/>
  <c r="BV16" i="13"/>
  <c r="BV20" i="13"/>
  <c r="BV24" i="13"/>
  <c r="BV28" i="13"/>
  <c r="BV32" i="13"/>
  <c r="BV36" i="13"/>
  <c r="BV40" i="13"/>
  <c r="BV44" i="13"/>
  <c r="BV48" i="13"/>
  <c r="BV52" i="13"/>
  <c r="BV56" i="13"/>
  <c r="CX51" i="13"/>
  <c r="CX9" i="13"/>
  <c r="CX35" i="13"/>
  <c r="CX17" i="13"/>
  <c r="CX56" i="13"/>
  <c r="CX42" i="13"/>
  <c r="CX24" i="13"/>
  <c r="CX6" i="13"/>
  <c r="CX27" i="13"/>
  <c r="CX52" i="13"/>
  <c r="CX36" i="13"/>
  <c r="CX22" i="13"/>
  <c r="CX8" i="13"/>
  <c r="N54" i="13"/>
  <c r="CV54" i="13"/>
  <c r="N50" i="13"/>
  <c r="CV50" i="13"/>
  <c r="N46" i="13"/>
  <c r="CV46" i="13"/>
  <c r="N42" i="13"/>
  <c r="CV42" i="13"/>
  <c r="CV38" i="13"/>
  <c r="N38" i="13"/>
  <c r="N34" i="13"/>
  <c r="CV34" i="13"/>
  <c r="N30" i="13"/>
  <c r="CV30" i="13"/>
  <c r="N26" i="13"/>
  <c r="CV26" i="13"/>
  <c r="N22" i="13"/>
  <c r="CV22" i="13"/>
  <c r="N18" i="13"/>
  <c r="CV18" i="13"/>
  <c r="CV14" i="13"/>
  <c r="N14" i="13"/>
  <c r="N10" i="13"/>
  <c r="CV10" i="13"/>
  <c r="N6" i="13"/>
  <c r="CV6" i="13"/>
  <c r="AV59" i="13"/>
  <c r="BD6" i="13"/>
  <c r="BD10" i="13"/>
  <c r="BP7" i="13"/>
  <c r="BP11" i="13"/>
  <c r="BP15" i="13"/>
  <c r="BP19" i="13"/>
  <c r="BP23" i="13"/>
  <c r="BP27" i="13"/>
  <c r="BP31" i="13"/>
  <c r="BP35" i="13"/>
  <c r="BP39" i="13"/>
  <c r="BP43" i="13"/>
  <c r="BP47" i="13"/>
  <c r="BP51" i="13"/>
  <c r="BP55" i="13"/>
  <c r="CH14" i="13"/>
  <c r="CH19" i="13"/>
  <c r="CH23" i="13"/>
  <c r="CH27" i="13"/>
  <c r="CH31" i="13"/>
  <c r="CH35" i="13"/>
  <c r="CH39" i="13"/>
  <c r="CH43" i="13"/>
  <c r="CH47" i="13"/>
  <c r="CH51" i="13"/>
  <c r="CH55" i="13"/>
  <c r="AB59" i="13"/>
  <c r="AF5" i="13"/>
  <c r="AF9" i="13"/>
  <c r="AF13" i="13"/>
  <c r="AF17" i="13"/>
  <c r="AF21" i="13"/>
  <c r="AF25" i="13"/>
  <c r="AF29" i="13"/>
  <c r="AF33" i="13"/>
  <c r="AF37" i="13"/>
  <c r="AF41" i="13"/>
  <c r="AF45" i="13"/>
  <c r="AF49" i="13"/>
  <c r="AF53" i="13"/>
  <c r="Z55" i="13"/>
  <c r="Z51" i="13"/>
  <c r="Z47" i="13"/>
  <c r="Z43" i="13"/>
  <c r="Z39" i="13"/>
  <c r="Z35" i="13"/>
  <c r="Z31" i="13"/>
  <c r="Z27" i="13"/>
  <c r="Z23" i="13"/>
  <c r="Z19" i="13"/>
  <c r="Z15" i="13"/>
  <c r="Z11" i="13"/>
  <c r="Z7" i="13"/>
  <c r="T55" i="13"/>
  <c r="T51" i="13"/>
  <c r="T47" i="13"/>
  <c r="T43" i="13"/>
  <c r="T39" i="13"/>
  <c r="T35" i="13"/>
  <c r="T31" i="13"/>
  <c r="T27" i="13"/>
  <c r="T23" i="13"/>
  <c r="T19" i="13"/>
  <c r="T15" i="13"/>
  <c r="T11" i="13"/>
  <c r="T7" i="13"/>
  <c r="CN7" i="13"/>
  <c r="CN11" i="13"/>
  <c r="CN15" i="13"/>
  <c r="CN19" i="13"/>
  <c r="CN23" i="13"/>
  <c r="CN27" i="13"/>
  <c r="CN31" i="13"/>
  <c r="CN35" i="13"/>
  <c r="CN39" i="13"/>
  <c r="CN43" i="13"/>
  <c r="CN47" i="13"/>
  <c r="CN51" i="13"/>
  <c r="CN55" i="13"/>
  <c r="BX59" i="13"/>
  <c r="CB5" i="13"/>
  <c r="CB9" i="13"/>
  <c r="CB13" i="13"/>
  <c r="CB17" i="13"/>
  <c r="CB21" i="13"/>
  <c r="CB38" i="13"/>
  <c r="CB54" i="13"/>
  <c r="CT6" i="13"/>
  <c r="CT10" i="13"/>
  <c r="CT14" i="13"/>
  <c r="CT18" i="13"/>
  <c r="CT22" i="13"/>
  <c r="CT26" i="13"/>
  <c r="CT30" i="13"/>
  <c r="CT34" i="13"/>
  <c r="CT38" i="13"/>
  <c r="CT42" i="13"/>
  <c r="CT46" i="13"/>
  <c r="CT50" i="13"/>
  <c r="CT54" i="13"/>
  <c r="AO56" i="13"/>
  <c r="AO55" i="13"/>
  <c r="AO54" i="13"/>
  <c r="AO53" i="13"/>
  <c r="AO52" i="13"/>
  <c r="AO51" i="13"/>
  <c r="AO50" i="13"/>
  <c r="AO49" i="13"/>
  <c r="AO48" i="13"/>
  <c r="AO47" i="13"/>
  <c r="AO46" i="13"/>
  <c r="AO45" i="13"/>
  <c r="AO44" i="13"/>
  <c r="AO43" i="13"/>
  <c r="AO42" i="13"/>
  <c r="AO41" i="13"/>
  <c r="AO40" i="13"/>
  <c r="AO39" i="13"/>
  <c r="AO38" i="13"/>
  <c r="AO37" i="13"/>
  <c r="AO36" i="13"/>
  <c r="AO35" i="13"/>
  <c r="AO34" i="13"/>
  <c r="AO33" i="13"/>
  <c r="AO32" i="13"/>
  <c r="AO31" i="13"/>
  <c r="AO30" i="13"/>
  <c r="AO29" i="13"/>
  <c r="AO28" i="13"/>
  <c r="AO27" i="13"/>
  <c r="AO26" i="13"/>
  <c r="AO25" i="13"/>
  <c r="AO24" i="13"/>
  <c r="AO23" i="13"/>
  <c r="AO22" i="13"/>
  <c r="AO21" i="13"/>
  <c r="AO20" i="13"/>
  <c r="AO19" i="13"/>
  <c r="AO18" i="13"/>
  <c r="AO17" i="13"/>
  <c r="AO16" i="13"/>
  <c r="AO15" i="13"/>
  <c r="AO14" i="13"/>
  <c r="AO13" i="13"/>
  <c r="AO12" i="13"/>
  <c r="AO11" i="13"/>
  <c r="AO10" i="13"/>
  <c r="AO9" i="13"/>
  <c r="AO8" i="13"/>
  <c r="AO7" i="13"/>
  <c r="AO6" i="13"/>
  <c r="AO5" i="13"/>
  <c r="AQ54" i="13"/>
  <c r="AQ50" i="13"/>
  <c r="AQ46" i="13"/>
  <c r="AQ42" i="13"/>
  <c r="AQ38" i="13"/>
  <c r="AQ34" i="13"/>
  <c r="AQ30" i="13"/>
  <c r="AQ26" i="13"/>
  <c r="AQ22" i="13"/>
  <c r="AQ18" i="13"/>
  <c r="AQ14" i="13"/>
  <c r="AQ10" i="13"/>
  <c r="AQ6" i="13"/>
  <c r="AQ53" i="13"/>
  <c r="AQ49" i="13"/>
  <c r="AQ45" i="13"/>
  <c r="AQ41" i="13"/>
  <c r="AQ37" i="13"/>
  <c r="AQ33" i="13"/>
  <c r="AQ29" i="13"/>
  <c r="AQ25" i="13"/>
  <c r="AQ21" i="13"/>
  <c r="AQ17" i="13"/>
  <c r="AQ13" i="13"/>
  <c r="AQ9" i="13"/>
  <c r="AQ5" i="13"/>
  <c r="AQ56" i="13"/>
  <c r="AQ52" i="13"/>
  <c r="AQ48" i="13"/>
  <c r="AQ44" i="13"/>
  <c r="AQ40" i="13"/>
  <c r="AQ36" i="13"/>
  <c r="AQ32" i="13"/>
  <c r="AQ28" i="13"/>
  <c r="AQ24" i="13"/>
  <c r="AQ20" i="13"/>
  <c r="AQ16" i="13"/>
  <c r="AQ12" i="13"/>
  <c r="AQ8" i="13"/>
  <c r="AQ43" i="13"/>
  <c r="AQ27" i="13"/>
  <c r="AQ11" i="13"/>
  <c r="AQ51" i="13"/>
  <c r="AQ15" i="13"/>
  <c r="AQ55" i="13"/>
  <c r="AQ39" i="13"/>
  <c r="AQ23" i="13"/>
  <c r="AQ7" i="13"/>
  <c r="AQ35" i="13"/>
  <c r="AQ19" i="13"/>
  <c r="AQ47" i="13"/>
  <c r="AQ31" i="13"/>
  <c r="BJ51" i="13"/>
  <c r="BV15" i="13"/>
  <c r="BV27" i="13"/>
  <c r="BV35" i="13"/>
  <c r="BV47" i="13"/>
  <c r="CX7" i="13"/>
  <c r="N55" i="13"/>
  <c r="CV55" i="13"/>
  <c r="CV43" i="13"/>
  <c r="N43" i="13"/>
  <c r="N35" i="13"/>
  <c r="CV35" i="13"/>
  <c r="CV23" i="13"/>
  <c r="N23" i="13"/>
  <c r="N11" i="13"/>
  <c r="CV11" i="13"/>
  <c r="BP6" i="13"/>
  <c r="BP18" i="13"/>
  <c r="BP30" i="13"/>
  <c r="BP42" i="13"/>
  <c r="BP54" i="13"/>
  <c r="CH30" i="13"/>
  <c r="CH38" i="13"/>
  <c r="Z32" i="13"/>
  <c r="Z20" i="13"/>
  <c r="T36" i="13"/>
  <c r="CN14" i="13"/>
  <c r="CT9" i="13"/>
  <c r="CT17" i="13"/>
  <c r="CT21" i="13"/>
  <c r="CT33" i="13"/>
  <c r="CT41" i="13"/>
  <c r="CT49" i="13"/>
  <c r="Q6" i="13"/>
  <c r="Q7" i="13"/>
  <c r="Q8" i="13"/>
  <c r="Q9" i="13"/>
  <c r="Q10" i="13"/>
  <c r="Q11" i="13"/>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S6" i="13"/>
  <c r="S8" i="13"/>
  <c r="S10" i="13"/>
  <c r="S12" i="13"/>
  <c r="S14" i="13"/>
  <c r="S16" i="13"/>
  <c r="S18" i="13"/>
  <c r="S20" i="13"/>
  <c r="S22" i="13"/>
  <c r="S24" i="13"/>
  <c r="S26" i="13"/>
  <c r="S28" i="13"/>
  <c r="S30" i="13"/>
  <c r="S32" i="13"/>
  <c r="S34" i="13"/>
  <c r="S36" i="13"/>
  <c r="S38" i="13"/>
  <c r="S40" i="13"/>
  <c r="S42" i="13"/>
  <c r="S44" i="13"/>
  <c r="S46" i="13"/>
  <c r="S48" i="13"/>
  <c r="S50" i="13"/>
  <c r="S52" i="13"/>
  <c r="S54" i="13"/>
  <c r="S56" i="13"/>
  <c r="S5" i="13"/>
  <c r="S7" i="13"/>
  <c r="S11" i="13"/>
  <c r="S15" i="13"/>
  <c r="S19" i="13"/>
  <c r="S21" i="13"/>
  <c r="S25" i="13"/>
  <c r="S29" i="13"/>
  <c r="S33" i="13"/>
  <c r="S37" i="13"/>
  <c r="S41" i="13"/>
  <c r="S45" i="13"/>
  <c r="S47" i="13"/>
  <c r="S51" i="13"/>
  <c r="S55" i="13"/>
  <c r="S9" i="13"/>
  <c r="S13" i="13"/>
  <c r="S17" i="13"/>
  <c r="S23" i="13"/>
  <c r="S27" i="13"/>
  <c r="S31" i="13"/>
  <c r="S35" i="13"/>
  <c r="S39" i="13"/>
  <c r="S43" i="13"/>
  <c r="S49" i="13"/>
  <c r="S53" i="13"/>
  <c r="Q5" i="13"/>
  <c r="BA56" i="13"/>
  <c r="BA55" i="13"/>
  <c r="BA54" i="13"/>
  <c r="BA53" i="13"/>
  <c r="BA52" i="13"/>
  <c r="BA51" i="13"/>
  <c r="BA50" i="13"/>
  <c r="BA49" i="13"/>
  <c r="BA48" i="13"/>
  <c r="BA47" i="13"/>
  <c r="BA46" i="13"/>
  <c r="BA45" i="13"/>
  <c r="BA44" i="13"/>
  <c r="BA43" i="13"/>
  <c r="BA42" i="13"/>
  <c r="BA41" i="13"/>
  <c r="BA40" i="13"/>
  <c r="BA39" i="13"/>
  <c r="BA38" i="13"/>
  <c r="BA37" i="13"/>
  <c r="BA36" i="13"/>
  <c r="BA35" i="13"/>
  <c r="BA34" i="13"/>
  <c r="BA33" i="13"/>
  <c r="BA32" i="13"/>
  <c r="BA31" i="13"/>
  <c r="BA30" i="13"/>
  <c r="BA29" i="13"/>
  <c r="BA28" i="13"/>
  <c r="BA27" i="13"/>
  <c r="BA26" i="13"/>
  <c r="BA25" i="13"/>
  <c r="BA24" i="13"/>
  <c r="BA23" i="13"/>
  <c r="BA22" i="13"/>
  <c r="BA21" i="13"/>
  <c r="BA20" i="13"/>
  <c r="BA19" i="13"/>
  <c r="BA18" i="13"/>
  <c r="BA17" i="13"/>
  <c r="BA16" i="13"/>
  <c r="BA15" i="13"/>
  <c r="BA14" i="13"/>
  <c r="BA13" i="13"/>
  <c r="BA12" i="13"/>
  <c r="BA11" i="13"/>
  <c r="BA10" i="13"/>
  <c r="BA9" i="13"/>
  <c r="BA8" i="13"/>
  <c r="BA7" i="13"/>
  <c r="BA6" i="13"/>
  <c r="BA5" i="13"/>
  <c r="BC54" i="13"/>
  <c r="BC50" i="13"/>
  <c r="BC46" i="13"/>
  <c r="BC42" i="13"/>
  <c r="BC38" i="13"/>
  <c r="BC34" i="13"/>
  <c r="BC30" i="13"/>
  <c r="BC26" i="13"/>
  <c r="BC22" i="13"/>
  <c r="BC19" i="13"/>
  <c r="BC17" i="13"/>
  <c r="BC15" i="13"/>
  <c r="BC13" i="13"/>
  <c r="BC11" i="13"/>
  <c r="BC9" i="13"/>
  <c r="BC7" i="13"/>
  <c r="BC5" i="13"/>
  <c r="BC53" i="13"/>
  <c r="BC49" i="13"/>
  <c r="BC45" i="13"/>
  <c r="BC41" i="13"/>
  <c r="BC37" i="13"/>
  <c r="BC33" i="13"/>
  <c r="BC29" i="13"/>
  <c r="BC25" i="13"/>
  <c r="BC21" i="13"/>
  <c r="BC56" i="13"/>
  <c r="BC52" i="13"/>
  <c r="BC48" i="13"/>
  <c r="BC44" i="13"/>
  <c r="BC40" i="13"/>
  <c r="BC36" i="13"/>
  <c r="BC32" i="13"/>
  <c r="BC28" i="13"/>
  <c r="BC24" i="13"/>
  <c r="BC20" i="13"/>
  <c r="BC18" i="13"/>
  <c r="BC16" i="13"/>
  <c r="BC14" i="13"/>
  <c r="BC12" i="13"/>
  <c r="BC10" i="13"/>
  <c r="BC8" i="13"/>
  <c r="BC6" i="13"/>
  <c r="BC55" i="13"/>
  <c r="BC51" i="13"/>
  <c r="BC47" i="13"/>
  <c r="BC31" i="13"/>
  <c r="BC43" i="13"/>
  <c r="BC27" i="13"/>
  <c r="BC39" i="13"/>
  <c r="BC23" i="13"/>
  <c r="BC35" i="13"/>
  <c r="AU56" i="13"/>
  <c r="AU55" i="13"/>
  <c r="AU54" i="13"/>
  <c r="AU53" i="13"/>
  <c r="AU52" i="13"/>
  <c r="AU51" i="13"/>
  <c r="AU50" i="13"/>
  <c r="AU49" i="13"/>
  <c r="AU48" i="13"/>
  <c r="AU47" i="13"/>
  <c r="AU46" i="13"/>
  <c r="AU45" i="13"/>
  <c r="AU44" i="13"/>
  <c r="AU43" i="13"/>
  <c r="AU42" i="13"/>
  <c r="AU41" i="13"/>
  <c r="AU40" i="13"/>
  <c r="AU39" i="13"/>
  <c r="AU38" i="13"/>
  <c r="AU37" i="13"/>
  <c r="AU36" i="13"/>
  <c r="AU35" i="13"/>
  <c r="AU34" i="13"/>
  <c r="AU33" i="13"/>
  <c r="AU32" i="13"/>
  <c r="AU31" i="13"/>
  <c r="AU30" i="13"/>
  <c r="AU29" i="13"/>
  <c r="AU28" i="13"/>
  <c r="AU27" i="13"/>
  <c r="AU26" i="13"/>
  <c r="AU25" i="13"/>
  <c r="AW55" i="13"/>
  <c r="AW53" i="13"/>
  <c r="AW51" i="13"/>
  <c r="AW49" i="13"/>
  <c r="AW47" i="13"/>
  <c r="AW45" i="13"/>
  <c r="AW43" i="13"/>
  <c r="AW41" i="13"/>
  <c r="AW39" i="13"/>
  <c r="AW37" i="13"/>
  <c r="AW35" i="13"/>
  <c r="AW33" i="13"/>
  <c r="AW31" i="13"/>
  <c r="AW29" i="13"/>
  <c r="AW27" i="13"/>
  <c r="AW25" i="13"/>
  <c r="AW22" i="13"/>
  <c r="AW23" i="13"/>
  <c r="AU22" i="13"/>
  <c r="AU21" i="13"/>
  <c r="AU20" i="13"/>
  <c r="AU19" i="13"/>
  <c r="AU18" i="13"/>
  <c r="AU17" i="13"/>
  <c r="AU16" i="13"/>
  <c r="AU15" i="13"/>
  <c r="AU14" i="13"/>
  <c r="AU13" i="13"/>
  <c r="AU12" i="13"/>
  <c r="AU11" i="13"/>
  <c r="AU10" i="13"/>
  <c r="AU9" i="13"/>
  <c r="AU8" i="13"/>
  <c r="AU7" i="13"/>
  <c r="AU6" i="13"/>
  <c r="AU5" i="13"/>
  <c r="AW56" i="13"/>
  <c r="AW54" i="13"/>
  <c r="AW52" i="13"/>
  <c r="AW50" i="13"/>
  <c r="AW48" i="13"/>
  <c r="AW46" i="13"/>
  <c r="AW44" i="13"/>
  <c r="AW42" i="13"/>
  <c r="AW40" i="13"/>
  <c r="AW38" i="13"/>
  <c r="AW36" i="13"/>
  <c r="AW34" i="13"/>
  <c r="AW32" i="13"/>
  <c r="AW30" i="13"/>
  <c r="AW28" i="13"/>
  <c r="AW26" i="13"/>
  <c r="AW24" i="13"/>
  <c r="AU23" i="13"/>
  <c r="AW18" i="13"/>
  <c r="AW14" i="13"/>
  <c r="AW10" i="13"/>
  <c r="AW6" i="13"/>
  <c r="AW21" i="13"/>
  <c r="AW17" i="13"/>
  <c r="AW13" i="13"/>
  <c r="AW9" i="13"/>
  <c r="AW5" i="13"/>
  <c r="AW20" i="13"/>
  <c r="AW16" i="13"/>
  <c r="AW12" i="13"/>
  <c r="AW8" i="13"/>
  <c r="AU24" i="13"/>
  <c r="AW7" i="13"/>
  <c r="AW11" i="13"/>
  <c r="AW19" i="13"/>
  <c r="AW15" i="13"/>
  <c r="BU56" i="13"/>
  <c r="BU55" i="13"/>
  <c r="BU54" i="13"/>
  <c r="BU53" i="13"/>
  <c r="BU52" i="13"/>
  <c r="BU51" i="13"/>
  <c r="BU50" i="13"/>
  <c r="BU49" i="13"/>
  <c r="BU48" i="13"/>
  <c r="BU47" i="13"/>
  <c r="BU46" i="13"/>
  <c r="BU45" i="13"/>
  <c r="BU44" i="13"/>
  <c r="BU43" i="13"/>
  <c r="BU42" i="13"/>
  <c r="BU41" i="13"/>
  <c r="BU40" i="13"/>
  <c r="BU39" i="13"/>
  <c r="BU38" i="13"/>
  <c r="BU37" i="13"/>
  <c r="BU36" i="13"/>
  <c r="BU35" i="13"/>
  <c r="BU34" i="13"/>
  <c r="BU33" i="13"/>
  <c r="BU32" i="13"/>
  <c r="BU31" i="13"/>
  <c r="BU30" i="13"/>
  <c r="BU29" i="13"/>
  <c r="BU28" i="13"/>
  <c r="BU27" i="13"/>
  <c r="BU26" i="13"/>
  <c r="BU25" i="13"/>
  <c r="BU24" i="13"/>
  <c r="BU23" i="13"/>
  <c r="BU22" i="13"/>
  <c r="BU21" i="13"/>
  <c r="BU20" i="13"/>
  <c r="BU19" i="13"/>
  <c r="BU18" i="13"/>
  <c r="BU17" i="13"/>
  <c r="BU16" i="13"/>
  <c r="BU15" i="13"/>
  <c r="BU14" i="13"/>
  <c r="BU13" i="13"/>
  <c r="BU12" i="13"/>
  <c r="BU11" i="13"/>
  <c r="BU10" i="13"/>
  <c r="BU9" i="13"/>
  <c r="BU8" i="13"/>
  <c r="BU7" i="13"/>
  <c r="BU6" i="13"/>
  <c r="BU5" i="13"/>
  <c r="BS53" i="13"/>
  <c r="BS49" i="13"/>
  <c r="BS45" i="13"/>
  <c r="BS41" i="13"/>
  <c r="BW41" i="13" s="1"/>
  <c r="BS37" i="13"/>
  <c r="BS33" i="13"/>
  <c r="BS29" i="13"/>
  <c r="BS25" i="13"/>
  <c r="BS21" i="13"/>
  <c r="BS17" i="13"/>
  <c r="BS13" i="13"/>
  <c r="BS9" i="13"/>
  <c r="BW9" i="13" s="1"/>
  <c r="BS5" i="13"/>
  <c r="BS56" i="13"/>
  <c r="BS52" i="13"/>
  <c r="BS48" i="13"/>
  <c r="BS44" i="13"/>
  <c r="BW44" i="13" s="1"/>
  <c r="BS40" i="13"/>
  <c r="BS36" i="13"/>
  <c r="BS32" i="13"/>
  <c r="BS28" i="13"/>
  <c r="BS24" i="13"/>
  <c r="BS20" i="13"/>
  <c r="BS16" i="13"/>
  <c r="BS12" i="13"/>
  <c r="BS8" i="13"/>
  <c r="BS55" i="13"/>
  <c r="BS51" i="13"/>
  <c r="BS47" i="13"/>
  <c r="BS43" i="13"/>
  <c r="BS39" i="13"/>
  <c r="BS35" i="13"/>
  <c r="BS31" i="13"/>
  <c r="BS27" i="13"/>
  <c r="BW27" i="13" s="1"/>
  <c r="BS23" i="13"/>
  <c r="BS19" i="13"/>
  <c r="BS15" i="13"/>
  <c r="BS11" i="13"/>
  <c r="BS7" i="13"/>
  <c r="BS54" i="13"/>
  <c r="BS50" i="13"/>
  <c r="BS46" i="13"/>
  <c r="BS42" i="13"/>
  <c r="BW42" i="13" s="1"/>
  <c r="BS38" i="13"/>
  <c r="BS34" i="13"/>
  <c r="BS30" i="13"/>
  <c r="BS26" i="13"/>
  <c r="BS22" i="13"/>
  <c r="BS18" i="13"/>
  <c r="BS14" i="13"/>
  <c r="BS10" i="13"/>
  <c r="BW10" i="13" s="1"/>
  <c r="BS6" i="13"/>
  <c r="BO56" i="13"/>
  <c r="BO55" i="13"/>
  <c r="BO54" i="13"/>
  <c r="BO53" i="13"/>
  <c r="BO52" i="13"/>
  <c r="BO51" i="13"/>
  <c r="BO50" i="13"/>
  <c r="BO49" i="13"/>
  <c r="BO48" i="13"/>
  <c r="BO47" i="13"/>
  <c r="BO46" i="13"/>
  <c r="BO45" i="13"/>
  <c r="BO44" i="13"/>
  <c r="BO43" i="13"/>
  <c r="BO42" i="13"/>
  <c r="BO41" i="13"/>
  <c r="BO40" i="13"/>
  <c r="BO39" i="13"/>
  <c r="BO38" i="13"/>
  <c r="BO37" i="13"/>
  <c r="BO36" i="13"/>
  <c r="BO35" i="13"/>
  <c r="BO34" i="13"/>
  <c r="BO33" i="13"/>
  <c r="BO32" i="13"/>
  <c r="BO31" i="13"/>
  <c r="BO30" i="13"/>
  <c r="BO29" i="13"/>
  <c r="BO28" i="13"/>
  <c r="BO27" i="13"/>
  <c r="BO26" i="13"/>
  <c r="BO25" i="13"/>
  <c r="BO24" i="13"/>
  <c r="BO23" i="13"/>
  <c r="BO22" i="13"/>
  <c r="BO21" i="13"/>
  <c r="BO20" i="13"/>
  <c r="BO19" i="13"/>
  <c r="BO18" i="13"/>
  <c r="BO17" i="13"/>
  <c r="BM53" i="13"/>
  <c r="BM49" i="13"/>
  <c r="BM45" i="13"/>
  <c r="BM41" i="13"/>
  <c r="BM37" i="13"/>
  <c r="BM33" i="13"/>
  <c r="BM29" i="13"/>
  <c r="BM25" i="13"/>
  <c r="BM21" i="13"/>
  <c r="BM17" i="13"/>
  <c r="BM15" i="13"/>
  <c r="BM13" i="13"/>
  <c r="BM11" i="13"/>
  <c r="BM9" i="13"/>
  <c r="BM7" i="13"/>
  <c r="BM5" i="13"/>
  <c r="BM56" i="13"/>
  <c r="BM52" i="13"/>
  <c r="BM48" i="13"/>
  <c r="BM44" i="13"/>
  <c r="BM40" i="13"/>
  <c r="BM36" i="13"/>
  <c r="BM32" i="13"/>
  <c r="BM28" i="13"/>
  <c r="BM24" i="13"/>
  <c r="BM20" i="13"/>
  <c r="BO16" i="13"/>
  <c r="BO14" i="13"/>
  <c r="BO12" i="13"/>
  <c r="BO10" i="13"/>
  <c r="BO8" i="13"/>
  <c r="BO6" i="13"/>
  <c r="BM55" i="13"/>
  <c r="BM51" i="13"/>
  <c r="BM47" i="13"/>
  <c r="BM43" i="13"/>
  <c r="BM39" i="13"/>
  <c r="BM35" i="13"/>
  <c r="BM31" i="13"/>
  <c r="BM27" i="13"/>
  <c r="BM23" i="13"/>
  <c r="BM19" i="13"/>
  <c r="BM16" i="13"/>
  <c r="BM14" i="13"/>
  <c r="BQ14" i="13" s="1"/>
  <c r="BM12" i="13"/>
  <c r="BM10" i="13"/>
  <c r="BQ10" i="13" s="1"/>
  <c r="BM8" i="13"/>
  <c r="BM6" i="13"/>
  <c r="BM54" i="13"/>
  <c r="BM50" i="13"/>
  <c r="BM46" i="13"/>
  <c r="BM42" i="13"/>
  <c r="BM38" i="13"/>
  <c r="BM34" i="13"/>
  <c r="BM30" i="13"/>
  <c r="BM26" i="13"/>
  <c r="BM22" i="13"/>
  <c r="BM18" i="13"/>
  <c r="BO15" i="13"/>
  <c r="BO13" i="13"/>
  <c r="BO11" i="13"/>
  <c r="BO9" i="13"/>
  <c r="BO7" i="13"/>
  <c r="BO5" i="13"/>
  <c r="BJ45" i="13"/>
  <c r="BJ49" i="13"/>
  <c r="BJ53" i="13"/>
  <c r="BT59" i="13"/>
  <c r="BV5" i="13"/>
  <c r="BR59" i="13"/>
  <c r="BV9" i="13"/>
  <c r="BV13" i="13"/>
  <c r="BV17" i="13"/>
  <c r="BV21" i="13"/>
  <c r="BV25" i="13"/>
  <c r="BV29" i="13"/>
  <c r="BV33" i="13"/>
  <c r="BV37" i="13"/>
  <c r="BV41" i="13"/>
  <c r="BV45" i="13"/>
  <c r="BV49" i="13"/>
  <c r="BV53" i="13"/>
  <c r="J59" i="13"/>
  <c r="CV5" i="13"/>
  <c r="N5" i="13"/>
  <c r="CX47" i="13"/>
  <c r="CX49" i="13"/>
  <c r="CX29" i="13"/>
  <c r="CX15" i="13"/>
  <c r="CX53" i="13"/>
  <c r="CX40" i="13"/>
  <c r="CX20" i="13"/>
  <c r="CX43" i="13"/>
  <c r="CX21" i="13"/>
  <c r="CX48" i="13"/>
  <c r="CX32" i="13"/>
  <c r="CX18" i="13"/>
  <c r="CX54" i="13"/>
  <c r="N53" i="13"/>
  <c r="CV53" i="13"/>
  <c r="CV49" i="13"/>
  <c r="N49" i="13"/>
  <c r="CV45" i="13"/>
  <c r="N45" i="13"/>
  <c r="N41" i="13"/>
  <c r="CV41" i="13"/>
  <c r="N37" i="13"/>
  <c r="CV37" i="13"/>
  <c r="CV33" i="13"/>
  <c r="N33" i="13"/>
  <c r="CV29" i="13"/>
  <c r="N29" i="13"/>
  <c r="N25" i="13"/>
  <c r="CV25" i="13"/>
  <c r="CV21" i="13"/>
  <c r="N21" i="13"/>
  <c r="CV17" i="13"/>
  <c r="N17" i="13"/>
  <c r="N13" i="13"/>
  <c r="CV13" i="13"/>
  <c r="N9" i="13"/>
  <c r="CV9" i="13"/>
  <c r="AX23" i="13"/>
  <c r="AX8" i="13"/>
  <c r="AX12" i="13"/>
  <c r="AX16" i="13"/>
  <c r="AX20" i="13"/>
  <c r="AX27" i="13"/>
  <c r="AX35" i="13"/>
  <c r="AX43" i="13"/>
  <c r="AX51" i="13"/>
  <c r="AX24" i="13"/>
  <c r="BD14" i="13"/>
  <c r="BD18" i="13"/>
  <c r="BP8" i="13"/>
  <c r="BP12" i="13"/>
  <c r="BP16" i="13"/>
  <c r="BP20" i="13"/>
  <c r="BP24" i="13"/>
  <c r="BP28" i="13"/>
  <c r="BP32" i="13"/>
  <c r="BP36" i="13"/>
  <c r="BP40" i="13"/>
  <c r="BP44" i="13"/>
  <c r="BP48" i="13"/>
  <c r="BP52" i="13"/>
  <c r="BP56" i="13"/>
  <c r="CH16" i="13"/>
  <c r="CH20" i="13"/>
  <c r="CH24" i="13"/>
  <c r="CH28" i="13"/>
  <c r="CH32" i="13"/>
  <c r="CH36" i="13"/>
  <c r="CH40" i="13"/>
  <c r="CH44" i="13"/>
  <c r="CH48" i="13"/>
  <c r="CH52" i="13"/>
  <c r="CH56" i="13"/>
  <c r="AF6" i="13"/>
  <c r="AF10" i="13"/>
  <c r="AF14" i="13"/>
  <c r="AF18" i="13"/>
  <c r="AF22" i="13"/>
  <c r="AF26" i="13"/>
  <c r="AF30" i="13"/>
  <c r="AF34" i="13"/>
  <c r="AF38" i="13"/>
  <c r="AF42" i="13"/>
  <c r="AF46" i="13"/>
  <c r="AF50" i="13"/>
  <c r="AF54" i="13"/>
  <c r="X59" i="13"/>
  <c r="Z54" i="13"/>
  <c r="Z50" i="13"/>
  <c r="Z46" i="13"/>
  <c r="Z42" i="13"/>
  <c r="Z38" i="13"/>
  <c r="Z34" i="13"/>
  <c r="Z30" i="13"/>
  <c r="Z26" i="13"/>
  <c r="Z22" i="13"/>
  <c r="Z18" i="13"/>
  <c r="Z14" i="13"/>
  <c r="Z10" i="13"/>
  <c r="Z6" i="13"/>
  <c r="R59" i="13"/>
  <c r="T54" i="13"/>
  <c r="T50" i="13"/>
  <c r="T46" i="13"/>
  <c r="T42" i="13"/>
  <c r="T38" i="13"/>
  <c r="T34" i="13"/>
  <c r="T30" i="13"/>
  <c r="T26" i="13"/>
  <c r="T22" i="13"/>
  <c r="T18" i="13"/>
  <c r="T14" i="13"/>
  <c r="T10" i="13"/>
  <c r="T6" i="13"/>
  <c r="CN8" i="13"/>
  <c r="CN12" i="13"/>
  <c r="CN16" i="13"/>
  <c r="CN20" i="13"/>
  <c r="CN24" i="13"/>
  <c r="CN28" i="13"/>
  <c r="CN32" i="13"/>
  <c r="CN36" i="13"/>
  <c r="CN40" i="13"/>
  <c r="CN44" i="13"/>
  <c r="CN48" i="13"/>
  <c r="CN52" i="13"/>
  <c r="CN56" i="13"/>
  <c r="CB30" i="13"/>
  <c r="BZ59" i="13"/>
  <c r="CB6" i="13"/>
  <c r="CB10" i="13"/>
  <c r="CB14" i="13"/>
  <c r="CB18" i="13"/>
  <c r="CB22" i="13"/>
  <c r="CB42" i="13"/>
  <c r="CT7" i="13"/>
  <c r="CT11" i="13"/>
  <c r="CT15" i="13"/>
  <c r="CT19" i="13"/>
  <c r="CT23" i="13"/>
  <c r="CT27" i="13"/>
  <c r="CT31" i="13"/>
  <c r="CT35" i="13"/>
  <c r="CT39" i="13"/>
  <c r="CT43" i="13"/>
  <c r="CT47" i="13"/>
  <c r="CT51" i="13"/>
  <c r="CT55" i="13"/>
  <c r="Y6" i="13"/>
  <c r="Y7" i="13"/>
  <c r="Y8" i="13"/>
  <c r="Y9" i="13"/>
  <c r="Y10" i="13"/>
  <c r="Y11" i="13"/>
  <c r="Y12" i="13"/>
  <c r="Y13" i="13"/>
  <c r="Y14" i="13"/>
  <c r="Y15" i="13"/>
  <c r="Y16" i="13"/>
  <c r="Y17" i="13"/>
  <c r="Y18" i="13"/>
  <c r="Y19" i="13"/>
  <c r="Y20" i="13"/>
  <c r="Y21" i="13"/>
  <c r="Y22" i="13"/>
  <c r="Y23" i="13"/>
  <c r="Y24" i="13"/>
  <c r="Y25" i="13"/>
  <c r="Y26" i="13"/>
  <c r="Y5"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Y27" i="13"/>
  <c r="Y29" i="13"/>
  <c r="Y31" i="13"/>
  <c r="Y33" i="13"/>
  <c r="Y35" i="13"/>
  <c r="Y37" i="13"/>
  <c r="Y39" i="13"/>
  <c r="Y41" i="13"/>
  <c r="Y43" i="13"/>
  <c r="Y45" i="13"/>
  <c r="Y47" i="13"/>
  <c r="Y49" i="13"/>
  <c r="Y51" i="13"/>
  <c r="Y53" i="13"/>
  <c r="Y55" i="13"/>
  <c r="Y30" i="13"/>
  <c r="Y34" i="13"/>
  <c r="Y38" i="13"/>
  <c r="Y44" i="13"/>
  <c r="Y48" i="13"/>
  <c r="Y52" i="13"/>
  <c r="Y54" i="13"/>
  <c r="W5" i="13"/>
  <c r="Y28" i="13"/>
  <c r="Y32" i="13"/>
  <c r="Y36" i="13"/>
  <c r="Y40" i="13"/>
  <c r="Y42" i="13"/>
  <c r="Y46" i="13"/>
  <c r="Y50" i="13"/>
  <c r="Y56" i="13"/>
  <c r="CA56" i="13"/>
  <c r="CA55" i="13"/>
  <c r="CA54" i="13"/>
  <c r="CA53" i="13"/>
  <c r="CA52" i="13"/>
  <c r="CA51" i="13"/>
  <c r="CA50" i="13"/>
  <c r="CA49" i="13"/>
  <c r="CA48" i="13"/>
  <c r="CA47" i="13"/>
  <c r="CA46" i="13"/>
  <c r="CA45" i="13"/>
  <c r="CA44" i="13"/>
  <c r="CA43" i="13"/>
  <c r="CA42" i="13"/>
  <c r="CA41" i="13"/>
  <c r="CA40" i="13"/>
  <c r="CA39" i="13"/>
  <c r="CA38" i="13"/>
  <c r="CA37" i="13"/>
  <c r="BY56" i="13"/>
  <c r="BY55" i="13"/>
  <c r="BY54" i="13"/>
  <c r="BY53" i="13"/>
  <c r="BY52" i="13"/>
  <c r="BY51" i="13"/>
  <c r="BY50" i="13"/>
  <c r="BY49" i="13"/>
  <c r="BY48" i="13"/>
  <c r="BY47" i="13"/>
  <c r="BY46" i="13"/>
  <c r="BY45" i="13"/>
  <c r="BY44" i="13"/>
  <c r="BY43" i="13"/>
  <c r="BY42" i="13"/>
  <c r="BY41" i="13"/>
  <c r="BY40" i="13"/>
  <c r="BY39" i="13"/>
  <c r="BY38" i="13"/>
  <c r="BY37" i="13"/>
  <c r="BY36" i="13"/>
  <c r="BY35" i="13"/>
  <c r="BY34" i="13"/>
  <c r="BY33" i="13"/>
  <c r="BY32" i="13"/>
  <c r="BY31" i="13"/>
  <c r="BY30" i="13"/>
  <c r="BY29" i="13"/>
  <c r="BY28" i="13"/>
  <c r="BY27" i="13"/>
  <c r="BY26" i="13"/>
  <c r="BY25" i="13"/>
  <c r="CA35" i="13"/>
  <c r="CA33" i="13"/>
  <c r="CA31" i="13"/>
  <c r="CA29" i="13"/>
  <c r="CA27" i="13"/>
  <c r="CA25" i="13"/>
  <c r="CA23" i="13"/>
  <c r="CA22" i="13"/>
  <c r="CA21" i="13"/>
  <c r="CA20" i="13"/>
  <c r="CA19" i="13"/>
  <c r="CA18" i="13"/>
  <c r="CA17" i="13"/>
  <c r="CA16" i="13"/>
  <c r="CA15" i="13"/>
  <c r="CA14" i="13"/>
  <c r="CA13" i="13"/>
  <c r="CA12" i="13"/>
  <c r="CA11" i="13"/>
  <c r="CA10" i="13"/>
  <c r="CA9" i="13"/>
  <c r="CA8" i="13"/>
  <c r="CA7" i="13"/>
  <c r="CA6" i="13"/>
  <c r="CA5" i="13"/>
  <c r="CA36" i="13"/>
  <c r="CA34" i="13"/>
  <c r="CA32" i="13"/>
  <c r="CA30" i="13"/>
  <c r="CA28" i="13"/>
  <c r="CA26" i="13"/>
  <c r="CA24" i="13"/>
  <c r="BY21" i="13"/>
  <c r="BY17" i="13"/>
  <c r="BY13" i="13"/>
  <c r="BY9" i="13"/>
  <c r="BY5" i="13"/>
  <c r="BY24" i="13"/>
  <c r="BY20" i="13"/>
  <c r="BY16" i="13"/>
  <c r="BY12" i="13"/>
  <c r="BY8" i="13"/>
  <c r="BY23" i="13"/>
  <c r="BY19" i="13"/>
  <c r="BY15" i="13"/>
  <c r="BY11" i="13"/>
  <c r="BY7" i="13"/>
  <c r="BY22" i="13"/>
  <c r="BY18" i="13"/>
  <c r="BY14" i="13"/>
  <c r="BY10" i="13"/>
  <c r="BY6" i="13"/>
  <c r="BG55" i="13"/>
  <c r="BG53" i="13"/>
  <c r="BG51" i="13"/>
  <c r="BG49" i="13"/>
  <c r="BG47" i="13"/>
  <c r="BG45" i="13"/>
  <c r="BI43" i="13"/>
  <c r="BG42" i="13"/>
  <c r="BI39" i="13"/>
  <c r="BG38" i="13"/>
  <c r="BI35" i="13"/>
  <c r="BI56" i="13"/>
  <c r="BI54" i="13"/>
  <c r="BI52" i="13"/>
  <c r="BI50" i="13"/>
  <c r="BI48" i="13"/>
  <c r="BI46" i="13"/>
  <c r="BI44" i="13"/>
  <c r="BG43" i="13"/>
  <c r="BI40" i="13"/>
  <c r="BG39" i="13"/>
  <c r="BI36" i="13"/>
  <c r="BG35" i="13"/>
  <c r="BG34" i="13"/>
  <c r="BG33" i="13"/>
  <c r="BG32" i="13"/>
  <c r="BG31" i="13"/>
  <c r="BG30" i="13"/>
  <c r="BG29" i="13"/>
  <c r="BG28" i="13"/>
  <c r="BG27" i="13"/>
  <c r="BG26" i="13"/>
  <c r="BG25" i="13"/>
  <c r="BG24" i="13"/>
  <c r="BG23" i="13"/>
  <c r="BG22" i="13"/>
  <c r="BG21" i="13"/>
  <c r="BG20" i="13"/>
  <c r="BG19" i="13"/>
  <c r="BG18" i="13"/>
  <c r="BG17" i="13"/>
  <c r="BG16" i="13"/>
  <c r="BG15" i="13"/>
  <c r="BG14" i="13"/>
  <c r="BG13" i="13"/>
  <c r="BG12" i="13"/>
  <c r="BG11" i="13"/>
  <c r="BG10" i="13"/>
  <c r="BG9" i="13"/>
  <c r="BG8" i="13"/>
  <c r="BG7" i="13"/>
  <c r="BG6" i="13"/>
  <c r="BG5" i="13"/>
  <c r="BG56" i="13"/>
  <c r="BG54" i="13"/>
  <c r="BG52" i="13"/>
  <c r="BG50" i="13"/>
  <c r="BG48" i="13"/>
  <c r="BG46" i="13"/>
  <c r="BG44" i="13"/>
  <c r="BI41" i="13"/>
  <c r="BG40" i="13"/>
  <c r="BI37" i="13"/>
  <c r="BG36" i="13"/>
  <c r="BI53" i="13"/>
  <c r="BI45" i="13"/>
  <c r="BI34" i="13"/>
  <c r="BI30" i="13"/>
  <c r="BI26" i="13"/>
  <c r="BI22" i="13"/>
  <c r="BI18" i="13"/>
  <c r="BI14" i="13"/>
  <c r="BI10" i="13"/>
  <c r="BI6" i="13"/>
  <c r="BI51" i="13"/>
  <c r="BI38" i="13"/>
  <c r="BI33" i="13"/>
  <c r="BI29" i="13"/>
  <c r="BI25" i="13"/>
  <c r="BI21" i="13"/>
  <c r="BI17" i="13"/>
  <c r="BI13" i="13"/>
  <c r="BI9" i="13"/>
  <c r="BI5" i="13"/>
  <c r="BI49" i="13"/>
  <c r="BI42" i="13"/>
  <c r="BG37" i="13"/>
  <c r="BI32" i="13"/>
  <c r="BI28" i="13"/>
  <c r="BI24" i="13"/>
  <c r="BI20" i="13"/>
  <c r="BI16" i="13"/>
  <c r="BI12" i="13"/>
  <c r="BI8" i="13"/>
  <c r="BI55" i="13"/>
  <c r="BI47" i="13"/>
  <c r="BG41" i="13"/>
  <c r="BI31" i="13"/>
  <c r="BI27" i="13"/>
  <c r="BI23" i="13"/>
  <c r="BI19" i="13"/>
  <c r="BI15" i="13"/>
  <c r="BI11" i="13"/>
  <c r="BI7" i="13"/>
  <c r="BJ47" i="13"/>
  <c r="BV7" i="13"/>
  <c r="BV19" i="13"/>
  <c r="BV31" i="13"/>
  <c r="BV43" i="13"/>
  <c r="BV51" i="13"/>
  <c r="BV55" i="13"/>
  <c r="CX33" i="13"/>
  <c r="CX31" i="13"/>
  <c r="N51" i="13"/>
  <c r="CV51" i="13"/>
  <c r="N39" i="13"/>
  <c r="CV39" i="13"/>
  <c r="N31" i="13"/>
  <c r="CV31" i="13"/>
  <c r="N19" i="13"/>
  <c r="CV19" i="13"/>
  <c r="N15" i="13"/>
  <c r="CV15" i="13"/>
  <c r="N7" i="13"/>
  <c r="CV7" i="13"/>
  <c r="BP10" i="13"/>
  <c r="BP22" i="13"/>
  <c r="BP34" i="13"/>
  <c r="BP46" i="13"/>
  <c r="CH54" i="13"/>
  <c r="Z44" i="13"/>
  <c r="T20" i="13"/>
  <c r="CN22" i="13"/>
  <c r="CT5" i="13"/>
  <c r="CP59" i="13"/>
  <c r="CT13" i="13"/>
  <c r="CT25" i="13"/>
  <c r="CT37" i="13"/>
  <c r="CT45" i="13"/>
  <c r="CT53" i="13"/>
  <c r="AH224" i="5"/>
  <c r="CE56" i="13"/>
  <c r="CE55" i="13"/>
  <c r="CE54" i="13"/>
  <c r="CE53" i="13"/>
  <c r="CE52" i="13"/>
  <c r="CE51" i="13"/>
  <c r="CE50" i="13"/>
  <c r="CE49" i="13"/>
  <c r="CE48" i="13"/>
  <c r="CE47" i="13"/>
  <c r="CE46" i="13"/>
  <c r="CE45" i="13"/>
  <c r="CE44" i="13"/>
  <c r="CE43" i="13"/>
  <c r="CE42" i="13"/>
  <c r="CE41" i="13"/>
  <c r="CE40" i="13"/>
  <c r="CE39" i="13"/>
  <c r="CE38" i="13"/>
  <c r="CE37" i="13"/>
  <c r="CE36" i="13"/>
  <c r="CE35" i="13"/>
  <c r="CE34" i="13"/>
  <c r="CE33" i="13"/>
  <c r="CE32" i="13"/>
  <c r="CE31" i="13"/>
  <c r="CE30" i="13"/>
  <c r="CE29" i="13"/>
  <c r="CE28" i="13"/>
  <c r="CE27" i="13"/>
  <c r="CE26" i="13"/>
  <c r="CE25" i="13"/>
  <c r="CE24" i="13"/>
  <c r="CE23" i="13"/>
  <c r="CE22" i="13"/>
  <c r="CE21" i="13"/>
  <c r="CE20" i="13"/>
  <c r="CE19" i="13"/>
  <c r="CE18" i="13"/>
  <c r="CE17" i="13"/>
  <c r="CE16" i="13"/>
  <c r="CE15" i="13"/>
  <c r="CG14" i="13"/>
  <c r="CG13" i="13"/>
  <c r="CG12" i="13"/>
  <c r="CG11" i="13"/>
  <c r="CG10" i="13"/>
  <c r="CG9" i="13"/>
  <c r="CG8" i="13"/>
  <c r="CG7" i="13"/>
  <c r="CG6" i="13"/>
  <c r="CG5" i="13"/>
  <c r="CG55" i="13"/>
  <c r="CG53" i="13"/>
  <c r="CG51" i="13"/>
  <c r="CG49" i="13"/>
  <c r="CG47" i="13"/>
  <c r="CG45" i="13"/>
  <c r="CG43" i="13"/>
  <c r="CG41" i="13"/>
  <c r="CG39" i="13"/>
  <c r="CG37" i="13"/>
  <c r="CG35" i="13"/>
  <c r="CG33" i="13"/>
  <c r="CG31" i="13"/>
  <c r="CG29" i="13"/>
  <c r="CG27" i="13"/>
  <c r="CG25" i="13"/>
  <c r="CG23" i="13"/>
  <c r="CG21" i="13"/>
  <c r="CG19" i="13"/>
  <c r="CG17" i="13"/>
  <c r="CG15" i="13"/>
  <c r="CE14" i="13"/>
  <c r="CE13" i="13"/>
  <c r="CE12" i="13"/>
  <c r="CE11" i="13"/>
  <c r="CE10" i="13"/>
  <c r="CE9" i="13"/>
  <c r="CE8" i="13"/>
  <c r="CE7" i="13"/>
  <c r="CE6" i="13"/>
  <c r="CE5" i="13"/>
  <c r="CG52" i="13"/>
  <c r="CG44" i="13"/>
  <c r="CG36" i="13"/>
  <c r="CG28" i="13"/>
  <c r="CG20" i="13"/>
  <c r="CG50" i="13"/>
  <c r="CG42" i="13"/>
  <c r="CG34" i="13"/>
  <c r="CG26" i="13"/>
  <c r="CG18" i="13"/>
  <c r="CG56" i="13"/>
  <c r="CG48" i="13"/>
  <c r="CG40" i="13"/>
  <c r="CG32" i="13"/>
  <c r="CG24" i="13"/>
  <c r="CG16" i="13"/>
  <c r="CG38" i="13"/>
  <c r="CG30" i="13"/>
  <c r="CG54" i="13"/>
  <c r="CG22" i="13"/>
  <c r="CG46" i="13"/>
  <c r="AI56" i="13"/>
  <c r="AI55" i="13"/>
  <c r="AI54" i="13"/>
  <c r="AI53" i="13"/>
  <c r="AI52" i="13"/>
  <c r="AI51" i="13"/>
  <c r="AI50" i="13"/>
  <c r="AI49" i="13"/>
  <c r="AI48" i="13"/>
  <c r="AI47" i="13"/>
  <c r="AI46" i="13"/>
  <c r="AI45" i="13"/>
  <c r="AI44" i="13"/>
  <c r="AI43" i="13"/>
  <c r="AI42" i="13"/>
  <c r="AI41" i="13"/>
  <c r="AI40" i="13"/>
  <c r="AI39" i="13"/>
  <c r="AI38" i="13"/>
  <c r="AI37" i="13"/>
  <c r="AI36" i="13"/>
  <c r="AI35" i="13"/>
  <c r="AI34" i="13"/>
  <c r="AI33" i="13"/>
  <c r="AI32" i="13"/>
  <c r="AI31" i="13"/>
  <c r="AI30" i="13"/>
  <c r="AI29" i="13"/>
  <c r="AI28" i="13"/>
  <c r="AI27" i="13"/>
  <c r="AI26" i="13"/>
  <c r="AI25" i="13"/>
  <c r="AI24" i="13"/>
  <c r="AI23" i="13"/>
  <c r="AI22" i="13"/>
  <c r="AI21" i="13"/>
  <c r="AI20" i="13"/>
  <c r="AI19" i="13"/>
  <c r="AI18" i="13"/>
  <c r="AI17" i="13"/>
  <c r="AI16" i="13"/>
  <c r="AI15" i="13"/>
  <c r="AI14" i="13"/>
  <c r="AI13" i="13"/>
  <c r="AI12" i="13"/>
  <c r="AI11" i="13"/>
  <c r="AI10" i="13"/>
  <c r="AI9" i="13"/>
  <c r="AI8" i="13"/>
  <c r="AI7" i="13"/>
  <c r="AI6" i="13"/>
  <c r="AI5" i="13"/>
  <c r="AK54" i="13"/>
  <c r="AK50" i="13"/>
  <c r="AK46" i="13"/>
  <c r="AK42" i="13"/>
  <c r="AK38" i="13"/>
  <c r="AK34" i="13"/>
  <c r="AK30" i="13"/>
  <c r="AK26" i="13"/>
  <c r="AK22" i="13"/>
  <c r="AK18" i="13"/>
  <c r="AK14" i="13"/>
  <c r="AK10" i="13"/>
  <c r="AK6" i="13"/>
  <c r="AK53" i="13"/>
  <c r="AK49" i="13"/>
  <c r="AK45" i="13"/>
  <c r="AK41" i="13"/>
  <c r="AK37" i="13"/>
  <c r="AK33" i="13"/>
  <c r="AK29" i="13"/>
  <c r="AK25" i="13"/>
  <c r="AK21" i="13"/>
  <c r="AK17" i="13"/>
  <c r="AK13" i="13"/>
  <c r="AK9" i="13"/>
  <c r="AK5" i="13"/>
  <c r="AK56" i="13"/>
  <c r="AK52" i="13"/>
  <c r="AK48" i="13"/>
  <c r="AK44" i="13"/>
  <c r="AK40" i="13"/>
  <c r="AK36" i="13"/>
  <c r="AK32" i="13"/>
  <c r="AK28" i="13"/>
  <c r="AK24" i="13"/>
  <c r="AK20" i="13"/>
  <c r="AK16" i="13"/>
  <c r="AK12" i="13"/>
  <c r="AK8" i="13"/>
  <c r="AK47" i="13"/>
  <c r="AK31" i="13"/>
  <c r="AK15" i="13"/>
  <c r="AK35" i="13"/>
  <c r="AK43" i="13"/>
  <c r="AK27" i="13"/>
  <c r="AK11" i="13"/>
  <c r="AK55" i="13"/>
  <c r="AK39" i="13"/>
  <c r="AK23" i="13"/>
  <c r="AK7" i="13"/>
  <c r="AK51" i="13"/>
  <c r="AK19" i="13"/>
  <c r="BJ27" i="13"/>
  <c r="BJ31" i="13"/>
  <c r="BJ35" i="13"/>
  <c r="BJ41" i="13"/>
  <c r="BJ46" i="13"/>
  <c r="BJ50" i="13"/>
  <c r="BJ54" i="13"/>
  <c r="BV6" i="13"/>
  <c r="BV10" i="13"/>
  <c r="BV14" i="13"/>
  <c r="BV18" i="13"/>
  <c r="BV22" i="13"/>
  <c r="BV26" i="13"/>
  <c r="BV30" i="13"/>
  <c r="BV34" i="13"/>
  <c r="BV38" i="13"/>
  <c r="BV42" i="13"/>
  <c r="BV46" i="13"/>
  <c r="BV50" i="13"/>
  <c r="BV54" i="13"/>
  <c r="CX5" i="13"/>
  <c r="L59" i="13"/>
  <c r="CX39" i="13"/>
  <c r="CX45" i="13"/>
  <c r="CX25" i="13"/>
  <c r="CX11" i="13"/>
  <c r="CX50" i="13"/>
  <c r="CX34" i="13"/>
  <c r="CX16" i="13"/>
  <c r="CX37" i="13"/>
  <c r="CX19" i="13"/>
  <c r="CX44" i="13"/>
  <c r="CX28" i="13"/>
  <c r="CX14" i="13"/>
  <c r="N56" i="13"/>
  <c r="CV56" i="13"/>
  <c r="N52" i="13"/>
  <c r="CV52" i="13"/>
  <c r="CV48" i="13"/>
  <c r="N48" i="13"/>
  <c r="CV44" i="13"/>
  <c r="N44" i="13"/>
  <c r="N40" i="13"/>
  <c r="CV40" i="13"/>
  <c r="N36" i="13"/>
  <c r="CV36" i="13"/>
  <c r="N32" i="13"/>
  <c r="CV32" i="13"/>
  <c r="N28" i="13"/>
  <c r="CV28" i="13"/>
  <c r="N24" i="13"/>
  <c r="CV24" i="13"/>
  <c r="N20" i="13"/>
  <c r="CV20" i="13"/>
  <c r="N16" i="13"/>
  <c r="CV16" i="13"/>
  <c r="N12" i="13"/>
  <c r="CV12" i="13"/>
  <c r="N8" i="13"/>
  <c r="CV8" i="13"/>
  <c r="AT59" i="13"/>
  <c r="AX5" i="13"/>
  <c r="AZ59" i="13"/>
  <c r="BD5" i="13"/>
  <c r="BB59" i="13"/>
  <c r="BN59" i="13"/>
  <c r="BL59" i="13"/>
  <c r="BP5" i="13"/>
  <c r="BP9" i="13"/>
  <c r="BP13" i="13"/>
  <c r="BP17" i="13"/>
  <c r="BP21" i="13"/>
  <c r="BP25" i="13"/>
  <c r="BP29" i="13"/>
  <c r="BP33" i="13"/>
  <c r="BP37" i="13"/>
  <c r="BP41" i="13"/>
  <c r="BP45" i="13"/>
  <c r="BP49" i="13"/>
  <c r="BP53" i="13"/>
  <c r="AN59" i="13"/>
  <c r="AR5" i="13"/>
  <c r="AP59" i="13"/>
  <c r="CH6" i="13"/>
  <c r="CF59" i="13"/>
  <c r="CH17" i="13"/>
  <c r="CH21" i="13"/>
  <c r="CH25" i="13"/>
  <c r="CH29" i="13"/>
  <c r="CH33" i="13"/>
  <c r="CH37" i="13"/>
  <c r="CH41" i="13"/>
  <c r="CH45" i="13"/>
  <c r="CH49" i="13"/>
  <c r="CH53" i="13"/>
  <c r="AD59" i="13"/>
  <c r="AF7" i="13"/>
  <c r="AF11" i="13"/>
  <c r="AF15" i="13"/>
  <c r="AF19" i="13"/>
  <c r="AF23" i="13"/>
  <c r="AF27" i="13"/>
  <c r="AF31" i="13"/>
  <c r="AF35" i="13"/>
  <c r="AF39" i="13"/>
  <c r="AF43" i="13"/>
  <c r="AF47" i="13"/>
  <c r="AF51" i="13"/>
  <c r="AF55" i="13"/>
  <c r="V59" i="13"/>
  <c r="Z5" i="13"/>
  <c r="Z53" i="13"/>
  <c r="Z49" i="13"/>
  <c r="Z45" i="13"/>
  <c r="Z41" i="13"/>
  <c r="Z37" i="13"/>
  <c r="Z33" i="13"/>
  <c r="Z29" i="13"/>
  <c r="Z25" i="13"/>
  <c r="Z21" i="13"/>
  <c r="Z17" i="13"/>
  <c r="Z13" i="13"/>
  <c r="Z9" i="13"/>
  <c r="P59" i="13"/>
  <c r="T5" i="13"/>
  <c r="T53" i="13"/>
  <c r="T49" i="13"/>
  <c r="T45" i="13"/>
  <c r="T41" i="13"/>
  <c r="T37" i="13"/>
  <c r="T33" i="13"/>
  <c r="T29" i="13"/>
  <c r="T25" i="13"/>
  <c r="T21" i="13"/>
  <c r="T17" i="13"/>
  <c r="T13" i="13"/>
  <c r="T9" i="13"/>
  <c r="CL59" i="13"/>
  <c r="CJ59" i="13"/>
  <c r="CN5" i="13"/>
  <c r="CN9" i="13"/>
  <c r="CN13" i="13"/>
  <c r="CN17" i="13"/>
  <c r="CN21" i="13"/>
  <c r="CN25" i="13"/>
  <c r="CN29" i="13"/>
  <c r="CN33" i="13"/>
  <c r="CN37" i="13"/>
  <c r="CN41" i="13"/>
  <c r="CN45" i="13"/>
  <c r="CN49" i="13"/>
  <c r="CN53" i="13"/>
  <c r="CB26" i="13"/>
  <c r="CB7" i="13"/>
  <c r="CB11" i="13"/>
  <c r="CB15" i="13"/>
  <c r="CB19" i="13"/>
  <c r="CB23" i="13"/>
  <c r="CB46" i="13"/>
  <c r="AH59" i="13"/>
  <c r="AL5" i="13"/>
  <c r="AJ59" i="13"/>
  <c r="CT8" i="13"/>
  <c r="CT12" i="13"/>
  <c r="CT16" i="13"/>
  <c r="CT20" i="13"/>
  <c r="CT24" i="13"/>
  <c r="CT28" i="13"/>
  <c r="CT32" i="13"/>
  <c r="CT36" i="13"/>
  <c r="CT40" i="13"/>
  <c r="CT44" i="13"/>
  <c r="CT48" i="13"/>
  <c r="CT52" i="13"/>
  <c r="CT56" i="13"/>
  <c r="CS34" i="7"/>
  <c r="CS56" i="7"/>
  <c r="CS7" i="7"/>
  <c r="CS39" i="7"/>
  <c r="CS44" i="7"/>
  <c r="CS17" i="7"/>
  <c r="CS25" i="7"/>
  <c r="CS27" i="7"/>
  <c r="CS33" i="7"/>
  <c r="CS55" i="7"/>
  <c r="CS20" i="7"/>
  <c r="CS54" i="7"/>
  <c r="CS15" i="7"/>
  <c r="CS46" i="7"/>
  <c r="CS19" i="7"/>
  <c r="CS28" i="7"/>
  <c r="CS11" i="7"/>
  <c r="CS47" i="7"/>
  <c r="CS45" i="7"/>
  <c r="CS52" i="7"/>
  <c r="CS29" i="7"/>
  <c r="CS35" i="7"/>
  <c r="CS16" i="7"/>
  <c r="CS43" i="7"/>
  <c r="CS41" i="7"/>
  <c r="CS5" i="7"/>
  <c r="CS40" i="7"/>
  <c r="CS48" i="7"/>
  <c r="CS50" i="7"/>
  <c r="CS49" i="7"/>
  <c r="CS26" i="7"/>
  <c r="CQ22" i="7"/>
  <c r="CS13" i="7"/>
  <c r="CS31" i="7"/>
  <c r="CS9" i="7"/>
  <c r="CS23" i="7"/>
  <c r="CS36" i="7"/>
  <c r="CS22" i="7"/>
  <c r="CS12" i="7"/>
  <c r="CS42" i="7"/>
  <c r="AI34" i="7"/>
  <c r="CQ24" i="7"/>
  <c r="CQ27" i="7"/>
  <c r="BA5" i="7"/>
  <c r="CS6" i="7"/>
  <c r="CS38" i="7"/>
  <c r="CS30" i="7"/>
  <c r="CS53" i="7"/>
  <c r="CS32" i="7"/>
  <c r="CS8" i="7"/>
  <c r="CS10" i="7"/>
  <c r="CS18" i="7"/>
  <c r="CS51" i="7"/>
  <c r="CS24" i="7"/>
  <c r="CS21" i="7"/>
  <c r="CS14" i="7"/>
  <c r="CS37" i="7"/>
  <c r="AI183" i="5"/>
  <c r="AH65" i="5"/>
  <c r="BA14" i="7"/>
  <c r="AI18" i="7"/>
  <c r="AI22" i="7"/>
  <c r="CQ5" i="7"/>
  <c r="BA12" i="7"/>
  <c r="AI38" i="7"/>
  <c r="AI43" i="7"/>
  <c r="BA24" i="7"/>
  <c r="BA52" i="7"/>
  <c r="CQ13" i="7"/>
  <c r="CQ12" i="7"/>
  <c r="CQ37" i="7"/>
  <c r="AI19" i="7"/>
  <c r="BA39" i="7"/>
  <c r="CQ20" i="7"/>
  <c r="CQ39" i="7"/>
  <c r="CQ40" i="7"/>
  <c r="AH33" i="5"/>
  <c r="BA34" i="7"/>
  <c r="CQ17" i="7"/>
  <c r="CQ49" i="7"/>
  <c r="CQ41" i="7"/>
  <c r="CQ50" i="7"/>
  <c r="CQ28" i="7"/>
  <c r="CQ18" i="7"/>
  <c r="AI238" i="5"/>
  <c r="BM39" i="7"/>
  <c r="BA16" i="7"/>
  <c r="BA6" i="7"/>
  <c r="BA41" i="7"/>
  <c r="BA17" i="7"/>
  <c r="BA48" i="7"/>
  <c r="AH166" i="5"/>
  <c r="CQ29" i="7"/>
  <c r="CQ23" i="7"/>
  <c r="CQ26" i="7"/>
  <c r="CQ7" i="7"/>
  <c r="AI33" i="7"/>
  <c r="AI53" i="7"/>
  <c r="CQ45" i="7"/>
  <c r="BA30" i="7"/>
  <c r="CQ10" i="7"/>
  <c r="AH250" i="5"/>
  <c r="AH252" i="5"/>
  <c r="CQ53" i="7"/>
  <c r="AH57" i="5"/>
  <c r="AI10" i="7"/>
  <c r="AI39" i="7"/>
  <c r="BA10" i="7"/>
  <c r="BA45" i="7"/>
  <c r="BL59" i="7"/>
  <c r="F72" i="7" s="1" a="1"/>
  <c r="F72" i="7" s="1"/>
  <c r="CQ21" i="7"/>
  <c r="CQ43" i="7"/>
  <c r="CQ35" i="7"/>
  <c r="CQ38" i="7"/>
  <c r="CQ51" i="7"/>
  <c r="CQ55" i="7"/>
  <c r="CM59" i="7"/>
  <c r="BA7" i="7"/>
  <c r="BA53" i="7"/>
  <c r="AI200" i="5"/>
  <c r="AI90" i="5"/>
  <c r="AI114" i="5"/>
  <c r="CQ54" i="7"/>
  <c r="CQ6" i="7"/>
  <c r="AH64" i="5"/>
  <c r="AI117" i="5"/>
  <c r="AW59" i="7"/>
  <c r="AI32" i="7"/>
  <c r="AI29" i="7"/>
  <c r="BA26" i="7"/>
  <c r="BA23" i="7"/>
  <c r="AI21" i="7"/>
  <c r="BA47" i="7"/>
  <c r="AH181" i="5"/>
  <c r="AI16" i="7"/>
  <c r="BA54" i="7"/>
  <c r="AI12" i="7"/>
  <c r="AI47" i="7"/>
  <c r="BA15" i="7"/>
  <c r="AI14" i="7"/>
  <c r="AI51" i="7"/>
  <c r="AI56" i="7"/>
  <c r="AH130" i="5"/>
  <c r="AH212" i="5"/>
  <c r="AH110" i="5"/>
  <c r="BA8" i="7"/>
  <c r="CQ48" i="7"/>
  <c r="AI179" i="5"/>
  <c r="CO59" i="7"/>
  <c r="CQ56" i="7"/>
  <c r="BA20" i="7"/>
  <c r="V59" i="7"/>
  <c r="F65" i="7" s="1" a="1"/>
  <c r="F65" i="7" s="1"/>
  <c r="CQ15" i="7"/>
  <c r="CQ34" i="7"/>
  <c r="CQ14" i="7"/>
  <c r="AH28" i="5"/>
  <c r="AH149" i="5"/>
  <c r="AI50" i="5"/>
  <c r="AH198" i="5"/>
  <c r="AI35" i="7"/>
  <c r="CQ32" i="7"/>
  <c r="CQ33" i="7"/>
  <c r="CQ30" i="7"/>
  <c r="CQ9" i="7"/>
  <c r="CQ25" i="7"/>
  <c r="AI42" i="7"/>
  <c r="BA44" i="7"/>
  <c r="BA42" i="7"/>
  <c r="AI23" i="7"/>
  <c r="AI6" i="7"/>
  <c r="BA37" i="7"/>
  <c r="BA40" i="7"/>
  <c r="BA25" i="7"/>
  <c r="AI13" i="7"/>
  <c r="CQ31" i="7"/>
  <c r="AH229" i="5"/>
  <c r="AH50" i="5"/>
  <c r="AI32" i="5"/>
  <c r="AH236" i="5"/>
  <c r="AE59" i="7"/>
  <c r="AI41" i="7"/>
  <c r="BA13" i="7"/>
  <c r="AO8" i="7"/>
  <c r="AI20" i="7"/>
  <c r="BA19" i="7"/>
  <c r="AI199" i="5"/>
  <c r="CQ52" i="7"/>
  <c r="AC51" i="7"/>
  <c r="BM15" i="7"/>
  <c r="AC43" i="7"/>
  <c r="BM32" i="7"/>
  <c r="AI247" i="5"/>
  <c r="BA51" i="7"/>
  <c r="BA43" i="7"/>
  <c r="AI24" i="7"/>
  <c r="AC9" i="7"/>
  <c r="AB59" i="7"/>
  <c r="F66" i="7" s="1" a="1"/>
  <c r="F66" i="7" s="1"/>
  <c r="AC40" i="7"/>
  <c r="BM45" i="7"/>
  <c r="BA35" i="7"/>
  <c r="AC36" i="7"/>
  <c r="AI241" i="5"/>
  <c r="AI62" i="5"/>
  <c r="AI190" i="5"/>
  <c r="AJ190" i="5" s="1"/>
  <c r="AI248" i="5"/>
  <c r="AI27" i="7"/>
  <c r="AI54" i="7"/>
  <c r="AI49" i="7"/>
  <c r="BA31" i="7"/>
  <c r="BA21" i="7"/>
  <c r="BA9" i="7"/>
  <c r="AI129" i="5"/>
  <c r="AJ129" i="5" s="1"/>
  <c r="AI229" i="5"/>
  <c r="AJ228" i="5" s="1"/>
  <c r="BM50" i="7"/>
  <c r="BM49" i="7"/>
  <c r="AI36" i="7"/>
  <c r="AI46" i="7"/>
  <c r="AY59" i="7"/>
  <c r="AI55" i="7"/>
  <c r="AI48" i="7"/>
  <c r="BA33" i="7"/>
  <c r="BA38" i="7"/>
  <c r="AI115" i="5"/>
  <c r="AI149" i="5"/>
  <c r="AH153" i="5"/>
  <c r="AC47" i="7"/>
  <c r="BA22" i="7"/>
  <c r="AG59" i="7"/>
  <c r="BK59" i="7"/>
  <c r="BM42" i="7"/>
  <c r="BM19" i="7"/>
  <c r="BM30" i="7"/>
  <c r="BI59" i="7"/>
  <c r="BM29" i="7"/>
  <c r="AI7" i="7"/>
  <c r="BM8" i="7"/>
  <c r="AI74" i="5"/>
  <c r="Y59" i="7"/>
  <c r="AA59" i="7"/>
  <c r="AC52" i="7"/>
  <c r="BM23" i="7"/>
  <c r="BM10" i="7"/>
  <c r="BM46" i="7"/>
  <c r="BM54" i="7"/>
  <c r="BM31" i="7"/>
  <c r="BM47" i="7"/>
  <c r="AI78" i="5"/>
  <c r="AH43" i="5"/>
  <c r="AI86" i="5"/>
  <c r="AC7" i="7"/>
  <c r="AC49" i="7"/>
  <c r="AC42" i="7"/>
  <c r="AC30" i="7"/>
  <c r="BM21" i="7"/>
  <c r="BM43" i="7"/>
  <c r="BM22" i="7"/>
  <c r="AC23" i="7"/>
  <c r="AC29" i="7"/>
  <c r="AC21" i="7"/>
  <c r="AC5" i="7"/>
  <c r="AC53" i="7"/>
  <c r="AC20" i="7"/>
  <c r="AC15" i="7"/>
  <c r="AC46" i="7"/>
  <c r="AC10" i="7"/>
  <c r="AC16" i="7"/>
  <c r="AC35" i="7"/>
  <c r="AC45" i="7"/>
  <c r="AC32" i="7"/>
  <c r="BM26" i="7"/>
  <c r="BM12" i="7"/>
  <c r="BM44" i="7"/>
  <c r="BM18" i="7"/>
  <c r="BM20" i="7"/>
  <c r="BM17" i="7"/>
  <c r="BM41" i="7"/>
  <c r="BM27" i="7"/>
  <c r="AC27" i="7"/>
  <c r="AC17" i="7"/>
  <c r="AC41" i="7"/>
  <c r="AC18" i="7"/>
  <c r="AC50" i="7"/>
  <c r="AC19" i="7"/>
  <c r="AC31" i="7"/>
  <c r="S59" i="7"/>
  <c r="BM16" i="7"/>
  <c r="BM38" i="7"/>
  <c r="BM13" i="7"/>
  <c r="BM11" i="7"/>
  <c r="BM37" i="7"/>
  <c r="BM56" i="7"/>
  <c r="AC39" i="7"/>
  <c r="AC26" i="7"/>
  <c r="AC34" i="7"/>
  <c r="AC48" i="7"/>
  <c r="AC37" i="7"/>
  <c r="AC11" i="7"/>
  <c r="AC55" i="7"/>
  <c r="AC13" i="7"/>
  <c r="AC6" i="7"/>
  <c r="BM33" i="7"/>
  <c r="BM36" i="7"/>
  <c r="BM6" i="7"/>
  <c r="BM51" i="7"/>
  <c r="BM40" i="7"/>
  <c r="BM7" i="7"/>
  <c r="W32" i="7"/>
  <c r="AC38" i="7"/>
  <c r="AC33" i="7"/>
  <c r="AC56" i="7"/>
  <c r="AC25" i="7"/>
  <c r="AC14" i="7"/>
  <c r="AC28" i="7"/>
  <c r="BM14" i="7"/>
  <c r="BM24" i="7"/>
  <c r="BM28" i="7"/>
  <c r="BM35" i="7"/>
  <c r="BM55" i="7"/>
  <c r="BM52" i="7"/>
  <c r="BM5" i="7"/>
  <c r="BM34" i="7"/>
  <c r="AU32" i="7"/>
  <c r="AI189" i="5"/>
  <c r="AH240" i="5"/>
  <c r="AI132" i="5"/>
  <c r="AJ131" i="5" s="1"/>
  <c r="AI182" i="5"/>
  <c r="AI172" i="5"/>
  <c r="AI181" i="5"/>
  <c r="AI26" i="5"/>
  <c r="AI110" i="5"/>
  <c r="AH192" i="5"/>
  <c r="AI155" i="5"/>
  <c r="AJ153" i="5" s="1"/>
  <c r="AI151" i="5"/>
  <c r="AH37" i="5"/>
  <c r="AI85" i="5"/>
  <c r="AH201" i="5"/>
  <c r="CE11" i="7"/>
  <c r="CE7" i="7"/>
  <c r="BS48" i="7"/>
  <c r="BS10" i="7"/>
  <c r="BG37" i="7"/>
  <c r="BG41" i="7"/>
  <c r="AS59" i="7"/>
  <c r="AI126" i="5"/>
  <c r="AQ59" i="7"/>
  <c r="AH204" i="5"/>
  <c r="CK31" i="7"/>
  <c r="AI70" i="5"/>
  <c r="AJ68" i="5" s="1"/>
  <c r="CE54" i="7"/>
  <c r="CE44" i="7"/>
  <c r="CE51" i="7"/>
  <c r="CK34" i="7"/>
  <c r="CK45" i="7"/>
  <c r="BG43" i="7"/>
  <c r="AI225" i="5"/>
  <c r="AH36" i="5"/>
  <c r="AI171" i="5"/>
  <c r="AJ169" i="5" s="1"/>
  <c r="AH24" i="5"/>
  <c r="AI237" i="5"/>
  <c r="AH95" i="5"/>
  <c r="AH176" i="5"/>
  <c r="AI12" i="5"/>
  <c r="AJ11" i="5" s="1"/>
  <c r="AH51" i="5"/>
  <c r="AI46" i="5"/>
  <c r="AI134" i="5"/>
  <c r="AJ133" i="5" s="1"/>
  <c r="AI246" i="5"/>
  <c r="AI239" i="5"/>
  <c r="AH123" i="5"/>
  <c r="AI226" i="5"/>
  <c r="AJ226" i="5" s="1"/>
  <c r="AI234" i="5"/>
  <c r="AI37" i="5"/>
  <c r="AI83" i="5"/>
  <c r="AI195" i="5"/>
  <c r="AI61" i="5"/>
  <c r="AH217" i="5"/>
  <c r="AH23" i="5"/>
  <c r="AI143" i="5"/>
  <c r="AI54" i="5"/>
  <c r="AH108" i="5"/>
  <c r="AI166" i="5"/>
  <c r="AI72" i="5"/>
  <c r="AI125" i="5"/>
  <c r="AI97" i="5"/>
  <c r="AJ97" i="5" s="1"/>
  <c r="AH184" i="5"/>
  <c r="AH100" i="5"/>
  <c r="AI194" i="5"/>
  <c r="AH199" i="5"/>
  <c r="AI136" i="5"/>
  <c r="AH169" i="5"/>
  <c r="AI180" i="5"/>
  <c r="AH29" i="5"/>
  <c r="AI145" i="5"/>
  <c r="AH122" i="5"/>
  <c r="AI9" i="5"/>
  <c r="AJ9" i="5" s="1"/>
  <c r="AI210" i="5"/>
  <c r="AJ210" i="5" s="1"/>
  <c r="AH134" i="5"/>
  <c r="AH261" i="5"/>
  <c r="AI23" i="5"/>
  <c r="AI144" i="5"/>
  <c r="AI103" i="5"/>
  <c r="AH32" i="5"/>
  <c r="AI102" i="5"/>
  <c r="AJ100" i="5" s="1"/>
  <c r="AI89" i="5"/>
  <c r="AI221" i="5"/>
  <c r="AI204" i="5"/>
  <c r="AI53" i="5"/>
  <c r="AJ52" i="5" s="1"/>
  <c r="AI167" i="5"/>
  <c r="AI51" i="5"/>
  <c r="AI197" i="5"/>
  <c r="AI186" i="5"/>
  <c r="AH216" i="5"/>
  <c r="AI173" i="5"/>
  <c r="AI94" i="5"/>
  <c r="AU6" i="7"/>
  <c r="BS7" i="7"/>
  <c r="BS38" i="7"/>
  <c r="BU59" i="7"/>
  <c r="BS30" i="7"/>
  <c r="BS21" i="7"/>
  <c r="BS6" i="7"/>
  <c r="BS19" i="7"/>
  <c r="BS5" i="7"/>
  <c r="BS17" i="7"/>
  <c r="CK24" i="7"/>
  <c r="CK41" i="7"/>
  <c r="CK21" i="7"/>
  <c r="CK17" i="7"/>
  <c r="BG9" i="7"/>
  <c r="BG12" i="7"/>
  <c r="BG25" i="7"/>
  <c r="BG35" i="7"/>
  <c r="CI59" i="7"/>
  <c r="BC59" i="7"/>
  <c r="BG39" i="7"/>
  <c r="BG11" i="7"/>
  <c r="BG14" i="7"/>
  <c r="CE8" i="7"/>
  <c r="CE52" i="7"/>
  <c r="CE15" i="7"/>
  <c r="CE12" i="7"/>
  <c r="CE18" i="7"/>
  <c r="BS27" i="7"/>
  <c r="CK53" i="7"/>
  <c r="CK36" i="7"/>
  <c r="CK15" i="7"/>
  <c r="BG34" i="7"/>
  <c r="AZ59" i="7"/>
  <c r="F70" i="7" s="1" a="1"/>
  <c r="F70" i="7" s="1"/>
  <c r="CP59" i="7"/>
  <c r="F77" i="7" s="1" a="1"/>
  <c r="F77" i="7" s="1"/>
  <c r="AT59" i="7"/>
  <c r="F69" i="7" s="1" a="1"/>
  <c r="F69" i="7" s="1"/>
  <c r="CD59" i="7"/>
  <c r="F75" i="7" s="1" a="1"/>
  <c r="F75" i="7" s="1"/>
  <c r="CE38" i="7"/>
  <c r="CE35" i="7"/>
  <c r="BS55" i="7"/>
  <c r="BS43" i="7"/>
  <c r="BQ59" i="7"/>
  <c r="BS13" i="7"/>
  <c r="BS37" i="7"/>
  <c r="CK16" i="7"/>
  <c r="CK7" i="7"/>
  <c r="BG53" i="7"/>
  <c r="BR59" i="7"/>
  <c r="F73" i="7" s="1" a="1"/>
  <c r="F73" i="7" s="1"/>
  <c r="AO10" i="7"/>
  <c r="CE22" i="7"/>
  <c r="CE53" i="7"/>
  <c r="CE14" i="7"/>
  <c r="CE39" i="7"/>
  <c r="CE29" i="7"/>
  <c r="CE13" i="7"/>
  <c r="CE48" i="7"/>
  <c r="CE27" i="7"/>
  <c r="CE34" i="7"/>
  <c r="CE37" i="7"/>
  <c r="BS15" i="7"/>
  <c r="BS33" i="7"/>
  <c r="BS16" i="7"/>
  <c r="CK12" i="7"/>
  <c r="CK25" i="7"/>
  <c r="CK50" i="7"/>
  <c r="BG22" i="7"/>
  <c r="AH59" i="7"/>
  <c r="F67" i="7" s="1" a="1"/>
  <c r="F67" i="7" s="1"/>
  <c r="AO24" i="7"/>
  <c r="AO12" i="7"/>
  <c r="CE46" i="7"/>
  <c r="CE33" i="7"/>
  <c r="BS41" i="7"/>
  <c r="BS49" i="7"/>
  <c r="BS47" i="7"/>
  <c r="BS42" i="7"/>
  <c r="BS22" i="7"/>
  <c r="BS35" i="7"/>
  <c r="BS46" i="7"/>
  <c r="CK38" i="7"/>
  <c r="CK6" i="7"/>
  <c r="CK14" i="7"/>
  <c r="CK10" i="7"/>
  <c r="BG55" i="7"/>
  <c r="BG33" i="7"/>
  <c r="BG47" i="7"/>
  <c r="BG24" i="7"/>
  <c r="BG17" i="7"/>
  <c r="BS18" i="7"/>
  <c r="BG6" i="7"/>
  <c r="AH227" i="5"/>
  <c r="AI242" i="5"/>
  <c r="AI38" i="5"/>
  <c r="AI137" i="5"/>
  <c r="AI159" i="5"/>
  <c r="AI223" i="5"/>
  <c r="AO6" i="7"/>
  <c r="AO50" i="7"/>
  <c r="AO36" i="7"/>
  <c r="AI95" i="5"/>
  <c r="AI104" i="5"/>
  <c r="AI216" i="5"/>
  <c r="CC59" i="7"/>
  <c r="CE49" i="7"/>
  <c r="CE31" i="7"/>
  <c r="CE36" i="7"/>
  <c r="CE10" i="7"/>
  <c r="CE5" i="7"/>
  <c r="CE17" i="7"/>
  <c r="CE55" i="7"/>
  <c r="CE21" i="7"/>
  <c r="CE16" i="7"/>
  <c r="CE6" i="7"/>
  <c r="BS14" i="7"/>
  <c r="BS40" i="7"/>
  <c r="BS12" i="7"/>
  <c r="BS34" i="7"/>
  <c r="BS31" i="7"/>
  <c r="BS8" i="7"/>
  <c r="BS29" i="7"/>
  <c r="BS50" i="7"/>
  <c r="BS36" i="7"/>
  <c r="BS52" i="7"/>
  <c r="CK19" i="7"/>
  <c r="CK8" i="7"/>
  <c r="CK42" i="7"/>
  <c r="CK54" i="7"/>
  <c r="CK39" i="7"/>
  <c r="CK55" i="7"/>
  <c r="CK48" i="7"/>
  <c r="CK43" i="7"/>
  <c r="CK22" i="7"/>
  <c r="BG10" i="7"/>
  <c r="BG46" i="7"/>
  <c r="BG8" i="7"/>
  <c r="BG40" i="7"/>
  <c r="BG31" i="7"/>
  <c r="BG48" i="7"/>
  <c r="BG36" i="7"/>
  <c r="BG38" i="7"/>
  <c r="BG32" i="7"/>
  <c r="BG52" i="7"/>
  <c r="CE30" i="7"/>
  <c r="CE32" i="7"/>
  <c r="CE26" i="7"/>
  <c r="CE50" i="7"/>
  <c r="BS51" i="7"/>
  <c r="BS11" i="7"/>
  <c r="BS24" i="7"/>
  <c r="BS53" i="7"/>
  <c r="CK11" i="7"/>
  <c r="CK28" i="7"/>
  <c r="CK20" i="7"/>
  <c r="CK5" i="7"/>
  <c r="CK18" i="7"/>
  <c r="CK29" i="7"/>
  <c r="CK49" i="7"/>
  <c r="CK33" i="7"/>
  <c r="CK51" i="7"/>
  <c r="BG16" i="7"/>
  <c r="BG27" i="7"/>
  <c r="BG23" i="7"/>
  <c r="BG45" i="7"/>
  <c r="BS20" i="7"/>
  <c r="BS45" i="7"/>
  <c r="BG21" i="7"/>
  <c r="AI111" i="5"/>
  <c r="G59" i="7"/>
  <c r="AI55" i="5"/>
  <c r="AJ55" i="5" s="1"/>
  <c r="AH161" i="5"/>
  <c r="CG59" i="7"/>
  <c r="BE59" i="7"/>
  <c r="AI40" i="5"/>
  <c r="AI123" i="5"/>
  <c r="AJ121" i="5" s="1"/>
  <c r="AI158" i="5"/>
  <c r="CE24" i="7"/>
  <c r="CE45" i="7"/>
  <c r="CE23" i="7"/>
  <c r="CE25" i="7"/>
  <c r="CE9" i="7"/>
  <c r="CE20" i="7"/>
  <c r="CE19" i="7"/>
  <c r="CE42" i="7"/>
  <c r="CE56" i="7"/>
  <c r="CE47" i="7"/>
  <c r="CE40" i="7"/>
  <c r="BS32" i="7"/>
  <c r="BS23" i="7"/>
  <c r="BS39" i="7"/>
  <c r="BS44" i="7"/>
  <c r="BS54" i="7"/>
  <c r="BS26" i="7"/>
  <c r="CK23" i="7"/>
  <c r="CK52" i="7"/>
  <c r="CK32" i="7"/>
  <c r="CK27" i="7"/>
  <c r="CK26" i="7"/>
  <c r="CK56" i="7"/>
  <c r="CK46" i="7"/>
  <c r="CK9" i="7"/>
  <c r="BG44" i="7"/>
  <c r="BG54" i="7"/>
  <c r="BG13" i="7"/>
  <c r="BG49" i="7"/>
  <c r="BG5" i="7"/>
  <c r="BG30" i="7"/>
  <c r="BG20" i="7"/>
  <c r="BG26" i="7"/>
  <c r="BG15" i="7"/>
  <c r="BG29" i="7"/>
  <c r="BG28" i="7"/>
  <c r="BG18" i="7"/>
  <c r="BG51" i="7"/>
  <c r="AH205" i="5"/>
  <c r="AH71" i="5"/>
  <c r="AH112" i="5"/>
  <c r="AH85" i="5"/>
  <c r="AH136" i="5"/>
  <c r="AH118" i="5"/>
  <c r="AH115" i="5"/>
  <c r="AH158" i="5"/>
  <c r="AH13" i="5"/>
  <c r="AI16" i="5"/>
  <c r="AJ15" i="5" s="1"/>
  <c r="AH125" i="5"/>
  <c r="AH143" i="5"/>
  <c r="AH186" i="5"/>
  <c r="AH137" i="5"/>
  <c r="AI119" i="5"/>
  <c r="AH218" i="5"/>
  <c r="AH208" i="5"/>
  <c r="CE43" i="7"/>
  <c r="CA59" i="7"/>
  <c r="BO59" i="7"/>
  <c r="AH155" i="5"/>
  <c r="AH207" i="5"/>
  <c r="AH138" i="5"/>
  <c r="AH69" i="5"/>
  <c r="AH52" i="5"/>
  <c r="AH174" i="5"/>
  <c r="AH101" i="5"/>
  <c r="AH173" i="5"/>
  <c r="AH97" i="5"/>
  <c r="AH119" i="5"/>
  <c r="AH128" i="5"/>
  <c r="AH84" i="5"/>
  <c r="AH248" i="5"/>
  <c r="AI24" i="5"/>
  <c r="AH46" i="5"/>
  <c r="AI256" i="5"/>
  <c r="AH163" i="5"/>
  <c r="AH45" i="5"/>
  <c r="AI106" i="5"/>
  <c r="AH93" i="5"/>
  <c r="AH44" i="5"/>
  <c r="AH159" i="5"/>
  <c r="AH160" i="5"/>
  <c r="AI77" i="5"/>
  <c r="AI64" i="5"/>
  <c r="AJ63" i="5" s="1"/>
  <c r="AH81" i="5"/>
  <c r="AI47" i="5"/>
  <c r="AH5" i="5"/>
  <c r="AI120" i="5"/>
  <c r="AJ120" i="5" s="1"/>
  <c r="AH230" i="5"/>
  <c r="AH77" i="5"/>
  <c r="AH22" i="5"/>
  <c r="AH221" i="5"/>
  <c r="AH6" i="5"/>
  <c r="AH133" i="5"/>
  <c r="AI93" i="5"/>
  <c r="AH142" i="5"/>
  <c r="AH190" i="5"/>
  <c r="AI105" i="5"/>
  <c r="AH8" i="5"/>
  <c r="AI217" i="5"/>
  <c r="AI21" i="5"/>
  <c r="AI29" i="5"/>
  <c r="AI201" i="5"/>
  <c r="AI7" i="5"/>
  <c r="AI35" i="5"/>
  <c r="AH237" i="5"/>
  <c r="AI196" i="5"/>
  <c r="AH16" i="5"/>
  <c r="AI43" i="5"/>
  <c r="AH63" i="5"/>
  <c r="AI76" i="5"/>
  <c r="AM59" i="7"/>
  <c r="AO39" i="7"/>
  <c r="AO49" i="7"/>
  <c r="AO47" i="7"/>
  <c r="AO31" i="7"/>
  <c r="AO56" i="7"/>
  <c r="Q56" i="7"/>
  <c r="AH106" i="5"/>
  <c r="AO46" i="7"/>
  <c r="AO41" i="7"/>
  <c r="AO42" i="7"/>
  <c r="AI22" i="5"/>
  <c r="AO33" i="7"/>
  <c r="AO34" i="7"/>
  <c r="AO30" i="7"/>
  <c r="AH127" i="5"/>
  <c r="AO37" i="7"/>
  <c r="AO18" i="7"/>
  <c r="AO16" i="7"/>
  <c r="AO7" i="7"/>
  <c r="BF59" i="7"/>
  <c r="F71" i="7" s="1" a="1"/>
  <c r="F71" i="7" s="1"/>
  <c r="AK59" i="7"/>
  <c r="AO51" i="7"/>
  <c r="AO45" i="7"/>
  <c r="AO53" i="7"/>
  <c r="AO13" i="7"/>
  <c r="AO23" i="7"/>
  <c r="AO44" i="7"/>
  <c r="AO38" i="7"/>
  <c r="AO26" i="7"/>
  <c r="AO14" i="7"/>
  <c r="AO22" i="7"/>
  <c r="BY10" i="7"/>
  <c r="BY54" i="7"/>
  <c r="AO21" i="7"/>
  <c r="BW59" i="7"/>
  <c r="BY5" i="7"/>
  <c r="AO27" i="7"/>
  <c r="AO20" i="7"/>
  <c r="AO54" i="7"/>
  <c r="AO17" i="7"/>
  <c r="AO35" i="7"/>
  <c r="AO5" i="7"/>
  <c r="AO19" i="7"/>
  <c r="AO11" i="7"/>
  <c r="AO28" i="7"/>
  <c r="Q48" i="7"/>
  <c r="Q6" i="7"/>
  <c r="M59" i="7"/>
  <c r="AO48" i="7"/>
  <c r="AO43" i="7"/>
  <c r="AO32" i="7"/>
  <c r="AO15" i="7"/>
  <c r="AO55" i="7"/>
  <c r="AO25" i="7"/>
  <c r="AO9" i="7"/>
  <c r="Q43" i="7"/>
  <c r="AN59" i="7"/>
  <c r="F68" i="7" s="1" a="1"/>
  <c r="F68" i="7" s="1"/>
  <c r="CJ59" i="7"/>
  <c r="F76" i="7" s="1" a="1"/>
  <c r="F76" i="7" s="1"/>
  <c r="BX59" i="7"/>
  <c r="AH211" i="5"/>
  <c r="AH89" i="5"/>
  <c r="AH56" i="5"/>
  <c r="AI163" i="5"/>
  <c r="AI124" i="5"/>
  <c r="AI152" i="5"/>
  <c r="AJ152" i="5" s="1"/>
  <c r="AI214" i="5"/>
  <c r="AH41" i="5"/>
  <c r="AI80" i="5"/>
  <c r="AI82" i="5"/>
  <c r="AH165" i="5"/>
  <c r="AI177" i="5"/>
  <c r="AH87" i="5"/>
  <c r="AI44" i="5"/>
  <c r="AH219" i="5"/>
  <c r="AI30" i="5"/>
  <c r="AH254" i="5"/>
  <c r="AI116" i="5"/>
  <c r="AH244" i="5"/>
  <c r="AI5" i="5"/>
  <c r="AI231" i="5"/>
  <c r="AI45" i="5"/>
  <c r="AH194" i="5"/>
  <c r="AH225" i="5"/>
  <c r="AH12" i="5"/>
  <c r="AH15" i="5"/>
  <c r="AI193" i="5"/>
  <c r="AH157" i="5"/>
  <c r="AH191" i="5"/>
  <c r="AH170" i="5"/>
  <c r="AH220" i="5"/>
  <c r="AI31" i="5"/>
  <c r="AI202" i="5"/>
  <c r="AH263" i="5"/>
  <c r="AH34" i="5"/>
  <c r="AH233" i="5"/>
  <c r="AH215" i="5"/>
  <c r="AH140" i="5"/>
  <c r="AI91" i="5"/>
  <c r="AI262" i="5"/>
  <c r="AH189" i="5"/>
  <c r="AH135" i="5"/>
  <c r="AI139" i="5"/>
  <c r="AI75" i="5"/>
  <c r="AH175" i="5"/>
  <c r="AH241" i="5"/>
  <c r="AH116" i="5"/>
  <c r="AH21" i="5"/>
  <c r="AH98" i="5"/>
  <c r="AI162" i="5"/>
  <c r="AH131" i="5"/>
  <c r="AI254" i="5"/>
  <c r="AH17" i="5"/>
  <c r="AH59" i="5"/>
  <c r="AI42" i="5"/>
  <c r="AI142" i="5"/>
  <c r="AI168" i="5"/>
  <c r="AI34" i="5"/>
  <c r="AI244" i="5"/>
  <c r="AH234" i="5"/>
  <c r="AH80" i="5"/>
  <c r="AH228" i="5"/>
  <c r="AI113" i="5"/>
  <c r="AI205" i="5"/>
  <c r="AI60" i="5"/>
  <c r="AI156" i="5"/>
  <c r="AH75" i="5"/>
  <c r="AI176" i="5"/>
  <c r="AI203" i="5"/>
  <c r="AI175" i="5"/>
  <c r="AH262" i="5"/>
  <c r="AI185" i="5"/>
  <c r="AI6" i="5"/>
  <c r="AH86" i="5"/>
  <c r="AH124" i="5"/>
  <c r="P59" i="7"/>
  <c r="F64" i="7" s="1" a="1"/>
  <c r="F64" i="7" s="1"/>
  <c r="AI219" i="5"/>
  <c r="AJ218" i="5" s="1"/>
  <c r="AH126" i="5"/>
  <c r="AI263" i="5"/>
  <c r="AJ263" i="5" s="1"/>
  <c r="AI81" i="5"/>
  <c r="AI233" i="5"/>
  <c r="AH226" i="5"/>
  <c r="AH223" i="5"/>
  <c r="AH76" i="5"/>
  <c r="AH61" i="5"/>
  <c r="AI148" i="5"/>
  <c r="AH121" i="5"/>
  <c r="AH206" i="5"/>
  <c r="AH62" i="5"/>
  <c r="AI164" i="5"/>
  <c r="AI18" i="5"/>
  <c r="AH31" i="5"/>
  <c r="AH209" i="5"/>
  <c r="AI141" i="5"/>
  <c r="AH14" i="5"/>
  <c r="AI260" i="5"/>
  <c r="AJ259" i="5" s="1"/>
  <c r="AI206" i="5"/>
  <c r="AH148" i="5"/>
  <c r="AH222" i="5"/>
  <c r="AI187" i="5"/>
  <c r="AI253" i="5"/>
  <c r="AH249" i="5"/>
  <c r="AH259" i="5"/>
  <c r="AI92" i="5"/>
  <c r="AI243" i="5"/>
  <c r="AI257" i="5"/>
  <c r="AH78" i="5"/>
  <c r="AI150" i="5"/>
  <c r="AI213" i="5"/>
  <c r="AI73" i="5"/>
  <c r="AI19" i="5"/>
  <c r="AI27" i="5"/>
  <c r="AH49" i="5"/>
  <c r="AH129" i="5"/>
  <c r="AH154" i="5"/>
  <c r="AI146" i="5"/>
  <c r="AH141" i="5"/>
  <c r="AH258" i="5"/>
  <c r="AI58" i="5"/>
  <c r="AJ56" i="5" s="1"/>
  <c r="AH18" i="5"/>
  <c r="AH202" i="5"/>
  <c r="AH25" i="5"/>
  <c r="AI222" i="5"/>
  <c r="AI39" i="5"/>
  <c r="AI258" i="5"/>
  <c r="AH58" i="5"/>
  <c r="AH48" i="5"/>
  <c r="AI96" i="5"/>
  <c r="AI235" i="5"/>
  <c r="AI209" i="5"/>
  <c r="AH20" i="5"/>
  <c r="AI178" i="5"/>
  <c r="AI128" i="5"/>
  <c r="AH255" i="5"/>
  <c r="AI14" i="5"/>
  <c r="AJ13" i="5" s="1"/>
  <c r="AH147" i="5"/>
  <c r="AH109" i="5"/>
  <c r="AI88" i="5"/>
  <c r="AH68" i="5"/>
  <c r="AH10" i="5"/>
  <c r="AI107" i="5"/>
  <c r="AH66" i="5"/>
  <c r="AI109" i="5"/>
  <c r="AH99" i="5"/>
  <c r="AH92" i="5"/>
  <c r="AH213" i="5"/>
  <c r="AI79" i="5"/>
  <c r="AH164" i="5"/>
  <c r="AI4" i="5"/>
  <c r="AI251" i="5"/>
  <c r="AJ249" i="5" s="1"/>
  <c r="AH79" i="5"/>
  <c r="AJ65" i="5"/>
  <c r="AJ66" i="5"/>
  <c r="AJ99" i="5"/>
  <c r="AJ98" i="5"/>
  <c r="AJ67" i="5"/>
  <c r="BQ46" i="13" l="1"/>
  <c r="AG31" i="13"/>
  <c r="AG39" i="13"/>
  <c r="CO39" i="13"/>
  <c r="CC8" i="13"/>
  <c r="CC55" i="13"/>
  <c r="BQ30" i="13"/>
  <c r="BK35" i="13"/>
  <c r="CC46" i="13"/>
  <c r="CU30" i="13"/>
  <c r="CO38" i="13"/>
  <c r="CC5" i="13"/>
  <c r="CC44" i="13"/>
  <c r="CC52" i="13"/>
  <c r="BQ19" i="13"/>
  <c r="BQ51" i="13"/>
  <c r="BW11" i="13"/>
  <c r="BW43" i="13"/>
  <c r="CU28" i="13"/>
  <c r="CO44" i="13"/>
  <c r="AG32" i="13"/>
  <c r="CC45" i="13"/>
  <c r="CC53" i="13"/>
  <c r="BW28" i="13"/>
  <c r="CO29" i="13"/>
  <c r="BK39" i="13"/>
  <c r="CC48" i="13"/>
  <c r="CC56" i="13"/>
  <c r="CC41" i="13"/>
  <c r="CC49" i="13"/>
  <c r="BQ40" i="13"/>
  <c r="CU25" i="13"/>
  <c r="AG17" i="13"/>
  <c r="CO41" i="13"/>
  <c r="BK43" i="13"/>
  <c r="CC42" i="13"/>
  <c r="CC50" i="13"/>
  <c r="CU18" i="13"/>
  <c r="AG34" i="13"/>
  <c r="CC43" i="13"/>
  <c r="BW26" i="13"/>
  <c r="CO43" i="13"/>
  <c r="CO28" i="13"/>
  <c r="C238" i="21"/>
  <c r="C242" i="21"/>
  <c r="C241" i="21"/>
  <c r="C240" i="21"/>
  <c r="C244" i="21"/>
  <c r="C239" i="21"/>
  <c r="C247" i="21"/>
  <c r="C246" i="21"/>
  <c r="C245" i="21"/>
  <c r="C249" i="21"/>
  <c r="C243" i="21"/>
  <c r="C248" i="21"/>
  <c r="C252" i="21"/>
  <c r="C251" i="21"/>
  <c r="C250" i="21"/>
  <c r="C222" i="21"/>
  <c r="C226" i="21"/>
  <c r="C220" i="21"/>
  <c r="C224" i="21"/>
  <c r="C221" i="21"/>
  <c r="C229" i="21"/>
  <c r="C233" i="21"/>
  <c r="C223" i="21"/>
  <c r="C228" i="21"/>
  <c r="C225" i="21"/>
  <c r="C230" i="21"/>
  <c r="C232" i="21"/>
  <c r="C227" i="21"/>
  <c r="C231" i="21"/>
  <c r="C234" i="21"/>
  <c r="C102" i="21"/>
  <c r="C103" i="21"/>
  <c r="C104" i="21"/>
  <c r="C105" i="21"/>
  <c r="C106" i="21"/>
  <c r="C107" i="21"/>
  <c r="C108" i="21"/>
  <c r="C110" i="21"/>
  <c r="C111" i="21"/>
  <c r="C112" i="21"/>
  <c r="C113" i="21"/>
  <c r="C109" i="21"/>
  <c r="C114" i="21"/>
  <c r="C115" i="21"/>
  <c r="A281" i="21" a="1"/>
  <c r="A281" i="21" s="1"/>
  <c r="A366" i="21" a="1"/>
  <c r="A366" i="21" s="1"/>
  <c r="D237" i="21" a="1"/>
  <c r="D237" i="21" s="1"/>
  <c r="D255" i="21" a="1"/>
  <c r="D255" i="21" s="1"/>
  <c r="I8" i="13"/>
  <c r="A6" i="20"/>
  <c r="J138" i="11" a="1"/>
  <c r="J138" i="11" s="1"/>
  <c r="D219" i="21" a="1"/>
  <c r="D219" i="21" s="1"/>
  <c r="D101" i="21" a="1"/>
  <c r="D101" i="21" s="1"/>
  <c r="D116" i="21" s="1"/>
  <c r="D83" i="21" a="1"/>
  <c r="D83" i="21" s="1"/>
  <c r="J35" i="11" a="1"/>
  <c r="J35" i="11" s="1"/>
  <c r="ZN6" i="22" s="1"/>
  <c r="ZN3" i="23" s="1"/>
  <c r="A16" i="21"/>
  <c r="A152" i="21"/>
  <c r="A17" i="21"/>
  <c r="A153" i="21"/>
  <c r="J33" i="8"/>
  <c r="F33" i="8"/>
  <c r="P33" i="8"/>
  <c r="D33" i="8"/>
  <c r="C33" i="8"/>
  <c r="O33" i="8"/>
  <c r="I33" i="8"/>
  <c r="G33" i="8"/>
  <c r="N33" i="8"/>
  <c r="K33" i="8"/>
  <c r="L33" i="8"/>
  <c r="H33" i="8"/>
  <c r="E33" i="8"/>
  <c r="AJ230" i="5"/>
  <c r="U59" i="7"/>
  <c r="AJ159" i="5"/>
  <c r="AJ160" i="5"/>
  <c r="O59" i="7"/>
  <c r="CC51" i="13"/>
  <c r="CT37" i="7"/>
  <c r="CV37" i="7" s="1"/>
  <c r="J37" i="7"/>
  <c r="I9" i="13"/>
  <c r="E10" i="7"/>
  <c r="A7" i="20"/>
  <c r="AJ183" i="5"/>
  <c r="BK37" i="13"/>
  <c r="AJ64" i="5"/>
  <c r="J33" i="7"/>
  <c r="CT33" i="7"/>
  <c r="CV33" i="7" s="1"/>
  <c r="CT29" i="7"/>
  <c r="CV29" i="7" s="1"/>
  <c r="J29" i="7"/>
  <c r="CT8" i="7"/>
  <c r="CV8" i="7" s="1"/>
  <c r="J8" i="7"/>
  <c r="CT49" i="7"/>
  <c r="CV49" i="7" s="1"/>
  <c r="J49" i="7"/>
  <c r="CT38" i="7"/>
  <c r="CV38" i="7" s="1"/>
  <c r="J38" i="7"/>
  <c r="CT17" i="7"/>
  <c r="CV17" i="7" s="1"/>
  <c r="J17" i="7"/>
  <c r="CT13" i="7"/>
  <c r="CV13" i="7" s="1"/>
  <c r="J13" i="7"/>
  <c r="CT21" i="7"/>
  <c r="CV21" i="7" s="1"/>
  <c r="J21" i="7"/>
  <c r="CT40" i="7"/>
  <c r="CV40" i="7" s="1"/>
  <c r="J40" i="7"/>
  <c r="J19" i="7"/>
  <c r="CT19" i="7"/>
  <c r="CV19" i="7" s="1"/>
  <c r="CT36" i="7"/>
  <c r="CV36" i="7" s="1"/>
  <c r="J36" i="7"/>
  <c r="CT52" i="7"/>
  <c r="CV52" i="7" s="1"/>
  <c r="J52" i="7"/>
  <c r="CT39" i="7"/>
  <c r="CV39" i="7" s="1"/>
  <c r="J39" i="7"/>
  <c r="CT24" i="7"/>
  <c r="CV24" i="7" s="1"/>
  <c r="J24" i="7"/>
  <c r="CT48" i="7"/>
  <c r="CV48" i="7" s="1"/>
  <c r="J48" i="7"/>
  <c r="CT6" i="7"/>
  <c r="CV6" i="7" s="1"/>
  <c r="J6" i="7"/>
  <c r="J56" i="7"/>
  <c r="CT56" i="7"/>
  <c r="CV56" i="7" s="1"/>
  <c r="CT53" i="7"/>
  <c r="CV53" i="7" s="1"/>
  <c r="J53" i="7"/>
  <c r="CT45" i="7"/>
  <c r="CV45" i="7" s="1"/>
  <c r="J45" i="7"/>
  <c r="CT30" i="7"/>
  <c r="CV30" i="7" s="1"/>
  <c r="J30" i="7"/>
  <c r="CT11" i="7"/>
  <c r="CV11" i="7" s="1"/>
  <c r="J11" i="7"/>
  <c r="J46" i="7"/>
  <c r="CT46" i="7"/>
  <c r="CV46" i="7" s="1"/>
  <c r="CT9" i="7"/>
  <c r="CV9" i="7" s="1"/>
  <c r="J9" i="7"/>
  <c r="J51" i="7"/>
  <c r="CT51" i="7"/>
  <c r="CV51" i="7" s="1"/>
  <c r="CT44" i="7"/>
  <c r="CV44" i="7" s="1"/>
  <c r="J44" i="7"/>
  <c r="CT54" i="7"/>
  <c r="CV54" i="7" s="1"/>
  <c r="J54" i="7"/>
  <c r="CT23" i="7"/>
  <c r="CV23" i="7" s="1"/>
  <c r="J23" i="7"/>
  <c r="J35" i="7"/>
  <c r="CT35" i="7"/>
  <c r="CV35" i="7" s="1"/>
  <c r="CT50" i="7"/>
  <c r="CV50" i="7" s="1"/>
  <c r="J50" i="7"/>
  <c r="CT55" i="7"/>
  <c r="CV55" i="7" s="1"/>
  <c r="J55" i="7"/>
  <c r="J34" i="7"/>
  <c r="CT34" i="7"/>
  <c r="CV34" i="7" s="1"/>
  <c r="J31" i="7"/>
  <c r="CT31" i="7"/>
  <c r="CV31" i="7" s="1"/>
  <c r="CT43" i="7"/>
  <c r="CV43" i="7" s="1"/>
  <c r="J43" i="7"/>
  <c r="CT20" i="7"/>
  <c r="CV20" i="7" s="1"/>
  <c r="J20" i="7"/>
  <c r="J41" i="7"/>
  <c r="CT41" i="7"/>
  <c r="CV41" i="7" s="1"/>
  <c r="J47" i="7"/>
  <c r="CT47" i="7"/>
  <c r="CV47" i="7" s="1"/>
  <c r="J42" i="7"/>
  <c r="CT42" i="7"/>
  <c r="CV42" i="7" s="1"/>
  <c r="J28" i="7"/>
  <c r="CT28" i="7"/>
  <c r="CV28" i="7" s="1"/>
  <c r="J32" i="7"/>
  <c r="CT32" i="7"/>
  <c r="CV32" i="7" s="1"/>
  <c r="CT22" i="7"/>
  <c r="CV22" i="7" s="1"/>
  <c r="J22" i="7"/>
  <c r="CT26" i="7"/>
  <c r="CV26" i="7" s="1"/>
  <c r="J26" i="7"/>
  <c r="CT12" i="7"/>
  <c r="CV12" i="7" s="1"/>
  <c r="J12" i="7"/>
  <c r="CT27" i="7"/>
  <c r="CV27" i="7" s="1"/>
  <c r="J27" i="7"/>
  <c r="J18" i="7"/>
  <c r="CT18" i="7"/>
  <c r="CV18" i="7" s="1"/>
  <c r="CT14" i="7"/>
  <c r="CV14" i="7" s="1"/>
  <c r="J14" i="7"/>
  <c r="CT16" i="7"/>
  <c r="CV16" i="7" s="1"/>
  <c r="J16" i="7"/>
  <c r="CT10" i="7"/>
  <c r="CV10" i="7" s="1"/>
  <c r="J10" i="7"/>
  <c r="J5" i="7"/>
  <c r="H59" i="7"/>
  <c r="CT5" i="7"/>
  <c r="CV5" i="7" s="1"/>
  <c r="CT25" i="7"/>
  <c r="CV25" i="7" s="1"/>
  <c r="J25" i="7"/>
  <c r="CT15" i="7"/>
  <c r="CV15" i="7" s="1"/>
  <c r="J15" i="7"/>
  <c r="I8" i="7"/>
  <c r="I37" i="7"/>
  <c r="I22" i="7"/>
  <c r="I36" i="7"/>
  <c r="I23" i="7"/>
  <c r="I25" i="7"/>
  <c r="I10" i="7"/>
  <c r="I39" i="7"/>
  <c r="I55" i="7"/>
  <c r="I29" i="7"/>
  <c r="I14" i="7"/>
  <c r="I52" i="7"/>
  <c r="I24" i="7"/>
  <c r="I40" i="7"/>
  <c r="I53" i="7"/>
  <c r="I38" i="7"/>
  <c r="I17" i="7"/>
  <c r="I16" i="7"/>
  <c r="I41" i="7"/>
  <c r="I26" i="7"/>
  <c r="I47" i="7"/>
  <c r="I32" i="7"/>
  <c r="I45" i="7"/>
  <c r="I30" i="7"/>
  <c r="I33" i="7"/>
  <c r="I20" i="7"/>
  <c r="I56" i="7"/>
  <c r="I27" i="7"/>
  <c r="I54" i="7"/>
  <c r="I49" i="7"/>
  <c r="I44" i="7"/>
  <c r="I5" i="7"/>
  <c r="I42" i="7"/>
  <c r="I19" i="7"/>
  <c r="I48" i="7"/>
  <c r="I7" i="7"/>
  <c r="I46" i="7"/>
  <c r="I51" i="7"/>
  <c r="I28" i="7"/>
  <c r="I12" i="7"/>
  <c r="I21" i="7"/>
  <c r="I6" i="7"/>
  <c r="I31" i="7"/>
  <c r="I18" i="7"/>
  <c r="I9" i="7"/>
  <c r="I35" i="7"/>
  <c r="I11" i="7"/>
  <c r="I34" i="7"/>
  <c r="I13" i="7"/>
  <c r="I43" i="7"/>
  <c r="I15" i="7"/>
  <c r="I50" i="7"/>
  <c r="AG48" i="13"/>
  <c r="AY23" i="13"/>
  <c r="CC54" i="13"/>
  <c r="CC38" i="13"/>
  <c r="AG49" i="13"/>
  <c r="CU47" i="13"/>
  <c r="AJ46" i="5"/>
  <c r="BW12" i="13"/>
  <c r="BQ56" i="13"/>
  <c r="AL59" i="13"/>
  <c r="J67" i="13" s="1" a="1"/>
  <c r="J67" i="13" s="1"/>
  <c r="AJ223" i="5"/>
  <c r="CC37" i="13"/>
  <c r="AR59" i="13"/>
  <c r="J68" i="13" s="1" a="1"/>
  <c r="J68" i="13" s="1"/>
  <c r="BQ12" i="13"/>
  <c r="CC40" i="13"/>
  <c r="CC23" i="13"/>
  <c r="CC7" i="13"/>
  <c r="CC39" i="13"/>
  <c r="BW25" i="13"/>
  <c r="BQ41" i="13"/>
  <c r="BQ24" i="13"/>
  <c r="BQ25" i="13"/>
  <c r="AJ197" i="5"/>
  <c r="AJ85" i="5"/>
  <c r="AJ167" i="5"/>
  <c r="CC22" i="13"/>
  <c r="CC21" i="13"/>
  <c r="CC6" i="13"/>
  <c r="BK41" i="13"/>
  <c r="CK59" i="13"/>
  <c r="CC47" i="13"/>
  <c r="CO53" i="13"/>
  <c r="BQ35" i="13"/>
  <c r="BQ6" i="13"/>
  <c r="BQ8" i="13"/>
  <c r="AQ59" i="13"/>
  <c r="BM59" i="13"/>
  <c r="AM10" i="13"/>
  <c r="AM26" i="13"/>
  <c r="AM42" i="13"/>
  <c r="CI5" i="13"/>
  <c r="CI9" i="13"/>
  <c r="CI13" i="13"/>
  <c r="BQ16" i="13"/>
  <c r="CI26" i="13"/>
  <c r="AM19" i="13"/>
  <c r="AM39" i="13"/>
  <c r="AM43" i="13"/>
  <c r="AM47" i="13"/>
  <c r="CZ16" i="13"/>
  <c r="CZ32" i="13"/>
  <c r="BK20" i="13"/>
  <c r="CC11" i="13"/>
  <c r="CC31" i="13"/>
  <c r="AA53" i="13"/>
  <c r="AA45" i="13"/>
  <c r="AA37" i="13"/>
  <c r="AA29" i="13"/>
  <c r="BQ29" i="13"/>
  <c r="BQ45" i="13"/>
  <c r="BW13" i="13"/>
  <c r="BW29" i="13"/>
  <c r="BW45" i="13"/>
  <c r="AY14" i="13"/>
  <c r="AY26" i="13"/>
  <c r="AY34" i="13"/>
  <c r="AY42" i="13"/>
  <c r="AY50" i="13"/>
  <c r="BE26" i="13"/>
  <c r="BE42" i="13"/>
  <c r="AS12" i="13"/>
  <c r="AS28" i="13"/>
  <c r="AS44" i="13"/>
  <c r="AG5" i="13"/>
  <c r="AG21" i="13"/>
  <c r="AG37" i="13"/>
  <c r="AG53" i="13"/>
  <c r="CO25" i="13"/>
  <c r="CO45" i="13"/>
  <c r="AA56" i="13"/>
  <c r="AA44" i="13"/>
  <c r="AA40" i="13"/>
  <c r="BQ20" i="13"/>
  <c r="BQ36" i="13"/>
  <c r="BQ52" i="13"/>
  <c r="BW8" i="13"/>
  <c r="BW24" i="13"/>
  <c r="BW40" i="13"/>
  <c r="BW56" i="13"/>
  <c r="CU8" i="13"/>
  <c r="CU24" i="13"/>
  <c r="CU40" i="13"/>
  <c r="CU56" i="13"/>
  <c r="AG8" i="13"/>
  <c r="AG28" i="13"/>
  <c r="AG44" i="13"/>
  <c r="CO33" i="13"/>
  <c r="CO40" i="13"/>
  <c r="CO56" i="13"/>
  <c r="AM6" i="13"/>
  <c r="AM18" i="13"/>
  <c r="AM22" i="13"/>
  <c r="AM34" i="13"/>
  <c r="AM38" i="13"/>
  <c r="AM50" i="13"/>
  <c r="AM54" i="13"/>
  <c r="CI18" i="13"/>
  <c r="CI30" i="13"/>
  <c r="CI38" i="13"/>
  <c r="CI42" i="13"/>
  <c r="CI46" i="13"/>
  <c r="CI50" i="13"/>
  <c r="CI54" i="13"/>
  <c r="BK36" i="13"/>
  <c r="BK44" i="13"/>
  <c r="BK52" i="13"/>
  <c r="BK6" i="13"/>
  <c r="BK18" i="13"/>
  <c r="BK22" i="13"/>
  <c r="BK34" i="13"/>
  <c r="BK42" i="13"/>
  <c r="CC19" i="13"/>
  <c r="CC16" i="13"/>
  <c r="CC25" i="13"/>
  <c r="CC33" i="13"/>
  <c r="AM23" i="13"/>
  <c r="AM27" i="13"/>
  <c r="AM31" i="13"/>
  <c r="CI15" i="13"/>
  <c r="CI23" i="13"/>
  <c r="CI31" i="13"/>
  <c r="CI39" i="13"/>
  <c r="CI47" i="13"/>
  <c r="CI55" i="13"/>
  <c r="AM9" i="13"/>
  <c r="AM25" i="13"/>
  <c r="AM41" i="13"/>
  <c r="CI8" i="13"/>
  <c r="CI12" i="13"/>
  <c r="BK50" i="13"/>
  <c r="BK9" i="13"/>
  <c r="BK13" i="13"/>
  <c r="BK21" i="13"/>
  <c r="BK25" i="13"/>
  <c r="BK29" i="13"/>
  <c r="BK47" i="13"/>
  <c r="BK55" i="13"/>
  <c r="CC18" i="13"/>
  <c r="CC15" i="13"/>
  <c r="CC12" i="13"/>
  <c r="CC28" i="13"/>
  <c r="CC32" i="13"/>
  <c r="CC36" i="13"/>
  <c r="AA52" i="13"/>
  <c r="AA5" i="13"/>
  <c r="AA51" i="13"/>
  <c r="AA43" i="13"/>
  <c r="AA35" i="13"/>
  <c r="AA27" i="13"/>
  <c r="AA23" i="13"/>
  <c r="AA19" i="13"/>
  <c r="AA15" i="13"/>
  <c r="AA11" i="13"/>
  <c r="AA7" i="13"/>
  <c r="BQ22" i="13"/>
  <c r="BQ38" i="13"/>
  <c r="BQ54" i="13"/>
  <c r="BQ21" i="13"/>
  <c r="BQ37" i="13"/>
  <c r="BQ53" i="13"/>
  <c r="BW18" i="13"/>
  <c r="BW34" i="13"/>
  <c r="BW50" i="13"/>
  <c r="BW5" i="13"/>
  <c r="BW21" i="13"/>
  <c r="BW37" i="13"/>
  <c r="BW53" i="13"/>
  <c r="AY8" i="13"/>
  <c r="AY20" i="13"/>
  <c r="AY28" i="13"/>
  <c r="AY36" i="13"/>
  <c r="AY44" i="13"/>
  <c r="AY52" i="13"/>
  <c r="BE12" i="13"/>
  <c r="BE20" i="13"/>
  <c r="BE24" i="13"/>
  <c r="BE36" i="13"/>
  <c r="BE40" i="13"/>
  <c r="BE52" i="13"/>
  <c r="BE56" i="13"/>
  <c r="U54" i="13"/>
  <c r="U46" i="13"/>
  <c r="U38" i="13"/>
  <c r="U30" i="13"/>
  <c r="U22" i="13"/>
  <c r="U14" i="13"/>
  <c r="U6" i="13"/>
  <c r="AS6" i="13"/>
  <c r="AS18" i="13"/>
  <c r="AS22" i="13"/>
  <c r="AS34" i="13"/>
  <c r="AS38" i="13"/>
  <c r="AS50" i="13"/>
  <c r="AS54" i="13"/>
  <c r="CU14" i="13"/>
  <c r="CU46" i="13"/>
  <c r="CU34" i="13"/>
  <c r="CU5" i="13"/>
  <c r="CU21" i="13"/>
  <c r="CU37" i="13"/>
  <c r="CU53" i="13"/>
  <c r="AG13" i="13"/>
  <c r="AG29" i="13"/>
  <c r="AG45" i="13"/>
  <c r="AG10" i="13"/>
  <c r="AG26" i="13"/>
  <c r="AG42" i="13"/>
  <c r="CO42" i="13"/>
  <c r="CO54" i="13"/>
  <c r="CO5" i="13"/>
  <c r="CO13" i="13"/>
  <c r="CO21" i="13"/>
  <c r="CO37" i="13"/>
  <c r="CU22" i="13"/>
  <c r="CU54" i="13"/>
  <c r="CU10" i="13"/>
  <c r="CU42" i="13"/>
  <c r="AG14" i="13"/>
  <c r="AG30" i="13"/>
  <c r="AG46" i="13"/>
  <c r="CO50" i="13"/>
  <c r="CO30" i="13"/>
  <c r="AA36" i="13"/>
  <c r="AA32" i="13"/>
  <c r="AA24" i="13"/>
  <c r="AA20" i="13"/>
  <c r="AA16" i="13"/>
  <c r="AA12" i="13"/>
  <c r="AA8" i="13"/>
  <c r="S59" i="13"/>
  <c r="BS59" i="13"/>
  <c r="BQ18" i="13"/>
  <c r="BQ34" i="13"/>
  <c r="BQ50" i="13"/>
  <c r="BQ17" i="13"/>
  <c r="BQ33" i="13"/>
  <c r="BQ49" i="13"/>
  <c r="BW14" i="13"/>
  <c r="BW30" i="13"/>
  <c r="BW46" i="13"/>
  <c r="BW17" i="13"/>
  <c r="BW33" i="13"/>
  <c r="BW49" i="13"/>
  <c r="AY7" i="13"/>
  <c r="AY15" i="13"/>
  <c r="AY19" i="13"/>
  <c r="AY27" i="13"/>
  <c r="AY31" i="13"/>
  <c r="AY35" i="13"/>
  <c r="AY39" i="13"/>
  <c r="AY43" i="13"/>
  <c r="AY47" i="13"/>
  <c r="AY51" i="13"/>
  <c r="AY55" i="13"/>
  <c r="BE7" i="13"/>
  <c r="BE15" i="13"/>
  <c r="BE23" i="13"/>
  <c r="BE27" i="13"/>
  <c r="BE31" i="13"/>
  <c r="BE35" i="13"/>
  <c r="BE43" i="13"/>
  <c r="BE51" i="13"/>
  <c r="BE55" i="13"/>
  <c r="U55" i="13"/>
  <c r="U51" i="13"/>
  <c r="U43" i="13"/>
  <c r="U39" i="13"/>
  <c r="U35" i="13"/>
  <c r="U27" i="13"/>
  <c r="U23" i="13"/>
  <c r="U15" i="13"/>
  <c r="U11" i="13"/>
  <c r="U7" i="13"/>
  <c r="AS5" i="13"/>
  <c r="AS9" i="13"/>
  <c r="AS17" i="13"/>
  <c r="AS21" i="13"/>
  <c r="AS25" i="13"/>
  <c r="AS33" i="13"/>
  <c r="AS37" i="13"/>
  <c r="AS41" i="13"/>
  <c r="AS49" i="13"/>
  <c r="AS53" i="13"/>
  <c r="CU6" i="13"/>
  <c r="CU38" i="13"/>
  <c r="CU26" i="13"/>
  <c r="CU17" i="13"/>
  <c r="CU33" i="13"/>
  <c r="CU49" i="13"/>
  <c r="CS59" i="13"/>
  <c r="AG9" i="13"/>
  <c r="AG25" i="13"/>
  <c r="AG41" i="13"/>
  <c r="AG6" i="13"/>
  <c r="AG22" i="13"/>
  <c r="AG38" i="13"/>
  <c r="AG54" i="13"/>
  <c r="AG55" i="13"/>
  <c r="CO46" i="13"/>
  <c r="CO8" i="13"/>
  <c r="CO12" i="13"/>
  <c r="CO16" i="13"/>
  <c r="CO20" i="13"/>
  <c r="CO26" i="13"/>
  <c r="CO34" i="13"/>
  <c r="CO49" i="13"/>
  <c r="CY25" i="13"/>
  <c r="BK5" i="13"/>
  <c r="BG59" i="13"/>
  <c r="BK33" i="13"/>
  <c r="Z59" i="13"/>
  <c r="J65" i="13" s="1" a="1"/>
  <c r="J65" i="13" s="1"/>
  <c r="CZ24" i="13"/>
  <c r="CZ56" i="13"/>
  <c r="AM14" i="13"/>
  <c r="AM30" i="13"/>
  <c r="BK17" i="13"/>
  <c r="CA59" i="13"/>
  <c r="CZ33" i="13"/>
  <c r="CZ49" i="13"/>
  <c r="BE39" i="13"/>
  <c r="BE47" i="13"/>
  <c r="U47" i="13"/>
  <c r="U31" i="13"/>
  <c r="U19" i="13"/>
  <c r="AS29" i="13"/>
  <c r="AS45" i="13"/>
  <c r="BY59" i="13"/>
  <c r="AF59" i="13"/>
  <c r="J66" i="13" s="1" a="1"/>
  <c r="J66" i="13" s="1"/>
  <c r="CZ10" i="13"/>
  <c r="CZ26" i="13"/>
  <c r="CZ47" i="13"/>
  <c r="CY5" i="13"/>
  <c r="CY50" i="13"/>
  <c r="CY20" i="13"/>
  <c r="O56" i="13"/>
  <c r="CW56" i="13"/>
  <c r="CY14" i="13"/>
  <c r="CY9" i="13"/>
  <c r="O45" i="13"/>
  <c r="CW45" i="13"/>
  <c r="O37" i="13"/>
  <c r="CW37" i="13"/>
  <c r="CW29" i="13"/>
  <c r="O29" i="13"/>
  <c r="O21" i="13"/>
  <c r="CW21" i="13"/>
  <c r="O13" i="13"/>
  <c r="CW13" i="13"/>
  <c r="AK59" i="13"/>
  <c r="CM59" i="13"/>
  <c r="W59" i="13"/>
  <c r="BO59" i="13"/>
  <c r="AX59" i="13"/>
  <c r="J69" i="13" s="1" a="1"/>
  <c r="J69" i="13" s="1"/>
  <c r="CZ44" i="13"/>
  <c r="M59" i="13"/>
  <c r="AM7" i="13"/>
  <c r="AM11" i="13"/>
  <c r="AM15" i="13"/>
  <c r="AM35" i="13"/>
  <c r="AM51" i="13"/>
  <c r="AM55" i="13"/>
  <c r="CI6" i="13"/>
  <c r="CI10" i="13"/>
  <c r="CI14" i="13"/>
  <c r="CI19" i="13"/>
  <c r="CI27" i="13"/>
  <c r="CI35" i="13"/>
  <c r="CI43" i="13"/>
  <c r="CI51" i="13"/>
  <c r="CQ59" i="13"/>
  <c r="CZ7" i="13"/>
  <c r="CZ19" i="13"/>
  <c r="CZ39" i="13"/>
  <c r="BI59" i="13"/>
  <c r="BK10" i="13"/>
  <c r="BK14" i="13"/>
  <c r="BK26" i="13"/>
  <c r="BK30" i="13"/>
  <c r="BK49" i="13"/>
  <c r="CC9" i="13"/>
  <c r="CC29" i="13"/>
  <c r="AA55" i="13"/>
  <c r="AA47" i="13"/>
  <c r="AA39" i="13"/>
  <c r="AA31" i="13"/>
  <c r="CZ9" i="13"/>
  <c r="CZ25" i="13"/>
  <c r="CZ41" i="13"/>
  <c r="N59" i="13"/>
  <c r="J63" i="13" s="1" a="1"/>
  <c r="J63" i="13" s="1"/>
  <c r="CZ5" i="13"/>
  <c r="BV59" i="13"/>
  <c r="J73" i="13" s="1" a="1"/>
  <c r="J73" i="13" s="1"/>
  <c r="BQ23" i="13"/>
  <c r="BQ39" i="13"/>
  <c r="BQ55" i="13"/>
  <c r="BQ11" i="13"/>
  <c r="BW15" i="13"/>
  <c r="BW31" i="13"/>
  <c r="BW47" i="13"/>
  <c r="AY12" i="13"/>
  <c r="AY16" i="13"/>
  <c r="AY32" i="13"/>
  <c r="AY40" i="13"/>
  <c r="AY48" i="13"/>
  <c r="AY56" i="13"/>
  <c r="BE8" i="13"/>
  <c r="BE16" i="13"/>
  <c r="BE28" i="13"/>
  <c r="BE32" i="13"/>
  <c r="BE44" i="13"/>
  <c r="BE48" i="13"/>
  <c r="U50" i="13"/>
  <c r="U42" i="13"/>
  <c r="U34" i="13"/>
  <c r="U26" i="13"/>
  <c r="U18" i="13"/>
  <c r="U10" i="13"/>
  <c r="CZ11" i="13"/>
  <c r="CZ35" i="13"/>
  <c r="CZ55" i="13"/>
  <c r="AS10" i="13"/>
  <c r="AS14" i="13"/>
  <c r="AS26" i="13"/>
  <c r="AS30" i="13"/>
  <c r="AS42" i="13"/>
  <c r="AS46" i="13"/>
  <c r="AC59" i="13"/>
  <c r="CZ14" i="13"/>
  <c r="CZ38" i="13"/>
  <c r="CU19" i="13"/>
  <c r="CU23" i="13"/>
  <c r="CU55" i="13"/>
  <c r="AG35" i="13"/>
  <c r="AG15" i="13"/>
  <c r="AG47" i="13"/>
  <c r="AG56" i="13"/>
  <c r="CO27" i="13"/>
  <c r="CO51" i="13"/>
  <c r="CO9" i="13"/>
  <c r="CO17" i="13"/>
  <c r="CW5" i="13"/>
  <c r="O5" i="13"/>
  <c r="CY46" i="13"/>
  <c r="CY32" i="13"/>
  <c r="CY16" i="13"/>
  <c r="CY56" i="13"/>
  <c r="CY44" i="13"/>
  <c r="CY28" i="13"/>
  <c r="CY10" i="13"/>
  <c r="CY55" i="13"/>
  <c r="CY47" i="13"/>
  <c r="CY39" i="13"/>
  <c r="CY31" i="13"/>
  <c r="CY23" i="13"/>
  <c r="CY15" i="13"/>
  <c r="CY7" i="13"/>
  <c r="O48" i="13"/>
  <c r="CW48" i="13"/>
  <c r="O44" i="13"/>
  <c r="CW44" i="13"/>
  <c r="O40" i="13"/>
  <c r="CW40" i="13"/>
  <c r="O36" i="13"/>
  <c r="CW36" i="13"/>
  <c r="CW32" i="13"/>
  <c r="O32" i="13"/>
  <c r="O28" i="13"/>
  <c r="CW28" i="13"/>
  <c r="O24" i="13"/>
  <c r="CW24" i="13"/>
  <c r="O20" i="13"/>
  <c r="CW20" i="13"/>
  <c r="O16" i="13"/>
  <c r="CW16" i="13"/>
  <c r="O12" i="13"/>
  <c r="CW12" i="13"/>
  <c r="CW8" i="13"/>
  <c r="O8" i="13"/>
  <c r="CI34" i="13"/>
  <c r="AA48" i="13"/>
  <c r="AA28" i="13"/>
  <c r="CZ17" i="13"/>
  <c r="BQ9" i="13"/>
  <c r="AY11" i="13"/>
  <c r="BE11" i="13"/>
  <c r="BE19" i="13"/>
  <c r="AS13" i="13"/>
  <c r="AW59" i="13"/>
  <c r="CZ18" i="13"/>
  <c r="CZ34" i="13"/>
  <c r="CZ42" i="13"/>
  <c r="CZ50" i="13"/>
  <c r="BJ59" i="13"/>
  <c r="J71" i="13" s="1" a="1"/>
  <c r="J71" i="13" s="1"/>
  <c r="CE59" i="13"/>
  <c r="CY36" i="13"/>
  <c r="CY48" i="13"/>
  <c r="CY30" i="13"/>
  <c r="O52" i="13"/>
  <c r="CW52" i="13"/>
  <c r="CY49" i="13"/>
  <c r="CY41" i="13"/>
  <c r="CY33" i="13"/>
  <c r="CY17" i="13"/>
  <c r="O49" i="13"/>
  <c r="CW49" i="13"/>
  <c r="O41" i="13"/>
  <c r="CW41" i="13"/>
  <c r="O33" i="13"/>
  <c r="CW33" i="13"/>
  <c r="O25" i="13"/>
  <c r="CW25" i="13"/>
  <c r="O17" i="13"/>
  <c r="CW17" i="13"/>
  <c r="O9" i="13"/>
  <c r="CW9" i="13"/>
  <c r="AJ182" i="5"/>
  <c r="T59" i="13"/>
  <c r="CG59" i="13"/>
  <c r="AO59" i="13"/>
  <c r="BC59" i="13"/>
  <c r="AU59" i="13"/>
  <c r="CZ12" i="13"/>
  <c r="CZ20" i="13"/>
  <c r="CZ28" i="13"/>
  <c r="CZ36" i="13"/>
  <c r="CZ52" i="13"/>
  <c r="AM8" i="13"/>
  <c r="AM12" i="13"/>
  <c r="AM16" i="13"/>
  <c r="AM20" i="13"/>
  <c r="AM24" i="13"/>
  <c r="AM28" i="13"/>
  <c r="AM32" i="13"/>
  <c r="AM36" i="13"/>
  <c r="AM40" i="13"/>
  <c r="AM44" i="13"/>
  <c r="AM48" i="13"/>
  <c r="AM52" i="13"/>
  <c r="AM56" i="13"/>
  <c r="CI7" i="13"/>
  <c r="CI11" i="13"/>
  <c r="CI16" i="13"/>
  <c r="CI20" i="13"/>
  <c r="CI24" i="13"/>
  <c r="CI28" i="13"/>
  <c r="CI32" i="13"/>
  <c r="CI36" i="13"/>
  <c r="CI40" i="13"/>
  <c r="CI44" i="13"/>
  <c r="CI48" i="13"/>
  <c r="CI52" i="13"/>
  <c r="CI56" i="13"/>
  <c r="CT59" i="13"/>
  <c r="J77" i="13" s="1" a="1"/>
  <c r="J77" i="13" s="1"/>
  <c r="BK46" i="13"/>
  <c r="BK54" i="13"/>
  <c r="BK7" i="13"/>
  <c r="BK11" i="13"/>
  <c r="BK15" i="13"/>
  <c r="BK19" i="13"/>
  <c r="BK23" i="13"/>
  <c r="BK27" i="13"/>
  <c r="BK31" i="13"/>
  <c r="BK51" i="13"/>
  <c r="CC10" i="13"/>
  <c r="CC20" i="13"/>
  <c r="CC13" i="13"/>
  <c r="CC26" i="13"/>
  <c r="CC30" i="13"/>
  <c r="CC34" i="13"/>
  <c r="AA54" i="13"/>
  <c r="AA50" i="13"/>
  <c r="AA46" i="13"/>
  <c r="AA42" i="13"/>
  <c r="AA38" i="13"/>
  <c r="AA34" i="13"/>
  <c r="AA30" i="13"/>
  <c r="AA26" i="13"/>
  <c r="AA22" i="13"/>
  <c r="AA18" i="13"/>
  <c r="AA14" i="13"/>
  <c r="AA10" i="13"/>
  <c r="AA6" i="13"/>
  <c r="Y59" i="13"/>
  <c r="CZ21" i="13"/>
  <c r="CZ29" i="13"/>
  <c r="CZ45" i="13"/>
  <c r="BU59" i="13"/>
  <c r="BQ26" i="13"/>
  <c r="BQ42" i="13"/>
  <c r="BQ27" i="13"/>
  <c r="BQ43" i="13"/>
  <c r="BQ28" i="13"/>
  <c r="BQ44" i="13"/>
  <c r="BQ5" i="13"/>
  <c r="BQ13" i="13"/>
  <c r="BW6" i="13"/>
  <c r="BW22" i="13"/>
  <c r="BW38" i="13"/>
  <c r="BW54" i="13"/>
  <c r="BW19" i="13"/>
  <c r="BW35" i="13"/>
  <c r="BW51" i="13"/>
  <c r="BW16" i="13"/>
  <c r="BW32" i="13"/>
  <c r="BW48" i="13"/>
  <c r="AY24" i="13"/>
  <c r="AY5" i="13"/>
  <c r="AY9" i="13"/>
  <c r="AY13" i="13"/>
  <c r="AY17" i="13"/>
  <c r="AY21" i="13"/>
  <c r="AY25" i="13"/>
  <c r="AY29" i="13"/>
  <c r="AY33" i="13"/>
  <c r="AY37" i="13"/>
  <c r="AY41" i="13"/>
  <c r="AY45" i="13"/>
  <c r="AY49" i="13"/>
  <c r="AY53" i="13"/>
  <c r="BE5" i="13"/>
  <c r="BA59" i="13"/>
  <c r="BE9" i="13"/>
  <c r="BE13" i="13"/>
  <c r="BE17" i="13"/>
  <c r="BE21" i="13"/>
  <c r="BE25" i="13"/>
  <c r="BE29" i="13"/>
  <c r="BE33" i="13"/>
  <c r="BE37" i="13"/>
  <c r="BE41" i="13"/>
  <c r="BE45" i="13"/>
  <c r="BE49" i="13"/>
  <c r="BE53" i="13"/>
  <c r="U5" i="13"/>
  <c r="U53" i="13"/>
  <c r="U49" i="13"/>
  <c r="U45" i="13"/>
  <c r="U41" i="13"/>
  <c r="U37" i="13"/>
  <c r="U33" i="13"/>
  <c r="U29" i="13"/>
  <c r="U25" i="13"/>
  <c r="U21" i="13"/>
  <c r="U17" i="13"/>
  <c r="U13" i="13"/>
  <c r="U9" i="13"/>
  <c r="CZ23" i="13"/>
  <c r="CZ43" i="13"/>
  <c r="AS7" i="13"/>
  <c r="AS11" i="13"/>
  <c r="AS15" i="13"/>
  <c r="AS19" i="13"/>
  <c r="AS23" i="13"/>
  <c r="AS27" i="13"/>
  <c r="AS31" i="13"/>
  <c r="AS35" i="13"/>
  <c r="AS39" i="13"/>
  <c r="AS43" i="13"/>
  <c r="AS47" i="13"/>
  <c r="AS51" i="13"/>
  <c r="AS55" i="13"/>
  <c r="CZ6" i="13"/>
  <c r="CZ22" i="13"/>
  <c r="CZ30" i="13"/>
  <c r="CZ46" i="13"/>
  <c r="CZ54" i="13"/>
  <c r="CU35" i="13"/>
  <c r="CU51" i="13"/>
  <c r="CU31" i="13"/>
  <c r="CU16" i="13"/>
  <c r="CU32" i="13"/>
  <c r="CU48" i="13"/>
  <c r="AG11" i="13"/>
  <c r="AG43" i="13"/>
  <c r="AG20" i="13"/>
  <c r="AG36" i="13"/>
  <c r="AG52" i="13"/>
  <c r="AG23" i="13"/>
  <c r="CO31" i="13"/>
  <c r="CO24" i="13"/>
  <c r="CO48" i="13"/>
  <c r="CO6" i="13"/>
  <c r="CO10" i="13"/>
  <c r="CO14" i="13"/>
  <c r="CO18" i="13"/>
  <c r="CO22" i="13"/>
  <c r="CZ27" i="13"/>
  <c r="O54" i="13"/>
  <c r="CW54" i="13"/>
  <c r="CY42" i="13"/>
  <c r="CY26" i="13"/>
  <c r="CY12" i="13"/>
  <c r="CY52" i="13"/>
  <c r="CY38" i="13"/>
  <c r="CY24" i="13"/>
  <c r="CY8" i="13"/>
  <c r="O53" i="13"/>
  <c r="CW53" i="13"/>
  <c r="CY45" i="13"/>
  <c r="CY37" i="13"/>
  <c r="CY29" i="13"/>
  <c r="CY21" i="13"/>
  <c r="CY13" i="13"/>
  <c r="O51" i="13"/>
  <c r="CW51" i="13"/>
  <c r="CW47" i="13"/>
  <c r="O47" i="13"/>
  <c r="O43" i="13"/>
  <c r="CW43" i="13"/>
  <c r="O39" i="13"/>
  <c r="CW39" i="13"/>
  <c r="O35" i="13"/>
  <c r="CW35" i="13"/>
  <c r="O31" i="13"/>
  <c r="CW31" i="13"/>
  <c r="O27" i="13"/>
  <c r="CW27" i="13"/>
  <c r="O23" i="13"/>
  <c r="CW23" i="13"/>
  <c r="CW19" i="13"/>
  <c r="O19" i="13"/>
  <c r="O15" i="13"/>
  <c r="CW15" i="13"/>
  <c r="O11" i="13"/>
  <c r="CW11" i="13"/>
  <c r="O7" i="13"/>
  <c r="CW7" i="13"/>
  <c r="CZ8" i="13"/>
  <c r="CZ40" i="13"/>
  <c r="AM46" i="13"/>
  <c r="CI22" i="13"/>
  <c r="AJ195" i="5"/>
  <c r="AJ225" i="5"/>
  <c r="AI59" i="13"/>
  <c r="CN59" i="13"/>
  <c r="J76" i="13" s="1" a="1"/>
  <c r="J76" i="13" s="1"/>
  <c r="Q59" i="13"/>
  <c r="AE59" i="13"/>
  <c r="BP59" i="13"/>
  <c r="J72" i="13" s="1" a="1"/>
  <c r="J72" i="13" s="1"/>
  <c r="BD59" i="13"/>
  <c r="J70" i="13" s="1" a="1"/>
  <c r="J70" i="13" s="1"/>
  <c r="CZ48" i="13"/>
  <c r="AM5" i="13"/>
  <c r="AM13" i="13"/>
  <c r="AM17" i="13"/>
  <c r="AM21" i="13"/>
  <c r="AM29" i="13"/>
  <c r="AM33" i="13"/>
  <c r="AM37" i="13"/>
  <c r="AM45" i="13"/>
  <c r="AM49" i="13"/>
  <c r="AM53" i="13"/>
  <c r="CI17" i="13"/>
  <c r="CI21" i="13"/>
  <c r="CI25" i="13"/>
  <c r="CI29" i="13"/>
  <c r="CI33" i="13"/>
  <c r="CI37" i="13"/>
  <c r="CI41" i="13"/>
  <c r="CI45" i="13"/>
  <c r="CI49" i="13"/>
  <c r="CI53" i="13"/>
  <c r="CZ15" i="13"/>
  <c r="CZ31" i="13"/>
  <c r="CZ51" i="13"/>
  <c r="BK40" i="13"/>
  <c r="BK48" i="13"/>
  <c r="BK56" i="13"/>
  <c r="BK8" i="13"/>
  <c r="BK12" i="13"/>
  <c r="BK16" i="13"/>
  <c r="BK24" i="13"/>
  <c r="BK28" i="13"/>
  <c r="BK32" i="13"/>
  <c r="BK38" i="13"/>
  <c r="BK45" i="13"/>
  <c r="BK53" i="13"/>
  <c r="CC14" i="13"/>
  <c r="CC24" i="13"/>
  <c r="CC17" i="13"/>
  <c r="CC27" i="13"/>
  <c r="CC35" i="13"/>
  <c r="AA49" i="13"/>
  <c r="AA41" i="13"/>
  <c r="AA33" i="13"/>
  <c r="AA25" i="13"/>
  <c r="AA21" i="13"/>
  <c r="AA17" i="13"/>
  <c r="AA13" i="13"/>
  <c r="AA9" i="13"/>
  <c r="CZ13" i="13"/>
  <c r="CZ37" i="13"/>
  <c r="CZ53" i="13"/>
  <c r="K59" i="13"/>
  <c r="BQ31" i="13"/>
  <c r="BQ47" i="13"/>
  <c r="BQ32" i="13"/>
  <c r="BQ48" i="13"/>
  <c r="BQ7" i="13"/>
  <c r="BQ15" i="13"/>
  <c r="BW7" i="13"/>
  <c r="BW23" i="13"/>
  <c r="BW39" i="13"/>
  <c r="BW55" i="13"/>
  <c r="BW20" i="13"/>
  <c r="BW36" i="13"/>
  <c r="BW52" i="13"/>
  <c r="AY6" i="13"/>
  <c r="AY10" i="13"/>
  <c r="AY18" i="13"/>
  <c r="AY22" i="13"/>
  <c r="AY30" i="13"/>
  <c r="AY38" i="13"/>
  <c r="AY46" i="13"/>
  <c r="AY54" i="13"/>
  <c r="BE6" i="13"/>
  <c r="BE10" i="13"/>
  <c r="BE14" i="13"/>
  <c r="BE18" i="13"/>
  <c r="BE22" i="13"/>
  <c r="BE30" i="13"/>
  <c r="BE34" i="13"/>
  <c r="BE38" i="13"/>
  <c r="BE46" i="13"/>
  <c r="BE50" i="13"/>
  <c r="BE54" i="13"/>
  <c r="U56" i="13"/>
  <c r="U52" i="13"/>
  <c r="U48" i="13"/>
  <c r="U44" i="13"/>
  <c r="U40" i="13"/>
  <c r="U36" i="13"/>
  <c r="U32" i="13"/>
  <c r="U28" i="13"/>
  <c r="U24" i="13"/>
  <c r="U20" i="13"/>
  <c r="U16" i="13"/>
  <c r="U12" i="13"/>
  <c r="U8" i="13"/>
  <c r="AS8" i="13"/>
  <c r="AS16" i="13"/>
  <c r="AS20" i="13"/>
  <c r="AS24" i="13"/>
  <c r="AS32" i="13"/>
  <c r="AS36" i="13"/>
  <c r="AS40" i="13"/>
  <c r="AS48" i="13"/>
  <c r="AS52" i="13"/>
  <c r="AS56" i="13"/>
  <c r="CB59" i="13"/>
  <c r="CU11" i="13"/>
  <c r="CU27" i="13"/>
  <c r="CU7" i="13"/>
  <c r="CU39" i="13"/>
  <c r="CU20" i="13"/>
  <c r="CU36" i="13"/>
  <c r="CU52" i="13"/>
  <c r="CU13" i="13"/>
  <c r="CU29" i="13"/>
  <c r="CU45" i="13"/>
  <c r="AG19" i="13"/>
  <c r="AG51" i="13"/>
  <c r="AG24" i="13"/>
  <c r="AG40" i="13"/>
  <c r="AG27" i="13"/>
  <c r="AG12" i="13"/>
  <c r="CO55" i="13"/>
  <c r="CO35" i="13"/>
  <c r="CO36" i="13"/>
  <c r="CO52" i="13"/>
  <c r="CO7" i="13"/>
  <c r="CO11" i="13"/>
  <c r="CO15" i="13"/>
  <c r="CO19" i="13"/>
  <c r="CO23" i="13"/>
  <c r="CO32" i="13"/>
  <c r="CH59" i="13"/>
  <c r="J75" i="13" s="1" a="1"/>
  <c r="J75" i="13" s="1"/>
  <c r="CY53" i="13"/>
  <c r="CY40" i="13"/>
  <c r="CY22" i="13"/>
  <c r="CY6" i="13"/>
  <c r="O55" i="13"/>
  <c r="CW55" i="13"/>
  <c r="CY34" i="13"/>
  <c r="CY18" i="13"/>
  <c r="CY54" i="13"/>
  <c r="CY51" i="13"/>
  <c r="CY43" i="13"/>
  <c r="CY35" i="13"/>
  <c r="CY27" i="13"/>
  <c r="CY19" i="13"/>
  <c r="CY11" i="13"/>
  <c r="CW50" i="13"/>
  <c r="O50" i="13"/>
  <c r="O46" i="13"/>
  <c r="CW46" i="13"/>
  <c r="O42" i="13"/>
  <c r="CW42" i="13"/>
  <c r="O38" i="13"/>
  <c r="CW38" i="13"/>
  <c r="O34" i="13"/>
  <c r="CW34" i="13"/>
  <c r="O30" i="13"/>
  <c r="CW30" i="13"/>
  <c r="O26" i="13"/>
  <c r="CW26" i="13"/>
  <c r="O22" i="13"/>
  <c r="CW22" i="13"/>
  <c r="O18" i="13"/>
  <c r="CW18" i="13"/>
  <c r="O14" i="13"/>
  <c r="CW14" i="13"/>
  <c r="O10" i="13"/>
  <c r="CW10" i="13"/>
  <c r="O6" i="13"/>
  <c r="CW6" i="13"/>
  <c r="AJ196" i="5"/>
  <c r="AJ240" i="5"/>
  <c r="AJ83" i="5"/>
  <c r="AJ84" i="5"/>
  <c r="AJ106" i="5"/>
  <c r="AJ96" i="5"/>
  <c r="AJ199" i="5"/>
  <c r="AJ23" i="5"/>
  <c r="AJ198" i="5"/>
  <c r="AJ244" i="5"/>
  <c r="AJ227" i="5"/>
  <c r="AJ10" i="5"/>
  <c r="AJ116" i="5"/>
  <c r="AJ236" i="5"/>
  <c r="AJ238" i="5"/>
  <c r="AJ237" i="5"/>
  <c r="AJ47" i="5"/>
  <c r="AJ32" i="5"/>
  <c r="AJ61" i="5"/>
  <c r="AJ110" i="5"/>
  <c r="AJ37" i="5"/>
  <c r="AJ145" i="5"/>
  <c r="AJ26" i="5"/>
  <c r="AJ149" i="5"/>
  <c r="AJ135" i="5"/>
  <c r="AJ246" i="5"/>
  <c r="AJ62" i="5"/>
  <c r="AJ164" i="5"/>
  <c r="AJ70" i="5"/>
  <c r="AJ224" i="5"/>
  <c r="AJ132" i="5"/>
  <c r="AJ49" i="5"/>
  <c r="AJ48" i="5"/>
  <c r="AJ130" i="5"/>
  <c r="AJ128" i="5"/>
  <c r="AJ31" i="5"/>
  <c r="AJ112" i="5"/>
  <c r="AJ193" i="5"/>
  <c r="AJ194" i="5"/>
  <c r="AJ50" i="5"/>
  <c r="AJ93" i="5"/>
  <c r="AJ181" i="5"/>
  <c r="AJ189" i="5"/>
  <c r="AJ222" i="5"/>
  <c r="AJ247" i="5"/>
  <c r="AJ157" i="5"/>
  <c r="AJ143" i="5"/>
  <c r="BM59" i="7"/>
  <c r="G72" i="7" s="1" a="1"/>
  <c r="G72" i="7" s="1"/>
  <c r="K32" i="8" s="1"/>
  <c r="AJ188" i="5"/>
  <c r="AJ170" i="5"/>
  <c r="AJ158" i="5"/>
  <c r="AJ142" i="5"/>
  <c r="AJ74" i="5"/>
  <c r="AJ179" i="5"/>
  <c r="AJ239" i="5"/>
  <c r="AJ208" i="5"/>
  <c r="AJ89" i="5"/>
  <c r="AJ180" i="5"/>
  <c r="AJ88" i="5"/>
  <c r="AJ147" i="5"/>
  <c r="AJ154" i="5"/>
  <c r="AJ35" i="5"/>
  <c r="AJ36" i="5"/>
  <c r="AJ25" i="5"/>
  <c r="AJ168" i="5"/>
  <c r="AU59" i="7"/>
  <c r="G69" i="7" s="1" a="1"/>
  <c r="G69" i="7" s="1"/>
  <c r="H32" i="8" s="1"/>
  <c r="AJ76" i="5"/>
  <c r="AJ103" i="5"/>
  <c r="AC59" i="7"/>
  <c r="G66" i="7" s="1" a="1"/>
  <c r="G66" i="7" s="1"/>
  <c r="E32" i="8" s="1"/>
  <c r="W59" i="7"/>
  <c r="G65" i="7" s="1" a="1"/>
  <c r="G65" i="7" s="1"/>
  <c r="D32" i="8" s="1"/>
  <c r="BA59" i="7"/>
  <c r="G70" i="7" s="1" a="1"/>
  <c r="G70" i="7" s="1"/>
  <c r="I32" i="8" s="1"/>
  <c r="AJ245" i="5"/>
  <c r="AJ192" i="5"/>
  <c r="AJ69" i="5"/>
  <c r="AJ234" i="5"/>
  <c r="AJ248" i="5"/>
  <c r="AJ8" i="5"/>
  <c r="AJ186" i="5"/>
  <c r="AJ125" i="5"/>
  <c r="AJ44" i="5"/>
  <c r="AJ134" i="5"/>
  <c r="AJ252" i="5"/>
  <c r="AJ27" i="5"/>
  <c r="AJ104" i="5"/>
  <c r="AJ101" i="5"/>
  <c r="AJ140" i="5"/>
  <c r="AJ53" i="5"/>
  <c r="AJ178" i="5"/>
  <c r="AJ60" i="5"/>
  <c r="AJ7" i="5"/>
  <c r="AJ151" i="5"/>
  <c r="AJ114" i="5"/>
  <c r="AJ115" i="5"/>
  <c r="AJ155" i="5"/>
  <c r="AJ184" i="5"/>
  <c r="AJ73" i="5"/>
  <c r="AJ137" i="5"/>
  <c r="AJ261" i="5"/>
  <c r="AJ12" i="5"/>
  <c r="AJ81" i="5"/>
  <c r="AJ212" i="5"/>
  <c r="AJ207" i="5"/>
  <c r="AJ17" i="5"/>
  <c r="AJ221" i="5"/>
  <c r="AJ86" i="5"/>
  <c r="AJ16" i="5"/>
  <c r="AJ57" i="5"/>
  <c r="AJ144" i="5"/>
  <c r="AJ19" i="5"/>
  <c r="AJ203" i="5"/>
  <c r="AJ254" i="5"/>
  <c r="AJ28" i="5"/>
  <c r="AJ22" i="5"/>
  <c r="AJ102" i="5"/>
  <c r="AJ59" i="5"/>
  <c r="AJ148" i="5"/>
  <c r="AJ82" i="5"/>
  <c r="AJ174" i="5"/>
  <c r="AJ163" i="5"/>
  <c r="AJ45" i="5"/>
  <c r="AJ118" i="5"/>
  <c r="AJ139" i="5"/>
  <c r="AJ255" i="5"/>
  <c r="AJ173" i="5"/>
  <c r="AJ165" i="5"/>
  <c r="AJ136" i="5"/>
  <c r="AJ87" i="5"/>
  <c r="AJ117" i="5"/>
  <c r="AJ34" i="5"/>
  <c r="AJ138" i="5"/>
  <c r="AJ171" i="5"/>
  <c r="AJ191" i="5"/>
  <c r="AJ119" i="5"/>
  <c r="AJ156" i="5"/>
  <c r="AJ51" i="5"/>
  <c r="AJ172" i="5"/>
  <c r="AJ30" i="5"/>
  <c r="AJ109" i="5"/>
  <c r="AJ14" i="5"/>
  <c r="AJ209" i="5"/>
  <c r="AJ253" i="5"/>
  <c r="AJ6" i="5"/>
  <c r="AJ166" i="5"/>
  <c r="AJ122" i="5"/>
  <c r="AJ141" i="5"/>
  <c r="AJ204" i="5"/>
  <c r="AJ201" i="5"/>
  <c r="AJ80" i="5"/>
  <c r="AJ38" i="5"/>
  <c r="AJ217" i="5"/>
  <c r="AJ18" i="5"/>
  <c r="AJ214" i="5"/>
  <c r="CQ59" i="7"/>
  <c r="G77" i="7" s="1" a="1"/>
  <c r="G77" i="7" s="1"/>
  <c r="P32" i="8" s="1"/>
  <c r="BG59" i="7"/>
  <c r="G71" i="7" s="1" a="1"/>
  <c r="G71" i="7" s="1"/>
  <c r="J32" i="8" s="1"/>
  <c r="CE59" i="7"/>
  <c r="G75" i="7" s="1" a="1"/>
  <c r="G75" i="7" s="1"/>
  <c r="N32" i="8" s="1"/>
  <c r="BS59" i="7"/>
  <c r="G73" i="7" s="1" a="1"/>
  <c r="G73" i="7" s="1"/>
  <c r="L32" i="8" s="1"/>
  <c r="AI59" i="7"/>
  <c r="G67" i="7" s="1" a="1"/>
  <c r="G67" i="7" s="1"/>
  <c r="F32" i="8" s="1"/>
  <c r="AJ124" i="5"/>
  <c r="AJ20" i="5"/>
  <c r="AJ185" i="5"/>
  <c r="AJ33" i="5"/>
  <c r="AJ54" i="5"/>
  <c r="AJ39" i="5"/>
  <c r="AJ215" i="5"/>
  <c r="AJ219" i="5"/>
  <c r="AJ123" i="5"/>
  <c r="AJ216" i="5"/>
  <c r="AJ229" i="5"/>
  <c r="AJ21" i="5"/>
  <c r="AJ200" i="5"/>
  <c r="AJ202" i="5"/>
  <c r="AJ24" i="5"/>
  <c r="AJ78" i="5"/>
  <c r="AJ43" i="5"/>
  <c r="AJ91" i="5"/>
  <c r="BY59" i="7"/>
  <c r="AJ213" i="5"/>
  <c r="AJ150" i="5"/>
  <c r="F74" i="7" a="1"/>
  <c r="F74" i="7" s="1"/>
  <c r="AJ42" i="5"/>
  <c r="AJ5" i="5"/>
  <c r="CK59" i="7"/>
  <c r="G76" i="7" s="1" a="1"/>
  <c r="G76" i="7" s="1"/>
  <c r="O32" i="8" s="1"/>
  <c r="AJ262" i="5"/>
  <c r="AJ177" i="5"/>
  <c r="AJ162" i="5"/>
  <c r="AJ146" i="5"/>
  <c r="AO59" i="7"/>
  <c r="G68" i="7" s="1" a="1"/>
  <c r="G68" i="7" s="1"/>
  <c r="G32" i="8" s="1"/>
  <c r="AJ113" i="5"/>
  <c r="AJ29" i="5"/>
  <c r="AJ126" i="5"/>
  <c r="AJ4" i="5"/>
  <c r="AJ40" i="5"/>
  <c r="AJ161" i="5"/>
  <c r="AJ175" i="5"/>
  <c r="AJ92" i="5"/>
  <c r="AJ111" i="5"/>
  <c r="AJ41" i="5"/>
  <c r="AJ75" i="5"/>
  <c r="AJ205" i="5"/>
  <c r="AJ243" i="5"/>
  <c r="AJ256" i="5"/>
  <c r="AJ233" i="5"/>
  <c r="Q59" i="7"/>
  <c r="G64" i="7" s="1" a="1"/>
  <c r="G64" i="7" s="1"/>
  <c r="C32" i="8" s="1"/>
  <c r="AJ232" i="5"/>
  <c r="AJ94" i="5"/>
  <c r="AJ231" i="5"/>
  <c r="AJ258" i="5"/>
  <c r="AJ95" i="5"/>
  <c r="AJ260" i="5"/>
  <c r="AJ187" i="5"/>
  <c r="AJ90" i="5"/>
  <c r="AJ257" i="5"/>
  <c r="AJ176" i="5"/>
  <c r="AJ211" i="5"/>
  <c r="AJ206" i="5"/>
  <c r="AJ235" i="5"/>
  <c r="AJ242" i="5"/>
  <c r="AJ127" i="5"/>
  <c r="AJ241" i="5"/>
  <c r="AJ72" i="5"/>
  <c r="AJ71" i="5"/>
  <c r="AJ220" i="5"/>
  <c r="AJ58" i="5"/>
  <c r="AJ105" i="5"/>
  <c r="AJ77" i="5"/>
  <c r="AJ79" i="5"/>
  <c r="AJ250" i="5"/>
  <c r="AJ251" i="5"/>
  <c r="AJ107" i="5"/>
  <c r="AJ108" i="5"/>
  <c r="C268" i="21" l="1"/>
  <c r="C257" i="21"/>
  <c r="D239" i="21"/>
  <c r="D243" i="21"/>
  <c r="D238" i="21"/>
  <c r="D242" i="21"/>
  <c r="D241" i="21"/>
  <c r="D244" i="21"/>
  <c r="D248" i="21"/>
  <c r="D240" i="21"/>
  <c r="D247" i="21"/>
  <c r="D246" i="21"/>
  <c r="D245" i="21"/>
  <c r="D249" i="21"/>
  <c r="D252" i="21"/>
  <c r="D251" i="21"/>
  <c r="D250" i="21"/>
  <c r="D223" i="21"/>
  <c r="D220" i="21"/>
  <c r="D222" i="21"/>
  <c r="D224" i="21"/>
  <c r="D226" i="21"/>
  <c r="D230" i="21"/>
  <c r="D234" i="21"/>
  <c r="D231" i="21"/>
  <c r="D221" i="21"/>
  <c r="D228" i="21"/>
  <c r="D225" i="21"/>
  <c r="D232" i="21"/>
  <c r="D229" i="21"/>
  <c r="D227" i="21"/>
  <c r="D233" i="21"/>
  <c r="D102" i="21"/>
  <c r="D103" i="21"/>
  <c r="D104" i="21"/>
  <c r="D105" i="21"/>
  <c r="D106" i="21"/>
  <c r="D107" i="21"/>
  <c r="D108" i="21"/>
  <c r="D109" i="21"/>
  <c r="D110" i="21"/>
  <c r="D111" i="21"/>
  <c r="D112" i="21"/>
  <c r="D113" i="21"/>
  <c r="D114" i="21"/>
  <c r="D115" i="21"/>
  <c r="C256" i="21"/>
  <c r="C261" i="21"/>
  <c r="A283" i="21" a="1"/>
  <c r="A283" i="21" s="1"/>
  <c r="A368" i="21" a="1"/>
  <c r="A368" i="21" s="1"/>
  <c r="E101" i="21" a="1"/>
  <c r="E101" i="21" s="1"/>
  <c r="E116" i="21" s="1"/>
  <c r="A367" i="21" a="1"/>
  <c r="A367" i="21" s="1"/>
  <c r="C263" i="21"/>
  <c r="C266" i="21"/>
  <c r="C264" i="21"/>
  <c r="C259" i="21"/>
  <c r="C267" i="21"/>
  <c r="E255" i="21" a="1"/>
  <c r="E255" i="21" s="1"/>
  <c r="A282" i="21" a="1"/>
  <c r="A282" i="21" s="1"/>
  <c r="C269" i="21"/>
  <c r="C270" i="21"/>
  <c r="C265" i="21"/>
  <c r="C262" i="21"/>
  <c r="C258" i="21"/>
  <c r="C253" i="21"/>
  <c r="C260" i="21"/>
  <c r="F237" i="21" a="1"/>
  <c r="F237" i="21" s="1"/>
  <c r="F255" i="21" a="1"/>
  <c r="F255" i="21" s="1"/>
  <c r="C235" i="21"/>
  <c r="K35" i="11" a="1"/>
  <c r="K35" i="11" s="1"/>
  <c r="ZO6" i="22" s="1"/>
  <c r="ZO3" i="23" s="1"/>
  <c r="E237" i="21" a="1"/>
  <c r="E237" i="21" s="1"/>
  <c r="K138" i="11" a="1"/>
  <c r="K138" i="11" s="1"/>
  <c r="E219" i="21" a="1"/>
  <c r="E219" i="21" s="1"/>
  <c r="L138" i="11" a="1"/>
  <c r="L138" i="11" s="1"/>
  <c r="F219" i="21" a="1"/>
  <c r="F219" i="21" s="1"/>
  <c r="E119" i="21" a="1"/>
  <c r="E119" i="21" s="1"/>
  <c r="E83" i="21" a="1"/>
  <c r="E83" i="21" s="1"/>
  <c r="F83" i="21" a="1"/>
  <c r="F83" i="21" s="1"/>
  <c r="L35" i="11" a="1"/>
  <c r="L35" i="11" s="1"/>
  <c r="ZP6" i="22" s="1"/>
  <c r="ZP3" i="23" s="1"/>
  <c r="F101" i="21" a="1"/>
  <c r="F101" i="21" s="1"/>
  <c r="F116" i="21" s="1"/>
  <c r="F119" i="21" a="1"/>
  <c r="F119" i="21" s="1"/>
  <c r="A18" i="21"/>
  <c r="A154" i="21"/>
  <c r="M33" i="8"/>
  <c r="E11" i="7"/>
  <c r="I10" i="13"/>
  <c r="A8" i="20"/>
  <c r="CY5" i="7" a="1"/>
  <c r="CY23" i="7" s="1"/>
  <c r="J59" i="7"/>
  <c r="F63" i="7" s="1" a="1"/>
  <c r="F63" i="7" s="1"/>
  <c r="F78" i="7" s="1"/>
  <c r="G74" i="7" a="1"/>
  <c r="G74" i="7" s="1"/>
  <c r="M32" i="8" s="1"/>
  <c r="CU15" i="7"/>
  <c r="CW15" i="7" s="1"/>
  <c r="K15" i="7"/>
  <c r="CU11" i="7"/>
  <c r="CW11" i="7" s="1"/>
  <c r="K11" i="7"/>
  <c r="K31" i="7"/>
  <c r="CU31" i="7"/>
  <c r="CW31" i="7" s="1"/>
  <c r="CU28" i="7"/>
  <c r="CW28" i="7" s="1"/>
  <c r="K28" i="7"/>
  <c r="K48" i="7"/>
  <c r="CU48" i="7"/>
  <c r="CW48" i="7" s="1"/>
  <c r="CU44" i="7"/>
  <c r="CW44" i="7" s="1"/>
  <c r="K44" i="7"/>
  <c r="K56" i="7"/>
  <c r="CU56" i="7"/>
  <c r="CW56" i="7" s="1"/>
  <c r="K45" i="7"/>
  <c r="CU45" i="7"/>
  <c r="CW45" i="7" s="1"/>
  <c r="K41" i="7"/>
  <c r="CU41" i="7"/>
  <c r="CW41" i="7" s="1"/>
  <c r="CU53" i="7"/>
  <c r="CW53" i="7" s="1"/>
  <c r="K53" i="7"/>
  <c r="CU14" i="7"/>
  <c r="CW14" i="7" s="1"/>
  <c r="K14" i="7"/>
  <c r="CU10" i="7"/>
  <c r="CW10" i="7" s="1"/>
  <c r="K10" i="7"/>
  <c r="K22" i="7"/>
  <c r="CU22" i="7"/>
  <c r="CW22" i="7" s="1"/>
  <c r="K43" i="7"/>
  <c r="CU43" i="7"/>
  <c r="CW43" i="7" s="1"/>
  <c r="CU35" i="7"/>
  <c r="CW35" i="7" s="1"/>
  <c r="K35" i="7"/>
  <c r="CU6" i="7"/>
  <c r="CW6" i="7" s="1"/>
  <c r="K6" i="7"/>
  <c r="K51" i="7"/>
  <c r="CU51" i="7"/>
  <c r="CW51" i="7" s="1"/>
  <c r="CU19" i="7"/>
  <c r="CW19" i="7" s="1"/>
  <c r="K19" i="7"/>
  <c r="K49" i="7"/>
  <c r="CU49" i="7"/>
  <c r="CW49" i="7" s="1"/>
  <c r="CU20" i="7"/>
  <c r="CW20" i="7" s="1"/>
  <c r="K20" i="7"/>
  <c r="CU32" i="7"/>
  <c r="CW32" i="7" s="1"/>
  <c r="K32" i="7"/>
  <c r="CU16" i="7"/>
  <c r="CW16" i="7" s="1"/>
  <c r="K16" i="7"/>
  <c r="CU40" i="7"/>
  <c r="CW40" i="7" s="1"/>
  <c r="K40" i="7"/>
  <c r="K29" i="7"/>
  <c r="CU29" i="7"/>
  <c r="CW29" i="7" s="1"/>
  <c r="K25" i="7"/>
  <c r="CU25" i="7"/>
  <c r="CW25" i="7" s="1"/>
  <c r="CU37" i="7"/>
  <c r="CW37" i="7" s="1"/>
  <c r="K37" i="7"/>
  <c r="K13" i="7"/>
  <c r="CU13" i="7"/>
  <c r="CW13" i="7" s="1"/>
  <c r="K9" i="7"/>
  <c r="CU9" i="7"/>
  <c r="CW9" i="7" s="1"/>
  <c r="K21" i="7"/>
  <c r="CU21" i="7"/>
  <c r="CW21" i="7" s="1"/>
  <c r="CU46" i="7"/>
  <c r="CW46" i="7" s="1"/>
  <c r="K46" i="7"/>
  <c r="K42" i="7"/>
  <c r="CU42" i="7"/>
  <c r="CW42" i="7" s="1"/>
  <c r="CU54" i="7"/>
  <c r="CW54" i="7" s="1"/>
  <c r="K54" i="7"/>
  <c r="CU33" i="7"/>
  <c r="CW33" i="7" s="1"/>
  <c r="K33" i="7"/>
  <c r="CU47" i="7"/>
  <c r="CW47" i="7" s="1"/>
  <c r="K47" i="7"/>
  <c r="K17" i="7"/>
  <c r="CU17" i="7"/>
  <c r="CW17" i="7" s="1"/>
  <c r="K24" i="7"/>
  <c r="CU24" i="7"/>
  <c r="CW24" i="7" s="1"/>
  <c r="K55" i="7"/>
  <c r="CU55" i="7"/>
  <c r="CW55" i="7" s="1"/>
  <c r="CU23" i="7"/>
  <c r="CW23" i="7" s="1"/>
  <c r="K23" i="7"/>
  <c r="K8" i="7"/>
  <c r="CU8" i="7"/>
  <c r="CW8" i="7" s="1"/>
  <c r="CU50" i="7"/>
  <c r="CW50" i="7" s="1"/>
  <c r="K50" i="7"/>
  <c r="K34" i="7"/>
  <c r="CU34" i="7"/>
  <c r="CW34" i="7" s="1"/>
  <c r="CU18" i="7"/>
  <c r="CW18" i="7" s="1"/>
  <c r="K18" i="7"/>
  <c r="K12" i="7"/>
  <c r="CU12" i="7"/>
  <c r="CW12" i="7" s="1"/>
  <c r="CU7" i="7"/>
  <c r="CW7" i="7" s="1"/>
  <c r="K7" i="7"/>
  <c r="CU5" i="7"/>
  <c r="CW5" i="7" s="1"/>
  <c r="K5" i="7"/>
  <c r="I59" i="7"/>
  <c r="CU27" i="7"/>
  <c r="CW27" i="7" s="1"/>
  <c r="K27" i="7"/>
  <c r="K30" i="7"/>
  <c r="CU30" i="7"/>
  <c r="CW30" i="7" s="1"/>
  <c r="K26" i="7"/>
  <c r="CU26" i="7"/>
  <c r="CW26" i="7" s="1"/>
  <c r="CU38" i="7"/>
  <c r="CW38" i="7" s="1"/>
  <c r="K38" i="7"/>
  <c r="CU52" i="7"/>
  <c r="CW52" i="7" s="1"/>
  <c r="K52" i="7"/>
  <c r="CU39" i="7"/>
  <c r="CW39" i="7" s="1"/>
  <c r="K39" i="7"/>
  <c r="K36" i="7"/>
  <c r="CU36" i="7"/>
  <c r="CW36" i="7" s="1"/>
  <c r="AG59" i="13"/>
  <c r="K66" i="13" s="1" a="1"/>
  <c r="K66" i="13" s="1"/>
  <c r="DA43" i="13"/>
  <c r="DA14" i="13"/>
  <c r="DA30" i="13"/>
  <c r="DA10" i="13"/>
  <c r="DA18" i="13"/>
  <c r="DA26" i="13"/>
  <c r="DA34" i="13"/>
  <c r="DA42" i="13"/>
  <c r="CO59" i="13"/>
  <c r="K76" i="13" s="1" a="1"/>
  <c r="K76" i="13" s="1"/>
  <c r="AA59" i="13"/>
  <c r="K65" i="13" s="1" a="1"/>
  <c r="K65" i="13" s="1"/>
  <c r="CU59" i="13"/>
  <c r="K77" i="13" s="1" a="1"/>
  <c r="K77" i="13" s="1"/>
  <c r="BW59" i="13"/>
  <c r="K73" i="13" s="1" a="1"/>
  <c r="K73" i="13" s="1"/>
  <c r="CI59" i="13"/>
  <c r="K75" i="13" s="1" a="1"/>
  <c r="K75" i="13" s="1"/>
  <c r="AS59" i="13"/>
  <c r="K68" i="13" s="1" a="1"/>
  <c r="K68" i="13" s="1"/>
  <c r="DA6" i="13"/>
  <c r="DA22" i="13"/>
  <c r="DA38" i="13"/>
  <c r="DA46" i="13"/>
  <c r="DA50" i="13"/>
  <c r="DA55" i="13"/>
  <c r="CC59" i="13"/>
  <c r="K74" i="13" s="1" a="1"/>
  <c r="K74" i="13" s="1"/>
  <c r="J74" i="13" a="1"/>
  <c r="J74" i="13" s="1"/>
  <c r="DA7" i="13"/>
  <c r="DA15" i="13"/>
  <c r="DA23" i="13"/>
  <c r="DA31" i="13"/>
  <c r="DA39" i="13"/>
  <c r="BQ59" i="13"/>
  <c r="K72" i="13" s="1" a="1"/>
  <c r="K72" i="13" s="1"/>
  <c r="DA9" i="13"/>
  <c r="DA25" i="13"/>
  <c r="DA41" i="13"/>
  <c r="DA52" i="13"/>
  <c r="DA13" i="13"/>
  <c r="DA45" i="13"/>
  <c r="DA56" i="13"/>
  <c r="DA19" i="13"/>
  <c r="DA53" i="13"/>
  <c r="U59" i="13"/>
  <c r="K64" i="13" s="1" a="1"/>
  <c r="K64" i="13" s="1"/>
  <c r="J64" i="13" a="1"/>
  <c r="J64" i="13" s="1"/>
  <c r="DA12" i="13"/>
  <c r="DA20" i="13"/>
  <c r="DA28" i="13"/>
  <c r="DA36" i="13"/>
  <c r="DA44" i="13"/>
  <c r="DA11" i="13"/>
  <c r="DA27" i="13"/>
  <c r="DA35" i="13"/>
  <c r="DA51" i="13"/>
  <c r="DA54" i="13"/>
  <c r="BE59" i="13"/>
  <c r="K70" i="13" s="1" a="1"/>
  <c r="K70" i="13" s="1"/>
  <c r="DA17" i="13"/>
  <c r="DA33" i="13"/>
  <c r="DA49" i="13"/>
  <c r="DA8" i="13"/>
  <c r="DA32" i="13"/>
  <c r="DA5" i="13"/>
  <c r="O59" i="13"/>
  <c r="K63" i="13" s="1" a="1"/>
  <c r="K63" i="13" s="1"/>
  <c r="DA21" i="13"/>
  <c r="DA37" i="13"/>
  <c r="AM59" i="13"/>
  <c r="K67" i="13" s="1" a="1"/>
  <c r="K67" i="13" s="1"/>
  <c r="DA47" i="13"/>
  <c r="AY59" i="13"/>
  <c r="K69" i="13" s="1" a="1"/>
  <c r="K69" i="13" s="1"/>
  <c r="DA16" i="13"/>
  <c r="DA24" i="13"/>
  <c r="DA40" i="13"/>
  <c r="DA48" i="13"/>
  <c r="DA29" i="13"/>
  <c r="BK59" i="13"/>
  <c r="K71" i="13" s="1" a="1"/>
  <c r="K71" i="13" s="1"/>
  <c r="D268" i="21" l="1"/>
  <c r="D260" i="21"/>
  <c r="E240" i="21"/>
  <c r="E239" i="21"/>
  <c r="E243" i="21"/>
  <c r="E238" i="21"/>
  <c r="E242" i="21"/>
  <c r="E245" i="21"/>
  <c r="E249" i="21"/>
  <c r="E244" i="21"/>
  <c r="E248" i="21"/>
  <c r="E241" i="21"/>
  <c r="E247" i="21"/>
  <c r="E246" i="21"/>
  <c r="E250" i="21"/>
  <c r="E252" i="21"/>
  <c r="E251" i="21"/>
  <c r="F241" i="21"/>
  <c r="F240" i="21"/>
  <c r="F244" i="21"/>
  <c r="F239" i="21"/>
  <c r="F243" i="21"/>
  <c r="F238" i="21"/>
  <c r="F246" i="21"/>
  <c r="F245" i="21"/>
  <c r="F249" i="21"/>
  <c r="F248" i="21"/>
  <c r="F242" i="21"/>
  <c r="F247" i="21"/>
  <c r="F251" i="21"/>
  <c r="F250" i="21"/>
  <c r="F252" i="21"/>
  <c r="F221" i="21"/>
  <c r="F225" i="21"/>
  <c r="F223" i="21"/>
  <c r="F220" i="21"/>
  <c r="F228" i="21"/>
  <c r="F232" i="21"/>
  <c r="F226" i="21"/>
  <c r="F227" i="21"/>
  <c r="F229" i="21"/>
  <c r="F231" i="21"/>
  <c r="F224" i="21"/>
  <c r="F222" i="21"/>
  <c r="F230" i="21"/>
  <c r="F234" i="21"/>
  <c r="F233" i="21"/>
  <c r="E220" i="21"/>
  <c r="E224" i="21"/>
  <c r="E221" i="21"/>
  <c r="E223" i="21"/>
  <c r="E222" i="21"/>
  <c r="E227" i="21"/>
  <c r="E231" i="21"/>
  <c r="E229" i="21"/>
  <c r="E228" i="21"/>
  <c r="E230" i="21"/>
  <c r="E225" i="21"/>
  <c r="E233" i="21"/>
  <c r="E226" i="21"/>
  <c r="E234" i="21"/>
  <c r="E232" i="21"/>
  <c r="F102" i="21"/>
  <c r="F103" i="21"/>
  <c r="F104" i="21"/>
  <c r="F105" i="21"/>
  <c r="F106" i="21"/>
  <c r="F107" i="21"/>
  <c r="F108" i="21"/>
  <c r="F109" i="21"/>
  <c r="F112" i="21"/>
  <c r="F115" i="21"/>
  <c r="F113" i="21"/>
  <c r="F114" i="21"/>
  <c r="F111" i="21"/>
  <c r="F110" i="21"/>
  <c r="E102" i="21"/>
  <c r="E103" i="21"/>
  <c r="E107" i="21"/>
  <c r="E104" i="21"/>
  <c r="E108" i="21"/>
  <c r="E105" i="21"/>
  <c r="E109" i="21"/>
  <c r="E110" i="21"/>
  <c r="E111" i="21"/>
  <c r="E112" i="21"/>
  <c r="E113" i="21"/>
  <c r="E114" i="21"/>
  <c r="E115" i="21"/>
  <c r="E106" i="21"/>
  <c r="CZ37" i="7" a="1"/>
  <c r="CZ37" i="7" s="1"/>
  <c r="D256" i="21"/>
  <c r="A284" i="21" a="1"/>
  <c r="A284" i="21" s="1"/>
  <c r="A369" i="21" a="1"/>
  <c r="A369" i="21" s="1"/>
  <c r="C271" i="21"/>
  <c r="D266" i="21"/>
  <c r="D270" i="21"/>
  <c r="D258" i="21"/>
  <c r="D259" i="21"/>
  <c r="D257" i="21"/>
  <c r="D267" i="21"/>
  <c r="D263" i="21"/>
  <c r="D261" i="21"/>
  <c r="D265" i="21"/>
  <c r="D264" i="21"/>
  <c r="D269" i="21"/>
  <c r="D253" i="21"/>
  <c r="D262" i="21"/>
  <c r="G237" i="21" a="1"/>
  <c r="G237" i="21" s="1"/>
  <c r="G255" i="21" a="1"/>
  <c r="G255" i="21" s="1"/>
  <c r="D235" i="21"/>
  <c r="M138" i="11" a="1"/>
  <c r="M138" i="11" s="1"/>
  <c r="G219" i="21" a="1"/>
  <c r="G219" i="21" s="1"/>
  <c r="M35" i="11" a="1"/>
  <c r="M35" i="11" s="1"/>
  <c r="ZQ6" i="22" s="1"/>
  <c r="ZQ3" i="23" s="1"/>
  <c r="G101" i="21" a="1"/>
  <c r="G101" i="21" s="1"/>
  <c r="G116" i="21" s="1"/>
  <c r="G119" i="21" a="1"/>
  <c r="G119" i="21" s="1"/>
  <c r="G83" i="21" a="1"/>
  <c r="G83" i="21" s="1"/>
  <c r="A19" i="21"/>
  <c r="A155" i="21"/>
  <c r="CZ46" i="7" a="1"/>
  <c r="CZ46" i="7" s="1"/>
  <c r="CZ47" i="7" a="1"/>
  <c r="CZ47" i="7" s="1"/>
  <c r="CZ6" i="7" a="1"/>
  <c r="CZ6" i="7" s="1"/>
  <c r="CZ10" i="7" a="1"/>
  <c r="CZ10" i="7" s="1"/>
  <c r="CZ15" i="7" a="1"/>
  <c r="CZ15" i="7" s="1"/>
  <c r="CY24" i="7"/>
  <c r="CZ40" i="7" a="1"/>
  <c r="CZ40" i="7" s="1"/>
  <c r="CZ35" i="7" a="1"/>
  <c r="CZ35" i="7" s="1"/>
  <c r="CZ16" i="7" a="1"/>
  <c r="CZ16" i="7" s="1"/>
  <c r="CZ29" i="7" a="1"/>
  <c r="CZ29" i="7" s="1"/>
  <c r="CZ25" i="7" a="1"/>
  <c r="CZ25" i="7" s="1"/>
  <c r="CZ34" i="7" a="1"/>
  <c r="CZ34" i="7" s="1"/>
  <c r="CZ39" i="7" a="1"/>
  <c r="CZ39" i="7" s="1"/>
  <c r="CZ45" i="7" a="1"/>
  <c r="CZ45" i="7" s="1"/>
  <c r="CZ20" i="7" a="1"/>
  <c r="CZ20" i="7" s="1"/>
  <c r="CZ54" i="7" a="1"/>
  <c r="CZ54" i="7" s="1"/>
  <c r="CZ56" i="7" a="1"/>
  <c r="CZ56" i="7" s="1"/>
  <c r="CZ11" i="7" a="1"/>
  <c r="CZ11" i="7" s="1"/>
  <c r="CZ30" i="7" a="1"/>
  <c r="CZ30" i="7" s="1"/>
  <c r="CZ49" i="7" a="1"/>
  <c r="CZ49" i="7" s="1"/>
  <c r="CZ22" i="7" a="1"/>
  <c r="CZ22" i="7" s="1"/>
  <c r="CZ31" i="7" a="1"/>
  <c r="CZ31" i="7" s="1"/>
  <c r="CZ5" i="7" a="1"/>
  <c r="CZ5" i="7" s="1"/>
  <c r="CZ51" i="7" a="1"/>
  <c r="CZ51" i="7" s="1"/>
  <c r="CZ41" i="7" a="1"/>
  <c r="CZ41" i="7" s="1"/>
  <c r="CZ33" i="7" a="1"/>
  <c r="CZ33" i="7" s="1"/>
  <c r="CZ43" i="7" a="1"/>
  <c r="CZ43" i="7" s="1"/>
  <c r="CZ28" i="7" a="1"/>
  <c r="CZ28" i="7" s="1"/>
  <c r="CZ32" i="7" a="1"/>
  <c r="CZ32" i="7" s="1"/>
  <c r="CZ44" i="7" a="1"/>
  <c r="CZ44" i="7" s="1"/>
  <c r="CZ17" i="7" a="1"/>
  <c r="CZ17" i="7" s="1"/>
  <c r="CZ24" i="7" a="1"/>
  <c r="CZ24" i="7" s="1"/>
  <c r="CZ19" i="7" a="1"/>
  <c r="CZ19" i="7" s="1"/>
  <c r="CZ38" i="7" a="1"/>
  <c r="CZ38" i="7" s="1"/>
  <c r="CZ13" i="7" a="1"/>
  <c r="CZ13" i="7" s="1"/>
  <c r="CZ52" i="7" a="1"/>
  <c r="CZ52" i="7" s="1"/>
  <c r="CZ55" i="7" a="1"/>
  <c r="CZ55" i="7" s="1"/>
  <c r="CZ14" i="7" a="1"/>
  <c r="CZ14" i="7" s="1"/>
  <c r="CZ27" i="7" a="1"/>
  <c r="CZ27" i="7" s="1"/>
  <c r="CZ50" i="7" a="1"/>
  <c r="CZ50" i="7" s="1"/>
  <c r="CZ18" i="7" a="1"/>
  <c r="CZ18" i="7" s="1"/>
  <c r="CZ8" i="7" a="1"/>
  <c r="CZ8" i="7" s="1"/>
  <c r="CZ12" i="7" a="1"/>
  <c r="CZ12" i="7" s="1"/>
  <c r="CZ48" i="7" a="1"/>
  <c r="CZ48" i="7" s="1"/>
  <c r="CZ53" i="7" a="1"/>
  <c r="CZ53" i="7" s="1"/>
  <c r="CZ21" i="7" a="1"/>
  <c r="CZ21" i="7" s="1"/>
  <c r="CY44" i="7"/>
  <c r="CY7" i="7"/>
  <c r="CY26" i="7"/>
  <c r="CY19" i="7"/>
  <c r="CY38" i="7"/>
  <c r="CY40" i="7"/>
  <c r="CY12" i="7"/>
  <c r="CY28" i="7"/>
  <c r="CY42" i="7"/>
  <c r="CY16" i="7"/>
  <c r="CY5" i="7"/>
  <c r="B33" i="8" s="1"/>
  <c r="CY55" i="7"/>
  <c r="CZ42" i="7" a="1"/>
  <c r="CZ42" i="7" s="1"/>
  <c r="CZ23" i="7" a="1"/>
  <c r="CZ23" i="7" s="1"/>
  <c r="DA23" i="7" s="1"/>
  <c r="CZ36" i="7" a="1"/>
  <c r="CZ36" i="7" s="1"/>
  <c r="CZ26" i="7" a="1"/>
  <c r="CZ26" i="7" s="1"/>
  <c r="CY29" i="7"/>
  <c r="CY10" i="7"/>
  <c r="CY15" i="7"/>
  <c r="CY52" i="7"/>
  <c r="CY50" i="7"/>
  <c r="CY34" i="7"/>
  <c r="CY48" i="7"/>
  <c r="CY35" i="7"/>
  <c r="CY6" i="7"/>
  <c r="CY45" i="7"/>
  <c r="CY18" i="7"/>
  <c r="CY11" i="7"/>
  <c r="CY21" i="7"/>
  <c r="CY56" i="7"/>
  <c r="CY20" i="7"/>
  <c r="CY43" i="7"/>
  <c r="CY37" i="7"/>
  <c r="CY54" i="7"/>
  <c r="CY22" i="7"/>
  <c r="CY47" i="7"/>
  <c r="CY49" i="7"/>
  <c r="CY13" i="7"/>
  <c r="CY51" i="7"/>
  <c r="CY27" i="7"/>
  <c r="CY46" i="7"/>
  <c r="CY53" i="7"/>
  <c r="CY25" i="7"/>
  <c r="CY30" i="7"/>
  <c r="CY8" i="7"/>
  <c r="CY41" i="7"/>
  <c r="CY39" i="7"/>
  <c r="CY33" i="7"/>
  <c r="CY14" i="7"/>
  <c r="CY32" i="7"/>
  <c r="CY17" i="7"/>
  <c r="CY9" i="7"/>
  <c r="CY36" i="7"/>
  <c r="CY31" i="7"/>
  <c r="CZ9" i="7" a="1"/>
  <c r="CZ9" i="7" s="1"/>
  <c r="CZ7" i="7" a="1"/>
  <c r="CZ7" i="7" s="1"/>
  <c r="A9" i="20"/>
  <c r="I11" i="13"/>
  <c r="E12" i="7"/>
  <c r="K59" i="7"/>
  <c r="G63" i="7" s="1" a="1"/>
  <c r="G63" i="7" s="1"/>
  <c r="DA37" i="7" l="1"/>
  <c r="DA42" i="7"/>
  <c r="F262" i="21"/>
  <c r="E259" i="21"/>
  <c r="E267" i="21"/>
  <c r="E270" i="21"/>
  <c r="E257" i="21"/>
  <c r="E261" i="21"/>
  <c r="F258" i="21"/>
  <c r="F268" i="21"/>
  <c r="E264" i="21"/>
  <c r="E262" i="21"/>
  <c r="G238" i="21"/>
  <c r="G242" i="21"/>
  <c r="G241" i="21"/>
  <c r="G240" i="21"/>
  <c r="G244" i="21"/>
  <c r="G243" i="21"/>
  <c r="G247" i="21"/>
  <c r="G239" i="21"/>
  <c r="G246" i="21"/>
  <c r="G245" i="21"/>
  <c r="G249" i="21"/>
  <c r="G248" i="21"/>
  <c r="G252" i="21"/>
  <c r="G251" i="21"/>
  <c r="G250" i="21"/>
  <c r="G222" i="21"/>
  <c r="G226" i="21"/>
  <c r="G224" i="21"/>
  <c r="G221" i="21"/>
  <c r="G223" i="21"/>
  <c r="G225" i="21"/>
  <c r="G229" i="21"/>
  <c r="G233" i="21"/>
  <c r="G220" i="21"/>
  <c r="G230" i="21"/>
  <c r="G232" i="21"/>
  <c r="G227" i="21"/>
  <c r="G231" i="21"/>
  <c r="G234" i="21"/>
  <c r="G228" i="21"/>
  <c r="G102" i="21"/>
  <c r="G103" i="21"/>
  <c r="G104" i="21"/>
  <c r="G105" i="21"/>
  <c r="G106" i="21"/>
  <c r="G107" i="21"/>
  <c r="G108" i="21"/>
  <c r="G110" i="21"/>
  <c r="G111" i="21"/>
  <c r="G112" i="21"/>
  <c r="G113" i="21"/>
  <c r="G109" i="21"/>
  <c r="G115" i="21"/>
  <c r="G114" i="21"/>
  <c r="E256" i="21"/>
  <c r="C280" i="21"/>
  <c r="A285" i="21" a="1"/>
  <c r="A285" i="21" s="1"/>
  <c r="A370" i="21" a="1"/>
  <c r="A370" i="21" s="1"/>
  <c r="F264" i="21"/>
  <c r="D271" i="21"/>
  <c r="F260" i="21"/>
  <c r="F269" i="21"/>
  <c r="F257" i="21"/>
  <c r="F270" i="21"/>
  <c r="F267" i="21"/>
  <c r="F261" i="21"/>
  <c r="E268" i="21"/>
  <c r="F259" i="21"/>
  <c r="E266" i="21"/>
  <c r="E258" i="21"/>
  <c r="F265" i="21"/>
  <c r="F266" i="21"/>
  <c r="F253" i="21"/>
  <c r="F256" i="21"/>
  <c r="F263" i="21"/>
  <c r="E269" i="21"/>
  <c r="E263" i="21"/>
  <c r="E265" i="21"/>
  <c r="E260" i="21"/>
  <c r="H237" i="21" a="1"/>
  <c r="H237" i="21" s="1"/>
  <c r="H255" i="21" a="1"/>
  <c r="H255" i="21" s="1"/>
  <c r="E253" i="21"/>
  <c r="E235" i="21"/>
  <c r="F235" i="21"/>
  <c r="N138" i="11" a="1"/>
  <c r="N138" i="11" s="1"/>
  <c r="H219" i="21" a="1"/>
  <c r="H219" i="21" s="1"/>
  <c r="N35" i="11" a="1"/>
  <c r="N35" i="11" s="1"/>
  <c r="ZR6" i="22" s="1"/>
  <c r="ZR3" i="23" s="1"/>
  <c r="H101" i="21" a="1"/>
  <c r="H101" i="21" s="1"/>
  <c r="H116" i="21" s="1"/>
  <c r="H83" i="21" a="1"/>
  <c r="H83" i="21" s="1"/>
  <c r="H119" i="21" a="1"/>
  <c r="H119" i="21" s="1"/>
  <c r="A20" i="21"/>
  <c r="A371" i="21" s="1" a="1"/>
  <c r="A371" i="21" s="1"/>
  <c r="A156" i="21"/>
  <c r="B32" i="8"/>
  <c r="DA47" i="7"/>
  <c r="DA6" i="7"/>
  <c r="DA46" i="7"/>
  <c r="DA15" i="7"/>
  <c r="DA10" i="7"/>
  <c r="G78" i="7"/>
  <c r="DA7" i="7"/>
  <c r="DA21" i="7"/>
  <c r="DA38" i="7"/>
  <c r="DA44" i="7"/>
  <c r="DA9" i="7"/>
  <c r="DA8" i="7"/>
  <c r="DA14" i="7"/>
  <c r="DA33" i="7"/>
  <c r="DA31" i="7"/>
  <c r="DA11" i="7"/>
  <c r="DA45" i="7"/>
  <c r="DA29" i="7"/>
  <c r="DA53" i="7"/>
  <c r="DA18" i="7"/>
  <c r="DA55" i="7"/>
  <c r="DA19" i="7"/>
  <c r="DA32" i="7"/>
  <c r="DA41" i="7"/>
  <c r="DA22" i="7"/>
  <c r="DA56" i="7"/>
  <c r="DA39" i="7"/>
  <c r="DA16" i="7"/>
  <c r="DA36" i="7"/>
  <c r="DA48" i="7"/>
  <c r="DA50" i="7"/>
  <c r="DA52" i="7"/>
  <c r="DA24" i="7"/>
  <c r="DA28" i="7"/>
  <c r="DA51" i="7"/>
  <c r="DA49" i="7"/>
  <c r="DA54" i="7"/>
  <c r="DA34" i="7"/>
  <c r="DA35" i="7"/>
  <c r="DA26" i="7"/>
  <c r="DA12" i="7"/>
  <c r="DA27" i="7"/>
  <c r="DA13" i="7"/>
  <c r="DA17" i="7"/>
  <c r="DA43" i="7"/>
  <c r="DA5" i="7"/>
  <c r="DA30" i="7"/>
  <c r="DA20" i="7"/>
  <c r="DA25" i="7"/>
  <c r="DA40" i="7"/>
  <c r="A10" i="20"/>
  <c r="E13" i="7"/>
  <c r="I12" i="13"/>
  <c r="H239" i="21" l="1"/>
  <c r="H243" i="21"/>
  <c r="H238" i="21"/>
  <c r="H242" i="21"/>
  <c r="H241" i="21"/>
  <c r="H248" i="21"/>
  <c r="H247" i="21"/>
  <c r="H240" i="21"/>
  <c r="H244" i="21"/>
  <c r="H246" i="21"/>
  <c r="H245" i="21"/>
  <c r="H249" i="21"/>
  <c r="H252" i="21"/>
  <c r="H251" i="21"/>
  <c r="H250" i="21"/>
  <c r="H223" i="21"/>
  <c r="H220" i="21"/>
  <c r="H222" i="21"/>
  <c r="H224" i="21"/>
  <c r="H221" i="21"/>
  <c r="H230" i="21"/>
  <c r="H234" i="21"/>
  <c r="H225" i="21"/>
  <c r="H228" i="21"/>
  <c r="H226" i="21"/>
  <c r="H232" i="21"/>
  <c r="H227" i="21"/>
  <c r="H229" i="21"/>
  <c r="H231" i="21"/>
  <c r="H233" i="21"/>
  <c r="H102" i="21"/>
  <c r="H103" i="21"/>
  <c r="H104" i="21"/>
  <c r="H105" i="21"/>
  <c r="H106" i="21"/>
  <c r="H107" i="21"/>
  <c r="H108" i="21"/>
  <c r="H109" i="21"/>
  <c r="H110" i="21"/>
  <c r="H111" i="21"/>
  <c r="H112" i="21"/>
  <c r="H113" i="21"/>
  <c r="H114" i="21"/>
  <c r="H115" i="21"/>
  <c r="G256" i="21"/>
  <c r="C281" i="21"/>
  <c r="G267" i="21"/>
  <c r="E271" i="21"/>
  <c r="F271" i="21"/>
  <c r="G268" i="21"/>
  <c r="G263" i="21"/>
  <c r="G260" i="21"/>
  <c r="G258" i="21"/>
  <c r="G265" i="21"/>
  <c r="G269" i="21"/>
  <c r="I255" i="21" a="1"/>
  <c r="I255" i="21" s="1"/>
  <c r="A286" i="21" a="1"/>
  <c r="A286" i="21" s="1"/>
  <c r="G266" i="21"/>
  <c r="G264" i="21"/>
  <c r="G262" i="21"/>
  <c r="G257" i="21"/>
  <c r="G259" i="21"/>
  <c r="G261" i="21"/>
  <c r="G253" i="21"/>
  <c r="G270" i="21"/>
  <c r="G235" i="21"/>
  <c r="I83" i="21" a="1"/>
  <c r="I83" i="21" s="1"/>
  <c r="I237" i="21" a="1"/>
  <c r="I237" i="21" s="1"/>
  <c r="O138" i="11" a="1"/>
  <c r="O138" i="11" s="1"/>
  <c r="I219" i="21" a="1"/>
  <c r="I219" i="21" s="1"/>
  <c r="O35" i="11" a="1"/>
  <c r="O35" i="11" s="1"/>
  <c r="ZS6" i="22" s="1"/>
  <c r="ZS3" i="23" s="1"/>
  <c r="I119" i="21" a="1"/>
  <c r="I119" i="21" s="1"/>
  <c r="I101" i="21" a="1"/>
  <c r="I101" i="21" s="1"/>
  <c r="I116" i="21" s="1"/>
  <c r="A21" i="21"/>
  <c r="A157" i="21"/>
  <c r="I13" i="13"/>
  <c r="E14" i="7"/>
  <c r="A11" i="20"/>
  <c r="H257" i="21" l="1"/>
  <c r="I240" i="21"/>
  <c r="I239" i="21"/>
  <c r="I243" i="21"/>
  <c r="I238" i="21"/>
  <c r="I242" i="21"/>
  <c r="I245" i="21"/>
  <c r="I249" i="21"/>
  <c r="I248" i="21"/>
  <c r="I247" i="21"/>
  <c r="I241" i="21"/>
  <c r="I244" i="21"/>
  <c r="I246" i="21"/>
  <c r="I250" i="21"/>
  <c r="I252" i="21"/>
  <c r="I251" i="21"/>
  <c r="I220" i="21"/>
  <c r="I224" i="21"/>
  <c r="I222" i="21"/>
  <c r="I226" i="21"/>
  <c r="I227" i="21"/>
  <c r="I231" i="21"/>
  <c r="I223" i="21"/>
  <c r="I225" i="21"/>
  <c r="I228" i="21"/>
  <c r="I230" i="21"/>
  <c r="I221" i="21"/>
  <c r="I232" i="21"/>
  <c r="I234" i="21"/>
  <c r="I229" i="21"/>
  <c r="I233" i="21"/>
  <c r="I102" i="21"/>
  <c r="I106" i="21"/>
  <c r="I109" i="21"/>
  <c r="I103" i="21"/>
  <c r="I107" i="21"/>
  <c r="I104" i="21"/>
  <c r="I108" i="21"/>
  <c r="I110" i="21"/>
  <c r="I111" i="21"/>
  <c r="I112" i="21"/>
  <c r="I113" i="21"/>
  <c r="I114" i="21"/>
  <c r="I115" i="21"/>
  <c r="I105" i="21"/>
  <c r="C282" i="21"/>
  <c r="C283" i="21"/>
  <c r="A287" i="21" a="1"/>
  <c r="A287" i="21" s="1"/>
  <c r="A372" i="21" a="1"/>
  <c r="A372" i="21" s="1"/>
  <c r="H258" i="21"/>
  <c r="H260" i="21"/>
  <c r="H266" i="21"/>
  <c r="H264" i="21"/>
  <c r="H256" i="21"/>
  <c r="G271" i="21"/>
  <c r="H262" i="21"/>
  <c r="H259" i="21"/>
  <c r="H268" i="21"/>
  <c r="H261" i="21"/>
  <c r="H265" i="21"/>
  <c r="H269" i="21"/>
  <c r="H267" i="21"/>
  <c r="H270" i="21"/>
  <c r="H263" i="21"/>
  <c r="H253" i="21"/>
  <c r="J237" i="21" a="1"/>
  <c r="J237" i="21" s="1"/>
  <c r="J255" i="21" a="1"/>
  <c r="J255" i="21" s="1"/>
  <c r="H235" i="21"/>
  <c r="P138" i="11" a="1"/>
  <c r="P138" i="11" s="1"/>
  <c r="J219" i="21" a="1"/>
  <c r="J219" i="21" s="1"/>
  <c r="J101" i="21" a="1"/>
  <c r="J101" i="21" s="1"/>
  <c r="J116" i="21" s="1"/>
  <c r="J83" i="21" a="1"/>
  <c r="J83" i="21" s="1"/>
  <c r="P35" i="11" a="1"/>
  <c r="P35" i="11" s="1"/>
  <c r="ZT6" i="22" s="1"/>
  <c r="ZT3" i="23" s="1"/>
  <c r="J119" i="21" a="1"/>
  <c r="J119" i="21" s="1"/>
  <c r="A22" i="21"/>
  <c r="A158" i="21"/>
  <c r="E15" i="7"/>
  <c r="A12" i="20"/>
  <c r="I14" i="13"/>
  <c r="J241" i="21" l="1"/>
  <c r="J240" i="21"/>
  <c r="J244" i="21"/>
  <c r="J239" i="21"/>
  <c r="J243" i="21"/>
  <c r="J242" i="21"/>
  <c r="J246" i="21"/>
  <c r="J238" i="21"/>
  <c r="J245" i="21"/>
  <c r="J249" i="21"/>
  <c r="J248" i="21"/>
  <c r="J247" i="21"/>
  <c r="J251" i="21"/>
  <c r="J250" i="21"/>
  <c r="J252" i="21"/>
  <c r="J221" i="21"/>
  <c r="J225" i="21"/>
  <c r="J223" i="21"/>
  <c r="J220" i="21"/>
  <c r="J222" i="21"/>
  <c r="J224" i="21"/>
  <c r="J228" i="21"/>
  <c r="J232" i="21"/>
  <c r="J229" i="21"/>
  <c r="J231" i="21"/>
  <c r="J226" i="21"/>
  <c r="J230" i="21"/>
  <c r="J227" i="21"/>
  <c r="J233" i="21"/>
  <c r="J234" i="21"/>
  <c r="J102" i="21"/>
  <c r="J103" i="21"/>
  <c r="J104" i="21"/>
  <c r="J105" i="21"/>
  <c r="J106" i="21"/>
  <c r="J107" i="21"/>
  <c r="J108" i="21"/>
  <c r="J109" i="21"/>
  <c r="J111" i="21"/>
  <c r="J115" i="21"/>
  <c r="J112" i="21"/>
  <c r="J110" i="21"/>
  <c r="J113" i="21"/>
  <c r="J114" i="21"/>
  <c r="C284" i="21"/>
  <c r="A288" i="21" a="1"/>
  <c r="A288" i="21" s="1"/>
  <c r="A373" i="21" a="1"/>
  <c r="A373" i="21" s="1"/>
  <c r="H271" i="21"/>
  <c r="I260" i="21"/>
  <c r="I267" i="21"/>
  <c r="I262" i="21"/>
  <c r="I256" i="21"/>
  <c r="I270" i="21"/>
  <c r="I268" i="21"/>
  <c r="I259" i="21"/>
  <c r="I258" i="21"/>
  <c r="I269" i="21"/>
  <c r="I265" i="21"/>
  <c r="I257" i="21"/>
  <c r="I264" i="21"/>
  <c r="I266" i="21"/>
  <c r="I263" i="21"/>
  <c r="I261" i="21"/>
  <c r="K237" i="21" a="1"/>
  <c r="K237" i="21" s="1"/>
  <c r="K255" i="21" a="1"/>
  <c r="K255" i="21" s="1"/>
  <c r="I253" i="21"/>
  <c r="I235" i="21"/>
  <c r="K119" i="21" a="1"/>
  <c r="K119" i="21" s="1"/>
  <c r="Q138" i="11" a="1"/>
  <c r="Q138" i="11" s="1"/>
  <c r="K219" i="21" a="1"/>
  <c r="K219" i="21" s="1"/>
  <c r="K101" i="21" a="1"/>
  <c r="K101" i="21" s="1"/>
  <c r="K116" i="21" s="1"/>
  <c r="K83" i="21" a="1"/>
  <c r="K83" i="21" s="1"/>
  <c r="Q35" i="11" a="1"/>
  <c r="Q35" i="11" s="1"/>
  <c r="ZU6" i="22" s="1"/>
  <c r="ZU3" i="23" s="1"/>
  <c r="A23" i="21"/>
  <c r="A159" i="21"/>
  <c r="E16" i="7"/>
  <c r="I15" i="13"/>
  <c r="A13" i="20"/>
  <c r="J262" i="21" l="1"/>
  <c r="K238" i="21"/>
  <c r="K242" i="21"/>
  <c r="K241" i="21"/>
  <c r="K240" i="21"/>
  <c r="K244" i="21"/>
  <c r="K247" i="21"/>
  <c r="K243" i="21"/>
  <c r="K246" i="21"/>
  <c r="K239" i="21"/>
  <c r="K245" i="21"/>
  <c r="K249" i="21"/>
  <c r="K248" i="21"/>
  <c r="K252" i="21"/>
  <c r="K251" i="21"/>
  <c r="K250" i="21"/>
  <c r="K222" i="21"/>
  <c r="K226" i="21"/>
  <c r="K221" i="21"/>
  <c r="K223" i="21"/>
  <c r="K220" i="21"/>
  <c r="K229" i="21"/>
  <c r="K233" i="21"/>
  <c r="K227" i="21"/>
  <c r="K231" i="21"/>
  <c r="K225" i="21"/>
  <c r="K228" i="21"/>
  <c r="K232" i="21"/>
  <c r="K224" i="21"/>
  <c r="K230" i="21"/>
  <c r="K234" i="21"/>
  <c r="K102" i="21"/>
  <c r="K103" i="21"/>
  <c r="K104" i="21"/>
  <c r="K105" i="21"/>
  <c r="K106" i="21"/>
  <c r="K107" i="21"/>
  <c r="K108" i="21"/>
  <c r="K110" i="21"/>
  <c r="K111" i="21"/>
  <c r="K112" i="21"/>
  <c r="K113" i="21"/>
  <c r="K109" i="21"/>
  <c r="K114" i="21"/>
  <c r="K115" i="21"/>
  <c r="C285" i="21"/>
  <c r="A289" i="21" a="1"/>
  <c r="A289" i="21" s="1"/>
  <c r="A374" i="21" a="1"/>
  <c r="A374" i="21" s="1"/>
  <c r="J263" i="21"/>
  <c r="J269" i="21"/>
  <c r="J256" i="21"/>
  <c r="J258" i="21"/>
  <c r="J265" i="21"/>
  <c r="I271" i="21"/>
  <c r="J260" i="21"/>
  <c r="J268" i="21"/>
  <c r="J267" i="21"/>
  <c r="J266" i="21"/>
  <c r="J259" i="21"/>
  <c r="J270" i="21"/>
  <c r="J257" i="21"/>
  <c r="J264" i="21"/>
  <c r="J261" i="21"/>
  <c r="J253" i="21"/>
  <c r="L237" i="21" a="1"/>
  <c r="L237" i="21" s="1"/>
  <c r="L255" i="21" a="1"/>
  <c r="L255" i="21" s="1"/>
  <c r="J235" i="21"/>
  <c r="R138" i="11" a="1"/>
  <c r="R138" i="11" s="1"/>
  <c r="L219" i="21" a="1"/>
  <c r="L219" i="21" s="1"/>
  <c r="L83" i="21" a="1"/>
  <c r="L83" i="21" s="1"/>
  <c r="L101" i="21" a="1"/>
  <c r="L101" i="21" s="1"/>
  <c r="L116" i="21" s="1"/>
  <c r="R35" i="11" a="1"/>
  <c r="R35" i="11" s="1"/>
  <c r="ZV6" i="22" s="1"/>
  <c r="ZV3" i="23" s="1"/>
  <c r="L119" i="21" a="1"/>
  <c r="L119" i="21" s="1"/>
  <c r="A24" i="21"/>
  <c r="A375" i="21" s="1" a="1"/>
  <c r="A375" i="21" s="1"/>
  <c r="A160" i="21"/>
  <c r="A14" i="20"/>
  <c r="I16" i="13"/>
  <c r="E17" i="7"/>
  <c r="L239" i="21" l="1"/>
  <c r="L243" i="21"/>
  <c r="L238" i="21"/>
  <c r="L242" i="21"/>
  <c r="L241" i="21"/>
  <c r="L244" i="21"/>
  <c r="L248" i="21"/>
  <c r="L247" i="21"/>
  <c r="L246" i="21"/>
  <c r="L240" i="21"/>
  <c r="L245" i="21"/>
  <c r="L249" i="21"/>
  <c r="L252" i="21"/>
  <c r="L251" i="21"/>
  <c r="L250" i="21"/>
  <c r="L223" i="21"/>
  <c r="L224" i="21"/>
  <c r="L221" i="21"/>
  <c r="L225" i="21"/>
  <c r="L230" i="21"/>
  <c r="L234" i="21"/>
  <c r="L222" i="21"/>
  <c r="L232" i="21"/>
  <c r="L220" i="21"/>
  <c r="L227" i="21"/>
  <c r="L229" i="21"/>
  <c r="L231" i="21"/>
  <c r="L226" i="21"/>
  <c r="L233" i="21"/>
  <c r="L228" i="21"/>
  <c r="L102" i="21"/>
  <c r="L103" i="21"/>
  <c r="L104" i="21"/>
  <c r="L105" i="21"/>
  <c r="L106" i="21"/>
  <c r="L107" i="21"/>
  <c r="L108" i="21"/>
  <c r="L109" i="21"/>
  <c r="L110" i="21"/>
  <c r="L111" i="21"/>
  <c r="L112" i="21"/>
  <c r="L113" i="21"/>
  <c r="L114" i="21"/>
  <c r="L115" i="21"/>
  <c r="K256" i="21"/>
  <c r="C286" i="21"/>
  <c r="J271" i="21"/>
  <c r="K257" i="21"/>
  <c r="K258" i="21"/>
  <c r="K264" i="21"/>
  <c r="K262" i="21"/>
  <c r="K261" i="21"/>
  <c r="K269" i="21"/>
  <c r="K268" i="21"/>
  <c r="K263" i="21"/>
  <c r="K270" i="21"/>
  <c r="K266" i="21"/>
  <c r="M255" i="21" a="1"/>
  <c r="M255" i="21" s="1"/>
  <c r="A290" i="21" a="1"/>
  <c r="A290" i="21" s="1"/>
  <c r="K267" i="21"/>
  <c r="K253" i="21"/>
  <c r="K265" i="21"/>
  <c r="K259" i="21"/>
  <c r="K260" i="21"/>
  <c r="K235" i="21"/>
  <c r="M101" i="21" a="1"/>
  <c r="M101" i="21" s="1"/>
  <c r="M116" i="21" s="1"/>
  <c r="M237" i="21" a="1"/>
  <c r="M237" i="21" s="1"/>
  <c r="S138" i="11" a="1"/>
  <c r="S138" i="11" s="1"/>
  <c r="M219" i="21" a="1"/>
  <c r="M219" i="21" s="1"/>
  <c r="M83" i="21" a="1"/>
  <c r="M83" i="21" s="1"/>
  <c r="M119" i="21" a="1"/>
  <c r="M119" i="21" s="1"/>
  <c r="S35" i="11" a="1"/>
  <c r="S35" i="11" s="1"/>
  <c r="ZW6" i="22" s="1"/>
  <c r="ZW3" i="23" s="1"/>
  <c r="A25" i="21"/>
  <c r="A376" i="21" s="1" a="1"/>
  <c r="A376" i="21" s="1"/>
  <c r="A161" i="21"/>
  <c r="E18" i="7"/>
  <c r="I17" i="13"/>
  <c r="A15" i="20"/>
  <c r="L261" i="21" l="1"/>
  <c r="M240" i="21"/>
  <c r="M239" i="21"/>
  <c r="M243" i="21"/>
  <c r="M238" i="21"/>
  <c r="M242" i="21"/>
  <c r="M241" i="21"/>
  <c r="M245" i="21"/>
  <c r="M249" i="21"/>
  <c r="M244" i="21"/>
  <c r="M248" i="21"/>
  <c r="M247" i="21"/>
  <c r="M246" i="21"/>
  <c r="M250" i="21"/>
  <c r="M252" i="21"/>
  <c r="M251" i="21"/>
  <c r="M220" i="21"/>
  <c r="M224" i="21"/>
  <c r="M222" i="21"/>
  <c r="M221" i="21"/>
  <c r="M223" i="21"/>
  <c r="M227" i="21"/>
  <c r="M231" i="21"/>
  <c r="M226" i="21"/>
  <c r="M228" i="21"/>
  <c r="M230" i="21"/>
  <c r="M232" i="21"/>
  <c r="M229" i="21"/>
  <c r="M234" i="21"/>
  <c r="M225" i="21"/>
  <c r="M233" i="21"/>
  <c r="M102" i="21"/>
  <c r="M105" i="21"/>
  <c r="M106" i="21"/>
  <c r="M103" i="21"/>
  <c r="M107" i="21"/>
  <c r="M109" i="21"/>
  <c r="M110" i="21"/>
  <c r="M111" i="21"/>
  <c r="M112" i="21"/>
  <c r="M113" i="21"/>
  <c r="M114" i="21"/>
  <c r="M108" i="21"/>
  <c r="M115" i="21"/>
  <c r="M104" i="21"/>
  <c r="C287" i="21"/>
  <c r="L267" i="21"/>
  <c r="L264" i="21"/>
  <c r="L260" i="21"/>
  <c r="L262" i="21"/>
  <c r="L259" i="21"/>
  <c r="K271" i="21"/>
  <c r="L257" i="21"/>
  <c r="L268" i="21"/>
  <c r="L258" i="21"/>
  <c r="L269" i="21"/>
  <c r="L270" i="21"/>
  <c r="L265" i="21"/>
  <c r="N255" i="21" a="1"/>
  <c r="N255" i="21" s="1"/>
  <c r="A291" i="21" a="1"/>
  <c r="A291" i="21" s="1"/>
  <c r="L263" i="21"/>
  <c r="L253" i="21"/>
  <c r="L256" i="21"/>
  <c r="L266" i="21"/>
  <c r="L235" i="21"/>
  <c r="N83" i="21" a="1"/>
  <c r="N83" i="21" s="1"/>
  <c r="N237" i="21" a="1"/>
  <c r="N237" i="21" s="1"/>
  <c r="N101" i="21" a="1"/>
  <c r="N101" i="21" s="1"/>
  <c r="N116" i="21" s="1"/>
  <c r="T138" i="11" a="1"/>
  <c r="T138" i="11" s="1"/>
  <c r="N219" i="21" a="1"/>
  <c r="N219" i="21" s="1"/>
  <c r="T35" i="11" a="1"/>
  <c r="T35" i="11" s="1"/>
  <c r="ZX6" i="22" s="1"/>
  <c r="ZX3" i="23" s="1"/>
  <c r="N119" i="21" a="1"/>
  <c r="N119" i="21" s="1"/>
  <c r="A26" i="21"/>
  <c r="A377" i="21" s="1" a="1"/>
  <c r="A377" i="21" s="1"/>
  <c r="A162" i="21"/>
  <c r="A16" i="20"/>
  <c r="E19" i="7"/>
  <c r="I18" i="13"/>
  <c r="N241" i="21" l="1"/>
  <c r="N240" i="21"/>
  <c r="N244" i="21"/>
  <c r="N239" i="21"/>
  <c r="N243" i="21"/>
  <c r="N246" i="21"/>
  <c r="N242" i="21"/>
  <c r="N245" i="21"/>
  <c r="N249" i="21"/>
  <c r="N238" i="21"/>
  <c r="N248" i="21"/>
  <c r="N247" i="21"/>
  <c r="N251" i="21"/>
  <c r="N250" i="21"/>
  <c r="N252" i="21"/>
  <c r="N221" i="21"/>
  <c r="N225" i="21"/>
  <c r="N220" i="21"/>
  <c r="N222" i="21"/>
  <c r="N224" i="21"/>
  <c r="N226" i="21"/>
  <c r="N228" i="21"/>
  <c r="N232" i="21"/>
  <c r="N230" i="21"/>
  <c r="N223" i="21"/>
  <c r="N227" i="21"/>
  <c r="N229" i="21"/>
  <c r="N231" i="21"/>
  <c r="N233" i="21"/>
  <c r="N234" i="21"/>
  <c r="N102" i="21"/>
  <c r="N103" i="21"/>
  <c r="N104" i="21"/>
  <c r="N105" i="21"/>
  <c r="N106" i="21"/>
  <c r="N107" i="21"/>
  <c r="N108" i="21"/>
  <c r="N109" i="21"/>
  <c r="N110" i="21"/>
  <c r="N115" i="21"/>
  <c r="N113" i="21"/>
  <c r="N111" i="21"/>
  <c r="N114" i="21"/>
  <c r="N112" i="21"/>
  <c r="C288" i="21"/>
  <c r="M266" i="21"/>
  <c r="M264" i="21"/>
  <c r="M269" i="21"/>
  <c r="M267" i="21"/>
  <c r="L271" i="21"/>
  <c r="M270" i="21"/>
  <c r="M265" i="21"/>
  <c r="M257" i="21"/>
  <c r="O255" i="21" a="1"/>
  <c r="O255" i="21" s="1"/>
  <c r="A292" i="21" a="1"/>
  <c r="A292" i="21" s="1"/>
  <c r="M263" i="21"/>
  <c r="M260" i="21"/>
  <c r="M262" i="21"/>
  <c r="M256" i="21"/>
  <c r="M258" i="21"/>
  <c r="M268" i="21"/>
  <c r="M261" i="21"/>
  <c r="M259" i="21"/>
  <c r="M253" i="21"/>
  <c r="M235" i="21"/>
  <c r="O119" i="21" a="1"/>
  <c r="O119" i="21" s="1"/>
  <c r="O237" i="21" a="1"/>
  <c r="O237" i="21" s="1"/>
  <c r="O101" i="21" a="1"/>
  <c r="O101" i="21" s="1"/>
  <c r="O116" i="21" s="1"/>
  <c r="O83" i="21" a="1"/>
  <c r="O83" i="21" s="1"/>
  <c r="U138" i="11" a="1"/>
  <c r="U138" i="11" s="1"/>
  <c r="O219" i="21" a="1"/>
  <c r="O219" i="21" s="1"/>
  <c r="U35" i="11" a="1"/>
  <c r="U35" i="11" s="1"/>
  <c r="ZY6" i="22" s="1"/>
  <c r="ZY3" i="23" s="1"/>
  <c r="A27" i="21"/>
  <c r="A163" i="21"/>
  <c r="E20" i="7"/>
  <c r="I19" i="13"/>
  <c r="A17" i="20"/>
  <c r="O238" i="21" l="1"/>
  <c r="O242" i="21"/>
  <c r="O241" i="21"/>
  <c r="O240" i="21"/>
  <c r="O244" i="21"/>
  <c r="O247" i="21"/>
  <c r="O246" i="21"/>
  <c r="O243" i="21"/>
  <c r="O245" i="21"/>
  <c r="O249" i="21"/>
  <c r="O239" i="21"/>
  <c r="O248" i="21"/>
  <c r="O252" i="21"/>
  <c r="O251" i="21"/>
  <c r="O250" i="21"/>
  <c r="O222" i="21"/>
  <c r="O226" i="21"/>
  <c r="O223" i="21"/>
  <c r="O220" i="21"/>
  <c r="O224" i="21"/>
  <c r="O229" i="21"/>
  <c r="O233" i="21"/>
  <c r="O225" i="21"/>
  <c r="O231" i="21"/>
  <c r="O228" i="21"/>
  <c r="O230" i="21"/>
  <c r="O232" i="21"/>
  <c r="O227" i="21"/>
  <c r="O221" i="21"/>
  <c r="O234" i="21"/>
  <c r="O102" i="21"/>
  <c r="O103" i="21"/>
  <c r="O104" i="21"/>
  <c r="O105" i="21"/>
  <c r="O106" i="21"/>
  <c r="O107" i="21"/>
  <c r="O108" i="21"/>
  <c r="O110" i="21"/>
  <c r="O111" i="21"/>
  <c r="O112" i="21"/>
  <c r="O113" i="21"/>
  <c r="O109" i="21"/>
  <c r="O115" i="21"/>
  <c r="O114" i="21"/>
  <c r="N261" i="21"/>
  <c r="N270" i="21"/>
  <c r="N265" i="21"/>
  <c r="N264" i="21"/>
  <c r="C289" i="21"/>
  <c r="A293" i="21" a="1"/>
  <c r="A293" i="21" s="1"/>
  <c r="A378" i="21" a="1"/>
  <c r="A378" i="21" s="1"/>
  <c r="M271" i="21"/>
  <c r="N263" i="21"/>
  <c r="N259" i="21"/>
  <c r="N267" i="21"/>
  <c r="N260" i="21"/>
  <c r="N257" i="21"/>
  <c r="N256" i="21"/>
  <c r="N258" i="21"/>
  <c r="N269" i="21"/>
  <c r="N266" i="21"/>
  <c r="N262" i="21"/>
  <c r="N268" i="21"/>
  <c r="P237" i="21" a="1"/>
  <c r="P237" i="21" s="1"/>
  <c r="P255" i="21" a="1"/>
  <c r="P255" i="21" s="1"/>
  <c r="N253" i="21"/>
  <c r="N235" i="21"/>
  <c r="P83" i="21" a="1"/>
  <c r="P83" i="21" s="1"/>
  <c r="P101" i="21" a="1"/>
  <c r="P101" i="21" s="1"/>
  <c r="P116" i="21" s="1"/>
  <c r="V138" i="11" a="1"/>
  <c r="V138" i="11" s="1"/>
  <c r="P219" i="21" a="1"/>
  <c r="P219" i="21" s="1"/>
  <c r="V35" i="11" a="1"/>
  <c r="V35" i="11" s="1"/>
  <c r="ZZ6" i="22" s="1"/>
  <c r="ZZ3" i="23" s="1"/>
  <c r="P119" i="21" a="1"/>
  <c r="P119" i="21" s="1"/>
  <c r="A28" i="21"/>
  <c r="A164" i="21"/>
  <c r="E21" i="7"/>
  <c r="I20" i="13"/>
  <c r="A18" i="20"/>
  <c r="P239" i="21" l="1"/>
  <c r="P243" i="21"/>
  <c r="P238" i="21"/>
  <c r="P242" i="21"/>
  <c r="P241" i="21"/>
  <c r="P240" i="21"/>
  <c r="P248" i="21"/>
  <c r="P247" i="21"/>
  <c r="P244" i="21"/>
  <c r="P246" i="21"/>
  <c r="P245" i="21"/>
  <c r="P249" i="21"/>
  <c r="P252" i="21"/>
  <c r="P251" i="21"/>
  <c r="P250" i="21"/>
  <c r="P223" i="21"/>
  <c r="P221" i="21"/>
  <c r="P220" i="21"/>
  <c r="P222" i="21"/>
  <c r="P230" i="21"/>
  <c r="P234" i="21"/>
  <c r="P224" i="21"/>
  <c r="P227" i="21"/>
  <c r="P229" i="21"/>
  <c r="P225" i="21"/>
  <c r="P226" i="21"/>
  <c r="P231" i="21"/>
  <c r="P228" i="21"/>
  <c r="P233" i="21"/>
  <c r="P232" i="21"/>
  <c r="P102" i="21"/>
  <c r="P103" i="21"/>
  <c r="P104" i="21"/>
  <c r="P105" i="21"/>
  <c r="P106" i="21"/>
  <c r="P107" i="21"/>
  <c r="P108" i="21"/>
  <c r="P109" i="21"/>
  <c r="P110" i="21"/>
  <c r="P111" i="21"/>
  <c r="P112" i="21"/>
  <c r="P113" i="21"/>
  <c r="P114" i="21"/>
  <c r="P115" i="21"/>
  <c r="O269" i="21"/>
  <c r="O268" i="21"/>
  <c r="O266" i="21"/>
  <c r="O261" i="21"/>
  <c r="O270" i="21"/>
  <c r="C290" i="21"/>
  <c r="A294" i="21" a="1"/>
  <c r="A294" i="21" s="1"/>
  <c r="A379" i="21" a="1"/>
  <c r="A379" i="21" s="1"/>
  <c r="N271" i="21"/>
  <c r="O257" i="21"/>
  <c r="O263" i="21"/>
  <c r="O259" i="21"/>
  <c r="O265" i="21"/>
  <c r="O258" i="21"/>
  <c r="O264" i="21"/>
  <c r="O256" i="21"/>
  <c r="O260" i="21"/>
  <c r="O262" i="21"/>
  <c r="O267" i="21"/>
  <c r="Q237" i="21" a="1"/>
  <c r="Q237" i="21" s="1"/>
  <c r="Q255" i="21" a="1"/>
  <c r="Q255" i="21" s="1"/>
  <c r="O253" i="21"/>
  <c r="O235" i="21"/>
  <c r="W138" i="11" a="1"/>
  <c r="W138" i="11" s="1"/>
  <c r="Q219" i="21" a="1"/>
  <c r="Q219" i="21" s="1"/>
  <c r="Q83" i="21" a="1"/>
  <c r="Q83" i="21" s="1"/>
  <c r="Q101" i="21" a="1"/>
  <c r="Q101" i="21" s="1"/>
  <c r="Q116" i="21" s="1"/>
  <c r="W35" i="11" a="1"/>
  <c r="W35" i="11" s="1"/>
  <c r="AAA6" i="22" s="1"/>
  <c r="AAA3" i="23" s="1"/>
  <c r="Q119" i="21" a="1"/>
  <c r="Q119" i="21" s="1"/>
  <c r="A29" i="21"/>
  <c r="A380" i="21" s="1" a="1"/>
  <c r="A380" i="21" s="1"/>
  <c r="A165" i="21"/>
  <c r="E22" i="7"/>
  <c r="I21" i="13"/>
  <c r="A19" i="20"/>
  <c r="P257" i="21" l="1"/>
  <c r="P261" i="21"/>
  <c r="Q240" i="21"/>
  <c r="Q239" i="21"/>
  <c r="Q243" i="21"/>
  <c r="Q238" i="21"/>
  <c r="Q242" i="21"/>
  <c r="Q245" i="21"/>
  <c r="Q249" i="21"/>
  <c r="Q241" i="21"/>
  <c r="Q248" i="21"/>
  <c r="Q247" i="21"/>
  <c r="Q244" i="21"/>
  <c r="Q246" i="21"/>
  <c r="Q250" i="21"/>
  <c r="Q252" i="21"/>
  <c r="Q251" i="21"/>
  <c r="Q220" i="21"/>
  <c r="Q224" i="21"/>
  <c r="Q221" i="21"/>
  <c r="Q223" i="21"/>
  <c r="Q225" i="21"/>
  <c r="Q227" i="21"/>
  <c r="Q231" i="21"/>
  <c r="Q232" i="21"/>
  <c r="Q222" i="21"/>
  <c r="Q229" i="21"/>
  <c r="Q226" i="21"/>
  <c r="Q233" i="21"/>
  <c r="Q234" i="21"/>
  <c r="Q230" i="21"/>
  <c r="Q228" i="21"/>
  <c r="Q102" i="21"/>
  <c r="Q104" i="21"/>
  <c r="Q108" i="21"/>
  <c r="Q109" i="21"/>
  <c r="Q105" i="21"/>
  <c r="Q106" i="21"/>
  <c r="Q110" i="21"/>
  <c r="Q111" i="21"/>
  <c r="Q112" i="21"/>
  <c r="Q113" i="21"/>
  <c r="Q114" i="21"/>
  <c r="Q103" i="21"/>
  <c r="Q107" i="21"/>
  <c r="Q115" i="21"/>
  <c r="C291" i="21"/>
  <c r="P256" i="21"/>
  <c r="P269" i="21"/>
  <c r="O271" i="21"/>
  <c r="P266" i="21"/>
  <c r="P270" i="21"/>
  <c r="P263" i="21"/>
  <c r="P265" i="21"/>
  <c r="R255" i="21" a="1"/>
  <c r="R255" i="21" s="1"/>
  <c r="A295" i="21" a="1"/>
  <c r="A295" i="21" s="1"/>
  <c r="P258" i="21"/>
  <c r="P267" i="21"/>
  <c r="P262" i="21"/>
  <c r="P268" i="21"/>
  <c r="P253" i="21"/>
  <c r="P264" i="21"/>
  <c r="P259" i="21"/>
  <c r="P260" i="21"/>
  <c r="P235" i="21"/>
  <c r="R83" i="21" a="1"/>
  <c r="R83" i="21" s="1"/>
  <c r="R237" i="21" a="1"/>
  <c r="R237" i="21" s="1"/>
  <c r="R101" i="21" a="1"/>
  <c r="R101" i="21" s="1"/>
  <c r="R116" i="21" s="1"/>
  <c r="X138" i="11" a="1"/>
  <c r="X138" i="11" s="1"/>
  <c r="R219" i="21" a="1"/>
  <c r="R219" i="21" s="1"/>
  <c r="X35" i="11" a="1"/>
  <c r="X35" i="11" s="1"/>
  <c r="AAB6" i="22" s="1"/>
  <c r="AAB3" i="23" s="1"/>
  <c r="R119" i="21" a="1"/>
  <c r="R119" i="21" s="1"/>
  <c r="A30" i="21"/>
  <c r="A381" i="21" s="1" a="1"/>
  <c r="A381" i="21" s="1"/>
  <c r="A166" i="21"/>
  <c r="I22" i="13"/>
  <c r="E23" i="7"/>
  <c r="A20" i="20"/>
  <c r="Q257" i="21" l="1"/>
  <c r="Q263" i="21"/>
  <c r="Q259" i="21"/>
  <c r="R241" i="21"/>
  <c r="R240" i="21"/>
  <c r="R244" i="21"/>
  <c r="R239" i="21"/>
  <c r="R243" i="21"/>
  <c r="R246" i="21"/>
  <c r="R245" i="21"/>
  <c r="R249" i="21"/>
  <c r="R242" i="21"/>
  <c r="R248" i="21"/>
  <c r="R238" i="21"/>
  <c r="R247" i="21"/>
  <c r="R251" i="21"/>
  <c r="R250" i="21"/>
  <c r="R252" i="21"/>
  <c r="R221" i="21"/>
  <c r="R225" i="21"/>
  <c r="R222" i="21"/>
  <c r="R224" i="21"/>
  <c r="R223" i="21"/>
  <c r="R228" i="21"/>
  <c r="R232" i="21"/>
  <c r="R230" i="21"/>
  <c r="R227" i="21"/>
  <c r="R220" i="21"/>
  <c r="R229" i="21"/>
  <c r="R231" i="21"/>
  <c r="R234" i="21"/>
  <c r="R226" i="21"/>
  <c r="R233" i="21"/>
  <c r="R102" i="21"/>
  <c r="R103" i="21"/>
  <c r="R104" i="21"/>
  <c r="R105" i="21"/>
  <c r="R106" i="21"/>
  <c r="R107" i="21"/>
  <c r="R108" i="21"/>
  <c r="R109" i="21"/>
  <c r="R113" i="21"/>
  <c r="R114" i="21"/>
  <c r="R115" i="21"/>
  <c r="R112" i="21"/>
  <c r="R110" i="21"/>
  <c r="R111" i="21"/>
  <c r="Q269" i="21"/>
  <c r="C292" i="21"/>
  <c r="Q258" i="21"/>
  <c r="P271" i="21"/>
  <c r="Q262" i="21"/>
  <c r="Q256" i="21"/>
  <c r="Q267" i="21"/>
  <c r="Q261" i="21"/>
  <c r="Q268" i="21"/>
  <c r="Q265" i="21"/>
  <c r="Q260" i="21"/>
  <c r="Q266" i="21"/>
  <c r="Q264" i="21"/>
  <c r="S83" i="21" a="1"/>
  <c r="S83" i="21" s="1"/>
  <c r="A296" i="21" a="1"/>
  <c r="A296" i="21" s="1"/>
  <c r="Q253" i="21"/>
  <c r="Q270" i="21"/>
  <c r="S237" i="21" a="1"/>
  <c r="S237" i="21" s="1"/>
  <c r="S255" i="21" a="1"/>
  <c r="S255" i="21" s="1"/>
  <c r="Q235" i="21"/>
  <c r="S101" i="21" a="1"/>
  <c r="S101" i="21" s="1"/>
  <c r="S116" i="21" s="1"/>
  <c r="Y138" i="11" a="1"/>
  <c r="Y138" i="11" s="1"/>
  <c r="S219" i="21" a="1"/>
  <c r="S219" i="21" s="1"/>
  <c r="Y35" i="11" a="1"/>
  <c r="Y35" i="11" s="1"/>
  <c r="AAC6" i="22" s="1"/>
  <c r="AAC3" i="23" s="1"/>
  <c r="S119" i="21" a="1"/>
  <c r="S119" i="21" s="1"/>
  <c r="A31" i="21"/>
  <c r="A167" i="21"/>
  <c r="I23" i="13"/>
  <c r="A21" i="20"/>
  <c r="E24" i="7"/>
  <c r="S238" i="21" l="1"/>
  <c r="S242" i="21"/>
  <c r="S241" i="21"/>
  <c r="S240" i="21"/>
  <c r="S244" i="21"/>
  <c r="S239" i="21"/>
  <c r="S247" i="21"/>
  <c r="S246" i="21"/>
  <c r="S245" i="21"/>
  <c r="S249" i="21"/>
  <c r="S243" i="21"/>
  <c r="S248" i="21"/>
  <c r="S252" i="21"/>
  <c r="S251" i="21"/>
  <c r="S250" i="21"/>
  <c r="S222" i="21"/>
  <c r="S226" i="21"/>
  <c r="S220" i="21"/>
  <c r="S224" i="21"/>
  <c r="S221" i="21"/>
  <c r="S229" i="21"/>
  <c r="S233" i="21"/>
  <c r="S228" i="21"/>
  <c r="S230" i="21"/>
  <c r="S232" i="21"/>
  <c r="S225" i="21"/>
  <c r="S227" i="21"/>
  <c r="S231" i="21"/>
  <c r="S223" i="21"/>
  <c r="S234" i="21"/>
  <c r="S102" i="21"/>
  <c r="S103" i="21"/>
  <c r="S104" i="21"/>
  <c r="S105" i="21"/>
  <c r="S106" i="21"/>
  <c r="S107" i="21"/>
  <c r="S108" i="21"/>
  <c r="S110" i="21"/>
  <c r="S111" i="21"/>
  <c r="S112" i="21"/>
  <c r="S113" i="21"/>
  <c r="S109" i="21"/>
  <c r="S114" i="21"/>
  <c r="S115" i="21"/>
  <c r="R261" i="21"/>
  <c r="R266" i="21"/>
  <c r="R269" i="21"/>
  <c r="C293" i="21"/>
  <c r="A297" i="21" a="1"/>
  <c r="A297" i="21" s="1"/>
  <c r="A382" i="21" a="1"/>
  <c r="A382" i="21" s="1"/>
  <c r="Q271" i="21"/>
  <c r="R268" i="21"/>
  <c r="R257" i="21"/>
  <c r="R262" i="21"/>
  <c r="R270" i="21"/>
  <c r="R256" i="21"/>
  <c r="R264" i="21"/>
  <c r="R265" i="21"/>
  <c r="R259" i="21"/>
  <c r="R267" i="21"/>
  <c r="R263" i="21"/>
  <c r="R260" i="21"/>
  <c r="R258" i="21"/>
  <c r="T237" i="21" a="1"/>
  <c r="T237" i="21" s="1"/>
  <c r="T255" i="21" a="1"/>
  <c r="T255" i="21" s="1"/>
  <c r="R253" i="21"/>
  <c r="R235" i="21"/>
  <c r="T83" i="21" a="1"/>
  <c r="T83" i="21" s="1"/>
  <c r="Z138" i="11" a="1"/>
  <c r="Z138" i="11" s="1"/>
  <c r="T219" i="21" a="1"/>
  <c r="T219" i="21" s="1"/>
  <c r="T101" i="21" a="1"/>
  <c r="T101" i="21" s="1"/>
  <c r="T116" i="21" s="1"/>
  <c r="Z35" i="11" a="1"/>
  <c r="Z35" i="11" s="1"/>
  <c r="AAD6" i="22" s="1"/>
  <c r="AAD3" i="23" s="1"/>
  <c r="T119" i="21" a="1"/>
  <c r="T119" i="21" s="1"/>
  <c r="A32" i="21"/>
  <c r="U119" i="21" s="1" a="1"/>
  <c r="U119" i="21" s="1"/>
  <c r="A168" i="21"/>
  <c r="E25" i="7"/>
  <c r="A22" i="20"/>
  <c r="I24" i="13"/>
  <c r="S262" i="21" l="1"/>
  <c r="T239" i="21"/>
  <c r="T243" i="21"/>
  <c r="T238" i="21"/>
  <c r="T242" i="21"/>
  <c r="T241" i="21"/>
  <c r="T244" i="21"/>
  <c r="T248" i="21"/>
  <c r="T240" i="21"/>
  <c r="T247" i="21"/>
  <c r="T246" i="21"/>
  <c r="T245" i="21"/>
  <c r="T249" i="21"/>
  <c r="T252" i="21"/>
  <c r="T251" i="21"/>
  <c r="T250" i="21"/>
  <c r="T223" i="21"/>
  <c r="T220" i="21"/>
  <c r="T222" i="21"/>
  <c r="T224" i="21"/>
  <c r="T226" i="21"/>
  <c r="T230" i="21"/>
  <c r="T234" i="21"/>
  <c r="T221" i="21"/>
  <c r="T231" i="21"/>
  <c r="T228" i="21"/>
  <c r="T232" i="21"/>
  <c r="T229" i="21"/>
  <c r="T225" i="21"/>
  <c r="T227" i="21"/>
  <c r="T233" i="21"/>
  <c r="T102" i="21"/>
  <c r="T103" i="21"/>
  <c r="T104" i="21"/>
  <c r="T105" i="21"/>
  <c r="T106" i="21"/>
  <c r="T107" i="21"/>
  <c r="T108" i="21"/>
  <c r="T109" i="21"/>
  <c r="T110" i="21"/>
  <c r="T111" i="21"/>
  <c r="T112" i="21"/>
  <c r="T113" i="21"/>
  <c r="T114" i="21"/>
  <c r="T115" i="21"/>
  <c r="S257" i="21"/>
  <c r="C294" i="21"/>
  <c r="A298" i="21" a="1"/>
  <c r="A298" i="21" s="1"/>
  <c r="A383" i="21" a="1"/>
  <c r="A383" i="21" s="1"/>
  <c r="R271" i="21"/>
  <c r="S261" i="21"/>
  <c r="S266" i="21"/>
  <c r="S264" i="21"/>
  <c r="S258" i="21"/>
  <c r="S265" i="21"/>
  <c r="U101" i="21" a="1"/>
  <c r="U101" i="21" s="1"/>
  <c r="U116" i="21" s="1"/>
  <c r="S269" i="21"/>
  <c r="S259" i="21"/>
  <c r="S267" i="21"/>
  <c r="S270" i="21"/>
  <c r="S268" i="21"/>
  <c r="S263" i="21"/>
  <c r="S260" i="21"/>
  <c r="S253" i="21"/>
  <c r="S256" i="21"/>
  <c r="U237" i="21" a="1"/>
  <c r="U237" i="21" s="1"/>
  <c r="U255" i="21" a="1"/>
  <c r="U255" i="21" s="1"/>
  <c r="S235" i="21"/>
  <c r="AA138" i="11" a="1"/>
  <c r="AA138" i="11" s="1"/>
  <c r="U219" i="21" a="1"/>
  <c r="U219" i="21" s="1"/>
  <c r="U83" i="21" a="1"/>
  <c r="U83" i="21" s="1"/>
  <c r="AA35" i="11" a="1"/>
  <c r="AA35" i="11" s="1"/>
  <c r="AAE6" i="22" s="1"/>
  <c r="AAE3" i="23" s="1"/>
  <c r="A33" i="21"/>
  <c r="A384" i="21" s="1" a="1"/>
  <c r="A384" i="21" s="1"/>
  <c r="A169" i="21"/>
  <c r="E26" i="7"/>
  <c r="I25" i="13"/>
  <c r="A23" i="20"/>
  <c r="T260" i="21" l="1"/>
  <c r="U240" i="21"/>
  <c r="U239" i="21"/>
  <c r="U243" i="21"/>
  <c r="U238" i="21"/>
  <c r="U242" i="21"/>
  <c r="U245" i="21"/>
  <c r="U249" i="21"/>
  <c r="U244" i="21"/>
  <c r="U248" i="21"/>
  <c r="U241" i="21"/>
  <c r="U247" i="21"/>
  <c r="U246" i="21"/>
  <c r="U250" i="21"/>
  <c r="U252" i="21"/>
  <c r="U251" i="21"/>
  <c r="U220" i="21"/>
  <c r="U224" i="21"/>
  <c r="U221" i="21"/>
  <c r="U223" i="21"/>
  <c r="U222" i="21"/>
  <c r="U227" i="21"/>
  <c r="U231" i="21"/>
  <c r="U225" i="21"/>
  <c r="U226" i="21"/>
  <c r="U229" i="21"/>
  <c r="U228" i="21"/>
  <c r="U230" i="21"/>
  <c r="U233" i="21"/>
  <c r="U232" i="21"/>
  <c r="U234" i="21"/>
  <c r="U102" i="21"/>
  <c r="U103" i="21"/>
  <c r="U107" i="21"/>
  <c r="U104" i="21"/>
  <c r="U108" i="21"/>
  <c r="U105" i="21"/>
  <c r="U109" i="21"/>
  <c r="U110" i="21"/>
  <c r="U111" i="21"/>
  <c r="U112" i="21"/>
  <c r="U113" i="21"/>
  <c r="U114" i="21"/>
  <c r="U115" i="21"/>
  <c r="U106" i="21"/>
  <c r="T264" i="21"/>
  <c r="C295" i="21"/>
  <c r="S271" i="21"/>
  <c r="T263" i="21"/>
  <c r="T262" i="21"/>
  <c r="T256" i="21"/>
  <c r="T270" i="21"/>
  <c r="T268" i="21"/>
  <c r="T267" i="21"/>
  <c r="T261" i="21"/>
  <c r="T265" i="21"/>
  <c r="T259" i="21"/>
  <c r="V255" i="21" a="1"/>
  <c r="V255" i="21" s="1"/>
  <c r="A299" i="21" a="1"/>
  <c r="A299" i="21" s="1"/>
  <c r="T253" i="21"/>
  <c r="T266" i="21"/>
  <c r="T269" i="21"/>
  <c r="T257" i="21"/>
  <c r="T258" i="21"/>
  <c r="T235" i="21"/>
  <c r="V83" i="21" a="1"/>
  <c r="V83" i="21" s="1"/>
  <c r="V237" i="21" a="1"/>
  <c r="V237" i="21" s="1"/>
  <c r="V101" i="21" a="1"/>
  <c r="V101" i="21" s="1"/>
  <c r="V116" i="21" s="1"/>
  <c r="AB35" i="11" a="1"/>
  <c r="AB35" i="11" s="1"/>
  <c r="AAF6" i="22" s="1"/>
  <c r="AAF3" i="23" s="1"/>
  <c r="AB138" i="11" a="1"/>
  <c r="AB138" i="11" s="1"/>
  <c r="V219" i="21" a="1"/>
  <c r="V219" i="21" s="1"/>
  <c r="V119" i="21" a="1"/>
  <c r="V119" i="21" s="1"/>
  <c r="A34" i="21"/>
  <c r="A385" i="21" s="1" a="1"/>
  <c r="A385" i="21" s="1"/>
  <c r="A170" i="21"/>
  <c r="I26" i="13"/>
  <c r="A24" i="20"/>
  <c r="E27" i="7"/>
  <c r="U263" i="21" l="1"/>
  <c r="U268" i="21"/>
  <c r="U256" i="21"/>
  <c r="U261" i="21"/>
  <c r="V241" i="21"/>
  <c r="V240" i="21"/>
  <c r="V244" i="21"/>
  <c r="V239" i="21"/>
  <c r="V243" i="21"/>
  <c r="V238" i="21"/>
  <c r="V246" i="21"/>
  <c r="V245" i="21"/>
  <c r="V249" i="21"/>
  <c r="V248" i="21"/>
  <c r="V242" i="21"/>
  <c r="V247" i="21"/>
  <c r="V251" i="21"/>
  <c r="V250" i="21"/>
  <c r="V252" i="21"/>
  <c r="V221" i="21"/>
  <c r="V225" i="21"/>
  <c r="V223" i="21"/>
  <c r="V220" i="21"/>
  <c r="V228" i="21"/>
  <c r="V232" i="21"/>
  <c r="V227" i="21"/>
  <c r="V224" i="21"/>
  <c r="V226" i="21"/>
  <c r="V229" i="21"/>
  <c r="V231" i="21"/>
  <c r="V222" i="21"/>
  <c r="V234" i="21"/>
  <c r="V233" i="21"/>
  <c r="V230" i="21"/>
  <c r="U270" i="21"/>
  <c r="U258" i="21"/>
  <c r="V102" i="21"/>
  <c r="V103" i="21"/>
  <c r="V104" i="21"/>
  <c r="V105" i="21"/>
  <c r="V106" i="21"/>
  <c r="V107" i="21"/>
  <c r="V108" i="21"/>
  <c r="V109" i="21"/>
  <c r="V112" i="21"/>
  <c r="V114" i="21"/>
  <c r="V115" i="21"/>
  <c r="V111" i="21"/>
  <c r="V113" i="21"/>
  <c r="V110" i="21"/>
  <c r="C296" i="21"/>
  <c r="U264" i="21"/>
  <c r="T271" i="21"/>
  <c r="U265" i="21"/>
  <c r="U257" i="21"/>
  <c r="U262" i="21"/>
  <c r="U260" i="21"/>
  <c r="U266" i="21"/>
  <c r="W255" i="21" a="1"/>
  <c r="W255" i="21" s="1"/>
  <c r="A300" i="21" a="1"/>
  <c r="A300" i="21" s="1"/>
  <c r="U267" i="21"/>
  <c r="U269" i="21"/>
  <c r="U259" i="21"/>
  <c r="U253" i="21"/>
  <c r="U235" i="21"/>
  <c r="W101" i="21" a="1"/>
  <c r="W101" i="21" s="1"/>
  <c r="W116" i="21" s="1"/>
  <c r="W237" i="21" a="1"/>
  <c r="W237" i="21" s="1"/>
  <c r="W83" i="21" a="1"/>
  <c r="W83" i="21" s="1"/>
  <c r="AC35" i="11" a="1"/>
  <c r="AC35" i="11" s="1"/>
  <c r="AAG6" i="22" s="1"/>
  <c r="AAG3" i="23" s="1"/>
  <c r="W119" i="21" a="1"/>
  <c r="W119" i="21" s="1"/>
  <c r="AC138" i="11" a="1"/>
  <c r="AC138" i="11" s="1"/>
  <c r="W219" i="21" a="1"/>
  <c r="W219" i="21" s="1"/>
  <c r="A35" i="21"/>
  <c r="A171" i="21"/>
  <c r="I27" i="13"/>
  <c r="A25" i="20"/>
  <c r="E28" i="7"/>
  <c r="V261" i="21" l="1"/>
  <c r="W238" i="21"/>
  <c r="W242" i="21"/>
  <c r="W241" i="21"/>
  <c r="W240" i="21"/>
  <c r="W244" i="21"/>
  <c r="W243" i="21"/>
  <c r="W247" i="21"/>
  <c r="W239" i="21"/>
  <c r="W246" i="21"/>
  <c r="W245" i="21"/>
  <c r="W249" i="21"/>
  <c r="W248" i="21"/>
  <c r="W252" i="21"/>
  <c r="W251" i="21"/>
  <c r="W250" i="21"/>
  <c r="W222" i="21"/>
  <c r="W226" i="21"/>
  <c r="W224" i="21"/>
  <c r="W221" i="21"/>
  <c r="W223" i="21"/>
  <c r="W225" i="21"/>
  <c r="W229" i="21"/>
  <c r="W233" i="21"/>
  <c r="W230" i="21"/>
  <c r="W232" i="21"/>
  <c r="W227" i="21"/>
  <c r="W231" i="21"/>
  <c r="W220" i="21"/>
  <c r="W228" i="21"/>
  <c r="W234" i="21"/>
  <c r="W102" i="21"/>
  <c r="W103" i="21"/>
  <c r="W104" i="21"/>
  <c r="W105" i="21"/>
  <c r="W106" i="21"/>
  <c r="W107" i="21"/>
  <c r="W108" i="21"/>
  <c r="W110" i="21"/>
  <c r="W111" i="21"/>
  <c r="W112" i="21"/>
  <c r="W113" i="21"/>
  <c r="W114" i="21"/>
  <c r="W115" i="21"/>
  <c r="W109" i="21"/>
  <c r="V266" i="21"/>
  <c r="V269" i="21"/>
  <c r="V260" i="21"/>
  <c r="C297" i="21"/>
  <c r="A301" i="21" a="1"/>
  <c r="A301" i="21" s="1"/>
  <c r="A386" i="21" a="1"/>
  <c r="A386" i="21" s="1"/>
  <c r="U271" i="21"/>
  <c r="V257" i="21"/>
  <c r="V267" i="21"/>
  <c r="V268" i="21"/>
  <c r="V264" i="21"/>
  <c r="V262" i="21"/>
  <c r="V270" i="21"/>
  <c r="V263" i="21"/>
  <c r="V259" i="21"/>
  <c r="V265" i="21"/>
  <c r="V258" i="21"/>
  <c r="V256" i="21"/>
  <c r="X101" i="21" a="1"/>
  <c r="X101" i="21" s="1"/>
  <c r="X116" i="21" s="1"/>
  <c r="X255" i="21" a="1"/>
  <c r="X255" i="21" s="1"/>
  <c r="V253" i="21"/>
  <c r="V235" i="21"/>
  <c r="X83" i="21" a="1"/>
  <c r="X83" i="21" s="1"/>
  <c r="AD35" i="11" a="1"/>
  <c r="AD35" i="11" s="1"/>
  <c r="AAH6" i="22" s="1"/>
  <c r="AAH3" i="23" s="1"/>
  <c r="X237" i="21" a="1"/>
  <c r="X237" i="21" s="1"/>
  <c r="AD138" i="11" a="1"/>
  <c r="AD138" i="11" s="1"/>
  <c r="X219" i="21" a="1"/>
  <c r="X219" i="21" s="1"/>
  <c r="X119" i="21" a="1"/>
  <c r="X119" i="21" s="1"/>
  <c r="A36" i="21"/>
  <c r="A172" i="21"/>
  <c r="I28" i="13"/>
  <c r="E29" i="7"/>
  <c r="A26" i="20"/>
  <c r="X239" i="21" l="1"/>
  <c r="X243" i="21"/>
  <c r="X238" i="21"/>
  <c r="X242" i="21"/>
  <c r="X241" i="21"/>
  <c r="X248" i="21"/>
  <c r="X247" i="21"/>
  <c r="X240" i="21"/>
  <c r="X244" i="21"/>
  <c r="X246" i="21"/>
  <c r="X245" i="21"/>
  <c r="X249" i="21"/>
  <c r="X252" i="21"/>
  <c r="X251" i="21"/>
  <c r="X250" i="21"/>
  <c r="X223" i="21"/>
  <c r="X220" i="21"/>
  <c r="X222" i="21"/>
  <c r="X224" i="21"/>
  <c r="X221" i="21"/>
  <c r="X230" i="21"/>
  <c r="X234" i="21"/>
  <c r="X228" i="21"/>
  <c r="X225" i="21"/>
  <c r="X232" i="21"/>
  <c r="X226" i="21"/>
  <c r="X227" i="21"/>
  <c r="X229" i="21"/>
  <c r="X231" i="21"/>
  <c r="X233" i="21"/>
  <c r="X102" i="21"/>
  <c r="X103" i="21"/>
  <c r="X104" i="21"/>
  <c r="X105" i="21"/>
  <c r="X106" i="21"/>
  <c r="X107" i="21"/>
  <c r="X108" i="21"/>
  <c r="X109" i="21"/>
  <c r="X110" i="21"/>
  <c r="X111" i="21"/>
  <c r="X112" i="21"/>
  <c r="X113" i="21"/>
  <c r="X114" i="21"/>
  <c r="X115" i="21"/>
  <c r="C298" i="21"/>
  <c r="A302" i="21" a="1"/>
  <c r="A302" i="21" s="1"/>
  <c r="A387" i="21" a="1"/>
  <c r="A387" i="21" s="1"/>
  <c r="W264" i="21"/>
  <c r="W260" i="21"/>
  <c r="V271" i="21"/>
  <c r="W270" i="21"/>
  <c r="W268" i="21"/>
  <c r="W265" i="21"/>
  <c r="W263" i="21"/>
  <c r="W258" i="21"/>
  <c r="W257" i="21"/>
  <c r="W262" i="21"/>
  <c r="W267" i="21"/>
  <c r="W259" i="21"/>
  <c r="W269" i="21"/>
  <c r="W266" i="21"/>
  <c r="W261" i="21"/>
  <c r="W256" i="21"/>
  <c r="Y83" i="21" a="1"/>
  <c r="Y83" i="21" s="1"/>
  <c r="Y255" i="21" a="1"/>
  <c r="Y255" i="21" s="1"/>
  <c r="W253" i="21"/>
  <c r="W235" i="21"/>
  <c r="Y101" i="21" a="1"/>
  <c r="Y101" i="21" s="1"/>
  <c r="Y116" i="21" s="1"/>
  <c r="Y119" i="21" a="1"/>
  <c r="Y119" i="21" s="1"/>
  <c r="Y237" i="21" a="1"/>
  <c r="Y237" i="21" s="1"/>
  <c r="AE35" i="11" a="1"/>
  <c r="AE35" i="11" s="1"/>
  <c r="AAI6" i="22" s="1"/>
  <c r="AAI3" i="23" s="1"/>
  <c r="AE138" i="11" a="1"/>
  <c r="AE138" i="11" s="1"/>
  <c r="Y219" i="21" a="1"/>
  <c r="Y219" i="21" s="1"/>
  <c r="A37" i="21"/>
  <c r="A173" i="21"/>
  <c r="I29" i="13"/>
  <c r="A27" i="20"/>
  <c r="E30" i="7"/>
  <c r="Y240" i="21" l="1"/>
  <c r="Y239" i="21"/>
  <c r="Y243" i="21"/>
  <c r="Y238" i="21"/>
  <c r="Y242" i="21"/>
  <c r="Y245" i="21"/>
  <c r="Y248" i="21"/>
  <c r="Y247" i="21"/>
  <c r="Y241" i="21"/>
  <c r="Y244" i="21"/>
  <c r="Y246" i="21"/>
  <c r="Y250" i="21"/>
  <c r="Y249" i="21"/>
  <c r="Y252" i="21"/>
  <c r="Y251" i="21"/>
  <c r="Y220" i="21"/>
  <c r="Y224" i="21"/>
  <c r="Y222" i="21"/>
  <c r="Y226" i="21"/>
  <c r="Y227" i="21"/>
  <c r="Y231" i="21"/>
  <c r="Y223" i="21"/>
  <c r="Y221" i="21"/>
  <c r="Y228" i="21"/>
  <c r="Y230" i="21"/>
  <c r="Y225" i="21"/>
  <c r="Y232" i="21"/>
  <c r="Y233" i="21"/>
  <c r="Y234" i="21"/>
  <c r="Y229" i="21"/>
  <c r="Y102" i="21"/>
  <c r="Y106" i="21"/>
  <c r="Y109" i="21"/>
  <c r="Y103" i="21"/>
  <c r="Y107" i="21"/>
  <c r="Y104" i="21"/>
  <c r="Y108" i="21"/>
  <c r="Y110" i="21"/>
  <c r="Y111" i="21"/>
  <c r="Y112" i="21"/>
  <c r="Y113" i="21"/>
  <c r="Y105" i="21"/>
  <c r="Y115" i="21"/>
  <c r="Y114" i="21"/>
  <c r="X269" i="21"/>
  <c r="X263" i="21"/>
  <c r="X268" i="21"/>
  <c r="X266" i="21"/>
  <c r="X259" i="21"/>
  <c r="C299" i="21"/>
  <c r="Z119" i="21" a="1"/>
  <c r="Z119" i="21" s="1"/>
  <c r="A388" i="21" a="1"/>
  <c r="A388" i="21" s="1"/>
  <c r="W271" i="21"/>
  <c r="X264" i="21"/>
  <c r="X260" i="21"/>
  <c r="Z255" i="21" a="1"/>
  <c r="Z255" i="21" s="1"/>
  <c r="A303" i="21" a="1"/>
  <c r="A303" i="21" s="1"/>
  <c r="X262" i="21"/>
  <c r="X256" i="21"/>
  <c r="X258" i="21"/>
  <c r="X270" i="21"/>
  <c r="X265" i="21"/>
  <c r="X257" i="21"/>
  <c r="X267" i="21"/>
  <c r="X261" i="21"/>
  <c r="X253" i="21"/>
  <c r="X235" i="21"/>
  <c r="Z101" i="21" a="1"/>
  <c r="Z101" i="21" s="1"/>
  <c r="Z116" i="21" s="1"/>
  <c r="Z237" i="21" a="1"/>
  <c r="Z237" i="21" s="1"/>
  <c r="Z83" i="21" a="1"/>
  <c r="Z83" i="21" s="1"/>
  <c r="AF35" i="11" a="1"/>
  <c r="AF35" i="11" s="1"/>
  <c r="AAJ6" i="22" s="1"/>
  <c r="AAJ3" i="23" s="1"/>
  <c r="AF138" i="11" a="1"/>
  <c r="AF138" i="11" s="1"/>
  <c r="Z219" i="21" a="1"/>
  <c r="Z219" i="21" s="1"/>
  <c r="A38" i="21"/>
  <c r="A389" i="21" s="1" a="1"/>
  <c r="A389" i="21" s="1"/>
  <c r="A174" i="21"/>
  <c r="I30" i="13"/>
  <c r="E31" i="7"/>
  <c r="A28" i="20"/>
  <c r="Y269" i="21" l="1"/>
  <c r="Y268" i="21"/>
  <c r="Y265" i="21"/>
  <c r="Z241" i="21"/>
  <c r="Z240" i="21"/>
  <c r="Z244" i="21"/>
  <c r="Z239" i="21"/>
  <c r="Z243" i="21"/>
  <c r="Z242" i="21"/>
  <c r="Z246" i="21"/>
  <c r="Z238" i="21"/>
  <c r="Z245" i="21"/>
  <c r="Z249" i="21"/>
  <c r="Z248" i="21"/>
  <c r="Z247" i="21"/>
  <c r="Z251" i="21"/>
  <c r="Z250" i="21"/>
  <c r="Z252" i="21"/>
  <c r="Z221" i="21"/>
  <c r="Z225" i="21"/>
  <c r="Z223" i="21"/>
  <c r="Z220" i="21"/>
  <c r="Z222" i="21"/>
  <c r="Z224" i="21"/>
  <c r="Z228" i="21"/>
  <c r="Z232" i="21"/>
  <c r="Z229" i="21"/>
  <c r="Z231" i="21"/>
  <c r="Z230" i="21"/>
  <c r="Z233" i="21"/>
  <c r="Z227" i="21"/>
  <c r="Z226" i="21"/>
  <c r="Z234" i="21"/>
  <c r="Z102" i="21"/>
  <c r="Z103" i="21"/>
  <c r="Z104" i="21"/>
  <c r="Z105" i="21"/>
  <c r="Z106" i="21"/>
  <c r="Z107" i="21"/>
  <c r="Z108" i="21"/>
  <c r="Z109" i="21"/>
  <c r="Z111" i="21"/>
  <c r="Z114" i="21"/>
  <c r="Z115" i="21"/>
  <c r="Z112" i="21"/>
  <c r="Z113" i="21"/>
  <c r="Z110" i="21"/>
  <c r="C300" i="21"/>
  <c r="X271" i="21"/>
  <c r="Y264" i="21"/>
  <c r="Y266" i="21"/>
  <c r="Y258" i="21"/>
  <c r="Y270" i="21"/>
  <c r="Y262" i="21"/>
  <c r="Y257" i="21"/>
  <c r="Y267" i="21"/>
  <c r="Y260" i="21"/>
  <c r="Y256" i="21"/>
  <c r="AA255" i="21" a="1"/>
  <c r="AA255" i="21" s="1"/>
  <c r="A304" i="21" a="1"/>
  <c r="A304" i="21" s="1"/>
  <c r="Y259" i="21"/>
  <c r="Y263" i="21"/>
  <c r="Y261" i="21"/>
  <c r="Y253" i="21"/>
  <c r="Y235" i="21"/>
  <c r="AA83" i="21" a="1"/>
  <c r="AA83" i="21" s="1"/>
  <c r="AA237" i="21" a="1"/>
  <c r="AA237" i="21" s="1"/>
  <c r="AA101" i="21" a="1"/>
  <c r="AA101" i="21" s="1"/>
  <c r="AA116" i="21" s="1"/>
  <c r="AG138" i="11" a="1"/>
  <c r="AG138" i="11" s="1"/>
  <c r="AA219" i="21" a="1"/>
  <c r="AA219" i="21" s="1"/>
  <c r="AG35" i="11" a="1"/>
  <c r="AG35" i="11" s="1"/>
  <c r="AAK6" i="22" s="1"/>
  <c r="AAK3" i="23" s="1"/>
  <c r="AA119" i="21" a="1"/>
  <c r="AA119" i="21" s="1"/>
  <c r="A39" i="21"/>
  <c r="A390" i="21" s="1" a="1"/>
  <c r="A390" i="21" s="1"/>
  <c r="A175" i="21"/>
  <c r="I31" i="13"/>
  <c r="A29" i="20"/>
  <c r="E32" i="7"/>
  <c r="Z263" i="21" l="1"/>
  <c r="AA238" i="21"/>
  <c r="AA242" i="21"/>
  <c r="AA241" i="21"/>
  <c r="AA240" i="21"/>
  <c r="AA244" i="21"/>
  <c r="AA247" i="21"/>
  <c r="AA243" i="21"/>
  <c r="AA246" i="21"/>
  <c r="AA239" i="21"/>
  <c r="AA245" i="21"/>
  <c r="AA248" i="21"/>
  <c r="AA252" i="21"/>
  <c r="AA251" i="21"/>
  <c r="AA250" i="21"/>
  <c r="AA249" i="21"/>
  <c r="AA222" i="21"/>
  <c r="AA226" i="21"/>
  <c r="AA221" i="21"/>
  <c r="AA223" i="21"/>
  <c r="AA220" i="21"/>
  <c r="AA229" i="21"/>
  <c r="AA233" i="21"/>
  <c r="AA227" i="21"/>
  <c r="AA231" i="21"/>
  <c r="AA224" i="21"/>
  <c r="AA228" i="21"/>
  <c r="AA230" i="21"/>
  <c r="AA225" i="21"/>
  <c r="AA232" i="21"/>
  <c r="AA234" i="21"/>
  <c r="Z256" i="21"/>
  <c r="Z270" i="21"/>
  <c r="AA102" i="21"/>
  <c r="AA103" i="21"/>
  <c r="AA104" i="21"/>
  <c r="AA105" i="21"/>
  <c r="AA106" i="21"/>
  <c r="AA107" i="21"/>
  <c r="AA108" i="21"/>
  <c r="AA110" i="21"/>
  <c r="AA111" i="21"/>
  <c r="AA112" i="21"/>
  <c r="AA113" i="21"/>
  <c r="AA109" i="21"/>
  <c r="AA114" i="21"/>
  <c r="AA115" i="21"/>
  <c r="C301" i="21"/>
  <c r="Y271" i="21"/>
  <c r="Z269" i="21"/>
  <c r="Z260" i="21"/>
  <c r="Z261" i="21"/>
  <c r="Z257" i="21"/>
  <c r="Z258" i="21"/>
  <c r="Z264" i="21"/>
  <c r="Z268" i="21"/>
  <c r="Z262" i="21"/>
  <c r="AB255" i="21" a="1"/>
  <c r="AB255" i="21" s="1"/>
  <c r="A305" i="21" a="1"/>
  <c r="A305" i="21" s="1"/>
  <c r="Z266" i="21"/>
  <c r="Z265" i="21"/>
  <c r="Z259" i="21"/>
  <c r="Z267" i="21"/>
  <c r="Z253" i="21"/>
  <c r="Z235" i="21"/>
  <c r="AB83" i="21" a="1"/>
  <c r="AB83" i="21" s="1"/>
  <c r="AB237" i="21" a="1"/>
  <c r="AB237" i="21" s="1"/>
  <c r="AH138" i="11" a="1"/>
  <c r="AH138" i="11" s="1"/>
  <c r="AB219" i="21" a="1"/>
  <c r="AB219" i="21" s="1"/>
  <c r="AH35" i="11" a="1"/>
  <c r="AH35" i="11" s="1"/>
  <c r="AAL6" i="22" s="1"/>
  <c r="AAL3" i="23" s="1"/>
  <c r="AB119" i="21" a="1"/>
  <c r="AB119" i="21" s="1"/>
  <c r="AB101" i="21" a="1"/>
  <c r="AB101" i="21" s="1"/>
  <c r="AB116" i="21" s="1"/>
  <c r="A40" i="21"/>
  <c r="A176" i="21"/>
  <c r="I32" i="13"/>
  <c r="E33" i="7"/>
  <c r="A30" i="20"/>
  <c r="AB239" i="21" l="1"/>
  <c r="AB243" i="21"/>
  <c r="AB238" i="21"/>
  <c r="AB242" i="21"/>
  <c r="AB241" i="21"/>
  <c r="AB244" i="21"/>
  <c r="AB248" i="21"/>
  <c r="AB247" i="21"/>
  <c r="AB246" i="21"/>
  <c r="AB240" i="21"/>
  <c r="AB245" i="21"/>
  <c r="AB249" i="21"/>
  <c r="AB252" i="21"/>
  <c r="AB251" i="21"/>
  <c r="AB250" i="21"/>
  <c r="AB223" i="21"/>
  <c r="AB224" i="21"/>
  <c r="AB221" i="21"/>
  <c r="AB225" i="21"/>
  <c r="AB230" i="21"/>
  <c r="AB234" i="21"/>
  <c r="AB220" i="21"/>
  <c r="AB226" i="21"/>
  <c r="AB232" i="21"/>
  <c r="AB227" i="21"/>
  <c r="AB229" i="21"/>
  <c r="AB231" i="21"/>
  <c r="AB222" i="21"/>
  <c r="AB228" i="21"/>
  <c r="AB233" i="21"/>
  <c r="AB102" i="21"/>
  <c r="AB103" i="21"/>
  <c r="AB104" i="21"/>
  <c r="AB105" i="21"/>
  <c r="AB106" i="21"/>
  <c r="AB107" i="21"/>
  <c r="AB108" i="21"/>
  <c r="AB109" i="21"/>
  <c r="AB110" i="21"/>
  <c r="AB111" i="21"/>
  <c r="AB112" i="21"/>
  <c r="AB113" i="21"/>
  <c r="AB114" i="21"/>
  <c r="AB115" i="21"/>
  <c r="AA260" i="21"/>
  <c r="AA259" i="21"/>
  <c r="AA265" i="21"/>
  <c r="C302" i="21"/>
  <c r="A306" i="21" a="1"/>
  <c r="A306" i="21" s="1"/>
  <c r="A391" i="21" a="1"/>
  <c r="A391" i="21" s="1"/>
  <c r="AA256" i="21"/>
  <c r="Z271" i="21"/>
  <c r="AA262" i="21"/>
  <c r="AA268" i="21"/>
  <c r="AA269" i="21"/>
  <c r="AA266" i="21"/>
  <c r="AA263" i="21"/>
  <c r="AA257" i="21"/>
  <c r="AA258" i="21"/>
  <c r="AA270" i="21"/>
  <c r="AA264" i="21"/>
  <c r="AA261" i="21"/>
  <c r="AA267" i="21"/>
  <c r="AC237" i="21" a="1"/>
  <c r="AC237" i="21" s="1"/>
  <c r="AC255" i="21" a="1"/>
  <c r="AC255" i="21" s="1"/>
  <c r="AA253" i="21"/>
  <c r="AA235" i="21"/>
  <c r="AI138" i="11" a="1"/>
  <c r="AI138" i="11" s="1"/>
  <c r="AC219" i="21" a="1"/>
  <c r="AC219" i="21" s="1"/>
  <c r="AI35" i="11" a="1"/>
  <c r="AI35" i="11" s="1"/>
  <c r="AAM6" i="22" s="1"/>
  <c r="AAM3" i="23" s="1"/>
  <c r="AC101" i="21" a="1"/>
  <c r="AC101" i="21" s="1"/>
  <c r="AC116" i="21" s="1"/>
  <c r="AC83" i="21" a="1"/>
  <c r="AC83" i="21" s="1"/>
  <c r="AC119" i="21" a="1"/>
  <c r="AC119" i="21" s="1"/>
  <c r="A41" i="21"/>
  <c r="A392" i="21" s="1" a="1"/>
  <c r="A392" i="21" s="1"/>
  <c r="A177" i="21"/>
  <c r="E34" i="7"/>
  <c r="A31" i="20"/>
  <c r="I33" i="13"/>
  <c r="AC240" i="21" l="1"/>
  <c r="AC239" i="21"/>
  <c r="AC243" i="21"/>
  <c r="AC238" i="21"/>
  <c r="AC242" i="21"/>
  <c r="AC241" i="21"/>
  <c r="AC245" i="21"/>
  <c r="AC244" i="21"/>
  <c r="AC248" i="21"/>
  <c r="AC247" i="21"/>
  <c r="AC246" i="21"/>
  <c r="AC250" i="21"/>
  <c r="AC249" i="21"/>
  <c r="AC252" i="21"/>
  <c r="AC251" i="21"/>
  <c r="AC220" i="21"/>
  <c r="AC224" i="21"/>
  <c r="AC222" i="21"/>
  <c r="AC221" i="21"/>
  <c r="AC223" i="21"/>
  <c r="AC227" i="21"/>
  <c r="AC231" i="21"/>
  <c r="AC225" i="21"/>
  <c r="AC228" i="21"/>
  <c r="AC230" i="21"/>
  <c r="AC226" i="21"/>
  <c r="AC232" i="21"/>
  <c r="AC229" i="21"/>
  <c r="AC234" i="21"/>
  <c r="AC233" i="21"/>
  <c r="AC102" i="21"/>
  <c r="AC105" i="21"/>
  <c r="AC106" i="21"/>
  <c r="AC103" i="21"/>
  <c r="AC107" i="21"/>
  <c r="AC109" i="21"/>
  <c r="AC110" i="21"/>
  <c r="AC111" i="21"/>
  <c r="AC112" i="21"/>
  <c r="AC113" i="21"/>
  <c r="AC104" i="21"/>
  <c r="AC108" i="21"/>
  <c r="AC114" i="21"/>
  <c r="AC115" i="21"/>
  <c r="AB265" i="21"/>
  <c r="C303" i="21"/>
  <c r="AA271" i="21"/>
  <c r="AB262" i="21"/>
  <c r="AB259" i="21"/>
  <c r="AB257" i="21"/>
  <c r="AB266" i="21"/>
  <c r="AB267" i="21"/>
  <c r="AB264" i="21"/>
  <c r="AB263" i="21"/>
  <c r="AB268" i="21"/>
  <c r="AD255" i="21" a="1"/>
  <c r="AD255" i="21" s="1"/>
  <c r="A307" i="21" a="1"/>
  <c r="A307" i="21" s="1"/>
  <c r="AB269" i="21"/>
  <c r="AB258" i="21"/>
  <c r="AB256" i="21"/>
  <c r="AB270" i="21"/>
  <c r="AB261" i="21"/>
  <c r="AB260" i="21"/>
  <c r="AB253" i="21"/>
  <c r="AB235" i="21"/>
  <c r="AD119" i="21" a="1"/>
  <c r="AD119" i="21" s="1"/>
  <c r="AD237" i="21" a="1"/>
  <c r="AD237" i="21" s="1"/>
  <c r="AD101" i="21" a="1"/>
  <c r="AD101" i="21" s="1"/>
  <c r="AD116" i="21" s="1"/>
  <c r="AD83" i="21" a="1"/>
  <c r="AD83" i="21" s="1"/>
  <c r="AJ35" i="11" a="1"/>
  <c r="AJ35" i="11" s="1"/>
  <c r="AAN6" i="22" s="1"/>
  <c r="AAN3" i="23" s="1"/>
  <c r="AJ138" i="11" a="1"/>
  <c r="AJ138" i="11" s="1"/>
  <c r="AD219" i="21" a="1"/>
  <c r="AD219" i="21" s="1"/>
  <c r="A42" i="21"/>
  <c r="A393" i="21" s="1" a="1"/>
  <c r="A393" i="21" s="1"/>
  <c r="A178" i="21"/>
  <c r="I34" i="13"/>
  <c r="E35" i="7"/>
  <c r="A32" i="20"/>
  <c r="AC256" i="21" l="1"/>
  <c r="AD241" i="21"/>
  <c r="AD240" i="21"/>
  <c r="AD244" i="21"/>
  <c r="AD239" i="21"/>
  <c r="AD243" i="21"/>
  <c r="AD246" i="21"/>
  <c r="AD242" i="21"/>
  <c r="AD245" i="21"/>
  <c r="AD238" i="21"/>
  <c r="AD248" i="21"/>
  <c r="AD247" i="21"/>
  <c r="AD251" i="21"/>
  <c r="AD250" i="21"/>
  <c r="AD249" i="21"/>
  <c r="AD252" i="21"/>
  <c r="AD221" i="21"/>
  <c r="AD225" i="21"/>
  <c r="AD220" i="21"/>
  <c r="AD222" i="21"/>
  <c r="AD224" i="21"/>
  <c r="AD226" i="21"/>
  <c r="AD228" i="21"/>
  <c r="AD232" i="21"/>
  <c r="AD223" i="21"/>
  <c r="AD230" i="21"/>
  <c r="AD227" i="21"/>
  <c r="AD234" i="21"/>
  <c r="AD229" i="21"/>
  <c r="AD233" i="21"/>
  <c r="AD231" i="21"/>
  <c r="AC263" i="21"/>
  <c r="AC260" i="21"/>
  <c r="AC264" i="21"/>
  <c r="AD102" i="21"/>
  <c r="AD103" i="21"/>
  <c r="AD104" i="21"/>
  <c r="AD105" i="21"/>
  <c r="AD106" i="21"/>
  <c r="AD107" i="21"/>
  <c r="AD108" i="21"/>
  <c r="AD110" i="21"/>
  <c r="AD114" i="21"/>
  <c r="AD115" i="21"/>
  <c r="AD111" i="21"/>
  <c r="AD113" i="21"/>
  <c r="AD112" i="21"/>
  <c r="AD109" i="21"/>
  <c r="C304" i="21"/>
  <c r="AC259" i="21"/>
  <c r="AC267" i="21"/>
  <c r="AB271" i="21"/>
  <c r="AC261" i="21"/>
  <c r="AC266" i="21"/>
  <c r="AC270" i="21"/>
  <c r="AC265" i="21"/>
  <c r="AC269" i="21"/>
  <c r="AC262" i="21"/>
  <c r="AC268" i="21"/>
  <c r="AE255" i="21" a="1"/>
  <c r="AE255" i="21" s="1"/>
  <c r="A308" i="21" a="1"/>
  <c r="A308" i="21" s="1"/>
  <c r="AC253" i="21"/>
  <c r="AC257" i="21"/>
  <c r="AC258" i="21"/>
  <c r="AC235" i="21"/>
  <c r="AE83" i="21" a="1"/>
  <c r="AE83" i="21" s="1"/>
  <c r="AE237" i="21" a="1"/>
  <c r="AE237" i="21" s="1"/>
  <c r="AE101" i="21" a="1"/>
  <c r="AE101" i="21" s="1"/>
  <c r="AE116" i="21" s="1"/>
  <c r="AK138" i="11" a="1"/>
  <c r="AK138" i="11" s="1"/>
  <c r="AE219" i="21" a="1"/>
  <c r="AE219" i="21" s="1"/>
  <c r="AK35" i="11" a="1"/>
  <c r="AK35" i="11" s="1"/>
  <c r="AAO6" i="22" s="1"/>
  <c r="AAO3" i="23" s="1"/>
  <c r="AE119" i="21" a="1"/>
  <c r="AE119" i="21" s="1"/>
  <c r="A43" i="21"/>
  <c r="A394" i="21" s="1" a="1"/>
  <c r="A394" i="21" s="1"/>
  <c r="A179" i="21"/>
  <c r="E36" i="7"/>
  <c r="I35" i="13"/>
  <c r="A33" i="20"/>
  <c r="AE238" i="21" l="1"/>
  <c r="AE242" i="21"/>
  <c r="AE241" i="21"/>
  <c r="AE240" i="21"/>
  <c r="AE244" i="21"/>
  <c r="AE247" i="21"/>
  <c r="AE246" i="21"/>
  <c r="AE243" i="21"/>
  <c r="AE245" i="21"/>
  <c r="AE239" i="21"/>
  <c r="AE248" i="21"/>
  <c r="AE252" i="21"/>
  <c r="AE251" i="21"/>
  <c r="AE250" i="21"/>
  <c r="AE249" i="21"/>
  <c r="AE222" i="21"/>
  <c r="AE226" i="21"/>
  <c r="AE223" i="21"/>
  <c r="AE220" i="21"/>
  <c r="AE224" i="21"/>
  <c r="AE229" i="21"/>
  <c r="AE233" i="21"/>
  <c r="AE231" i="21"/>
  <c r="AE225" i="21"/>
  <c r="AE228" i="21"/>
  <c r="AE221" i="21"/>
  <c r="AE230" i="21"/>
  <c r="AE232" i="21"/>
  <c r="AE227" i="21"/>
  <c r="AE234" i="21"/>
  <c r="AE102" i="21"/>
  <c r="AE103" i="21"/>
  <c r="AE104" i="21"/>
  <c r="AE105" i="21"/>
  <c r="AE106" i="21"/>
  <c r="AE107" i="21"/>
  <c r="AE108" i="21"/>
  <c r="AE109" i="21"/>
  <c r="AE110" i="21"/>
  <c r="AE111" i="21"/>
  <c r="AE112" i="21"/>
  <c r="AE113" i="21"/>
  <c r="AE114" i="21"/>
  <c r="AE115" i="21"/>
  <c r="AD257" i="21"/>
  <c r="AD256" i="21"/>
  <c r="AD258" i="21"/>
  <c r="AD265" i="21"/>
  <c r="AD259" i="21"/>
  <c r="AD264" i="21"/>
  <c r="AD262" i="21"/>
  <c r="C305" i="21"/>
  <c r="AC271" i="21"/>
  <c r="AD260" i="21"/>
  <c r="AD266" i="21"/>
  <c r="AD268" i="21"/>
  <c r="AD261" i="21"/>
  <c r="AD270" i="21"/>
  <c r="AD269" i="21"/>
  <c r="AF101" i="21" a="1"/>
  <c r="AF101" i="21" s="1"/>
  <c r="AF116" i="21" s="1"/>
  <c r="A309" i="21" a="1"/>
  <c r="A309" i="21" s="1"/>
  <c r="AD263" i="21"/>
  <c r="AD267" i="21"/>
  <c r="AF237" i="21" a="1"/>
  <c r="AF237" i="21" s="1"/>
  <c r="AF255" i="21" a="1"/>
  <c r="AF255" i="21" s="1"/>
  <c r="AD253" i="21"/>
  <c r="AD235" i="21"/>
  <c r="AF119" i="21" a="1"/>
  <c r="AF119" i="21" s="1"/>
  <c r="AF83" i="21" a="1"/>
  <c r="AF83" i="21" s="1"/>
  <c r="AL138" i="11" a="1"/>
  <c r="AL138" i="11" s="1"/>
  <c r="AF219" i="21" a="1"/>
  <c r="AF219" i="21" s="1"/>
  <c r="AL35" i="11" a="1"/>
  <c r="AL35" i="11" s="1"/>
  <c r="AAP6" i="22" s="1"/>
  <c r="AAP3" i="23" s="1"/>
  <c r="A44" i="21"/>
  <c r="A395" i="21" s="1" a="1"/>
  <c r="A395" i="21" s="1"/>
  <c r="A180" i="21"/>
  <c r="A34" i="20"/>
  <c r="I36" i="13"/>
  <c r="E37" i="7"/>
  <c r="AE261" i="21" l="1"/>
  <c r="AE266" i="21"/>
  <c r="AF239" i="21"/>
  <c r="AF243" i="21"/>
  <c r="AF238" i="21"/>
  <c r="AF242" i="21"/>
  <c r="AF241" i="21"/>
  <c r="AF240" i="21"/>
  <c r="AF248" i="21"/>
  <c r="AF247" i="21"/>
  <c r="AF244" i="21"/>
  <c r="AF246" i="21"/>
  <c r="AF245" i="21"/>
  <c r="AF249" i="21"/>
  <c r="AF252" i="21"/>
  <c r="AF251" i="21"/>
  <c r="AF250" i="21"/>
  <c r="AF223" i="21"/>
  <c r="AF221" i="21"/>
  <c r="AF220" i="21"/>
  <c r="AF222" i="21"/>
  <c r="AF230" i="21"/>
  <c r="AF234" i="21"/>
  <c r="AF227" i="21"/>
  <c r="AF229" i="21"/>
  <c r="AF231" i="21"/>
  <c r="AF225" i="21"/>
  <c r="AF226" i="21"/>
  <c r="AF228" i="21"/>
  <c r="AF232" i="21"/>
  <c r="AF233" i="21"/>
  <c r="AF224" i="21"/>
  <c r="AF102" i="21"/>
  <c r="AF103" i="21"/>
  <c r="AF104" i="21"/>
  <c r="AF105" i="21"/>
  <c r="AF106" i="21"/>
  <c r="AF107" i="21"/>
  <c r="AF108" i="21"/>
  <c r="AF109" i="21"/>
  <c r="AF110" i="21"/>
  <c r="AF111" i="21"/>
  <c r="AF112" i="21"/>
  <c r="AF113" i="21"/>
  <c r="AF114" i="21"/>
  <c r="AF115" i="21"/>
  <c r="AE269" i="21"/>
  <c r="C306" i="21"/>
  <c r="AE260" i="21"/>
  <c r="AD271" i="21"/>
  <c r="AE264" i="21"/>
  <c r="AE257" i="21"/>
  <c r="AE263" i="21"/>
  <c r="AE259" i="21"/>
  <c r="AE268" i="21"/>
  <c r="AE262" i="21"/>
  <c r="AE256" i="21"/>
  <c r="AE270" i="21"/>
  <c r="AE267" i="21"/>
  <c r="AG255" i="21" a="1"/>
  <c r="AG255" i="21" s="1"/>
  <c r="A310" i="21" a="1"/>
  <c r="A310" i="21" s="1"/>
  <c r="AE258" i="21"/>
  <c r="AE265" i="21"/>
  <c r="AE253" i="21"/>
  <c r="AE235" i="21"/>
  <c r="AG83" i="21" a="1"/>
  <c r="AG83" i="21" s="1"/>
  <c r="AG237" i="21" a="1"/>
  <c r="AG237" i="21" s="1"/>
  <c r="AG101" i="21" a="1"/>
  <c r="AG101" i="21" s="1"/>
  <c r="AG116" i="21" s="1"/>
  <c r="AM138" i="11" a="1"/>
  <c r="AM138" i="11" s="1"/>
  <c r="AG219" i="21" a="1"/>
  <c r="AG219" i="21" s="1"/>
  <c r="AM35" i="11" a="1"/>
  <c r="AM35" i="11" s="1"/>
  <c r="AAQ6" i="22" s="1"/>
  <c r="AAQ3" i="23" s="1"/>
  <c r="AG119" i="21" a="1"/>
  <c r="AG119" i="21" s="1"/>
  <c r="A45" i="21"/>
  <c r="A181" i="21"/>
  <c r="I37" i="13"/>
  <c r="A35" i="20"/>
  <c r="E38" i="7"/>
  <c r="AF261" i="21" l="1"/>
  <c r="AG240" i="21"/>
  <c r="AG239" i="21"/>
  <c r="AG243" i="21"/>
  <c r="AG238" i="21"/>
  <c r="AG242" i="21"/>
  <c r="AG245" i="21"/>
  <c r="AG241" i="21"/>
  <c r="AG248" i="21"/>
  <c r="AG247" i="21"/>
  <c r="AG244" i="21"/>
  <c r="AG246" i="21"/>
  <c r="AG250" i="21"/>
  <c r="AG249" i="21"/>
  <c r="AG252" i="21"/>
  <c r="AG251" i="21"/>
  <c r="AG220" i="21"/>
  <c r="AG224" i="21"/>
  <c r="AG221" i="21"/>
  <c r="AG223" i="21"/>
  <c r="AG225" i="21"/>
  <c r="AG227" i="21"/>
  <c r="AG231" i="21"/>
  <c r="AG222" i="21"/>
  <c r="AG232" i="21"/>
  <c r="AG229" i="21"/>
  <c r="AG230" i="21"/>
  <c r="AG233" i="21"/>
  <c r="AG226" i="21"/>
  <c r="AG234" i="21"/>
  <c r="AG228" i="21"/>
  <c r="AF258" i="21"/>
  <c r="AG102" i="21"/>
  <c r="AG104" i="21"/>
  <c r="AG108" i="21"/>
  <c r="AG105" i="21"/>
  <c r="AG106" i="21"/>
  <c r="AG109" i="21"/>
  <c r="AG110" i="21"/>
  <c r="AG111" i="21"/>
  <c r="AG112" i="21"/>
  <c r="AG113" i="21"/>
  <c r="AG114" i="21"/>
  <c r="AG115" i="21"/>
  <c r="AG103" i="21"/>
  <c r="AG107" i="21"/>
  <c r="AF257" i="21"/>
  <c r="AF264" i="21"/>
  <c r="C307" i="21"/>
  <c r="A311" i="21" a="1"/>
  <c r="A311" i="21" s="1"/>
  <c r="A396" i="21" a="1"/>
  <c r="A396" i="21" s="1"/>
  <c r="AF269" i="21"/>
  <c r="AE271" i="21"/>
  <c r="AF263" i="21"/>
  <c r="AF265" i="21"/>
  <c r="AF270" i="21"/>
  <c r="AF268" i="21"/>
  <c r="AF260" i="21"/>
  <c r="AF256" i="21"/>
  <c r="AF262" i="21"/>
  <c r="AF259" i="21"/>
  <c r="AF267" i="21"/>
  <c r="AF266" i="21"/>
  <c r="AF253" i="21"/>
  <c r="AH83" i="21" a="1"/>
  <c r="AH83" i="21" s="1"/>
  <c r="AH255" i="21" a="1"/>
  <c r="AH255" i="21" s="1"/>
  <c r="AF235" i="21"/>
  <c r="AN35" i="11" a="1"/>
  <c r="AN35" i="11" s="1"/>
  <c r="AAR6" i="22" s="1"/>
  <c r="AAR3" i="23" s="1"/>
  <c r="AH237" i="21" a="1"/>
  <c r="AH237" i="21" s="1"/>
  <c r="AH101" i="21" a="1"/>
  <c r="AH101" i="21" s="1"/>
  <c r="AH116" i="21" s="1"/>
  <c r="AN138" i="11" a="1"/>
  <c r="AN138" i="11" s="1"/>
  <c r="AH219" i="21" a="1"/>
  <c r="AH219" i="21" s="1"/>
  <c r="AH119" i="21" a="1"/>
  <c r="AH119" i="21" s="1"/>
  <c r="A46" i="21"/>
  <c r="A182" i="21"/>
  <c r="I38" i="13"/>
  <c r="E39" i="7"/>
  <c r="A36" i="20"/>
  <c r="AH241" i="21" l="1"/>
  <c r="AH240" i="21"/>
  <c r="AH244" i="21"/>
  <c r="AH239" i="21"/>
  <c r="AH243" i="21"/>
  <c r="AH246" i="21"/>
  <c r="AH245" i="21"/>
  <c r="AH242" i="21"/>
  <c r="AH248" i="21"/>
  <c r="AH238" i="21"/>
  <c r="AH247" i="21"/>
  <c r="AH251" i="21"/>
  <c r="AH250" i="21"/>
  <c r="AH249" i="21"/>
  <c r="AH252" i="21"/>
  <c r="AH221" i="21"/>
  <c r="AH225" i="21"/>
  <c r="AH222" i="21"/>
  <c r="AH224" i="21"/>
  <c r="AH223" i="21"/>
  <c r="AH228" i="21"/>
  <c r="AH232" i="21"/>
  <c r="AH226" i="21"/>
  <c r="AH230" i="21"/>
  <c r="AH220" i="21"/>
  <c r="AH227" i="21"/>
  <c r="AH229" i="21"/>
  <c r="AH231" i="21"/>
  <c r="AH234" i="21"/>
  <c r="AH233" i="21"/>
  <c r="AH102" i="21"/>
  <c r="AH103" i="21"/>
  <c r="AH104" i="21"/>
  <c r="AH105" i="21"/>
  <c r="AH106" i="21"/>
  <c r="AH107" i="21"/>
  <c r="AH108" i="21"/>
  <c r="AH109" i="21"/>
  <c r="AH114" i="21"/>
  <c r="AH115" i="21"/>
  <c r="AH110" i="21"/>
  <c r="AH113" i="21"/>
  <c r="AH112" i="21"/>
  <c r="AH111" i="21"/>
  <c r="AG259" i="21"/>
  <c r="C308" i="21"/>
  <c r="A312" i="21" a="1"/>
  <c r="A312" i="21" s="1"/>
  <c r="A397" i="21" a="1"/>
  <c r="A397" i="21" s="1"/>
  <c r="AF271" i="21"/>
  <c r="AG256" i="21"/>
  <c r="AG269" i="21"/>
  <c r="AG261" i="21"/>
  <c r="AG270" i="21"/>
  <c r="AG258" i="21"/>
  <c r="AG262" i="21"/>
  <c r="AG263" i="21"/>
  <c r="AG264" i="21"/>
  <c r="AG267" i="21"/>
  <c r="AG265" i="21"/>
  <c r="AG257" i="21"/>
  <c r="AG266" i="21"/>
  <c r="AG260" i="21"/>
  <c r="AG268" i="21"/>
  <c r="AI237" i="21" a="1"/>
  <c r="AI237" i="21" s="1"/>
  <c r="AI255" i="21" a="1"/>
  <c r="AI255" i="21" s="1"/>
  <c r="AG253" i="21"/>
  <c r="AG235" i="21"/>
  <c r="AI83" i="21" a="1"/>
  <c r="AI83" i="21" s="1"/>
  <c r="AO138" i="11" a="1"/>
  <c r="AO138" i="11" s="1"/>
  <c r="AI219" i="21" a="1"/>
  <c r="AI219" i="21" s="1"/>
  <c r="AI101" i="21" a="1"/>
  <c r="AI101" i="21" s="1"/>
  <c r="AI116" i="21" s="1"/>
  <c r="AI119" i="21" a="1"/>
  <c r="AI119" i="21" s="1"/>
  <c r="AO35" i="11" a="1"/>
  <c r="AO35" i="11" s="1"/>
  <c r="AAS6" i="22" s="1"/>
  <c r="AAS3" i="23" s="1"/>
  <c r="A47" i="21"/>
  <c r="A183" i="21"/>
  <c r="I39" i="13"/>
  <c r="E40" i="7"/>
  <c r="A37" i="20"/>
  <c r="AI238" i="21" l="1"/>
  <c r="AI242" i="21"/>
  <c r="AI241" i="21"/>
  <c r="AI240" i="21"/>
  <c r="AI244" i="21"/>
  <c r="AI239" i="21"/>
  <c r="AI247" i="21"/>
  <c r="AI246" i="21"/>
  <c r="AI245" i="21"/>
  <c r="AI243" i="21"/>
  <c r="AI248" i="21"/>
  <c r="AI252" i="21"/>
  <c r="AI251" i="21"/>
  <c r="AI250" i="21"/>
  <c r="AI249" i="21"/>
  <c r="AI222" i="21"/>
  <c r="AI226" i="21"/>
  <c r="AI220" i="21"/>
  <c r="AI224" i="21"/>
  <c r="AI221" i="21"/>
  <c r="AI229" i="21"/>
  <c r="AI233" i="21"/>
  <c r="AI228" i="21"/>
  <c r="AI230" i="21"/>
  <c r="AI232" i="21"/>
  <c r="AI223" i="21"/>
  <c r="AI227" i="21"/>
  <c r="AI225" i="21"/>
  <c r="AI234" i="21"/>
  <c r="AI231" i="21"/>
  <c r="AI102" i="21"/>
  <c r="AI103" i="21"/>
  <c r="AI104" i="21"/>
  <c r="AI105" i="21"/>
  <c r="AI106" i="21"/>
  <c r="AI107" i="21"/>
  <c r="AI108" i="21"/>
  <c r="AI109" i="21"/>
  <c r="AI110" i="21"/>
  <c r="AI111" i="21"/>
  <c r="AI112" i="21"/>
  <c r="AI114" i="21"/>
  <c r="AI115" i="21"/>
  <c r="AI113" i="21"/>
  <c r="AH268" i="21"/>
  <c r="C309" i="21"/>
  <c r="A313" i="21" a="1"/>
  <c r="A313" i="21" s="1"/>
  <c r="A398" i="21" a="1"/>
  <c r="A398" i="21" s="1"/>
  <c r="AG271" i="21"/>
  <c r="AH264" i="21"/>
  <c r="AH265" i="21"/>
  <c r="AH270" i="21"/>
  <c r="AH262" i="21"/>
  <c r="AH267" i="21"/>
  <c r="AH257" i="21"/>
  <c r="AH266" i="21"/>
  <c r="AH263" i="21"/>
  <c r="AH260" i="21"/>
  <c r="AH258" i="21"/>
  <c r="AH269" i="21"/>
  <c r="AH256" i="21"/>
  <c r="AH261" i="21"/>
  <c r="AH259" i="21"/>
  <c r="AJ237" i="21" a="1"/>
  <c r="AJ237" i="21" s="1"/>
  <c r="AJ255" i="21" a="1"/>
  <c r="AJ255" i="21" s="1"/>
  <c r="AH253" i="21"/>
  <c r="AH235" i="21"/>
  <c r="AJ101" i="21" a="1"/>
  <c r="AJ101" i="21" s="1"/>
  <c r="AJ116" i="21" s="1"/>
  <c r="AJ83" i="21" a="1"/>
  <c r="AJ83" i="21" s="1"/>
  <c r="AP138" i="11" a="1"/>
  <c r="AP138" i="11" s="1"/>
  <c r="AJ219" i="21" a="1"/>
  <c r="AJ219" i="21" s="1"/>
  <c r="AP35" i="11" a="1"/>
  <c r="AP35" i="11" s="1"/>
  <c r="AAT6" i="22" s="1"/>
  <c r="AAT3" i="23" s="1"/>
  <c r="AJ119" i="21" a="1"/>
  <c r="AJ119" i="21" s="1"/>
  <c r="A48" i="21"/>
  <c r="A399" i="21" s="1" a="1"/>
  <c r="A399" i="21" s="1"/>
  <c r="A184" i="21"/>
  <c r="A38" i="20"/>
  <c r="E41" i="7"/>
  <c r="I40" i="13"/>
  <c r="AI259" i="21" l="1"/>
  <c r="AK119" i="21" a="1"/>
  <c r="AK119" i="21" s="1"/>
  <c r="AJ239" i="21"/>
  <c r="AJ243" i="21"/>
  <c r="AJ238" i="21"/>
  <c r="AJ242" i="21"/>
  <c r="AJ241" i="21"/>
  <c r="AJ244" i="21"/>
  <c r="AJ248" i="21"/>
  <c r="AJ240" i="21"/>
  <c r="AJ247" i="21"/>
  <c r="AJ246" i="21"/>
  <c r="AJ245" i="21"/>
  <c r="AJ249" i="21"/>
  <c r="AJ252" i="21"/>
  <c r="AJ251" i="21"/>
  <c r="AJ250" i="21"/>
  <c r="AJ223" i="21"/>
  <c r="AJ220" i="21"/>
  <c r="AJ222" i="21"/>
  <c r="AJ224" i="21"/>
  <c r="AJ226" i="21"/>
  <c r="AJ230" i="21"/>
  <c r="AJ234" i="21"/>
  <c r="AJ225" i="21"/>
  <c r="AJ231" i="21"/>
  <c r="AJ228" i="21"/>
  <c r="AJ232" i="21"/>
  <c r="AJ229" i="21"/>
  <c r="AJ233" i="21"/>
  <c r="AJ227" i="21"/>
  <c r="AJ221" i="21"/>
  <c r="AJ102" i="21"/>
  <c r="AJ103" i="21"/>
  <c r="AJ104" i="21"/>
  <c r="AJ105" i="21"/>
  <c r="AJ106" i="21"/>
  <c r="AJ107" i="21"/>
  <c r="AJ108" i="21"/>
  <c r="AJ109" i="21"/>
  <c r="AJ110" i="21"/>
  <c r="AJ111" i="21"/>
  <c r="AJ112" i="21"/>
  <c r="AJ113" i="21"/>
  <c r="AJ114" i="21"/>
  <c r="AJ115" i="21"/>
  <c r="AI256" i="21"/>
  <c r="AI266" i="21"/>
  <c r="AI270" i="21"/>
  <c r="AI257" i="21"/>
  <c r="AI267" i="21"/>
  <c r="AI263" i="21"/>
  <c r="C310" i="21"/>
  <c r="AI258" i="21"/>
  <c r="AH271" i="21"/>
  <c r="AI262" i="21"/>
  <c r="AI269" i="21"/>
  <c r="AI260" i="21"/>
  <c r="AI268" i="21"/>
  <c r="AI265" i="21"/>
  <c r="AI264" i="21"/>
  <c r="AI261" i="21"/>
  <c r="AK255" i="21" a="1"/>
  <c r="AK255" i="21" s="1"/>
  <c r="A314" i="21" a="1"/>
  <c r="A314" i="21" s="1"/>
  <c r="AI253" i="21"/>
  <c r="AI235" i="21"/>
  <c r="AQ35" i="11" a="1"/>
  <c r="AQ35" i="11" s="1"/>
  <c r="AAU6" i="22" s="1"/>
  <c r="AAU3" i="23" s="1"/>
  <c r="AK237" i="21" a="1"/>
  <c r="AK237" i="21" s="1"/>
  <c r="AK101" i="21" a="1"/>
  <c r="AK101" i="21" s="1"/>
  <c r="AK116" i="21" s="1"/>
  <c r="AK83" i="21" a="1"/>
  <c r="AK83" i="21" s="1"/>
  <c r="AQ138" i="11" a="1"/>
  <c r="AQ138" i="11" s="1"/>
  <c r="AK219" i="21" a="1"/>
  <c r="AK219" i="21" s="1"/>
  <c r="A49" i="21"/>
  <c r="A185" i="21"/>
  <c r="E42" i="7"/>
  <c r="I41" i="13"/>
  <c r="A39" i="20"/>
  <c r="AJ261" i="21" l="1"/>
  <c r="AK240" i="21"/>
  <c r="AK239" i="21"/>
  <c r="AK243" i="21"/>
  <c r="AK238" i="21"/>
  <c r="AK242" i="21"/>
  <c r="AK245" i="21"/>
  <c r="AK244" i="21"/>
  <c r="AK248" i="21"/>
  <c r="AK241" i="21"/>
  <c r="AK247" i="21"/>
  <c r="AK246" i="21"/>
  <c r="AK250" i="21"/>
  <c r="AK249" i="21"/>
  <c r="AK252" i="21"/>
  <c r="AK251" i="21"/>
  <c r="AK220" i="21"/>
  <c r="AK224" i="21"/>
  <c r="AK221" i="21"/>
  <c r="AK223" i="21"/>
  <c r="AK222" i="21"/>
  <c r="AK227" i="21"/>
  <c r="AK231" i="21"/>
  <c r="AK229" i="21"/>
  <c r="AK225" i="21"/>
  <c r="AK226" i="21"/>
  <c r="AK228" i="21"/>
  <c r="AK230" i="21"/>
  <c r="AK233" i="21"/>
  <c r="AK232" i="21"/>
  <c r="AK234" i="21"/>
  <c r="AJ270" i="21"/>
  <c r="AK102" i="21"/>
  <c r="AK103" i="21"/>
  <c r="AK107" i="21"/>
  <c r="AK104" i="21"/>
  <c r="AK108" i="21"/>
  <c r="AK105" i="21"/>
  <c r="AK109" i="21"/>
  <c r="AK110" i="21"/>
  <c r="AK111" i="21"/>
  <c r="AK112" i="21"/>
  <c r="AK113" i="21"/>
  <c r="AK106" i="21"/>
  <c r="AK115" i="21"/>
  <c r="AK114" i="21"/>
  <c r="AJ259" i="21"/>
  <c r="AJ267" i="21"/>
  <c r="AJ260" i="21"/>
  <c r="AJ268" i="21"/>
  <c r="AJ258" i="21"/>
  <c r="C311" i="21"/>
  <c r="A315" i="21" a="1"/>
  <c r="A315" i="21" s="1"/>
  <c r="A400" i="21" a="1"/>
  <c r="A400" i="21" s="1"/>
  <c r="AJ264" i="21"/>
  <c r="AJ256" i="21"/>
  <c r="AJ266" i="21"/>
  <c r="AJ257" i="21"/>
  <c r="AJ269" i="21"/>
  <c r="AJ262" i="21"/>
  <c r="AJ265" i="21"/>
  <c r="AJ253" i="21"/>
  <c r="AI271" i="21"/>
  <c r="AJ263" i="21"/>
  <c r="AL101" i="21" a="1"/>
  <c r="AL101" i="21" s="1"/>
  <c r="AL116" i="21" s="1"/>
  <c r="AR35" i="11" a="1"/>
  <c r="AR35" i="11" s="1"/>
  <c r="AAV6" i="22" s="1"/>
  <c r="AAV3" i="23" s="1"/>
  <c r="AL255" i="21" a="1"/>
  <c r="AL255" i="21" s="1"/>
  <c r="AJ235" i="21"/>
  <c r="AL83" i="21" a="1"/>
  <c r="AL83" i="21" s="1"/>
  <c r="AL119" i="21" a="1"/>
  <c r="AL119" i="21" s="1"/>
  <c r="AL237" i="21" a="1"/>
  <c r="AL237" i="21" s="1"/>
  <c r="AR138" i="11" a="1"/>
  <c r="AR138" i="11" s="1"/>
  <c r="AL219" i="21" a="1"/>
  <c r="AL219" i="21" s="1"/>
  <c r="A50" i="21"/>
  <c r="A186" i="21"/>
  <c r="I42" i="13"/>
  <c r="E43" i="7"/>
  <c r="A40" i="20"/>
  <c r="AL241" i="21" l="1"/>
  <c r="AL240" i="21"/>
  <c r="AL239" i="21"/>
  <c r="AL243" i="21"/>
  <c r="AL238" i="21"/>
  <c r="AL246" i="21"/>
  <c r="AL245" i="21"/>
  <c r="AL244" i="21"/>
  <c r="AL248" i="21"/>
  <c r="AL242" i="21"/>
  <c r="AL247" i="21"/>
  <c r="AL251" i="21"/>
  <c r="AL250" i="21"/>
  <c r="AL249" i="21"/>
  <c r="AL252" i="21"/>
  <c r="AL221" i="21"/>
  <c r="AL225" i="21"/>
  <c r="AL223" i="21"/>
  <c r="AL220" i="21"/>
  <c r="AL228" i="21"/>
  <c r="AL232" i="21"/>
  <c r="AL224" i="21"/>
  <c r="AL227" i="21"/>
  <c r="AL222" i="21"/>
  <c r="AL229" i="21"/>
  <c r="AL231" i="21"/>
  <c r="AL226" i="21"/>
  <c r="AL234" i="21"/>
  <c r="AL233" i="21"/>
  <c r="AL230" i="21"/>
  <c r="AL102" i="21"/>
  <c r="AL103" i="21"/>
  <c r="AL104" i="21"/>
  <c r="AL105" i="21"/>
  <c r="AL106" i="21"/>
  <c r="AL107" i="21"/>
  <c r="AL108" i="21"/>
  <c r="AL112" i="21"/>
  <c r="AL114" i="21"/>
  <c r="AL115" i="21"/>
  <c r="AL109" i="21"/>
  <c r="AL110" i="21"/>
  <c r="AL111" i="21"/>
  <c r="AL113" i="21"/>
  <c r="AK260" i="21"/>
  <c r="AK264" i="21"/>
  <c r="AK265" i="21"/>
  <c r="AK267" i="21"/>
  <c r="C312" i="21"/>
  <c r="A316" i="21" a="1"/>
  <c r="A316" i="21" s="1"/>
  <c r="A401" i="21" a="1"/>
  <c r="A401" i="21" s="1"/>
  <c r="AJ271" i="21"/>
  <c r="AK258" i="21"/>
  <c r="AK270" i="21"/>
  <c r="AK262" i="21"/>
  <c r="AK268" i="21"/>
  <c r="AK259" i="21"/>
  <c r="AK257" i="21"/>
  <c r="AK266" i="21"/>
  <c r="AK256" i="21"/>
  <c r="AK261" i="21"/>
  <c r="AK269" i="21"/>
  <c r="AK263" i="21"/>
  <c r="AM237" i="21" a="1"/>
  <c r="AM237" i="21" s="1"/>
  <c r="AM255" i="21" a="1"/>
  <c r="AM255" i="21" s="1"/>
  <c r="AK253" i="21"/>
  <c r="AK235" i="21"/>
  <c r="AM101" i="21" a="1"/>
  <c r="AM101" i="21" s="1"/>
  <c r="AM116" i="21" s="1"/>
  <c r="AM83" i="21" a="1"/>
  <c r="AM83" i="21" s="1"/>
  <c r="AS35" i="11" a="1"/>
  <c r="AS35" i="11" s="1"/>
  <c r="AAW6" i="22" s="1"/>
  <c r="AAW3" i="23" s="1"/>
  <c r="AM119" i="21" a="1"/>
  <c r="AM119" i="21" s="1"/>
  <c r="AS138" i="11" a="1"/>
  <c r="AS138" i="11" s="1"/>
  <c r="AM219" i="21" a="1"/>
  <c r="AM219" i="21" s="1"/>
  <c r="A51" i="21"/>
  <c r="A402" i="21" s="1" a="1"/>
  <c r="A402" i="21" s="1"/>
  <c r="A187" i="21"/>
  <c r="I43" i="13"/>
  <c r="A41" i="20"/>
  <c r="E44" i="7"/>
  <c r="AM238" i="21" l="1"/>
  <c r="AM242" i="21"/>
  <c r="AM241" i="21"/>
  <c r="AM240" i="21"/>
  <c r="AM243" i="21"/>
  <c r="AM247" i="21"/>
  <c r="AM239" i="21"/>
  <c r="AM246" i="21"/>
  <c r="AM245" i="21"/>
  <c r="AM244" i="21"/>
  <c r="AM248" i="21"/>
  <c r="AM252" i="21"/>
  <c r="AM251" i="21"/>
  <c r="AM250" i="21"/>
  <c r="AM249" i="21"/>
  <c r="AM222" i="21"/>
  <c r="AM224" i="21"/>
  <c r="AM221" i="21"/>
  <c r="AM223" i="21"/>
  <c r="AM225" i="21"/>
  <c r="AM229" i="21"/>
  <c r="AM233" i="21"/>
  <c r="AM230" i="21"/>
  <c r="AM232" i="21"/>
  <c r="AM227" i="21"/>
  <c r="AM220" i="21"/>
  <c r="AM231" i="21"/>
  <c r="AM226" i="21"/>
  <c r="AM234" i="21"/>
  <c r="AM228" i="21"/>
  <c r="AM102" i="21"/>
  <c r="AM103" i="21"/>
  <c r="AM104" i="21"/>
  <c r="AM105" i="21"/>
  <c r="AM106" i="21"/>
  <c r="AM107" i="21"/>
  <c r="AM108" i="21"/>
  <c r="AM109" i="21"/>
  <c r="AM110" i="21"/>
  <c r="AM111" i="21"/>
  <c r="AM112" i="21"/>
  <c r="AM113" i="21"/>
  <c r="AM114" i="21"/>
  <c r="AM115" i="21"/>
  <c r="C313" i="21"/>
  <c r="AK271" i="21"/>
  <c r="AL260" i="21"/>
  <c r="AL257" i="21"/>
  <c r="AL265" i="21"/>
  <c r="AL267" i="21"/>
  <c r="AL262" i="21"/>
  <c r="AL259" i="21"/>
  <c r="AL266" i="21"/>
  <c r="AL258" i="21"/>
  <c r="AL268" i="21"/>
  <c r="AL263" i="21"/>
  <c r="AN255" i="21" a="1"/>
  <c r="AN255" i="21" s="1"/>
  <c r="A317" i="21" a="1"/>
  <c r="A317" i="21" s="1"/>
  <c r="AL256" i="21"/>
  <c r="AL261" i="21"/>
  <c r="AL270" i="21"/>
  <c r="AL264" i="21"/>
  <c r="AL269" i="21"/>
  <c r="AL253" i="21"/>
  <c r="AL235" i="21"/>
  <c r="AN83" i="21" a="1"/>
  <c r="AN83" i="21" s="1"/>
  <c r="AN237" i="21" a="1"/>
  <c r="AN237" i="21" s="1"/>
  <c r="AN101" i="21" a="1"/>
  <c r="AN101" i="21" s="1"/>
  <c r="AN116" i="21" s="1"/>
  <c r="AT138" i="11" a="1"/>
  <c r="AT138" i="11" s="1"/>
  <c r="AN219" i="21" a="1"/>
  <c r="AN219" i="21" s="1"/>
  <c r="AT35" i="11" a="1"/>
  <c r="AT35" i="11" s="1"/>
  <c r="AAX6" i="22" s="1"/>
  <c r="AAX3" i="23" s="1"/>
  <c r="AN119" i="21" a="1"/>
  <c r="AN119" i="21" s="1"/>
  <c r="A52" i="21"/>
  <c r="A188" i="21"/>
  <c r="E45" i="7"/>
  <c r="I44" i="13"/>
  <c r="A42" i="20"/>
  <c r="AM256" i="21" l="1"/>
  <c r="AM260" i="21"/>
  <c r="AN239" i="21"/>
  <c r="AN238" i="21"/>
  <c r="AN242" i="21"/>
  <c r="AN241" i="21"/>
  <c r="AN244" i="21"/>
  <c r="AN248" i="21"/>
  <c r="AN243" i="21"/>
  <c r="AN247" i="21"/>
  <c r="AN240" i="21"/>
  <c r="AN246" i="21"/>
  <c r="AN245" i="21"/>
  <c r="AN249" i="21"/>
  <c r="AN252" i="21"/>
  <c r="AN251" i="21"/>
  <c r="AN250" i="21"/>
  <c r="AN223" i="21"/>
  <c r="AN220" i="21"/>
  <c r="AN222" i="21"/>
  <c r="AN224" i="21"/>
  <c r="AN221" i="21"/>
  <c r="AN226" i="21"/>
  <c r="AN230" i="21"/>
  <c r="AN234" i="21"/>
  <c r="AN228" i="21"/>
  <c r="AN232" i="21"/>
  <c r="AN225" i="21"/>
  <c r="AN227" i="21"/>
  <c r="AN229" i="21"/>
  <c r="AN231" i="21"/>
  <c r="AN233" i="21"/>
  <c r="AN102" i="21"/>
  <c r="AN103" i="21"/>
  <c r="AN104" i="21"/>
  <c r="AN105" i="21"/>
  <c r="AN106" i="21"/>
  <c r="AN107" i="21"/>
  <c r="AN108" i="21"/>
  <c r="AN109" i="21"/>
  <c r="AN110" i="21"/>
  <c r="AN111" i="21"/>
  <c r="AN112" i="21"/>
  <c r="AN113" i="21"/>
  <c r="AN114" i="21"/>
  <c r="AN115" i="21"/>
  <c r="AM266" i="21"/>
  <c r="AM257" i="21"/>
  <c r="AM267" i="21"/>
  <c r="C314" i="21"/>
  <c r="A318" i="21" a="1"/>
  <c r="A318" i="21" s="1"/>
  <c r="A403" i="21" a="1"/>
  <c r="A403" i="21" s="1"/>
  <c r="AM269" i="21"/>
  <c r="AM262" i="21"/>
  <c r="AM263" i="21"/>
  <c r="AM261" i="21"/>
  <c r="AL271" i="21"/>
  <c r="AM270" i="21"/>
  <c r="AM258" i="21"/>
  <c r="AM259" i="21"/>
  <c r="AM253" i="21"/>
  <c r="AM265" i="21"/>
  <c r="AM264" i="21"/>
  <c r="AM268" i="21"/>
  <c r="AO101" i="21" a="1"/>
  <c r="AO101" i="21" s="1"/>
  <c r="AO116" i="21" s="1"/>
  <c r="AO255" i="21" a="1"/>
  <c r="AO255" i="21" s="1"/>
  <c r="AM235" i="21"/>
  <c r="AO83" i="21" a="1"/>
  <c r="AO83" i="21" s="1"/>
  <c r="AO119" i="21" a="1"/>
  <c r="AO119" i="21" s="1"/>
  <c r="AO237" i="21" a="1"/>
  <c r="AO237" i="21" s="1"/>
  <c r="AU35" i="11" a="1"/>
  <c r="AU35" i="11" s="1"/>
  <c r="AAY6" i="22" s="1"/>
  <c r="AAY3" i="23" s="1"/>
  <c r="AU138" i="11" a="1"/>
  <c r="AU138" i="11" s="1"/>
  <c r="AO219" i="21" a="1"/>
  <c r="AO219" i="21" s="1"/>
  <c r="A53" i="21"/>
  <c r="A189" i="21"/>
  <c r="I45" i="13"/>
  <c r="E46" i="7"/>
  <c r="A43" i="20"/>
  <c r="AO240" i="21" l="1"/>
  <c r="AO239" i="21"/>
  <c r="AO243" i="21"/>
  <c r="AO238" i="21"/>
  <c r="AO242" i="21"/>
  <c r="AO245" i="21"/>
  <c r="AO244" i="21"/>
  <c r="AO248" i="21"/>
  <c r="AO247" i="21"/>
  <c r="AO241" i="21"/>
  <c r="AO246" i="21"/>
  <c r="AO250" i="21"/>
  <c r="AO249" i="21"/>
  <c r="AO252" i="21"/>
  <c r="AO251" i="21"/>
  <c r="AO220" i="21"/>
  <c r="AO224" i="21"/>
  <c r="AO222" i="21"/>
  <c r="AO227" i="21"/>
  <c r="AO231" i="21"/>
  <c r="AO221" i="21"/>
  <c r="AO226" i="21"/>
  <c r="AO228" i="21"/>
  <c r="AO230" i="21"/>
  <c r="AO232" i="21"/>
  <c r="AO223" i="21"/>
  <c r="AO225" i="21"/>
  <c r="AO229" i="21"/>
  <c r="AO234" i="21"/>
  <c r="AO233" i="21"/>
  <c r="AO102" i="21"/>
  <c r="AO106" i="21"/>
  <c r="AO103" i="21"/>
  <c r="AO107" i="21"/>
  <c r="AO104" i="21"/>
  <c r="AO108" i="21"/>
  <c r="AO109" i="21"/>
  <c r="AO110" i="21"/>
  <c r="AO111" i="21"/>
  <c r="AO112" i="21"/>
  <c r="AO113" i="21"/>
  <c r="AO105" i="21"/>
  <c r="AO115" i="21"/>
  <c r="AO114" i="21"/>
  <c r="AN267" i="21"/>
  <c r="AN262" i="21"/>
  <c r="AN269" i="21"/>
  <c r="C315" i="21"/>
  <c r="A319" i="21" a="1"/>
  <c r="A319" i="21" s="1"/>
  <c r="A404" i="21" a="1"/>
  <c r="A404" i="21" s="1"/>
  <c r="AM271" i="21"/>
  <c r="AN259" i="21"/>
  <c r="AN258" i="21"/>
  <c r="AN261" i="21"/>
  <c r="AN270" i="21"/>
  <c r="AN263" i="21"/>
  <c r="AN257" i="21"/>
  <c r="AN260" i="21"/>
  <c r="AN264" i="21"/>
  <c r="AN265" i="21"/>
  <c r="AN266" i="21"/>
  <c r="AN256" i="21"/>
  <c r="AN268" i="21"/>
  <c r="AP237" i="21" a="1"/>
  <c r="AP237" i="21" s="1"/>
  <c r="AP255" i="21" a="1"/>
  <c r="AP255" i="21" s="1"/>
  <c r="AN253" i="21"/>
  <c r="AN235" i="21"/>
  <c r="AV138" i="11" a="1"/>
  <c r="AV138" i="11" s="1"/>
  <c r="AP219" i="21" a="1"/>
  <c r="AP219" i="21" s="1"/>
  <c r="AP101" i="21" a="1"/>
  <c r="AP101" i="21" s="1"/>
  <c r="AP116" i="21" s="1"/>
  <c r="AP83" i="21" a="1"/>
  <c r="AP83" i="21" s="1"/>
  <c r="AV35" i="11" a="1"/>
  <c r="AV35" i="11" s="1"/>
  <c r="AAZ6" i="22" s="1"/>
  <c r="AAZ3" i="23" s="1"/>
  <c r="AP119" i="21" a="1"/>
  <c r="AP119" i="21" s="1"/>
  <c r="A54" i="21"/>
  <c r="A190" i="21"/>
  <c r="E47" i="7"/>
  <c r="I46" i="13"/>
  <c r="A44" i="20"/>
  <c r="AP241" i="21" l="1"/>
  <c r="AP240" i="21"/>
  <c r="AP239" i="21"/>
  <c r="AP243" i="21"/>
  <c r="AP242" i="21"/>
  <c r="AP246" i="21"/>
  <c r="AP238" i="21"/>
  <c r="AP245" i="21"/>
  <c r="AP244" i="21"/>
  <c r="AP248" i="21"/>
  <c r="AP247" i="21"/>
  <c r="AP251" i="21"/>
  <c r="AP250" i="21"/>
  <c r="AP249" i="21"/>
  <c r="AP252" i="21"/>
  <c r="AP221" i="21"/>
  <c r="AP225" i="21"/>
  <c r="AP223" i="21"/>
  <c r="AP220" i="21"/>
  <c r="AP222" i="21"/>
  <c r="AP224" i="21"/>
  <c r="AP228" i="21"/>
  <c r="AP232" i="21"/>
  <c r="AP229" i="21"/>
  <c r="AP231" i="21"/>
  <c r="AP226" i="21"/>
  <c r="AP230" i="21"/>
  <c r="AP233" i="21"/>
  <c r="AP227" i="21"/>
  <c r="AP234" i="21"/>
  <c r="AP102" i="21"/>
  <c r="AP103" i="21"/>
  <c r="AP104" i="21"/>
  <c r="AP105" i="21"/>
  <c r="AP106" i="21"/>
  <c r="AP107" i="21"/>
  <c r="AP108" i="21"/>
  <c r="AP111" i="21"/>
  <c r="AP114" i="21"/>
  <c r="AP115" i="21"/>
  <c r="AP110" i="21"/>
  <c r="AP112" i="21"/>
  <c r="AP113" i="21"/>
  <c r="AP109" i="21"/>
  <c r="AO269" i="21"/>
  <c r="C316" i="21"/>
  <c r="A320" i="21" a="1"/>
  <c r="A320" i="21" s="1"/>
  <c r="A405" i="21" a="1"/>
  <c r="A405" i="21" s="1"/>
  <c r="AN271" i="21"/>
  <c r="AO268" i="21"/>
  <c r="AO264" i="21"/>
  <c r="AO266" i="21"/>
  <c r="AO260" i="21"/>
  <c r="AO262" i="21"/>
  <c r="AO267" i="21"/>
  <c r="AO256" i="21"/>
  <c r="AO261" i="21"/>
  <c r="AO258" i="21"/>
  <c r="AO270" i="21"/>
  <c r="AO259" i="21"/>
  <c r="AO263" i="21"/>
  <c r="AO265" i="21"/>
  <c r="AO257" i="21"/>
  <c r="AQ237" i="21" a="1"/>
  <c r="AQ237" i="21" s="1"/>
  <c r="AQ255" i="21" a="1"/>
  <c r="AQ255" i="21" s="1"/>
  <c r="AO253" i="21"/>
  <c r="AO235" i="21"/>
  <c r="AW138" i="11" a="1"/>
  <c r="AW138" i="11" s="1"/>
  <c r="AQ219" i="21" a="1"/>
  <c r="AQ219" i="21" s="1"/>
  <c r="AQ101" i="21" a="1"/>
  <c r="AQ101" i="21" s="1"/>
  <c r="AQ116" i="21" s="1"/>
  <c r="AW35" i="11" a="1"/>
  <c r="AW35" i="11" s="1"/>
  <c r="ABA6" i="22" s="1"/>
  <c r="ABA3" i="23" s="1"/>
  <c r="AQ83" i="21" a="1"/>
  <c r="AQ83" i="21" s="1"/>
  <c r="AQ119" i="21" a="1"/>
  <c r="AQ119" i="21" s="1"/>
  <c r="A55" i="21"/>
  <c r="A191" i="21"/>
  <c r="I47" i="13"/>
  <c r="E48" i="7"/>
  <c r="A45" i="20"/>
  <c r="AP259" i="21" l="1"/>
  <c r="AP257" i="21"/>
  <c r="AQ238" i="21"/>
  <c r="AQ242" i="21"/>
  <c r="AQ241" i="21"/>
  <c r="AQ240" i="21"/>
  <c r="AQ247" i="21"/>
  <c r="AQ246" i="21"/>
  <c r="AQ239" i="21"/>
  <c r="AQ243" i="21"/>
  <c r="AQ245" i="21"/>
  <c r="AQ244" i="21"/>
  <c r="AQ248" i="21"/>
  <c r="AQ252" i="21"/>
  <c r="AQ251" i="21"/>
  <c r="AQ250" i="21"/>
  <c r="AQ249" i="21"/>
  <c r="AQ222" i="21"/>
  <c r="AQ221" i="21"/>
  <c r="AQ223" i="21"/>
  <c r="AQ220" i="21"/>
  <c r="AQ229" i="21"/>
  <c r="AQ233" i="21"/>
  <c r="AQ225" i="21"/>
  <c r="AQ227" i="21"/>
  <c r="AQ224" i="21"/>
  <c r="AQ231" i="21"/>
  <c r="AQ226" i="21"/>
  <c r="AQ228" i="21"/>
  <c r="AQ230" i="21"/>
  <c r="AQ232" i="21"/>
  <c r="AQ234" i="21"/>
  <c r="AQ102" i="21"/>
  <c r="AQ103" i="21"/>
  <c r="AQ104" i="21"/>
  <c r="AQ105" i="21"/>
  <c r="AQ106" i="21"/>
  <c r="AQ107" i="21"/>
  <c r="AQ109" i="21"/>
  <c r="AQ110" i="21"/>
  <c r="AQ111" i="21"/>
  <c r="AQ112" i="21"/>
  <c r="AQ114" i="21"/>
  <c r="AQ115" i="21"/>
  <c r="AQ108" i="21"/>
  <c r="AQ113" i="21"/>
  <c r="AP263" i="21"/>
  <c r="AP262" i="21"/>
  <c r="C317" i="21"/>
  <c r="A321" i="21" a="1"/>
  <c r="A321" i="21" s="1"/>
  <c r="A406" i="21" a="1"/>
  <c r="A406" i="21" s="1"/>
  <c r="AP270" i="21"/>
  <c r="AP260" i="21"/>
  <c r="AP267" i="21"/>
  <c r="AO271" i="21"/>
  <c r="AP256" i="21"/>
  <c r="AP258" i="21"/>
  <c r="AP269" i="21"/>
  <c r="AP264" i="21"/>
  <c r="AP261" i="21"/>
  <c r="AP268" i="21"/>
  <c r="AP265" i="21"/>
  <c r="AP253" i="21"/>
  <c r="AP266" i="21"/>
  <c r="AR237" i="21" a="1"/>
  <c r="AR237" i="21" s="1"/>
  <c r="AR255" i="21" a="1"/>
  <c r="AR255" i="21" s="1"/>
  <c r="AP235" i="21"/>
  <c r="AX138" i="11" a="1"/>
  <c r="AX138" i="11" s="1"/>
  <c r="AR219" i="21" a="1"/>
  <c r="AR219" i="21" s="1"/>
  <c r="AR101" i="21" a="1"/>
  <c r="AR101" i="21" s="1"/>
  <c r="AR116" i="21" s="1"/>
  <c r="AR83" i="21" a="1"/>
  <c r="AR83" i="21" s="1"/>
  <c r="AX35" i="11" a="1"/>
  <c r="AX35" i="11" s="1"/>
  <c r="ABB6" i="22" s="1"/>
  <c r="ABB3" i="23" s="1"/>
  <c r="AR119" i="21" a="1"/>
  <c r="AR119" i="21" s="1"/>
  <c r="A56" i="21"/>
  <c r="A192" i="21"/>
  <c r="I48" i="13"/>
  <c r="A46" i="20"/>
  <c r="E49" i="7"/>
  <c r="AQ262" i="21" l="1"/>
  <c r="AR239" i="21"/>
  <c r="AR238" i="21"/>
  <c r="AR242" i="21"/>
  <c r="AR241" i="21"/>
  <c r="AR244" i="21"/>
  <c r="AR248" i="21"/>
  <c r="AR247" i="21"/>
  <c r="AR246" i="21"/>
  <c r="AR240" i="21"/>
  <c r="AR243" i="21"/>
  <c r="AR245" i="21"/>
  <c r="AR249" i="21"/>
  <c r="AR252" i="21"/>
  <c r="AR251" i="21"/>
  <c r="AR250" i="21"/>
  <c r="AR223" i="21"/>
  <c r="AR224" i="21"/>
  <c r="AR221" i="21"/>
  <c r="AR225" i="21"/>
  <c r="AR226" i="21"/>
  <c r="AR230" i="21"/>
  <c r="AR234" i="21"/>
  <c r="AR232" i="21"/>
  <c r="AR227" i="21"/>
  <c r="AR229" i="21"/>
  <c r="AR222" i="21"/>
  <c r="AR231" i="21"/>
  <c r="AR228" i="21"/>
  <c r="AR220" i="21"/>
  <c r="AR233" i="21"/>
  <c r="AR102" i="21"/>
  <c r="AR103" i="21"/>
  <c r="AR104" i="21"/>
  <c r="AR105" i="21"/>
  <c r="AR106" i="21"/>
  <c r="AR107" i="21"/>
  <c r="AR108" i="21"/>
  <c r="AR109" i="21"/>
  <c r="AR110" i="21"/>
  <c r="AR111" i="21"/>
  <c r="AR112" i="21"/>
  <c r="AR113" i="21"/>
  <c r="AR114" i="21"/>
  <c r="AR115" i="21"/>
  <c r="C318" i="21"/>
  <c r="A322" i="21" a="1"/>
  <c r="A322" i="21" s="1"/>
  <c r="A407" i="21" a="1"/>
  <c r="A407" i="21" s="1"/>
  <c r="AP271" i="21"/>
  <c r="AQ257" i="21"/>
  <c r="AQ266" i="21"/>
  <c r="AQ258" i="21"/>
  <c r="AQ269" i="21"/>
  <c r="AQ260" i="21"/>
  <c r="AQ256" i="21"/>
  <c r="AQ261" i="21"/>
  <c r="AQ270" i="21"/>
  <c r="AQ265" i="21"/>
  <c r="AQ259" i="21"/>
  <c r="AQ264" i="21"/>
  <c r="AQ267" i="21"/>
  <c r="AQ263" i="21"/>
  <c r="AQ268" i="21"/>
  <c r="AQ253" i="21"/>
  <c r="AS237" i="21" a="1"/>
  <c r="AS237" i="21" s="1"/>
  <c r="AS255" i="21" a="1"/>
  <c r="AS255" i="21" s="1"/>
  <c r="AQ235" i="21"/>
  <c r="AY138" i="11" a="1"/>
  <c r="AY138" i="11" s="1"/>
  <c r="AS219" i="21" a="1"/>
  <c r="AS219" i="21" s="1"/>
  <c r="AY35" i="11" a="1"/>
  <c r="AY35" i="11" s="1"/>
  <c r="ABC6" i="22" s="1"/>
  <c r="ABC3" i="23" s="1"/>
  <c r="AS83" i="21" a="1"/>
  <c r="AS83" i="21" s="1"/>
  <c r="AS101" i="21" a="1"/>
  <c r="AS101" i="21" s="1"/>
  <c r="AS116" i="21" s="1"/>
  <c r="AS119" i="21" a="1"/>
  <c r="AS119" i="21" s="1"/>
  <c r="A57" i="21"/>
  <c r="A193" i="21"/>
  <c r="I49" i="13"/>
  <c r="E50" i="7"/>
  <c r="A47" i="20"/>
  <c r="AR261" i="21" l="1"/>
  <c r="AS240" i="21"/>
  <c r="AS239" i="21"/>
  <c r="AS243" i="21"/>
  <c r="AS238" i="21"/>
  <c r="AS242" i="21"/>
  <c r="AS241" i="21"/>
  <c r="AS245" i="21"/>
  <c r="AS244" i="21"/>
  <c r="AS248" i="21"/>
  <c r="AS247" i="21"/>
  <c r="AS246" i="21"/>
  <c r="AS250" i="21"/>
  <c r="AS249" i="21"/>
  <c r="AS252" i="21"/>
  <c r="AS251" i="21"/>
  <c r="AS220" i="21"/>
  <c r="AS224" i="21"/>
  <c r="AS222" i="21"/>
  <c r="AS221" i="21"/>
  <c r="AS223" i="21"/>
  <c r="AS227" i="21"/>
  <c r="AS231" i="21"/>
  <c r="AS228" i="21"/>
  <c r="AS230" i="21"/>
  <c r="AS225" i="21"/>
  <c r="AS232" i="21"/>
  <c r="AS229" i="21"/>
  <c r="AS234" i="21"/>
  <c r="AS226" i="21"/>
  <c r="AS233" i="21"/>
  <c r="AS102" i="21"/>
  <c r="AS105" i="21"/>
  <c r="AS108" i="21"/>
  <c r="AS106" i="21"/>
  <c r="AS103" i="21"/>
  <c r="AS107" i="21"/>
  <c r="AS109" i="21"/>
  <c r="AS110" i="21"/>
  <c r="AS111" i="21"/>
  <c r="AS112" i="21"/>
  <c r="AS113" i="21"/>
  <c r="AS114" i="21"/>
  <c r="AS104" i="21"/>
  <c r="AS115" i="21"/>
  <c r="AR257" i="21"/>
  <c r="C319" i="21"/>
  <c r="A323" i="21" a="1"/>
  <c r="A323" i="21" s="1"/>
  <c r="A408" i="21" a="1"/>
  <c r="A408" i="21" s="1"/>
  <c r="AR269" i="21"/>
  <c r="AR266" i="21"/>
  <c r="AR259" i="21"/>
  <c r="AR268" i="21"/>
  <c r="AR263" i="21"/>
  <c r="AR256" i="21"/>
  <c r="AQ271" i="21"/>
  <c r="AR267" i="21"/>
  <c r="AR265" i="21"/>
  <c r="AR264" i="21"/>
  <c r="AR270" i="21"/>
  <c r="AR260" i="21"/>
  <c r="AR262" i="21"/>
  <c r="AR258" i="21"/>
  <c r="AR253" i="21"/>
  <c r="AT237" i="21" a="1"/>
  <c r="AT237" i="21" s="1"/>
  <c r="AT255" i="21" a="1"/>
  <c r="AT255" i="21" s="1"/>
  <c r="AR235" i="21"/>
  <c r="AZ138" i="11" a="1"/>
  <c r="AZ138" i="11" s="1"/>
  <c r="AT219" i="21" a="1"/>
  <c r="AT219" i="21" s="1"/>
  <c r="AT101" i="21" a="1"/>
  <c r="AT101" i="21" s="1"/>
  <c r="AT116" i="21" s="1"/>
  <c r="AZ35" i="11" a="1"/>
  <c r="AZ35" i="11" s="1"/>
  <c r="ABD6" i="22" s="1"/>
  <c r="ABD3" i="23" s="1"/>
  <c r="AT83" i="21" a="1"/>
  <c r="AT83" i="21" s="1"/>
  <c r="AT119" i="21" a="1"/>
  <c r="AT119" i="21" s="1"/>
  <c r="A58" i="21"/>
  <c r="A409" i="21" s="1" a="1"/>
  <c r="A409" i="21" s="1"/>
  <c r="A194" i="21"/>
  <c r="E51" i="7"/>
  <c r="A48" i="20"/>
  <c r="I50" i="13"/>
  <c r="AS257" i="21" l="1"/>
  <c r="AT241" i="21"/>
  <c r="AT240" i="21"/>
  <c r="AT239" i="21"/>
  <c r="AT243" i="21"/>
  <c r="AT246" i="21"/>
  <c r="AT242" i="21"/>
  <c r="AT245" i="21"/>
  <c r="AT238" i="21"/>
  <c r="AT244" i="21"/>
  <c r="AT248" i="21"/>
  <c r="AT247" i="21"/>
  <c r="AT251" i="21"/>
  <c r="AT250" i="21"/>
  <c r="AT249" i="21"/>
  <c r="AT252" i="21"/>
  <c r="AT221" i="21"/>
  <c r="AT225" i="21"/>
  <c r="AT220" i="21"/>
  <c r="AT222" i="21"/>
  <c r="AT224" i="21"/>
  <c r="AT228" i="21"/>
  <c r="AT232" i="21"/>
  <c r="AT223" i="21"/>
  <c r="AT226" i="21"/>
  <c r="AT230" i="21"/>
  <c r="AT227" i="21"/>
  <c r="AT231" i="21"/>
  <c r="AT234" i="21"/>
  <c r="AT229" i="21"/>
  <c r="AT233" i="21"/>
  <c r="AT102" i="21"/>
  <c r="AT103" i="21"/>
  <c r="AT104" i="21"/>
  <c r="AT105" i="21"/>
  <c r="AT106" i="21"/>
  <c r="AT107" i="21"/>
  <c r="AT108" i="21"/>
  <c r="AT110" i="21"/>
  <c r="AT114" i="21"/>
  <c r="AT115" i="21"/>
  <c r="AT109" i="21"/>
  <c r="AT111" i="21"/>
  <c r="AT113" i="21"/>
  <c r="AT112" i="21"/>
  <c r="AS264" i="21"/>
  <c r="AS260" i="21"/>
  <c r="C320" i="21"/>
  <c r="AS266" i="21"/>
  <c r="AS269" i="21"/>
  <c r="AR271" i="21"/>
  <c r="AS270" i="21"/>
  <c r="AS256" i="21"/>
  <c r="AS258" i="21"/>
  <c r="AS259" i="21"/>
  <c r="AS263" i="21"/>
  <c r="AS267" i="21"/>
  <c r="AS265" i="21"/>
  <c r="AS253" i="21"/>
  <c r="AS261" i="21"/>
  <c r="AS262" i="21"/>
  <c r="AS268" i="21"/>
  <c r="AU255" i="21" a="1"/>
  <c r="AU255" i="21" s="1"/>
  <c r="A324" i="21" a="1"/>
  <c r="A324" i="21" s="1"/>
  <c r="AS235" i="21"/>
  <c r="AU101" i="21" a="1"/>
  <c r="AU101" i="21" s="1"/>
  <c r="AU116" i="21" s="1"/>
  <c r="AU237" i="21" a="1"/>
  <c r="AU237" i="21" s="1"/>
  <c r="AU83" i="21" a="1"/>
  <c r="AU83" i="21" s="1"/>
  <c r="BA138" i="11" a="1"/>
  <c r="BA138" i="11" s="1"/>
  <c r="AU219" i="21" a="1"/>
  <c r="AU219" i="21" s="1"/>
  <c r="AU119" i="21" a="1"/>
  <c r="AU119" i="21" s="1"/>
  <c r="BA35" i="11" a="1"/>
  <c r="BA35" i="11" s="1"/>
  <c r="ABE6" i="22" s="1"/>
  <c r="ABE3" i="23" s="1"/>
  <c r="A59" i="21"/>
  <c r="A195" i="21"/>
  <c r="I51" i="13"/>
  <c r="E52" i="7"/>
  <c r="A49" i="20"/>
  <c r="AT258" i="21" l="1"/>
  <c r="AU238" i="21"/>
  <c r="AU242" i="21"/>
  <c r="AU241" i="21"/>
  <c r="AU240" i="21"/>
  <c r="AU243" i="21"/>
  <c r="AU247" i="21"/>
  <c r="AU246" i="21"/>
  <c r="AU245" i="21"/>
  <c r="AU239" i="21"/>
  <c r="AU244" i="21"/>
  <c r="AU248" i="21"/>
  <c r="AU252" i="21"/>
  <c r="AU251" i="21"/>
  <c r="AU250" i="21"/>
  <c r="AU249" i="21"/>
  <c r="AU222" i="21"/>
  <c r="AU223" i="21"/>
  <c r="AU220" i="21"/>
  <c r="AU224" i="21"/>
  <c r="AU229" i="21"/>
  <c r="AU233" i="21"/>
  <c r="AU231" i="21"/>
  <c r="AU221" i="21"/>
  <c r="AU226" i="21"/>
  <c r="AU228" i="21"/>
  <c r="AU225" i="21"/>
  <c r="AU230" i="21"/>
  <c r="AU232" i="21"/>
  <c r="AU227" i="21"/>
  <c r="AU234" i="21"/>
  <c r="AU102" i="21"/>
  <c r="AU103" i="21"/>
  <c r="AU104" i="21"/>
  <c r="AU105" i="21"/>
  <c r="AU106" i="21"/>
  <c r="AU107" i="21"/>
  <c r="AU109" i="21"/>
  <c r="AU110" i="21"/>
  <c r="AU111" i="21"/>
  <c r="AU112" i="21"/>
  <c r="AU108" i="21"/>
  <c r="AU113" i="21"/>
  <c r="AU114" i="21"/>
  <c r="AU115" i="21"/>
  <c r="AT257" i="21"/>
  <c r="C321" i="21"/>
  <c r="A325" i="21" a="1"/>
  <c r="A325" i="21" s="1"/>
  <c r="A410" i="21" a="1"/>
  <c r="A410" i="21" s="1"/>
  <c r="AT268" i="21"/>
  <c r="AT260" i="21"/>
  <c r="AT264" i="21"/>
  <c r="AS271" i="21"/>
  <c r="AT269" i="21"/>
  <c r="AT263" i="21"/>
  <c r="AT262" i="21"/>
  <c r="AT266" i="21"/>
  <c r="AT270" i="21"/>
  <c r="AT267" i="21"/>
  <c r="AT265" i="21"/>
  <c r="AT256" i="21"/>
  <c r="AT259" i="21"/>
  <c r="AT253" i="21"/>
  <c r="AT261" i="21"/>
  <c r="AV237" i="21" a="1"/>
  <c r="AV237" i="21" s="1"/>
  <c r="AV255" i="21" a="1"/>
  <c r="AV255" i="21" s="1"/>
  <c r="AT235" i="21"/>
  <c r="BB138" i="11" a="1"/>
  <c r="BB138" i="11" s="1"/>
  <c r="AV219" i="21" a="1"/>
  <c r="AV219" i="21" s="1"/>
  <c r="AV101" i="21" a="1"/>
  <c r="AV101" i="21" s="1"/>
  <c r="AV116" i="21" s="1"/>
  <c r="AV83" i="21" a="1"/>
  <c r="AV83" i="21" s="1"/>
  <c r="AV119" i="21" a="1"/>
  <c r="AV119" i="21" s="1"/>
  <c r="BB35" i="11" a="1"/>
  <c r="BB35" i="11" s="1"/>
  <c r="ABF6" i="22" s="1"/>
  <c r="ABF3" i="23" s="1"/>
  <c r="A60" i="21"/>
  <c r="A196" i="21"/>
  <c r="E53" i="7"/>
  <c r="A50" i="20"/>
  <c r="I52" i="13"/>
  <c r="AV239" i="21" l="1"/>
  <c r="AV238" i="21"/>
  <c r="AV242" i="21"/>
  <c r="AV241" i="21"/>
  <c r="AV240" i="21"/>
  <c r="AV244" i="21"/>
  <c r="AV248" i="21"/>
  <c r="AV243" i="21"/>
  <c r="AV247" i="21"/>
  <c r="AV246" i="21"/>
  <c r="AV245" i="21"/>
  <c r="AV249" i="21"/>
  <c r="AV252" i="21"/>
  <c r="AV251" i="21"/>
  <c r="AV250" i="21"/>
  <c r="AV223" i="21"/>
  <c r="AV221" i="21"/>
  <c r="AV220" i="21"/>
  <c r="AV222" i="21"/>
  <c r="AV226" i="21"/>
  <c r="AV230" i="21"/>
  <c r="AV234" i="21"/>
  <c r="AV227" i="21"/>
  <c r="AV229" i="21"/>
  <c r="AV231" i="21"/>
  <c r="AV224" i="21"/>
  <c r="AV228" i="21"/>
  <c r="AV233" i="21"/>
  <c r="AV232" i="21"/>
  <c r="AV225" i="21"/>
  <c r="AU257" i="21"/>
  <c r="AV102" i="21"/>
  <c r="AV103" i="21"/>
  <c r="AV104" i="21"/>
  <c r="AV105" i="21"/>
  <c r="AV106" i="21"/>
  <c r="AV107" i="21"/>
  <c r="AV108" i="21"/>
  <c r="AV109" i="21"/>
  <c r="AV110" i="21"/>
  <c r="AV111" i="21"/>
  <c r="AV112" i="21"/>
  <c r="AV113" i="21"/>
  <c r="AV114" i="21"/>
  <c r="AV115" i="21"/>
  <c r="AU262" i="21"/>
  <c r="C322" i="21"/>
  <c r="A326" i="21" a="1"/>
  <c r="A326" i="21" s="1"/>
  <c r="A411" i="21" a="1"/>
  <c r="A411" i="21" s="1"/>
  <c r="AU265" i="21"/>
  <c r="AU261" i="21"/>
  <c r="AU260" i="21"/>
  <c r="AT271" i="21"/>
  <c r="AU270" i="21"/>
  <c r="AU267" i="21"/>
  <c r="AU256" i="21"/>
  <c r="AU266" i="21"/>
  <c r="AU258" i="21"/>
  <c r="AU268" i="21"/>
  <c r="AU264" i="21"/>
  <c r="AU259" i="21"/>
  <c r="AU269" i="21"/>
  <c r="AU263" i="21"/>
  <c r="AW237" i="21" a="1"/>
  <c r="AW237" i="21" s="1"/>
  <c r="AW255" i="21" a="1"/>
  <c r="AW255" i="21" s="1"/>
  <c r="AU253" i="21"/>
  <c r="AU235" i="21"/>
  <c r="AW101" i="21" a="1"/>
  <c r="AW101" i="21" s="1"/>
  <c r="AW116" i="21" s="1"/>
  <c r="AW83" i="21" a="1"/>
  <c r="AW83" i="21" s="1"/>
  <c r="BC138" i="11" a="1"/>
  <c r="BC138" i="11" s="1"/>
  <c r="AW219" i="21" a="1"/>
  <c r="AW219" i="21" s="1"/>
  <c r="BC35" i="11" a="1"/>
  <c r="BC35" i="11" s="1"/>
  <c r="ABG6" i="22" s="1"/>
  <c r="ABG3" i="23" s="1"/>
  <c r="AW119" i="21" a="1"/>
  <c r="AW119" i="21" s="1"/>
  <c r="A61" i="21"/>
  <c r="A197" i="21"/>
  <c r="A51" i="20"/>
  <c r="I53" i="13"/>
  <c r="E54" i="7"/>
  <c r="AV257" i="21" l="1"/>
  <c r="AW240" i="21"/>
  <c r="AW239" i="21"/>
  <c r="AW243" i="21"/>
  <c r="AW238" i="21"/>
  <c r="AW242" i="21"/>
  <c r="AW245" i="21"/>
  <c r="AW241" i="21"/>
  <c r="AW244" i="21"/>
  <c r="AW248" i="21"/>
  <c r="AW247" i="21"/>
  <c r="AW246" i="21"/>
  <c r="AW250" i="21"/>
  <c r="AW249" i="21"/>
  <c r="AW252" i="21"/>
  <c r="AW251" i="21"/>
  <c r="AW220" i="21"/>
  <c r="AW224" i="21"/>
  <c r="AW221" i="21"/>
  <c r="AW223" i="21"/>
  <c r="AW225" i="21"/>
  <c r="AW227" i="21"/>
  <c r="AW231" i="21"/>
  <c r="AW229" i="21"/>
  <c r="AW226" i="21"/>
  <c r="AW230" i="21"/>
  <c r="AW232" i="21"/>
  <c r="AW228" i="21"/>
  <c r="AW233" i="21"/>
  <c r="AW234" i="21"/>
  <c r="AW222" i="21"/>
  <c r="AW102" i="21"/>
  <c r="AW104" i="21"/>
  <c r="AW105" i="21"/>
  <c r="AW106" i="21"/>
  <c r="AW108" i="21"/>
  <c r="AW109" i="21"/>
  <c r="AW110" i="21"/>
  <c r="AW111" i="21"/>
  <c r="AW112" i="21"/>
  <c r="AW113" i="21"/>
  <c r="AW107" i="21"/>
  <c r="AW114" i="21"/>
  <c r="AW103" i="21"/>
  <c r="AW115" i="21"/>
  <c r="AV265" i="21"/>
  <c r="AV268" i="21"/>
  <c r="AV269" i="21"/>
  <c r="C323" i="21"/>
  <c r="A327" i="21" a="1"/>
  <c r="A327" i="21" s="1"/>
  <c r="A412" i="21" a="1"/>
  <c r="A412" i="21" s="1"/>
  <c r="AV260" i="21"/>
  <c r="AU271" i="21"/>
  <c r="AV267" i="21"/>
  <c r="AV256" i="21"/>
  <c r="AV264" i="21"/>
  <c r="AV262" i="21"/>
  <c r="AV270" i="21"/>
  <c r="AV259" i="21"/>
  <c r="AV266" i="21"/>
  <c r="AV261" i="21"/>
  <c r="AV258" i="21"/>
  <c r="AV263" i="21"/>
  <c r="AV253" i="21"/>
  <c r="AX83" i="21" a="1"/>
  <c r="AX83" i="21" s="1"/>
  <c r="AX255" i="21" a="1"/>
  <c r="AX255" i="21" s="1"/>
  <c r="AV235" i="21"/>
  <c r="AX101" i="21" a="1"/>
  <c r="AX101" i="21" s="1"/>
  <c r="AX116" i="21" s="1"/>
  <c r="BD35" i="11" a="1"/>
  <c r="BD35" i="11" s="1"/>
  <c r="ABH6" i="22" s="1"/>
  <c r="ABH3" i="23" s="1"/>
  <c r="AX237" i="21" a="1"/>
  <c r="AX237" i="21" s="1"/>
  <c r="BD138" i="11" a="1"/>
  <c r="BD138" i="11" s="1"/>
  <c r="AX219" i="21" a="1"/>
  <c r="AX219" i="21" s="1"/>
  <c r="AX119" i="21" a="1"/>
  <c r="AX119" i="21" s="1"/>
  <c r="A62" i="21"/>
  <c r="A198" i="21"/>
  <c r="E55" i="7"/>
  <c r="I54" i="13"/>
  <c r="A52" i="20"/>
  <c r="AW261" i="21" l="1"/>
  <c r="AX241" i="21"/>
  <c r="AX240" i="21"/>
  <c r="AX239" i="21"/>
  <c r="AX243" i="21"/>
  <c r="AX246" i="21"/>
  <c r="AX245" i="21"/>
  <c r="AX242" i="21"/>
  <c r="AX244" i="21"/>
  <c r="AX248" i="21"/>
  <c r="AX238" i="21"/>
  <c r="AX247" i="21"/>
  <c r="AX251" i="21"/>
  <c r="AX250" i="21"/>
  <c r="AX249" i="21"/>
  <c r="AX252" i="21"/>
  <c r="AX221" i="21"/>
  <c r="AX225" i="21"/>
  <c r="AX222" i="21"/>
  <c r="AX223" i="21"/>
  <c r="AX228" i="21"/>
  <c r="AX232" i="21"/>
  <c r="AX220" i="21"/>
  <c r="AX230" i="21"/>
  <c r="AX227" i="21"/>
  <c r="AX229" i="21"/>
  <c r="AX231" i="21"/>
  <c r="AX234" i="21"/>
  <c r="AX224" i="21"/>
  <c r="AX226" i="21"/>
  <c r="AX233" i="21"/>
  <c r="AX102" i="21"/>
  <c r="AX103" i="21"/>
  <c r="AX104" i="21"/>
  <c r="AX105" i="21"/>
  <c r="AX106" i="21"/>
  <c r="AX107" i="21"/>
  <c r="AX108" i="21"/>
  <c r="AX109" i="21"/>
  <c r="AX114" i="21"/>
  <c r="AX115" i="21"/>
  <c r="AX110" i="21"/>
  <c r="AX113" i="21"/>
  <c r="AX111" i="21"/>
  <c r="AX112" i="21"/>
  <c r="AW260" i="21"/>
  <c r="AW263" i="21"/>
  <c r="AW265" i="21"/>
  <c r="AW264" i="21"/>
  <c r="C324" i="21"/>
  <c r="A328" i="21" a="1"/>
  <c r="A328" i="21" s="1"/>
  <c r="A413" i="21" a="1"/>
  <c r="A413" i="21" s="1"/>
  <c r="AW259" i="21"/>
  <c r="AV271" i="21"/>
  <c r="AW269" i="21"/>
  <c r="AW266" i="21"/>
  <c r="AW268" i="21"/>
  <c r="AW270" i="21"/>
  <c r="AW267" i="21"/>
  <c r="AW262" i="21"/>
  <c r="AW256" i="21"/>
  <c r="AW257" i="21"/>
  <c r="AW258" i="21"/>
  <c r="AW253" i="21"/>
  <c r="AY237" i="21" a="1"/>
  <c r="AY237" i="21" s="1"/>
  <c r="AY255" i="21" a="1"/>
  <c r="AY255" i="21" s="1"/>
  <c r="AW235" i="21"/>
  <c r="AY101" i="21" a="1"/>
  <c r="AY101" i="21" s="1"/>
  <c r="AY116" i="21" s="1"/>
  <c r="AY83" i="21" a="1"/>
  <c r="AY83" i="21" s="1"/>
  <c r="BE138" i="11" a="1"/>
  <c r="BE138" i="11" s="1"/>
  <c r="AY219" i="21" a="1"/>
  <c r="AY219" i="21" s="1"/>
  <c r="AY119" i="21" a="1"/>
  <c r="AY119" i="21" s="1"/>
  <c r="BE35" i="11" a="1"/>
  <c r="BE35" i="11" s="1"/>
  <c r="ABI6" i="22" s="1"/>
  <c r="ABI3" i="23" s="1"/>
  <c r="A63" i="21"/>
  <c r="A199" i="21"/>
  <c r="I55" i="13"/>
  <c r="E56" i="7"/>
  <c r="A53" i="20"/>
  <c r="AX268" i="21" l="1"/>
  <c r="AX256" i="21"/>
  <c r="AX269" i="21"/>
  <c r="AX261" i="21"/>
  <c r="AX266" i="21"/>
  <c r="AY238" i="21"/>
  <c r="AY242" i="21"/>
  <c r="AY241" i="21"/>
  <c r="AY240" i="21"/>
  <c r="AY239" i="21"/>
  <c r="AY247" i="21"/>
  <c r="AY246" i="21"/>
  <c r="AY243" i="21"/>
  <c r="AY245" i="21"/>
  <c r="AY244" i="21"/>
  <c r="AY248" i="21"/>
  <c r="AY252" i="21"/>
  <c r="AY251" i="21"/>
  <c r="AY250" i="21"/>
  <c r="AY249" i="21"/>
  <c r="AY222" i="21"/>
  <c r="AY220" i="21"/>
  <c r="AY221" i="21"/>
  <c r="AY229" i="21"/>
  <c r="AY233" i="21"/>
  <c r="AY224" i="21"/>
  <c r="AY225" i="21"/>
  <c r="AY226" i="21"/>
  <c r="AY228" i="21"/>
  <c r="AY223" i="21"/>
  <c r="AY230" i="21"/>
  <c r="AY232" i="21"/>
  <c r="AY227" i="21"/>
  <c r="AY234" i="21"/>
  <c r="AY231" i="21"/>
  <c r="AY102" i="21"/>
  <c r="AY103" i="21"/>
  <c r="AY104" i="21"/>
  <c r="AY105" i="21"/>
  <c r="AY106" i="21"/>
  <c r="AY107" i="21"/>
  <c r="AY109" i="21"/>
  <c r="AY110" i="21"/>
  <c r="AY111" i="21"/>
  <c r="AY112" i="21"/>
  <c r="AY108" i="21"/>
  <c r="AY114" i="21"/>
  <c r="AY115" i="21"/>
  <c r="AY113" i="21"/>
  <c r="C325" i="21"/>
  <c r="A329" i="21" a="1"/>
  <c r="A329" i="21" s="1"/>
  <c r="A414" i="21" a="1"/>
  <c r="A414" i="21" s="1"/>
  <c r="AZ83" i="21" a="1"/>
  <c r="AZ83" i="21" s="1"/>
  <c r="AW271" i="21"/>
  <c r="AX263" i="21"/>
  <c r="AZ101" i="21" a="1"/>
  <c r="AZ101" i="21" s="1"/>
  <c r="AZ116" i="21" s="1"/>
  <c r="AX267" i="21"/>
  <c r="AX260" i="21"/>
  <c r="AX265" i="21"/>
  <c r="AX264" i="21"/>
  <c r="AX259" i="21"/>
  <c r="AX257" i="21"/>
  <c r="AX270" i="21"/>
  <c r="AX262" i="21"/>
  <c r="AX258" i="21"/>
  <c r="AZ237" i="21" a="1"/>
  <c r="AZ237" i="21" s="1"/>
  <c r="AZ255" i="21" a="1"/>
  <c r="AZ255" i="21" s="1"/>
  <c r="AX253" i="21"/>
  <c r="AX235" i="21"/>
  <c r="BF138" i="11" a="1"/>
  <c r="BF138" i="11" s="1"/>
  <c r="AZ219" i="21" a="1"/>
  <c r="AZ219" i="21" s="1"/>
  <c r="BF35" i="11" a="1"/>
  <c r="BF35" i="11" s="1"/>
  <c r="ABJ6" i="22" s="1"/>
  <c r="ABJ3" i="23" s="1"/>
  <c r="AZ119" i="21" a="1"/>
  <c r="AZ119" i="21" s="1"/>
  <c r="A64" i="21"/>
  <c r="A415" i="21" s="1" a="1"/>
  <c r="A415" i="21" s="1"/>
  <c r="A200" i="21"/>
  <c r="I56" i="13"/>
  <c r="A54" i="20"/>
  <c r="AY259" i="21" l="1"/>
  <c r="AZ239" i="21"/>
  <c r="AZ238" i="21"/>
  <c r="AZ242" i="21"/>
  <c r="AZ241" i="21"/>
  <c r="AZ244" i="21"/>
  <c r="AZ248" i="21"/>
  <c r="AZ240" i="21"/>
  <c r="AZ247" i="21"/>
  <c r="AZ246" i="21"/>
  <c r="AZ243" i="21"/>
  <c r="AZ245" i="21"/>
  <c r="AZ249" i="21"/>
  <c r="AZ252" i="21"/>
  <c r="AZ251" i="21"/>
  <c r="AZ250" i="21"/>
  <c r="AZ223" i="21"/>
  <c r="AZ220" i="21"/>
  <c r="AZ222" i="21"/>
  <c r="AZ224" i="21"/>
  <c r="AZ226" i="21"/>
  <c r="AZ230" i="21"/>
  <c r="AZ234" i="21"/>
  <c r="AZ231" i="21"/>
  <c r="AZ225" i="21"/>
  <c r="AZ228" i="21"/>
  <c r="AZ221" i="21"/>
  <c r="AZ227" i="21"/>
  <c r="AZ229" i="21"/>
  <c r="AZ232" i="21"/>
  <c r="AZ233" i="21"/>
  <c r="AZ102" i="21"/>
  <c r="AZ103" i="21"/>
  <c r="AZ104" i="21"/>
  <c r="AZ105" i="21"/>
  <c r="AZ106" i="21"/>
  <c r="AZ107" i="21"/>
  <c r="AZ108" i="21"/>
  <c r="AZ109" i="21"/>
  <c r="AZ110" i="21"/>
  <c r="AZ111" i="21"/>
  <c r="AZ112" i="21"/>
  <c r="AZ113" i="21"/>
  <c r="AZ114" i="21"/>
  <c r="AZ115" i="21"/>
  <c r="C326" i="21"/>
  <c r="AY262" i="21"/>
  <c r="AY257" i="21"/>
  <c r="AY256" i="21"/>
  <c r="AY261" i="21"/>
  <c r="AY265" i="21"/>
  <c r="AY264" i="21"/>
  <c r="AY268" i="21"/>
  <c r="AX271" i="21"/>
  <c r="AY267" i="21"/>
  <c r="AY260" i="21"/>
  <c r="AY266" i="21"/>
  <c r="AY269" i="21"/>
  <c r="AY263" i="21"/>
  <c r="BA255" i="21" a="1"/>
  <c r="BA255" i="21" s="1"/>
  <c r="A330" i="21" a="1"/>
  <c r="A330" i="21" s="1"/>
  <c r="AY253" i="21"/>
  <c r="AY270" i="21"/>
  <c r="AY258" i="21"/>
  <c r="AY235" i="21"/>
  <c r="BA83" i="21" a="1"/>
  <c r="BA83" i="21" s="1"/>
  <c r="BA237" i="21" a="1"/>
  <c r="BA237" i="21" s="1"/>
  <c r="BG138" i="11" a="1"/>
  <c r="BG138" i="11" s="1"/>
  <c r="BA219" i="21" a="1"/>
  <c r="BA219" i="21" s="1"/>
  <c r="BA101" i="21" a="1"/>
  <c r="BA101" i="21" s="1"/>
  <c r="BA116" i="21" s="1"/>
  <c r="BG35" i="11" a="1"/>
  <c r="BG35" i="11" s="1"/>
  <c r="ABK6" i="22" s="1"/>
  <c r="ABK3" i="23" s="1"/>
  <c r="BA119" i="21" a="1"/>
  <c r="BA119" i="21" s="1"/>
  <c r="AZ269" i="21" l="1"/>
  <c r="AZ261" i="21"/>
  <c r="AZ257" i="21"/>
  <c r="BA240" i="21"/>
  <c r="BA239" i="21"/>
  <c r="BA243" i="21"/>
  <c r="BA238" i="21"/>
  <c r="BA242" i="21"/>
  <c r="BA245" i="21"/>
  <c r="BA244" i="21"/>
  <c r="BA248" i="21"/>
  <c r="BA241" i="21"/>
  <c r="BA247" i="21"/>
  <c r="BA246" i="21"/>
  <c r="BA250" i="21"/>
  <c r="BA249" i="21"/>
  <c r="BA252" i="21"/>
  <c r="BA251" i="21"/>
  <c r="BA220" i="21"/>
  <c r="BA224" i="21"/>
  <c r="BA221" i="21"/>
  <c r="BA223" i="21"/>
  <c r="BA222" i="21"/>
  <c r="BA227" i="21"/>
  <c r="BA231" i="21"/>
  <c r="BA229" i="21"/>
  <c r="BA226" i="21"/>
  <c r="BA225" i="21"/>
  <c r="BA228" i="21"/>
  <c r="BA230" i="21"/>
  <c r="BA233" i="21"/>
  <c r="BA232" i="21"/>
  <c r="BA234" i="21"/>
  <c r="BA102" i="21"/>
  <c r="BA103" i="21"/>
  <c r="BA107" i="21"/>
  <c r="BA108" i="21"/>
  <c r="BA104" i="21"/>
  <c r="BA105" i="21"/>
  <c r="BA109" i="21"/>
  <c r="BA110" i="21"/>
  <c r="BA111" i="21"/>
  <c r="BA112" i="21"/>
  <c r="BA113" i="21"/>
  <c r="BA106" i="21"/>
  <c r="BA115" i="21"/>
  <c r="BA114" i="21"/>
  <c r="AZ264" i="21"/>
  <c r="C327" i="21"/>
  <c r="AZ270" i="21"/>
  <c r="AZ265" i="21"/>
  <c r="AZ259" i="21"/>
  <c r="AY271" i="21"/>
  <c r="AZ262" i="21"/>
  <c r="AZ258" i="21"/>
  <c r="AZ266" i="21"/>
  <c r="AZ263" i="21"/>
  <c r="AZ260" i="21"/>
  <c r="AZ256" i="21"/>
  <c r="AZ268" i="21"/>
  <c r="AZ267" i="21"/>
  <c r="AZ253" i="21"/>
  <c r="AZ235" i="21"/>
  <c r="C436" i="21" l="1"/>
  <c r="C94" i="13" s="1"/>
  <c r="C432" i="21"/>
  <c r="C90" i="13" s="1"/>
  <c r="C430" i="21"/>
  <c r="C88" i="13" s="1"/>
  <c r="BA267" i="21"/>
  <c r="M420" i="21" s="1"/>
  <c r="M38" i="8" s="1"/>
  <c r="BA261" i="21"/>
  <c r="G420" i="21" s="1"/>
  <c r="G38" i="8" s="1"/>
  <c r="C437" i="21"/>
  <c r="C95" i="13" s="1"/>
  <c r="BA268" i="21"/>
  <c r="N420" i="21" s="1"/>
  <c r="N38" i="8" s="1"/>
  <c r="BA259" i="21"/>
  <c r="E420" i="21" s="1"/>
  <c r="E38" i="8" s="1"/>
  <c r="BA257" i="21"/>
  <c r="C420" i="21" s="1"/>
  <c r="C38" i="8" s="1"/>
  <c r="C433" i="21"/>
  <c r="C91" i="13" s="1"/>
  <c r="BA264" i="21"/>
  <c r="J420" i="21" s="1"/>
  <c r="J38" i="8" s="1"/>
  <c r="BA258" i="21"/>
  <c r="D420" i="21" s="1"/>
  <c r="D38" i="8" s="1"/>
  <c r="C438" i="21"/>
  <c r="C96" i="13" s="1"/>
  <c r="BA266" i="21"/>
  <c r="L420" i="21" s="1"/>
  <c r="L38" i="8" s="1"/>
  <c r="BA256" i="21"/>
  <c r="C431" i="21"/>
  <c r="C89" i="13" s="1"/>
  <c r="C435" i="21"/>
  <c r="C93" i="13" s="1"/>
  <c r="C429" i="21"/>
  <c r="C87" i="13" s="1"/>
  <c r="C434" i="21"/>
  <c r="C92" i="13" s="1"/>
  <c r="C328" i="21"/>
  <c r="BA270" i="21"/>
  <c r="P420" i="21" s="1"/>
  <c r="P38" i="8" s="1"/>
  <c r="BA260" i="21"/>
  <c r="F420" i="21" s="1"/>
  <c r="F38" i="8" s="1"/>
  <c r="AZ271" i="21"/>
  <c r="BA262" i="21"/>
  <c r="H420" i="21" s="1"/>
  <c r="H38" i="8" s="1"/>
  <c r="BA263" i="21"/>
  <c r="BA269" i="21"/>
  <c r="O420" i="21" s="1"/>
  <c r="O38" i="8" s="1"/>
  <c r="BA265" i="21"/>
  <c r="K420" i="21" s="1"/>
  <c r="K38" i="8" s="1"/>
  <c r="BA253" i="21"/>
  <c r="BA235" i="21"/>
  <c r="I420" i="21" l="1"/>
  <c r="I38" i="8" s="1"/>
  <c r="C329" i="21"/>
  <c r="BA271" i="21"/>
  <c r="B420" i="21" s="1"/>
  <c r="B38" i="8" s="1"/>
  <c r="C69" i="12"/>
  <c r="C74" i="12"/>
  <c r="C76" i="12"/>
  <c r="C68" i="12"/>
  <c r="C73" i="12"/>
  <c r="C71" i="12"/>
  <c r="C75" i="12"/>
  <c r="C77" i="12"/>
  <c r="C330" i="21" l="1"/>
  <c r="E88" i="13"/>
  <c r="E90" i="13"/>
  <c r="E96" i="13"/>
  <c r="E93" i="13"/>
  <c r="E95" i="13"/>
  <c r="E92" i="13"/>
  <c r="E87" i="13"/>
  <c r="E94" i="13"/>
  <c r="E89" i="13"/>
  <c r="C70" i="12"/>
  <c r="E91" i="13"/>
  <c r="C72" i="12"/>
  <c r="E2" i="20" l="1"/>
  <c r="B7" i="21" a="1"/>
  <c r="B7" i="21" s="1"/>
  <c r="B8" i="21" s="1"/>
  <c r="F36" i="11" s="1" a="1"/>
  <c r="F36" i="11" s="1"/>
  <c r="B3" i="20" l="1"/>
  <c r="F2" i="20"/>
  <c r="B9" i="21"/>
  <c r="A9" i="19" l="1"/>
  <c r="B4" i="20"/>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B27" i="21" a="1"/>
  <c r="B27" i="21" s="1"/>
  <c r="B31" i="21" a="1"/>
  <c r="B31" i="21" s="1"/>
  <c r="B35" i="21" a="1"/>
  <c r="B35" i="21" s="1"/>
  <c r="B39" i="21" a="1"/>
  <c r="B39" i="21" s="1"/>
  <c r="B43" i="21" a="1"/>
  <c r="B43" i="21" s="1"/>
  <c r="B47" i="21" a="1"/>
  <c r="B47" i="21" s="1"/>
  <c r="B51" i="21" a="1"/>
  <c r="B51" i="21" s="1"/>
  <c r="B57" i="21" a="1"/>
  <c r="B57" i="21" s="1"/>
  <c r="B61" i="21" a="1"/>
  <c r="B61" i="21" s="1"/>
  <c r="B26" i="21" a="1"/>
  <c r="B26" i="21" s="1"/>
  <c r="B38" i="21" a="1"/>
  <c r="B38" i="21" s="1"/>
  <c r="B50" i="21" a="1"/>
  <c r="B50" i="21" s="1"/>
  <c r="B64" i="21" a="1"/>
  <c r="B64" i="21" s="1"/>
  <c r="B24" i="21" a="1"/>
  <c r="B24" i="21" s="1"/>
  <c r="B28" i="21" a="1"/>
  <c r="B28" i="21" s="1"/>
  <c r="B32" i="21" a="1"/>
  <c r="B32" i="21" s="1"/>
  <c r="B36" i="21" a="1"/>
  <c r="B36" i="21" s="1"/>
  <c r="B40" i="21" a="1"/>
  <c r="B40" i="21" s="1"/>
  <c r="B44" i="21" a="1"/>
  <c r="B44" i="21" s="1"/>
  <c r="B48" i="21" a="1"/>
  <c r="B48" i="21" s="1"/>
  <c r="B52" i="21" a="1"/>
  <c r="B52" i="21" s="1"/>
  <c r="B58" i="21" a="1"/>
  <c r="B58" i="21" s="1"/>
  <c r="B62" i="21" a="1"/>
  <c r="B62" i="21" s="1"/>
  <c r="B30" i="21" a="1"/>
  <c r="B30" i="21" s="1"/>
  <c r="B42" i="21" a="1"/>
  <c r="B42" i="21" s="1"/>
  <c r="B56" i="21" a="1"/>
  <c r="B56" i="21" s="1"/>
  <c r="B25" i="21" a="1"/>
  <c r="B25" i="21" s="1"/>
  <c r="B29" i="21" a="1"/>
  <c r="B29" i="21" s="1"/>
  <c r="B33" i="21" a="1"/>
  <c r="B33" i="21" s="1"/>
  <c r="B37" i="21" a="1"/>
  <c r="B37" i="21" s="1"/>
  <c r="B41" i="21" a="1"/>
  <c r="B41" i="21" s="1"/>
  <c r="B45" i="21" a="1"/>
  <c r="B45" i="21" s="1"/>
  <c r="B49" i="21" a="1"/>
  <c r="B49" i="21" s="1"/>
  <c r="B55" i="21" a="1"/>
  <c r="B55" i="21" s="1"/>
  <c r="B59" i="21" a="1"/>
  <c r="B59" i="21" s="1"/>
  <c r="B63" i="21" a="1"/>
  <c r="B63" i="21" s="1"/>
  <c r="B34" i="21" a="1"/>
  <c r="B34" i="21" s="1"/>
  <c r="B46" i="21" a="1"/>
  <c r="B46" i="21" s="1"/>
  <c r="B60" i="21" a="1"/>
  <c r="B60" i="21" s="1"/>
  <c r="B15" i="21" a="1"/>
  <c r="B15" i="21" s="1"/>
  <c r="B14" i="21" a="1"/>
  <c r="B14" i="21" s="1"/>
  <c r="B13" i="21" a="1"/>
  <c r="B13" i="21" s="1"/>
  <c r="B17" i="21" a="1"/>
  <c r="B17" i="21" s="1"/>
  <c r="B54" i="21" a="1"/>
  <c r="B54" i="21" s="1"/>
  <c r="B22" i="21" a="1"/>
  <c r="B22" i="21" s="1"/>
  <c r="B18" i="21" a="1"/>
  <c r="B18" i="21" s="1"/>
  <c r="B16" i="21" a="1"/>
  <c r="B16" i="21" s="1"/>
  <c r="B53" i="21" a="1"/>
  <c r="B53" i="21" s="1"/>
  <c r="B23" i="21" a="1"/>
  <c r="B23" i="21" s="1"/>
  <c r="B20" i="21" a="1"/>
  <c r="B20" i="21" s="1"/>
  <c r="B19" i="21" a="1"/>
  <c r="B19" i="21" s="1"/>
  <c r="B21" i="21" a="1"/>
  <c r="B21" i="21" s="1"/>
  <c r="K87" i="21" l="1"/>
  <c r="K123" i="21" s="1"/>
  <c r="K95" i="21"/>
  <c r="K131" i="21" s="1"/>
  <c r="K88" i="21"/>
  <c r="K124" i="21" s="1"/>
  <c r="K98" i="21"/>
  <c r="K134" i="21" s="1"/>
  <c r="K89" i="21"/>
  <c r="K125" i="21" s="1"/>
  <c r="K94" i="21"/>
  <c r="K130" i="21" s="1"/>
  <c r="K90" i="21"/>
  <c r="K126" i="21" s="1"/>
  <c r="K97" i="21"/>
  <c r="K133" i="21" s="1"/>
  <c r="K91" i="21"/>
  <c r="K127" i="21" s="1"/>
  <c r="K84" i="21"/>
  <c r="K93" i="21"/>
  <c r="K129" i="21" s="1"/>
  <c r="K85" i="21"/>
  <c r="K121" i="21" s="1"/>
  <c r="K92" i="21"/>
  <c r="K128" i="21" s="1"/>
  <c r="K86" i="21"/>
  <c r="K122" i="21" s="1"/>
  <c r="K96" i="21"/>
  <c r="K132" i="21" s="1"/>
  <c r="AV85" i="21"/>
  <c r="AV121" i="21" s="1"/>
  <c r="AV97" i="21"/>
  <c r="AV133" i="21" s="1"/>
  <c r="AV86" i="21"/>
  <c r="AV122" i="21" s="1"/>
  <c r="AV92" i="21"/>
  <c r="AV128" i="21" s="1"/>
  <c r="AV87" i="21"/>
  <c r="AV123" i="21" s="1"/>
  <c r="AV91" i="21"/>
  <c r="AV127" i="21" s="1"/>
  <c r="AV88" i="21"/>
  <c r="AV124" i="21" s="1"/>
  <c r="AV95" i="21"/>
  <c r="AV131" i="21" s="1"/>
  <c r="AV89" i="21"/>
  <c r="AV125" i="21" s="1"/>
  <c r="AV94" i="21"/>
  <c r="AV130" i="21" s="1"/>
  <c r="AV90" i="21"/>
  <c r="AV126" i="21" s="1"/>
  <c r="AV98" i="21"/>
  <c r="AV134" i="21" s="1"/>
  <c r="AV93" i="21"/>
  <c r="AV129" i="21" s="1"/>
  <c r="AV84" i="21"/>
  <c r="AV120" i="21" s="1"/>
  <c r="AV96" i="21"/>
  <c r="AV132" i="21" s="1"/>
  <c r="N89" i="21"/>
  <c r="N125" i="21" s="1"/>
  <c r="N96" i="21"/>
  <c r="N132" i="21" s="1"/>
  <c r="N90" i="21"/>
  <c r="N126" i="21" s="1"/>
  <c r="N92" i="21"/>
  <c r="N128" i="21" s="1"/>
  <c r="N91" i="21"/>
  <c r="N127" i="21" s="1"/>
  <c r="N95" i="21"/>
  <c r="N131" i="21" s="1"/>
  <c r="N84" i="21"/>
  <c r="N120" i="21" s="1"/>
  <c r="N85" i="21"/>
  <c r="N121" i="21" s="1"/>
  <c r="N94" i="21"/>
  <c r="N130" i="21" s="1"/>
  <c r="N86" i="21"/>
  <c r="N122" i="21" s="1"/>
  <c r="N93" i="21"/>
  <c r="N129" i="21" s="1"/>
  <c r="N87" i="21"/>
  <c r="N123" i="21" s="1"/>
  <c r="N97" i="21"/>
  <c r="N133" i="21" s="1"/>
  <c r="N88" i="21"/>
  <c r="N124" i="21" s="1"/>
  <c r="N98" i="21"/>
  <c r="N134" i="21" s="1"/>
  <c r="AG89" i="21"/>
  <c r="AG125" i="21" s="1"/>
  <c r="AG85" i="21"/>
  <c r="AG121" i="21" s="1"/>
  <c r="AG88" i="21"/>
  <c r="AG124" i="21" s="1"/>
  <c r="AG87" i="21"/>
  <c r="AG123" i="21" s="1"/>
  <c r="AG84" i="21"/>
  <c r="AG120" i="21" s="1"/>
  <c r="AG91" i="21"/>
  <c r="AG127" i="21" s="1"/>
  <c r="AG96" i="21"/>
  <c r="AG132" i="21" s="1"/>
  <c r="AG92" i="21"/>
  <c r="AG128" i="21" s="1"/>
  <c r="AG97" i="21"/>
  <c r="AG133" i="21" s="1"/>
  <c r="AG93" i="21"/>
  <c r="AG129" i="21" s="1"/>
  <c r="AG90" i="21"/>
  <c r="AG126" i="21" s="1"/>
  <c r="AG94" i="21"/>
  <c r="AG130" i="21" s="1"/>
  <c r="AG98" i="21"/>
  <c r="AG134" i="21" s="1"/>
  <c r="AG95" i="21"/>
  <c r="AG131" i="21" s="1"/>
  <c r="AG86" i="21"/>
  <c r="AG122" i="21" s="1"/>
  <c r="AA90" i="21"/>
  <c r="AA126" i="21" s="1"/>
  <c r="AA97" i="21"/>
  <c r="AA133" i="21" s="1"/>
  <c r="AA93" i="21"/>
  <c r="AA129" i="21" s="1"/>
  <c r="AA84" i="21"/>
  <c r="AA120" i="21" s="1"/>
  <c r="AA92" i="21"/>
  <c r="AA128" i="21" s="1"/>
  <c r="AA85" i="21"/>
  <c r="AA121" i="21" s="1"/>
  <c r="AA91" i="21"/>
  <c r="AA127" i="21" s="1"/>
  <c r="AA86" i="21"/>
  <c r="AA122" i="21" s="1"/>
  <c r="AA95" i="21"/>
  <c r="AA131" i="21" s="1"/>
  <c r="AA87" i="21"/>
  <c r="AA123" i="21" s="1"/>
  <c r="AA94" i="21"/>
  <c r="AA130" i="21" s="1"/>
  <c r="AA88" i="21"/>
  <c r="AA124" i="21" s="1"/>
  <c r="AA96" i="21"/>
  <c r="AA132" i="21" s="1"/>
  <c r="AA89" i="21"/>
  <c r="AA125" i="21" s="1"/>
  <c r="AA98" i="21"/>
  <c r="AA134" i="21" s="1"/>
  <c r="X87" i="21"/>
  <c r="X123" i="21" s="1"/>
  <c r="X94" i="21"/>
  <c r="X130" i="21" s="1"/>
  <c r="X88" i="21"/>
  <c r="X124" i="21" s="1"/>
  <c r="X93" i="21"/>
  <c r="X129" i="21" s="1"/>
  <c r="X89" i="21"/>
  <c r="X125" i="21" s="1"/>
  <c r="X92" i="21"/>
  <c r="X128" i="21" s="1"/>
  <c r="X90" i="21"/>
  <c r="X126" i="21" s="1"/>
  <c r="X98" i="21"/>
  <c r="X134" i="21" s="1"/>
  <c r="X91" i="21"/>
  <c r="X127" i="21" s="1"/>
  <c r="X84" i="21"/>
  <c r="X120" i="21" s="1"/>
  <c r="X95" i="21"/>
  <c r="X131" i="21" s="1"/>
  <c r="X85" i="21"/>
  <c r="X121" i="21" s="1"/>
  <c r="X96" i="21"/>
  <c r="X132" i="21" s="1"/>
  <c r="X86" i="21"/>
  <c r="X122" i="21" s="1"/>
  <c r="X97" i="21"/>
  <c r="X133" i="21" s="1"/>
  <c r="G86" i="21"/>
  <c r="G122" i="21" s="1"/>
  <c r="G92" i="21"/>
  <c r="G128" i="21" s="1"/>
  <c r="G87" i="21"/>
  <c r="G123" i="21" s="1"/>
  <c r="G96" i="21"/>
  <c r="G132" i="21" s="1"/>
  <c r="G88" i="21"/>
  <c r="G124" i="21" s="1"/>
  <c r="G98" i="21"/>
  <c r="G134" i="21" s="1"/>
  <c r="G89" i="21"/>
  <c r="G125" i="21" s="1"/>
  <c r="G95" i="21"/>
  <c r="G131" i="21" s="1"/>
  <c r="G90" i="21"/>
  <c r="G126" i="21" s="1"/>
  <c r="G97" i="21"/>
  <c r="G133" i="21" s="1"/>
  <c r="G91" i="21"/>
  <c r="G127" i="21" s="1"/>
  <c r="G84" i="21"/>
  <c r="G94" i="21"/>
  <c r="G130" i="21" s="1"/>
  <c r="G85" i="21"/>
  <c r="G121" i="21" s="1"/>
  <c r="G93" i="21"/>
  <c r="G129" i="21" s="1"/>
  <c r="AR88" i="21"/>
  <c r="AR124" i="21" s="1"/>
  <c r="AR98" i="21"/>
  <c r="AR134" i="21" s="1"/>
  <c r="AR89" i="21"/>
  <c r="AR125" i="21" s="1"/>
  <c r="AR91" i="21"/>
  <c r="AR127" i="21" s="1"/>
  <c r="AR90" i="21"/>
  <c r="AR126" i="21" s="1"/>
  <c r="AR95" i="21"/>
  <c r="AR131" i="21" s="1"/>
  <c r="AR94" i="21"/>
  <c r="AR130" i="21" s="1"/>
  <c r="AR84" i="21"/>
  <c r="AR120" i="21" s="1"/>
  <c r="AR96" i="21"/>
  <c r="AR132" i="21" s="1"/>
  <c r="AR85" i="21"/>
  <c r="AR121" i="21" s="1"/>
  <c r="AR97" i="21"/>
  <c r="AR133" i="21" s="1"/>
  <c r="AR86" i="21"/>
  <c r="AR122" i="21" s="1"/>
  <c r="AR93" i="21"/>
  <c r="AR129" i="21" s="1"/>
  <c r="AR87" i="21"/>
  <c r="AR123" i="21" s="1"/>
  <c r="AR92" i="21"/>
  <c r="AR128" i="21" s="1"/>
  <c r="AS89" i="21"/>
  <c r="AS125" i="21" s="1"/>
  <c r="AS88" i="21"/>
  <c r="AS124" i="21" s="1"/>
  <c r="AS91" i="21"/>
  <c r="AS127" i="21" s="1"/>
  <c r="AS96" i="21"/>
  <c r="AS132" i="21" s="1"/>
  <c r="AS92" i="21"/>
  <c r="AS128" i="21" s="1"/>
  <c r="AS97" i="21"/>
  <c r="AS133" i="21" s="1"/>
  <c r="AS93" i="21"/>
  <c r="AS129" i="21" s="1"/>
  <c r="AS98" i="21"/>
  <c r="AS134" i="21" s="1"/>
  <c r="AS94" i="21"/>
  <c r="AS130" i="21" s="1"/>
  <c r="AS87" i="21"/>
  <c r="AS123" i="21" s="1"/>
  <c r="AS95" i="21"/>
  <c r="AS131" i="21" s="1"/>
  <c r="AS90" i="21"/>
  <c r="AS126" i="21" s="1"/>
  <c r="AS84" i="21"/>
  <c r="AS120" i="21" s="1"/>
  <c r="AS85" i="21"/>
  <c r="AS121" i="21" s="1"/>
  <c r="AS86" i="21"/>
  <c r="AS122" i="21" s="1"/>
  <c r="AC85" i="21"/>
  <c r="AC121" i="21" s="1"/>
  <c r="AC90" i="21"/>
  <c r="AC126" i="21" s="1"/>
  <c r="AC89" i="21"/>
  <c r="AC125" i="21" s="1"/>
  <c r="AC96" i="21"/>
  <c r="AC132" i="21" s="1"/>
  <c r="AC91" i="21"/>
  <c r="AC127" i="21" s="1"/>
  <c r="AC97" i="21"/>
  <c r="AC133" i="21" s="1"/>
  <c r="AC92" i="21"/>
  <c r="AC128" i="21" s="1"/>
  <c r="AC86" i="21"/>
  <c r="AC122" i="21" s="1"/>
  <c r="AC93" i="21"/>
  <c r="AC129" i="21" s="1"/>
  <c r="AC88" i="21"/>
  <c r="AC124" i="21" s="1"/>
  <c r="AC94" i="21"/>
  <c r="AC130" i="21" s="1"/>
  <c r="AC98" i="21"/>
  <c r="AC134" i="21" s="1"/>
  <c r="AC95" i="21"/>
  <c r="AC131" i="21" s="1"/>
  <c r="AC84" i="21"/>
  <c r="AC120" i="21" s="1"/>
  <c r="AC87" i="21"/>
  <c r="AC123" i="21" s="1"/>
  <c r="O88" i="21"/>
  <c r="O124" i="21" s="1"/>
  <c r="O93" i="21"/>
  <c r="O129" i="21" s="1"/>
  <c r="O89" i="21"/>
  <c r="O125" i="21" s="1"/>
  <c r="O98" i="21"/>
  <c r="O134" i="21" s="1"/>
  <c r="O90" i="21"/>
  <c r="O126" i="21" s="1"/>
  <c r="O97" i="21"/>
  <c r="O133" i="21" s="1"/>
  <c r="O91" i="21"/>
  <c r="O127" i="21" s="1"/>
  <c r="O84" i="21"/>
  <c r="O120" i="21" s="1"/>
  <c r="O92" i="21"/>
  <c r="O128" i="21" s="1"/>
  <c r="O85" i="21"/>
  <c r="O121" i="21" s="1"/>
  <c r="O96" i="21"/>
  <c r="O132" i="21" s="1"/>
  <c r="O86" i="21"/>
  <c r="O122" i="21" s="1"/>
  <c r="O95" i="21"/>
  <c r="O131" i="21" s="1"/>
  <c r="O87" i="21"/>
  <c r="O123" i="21" s="1"/>
  <c r="O94" i="21"/>
  <c r="O130" i="21" s="1"/>
  <c r="T87" i="21"/>
  <c r="T123" i="21" s="1"/>
  <c r="T91" i="21"/>
  <c r="T127" i="21" s="1"/>
  <c r="T88" i="21"/>
  <c r="T124" i="21" s="1"/>
  <c r="T94" i="21"/>
  <c r="T130" i="21" s="1"/>
  <c r="T89" i="21"/>
  <c r="T125" i="21" s="1"/>
  <c r="T93" i="21"/>
  <c r="T129" i="21" s="1"/>
  <c r="T90" i="21"/>
  <c r="T126" i="21" s="1"/>
  <c r="T98" i="21"/>
  <c r="T134" i="21" s="1"/>
  <c r="T92" i="21"/>
  <c r="T128" i="21" s="1"/>
  <c r="T84" i="21"/>
  <c r="T120" i="21" s="1"/>
  <c r="T96" i="21"/>
  <c r="T132" i="21" s="1"/>
  <c r="T85" i="21"/>
  <c r="T121" i="21" s="1"/>
  <c r="T97" i="21"/>
  <c r="T133" i="21" s="1"/>
  <c r="T86" i="21"/>
  <c r="T122" i="21" s="1"/>
  <c r="T95" i="21"/>
  <c r="T131" i="21" s="1"/>
  <c r="H89" i="21"/>
  <c r="H125" i="21" s="1"/>
  <c r="H98" i="21"/>
  <c r="H134" i="21" s="1"/>
  <c r="H90" i="21"/>
  <c r="H126" i="21" s="1"/>
  <c r="H92" i="21"/>
  <c r="H128" i="21" s="1"/>
  <c r="H91" i="21"/>
  <c r="H127" i="21" s="1"/>
  <c r="H84" i="21"/>
  <c r="H95" i="21"/>
  <c r="H131" i="21" s="1"/>
  <c r="H85" i="21"/>
  <c r="H121" i="21" s="1"/>
  <c r="H97" i="21"/>
  <c r="H133" i="21" s="1"/>
  <c r="H86" i="21"/>
  <c r="H122" i="21" s="1"/>
  <c r="H94" i="21"/>
  <c r="H130" i="21" s="1"/>
  <c r="H87" i="21"/>
  <c r="H123" i="21" s="1"/>
  <c r="H93" i="21"/>
  <c r="H129" i="21" s="1"/>
  <c r="H88" i="21"/>
  <c r="H124" i="21" s="1"/>
  <c r="H96" i="21"/>
  <c r="H132" i="21" s="1"/>
  <c r="F85" i="21"/>
  <c r="F121" i="21" s="1"/>
  <c r="F92" i="21"/>
  <c r="F128" i="21" s="1"/>
  <c r="F86" i="21"/>
  <c r="F122" i="21" s="1"/>
  <c r="F96" i="21"/>
  <c r="F132" i="21" s="1"/>
  <c r="F87" i="21"/>
  <c r="F123" i="21" s="1"/>
  <c r="F95" i="21"/>
  <c r="F131" i="21" s="1"/>
  <c r="F88" i="21"/>
  <c r="F124" i="21" s="1"/>
  <c r="F97" i="21"/>
  <c r="F133" i="21" s="1"/>
  <c r="F89" i="21"/>
  <c r="F125" i="21" s="1"/>
  <c r="F98" i="21"/>
  <c r="F134" i="21" s="1"/>
  <c r="F90" i="21"/>
  <c r="F126" i="21" s="1"/>
  <c r="F94" i="21"/>
  <c r="F130" i="21" s="1"/>
  <c r="F91" i="21"/>
  <c r="F127" i="21" s="1"/>
  <c r="F84" i="21"/>
  <c r="F93" i="21"/>
  <c r="F129" i="21" s="1"/>
  <c r="AL86" i="21"/>
  <c r="AL122" i="21" s="1"/>
  <c r="AL95" i="21"/>
  <c r="AL131" i="21" s="1"/>
  <c r="AL87" i="21"/>
  <c r="AL123" i="21" s="1"/>
  <c r="AL96" i="21"/>
  <c r="AL132" i="21" s="1"/>
  <c r="AL88" i="21"/>
  <c r="AL124" i="21" s="1"/>
  <c r="AL97" i="21"/>
  <c r="AL133" i="21" s="1"/>
  <c r="AL89" i="21"/>
  <c r="AL125" i="21" s="1"/>
  <c r="AL98" i="21"/>
  <c r="AL134" i="21" s="1"/>
  <c r="AL90" i="21"/>
  <c r="AL126" i="21" s="1"/>
  <c r="AL94" i="21"/>
  <c r="AL130" i="21" s="1"/>
  <c r="AL93" i="21"/>
  <c r="AL129" i="21" s="1"/>
  <c r="AL84" i="21"/>
  <c r="AL120" i="21" s="1"/>
  <c r="AL92" i="21"/>
  <c r="AL128" i="21" s="1"/>
  <c r="AL85" i="21"/>
  <c r="AL121" i="21" s="1"/>
  <c r="AL91" i="21"/>
  <c r="AL127" i="21" s="1"/>
  <c r="AE86" i="21"/>
  <c r="AE122" i="21" s="1"/>
  <c r="AE94" i="21"/>
  <c r="AE130" i="21" s="1"/>
  <c r="AE87" i="21"/>
  <c r="AE123" i="21" s="1"/>
  <c r="AE93" i="21"/>
  <c r="AE129" i="21" s="1"/>
  <c r="AE88" i="21"/>
  <c r="AE124" i="21" s="1"/>
  <c r="AE97" i="21"/>
  <c r="AE133" i="21" s="1"/>
  <c r="AE89" i="21"/>
  <c r="AE125" i="21" s="1"/>
  <c r="AE96" i="21"/>
  <c r="AE132" i="21" s="1"/>
  <c r="AE90" i="21"/>
  <c r="AE126" i="21" s="1"/>
  <c r="AE98" i="21"/>
  <c r="AE134" i="21" s="1"/>
  <c r="AE92" i="21"/>
  <c r="AE128" i="21" s="1"/>
  <c r="AE84" i="21"/>
  <c r="AE120" i="21" s="1"/>
  <c r="AE91" i="21"/>
  <c r="AE127" i="21" s="1"/>
  <c r="AE85" i="21"/>
  <c r="AE121" i="21" s="1"/>
  <c r="AE95" i="21"/>
  <c r="AE131" i="21" s="1"/>
  <c r="Y92" i="21"/>
  <c r="Y128" i="21" s="1"/>
  <c r="Y97" i="21"/>
  <c r="Y133" i="21" s="1"/>
  <c r="Y93" i="21"/>
  <c r="Y129" i="21" s="1"/>
  <c r="Y87" i="21"/>
  <c r="Y123" i="21" s="1"/>
  <c r="Y94" i="21"/>
  <c r="Y130" i="21" s="1"/>
  <c r="Y89" i="21"/>
  <c r="Y125" i="21" s="1"/>
  <c r="Y95" i="21"/>
  <c r="Y131" i="21" s="1"/>
  <c r="Y98" i="21"/>
  <c r="Y134" i="21" s="1"/>
  <c r="Y85" i="21"/>
  <c r="Y121" i="21" s="1"/>
  <c r="Y84" i="21"/>
  <c r="Y120" i="21" s="1"/>
  <c r="Y88" i="21"/>
  <c r="Y124" i="21" s="1"/>
  <c r="Y86" i="21"/>
  <c r="Y122" i="21" s="1"/>
  <c r="Y91" i="21"/>
  <c r="Y127" i="21" s="1"/>
  <c r="Y90" i="21"/>
  <c r="Y126" i="21" s="1"/>
  <c r="Y96" i="21"/>
  <c r="Y132" i="21" s="1"/>
  <c r="AX90" i="21"/>
  <c r="AX126" i="21" s="1"/>
  <c r="AX95" i="21"/>
  <c r="AX131" i="21" s="1"/>
  <c r="AX94" i="21"/>
  <c r="AX130" i="21" s="1"/>
  <c r="AX93" i="21"/>
  <c r="AX129" i="21" s="1"/>
  <c r="AX84" i="21"/>
  <c r="AX120" i="21" s="1"/>
  <c r="AX85" i="21"/>
  <c r="AX121" i="21" s="1"/>
  <c r="AX92" i="21"/>
  <c r="AX128" i="21" s="1"/>
  <c r="AX86" i="21"/>
  <c r="AX122" i="21" s="1"/>
  <c r="AX96" i="21"/>
  <c r="AX132" i="21" s="1"/>
  <c r="AX87" i="21"/>
  <c r="AX123" i="21" s="1"/>
  <c r="AX97" i="21"/>
  <c r="AX133" i="21" s="1"/>
  <c r="AX88" i="21"/>
  <c r="AX124" i="21" s="1"/>
  <c r="AX98" i="21"/>
  <c r="AX134" i="21" s="1"/>
  <c r="AX89" i="21"/>
  <c r="AX125" i="21" s="1"/>
  <c r="AX91" i="21"/>
  <c r="AX127" i="21" s="1"/>
  <c r="P86" i="21"/>
  <c r="P122" i="21" s="1"/>
  <c r="P92" i="21"/>
  <c r="P128" i="21" s="1"/>
  <c r="P87" i="21"/>
  <c r="P123" i="21" s="1"/>
  <c r="P96" i="21"/>
  <c r="P132" i="21" s="1"/>
  <c r="P88" i="21"/>
  <c r="P124" i="21" s="1"/>
  <c r="P95" i="21"/>
  <c r="P131" i="21" s="1"/>
  <c r="P89" i="21"/>
  <c r="P125" i="21" s="1"/>
  <c r="P94" i="21"/>
  <c r="P130" i="21" s="1"/>
  <c r="P90" i="21"/>
  <c r="P126" i="21" s="1"/>
  <c r="P98" i="21"/>
  <c r="P134" i="21" s="1"/>
  <c r="P91" i="21"/>
  <c r="P127" i="21" s="1"/>
  <c r="P84" i="21"/>
  <c r="P120" i="21" s="1"/>
  <c r="P93" i="21"/>
  <c r="P129" i="21" s="1"/>
  <c r="P85" i="21"/>
  <c r="P121" i="21" s="1"/>
  <c r="P97" i="21"/>
  <c r="P133" i="21" s="1"/>
  <c r="E96" i="21"/>
  <c r="E132" i="21" s="1"/>
  <c r="E85" i="21"/>
  <c r="E121" i="21" s="1"/>
  <c r="E87" i="21"/>
  <c r="E123" i="21" s="1"/>
  <c r="E88" i="21"/>
  <c r="E124" i="21" s="1"/>
  <c r="E91" i="21"/>
  <c r="E127" i="21" s="1"/>
  <c r="E90" i="21"/>
  <c r="E126" i="21" s="1"/>
  <c r="E92" i="21"/>
  <c r="E128" i="21" s="1"/>
  <c r="E97" i="21"/>
  <c r="E133" i="21" s="1"/>
  <c r="E93" i="21"/>
  <c r="E129" i="21" s="1"/>
  <c r="E86" i="21"/>
  <c r="E122" i="21" s="1"/>
  <c r="E94" i="21"/>
  <c r="E130" i="21" s="1"/>
  <c r="E89" i="21"/>
  <c r="E125" i="21" s="1"/>
  <c r="E95" i="21"/>
  <c r="E131" i="21" s="1"/>
  <c r="E98" i="21"/>
  <c r="E134" i="21" s="1"/>
  <c r="E84" i="21"/>
  <c r="J87" i="21"/>
  <c r="J123" i="21" s="1"/>
  <c r="J94" i="21"/>
  <c r="J130" i="21" s="1"/>
  <c r="J88" i="21"/>
  <c r="J124" i="21" s="1"/>
  <c r="J97" i="21"/>
  <c r="J133" i="21" s="1"/>
  <c r="J89" i="21"/>
  <c r="J125" i="21" s="1"/>
  <c r="J98" i="21"/>
  <c r="J134" i="21" s="1"/>
  <c r="J90" i="21"/>
  <c r="J126" i="21" s="1"/>
  <c r="J93" i="21"/>
  <c r="J129" i="21" s="1"/>
  <c r="J91" i="21"/>
  <c r="J127" i="21" s="1"/>
  <c r="J84" i="21"/>
  <c r="J92" i="21"/>
  <c r="J128" i="21" s="1"/>
  <c r="J85" i="21"/>
  <c r="J121" i="21" s="1"/>
  <c r="J96" i="21"/>
  <c r="J132" i="21" s="1"/>
  <c r="J86" i="21"/>
  <c r="J122" i="21" s="1"/>
  <c r="J95" i="21"/>
  <c r="J131" i="21" s="1"/>
  <c r="AQ92" i="21"/>
  <c r="AQ128" i="21" s="1"/>
  <c r="AQ85" i="21"/>
  <c r="AQ121" i="21" s="1"/>
  <c r="AQ91" i="21"/>
  <c r="AQ127" i="21" s="1"/>
  <c r="AQ86" i="21"/>
  <c r="AQ122" i="21" s="1"/>
  <c r="AQ95" i="21"/>
  <c r="AQ131" i="21" s="1"/>
  <c r="AQ87" i="21"/>
  <c r="AQ123" i="21" s="1"/>
  <c r="AQ94" i="21"/>
  <c r="AQ130" i="21" s="1"/>
  <c r="AQ88" i="21"/>
  <c r="AQ124" i="21" s="1"/>
  <c r="AQ96" i="21"/>
  <c r="AQ132" i="21" s="1"/>
  <c r="AQ89" i="21"/>
  <c r="AQ125" i="21" s="1"/>
  <c r="AQ98" i="21"/>
  <c r="AQ134" i="21" s="1"/>
  <c r="AQ90" i="21"/>
  <c r="AQ126" i="21" s="1"/>
  <c r="AQ97" i="21"/>
  <c r="AQ133" i="21" s="1"/>
  <c r="AQ93" i="21"/>
  <c r="AQ129" i="21" s="1"/>
  <c r="AQ84" i="21"/>
  <c r="I92" i="21"/>
  <c r="I128" i="21" s="1"/>
  <c r="I97" i="21"/>
  <c r="I133" i="21" s="1"/>
  <c r="I93" i="21"/>
  <c r="I129" i="21" s="1"/>
  <c r="I88" i="21"/>
  <c r="I124" i="21" s="1"/>
  <c r="I94" i="21"/>
  <c r="I130" i="21" s="1"/>
  <c r="I91" i="21"/>
  <c r="I127" i="21" s="1"/>
  <c r="I95" i="21"/>
  <c r="I131" i="21" s="1"/>
  <c r="I98" i="21"/>
  <c r="I134" i="21" s="1"/>
  <c r="I96" i="21"/>
  <c r="I132" i="21" s="1"/>
  <c r="I84" i="21"/>
  <c r="I87" i="21"/>
  <c r="I123" i="21" s="1"/>
  <c r="I86" i="21"/>
  <c r="I122" i="21" s="1"/>
  <c r="I89" i="21"/>
  <c r="I125" i="21" s="1"/>
  <c r="I90" i="21"/>
  <c r="I126" i="21" s="1"/>
  <c r="I85" i="21"/>
  <c r="I121" i="21" s="1"/>
  <c r="B88" i="21"/>
  <c r="B124" i="21" s="1"/>
  <c r="B90" i="21"/>
  <c r="B89" i="21"/>
  <c r="B91" i="21"/>
  <c r="B84" i="21"/>
  <c r="B94" i="21"/>
  <c r="B97" i="21"/>
  <c r="B85" i="21"/>
  <c r="B93" i="21"/>
  <c r="B92" i="21"/>
  <c r="B86" i="21"/>
  <c r="B98" i="21"/>
  <c r="B87" i="21"/>
  <c r="B96" i="21"/>
  <c r="B95" i="21"/>
  <c r="AH86" i="21"/>
  <c r="AH122" i="21" s="1"/>
  <c r="AH96" i="21"/>
  <c r="AH132" i="21" s="1"/>
  <c r="AH87" i="21"/>
  <c r="AH123" i="21" s="1"/>
  <c r="AH97" i="21"/>
  <c r="AH133" i="21" s="1"/>
  <c r="AH88" i="21"/>
  <c r="AH124" i="21" s="1"/>
  <c r="AH98" i="21"/>
  <c r="AH134" i="21" s="1"/>
  <c r="AH89" i="21"/>
  <c r="AH125" i="21" s="1"/>
  <c r="AH95" i="21"/>
  <c r="AH131" i="21" s="1"/>
  <c r="AH90" i="21"/>
  <c r="AH126" i="21" s="1"/>
  <c r="AH91" i="21"/>
  <c r="AH127" i="21" s="1"/>
  <c r="AH94" i="21"/>
  <c r="AH130" i="21" s="1"/>
  <c r="AH93" i="21"/>
  <c r="AH129" i="21" s="1"/>
  <c r="AH84" i="21"/>
  <c r="AH120" i="21" s="1"/>
  <c r="AH85" i="21"/>
  <c r="AH121" i="21" s="1"/>
  <c r="AH92" i="21"/>
  <c r="AH128" i="21" s="1"/>
  <c r="S86" i="21"/>
  <c r="S122" i="21" s="1"/>
  <c r="S93" i="21"/>
  <c r="S129" i="21" s="1"/>
  <c r="S87" i="21"/>
  <c r="S123" i="21" s="1"/>
  <c r="S92" i="21"/>
  <c r="S128" i="21" s="1"/>
  <c r="S88" i="21"/>
  <c r="S124" i="21" s="1"/>
  <c r="S97" i="21"/>
  <c r="S133" i="21" s="1"/>
  <c r="S89" i="21"/>
  <c r="S125" i="21" s="1"/>
  <c r="S96" i="21"/>
  <c r="S132" i="21" s="1"/>
  <c r="S90" i="21"/>
  <c r="S126" i="21" s="1"/>
  <c r="S98" i="21"/>
  <c r="S134" i="21" s="1"/>
  <c r="S91" i="21"/>
  <c r="S127" i="21" s="1"/>
  <c r="S84" i="21"/>
  <c r="S120" i="21" s="1"/>
  <c r="S95" i="21"/>
  <c r="S131" i="21" s="1"/>
  <c r="S85" i="21"/>
  <c r="S121" i="21" s="1"/>
  <c r="S94" i="21"/>
  <c r="S130" i="21" s="1"/>
  <c r="U87" i="21"/>
  <c r="U123" i="21" s="1"/>
  <c r="U96" i="21"/>
  <c r="U132" i="21" s="1"/>
  <c r="U92" i="21"/>
  <c r="U128" i="21" s="1"/>
  <c r="U97" i="21"/>
  <c r="U133" i="21" s="1"/>
  <c r="U93" i="21"/>
  <c r="U129" i="21" s="1"/>
  <c r="U89" i="21"/>
  <c r="U125" i="21" s="1"/>
  <c r="U94" i="21"/>
  <c r="U130" i="21" s="1"/>
  <c r="U85" i="21"/>
  <c r="U121" i="21" s="1"/>
  <c r="U95" i="21"/>
  <c r="U131" i="21" s="1"/>
  <c r="U91" i="21"/>
  <c r="U127" i="21" s="1"/>
  <c r="U88" i="21"/>
  <c r="U124" i="21" s="1"/>
  <c r="U98" i="21"/>
  <c r="U134" i="21" s="1"/>
  <c r="U90" i="21"/>
  <c r="U126" i="21" s="1"/>
  <c r="U84" i="21"/>
  <c r="U120" i="21" s="1"/>
  <c r="U86" i="21"/>
  <c r="U122" i="21" s="1"/>
  <c r="AT87" i="21"/>
  <c r="AT123" i="21" s="1"/>
  <c r="AT96" i="21"/>
  <c r="AT132" i="21" s="1"/>
  <c r="AT88" i="21"/>
  <c r="AT124" i="21" s="1"/>
  <c r="AT97" i="21"/>
  <c r="AT133" i="21" s="1"/>
  <c r="AT89" i="21"/>
  <c r="AT125" i="21" s="1"/>
  <c r="AT98" i="21"/>
  <c r="AT134" i="21" s="1"/>
  <c r="AT90" i="21"/>
  <c r="AT126" i="21" s="1"/>
  <c r="AT92" i="21"/>
  <c r="AT128" i="21" s="1"/>
  <c r="AT91" i="21"/>
  <c r="AT127" i="21" s="1"/>
  <c r="AT84" i="21"/>
  <c r="AT120" i="21" s="1"/>
  <c r="AT95" i="21"/>
  <c r="AT131" i="21" s="1"/>
  <c r="AT85" i="21"/>
  <c r="AT121" i="21" s="1"/>
  <c r="AT94" i="21"/>
  <c r="AT130" i="21" s="1"/>
  <c r="AT86" i="21"/>
  <c r="AT122" i="21" s="1"/>
  <c r="AT93" i="21"/>
  <c r="AT129" i="21" s="1"/>
  <c r="L88" i="21"/>
  <c r="L124" i="21" s="1"/>
  <c r="L96" i="21"/>
  <c r="L132" i="21" s="1"/>
  <c r="L89" i="21"/>
  <c r="L125" i="21" s="1"/>
  <c r="L95" i="21"/>
  <c r="L131" i="21" s="1"/>
  <c r="L90" i="21"/>
  <c r="L126" i="21" s="1"/>
  <c r="L98" i="21"/>
  <c r="L134" i="21" s="1"/>
  <c r="L91" i="21"/>
  <c r="L127" i="21" s="1"/>
  <c r="L84" i="21"/>
  <c r="L94" i="21"/>
  <c r="L130" i="21" s="1"/>
  <c r="L85" i="21"/>
  <c r="L121" i="21" s="1"/>
  <c r="L97" i="21"/>
  <c r="L133" i="21" s="1"/>
  <c r="L86" i="21"/>
  <c r="L122" i="21" s="1"/>
  <c r="L93" i="21"/>
  <c r="L129" i="21" s="1"/>
  <c r="L87" i="21"/>
  <c r="L123" i="21" s="1"/>
  <c r="L92" i="21"/>
  <c r="L128" i="21" s="1"/>
  <c r="C89" i="21"/>
  <c r="C125" i="21" s="1"/>
  <c r="C92" i="21"/>
  <c r="C128" i="21" s="1"/>
  <c r="C90" i="21"/>
  <c r="C126" i="21" s="1"/>
  <c r="C98" i="21"/>
  <c r="C134" i="21" s="1"/>
  <c r="C91" i="21"/>
  <c r="C127" i="21" s="1"/>
  <c r="C84" i="21"/>
  <c r="C95" i="21"/>
  <c r="C131" i="21" s="1"/>
  <c r="C85" i="21"/>
  <c r="C121" i="21" s="1"/>
  <c r="C94" i="21"/>
  <c r="C130" i="21" s="1"/>
  <c r="C86" i="21"/>
  <c r="C122" i="21" s="1"/>
  <c r="C93" i="21"/>
  <c r="C129" i="21" s="1"/>
  <c r="C87" i="21"/>
  <c r="C123" i="21" s="1"/>
  <c r="C96" i="21"/>
  <c r="C132" i="21" s="1"/>
  <c r="C88" i="21"/>
  <c r="C124" i="21" s="1"/>
  <c r="C97" i="21"/>
  <c r="C133" i="21" s="1"/>
  <c r="AW93" i="21"/>
  <c r="AW129" i="21" s="1"/>
  <c r="AW86" i="21"/>
  <c r="AW122" i="21" s="1"/>
  <c r="AW94" i="21"/>
  <c r="AW130" i="21" s="1"/>
  <c r="AW98" i="21"/>
  <c r="AW134" i="21" s="1"/>
  <c r="AW95" i="21"/>
  <c r="AW131" i="21" s="1"/>
  <c r="AW89" i="21"/>
  <c r="AW125" i="21" s="1"/>
  <c r="AW85" i="21"/>
  <c r="AW121" i="21" s="1"/>
  <c r="AW84" i="21"/>
  <c r="AW120" i="21" s="1"/>
  <c r="AW87" i="21"/>
  <c r="AW123" i="21" s="1"/>
  <c r="AW88" i="21"/>
  <c r="AW124" i="21" s="1"/>
  <c r="AW90" i="21"/>
  <c r="AW126" i="21" s="1"/>
  <c r="AW91" i="21"/>
  <c r="AW127" i="21" s="1"/>
  <c r="AW96" i="21"/>
  <c r="AW132" i="21" s="1"/>
  <c r="AW92" i="21"/>
  <c r="AW128" i="21" s="1"/>
  <c r="AW97" i="21"/>
  <c r="AW133" i="21" s="1"/>
  <c r="AD90" i="21"/>
  <c r="AD126" i="21" s="1"/>
  <c r="AD92" i="21"/>
  <c r="AD128" i="21" s="1"/>
  <c r="AD91" i="21"/>
  <c r="AD127" i="21" s="1"/>
  <c r="AD84" i="21"/>
  <c r="AD120" i="21" s="1"/>
  <c r="AD95" i="21"/>
  <c r="AD131" i="21" s="1"/>
  <c r="AD85" i="21"/>
  <c r="AD121" i="21" s="1"/>
  <c r="AD94" i="21"/>
  <c r="AD130" i="21" s="1"/>
  <c r="AD86" i="21"/>
  <c r="AD122" i="21" s="1"/>
  <c r="AD93" i="21"/>
  <c r="AD129" i="21" s="1"/>
  <c r="AD87" i="21"/>
  <c r="AD123" i="21" s="1"/>
  <c r="AD96" i="21"/>
  <c r="AD132" i="21" s="1"/>
  <c r="AD88" i="21"/>
  <c r="AD124" i="21" s="1"/>
  <c r="AD97" i="21"/>
  <c r="AD133" i="21" s="1"/>
  <c r="AD89" i="21"/>
  <c r="AD125" i="21" s="1"/>
  <c r="AD98" i="21"/>
  <c r="AD134" i="21" s="1"/>
  <c r="AY88" i="21"/>
  <c r="AY124" i="21" s="1"/>
  <c r="AY98" i="21"/>
  <c r="AY134" i="21" s="1"/>
  <c r="AY89" i="21"/>
  <c r="AY125" i="21" s="1"/>
  <c r="AY96" i="21"/>
  <c r="AY132" i="21" s="1"/>
  <c r="AY90" i="21"/>
  <c r="AY126" i="21" s="1"/>
  <c r="AY92" i="21"/>
  <c r="AY128" i="21" s="1"/>
  <c r="AY91" i="21"/>
  <c r="AY127" i="21" s="1"/>
  <c r="AY84" i="21"/>
  <c r="AY120" i="21" s="1"/>
  <c r="AY95" i="21"/>
  <c r="AY131" i="21" s="1"/>
  <c r="AY85" i="21"/>
  <c r="AY121" i="21" s="1"/>
  <c r="AY94" i="21"/>
  <c r="AY130" i="21" s="1"/>
  <c r="AY86" i="21"/>
  <c r="AY122" i="21" s="1"/>
  <c r="AY93" i="21"/>
  <c r="AY129" i="21" s="1"/>
  <c r="AY87" i="21"/>
  <c r="AY123" i="21" s="1"/>
  <c r="AY97" i="21"/>
  <c r="AY133" i="21" s="1"/>
  <c r="Q96" i="21"/>
  <c r="Q132" i="21" s="1"/>
  <c r="Q98" i="21"/>
  <c r="Q134" i="21" s="1"/>
  <c r="Q86" i="21"/>
  <c r="Q122" i="21" s="1"/>
  <c r="Q84" i="21"/>
  <c r="Q120" i="21" s="1"/>
  <c r="Q89" i="21"/>
  <c r="Q125" i="21" s="1"/>
  <c r="Q88" i="21"/>
  <c r="Q124" i="21" s="1"/>
  <c r="Q91" i="21"/>
  <c r="Q127" i="21" s="1"/>
  <c r="Q92" i="21"/>
  <c r="Q128" i="21" s="1"/>
  <c r="Q97" i="21"/>
  <c r="Q133" i="21" s="1"/>
  <c r="Q93" i="21"/>
  <c r="Q129" i="21" s="1"/>
  <c r="Q85" i="21"/>
  <c r="Q121" i="21" s="1"/>
  <c r="Q94" i="21"/>
  <c r="Q130" i="21" s="1"/>
  <c r="Q87" i="21"/>
  <c r="Q123" i="21" s="1"/>
  <c r="Q95" i="21"/>
  <c r="Q131" i="21" s="1"/>
  <c r="Q90" i="21"/>
  <c r="Q126" i="21" s="1"/>
  <c r="AN86" i="21"/>
  <c r="AN122" i="21" s="1"/>
  <c r="AN97" i="21"/>
  <c r="AN133" i="21" s="1"/>
  <c r="AN87" i="21"/>
  <c r="AN123" i="21" s="1"/>
  <c r="AN94" i="21"/>
  <c r="AN130" i="21" s="1"/>
  <c r="AN88" i="21"/>
  <c r="AN124" i="21" s="1"/>
  <c r="AN93" i="21"/>
  <c r="AN129" i="21" s="1"/>
  <c r="AN89" i="21"/>
  <c r="AN125" i="21" s="1"/>
  <c r="AN92" i="21"/>
  <c r="AN128" i="21" s="1"/>
  <c r="AN90" i="21"/>
  <c r="AN126" i="21" s="1"/>
  <c r="AN98" i="21"/>
  <c r="AN134" i="21" s="1"/>
  <c r="AN91" i="21"/>
  <c r="AN127" i="21" s="1"/>
  <c r="AN84" i="21"/>
  <c r="AN120" i="21" s="1"/>
  <c r="AN95" i="21"/>
  <c r="AN131" i="21" s="1"/>
  <c r="AN85" i="21"/>
  <c r="AN121" i="21" s="1"/>
  <c r="AN96" i="21"/>
  <c r="AN132" i="21" s="1"/>
  <c r="AP88" i="21"/>
  <c r="AP124" i="21" s="1"/>
  <c r="AP97" i="21"/>
  <c r="AP133" i="21" s="1"/>
  <c r="AP89" i="21"/>
  <c r="AP125" i="21" s="1"/>
  <c r="AP98" i="21"/>
  <c r="AP134" i="21" s="1"/>
  <c r="AP90" i="21"/>
  <c r="AP126" i="21" s="1"/>
  <c r="AP93" i="21"/>
  <c r="AP129" i="21" s="1"/>
  <c r="AP92" i="21"/>
  <c r="AP128" i="21" s="1"/>
  <c r="AP84" i="21"/>
  <c r="AP91" i="21"/>
  <c r="AP127" i="21" s="1"/>
  <c r="AP85" i="21"/>
  <c r="AP121" i="21" s="1"/>
  <c r="AP95" i="21"/>
  <c r="AP131" i="21" s="1"/>
  <c r="AP86" i="21"/>
  <c r="AP122" i="21" s="1"/>
  <c r="AP94" i="21"/>
  <c r="AP130" i="21" s="1"/>
  <c r="AP87" i="21"/>
  <c r="AP123" i="21" s="1"/>
  <c r="AP96" i="21"/>
  <c r="AP132" i="21" s="1"/>
  <c r="D86" i="21"/>
  <c r="D122" i="21" s="1"/>
  <c r="D97" i="21"/>
  <c r="D133" i="21" s="1"/>
  <c r="D87" i="21"/>
  <c r="D123" i="21" s="1"/>
  <c r="D98" i="21"/>
  <c r="D134" i="21" s="1"/>
  <c r="D88" i="21"/>
  <c r="D124" i="21" s="1"/>
  <c r="D95" i="21"/>
  <c r="D131" i="21" s="1"/>
  <c r="D89" i="21"/>
  <c r="D125" i="21" s="1"/>
  <c r="D94" i="21"/>
  <c r="D130" i="21" s="1"/>
  <c r="D90" i="21"/>
  <c r="D126" i="21" s="1"/>
  <c r="D93" i="21"/>
  <c r="D129" i="21" s="1"/>
  <c r="D91" i="21"/>
  <c r="D127" i="21" s="1"/>
  <c r="D84" i="21"/>
  <c r="D92" i="21"/>
  <c r="D128" i="21" s="1"/>
  <c r="D85" i="21"/>
  <c r="D121" i="21" s="1"/>
  <c r="D96" i="21"/>
  <c r="D132" i="21" s="1"/>
  <c r="AI85" i="21"/>
  <c r="AI121" i="21" s="1"/>
  <c r="AI94" i="21"/>
  <c r="AI130" i="21" s="1"/>
  <c r="AI86" i="21"/>
  <c r="AI122" i="21" s="1"/>
  <c r="AI93" i="21"/>
  <c r="AI129" i="21" s="1"/>
  <c r="AI87" i="21"/>
  <c r="AI123" i="21" s="1"/>
  <c r="AI97" i="21"/>
  <c r="AI133" i="21" s="1"/>
  <c r="AI88" i="21"/>
  <c r="AI124" i="21" s="1"/>
  <c r="AI96" i="21"/>
  <c r="AI132" i="21" s="1"/>
  <c r="AI89" i="21"/>
  <c r="AI125" i="21" s="1"/>
  <c r="AI98" i="21"/>
  <c r="AI134" i="21" s="1"/>
  <c r="AI90" i="21"/>
  <c r="AI126" i="21" s="1"/>
  <c r="AI92" i="21"/>
  <c r="AI128" i="21" s="1"/>
  <c r="AI91" i="21"/>
  <c r="AI127" i="21" s="1"/>
  <c r="AI84" i="21"/>
  <c r="AI120" i="21" s="1"/>
  <c r="AI95" i="21"/>
  <c r="AI131" i="21" s="1"/>
  <c r="Z85" i="21"/>
  <c r="Z121" i="21" s="1"/>
  <c r="Z95" i="21"/>
  <c r="Z131" i="21" s="1"/>
  <c r="Z86" i="21"/>
  <c r="Z122" i="21" s="1"/>
  <c r="Z94" i="21"/>
  <c r="Z130" i="21" s="1"/>
  <c r="Z87" i="21"/>
  <c r="Z123" i="21" s="1"/>
  <c r="Z96" i="21"/>
  <c r="Z132" i="21" s="1"/>
  <c r="Z88" i="21"/>
  <c r="Z124" i="21" s="1"/>
  <c r="Z97" i="21"/>
  <c r="Z133" i="21" s="1"/>
  <c r="Z89" i="21"/>
  <c r="Z125" i="21" s="1"/>
  <c r="Z98" i="21"/>
  <c r="Z134" i="21" s="1"/>
  <c r="Z90" i="21"/>
  <c r="Z126" i="21" s="1"/>
  <c r="Z93" i="21"/>
  <c r="Z129" i="21" s="1"/>
  <c r="Z91" i="21"/>
  <c r="Z127" i="21" s="1"/>
  <c r="Z84" i="21"/>
  <c r="Z120" i="21" s="1"/>
  <c r="Z92" i="21"/>
  <c r="Z128" i="21" s="1"/>
  <c r="AU85" i="21"/>
  <c r="AU121" i="21" s="1"/>
  <c r="AU95" i="21"/>
  <c r="AU131" i="21" s="1"/>
  <c r="AU86" i="21"/>
  <c r="AU122" i="21" s="1"/>
  <c r="AU94" i="21"/>
  <c r="AU130" i="21" s="1"/>
  <c r="AU87" i="21"/>
  <c r="AU123" i="21" s="1"/>
  <c r="AU93" i="21"/>
  <c r="AU129" i="21" s="1"/>
  <c r="AU88" i="21"/>
  <c r="AU124" i="21" s="1"/>
  <c r="AU97" i="21"/>
  <c r="AU133" i="21" s="1"/>
  <c r="AU89" i="21"/>
  <c r="AU125" i="21" s="1"/>
  <c r="AU96" i="21"/>
  <c r="AU132" i="21" s="1"/>
  <c r="AU90" i="21"/>
  <c r="AU126" i="21" s="1"/>
  <c r="AU98" i="21"/>
  <c r="AU134" i="21" s="1"/>
  <c r="AU92" i="21"/>
  <c r="AU128" i="21" s="1"/>
  <c r="AU91" i="21"/>
  <c r="AU127" i="21" s="1"/>
  <c r="AU84" i="21"/>
  <c r="AU120" i="21" s="1"/>
  <c r="M93" i="21"/>
  <c r="M129" i="21" s="1"/>
  <c r="M98" i="21"/>
  <c r="M134" i="21" s="1"/>
  <c r="M94" i="21"/>
  <c r="M130" i="21" s="1"/>
  <c r="M88" i="21"/>
  <c r="M124" i="21" s="1"/>
  <c r="M95" i="21"/>
  <c r="M131" i="21" s="1"/>
  <c r="M86" i="21"/>
  <c r="M122" i="21" s="1"/>
  <c r="M96" i="21"/>
  <c r="M132" i="21" s="1"/>
  <c r="M84" i="21"/>
  <c r="M120" i="21" s="1"/>
  <c r="M91" i="21"/>
  <c r="M127" i="21" s="1"/>
  <c r="M85" i="21"/>
  <c r="M121" i="21" s="1"/>
  <c r="M87" i="21"/>
  <c r="M123" i="21" s="1"/>
  <c r="M89" i="21"/>
  <c r="M125" i="21" s="1"/>
  <c r="M97" i="21"/>
  <c r="M133" i="21" s="1"/>
  <c r="M92" i="21"/>
  <c r="M128" i="21" s="1"/>
  <c r="M90" i="21"/>
  <c r="M126" i="21" s="1"/>
  <c r="AJ96" i="21"/>
  <c r="AJ132" i="21" s="1"/>
  <c r="AJ85" i="21"/>
  <c r="AJ121" i="21" s="1"/>
  <c r="AJ97" i="21"/>
  <c r="AJ133" i="21" s="1"/>
  <c r="AJ86" i="21"/>
  <c r="AJ122" i="21" s="1"/>
  <c r="AJ91" i="21"/>
  <c r="AJ127" i="21" s="1"/>
  <c r="AJ87" i="21"/>
  <c r="AJ123" i="21" s="1"/>
  <c r="AJ95" i="21"/>
  <c r="AJ131" i="21" s="1"/>
  <c r="AJ88" i="21"/>
  <c r="AJ124" i="21" s="1"/>
  <c r="AJ94" i="21"/>
  <c r="AJ130" i="21" s="1"/>
  <c r="AJ89" i="21"/>
  <c r="AJ125" i="21" s="1"/>
  <c r="AJ93" i="21"/>
  <c r="AJ129" i="21" s="1"/>
  <c r="AJ90" i="21"/>
  <c r="AJ126" i="21" s="1"/>
  <c r="AJ98" i="21"/>
  <c r="AJ134" i="21" s="1"/>
  <c r="AJ92" i="21"/>
  <c r="AJ128" i="21" s="1"/>
  <c r="AJ84" i="21"/>
  <c r="AJ120" i="21" s="1"/>
  <c r="W85" i="21"/>
  <c r="W121" i="21" s="1"/>
  <c r="W93" i="21"/>
  <c r="W129" i="21" s="1"/>
  <c r="W86" i="21"/>
  <c r="W122" i="21" s="1"/>
  <c r="W92" i="21"/>
  <c r="W128" i="21" s="1"/>
  <c r="W87" i="21"/>
  <c r="W123" i="21" s="1"/>
  <c r="W96" i="21"/>
  <c r="W132" i="21" s="1"/>
  <c r="W88" i="21"/>
  <c r="W124" i="21" s="1"/>
  <c r="W98" i="21"/>
  <c r="W134" i="21" s="1"/>
  <c r="W89" i="21"/>
  <c r="W125" i="21" s="1"/>
  <c r="W97" i="21"/>
  <c r="W133" i="21" s="1"/>
  <c r="W90" i="21"/>
  <c r="W126" i="21" s="1"/>
  <c r="W95" i="21"/>
  <c r="W131" i="21" s="1"/>
  <c r="W91" i="21"/>
  <c r="W127" i="21" s="1"/>
  <c r="W84" i="21"/>
  <c r="W120" i="21" s="1"/>
  <c r="W94" i="21"/>
  <c r="W130" i="21" s="1"/>
  <c r="V86" i="21"/>
  <c r="V122" i="21" s="1"/>
  <c r="V95" i="21"/>
  <c r="V131" i="21" s="1"/>
  <c r="V87" i="21"/>
  <c r="V123" i="21" s="1"/>
  <c r="V96" i="21"/>
  <c r="V132" i="21" s="1"/>
  <c r="V88" i="21"/>
  <c r="V124" i="21" s="1"/>
  <c r="V97" i="21"/>
  <c r="V133" i="21" s="1"/>
  <c r="V89" i="21"/>
  <c r="V125" i="21" s="1"/>
  <c r="V98" i="21"/>
  <c r="V134" i="21" s="1"/>
  <c r="V90" i="21"/>
  <c r="V126" i="21" s="1"/>
  <c r="V94" i="21"/>
  <c r="V130" i="21" s="1"/>
  <c r="V91" i="21"/>
  <c r="V127" i="21" s="1"/>
  <c r="V84" i="21"/>
  <c r="V120" i="21" s="1"/>
  <c r="V93" i="21"/>
  <c r="V129" i="21" s="1"/>
  <c r="V85" i="21"/>
  <c r="V121" i="21" s="1"/>
  <c r="V92" i="21"/>
  <c r="V128" i="21" s="1"/>
  <c r="AO90" i="21"/>
  <c r="AO126" i="21" s="1"/>
  <c r="AO97" i="21"/>
  <c r="AO133" i="21" s="1"/>
  <c r="AO91" i="21"/>
  <c r="AO127" i="21" s="1"/>
  <c r="AO87" i="21"/>
  <c r="AO123" i="21" s="1"/>
  <c r="AO92" i="21"/>
  <c r="AO128" i="21" s="1"/>
  <c r="AO89" i="21"/>
  <c r="AO125" i="21" s="1"/>
  <c r="AO93" i="21"/>
  <c r="AO129" i="21" s="1"/>
  <c r="AO85" i="21"/>
  <c r="AO121" i="21" s="1"/>
  <c r="AO94" i="21"/>
  <c r="AO130" i="21" s="1"/>
  <c r="AO98" i="21"/>
  <c r="AO134" i="21" s="1"/>
  <c r="AO95" i="21"/>
  <c r="AO131" i="21" s="1"/>
  <c r="AO84" i="21"/>
  <c r="AO120" i="21" s="1"/>
  <c r="AO88" i="21"/>
  <c r="AO124" i="21" s="1"/>
  <c r="AO86" i="21"/>
  <c r="AO122" i="21" s="1"/>
  <c r="AO96" i="21"/>
  <c r="AO132" i="21" s="1"/>
  <c r="BA89" i="21"/>
  <c r="BA125" i="21" s="1"/>
  <c r="BA84" i="21"/>
  <c r="BA120" i="21" s="1"/>
  <c r="BA85" i="21"/>
  <c r="BA121" i="21" s="1"/>
  <c r="BA87" i="21"/>
  <c r="BA123" i="21" s="1"/>
  <c r="BA96" i="21"/>
  <c r="BA132" i="21" s="1"/>
  <c r="BA91" i="21"/>
  <c r="BA127" i="21" s="1"/>
  <c r="BA88" i="21"/>
  <c r="BA124" i="21" s="1"/>
  <c r="BA92" i="21"/>
  <c r="BA128" i="21" s="1"/>
  <c r="BA90" i="21"/>
  <c r="BA126" i="21" s="1"/>
  <c r="BA93" i="21"/>
  <c r="BA129" i="21" s="1"/>
  <c r="BA86" i="21"/>
  <c r="BA122" i="21" s="1"/>
  <c r="BA94" i="21"/>
  <c r="BA130" i="21" s="1"/>
  <c r="BA98" i="21"/>
  <c r="BA134" i="21" s="1"/>
  <c r="BA95" i="21"/>
  <c r="BA131" i="21" s="1"/>
  <c r="BA97" i="21"/>
  <c r="BA133" i="21" s="1"/>
  <c r="AF86" i="21"/>
  <c r="AF122" i="21" s="1"/>
  <c r="AF92" i="21"/>
  <c r="AF128" i="21" s="1"/>
  <c r="AF87" i="21"/>
  <c r="AF123" i="21" s="1"/>
  <c r="AF91" i="21"/>
  <c r="AF127" i="21" s="1"/>
  <c r="AF88" i="21"/>
  <c r="AF124" i="21" s="1"/>
  <c r="AF95" i="21"/>
  <c r="AF131" i="21" s="1"/>
  <c r="AF89" i="21"/>
  <c r="AF125" i="21" s="1"/>
  <c r="AF94" i="21"/>
  <c r="AF130" i="21" s="1"/>
  <c r="AF90" i="21"/>
  <c r="AF126" i="21" s="1"/>
  <c r="AF98" i="21"/>
  <c r="AF134" i="21" s="1"/>
  <c r="AF93" i="21"/>
  <c r="AF129" i="21" s="1"/>
  <c r="AF84" i="21"/>
  <c r="AF120" i="21" s="1"/>
  <c r="AF96" i="21"/>
  <c r="AF132" i="21" s="1"/>
  <c r="AF85" i="21"/>
  <c r="AF121" i="21" s="1"/>
  <c r="AF97" i="21"/>
  <c r="AF133" i="21" s="1"/>
  <c r="AZ87" i="21"/>
  <c r="AZ123" i="21" s="1"/>
  <c r="AZ95" i="21"/>
  <c r="AZ131" i="21" s="1"/>
  <c r="AZ88" i="21"/>
  <c r="AZ124" i="21" s="1"/>
  <c r="AZ94" i="21"/>
  <c r="AZ130" i="21" s="1"/>
  <c r="AZ89" i="21"/>
  <c r="AZ125" i="21" s="1"/>
  <c r="AZ93" i="21"/>
  <c r="AZ129" i="21" s="1"/>
  <c r="AZ90" i="21"/>
  <c r="AZ126" i="21" s="1"/>
  <c r="AZ98" i="21"/>
  <c r="AZ134" i="21" s="1"/>
  <c r="AZ92" i="21"/>
  <c r="AZ128" i="21" s="1"/>
  <c r="AZ84" i="21"/>
  <c r="AZ120" i="21" s="1"/>
  <c r="AZ96" i="21"/>
  <c r="AZ132" i="21" s="1"/>
  <c r="AZ85" i="21"/>
  <c r="AZ121" i="21" s="1"/>
  <c r="AZ97" i="21"/>
  <c r="AZ133" i="21" s="1"/>
  <c r="AZ86" i="21"/>
  <c r="AZ122" i="21" s="1"/>
  <c r="AZ91" i="21"/>
  <c r="AZ127" i="21" s="1"/>
  <c r="R94" i="21"/>
  <c r="R130" i="21" s="1"/>
  <c r="R85" i="21"/>
  <c r="R121" i="21" s="1"/>
  <c r="R93" i="21"/>
  <c r="R129" i="21" s="1"/>
  <c r="R86" i="21"/>
  <c r="R122" i="21" s="1"/>
  <c r="R92" i="21"/>
  <c r="R128" i="21" s="1"/>
  <c r="R87" i="21"/>
  <c r="R123" i="21" s="1"/>
  <c r="R96" i="21"/>
  <c r="R132" i="21" s="1"/>
  <c r="R88" i="21"/>
  <c r="R124" i="21" s="1"/>
  <c r="R97" i="21"/>
  <c r="R133" i="21" s="1"/>
  <c r="R89" i="21"/>
  <c r="R125" i="21" s="1"/>
  <c r="R98" i="21"/>
  <c r="R134" i="21" s="1"/>
  <c r="R90" i="21"/>
  <c r="R126" i="21" s="1"/>
  <c r="R95" i="21"/>
  <c r="R131" i="21" s="1"/>
  <c r="R91" i="21"/>
  <c r="R127" i="21" s="1"/>
  <c r="R84" i="21"/>
  <c r="R120" i="21" s="1"/>
  <c r="AK86" i="21"/>
  <c r="AK122" i="21" s="1"/>
  <c r="AK89" i="21"/>
  <c r="AK125" i="21" s="1"/>
  <c r="AK84" i="21"/>
  <c r="AK120" i="21" s="1"/>
  <c r="AK87" i="21"/>
  <c r="AK123" i="21" s="1"/>
  <c r="AK96" i="21"/>
  <c r="AK132" i="21" s="1"/>
  <c r="AK91" i="21"/>
  <c r="AK127" i="21" s="1"/>
  <c r="AK97" i="21"/>
  <c r="AK133" i="21" s="1"/>
  <c r="AK92" i="21"/>
  <c r="AK128" i="21" s="1"/>
  <c r="AK85" i="21"/>
  <c r="AK121" i="21" s="1"/>
  <c r="AK93" i="21"/>
  <c r="AK129" i="21" s="1"/>
  <c r="AK88" i="21"/>
  <c r="AK124" i="21" s="1"/>
  <c r="AK94" i="21"/>
  <c r="AK130" i="21" s="1"/>
  <c r="AK98" i="21"/>
  <c r="AK134" i="21" s="1"/>
  <c r="AK95" i="21"/>
  <c r="AK131" i="21" s="1"/>
  <c r="AK90" i="21"/>
  <c r="AK126" i="21" s="1"/>
  <c r="AM88" i="21"/>
  <c r="AM124" i="21" s="1"/>
  <c r="AM95" i="21"/>
  <c r="AM131" i="21" s="1"/>
  <c r="AM89" i="21"/>
  <c r="AM125" i="21" s="1"/>
  <c r="AM97" i="21"/>
  <c r="AM133" i="21" s="1"/>
  <c r="AM90" i="21"/>
  <c r="AM126" i="21" s="1"/>
  <c r="AM91" i="21"/>
  <c r="AM127" i="21" s="1"/>
  <c r="AM94" i="21"/>
  <c r="AM130" i="21" s="1"/>
  <c r="AM84" i="21"/>
  <c r="AM120" i="21" s="1"/>
  <c r="AM93" i="21"/>
  <c r="AM129" i="21" s="1"/>
  <c r="AM85" i="21"/>
  <c r="AM121" i="21" s="1"/>
  <c r="AM92" i="21"/>
  <c r="AM128" i="21" s="1"/>
  <c r="AM86" i="21"/>
  <c r="AM122" i="21" s="1"/>
  <c r="AM96" i="21"/>
  <c r="AM132" i="21" s="1"/>
  <c r="AM87" i="21"/>
  <c r="AM123" i="21" s="1"/>
  <c r="AM98" i="21"/>
  <c r="AM134" i="21" s="1"/>
  <c r="AB87" i="21"/>
  <c r="AB123" i="21" s="1"/>
  <c r="AB92" i="21"/>
  <c r="AB128" i="21" s="1"/>
  <c r="AB88" i="21"/>
  <c r="AB124" i="21" s="1"/>
  <c r="AB91" i="21"/>
  <c r="AB127" i="21" s="1"/>
  <c r="AB89" i="21"/>
  <c r="AB125" i="21" s="1"/>
  <c r="AB98" i="21"/>
  <c r="AB134" i="21" s="1"/>
  <c r="AB90" i="21"/>
  <c r="AB126" i="21" s="1"/>
  <c r="AB95" i="21"/>
  <c r="AB131" i="21" s="1"/>
  <c r="AB94" i="21"/>
  <c r="AB130" i="21" s="1"/>
  <c r="AB84" i="21"/>
  <c r="AB96" i="21"/>
  <c r="AB132" i="21" s="1"/>
  <c r="AB85" i="21"/>
  <c r="AB121" i="21" s="1"/>
  <c r="AB97" i="21"/>
  <c r="AB133" i="21" s="1"/>
  <c r="AB86" i="21"/>
  <c r="AB122" i="21" s="1"/>
  <c r="AB93" i="21"/>
  <c r="AB129" i="21" s="1"/>
  <c r="K2" i="20"/>
  <c r="A10" i="19" s="1"/>
  <c r="J2" i="20"/>
  <c r="AZ117" i="21"/>
  <c r="AH117" i="21"/>
  <c r="R117" i="21"/>
  <c r="S117" i="21"/>
  <c r="AK117" i="21"/>
  <c r="U117" i="21"/>
  <c r="AM117" i="21"/>
  <c r="AT117" i="21"/>
  <c r="AB117" i="21"/>
  <c r="AW117" i="21"/>
  <c r="AV117" i="21"/>
  <c r="AD117" i="21"/>
  <c r="N117" i="21"/>
  <c r="AY117" i="21"/>
  <c r="AG117" i="21"/>
  <c r="Q117" i="21"/>
  <c r="AA117" i="21"/>
  <c r="AN117" i="21"/>
  <c r="X117" i="21"/>
  <c r="AI117" i="21"/>
  <c r="AR117" i="21"/>
  <c r="Z117" i="21"/>
  <c r="AS117" i="21"/>
  <c r="AU117" i="21"/>
  <c r="AC117" i="21"/>
  <c r="M117" i="21"/>
  <c r="O117" i="21"/>
  <c r="AJ117" i="21"/>
  <c r="T117" i="21"/>
  <c r="W117" i="21"/>
  <c r="AL117" i="21"/>
  <c r="V117" i="21"/>
  <c r="AE117" i="21"/>
  <c r="AO117" i="21"/>
  <c r="Y117" i="21"/>
  <c r="BA117" i="21"/>
  <c r="AX117" i="21"/>
  <c r="AF117" i="21"/>
  <c r="P117" i="21"/>
  <c r="C428" i="21"/>
  <c r="C86" i="13" s="1"/>
  <c r="C67" i="12" s="1"/>
  <c r="AL99" i="21" l="1"/>
  <c r="C350" i="21"/>
  <c r="W99" i="21"/>
  <c r="AP99" i="21"/>
  <c r="B131" i="21"/>
  <c r="M419" i="21" s="1"/>
  <c r="M37" i="8" s="1"/>
  <c r="B435" i="21"/>
  <c r="B93" i="13" s="1"/>
  <c r="D93" i="13" s="1"/>
  <c r="F93" i="13" s="1"/>
  <c r="B133" i="21"/>
  <c r="O419" i="21" s="1"/>
  <c r="O37" i="8" s="1"/>
  <c r="B437" i="21"/>
  <c r="B95" i="13" s="1"/>
  <c r="D95" i="13" s="1"/>
  <c r="F95" i="13" s="1"/>
  <c r="AX99" i="21"/>
  <c r="O99" i="21"/>
  <c r="G99" i="21"/>
  <c r="AZ99" i="21"/>
  <c r="AD99" i="21"/>
  <c r="AT99" i="21"/>
  <c r="B132" i="21"/>
  <c r="N419" i="21" s="1"/>
  <c r="N37" i="8" s="1"/>
  <c r="B436" i="21"/>
  <c r="B94" i="13" s="1"/>
  <c r="D94" i="13" s="1"/>
  <c r="F94" i="13" s="1"/>
  <c r="B130" i="21"/>
  <c r="L419" i="21" s="1"/>
  <c r="L37" i="8" s="1"/>
  <c r="B434" i="21"/>
  <c r="B92" i="13" s="1"/>
  <c r="D92" i="13" s="1"/>
  <c r="F92" i="13" s="1"/>
  <c r="AC99" i="21"/>
  <c r="AS99" i="21"/>
  <c r="AK99" i="21"/>
  <c r="B427" i="21"/>
  <c r="B85" i="13" s="1"/>
  <c r="D85" i="13" s="1"/>
  <c r="B99" i="21"/>
  <c r="B424" i="21"/>
  <c r="B82" i="13" s="1"/>
  <c r="D82" i="13" s="1"/>
  <c r="P99" i="21"/>
  <c r="Y99" i="21"/>
  <c r="X99" i="21"/>
  <c r="N99" i="21"/>
  <c r="AV99" i="21"/>
  <c r="V99" i="21"/>
  <c r="AI99" i="21"/>
  <c r="Q99" i="21"/>
  <c r="L99" i="21"/>
  <c r="AH99" i="21"/>
  <c r="B134" i="21"/>
  <c r="P419" i="21" s="1"/>
  <c r="P37" i="8" s="1"/>
  <c r="B438" i="21"/>
  <c r="B96" i="13" s="1"/>
  <c r="D96" i="13" s="1"/>
  <c r="F96" i="13" s="1"/>
  <c r="B127" i="21"/>
  <c r="B431" i="21"/>
  <c r="B89" i="13" s="1"/>
  <c r="D89" i="13" s="1"/>
  <c r="F89" i="13" s="1"/>
  <c r="F99" i="21"/>
  <c r="H99" i="21"/>
  <c r="AO99" i="21"/>
  <c r="M99" i="21"/>
  <c r="AU99" i="21"/>
  <c r="Z99" i="21"/>
  <c r="D99" i="21"/>
  <c r="AN99" i="21"/>
  <c r="AW99" i="21"/>
  <c r="U99" i="21"/>
  <c r="B426" i="21"/>
  <c r="B84" i="13" s="1"/>
  <c r="D84" i="13" s="1"/>
  <c r="B125" i="21"/>
  <c r="G419" i="21" s="1"/>
  <c r="G37" i="8" s="1"/>
  <c r="B429" i="21"/>
  <c r="B87" i="13" s="1"/>
  <c r="D87" i="13" s="1"/>
  <c r="F87" i="13" s="1"/>
  <c r="I99" i="21"/>
  <c r="J99" i="21"/>
  <c r="R99" i="21"/>
  <c r="C99" i="21"/>
  <c r="S99" i="21"/>
  <c r="B128" i="21"/>
  <c r="B432" i="21"/>
  <c r="B90" i="13" s="1"/>
  <c r="D90" i="13" s="1"/>
  <c r="F90" i="13" s="1"/>
  <c r="B126" i="21"/>
  <c r="H419" i="21" s="1"/>
  <c r="H37" i="8" s="1"/>
  <c r="B430" i="21"/>
  <c r="B88" i="13" s="1"/>
  <c r="D88" i="13" s="1"/>
  <c r="F88" i="13" s="1"/>
  <c r="AR99" i="21"/>
  <c r="AG99" i="21"/>
  <c r="K99" i="21"/>
  <c r="AB99" i="21"/>
  <c r="AB120" i="21"/>
  <c r="AB135" i="21" s="1"/>
  <c r="B305" i="21" s="1"/>
  <c r="AM99" i="21"/>
  <c r="AF99" i="21"/>
  <c r="AJ99" i="21"/>
  <c r="AY99" i="21"/>
  <c r="B129" i="21"/>
  <c r="K419" i="21" s="1"/>
  <c r="K37" i="8" s="1"/>
  <c r="B433" i="21"/>
  <c r="B91" i="13" s="1"/>
  <c r="D91" i="13" s="1"/>
  <c r="F91" i="13" s="1"/>
  <c r="B428" i="21"/>
  <c r="B86" i="13" s="1"/>
  <c r="D86" i="13" s="1"/>
  <c r="BA99" i="21"/>
  <c r="B425" i="21"/>
  <c r="B83" i="13" s="1"/>
  <c r="D83" i="13" s="1"/>
  <c r="AQ99" i="21"/>
  <c r="E99" i="21"/>
  <c r="AE99" i="21"/>
  <c r="T99" i="21"/>
  <c r="AA99" i="21"/>
  <c r="AO135" i="21"/>
  <c r="B318" i="21" s="1"/>
  <c r="W135" i="21"/>
  <c r="B300" i="21" s="1"/>
  <c r="AJ135" i="21"/>
  <c r="B313" i="21" s="1"/>
  <c r="Z135" i="21"/>
  <c r="B303" i="21" s="1"/>
  <c r="AI135" i="21"/>
  <c r="B312" i="21" s="1"/>
  <c r="U135" i="21"/>
  <c r="B298" i="21" s="1"/>
  <c r="AF135" i="21"/>
  <c r="B309" i="21" s="1"/>
  <c r="BA135" i="21"/>
  <c r="B330" i="21" s="1"/>
  <c r="V135" i="21"/>
  <c r="B299" i="21" s="1"/>
  <c r="M135" i="21"/>
  <c r="B290" i="21" s="1"/>
  <c r="AU135" i="21"/>
  <c r="B324" i="21" s="1"/>
  <c r="AN135" i="21"/>
  <c r="B317" i="21" s="1"/>
  <c r="Q135" i="21"/>
  <c r="B294" i="21" s="1"/>
  <c r="AY135" i="21"/>
  <c r="B328" i="21" s="1"/>
  <c r="AD135" i="21"/>
  <c r="B307" i="21" s="1"/>
  <c r="AW135" i="21"/>
  <c r="B326" i="21" s="1"/>
  <c r="AT135" i="21"/>
  <c r="B323" i="21" s="1"/>
  <c r="S135" i="21"/>
  <c r="B296" i="21" s="1"/>
  <c r="AH135" i="21"/>
  <c r="B311" i="21" s="1"/>
  <c r="P135" i="21"/>
  <c r="B293" i="21" s="1"/>
  <c r="Y135" i="21"/>
  <c r="B302" i="21" s="1"/>
  <c r="AR135" i="21"/>
  <c r="B321" i="21" s="1"/>
  <c r="AG135" i="21"/>
  <c r="B310" i="21" s="1"/>
  <c r="N135" i="21"/>
  <c r="B291" i="21" s="1"/>
  <c r="AV135" i="21"/>
  <c r="B325" i="21" s="1"/>
  <c r="AK135" i="21"/>
  <c r="B314" i="21" s="1"/>
  <c r="R135" i="21"/>
  <c r="B295" i="21" s="1"/>
  <c r="AX135" i="21"/>
  <c r="B327" i="21" s="1"/>
  <c r="AE135" i="21"/>
  <c r="B308" i="21" s="1"/>
  <c r="AL135" i="21"/>
  <c r="B315" i="21" s="1"/>
  <c r="T135" i="21"/>
  <c r="B297" i="21" s="1"/>
  <c r="O135" i="21"/>
  <c r="B292" i="21" s="1"/>
  <c r="AC135" i="21"/>
  <c r="B306" i="21" s="1"/>
  <c r="AS135" i="21"/>
  <c r="B322" i="21" s="1"/>
  <c r="X135" i="21"/>
  <c r="B301" i="21" s="1"/>
  <c r="AA135" i="21"/>
  <c r="B304" i="21" s="1"/>
  <c r="AM135" i="21"/>
  <c r="B316" i="21" s="1"/>
  <c r="AZ135" i="21"/>
  <c r="B329" i="21" s="1"/>
  <c r="E86" i="13"/>
  <c r="C425" i="21"/>
  <c r="C83" i="13" s="1"/>
  <c r="E83" i="13" s="1"/>
  <c r="C427" i="21"/>
  <c r="C85" i="13" s="1"/>
  <c r="C66" i="12" s="1"/>
  <c r="C426" i="21"/>
  <c r="C84" i="13" s="1"/>
  <c r="C65" i="12" s="1"/>
  <c r="C424" i="21"/>
  <c r="C82" i="13" s="1"/>
  <c r="B350" i="21"/>
  <c r="F419" i="21"/>
  <c r="F37" i="8" s="1"/>
  <c r="B123" i="21"/>
  <c r="B349" i="21" s="1"/>
  <c r="B122" i="21"/>
  <c r="C348" i="21" s="1"/>
  <c r="B121" i="21"/>
  <c r="C347" i="21" s="1"/>
  <c r="F117" i="21"/>
  <c r="F120" i="21"/>
  <c r="F135" i="21" s="1"/>
  <c r="D120" i="21"/>
  <c r="D135" i="21" s="1"/>
  <c r="D117" i="21"/>
  <c r="AP117" i="21"/>
  <c r="AP120" i="21"/>
  <c r="AP135" i="21" s="1"/>
  <c r="B117" i="21"/>
  <c r="B120" i="21"/>
  <c r="I117" i="21"/>
  <c r="I120" i="21"/>
  <c r="I135" i="21" s="1"/>
  <c r="H120" i="21"/>
  <c r="H135" i="21" s="1"/>
  <c r="H117" i="21"/>
  <c r="L117" i="21"/>
  <c r="L120" i="21"/>
  <c r="L135" i="21" s="1"/>
  <c r="K120" i="21"/>
  <c r="K135" i="21" s="1"/>
  <c r="K117" i="21"/>
  <c r="AQ120" i="21"/>
  <c r="AQ135" i="21" s="1"/>
  <c r="AQ117" i="21"/>
  <c r="J120" i="21"/>
  <c r="J135" i="21" s="1"/>
  <c r="J117" i="21"/>
  <c r="C120" i="21"/>
  <c r="C135" i="21" s="1"/>
  <c r="C117" i="21"/>
  <c r="G117" i="21"/>
  <c r="G120" i="21"/>
  <c r="G135" i="21" s="1"/>
  <c r="E117" i="21"/>
  <c r="E120" i="21"/>
  <c r="E135" i="21" s="1"/>
  <c r="D350" i="21" l="1"/>
  <c r="B74" i="12"/>
  <c r="F83" i="13"/>
  <c r="B76" i="12"/>
  <c r="F86" i="13"/>
  <c r="B73" i="12"/>
  <c r="B69" i="12"/>
  <c r="B75" i="12"/>
  <c r="C356" i="21"/>
  <c r="B356" i="21"/>
  <c r="B66" i="12"/>
  <c r="C354" i="21"/>
  <c r="B354" i="21"/>
  <c r="B358" i="21"/>
  <c r="C358" i="21"/>
  <c r="B355" i="21"/>
  <c r="C355" i="21"/>
  <c r="B64" i="12"/>
  <c r="B353" i="21"/>
  <c r="C353" i="21"/>
  <c r="I419" i="21"/>
  <c r="I37" i="8" s="1"/>
  <c r="B68" i="12"/>
  <c r="B71" i="12"/>
  <c r="B351" i="21"/>
  <c r="C351" i="21"/>
  <c r="J419" i="21"/>
  <c r="J37" i="8" s="1"/>
  <c r="B359" i="21"/>
  <c r="C359" i="21"/>
  <c r="B70" i="12"/>
  <c r="B360" i="21"/>
  <c r="C360" i="21"/>
  <c r="B77" i="12"/>
  <c r="C352" i="21"/>
  <c r="B352" i="21"/>
  <c r="B67" i="12"/>
  <c r="B72" i="12"/>
  <c r="B65" i="12"/>
  <c r="B357" i="21"/>
  <c r="C357" i="21"/>
  <c r="B63" i="12"/>
  <c r="B388" i="21"/>
  <c r="C388" i="21" s="1"/>
  <c r="D388" i="21" s="1"/>
  <c r="B385" i="21"/>
  <c r="C385" i="21" s="1"/>
  <c r="D385" i="21" s="1"/>
  <c r="B375" i="21"/>
  <c r="C375" i="21" s="1"/>
  <c r="D375" i="21" s="1"/>
  <c r="B402" i="21"/>
  <c r="C402" i="21" s="1"/>
  <c r="D402" i="21" s="1"/>
  <c r="B383" i="21"/>
  <c r="C383" i="21" s="1"/>
  <c r="D383" i="21" s="1"/>
  <c r="B401" i="21"/>
  <c r="C401" i="21" s="1"/>
  <c r="D401" i="21" s="1"/>
  <c r="B406" i="21"/>
  <c r="C406" i="21" s="1"/>
  <c r="D406" i="21" s="1"/>
  <c r="B380" i="21"/>
  <c r="C380" i="21" s="1"/>
  <c r="D380" i="21" s="1"/>
  <c r="B378" i="21"/>
  <c r="C378" i="21" s="1"/>
  <c r="D378" i="21" s="1"/>
  <c r="B393" i="21"/>
  <c r="C393" i="21" s="1"/>
  <c r="D393" i="21" s="1"/>
  <c r="B413" i="21"/>
  <c r="C413" i="21" s="1"/>
  <c r="D413" i="21" s="1"/>
  <c r="B386" i="21"/>
  <c r="C386" i="21" s="1"/>
  <c r="D386" i="21" s="1"/>
  <c r="B382" i="21"/>
  <c r="C382" i="21" s="1"/>
  <c r="D382" i="21" s="1"/>
  <c r="B376" i="21"/>
  <c r="C376" i="21" s="1"/>
  <c r="D376" i="21" s="1"/>
  <c r="B411" i="21"/>
  <c r="C411" i="21" s="1"/>
  <c r="D411" i="21" s="1"/>
  <c r="B415" i="21"/>
  <c r="C415" i="21" s="1"/>
  <c r="D415" i="21" s="1"/>
  <c r="B391" i="21"/>
  <c r="C391" i="21" s="1"/>
  <c r="D391" i="21" s="1"/>
  <c r="B390" i="21"/>
  <c r="C390" i="21" s="1"/>
  <c r="D390" i="21" s="1"/>
  <c r="B381" i="21"/>
  <c r="C381" i="21" s="1"/>
  <c r="D381" i="21" s="1"/>
  <c r="B414" i="21"/>
  <c r="C414" i="21" s="1"/>
  <c r="D414" i="21" s="1"/>
  <c r="B389" i="21"/>
  <c r="C389" i="21" s="1"/>
  <c r="D389" i="21" s="1"/>
  <c r="B407" i="21"/>
  <c r="C407" i="21" s="1"/>
  <c r="D407" i="21" s="1"/>
  <c r="B377" i="21"/>
  <c r="C377" i="21" s="1"/>
  <c r="D377" i="21" s="1"/>
  <c r="B400" i="21"/>
  <c r="C400" i="21" s="1"/>
  <c r="D400" i="21" s="1"/>
  <c r="B412" i="21"/>
  <c r="C412" i="21" s="1"/>
  <c r="D412" i="21" s="1"/>
  <c r="B399" i="21"/>
  <c r="C399" i="21" s="1"/>
  <c r="D399" i="21" s="1"/>
  <c r="B410" i="21"/>
  <c r="C410" i="21" s="1"/>
  <c r="D410" i="21" s="1"/>
  <c r="B395" i="21"/>
  <c r="C395" i="21" s="1"/>
  <c r="D395" i="21" s="1"/>
  <c r="B387" i="21"/>
  <c r="C387" i="21" s="1"/>
  <c r="D387" i="21" s="1"/>
  <c r="B396" i="21"/>
  <c r="C396" i="21" s="1"/>
  <c r="D396" i="21" s="1"/>
  <c r="B408" i="21"/>
  <c r="C408" i="21" s="1"/>
  <c r="D408" i="21" s="1"/>
  <c r="B392" i="21"/>
  <c r="C392" i="21" s="1"/>
  <c r="D392" i="21" s="1"/>
  <c r="B379" i="21"/>
  <c r="C379" i="21" s="1"/>
  <c r="D379" i="21" s="1"/>
  <c r="B409" i="21"/>
  <c r="C409" i="21" s="1"/>
  <c r="D409" i="21" s="1"/>
  <c r="B384" i="21"/>
  <c r="C384" i="21" s="1"/>
  <c r="D384" i="21" s="1"/>
  <c r="B394" i="21"/>
  <c r="C394" i="21" s="1"/>
  <c r="D394" i="21" s="1"/>
  <c r="B397" i="21"/>
  <c r="C397" i="21" s="1"/>
  <c r="D397" i="21" s="1"/>
  <c r="B398" i="21"/>
  <c r="C398" i="21" s="1"/>
  <c r="D398" i="21" s="1"/>
  <c r="B403" i="21"/>
  <c r="C403" i="21" s="1"/>
  <c r="D403" i="21" s="1"/>
  <c r="C64" i="12"/>
  <c r="D419" i="21"/>
  <c r="D37" i="8" s="1"/>
  <c r="E85" i="13"/>
  <c r="F85" i="13" s="1"/>
  <c r="E419" i="21"/>
  <c r="E37" i="8" s="1"/>
  <c r="C419" i="21"/>
  <c r="C37" i="8" s="1"/>
  <c r="C349" i="21"/>
  <c r="D349" i="21" s="1"/>
  <c r="E84" i="13"/>
  <c r="F84" i="13" s="1"/>
  <c r="B348" i="21"/>
  <c r="D348" i="21" s="1"/>
  <c r="B347" i="21"/>
  <c r="D347" i="21" s="1"/>
  <c r="B281" i="21"/>
  <c r="B366" i="21"/>
  <c r="C366" i="21" s="1"/>
  <c r="D366" i="21" s="1"/>
  <c r="B289" i="21"/>
  <c r="B374" i="21"/>
  <c r="C374" i="21" s="1"/>
  <c r="D374" i="21" s="1"/>
  <c r="B284" i="21"/>
  <c r="B369" i="21"/>
  <c r="C369" i="21" s="1"/>
  <c r="D369" i="21" s="1"/>
  <c r="B280" i="21"/>
  <c r="B365" i="21"/>
  <c r="C365" i="21" s="1"/>
  <c r="D365" i="21" s="1"/>
  <c r="B282" i="21"/>
  <c r="B367" i="21"/>
  <c r="C367" i="21" s="1"/>
  <c r="D367" i="21" s="1"/>
  <c r="B287" i="21"/>
  <c r="B372" i="21"/>
  <c r="C372" i="21" s="1"/>
  <c r="D372" i="21" s="1"/>
  <c r="B288" i="21"/>
  <c r="B373" i="21"/>
  <c r="C373" i="21" s="1"/>
  <c r="D373" i="21" s="1"/>
  <c r="B285" i="21"/>
  <c r="B370" i="21"/>
  <c r="C370" i="21" s="1"/>
  <c r="D370" i="21" s="1"/>
  <c r="B286" i="21"/>
  <c r="B371" i="21"/>
  <c r="C371" i="21" s="1"/>
  <c r="D371" i="21" s="1"/>
  <c r="B319" i="21"/>
  <c r="B404" i="21"/>
  <c r="C404" i="21" s="1"/>
  <c r="D404" i="21" s="1"/>
  <c r="B283" i="21"/>
  <c r="B368" i="21"/>
  <c r="C368" i="21" s="1"/>
  <c r="D368" i="21" s="1"/>
  <c r="B320" i="21"/>
  <c r="B405" i="21"/>
  <c r="C405" i="21" s="1"/>
  <c r="D405" i="21" s="1"/>
  <c r="C346" i="21"/>
  <c r="B346" i="21"/>
  <c r="B135" i="21"/>
  <c r="D359" i="21" l="1"/>
  <c r="D353" i="21"/>
  <c r="D354" i="21"/>
  <c r="D351" i="21"/>
  <c r="D355" i="21"/>
  <c r="D356" i="21"/>
  <c r="D352" i="21"/>
  <c r="D357" i="21"/>
  <c r="D360" i="21"/>
  <c r="D358" i="21"/>
  <c r="B279" i="21"/>
  <c r="B419" i="21"/>
  <c r="B37" i="8" s="1"/>
  <c r="B342" i="21"/>
  <c r="B364" i="21"/>
  <c r="C364" i="21" s="1"/>
  <c r="D364" i="21" s="1"/>
  <c r="D346" i="21"/>
  <c r="A342" i="21"/>
  <c r="E82" i="13"/>
  <c r="F82" i="13" s="1"/>
  <c r="C63" i="12"/>
  <c r="C342"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<sst xmlns="http://schemas.openxmlformats.org/spreadsheetml/2006/main" count="955" uniqueCount="326">
  <si>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</si>
  <si>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</si>
  <si>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</si>
  <si>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</si>
  <si>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</si>
  <si>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</si>
  <si>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</si>
  <si>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</si>
  <si>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</si>
  <si>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</si>
  <si>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</si>
  <si>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</si>
  <si>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</si>
  <si>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</si>
  <si>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</si>
  <si>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</si>
  <si>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</si>
  <si>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</si>
  <si>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</si>
  <si>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</si>
  <si>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</si>
  <si>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</si>
  <si>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</si>
  <si>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</si>
  <si>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</si>
  <si>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</si>
  <si>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</si>
  <si>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</si>
  <si>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</si>
  <si>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</si>
  <si>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</si>
  <si>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</si>
  <si>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</si>
  <si>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</si>
  <si>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</si>
  <si>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</si>
  <si>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</si>
  <si>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</si>
  <si>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</si>
  <si>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</si>
  <si>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</si>
  <si>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</si>
  <si>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</si>
  <si>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</si>
  <si>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</si>
  <si>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</si>
  <si>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</si>
  <si>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</si>
  <si>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</si>
  <si>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</si>
  <si>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</si>
  <si>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</si>
  <si>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</si>
  <si>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</si>
  <si>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</si>
  <si>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</si>
  <si>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</si>
  <si>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</si>
  <si>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</si>
  <si>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</si>
  <si>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</si>
  <si>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</si>
  <si>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</si>
  <si>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</si>
  <si>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</si>
  <si>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</si>
  <si>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</si>
  <si>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</si>
  <si>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</si>
  <si>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</si>
  <si>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</si>
  <si>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</si>
  <si>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</si>
  <si>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</si>
  <si>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</si>
  <si>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</si>
  <si>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</si>
  <si>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</si>
  <si>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</si>
  <si>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</si>
  <si>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</si>
  <si>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</si>
  <si>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</si>
  <si>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</si>
  <si>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</si>
  <si>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</si>
  <si>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</si>
  <si>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</si>
  <si>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</si>
  <si>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</si>
  <si>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</si>
  <si>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</si>
  <si>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</si>
  <si>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</si>
  <si>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</si>
  <si>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</si>
  <si>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</si>
  <si>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</si>
  <si>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</si>
  <si>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</si>
  <si>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</si>
  <si>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</si>
  <si>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</si>
  <si>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</si>
  <si>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</si>
  <si>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</si>
  <si>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</si>
  <si>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</si>
  <si>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</si>
  <si>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</si>
  <si>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</si>
  <si>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</si>
  <si>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</si>
  <si>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</si>
  <si>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</si>
  <si>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</si>
  <si>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</si>
  <si>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</si>
  <si>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</si>
  <si>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</si>
  <si>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</si>
  <si>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</si>
  <si>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</si>
  <si>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</si>
  <si>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</si>
  <si>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</si>
  <si>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</si>
  <si>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</si>
  <si>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</si>
  <si>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</si>
  <si>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</si>
  <si>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</si>
  <si>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</si>
  <si>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</si>
  <si>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</si>
  <si>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</si>
  <si>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</si>
  <si>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</si>
  <si>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</si>
  <si>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</si>
  <si>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</si>
  <si>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</si>
  <si>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</si>
  <si>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</si>
  <si>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</si>
  <si>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</si>
  <si>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</si>
  <si>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</si>
  <si>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</si>
  <si>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</si>
  <si>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</si>
  <si>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</si>
  <si>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</si>
  <si>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</si>
  <si>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</si>
  <si>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</si>
  <si>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</si>
  <si>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</si>
  <si>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</si>
  <si>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</si>
  <si>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</si>
  <si>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</si>
  <si>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</si>
  <si>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</si>
  <si>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</si>
  <si>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</si>
  <si>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</si>
  <si>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</si>
  <si>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</si>
  <si>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</si>
  <si>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</si>
  <si>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</si>
  <si>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</si>
  <si>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</si>
  <si>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</si>
  <si>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</si>
  <si>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</si>
  <si>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</si>
  <si>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</si>
  <si>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</si>
  <si>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</si>
  <si>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</si>
  <si>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</si>
  <si>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</si>
  <si>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</si>
  <si>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</si>
  <si>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</si>
  <si>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</si>
  <si>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</si>
  <si>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</si>
  <si>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</si>
  <si>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</si>
  <si>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</si>
  <si>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</si>
  <si>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</si>
  <si>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</si>
  <si>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</si>
  <si>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</si>
  <si>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Current Waiting List Size (Patients):</t>
  </si>
  <si>
    <t>Ideal Waiting List Range (Patients):</t>
  </si>
  <si>
    <t>Waiting List Summary</t>
  </si>
  <si>
    <t>Waiting List Summary Table</t>
  </si>
  <si>
    <t>From Capacity tab:</t>
  </si>
  <si>
    <t>Avg. per week (52 Weeks)</t>
  </si>
  <si>
    <t>Capacity Start Date:</t>
  </si>
  <si>
    <t>Capacity/Wk (avg)</t>
  </si>
  <si>
    <t>v0.9.8</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</si>
  <si>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</si>
  <si>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</si>
  <si>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</si>
  <si>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</si>
  <si>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</si>
  <si>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</si>
  <si>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</si>
  <si>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</si>
  <si>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</si>
  <si>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</si>
  <si>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</si>
  <si>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</si>
  <si>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</si>
  <si>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</si>
  <si>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</si>
  <si>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</si>
  <si>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</si>
  <si>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</si>
  <si>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</si>
  <si>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</si>
  <si>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</si>
  <si>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</si>
  <si>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</si>
  <si>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</si>
  <si>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</si>
  <si>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</si>
  <si>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</si>
  <si>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</si>
  <si>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</si>
  <si>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</si>
  <si>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</si>
  <si>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</si>
  <si>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</si>
  <si>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</si>
  <si>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</si>
  <si>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</si>
  <si>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</si>
  <si>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</si>
  <si>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</si>
  <si>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Avg Capacity/Wk</t>
  </si>
  <si>
    <t>Avg capacity/Wk/Caseload</t>
  </si>
  <si>
    <t>Table Selection</t>
  </si>
  <si>
    <t>Modified Avg Capacity/Wk</t>
  </si>
  <si>
    <t>Group flag</t>
  </si>
  <si>
    <t>Week</t>
  </si>
  <si>
    <t>Non-Group Capacity</t>
  </si>
  <si>
    <t>Group Capacity</t>
  </si>
  <si>
    <t>Modified Avg Capacity/Wk/Caseload</t>
  </si>
  <si>
    <t>AdHoc Capacity</t>
  </si>
  <si>
    <t>Non Group Capacity</t>
  </si>
  <si>
    <t>AdHoc</t>
  </si>
  <si>
    <t>Unit:</t>
  </si>
  <si>
    <t>Capacity/ Wk (avg)</t>
  </si>
  <si>
    <t>Capacity/ Selected Wk</t>
  </si>
  <si>
    <t>Capacity Summary Graph</t>
  </si>
  <si>
    <t>Summary Graph</t>
  </si>
  <si>
    <t>By Week</t>
  </si>
  <si>
    <t>Overview Chart Total</t>
  </si>
  <si>
    <t>Core Only</t>
  </si>
  <si>
    <t>Core + AdHoc</t>
  </si>
  <si>
    <t>Overview Chart</t>
  </si>
  <si>
    <t>Core + Adhoc</t>
  </si>
  <si>
    <t>Time Chart</t>
  </si>
  <si>
    <t>Data Table</t>
  </si>
  <si>
    <t>Adhoc Capacity</t>
  </si>
  <si>
    <t>Planning</t>
  </si>
  <si>
    <t>Current Non-Group</t>
  </si>
  <si>
    <t>Current Group</t>
  </si>
  <si>
    <t>v0.13</t>
  </si>
  <si>
    <t>Completed:
- Reconfigure of capacity backing information</t>
  </si>
  <si>
    <t>Caseload 1</t>
  </si>
  <si>
    <t>Caseload 2</t>
  </si>
  <si>
    <t>Caseload 3</t>
  </si>
  <si>
    <t>Caseload 4</t>
  </si>
  <si>
    <t>Caseload 5</t>
  </si>
  <si>
    <t>Capacity Name Audit</t>
  </si>
  <si>
    <t>v0.14</t>
  </si>
  <si>
    <t>v0.15</t>
  </si>
  <si>
    <t>Completed:
- Reconfig of VBA code for autofilling x</t>
  </si>
  <si>
    <t>v0.16</t>
  </si>
  <si>
    <t>Sai Khunpha</t>
  </si>
  <si>
    <t>Completed:
- Bug fix for interface errors in SPC sheet.</t>
  </si>
  <si>
    <t>Unique capacity session names</t>
  </si>
  <si>
    <t>v0.17</t>
  </si>
  <si>
    <t>Completed:
- Bug fix for capacity interface issues: 
* Capacity per/week value was not recognised past row 13 on summary page
* Fill/unfill of capacity summary was not working as expected - match was only finding 1st value (affecting potential duplicate names), and multi column pasting was returning errors.</t>
  </si>
  <si>
    <t>Clinical resource</t>
  </si>
  <si>
    <t>Service / intervention</t>
  </si>
  <si>
    <t/>
  </si>
  <si>
    <t>clinical resource</t>
  </si>
  <si>
    <t>Clinical session (Core)</t>
  </si>
  <si>
    <t>(Core)</t>
  </si>
  <si>
    <t>(Ad hoc)</t>
  </si>
  <si>
    <t>availability</t>
  </si>
  <si>
    <t>core capacity</t>
  </si>
  <si>
    <t>ad hoc capacity</t>
  </si>
  <si>
    <t>Hours available per week</t>
  </si>
  <si>
    <t>Clinical session (Ad hoc)</t>
  </si>
  <si>
    <t>By-week availability</t>
  </si>
  <si>
    <t>note: sum total time assigned</t>
  </si>
  <si>
    <t>Cross check</t>
  </si>
  <si>
    <t>Clinical Resource</t>
  </si>
  <si>
    <t>Hours available</t>
  </si>
  <si>
    <t>Weekly avg</t>
  </si>
  <si>
    <t>Hours committed</t>
  </si>
  <si>
    <t>Caseload grouping</t>
  </si>
  <si>
    <t>Overall summary</t>
  </si>
  <si>
    <t xml:space="preserve">Clinical resource: </t>
  </si>
  <si>
    <t>Weekly availability</t>
  </si>
  <si>
    <t>Capacity sessions</t>
  </si>
  <si>
    <t>Assigned</t>
  </si>
  <si>
    <t>Available</t>
  </si>
  <si>
    <t>Clinical session:</t>
  </si>
  <si>
    <t>Ad Hoc</t>
  </si>
  <si>
    <t>[hideable]</t>
  </si>
  <si>
    <t>-&gt; out to 52 weeks</t>
  </si>
  <si>
    <t>Select view:</t>
  </si>
  <si>
    <t>Overall Summary</t>
  </si>
  <si>
    <t>Clinical session</t>
  </si>
  <si>
    <t>dev note: grey out blank/unused slots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</si>
</sst>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
      <b/>
      <sz val="16"/>
      <color theme="1"/>
      <name val="Calibri"/>
      <family val="2"/>
      <scheme val="minor"/>
    </font>
  </fonts>
  <fills count="11">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s>
  <borders count="39">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2">
    <xf numFmtId="0" fontId="0" fillId="0" borderId="0"/>
    <xf numFmtId="9" fontId="5" fillId="0" borderId="0" applyFont="0" applyFill="0" applyBorder="0" applyAlignment="0" applyProtection="0"/>
  </cellStyleXfs>
  <cellXfs count="234">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2" fillId="0" borderId="0" xfId="0" applyNumberFormat="1" applyFont="1"/>
    <xf numFmtId="14" fontId="12" fillId="0" borderId="0" xfId="0" applyNumberFormat="1" applyFont="1"/>
    <xf numFmtId="1" fontId="0" fillId="0" borderId="1" xfId="0" applyNumberFormat="1" applyBorder="1" applyAlignment="1" applyProtection="1">
      <alignment horizontal="center" vertical="center"/>
      <protection locked="0"/>
    </xf>
    <xf numFmtId="14" fontId="7" fillId="0" borderId="0" xfId="0" applyNumberFormat="1" applyFont="1"/>
    <xf numFmtId="0" fontId="0" fillId="0" borderId="22" xfId="0" applyBorder="1" applyAlignment="1">
      <alignment textRotation="90"/>
    </xf>
    <xf numFmtId="0" fontId="0" fillId="0" borderId="23" xfId="0" applyBorder="1" applyAlignment="1">
      <alignment textRotation="90"/>
    </xf>
    <xf numFmtId="0" fontId="0" fillId="0" borderId="24" xfId="0" applyBorder="1" applyAlignment="1">
      <alignment textRotation="90"/>
    </xf>
    <xf numFmtId="14" fontId="0" fillId="0" borderId="16" xfId="0" applyNumberFormat="1" applyBorder="1" applyAlignment="1">
      <alignment vertical="center" textRotation="90"/>
    </xf>
    <xf numFmtId="14" fontId="0" fillId="0" borderId="17" xfId="0" applyNumberFormat="1" applyBorder="1" applyAlignment="1">
      <alignment vertical="center" textRotation="90"/>
    </xf>
    <xf numFmtId="14" fontId="0" fillId="0" borderId="18" xfId="0" applyNumberFormat="1" applyBorder="1" applyAlignment="1">
      <alignment vertical="center" textRotation="90"/>
    </xf>
    <xf numFmtId="14" fontId="0" fillId="0" borderId="0" xfId="0" applyNumberFormat="1" applyAlignment="1">
      <alignment textRotation="90"/>
    </xf>
    <xf numFmtId="0" fontId="0" fillId="0" borderId="0" xfId="0" applyAlignment="1">
      <alignment textRotation="90"/>
    </xf>
    <xf numFmtId="14" fontId="0" fillId="0" borderId="19" xfId="0" applyNumberFormat="1" applyBorder="1" applyAlignment="1">
      <alignment vertical="center" textRotation="90"/>
    </xf>
    <xf numFmtId="0" fontId="0" fillId="0" borderId="28" xfId="0" applyBorder="1" applyAlignment="1">
      <alignment horizontal="center" textRotation="90" wrapText="1"/>
    </xf>
    <xf numFmtId="0" fontId="0" fillId="7" borderId="0" xfId="0" applyFill="1" applyAlignment="1">
      <alignment textRotation="90"/>
    </xf>
    <xf numFmtId="0" fontId="0" fillId="7" borderId="0" xfId="0" applyFill="1"/>
    <xf numFmtId="0" fontId="0" fillId="0" borderId="20" xfId="0" applyBorder="1" applyProtection="1">
      <protection locked="0"/>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0" fontId="1" fillId="0" borderId="16"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8" xfId="0" applyFont="1" applyBorder="1" applyAlignment="1">
      <alignment horizontal="center" vertical="center" wrapText="1"/>
    </xf>
    <xf numFmtId="0" fontId="0" fillId="0" borderId="25" xfId="0" applyBorder="1" applyAlignment="1">
      <alignment horizontal="center" textRotation="90" wrapText="1"/>
    </xf>
    <xf numFmtId="0" fontId="0" fillId="0" borderId="26" xfId="0" applyBorder="1" applyAlignment="1">
      <alignment horizontal="center" textRotation="90" wrapText="1"/>
    </xf>
    <xf numFmtId="0" fontId="0" fillId="0" borderId="27" xfId="0" applyBorder="1" applyAlignment="1">
      <alignment horizontal="center" textRotation="90" wrapText="1"/>
    </xf>
    <xf numFmtId="0" fontId="0" fillId="0" borderId="29" xfId="0" applyBorder="1" applyAlignment="1">
      <alignment horizontal="center" textRotation="90" wrapText="1"/>
    </xf>
    <xf numFmtId="0" fontId="0" fillId="0" borderId="30" xfId="0" applyBorder="1" applyAlignment="1">
      <alignment horizontal="center" textRotation="90" wrapText="1"/>
    </xf>
    <xf numFmtId="0" fontId="0" fillId="0" borderId="31" xfId="0" applyBorder="1" applyAlignment="1">
      <alignment horizontal="center" textRotation="90" wrapText="1"/>
    </xf>
    <xf numFmtId="0" fontId="0" fillId="0" borderId="32" xfId="0" applyBorder="1" applyAlignment="1">
      <alignment horizontal="center" textRotation="90" wrapText="1"/>
    </xf>
    <xf numFmtId="0" fontId="0" fillId="0" borderId="28" xfId="0" applyBorder="1" applyAlignment="1">
      <alignment horizontal="center" textRotation="90" wrapText="1"/>
    </xf>
    <xf numFmtId="0" fontId="0" fillId="0" borderId="33" xfId="0" applyBorder="1" applyAlignment="1">
      <alignment horizontal="center" textRotation="90" wrapText="1"/>
    </xf>
    <xf numFmtId="0" fontId="1" fillId="0" borderId="0" xfId="0" applyFont="1" applyBorder="1" applyAlignment="1">
      <alignment horizontal="left" vertical="top" wrapText="1"/>
    </xf>
    <xf numFmtId="0" fontId="0" fillId="0" borderId="0" xfId="0" applyAlignment="1">
      <alignment horizontal="left" vertical="top" wrapText="1"/>
    </xf>
    <xf numFmtId="0" fontId="1" fillId="7" borderId="13" xfId="0" applyFont="1" applyFill="1" applyBorder="1" applyAlignment="1">
      <alignment horizontal="center"/>
    </xf>
    <xf numFmtId="0" fontId="1" fillId="7" borderId="15" xfId="0" applyFont="1" applyFill="1" applyBorder="1" applyAlignment="1">
      <alignment horizontal="center"/>
    </xf>
    <xf numFmtId="0" fontId="0" fillId="0" borderId="34" xfId="0" applyBorder="1" applyAlignment="1">
      <alignment horizontal="center" textRotation="90"/>
    </xf>
    <xf numFmtId="0" fontId="0" fillId="0" borderId="37" xfId="0" applyBorder="1" applyAlignment="1">
      <alignment horizontal="center" textRotation="90"/>
    </xf>
    <xf numFmtId="0" fontId="0" fillId="0" borderId="22" xfId="0" applyBorder="1" applyAlignment="1">
      <alignment horizontal="center" textRotation="90"/>
    </xf>
    <xf numFmtId="0" fontId="0" fillId="0" borderId="35" xfId="0" applyBorder="1" applyAlignment="1">
      <alignment horizontal="center" textRotation="90"/>
    </xf>
    <xf numFmtId="0" fontId="0" fillId="0" borderId="26" xfId="0" applyBorder="1" applyAlignment="1">
      <alignment horizontal="center" textRotation="90"/>
    </xf>
    <xf numFmtId="0" fontId="0" fillId="0" borderId="23" xfId="0" applyBorder="1" applyAlignment="1">
      <alignment horizontal="center" textRotation="90"/>
    </xf>
    <xf numFmtId="0" fontId="0" fillId="0" borderId="36" xfId="0" applyBorder="1" applyAlignment="1">
      <alignment horizontal="center" textRotation="90"/>
    </xf>
    <xf numFmtId="0" fontId="0" fillId="0" borderId="38" xfId="0" applyBorder="1" applyAlignment="1">
      <alignment horizontal="center" textRotation="90"/>
    </xf>
    <xf numFmtId="0" fontId="0" fillId="0" borderId="24" xfId="0" applyBorder="1" applyAlignment="1">
      <alignment horizontal="center" textRotation="90"/>
    </xf>
    <xf numFmtId="0" fontId="1" fillId="0" borderId="0" xfId="0" applyFont="1" applyBorder="1" applyAlignment="1">
      <alignment horizontal="center" vertical="center" wrapText="1"/>
    </xf>
  </cellXfs>
  <cellStyles count="2">
    <cellStyle name="Normal" xfId="0" builtinId="0"/>
    <cellStyle name="Percent" xfId="1" builtinId="5"/>
  </cellStyles>
  <dxfs count="23">
    <dxf>
      <font>
        <color theme="0"/>
      </font>
    </dxf>
    <dxf>
      <font>
        <color theme="0"/>
      </font>
    </dxf>
    <dxf>
      <font>
        <color theme="0"/>
      </font>
    </dxf>
    <dxf>
      <font>
        <color theme="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ont>
        <color theme="0"/>
      </font>
    </dxf>
    <dxf>
      <font>
        <color theme="0"/>
      </font>
    </dxf>
    <dxf>
      <font>
        <color theme="0"/>
      </font>
    </dxf>
    <dxf>
      <font>
        <color theme="0"/>
      </font>
    </dxf>
    <dxf>
      <font>
        <color theme="0"/>
      </font>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(Clusters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Ref>
          </c:cat>
          <c:val>
            <c:numRef>
              <c:f>[0]!SPC_Baseline</c:f>
              <c:numCache>
                <c:formatCode>General</c:formatCode>
                <c:ptCount val="2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Ref>
          </c:cat>
          <c:val>
            <c:numRef>
              <c:f>[0]!SPC_Mean</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Ref>
          </c:cat>
          <c:val>
            <c:numRef>
              <c:f>[0]!SPC_Values</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Ref>
          </c:cat>
          <c:val>
            <c:numRef>
              <c:f>[0]!SPC_UCL</c:f>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Ref>
          </c:cat>
          <c:val>
            <c:numRef>
              <c:f>[0]!SPC_LCL</c:f>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Clusters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Summary'!$H$3</c:f>
          <c:strCache>
            <c:ptCount val="1"/>
            <c:pt idx="0">
              <c:v>Capacity summary (minutes) for caseload 1, all types of session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(Hide)2'!$B$278</c:f>
              <c:strCache>
                <c:ptCount val="1"/>
                <c:pt idx="0">
                  <c:v>Core</c:v>
                </c:pt>
              </c:strCache>
            </c:strRef>
          </c:tx>
          <c:spPr>
            <a:solidFill>
              <a:schemeClr val="accent1"/>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(Hide)2'!$B$279:$B$330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AB27-458D-BB93-F4750D9BC8D5}"/>
            </c:ext>
          </c:extLst>
        </c:ser>
        <c:ser>
          <c:idx val="1"/>
          <c:order val="1"/>
          <c:tx>
            <c:strRef>
              <c:f>'Capacity Backing (Hide)2'!$C$278</c:f>
              <c:strCache>
                <c:ptCount val="1"/>
                <c:pt idx="0">
                  <c:v>AdHoc</c:v>
                </c:pt>
              </c:strCache>
            </c:strRef>
          </c:tx>
          <c:spPr>
            <a:solidFill>
              <a:schemeClr val="accent2"/>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(Hide)2'!$C$279:$C$330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AB27-458D-BB93-F4750D9BC8D5}"/>
            </c:ext>
          </c:extLst>
        </c:ser>
        <c:dLbls>
          <c:showLegendKey val="0"/>
          <c:showVal val="0"/>
          <c:showCatName val="0"/>
          <c:showSerName val="0"/>
          <c:showPercent val="0"/>
          <c:showBubbleSize val="0"/>
        </c:dLbls>
        <c:gapWidth val="0"/>
        <c:overlap val="100"/>
        <c:axId val="697194784"/>
        <c:axId val="697197736"/>
      </c:barChart>
      <c:catAx>
        <c:axId val="697194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7736"/>
        <c:crosses val="autoZero"/>
        <c:auto val="0"/>
        <c:lblAlgn val="ctr"/>
        <c:lblOffset val="100"/>
        <c:noMultiLvlLbl val="0"/>
      </c:catAx>
      <c:valAx>
        <c:axId val="6971977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Summary'!$H$4</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multiLvlStrRef>
              <c:f>#REF!</c:f>
            </c:multiLvlStrRef>
          </c:cat>
          <c:val>
            <c:numRef>
              <c:f>[0]!Summary_LowerBound</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multiLvlStrRef>
              <c:f>#REF!</c:f>
            </c:multiLvlStrRef>
          </c:cat>
          <c:val>
            <c:numRef>
              <c:f>[0]!Summary_Difference</c:f>
              <c:numCache>
                <c:formatCode>General</c:formatCode>
                <c:ptCount val="52"/>
                <c:pt idx="0">
                  <c:v>1.6666666666666666E-2</c:v>
                </c:pt>
                <c:pt idx="1">
                  <c:v>1.6666666666666666E-2</c:v>
                </c:pt>
                <c:pt idx="2">
                  <c:v>1.6666666666666666E-2</c:v>
                </c:pt>
                <c:pt idx="3">
                  <c:v>1.6666666666666666E-2</c:v>
                </c:pt>
                <c:pt idx="4">
                  <c:v>1.6666666666666666E-2</c:v>
                </c:pt>
                <c:pt idx="5">
                  <c:v>1.6666666666666666E-2</c:v>
                </c:pt>
                <c:pt idx="6">
                  <c:v>1.6666666666666666E-2</c:v>
                </c:pt>
                <c:pt idx="7">
                  <c:v>1.6666666666666666E-2</c:v>
                </c:pt>
                <c:pt idx="8">
                  <c:v>1.6666666666666666E-2</c:v>
                </c:pt>
                <c:pt idx="9">
                  <c:v>1.6666666666666666E-2</c:v>
                </c:pt>
                <c:pt idx="10">
                  <c:v>1.6666666666666666E-2</c:v>
                </c:pt>
                <c:pt idx="11">
                  <c:v>1.6666666666666666E-2</c:v>
                </c:pt>
                <c:pt idx="12">
                  <c:v>1.6666666666666666E-2</c:v>
                </c:pt>
                <c:pt idx="13">
                  <c:v>1.6666666666666666E-2</c:v>
                </c:pt>
                <c:pt idx="14">
                  <c:v>1.6666666666666666E-2</c:v>
                </c:pt>
                <c:pt idx="15">
                  <c:v>1.6666666666666666E-2</c:v>
                </c:pt>
                <c:pt idx="16">
                  <c:v>1.6666666666666666E-2</c:v>
                </c:pt>
                <c:pt idx="17">
                  <c:v>1.6666666666666666E-2</c:v>
                </c:pt>
                <c:pt idx="18">
                  <c:v>1.6666666666666666E-2</c:v>
                </c:pt>
                <c:pt idx="19">
                  <c:v>1.6666666666666666E-2</c:v>
                </c:pt>
                <c:pt idx="20">
                  <c:v>1.6666666666666666E-2</c:v>
                </c:pt>
                <c:pt idx="21">
                  <c:v>1.6666666666666666E-2</c:v>
                </c:pt>
                <c:pt idx="22">
                  <c:v>1.6666666666666666E-2</c:v>
                </c:pt>
                <c:pt idx="23">
                  <c:v>1.6666666666666666E-2</c:v>
                </c:pt>
                <c:pt idx="24">
                  <c:v>1.6666666666666666E-2</c:v>
                </c:pt>
                <c:pt idx="25">
                  <c:v>1.6666666666666666E-2</c:v>
                </c:pt>
                <c:pt idx="26">
                  <c:v>1.6666666666666666E-2</c:v>
                </c:pt>
                <c:pt idx="27">
                  <c:v>1.6666666666666666E-2</c:v>
                </c:pt>
                <c:pt idx="28">
                  <c:v>1.6666666666666666E-2</c:v>
                </c:pt>
                <c:pt idx="29">
                  <c:v>1.6666666666666666E-2</c:v>
                </c:pt>
                <c:pt idx="30">
                  <c:v>1.6666666666666666E-2</c:v>
                </c:pt>
                <c:pt idx="31">
                  <c:v>1.6666666666666666E-2</c:v>
                </c:pt>
                <c:pt idx="32">
                  <c:v>1.6666666666666666E-2</c:v>
                </c:pt>
                <c:pt idx="33">
                  <c:v>1.6666666666666666E-2</c:v>
                </c:pt>
                <c:pt idx="34">
                  <c:v>1.6666666666666666E-2</c:v>
                </c:pt>
                <c:pt idx="35">
                  <c:v>1.6666666666666666E-2</c:v>
                </c:pt>
                <c:pt idx="36">
                  <c:v>1.6666666666666666E-2</c:v>
                </c:pt>
                <c:pt idx="37">
                  <c:v>1.6666666666666666E-2</c:v>
                </c:pt>
                <c:pt idx="38">
                  <c:v>1.6666666666666666E-2</c:v>
                </c:pt>
                <c:pt idx="39">
                  <c:v>1.6666666666666666E-2</c:v>
                </c:pt>
                <c:pt idx="40">
                  <c:v>1.6666666666666666E-2</c:v>
                </c:pt>
                <c:pt idx="41">
                  <c:v>1.6666666666666666E-2</c:v>
                </c:pt>
                <c:pt idx="42">
                  <c:v>1.6666666666666666E-2</c:v>
                </c:pt>
                <c:pt idx="43">
                  <c:v>1.6666666666666666E-2</c:v>
                </c:pt>
                <c:pt idx="44">
                  <c:v>1.6666666666666666E-2</c:v>
                </c:pt>
                <c:pt idx="45">
                  <c:v>1.6666666666666666E-2</c:v>
                </c:pt>
                <c:pt idx="46">
                  <c:v>1.6666666666666666E-2</c:v>
                </c:pt>
                <c:pt idx="47">
                  <c:v>1.6666666666666666E-2</c:v>
                </c:pt>
                <c:pt idx="48">
                  <c:v>1.6666666666666666E-2</c:v>
                </c:pt>
                <c:pt idx="49">
                  <c:v>1.6666666666666666E-2</c:v>
                </c:pt>
                <c:pt idx="50">
                  <c:v>1.6666666666666666E-2</c:v>
                </c:pt>
                <c:pt idx="51">
                  <c:v>1.6666666666666666E-2</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[0]!Summary_Time_Core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cat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Algn val="ctr"/>
        <c:lblOffset val="100"/>
        <c:noMultiLvlLbl val="1"/>
      </c:cat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[0]!Summary_Overview_Groups</c:f>
              <c:strCache>
                <c:ptCount val="3"/>
                <c:pt idx="0">
                  <c:v>Caseload 1</c:v>
                </c:pt>
                <c:pt idx="1">
                  <c:v>Caseload 2</c:v>
                </c:pt>
                <c:pt idx="2">
                  <c:v>Caseload 3</c:v>
                </c:pt>
              </c:strCache>
            </c:strRef>
          </c:cat>
          <c:val>
            <c:numRef>
              <c:f>'Required Capacity (Hide)'!$F$63:$F$77</c:f>
              <c:numCache>
                <c:formatCode>General</c:formatCode>
                <c:ptCount val="3"/>
                <c:pt idx="0">
                  <c:v>0</c:v>
                </c:pt>
                <c:pt idx="1">
                  <c:v>0</c:v>
                </c:pt>
                <c:pt idx="2">
                  <c:v>0</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[0]!Summary_Overview_Groups</c:f>
              <c:strCache>
                <c:ptCount val="3"/>
                <c:pt idx="0">
                  <c:v>Caseload 1</c:v>
                </c:pt>
                <c:pt idx="1">
                  <c:v>Caseload 2</c:v>
                </c:pt>
                <c:pt idx="2">
                  <c:v>Caseload 3</c:v>
                </c:pt>
              </c:strCache>
            </c:strRef>
          </c:cat>
          <c:val>
            <c:numRef>
              <c:f>'Required Capacity (Hide)'!$G$63:$G$77</c:f>
              <c:numCache>
                <c:formatCode>General</c:formatCode>
                <c:ptCount val="3"/>
                <c:pt idx="0">
                  <c:v>0</c:v>
                </c:pt>
                <c:pt idx="1">
                  <c:v>0</c:v>
                </c:pt>
                <c:pt idx="2">
                  <c:v>0</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[0]!Summary_Overview_Core</c:f>
              <c:numCache>
                <c:formatCode>General</c:formatCode>
                <c:ptCount val="3"/>
                <c:pt idx="0">
                  <c:v>0</c:v>
                </c:pt>
                <c:pt idx="1">
                  <c:v>0</c:v>
                </c:pt>
                <c:pt idx="2">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[0]!Summary_Overview_AdHoc</c:f>
              <c:numCache>
                <c:formatCode>General</c:formatCode>
                <c:ptCount val="3"/>
                <c:pt idx="0">
                  <c:v>0</c:v>
                </c:pt>
                <c:pt idx="1">
                  <c:v>0</c:v>
                </c:pt>
                <c:pt idx="2">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4"/>
                <c:pt idx="0">
                  <c:v>Caseload 1</c:v>
                </c:pt>
                <c:pt idx="1">
                  <c:v>Caseload 2</c:v>
                </c:pt>
                <c:pt idx="2">
                  <c:v>Caseload 3</c:v>
                </c:pt>
                <c:pt idx="3">
                  <c:v>'Unknown' Waiting List</c:v>
                </c:pt>
              </c:strCache>
            </c:strRef>
          </c:cat>
          <c:val>
            <c:numRef>
              <c:f>'Waiting List Config'!$J$5:$J$20</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4"/>
                <c:pt idx="0">
                  <c:v>Caseload 1</c:v>
                </c:pt>
                <c:pt idx="1">
                  <c:v>Caseload 2</c:v>
                </c:pt>
                <c:pt idx="2">
                  <c:v>Caseload 3</c:v>
                </c:pt>
                <c:pt idx="3">
                  <c:v>'Unknown' Waiting List</c:v>
                </c:pt>
              </c:strCache>
            </c:strRef>
          </c:cat>
          <c:val>
            <c:numRef>
              <c:f>'Waiting List Config'!$L$5:$L$20</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4"/>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4"/>
                <c:pt idx="0">
                  <c:v>Caseload 1</c:v>
                </c:pt>
                <c:pt idx="1">
                  <c:v>Caseload 2</c:v>
                </c:pt>
                <c:pt idx="2">
                  <c:v>Caseload 3</c:v>
                </c:pt>
                <c:pt idx="3">
                  <c:v>'Unknown' Waiting List</c:v>
                </c:pt>
              </c:strCache>
            </c:strRef>
          </c:cat>
          <c:val>
            <c:numRef>
              <c:f>[0]!Summary_WaitingListLower</c:f>
              <c:numCache>
                <c:formatCode>General</c:formatCode>
                <c:ptCount val="3"/>
                <c:pt idx="0">
                  <c:v>0</c:v>
                </c:pt>
                <c:pt idx="1">
                  <c:v>0</c:v>
                </c:pt>
                <c:pt idx="2">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4"/>
                <c:pt idx="0">
                  <c:v>Caseload 1</c:v>
                </c:pt>
                <c:pt idx="1">
                  <c:v>Caseload 2</c:v>
                </c:pt>
                <c:pt idx="2">
                  <c:v>Caseload 3</c:v>
                </c:pt>
                <c:pt idx="3">
                  <c:v>'Unknown' Waiting List</c:v>
                </c:pt>
              </c:strCache>
            </c:strRef>
          </c:cat>
          <c:val>
            <c:numRef>
              <c:f>[0]!Summary_WaitingListUpper</c:f>
              <c:numCache>
                <c:formatCode>General</c:formatCode>
                <c:ptCount val="3"/>
                <c:pt idx="0">
                  <c:v>0</c:v>
                </c:pt>
                <c:pt idx="1">
                  <c:v>0</c:v>
                </c:pt>
                <c:pt idx="2">
                  <c:v>0</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Clusters</c:v>
                </c:pt>
              </c:strCache>
            </c:strRef>
          </c:cat>
          <c:val>
            <c:numRef>
              <c:f>'Required Capacity (Hide)'!$F$78</c:f>
              <c:numCache>
                <c:formatCode>General</c:formatCode>
                <c:ptCount val="1"/>
                <c:pt idx="0">
                  <c:v>0</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Clusters</c:v>
                </c:pt>
              </c:strCache>
            </c:strRef>
          </c:cat>
          <c:val>
            <c:numRef>
              <c:f>'Required Capacity (Hide)'!$G$78</c:f>
              <c:numCache>
                <c:formatCode>General</c:formatCode>
                <c:ptCount val="1"/>
                <c:pt idx="0">
                  <c:v>0</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0</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clusters,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3"/>
                <c:pt idx="0">
                  <c:v>Caseload 1</c:v>
                </c:pt>
                <c:pt idx="1">
                  <c:v>Caseload 2</c:v>
                </c:pt>
                <c:pt idx="2">
                  <c:v>Caseload 3</c:v>
                </c:pt>
              </c:strCache>
            </c:strRef>
          </c:cat>
          <c:val>
            <c:numRef>
              <c:f>'Planning Backing (Hide)'!$J$63:$J$77</c:f>
              <c:numCache>
                <c:formatCode>General</c:formatCode>
                <c:ptCount val="3"/>
                <c:pt idx="0">
                  <c:v>0</c:v>
                </c:pt>
                <c:pt idx="1">
                  <c:v>0</c:v>
                </c:pt>
                <c:pt idx="2">
                  <c:v>0</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3"/>
                <c:pt idx="0">
                  <c:v>Caseload 1</c:v>
                </c:pt>
                <c:pt idx="1">
                  <c:v>Caseload 2</c:v>
                </c:pt>
                <c:pt idx="2">
                  <c:v>Caseload 3</c:v>
                </c:pt>
              </c:strCache>
            </c:strRef>
          </c:cat>
          <c:val>
            <c:numRef>
              <c:f>'Planning Backing (Hide)'!$K$63:$K$77</c:f>
              <c:numCache>
                <c:formatCode>General</c:formatCode>
                <c:ptCount val="3"/>
                <c:pt idx="0">
                  <c:v>0</c:v>
                </c:pt>
                <c:pt idx="1">
                  <c:v>0</c:v>
                </c:pt>
                <c:pt idx="2">
                  <c:v>0</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3"/>
                <c:pt idx="0">
                  <c:v>0</c:v>
                </c:pt>
                <c:pt idx="1">
                  <c:v>0</c:v>
                </c:pt>
                <c:pt idx="2">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BEC91F1C-6E36-4208-B4ED-2BA98E5908A7}"/>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7C4F9BFF-4C69-49B6-BC29-1E16B0B1C5BF}"/>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C105AA74-B452-4B66-8717-D120F94E599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BB97FFCB-7B62-43C2-9E2C-3AAD758147D9}"/>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D44917B6-F070-4F4E-9A0C-A87EAE45E4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502236</xdr:colOff>
      <xdr:row>2</xdr:row>
      <xdr:rowOff>83724</xdr:rowOff>
    </xdr:to>
    <xdr:pic>
      <xdr:nvPicPr>
        <xdr:cNvPr id="3" name="Picture 2">
          <a:extLst>
            <a:ext uri="{FF2B5EF4-FFF2-40B4-BE49-F238E27FC236}">
              <a16:creationId xmlns:a16="http://schemas.microsoft.com/office/drawing/2014/main" id="{58A9F658-5840-4D2D-979D-955F7B800548}"/>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6A43FF3E-CEA6-44C9-ACFB-427371812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781050</xdr:colOff>
      <xdr:row>1</xdr:row>
      <xdr:rowOff>19050</xdr:rowOff>
    </xdr:from>
    <xdr:to>
      <xdr:col>63</xdr:col>
      <xdr:colOff>168275</xdr:colOff>
      <xdr:row>30</xdr:row>
      <xdr:rowOff>142875</xdr:rowOff>
    </xdr:to>
    <xdr:graphicFrame macro="">
      <xdr:nvGraphicFramePr>
        <xdr:cNvPr id="4" name="Chart 3">
          <a:extLst>
            <a:ext uri="{FF2B5EF4-FFF2-40B4-BE49-F238E27FC236}">
              <a16:creationId xmlns:a16="http://schemas.microsoft.com/office/drawing/2014/main" id="{EB563EF4-7CF8-4E34-9F48-DEAE43C415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444500</xdr:colOff>
      <xdr:row>1</xdr:row>
      <xdr:rowOff>160336</xdr:rowOff>
    </xdr:from>
    <xdr:to>
      <xdr:col>30</xdr:col>
      <xdr:colOff>92075</xdr:colOff>
      <xdr:row>24</xdr:row>
      <xdr:rowOff>123824</xdr:rowOff>
    </xdr:to>
    <xdr:graphicFrame macro="">
      <xdr:nvGraphicFramePr>
        <xdr:cNvPr id="2" name="TimeChart">
          <a:extLst>
            <a:ext uri="{FF2B5EF4-FFF2-40B4-BE49-F238E27FC236}">
              <a16:creationId xmlns:a16="http://schemas.microsoft.com/office/drawing/2014/main" id="{7D342A21-816B-498E-928A-64550A9B25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447675</xdr:colOff>
      <xdr:row>1</xdr:row>
      <xdr:rowOff>158750</xdr:rowOff>
    </xdr:from>
    <xdr:to>
      <xdr:col>30</xdr:col>
      <xdr:colOff>92075</xdr:colOff>
      <xdr:row>24</xdr:row>
      <xdr:rowOff>120650</xdr:rowOff>
    </xdr:to>
    <xdr:graphicFrame macro="">
      <xdr:nvGraphicFramePr>
        <xdr:cNvPr id="4" name="OverviewChart" hidden="1">
          <a:extLst>
            <a:ext uri="{FF2B5EF4-FFF2-40B4-BE49-F238E27FC236}">
              <a16:creationId xmlns:a16="http://schemas.microsoft.com/office/drawing/2014/main" id="{676753E2-2338-4901-9403-6EBFE0533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809625</xdr:colOff>
      <xdr:row>41</xdr:row>
      <xdr:rowOff>257174</xdr:rowOff>
    </xdr:from>
    <xdr:to>
      <xdr:col>30</xdr:col>
      <xdr:colOff>457201</xdr:colOff>
      <xdr:row>64</xdr:row>
      <xdr:rowOff>174624</xdr:rowOff>
    </xdr:to>
    <xdr:graphicFrame macro="">
      <xdr:nvGraphicFramePr>
        <xdr:cNvPr id="3" name="WLsize">
          <a:extLst>
            <a:ext uri="{FF2B5EF4-FFF2-40B4-BE49-F238E27FC236}">
              <a16:creationId xmlns:a16="http://schemas.microsoft.com/office/drawing/2014/main" id="{8BFDD544-771A-44B2-A606-2937C8B63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796925</xdr:colOff>
      <xdr:row>41</xdr:row>
      <xdr:rowOff>193674</xdr:rowOff>
    </xdr:from>
    <xdr:to>
      <xdr:col>28</xdr:col>
      <xdr:colOff>34925</xdr:colOff>
      <xdr:row>65</xdr:row>
      <xdr:rowOff>104774</xdr:rowOff>
    </xdr:to>
    <xdr:graphicFrame macro="">
      <xdr:nvGraphicFramePr>
        <xdr:cNvPr id="5" name="WLRequiredCapacity" hidden="1">
          <a:extLst>
            <a:ext uri="{FF2B5EF4-FFF2-40B4-BE49-F238E27FC236}">
              <a16:creationId xmlns:a16="http://schemas.microsoft.com/office/drawing/2014/main" id="{3FDFBACD-B0BE-43C1-AE16-9AAB0A912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454025</xdr:colOff>
      <xdr:row>1</xdr:row>
      <xdr:rowOff>158750</xdr:rowOff>
    </xdr:from>
    <xdr:to>
      <xdr:col>30</xdr:col>
      <xdr:colOff>130175</xdr:colOff>
      <xdr:row>24</xdr:row>
      <xdr:rowOff>120650</xdr:rowOff>
    </xdr:to>
    <xdr:graphicFrame macro="">
      <xdr:nvGraphicFramePr>
        <xdr:cNvPr id="7" name="OverviewChartTotal" hidden="1">
          <a:extLst>
            <a:ext uri="{FF2B5EF4-FFF2-40B4-BE49-F238E27FC236}">
              <a16:creationId xmlns:a16="http://schemas.microsoft.com/office/drawing/2014/main" id="{A909D0E9-C426-48F2-ABAD-ABD74937B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330200</xdr:colOff>
      <xdr:row>50</xdr:row>
      <xdr:rowOff>114300</xdr:rowOff>
    </xdr:to>
    <xdr:graphicFrame macro="">
      <xdr:nvGraphicFramePr>
        <xdr:cNvPr id="2" name="Chart 1">
          <a:extLst>
            <a:ext uri="{FF2B5EF4-FFF2-40B4-BE49-F238E27FC236}">
              <a16:creationId xmlns:a16="http://schemas.microsoft.com/office/drawing/2014/main" id="{9A2A9B91-A4D4-4391-9A79-48FDBADBC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6E9ABA79-6CEC-43FF-9115-60B968EA25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262"/>
  <sheetViews>
    <sheetView topLeftCell="C1" workbookViewId="0">
      <selection activeCell="N21" sqref="N21"/>
    </sheetView>
  </sheetViews>
  <sheetFormatPr defaultRowHeight="15" x14ac:dyDescent="0.25"/>
  <cols>
    <col min="1" max="1" width="9.28515625" bestFit="1" customWidth="1"/>
    <col min="2" max="2" width="10.7109375" bestFit="1" customWidth="1"/>
  </cols>
  <sheetData>
    <row r="1" spans="1:30" x14ac:dyDescent="0.25">
      <c r="A1" t="s">
        <v>11</v>
      </c>
      <c r="B1" t="s">
        <v>12</v>
      </c>
      <c r="D1" t="s">
        <v>67</v>
      </c>
      <c r="F1" t="s">
        <v>68</v>
      </c>
      <c r="H1" t="s">
        <v>70</v>
      </c>
      <c r="K1" t="s">
        <v>75</v>
      </c>
      <c r="N1" t="s">
        <v>83</v>
      </c>
      <c r="P1" t="s">
        <v>103</v>
      </c>
      <c r="R1" t="s">
        <v>109</v>
      </c>
      <c r="T1" t="s">
        <v>114</v>
      </c>
      <c r="V1" t="s">
        <v>155</v>
      </c>
      <c r="X1" t="s">
        <v>160</v>
      </c>
      <c r="Z1" t="s">
        <v>179</v>
      </c>
      <c r="AB1" t="s">
        <v>186</v>
      </c>
      <c r="AD1" t="s">
        <v>193</v>
      </c>
    </row>
    <row r="2" spans="1:30" x14ac:dyDescent="0.25">
      <c r="B2" t="str">
        <f>Setup!A20</f>
        <v>Caseload 1</v>
      </c>
      <c r="D2">
        <v>1</v>
      </c>
      <c r="F2" t="s">
        <v>55</v>
      </c>
      <c r="H2" t="s">
        <v>71</v>
      </c>
      <c r="I2">
        <v>0.65</v>
      </c>
      <c r="K2" t="s">
        <v>111</v>
      </c>
      <c r="L2">
        <v>7</v>
      </c>
      <c r="N2" t="s">
        <v>84</v>
      </c>
      <c r="P2" t="s">
        <v>104</v>
      </c>
      <c r="R2" t="str" cm="1">
        <f t="array" ref="R2">IF(Setup!B11="Weekly",INDEX('SPC Backing (Hide)'!$B$4:$B$263,IF(Demand!$A$8&lt;51, 1, Demand!$A$8-51),1),INDEX('SPC Backing (Hide)'!E4:E263,Demand!A8-11,1))</f>
        <v/>
      </c>
      <c r="T2" t="str">
        <f>"All "&amp;Setup!$B$15</f>
        <v>All Clusters</v>
      </c>
      <c r="V2" t="s">
        <v>156</v>
      </c>
      <c r="X2" s="76" t="s">
        <v>11</v>
      </c>
      <c r="Z2" t="s">
        <v>180</v>
      </c>
      <c r="AB2" t="s">
        <v>89</v>
      </c>
      <c r="AD2" t="s">
        <v>194</v>
      </c>
    </row>
    <row r="3" spans="1:30" x14ac:dyDescent="0.25">
      <c r="B3" t="str">
        <f>Setup!A21</f>
        <v>Caseload 2</v>
      </c>
      <c r="D3">
        <v>2</v>
      </c>
      <c r="F3" t="s">
        <v>47</v>
      </c>
      <c r="H3" t="s">
        <v>72</v>
      </c>
      <c r="I3">
        <v>0.7</v>
      </c>
      <c r="K3" t="s">
        <v>110</v>
      </c>
      <c r="L3">
        <v>5</v>
      </c>
      <c r="N3" t="s">
        <v>85</v>
      </c>
      <c r="P3" t="s">
        <v>105</v>
      </c>
      <c r="R3" t="str" cm="1">
        <f t="array" ref="R3:R262">IF(Setup!B11="Weekly",INDEX('SPC Backing (Hide)'!$B$4:$B$263,Demand!A8,1),INDEX('SPC Backing (Hide)'!E4:E263,Demand!A8,1))</f>
        <v/>
      </c>
      <c r="T3" t="str">
        <f>Setup!A20</f>
        <v>Caseload 1</v>
      </c>
      <c r="V3" t="s">
        <v>157</v>
      </c>
      <c r="X3" s="76" t="s">
        <v>175</v>
      </c>
      <c r="Z3" t="s">
        <v>98</v>
      </c>
      <c r="AB3" t="s">
        <v>131</v>
      </c>
      <c r="AD3" t="s">
        <v>195</v>
      </c>
    </row>
    <row r="4" spans="1:30" x14ac:dyDescent="0.25">
      <c r="B4" t="str">
        <f>Setup!A22</f>
        <v>Caseload 3</v>
      </c>
      <c r="D4">
        <v>3</v>
      </c>
      <c r="F4" t="s">
        <v>60</v>
      </c>
      <c r="H4" t="s">
        <v>73</v>
      </c>
      <c r="I4">
        <v>0.75</v>
      </c>
      <c r="K4" t="s">
        <v>76</v>
      </c>
      <c r="L4">
        <v>2</v>
      </c>
      <c r="R4" t="str">
        <v/>
      </c>
      <c r="T4" t="str">
        <f>Setup!A21</f>
        <v>Caseload 2</v>
      </c>
      <c r="X4" s="76" t="s">
        <v>161</v>
      </c>
    </row>
    <row r="5" spans="1:30" x14ac:dyDescent="0.25">
      <c r="B5" t="str">
        <f>Setup!A23</f>
        <v>Caseload 4</v>
      </c>
      <c r="D5">
        <v>4</v>
      </c>
      <c r="H5" t="s">
        <v>74</v>
      </c>
      <c r="I5">
        <v>0.8</v>
      </c>
      <c r="K5" t="s">
        <v>77</v>
      </c>
      <c r="L5">
        <v>1</v>
      </c>
      <c r="R5" t="str">
        <v/>
      </c>
      <c r="T5" t="str">
        <f>Setup!A22</f>
        <v>Caseload 3</v>
      </c>
      <c r="X5" s="76" t="s">
        <v>162</v>
      </c>
    </row>
    <row r="6" spans="1:30" x14ac:dyDescent="0.25">
      <c r="B6" t="str">
        <f>Setup!A24</f>
        <v>Caseload 5</v>
      </c>
      <c r="D6">
        <v>5</v>
      </c>
      <c r="K6" t="s">
        <v>78</v>
      </c>
      <c r="L6">
        <v>0.5</v>
      </c>
      <c r="R6" t="str">
        <v/>
      </c>
      <c r="T6" t="str">
        <f>Setup!A23</f>
        <v>Caseload 4</v>
      </c>
      <c r="X6" s="76" t="s">
        <v>163</v>
      </c>
    </row>
    <row r="7" spans="1:30" x14ac:dyDescent="0.25">
      <c r="B7" t="str">
        <f>Setup!A25</f>
        <v>Caseload 6</v>
      </c>
      <c r="D7">
        <v>6</v>
      </c>
      <c r="K7" t="s">
        <v>79</v>
      </c>
      <c r="L7">
        <v>0.25</v>
      </c>
      <c r="R7" t="str">
        <v/>
      </c>
      <c r="T7" t="str">
        <f>Setup!A24</f>
        <v>Caseload 5</v>
      </c>
      <c r="X7" s="76" t="s">
        <v>164</v>
      </c>
    </row>
    <row r="8" spans="1:30" x14ac:dyDescent="0.25">
      <c r="B8" t="str">
        <f>Setup!A26</f>
        <v>Caseload 7</v>
      </c>
      <c r="D8">
        <v>7</v>
      </c>
      <c r="K8" t="s">
        <v>80</v>
      </c>
      <c r="L8">
        <v>3.7999999999999999E-2</v>
      </c>
      <c r="R8" t="str">
        <v/>
      </c>
      <c r="T8" t="str">
        <f>Setup!A25</f>
        <v>Caseload 6</v>
      </c>
      <c r="X8" s="76" t="s">
        <v>165</v>
      </c>
    </row>
    <row r="9" spans="1:30" x14ac:dyDescent="0.25">
      <c r="B9" t="str">
        <f>Setup!A27</f>
        <v>Caseload 8</v>
      </c>
      <c r="D9">
        <v>8</v>
      </c>
      <c r="K9" t="s">
        <v>81</v>
      </c>
      <c r="L9">
        <v>1.9E-2</v>
      </c>
      <c r="R9" t="str">
        <v/>
      </c>
      <c r="T9" t="str">
        <f>Setup!A26</f>
        <v>Caseload 7</v>
      </c>
    </row>
    <row r="10" spans="1:30" x14ac:dyDescent="0.25">
      <c r="B10" t="str">
        <f>Setup!A28</f>
        <v>Caseload 9</v>
      </c>
      <c r="D10">
        <v>9</v>
      </c>
      <c r="R10" t="str">
        <v/>
      </c>
      <c r="T10" t="str">
        <f>Setup!A27</f>
        <v>Caseload 8</v>
      </c>
    </row>
    <row r="11" spans="1:30" x14ac:dyDescent="0.25">
      <c r="B11" t="str">
        <f>Setup!A29</f>
        <v>Caseload 10</v>
      </c>
      <c r="D11">
        <v>10</v>
      </c>
      <c r="R11" t="str">
        <v/>
      </c>
      <c r="T11" t="str">
        <f>Setup!A28</f>
        <v>Caseload 9</v>
      </c>
    </row>
    <row r="12" spans="1:30" x14ac:dyDescent="0.25">
      <c r="B12" t="str">
        <f>Setup!A30</f>
        <v>Caseload 11</v>
      </c>
      <c r="D12">
        <v>11</v>
      </c>
      <c r="R12" t="str">
        <v/>
      </c>
      <c r="T12" t="str">
        <f>Setup!A29</f>
        <v>Caseload 10</v>
      </c>
    </row>
    <row r="13" spans="1:30" x14ac:dyDescent="0.25">
      <c r="B13" t="str">
        <f>Setup!A31</f>
        <v>Caseload 12</v>
      </c>
      <c r="D13">
        <v>12</v>
      </c>
      <c r="R13" t="str">
        <v/>
      </c>
      <c r="T13" t="str">
        <f>Setup!A30</f>
        <v>Caseload 11</v>
      </c>
    </row>
    <row r="14" spans="1:30" x14ac:dyDescent="0.25">
      <c r="B14" t="str">
        <f>Setup!A32</f>
        <v>Caseload 13</v>
      </c>
      <c r="D14">
        <v>13</v>
      </c>
      <c r="R14" t="str">
        <v/>
      </c>
      <c r="T14" t="str">
        <f>Setup!A31</f>
        <v>Caseload 12</v>
      </c>
    </row>
    <row r="15" spans="1:30" x14ac:dyDescent="0.25">
      <c r="B15" t="str">
        <f>Setup!A33</f>
        <v>Caseload 14</v>
      </c>
      <c r="D15">
        <v>14</v>
      </c>
      <c r="R15" t="str">
        <v/>
      </c>
      <c r="T15" t="str">
        <f>Setup!A32</f>
        <v>Caseload 13</v>
      </c>
    </row>
    <row r="16" spans="1:30" x14ac:dyDescent="0.25">
      <c r="B16" t="str">
        <f>Setup!A34</f>
        <v>Caseload 15</v>
      </c>
      <c r="D16">
        <v>15</v>
      </c>
      <c r="R16" t="str">
        <v/>
      </c>
      <c r="T16" t="str">
        <f>Setup!A33</f>
        <v>Caseload 14</v>
      </c>
    </row>
    <row r="17" spans="18:20" x14ac:dyDescent="0.25">
      <c r="R17" t="str">
        <v/>
      </c>
      <c r="T17" t="str">
        <f>Setup!A34</f>
        <v>Caseload 15</v>
      </c>
    </row>
    <row r="18" spans="18:20" x14ac:dyDescent="0.25">
      <c r="R18" t="str">
        <v/>
      </c>
    </row>
    <row r="19" spans="18:20" x14ac:dyDescent="0.25">
      <c r="R19" t="str">
        <v/>
      </c>
    </row>
    <row r="20" spans="18:20" x14ac:dyDescent="0.25">
      <c r="R20" t="str">
        <v/>
      </c>
    </row>
    <row r="21" spans="18:20" x14ac:dyDescent="0.25">
      <c r="R21" t="str">
        <v/>
      </c>
    </row>
    <row r="22" spans="18:20" x14ac:dyDescent="0.25">
      <c r="R22" t="str">
        <v/>
      </c>
    </row>
    <row r="23" spans="18:20" x14ac:dyDescent="0.25">
      <c r="R23" t="str">
        <v/>
      </c>
    </row>
    <row r="24" spans="18:20" x14ac:dyDescent="0.25">
      <c r="R24" t="str">
        <v/>
      </c>
    </row>
    <row r="25" spans="18:20" x14ac:dyDescent="0.25">
      <c r="R25" t="str">
        <v/>
      </c>
    </row>
    <row r="26" spans="18:20" x14ac:dyDescent="0.25">
      <c r="R26" t="str">
        <v/>
      </c>
    </row>
    <row r="27" spans="18:20" x14ac:dyDescent="0.25">
      <c r="R27" t="str">
        <v/>
      </c>
    </row>
    <row r="28" spans="18:20" x14ac:dyDescent="0.25">
      <c r="R28" t="str">
        <v/>
      </c>
    </row>
    <row r="29" spans="18:20" x14ac:dyDescent="0.25">
      <c r="R29" t="str">
        <v/>
      </c>
    </row>
    <row r="30" spans="18:20" x14ac:dyDescent="0.25">
      <c r="R30" t="str">
        <v/>
      </c>
    </row>
    <row r="31" spans="18:20" x14ac:dyDescent="0.25">
      <c r="R31" t="str">
        <v/>
      </c>
    </row>
    <row r="32" spans="18:20" x14ac:dyDescent="0.25">
      <c r="R32" t="str">
        <v/>
      </c>
    </row>
    <row r="33" spans="18:18" x14ac:dyDescent="0.25">
      <c r="R33" t="str">
        <v/>
      </c>
    </row>
    <row r="34" spans="18:18" x14ac:dyDescent="0.25">
      <c r="R34" t="str">
        <v/>
      </c>
    </row>
    <row r="35" spans="18:18" x14ac:dyDescent="0.25">
      <c r="R35" t="str">
        <v/>
      </c>
    </row>
    <row r="36" spans="18:18" x14ac:dyDescent="0.25">
      <c r="R36" t="str">
        <v/>
      </c>
    </row>
    <row r="37" spans="18:18" x14ac:dyDescent="0.25">
      <c r="R37" t="str">
        <v/>
      </c>
    </row>
    <row r="38" spans="18:18" x14ac:dyDescent="0.25">
      <c r="R38" t="str">
        <v/>
      </c>
    </row>
    <row r="39" spans="18:18" x14ac:dyDescent="0.25">
      <c r="R39" t="str">
        <v/>
      </c>
    </row>
    <row r="40" spans="18:18" x14ac:dyDescent="0.25">
      <c r="R40" t="str">
        <v/>
      </c>
    </row>
    <row r="41" spans="18:18" x14ac:dyDescent="0.25">
      <c r="R41" t="str">
        <v/>
      </c>
    </row>
    <row r="42" spans="18:18" x14ac:dyDescent="0.25">
      <c r="R42" t="str">
        <v/>
      </c>
    </row>
    <row r="43" spans="18:18" x14ac:dyDescent="0.25">
      <c r="R43" t="str">
        <v/>
      </c>
    </row>
    <row r="44" spans="18:18" x14ac:dyDescent="0.25">
      <c r="R44" t="str">
        <v/>
      </c>
    </row>
    <row r="45" spans="18:18" x14ac:dyDescent="0.25">
      <c r="R45" t="str">
        <v/>
      </c>
    </row>
    <row r="46" spans="18:18" x14ac:dyDescent="0.25">
      <c r="R46" t="str">
        <v/>
      </c>
    </row>
    <row r="47" spans="18:18" x14ac:dyDescent="0.25">
      <c r="R47" t="str">
        <v/>
      </c>
    </row>
    <row r="48" spans="18:18" x14ac:dyDescent="0.25">
      <c r="R48" t="str">
        <v/>
      </c>
    </row>
    <row r="49" spans="18:18" x14ac:dyDescent="0.25">
      <c r="R49" t="str">
        <v/>
      </c>
    </row>
    <row r="50" spans="18:18" x14ac:dyDescent="0.25">
      <c r="R50" t="str">
        <v/>
      </c>
    </row>
    <row r="51" spans="18:18" x14ac:dyDescent="0.25">
      <c r="R51" t="str">
        <v/>
      </c>
    </row>
    <row r="52" spans="18:18" x14ac:dyDescent="0.25">
      <c r="R52" t="str">
        <v/>
      </c>
    </row>
    <row r="53" spans="18:18" x14ac:dyDescent="0.25">
      <c r="R53" t="str">
        <v/>
      </c>
    </row>
    <row r="54" spans="18:18" x14ac:dyDescent="0.25">
      <c r="R54" t="str">
        <v/>
      </c>
    </row>
    <row r="55" spans="18:18" x14ac:dyDescent="0.25">
      <c r="R55" t="str">
        <v/>
      </c>
    </row>
    <row r="56" spans="18:18" x14ac:dyDescent="0.25">
      <c r="R56" t="str">
        <v/>
      </c>
    </row>
    <row r="57" spans="18:18" x14ac:dyDescent="0.25">
      <c r="R57" t="str">
        <v/>
      </c>
    </row>
    <row r="58" spans="18:18" x14ac:dyDescent="0.25">
      <c r="R58" t="str">
        <v/>
      </c>
    </row>
    <row r="59" spans="18:18" x14ac:dyDescent="0.25">
      <c r="R59" t="str">
        <v/>
      </c>
    </row>
    <row r="60" spans="18:18" x14ac:dyDescent="0.25">
      <c r="R60" t="str">
        <v/>
      </c>
    </row>
    <row r="61" spans="18:18" x14ac:dyDescent="0.25">
      <c r="R61" t="str">
        <v/>
      </c>
    </row>
    <row r="62" spans="18:18" x14ac:dyDescent="0.25">
      <c r="R62" t="str">
        <v/>
      </c>
    </row>
    <row r="63" spans="18:18" x14ac:dyDescent="0.25">
      <c r="R63" t="str">
        <v/>
      </c>
    </row>
    <row r="64" spans="18:18" x14ac:dyDescent="0.25">
      <c r="R64" t="str">
        <v/>
      </c>
    </row>
    <row r="65" spans="18:18" x14ac:dyDescent="0.25">
      <c r="R65" t="str">
        <v/>
      </c>
    </row>
    <row r="66" spans="18:18" x14ac:dyDescent="0.25">
      <c r="R66" t="str">
        <v/>
      </c>
    </row>
    <row r="67" spans="18:18" x14ac:dyDescent="0.25">
      <c r="R67" t="str">
        <v/>
      </c>
    </row>
    <row r="68" spans="18:18" x14ac:dyDescent="0.25">
      <c r="R68" t="str">
        <v/>
      </c>
    </row>
    <row r="69" spans="18:18" x14ac:dyDescent="0.25">
      <c r="R69" t="str">
        <v/>
      </c>
    </row>
    <row r="70" spans="18:18" x14ac:dyDescent="0.25">
      <c r="R70" t="str">
        <v/>
      </c>
    </row>
    <row r="71" spans="18:18" x14ac:dyDescent="0.25">
      <c r="R71" t="str">
        <v/>
      </c>
    </row>
    <row r="72" spans="18:18" x14ac:dyDescent="0.25">
      <c r="R72" t="str">
        <v/>
      </c>
    </row>
    <row r="73" spans="18:18" x14ac:dyDescent="0.25">
      <c r="R73" t="str">
        <v/>
      </c>
    </row>
    <row r="74" spans="18:18" x14ac:dyDescent="0.25">
      <c r="R74" t="str">
        <v/>
      </c>
    </row>
    <row r="75" spans="18:18" x14ac:dyDescent="0.25">
      <c r="R75" t="str">
        <v/>
      </c>
    </row>
    <row r="76" spans="18:18" x14ac:dyDescent="0.25">
      <c r="R76" t="str">
        <v/>
      </c>
    </row>
    <row r="77" spans="18:18" x14ac:dyDescent="0.25">
      <c r="R77" t="str">
        <v/>
      </c>
    </row>
    <row r="78" spans="18:18" x14ac:dyDescent="0.25">
      <c r="R78" t="str">
        <v/>
      </c>
    </row>
    <row r="79" spans="18:18" x14ac:dyDescent="0.25">
      <c r="R79" t="str">
        <v/>
      </c>
    </row>
    <row r="80" spans="18:18" x14ac:dyDescent="0.25">
      <c r="R80" t="str">
        <v/>
      </c>
    </row>
    <row r="81" spans="18:18" x14ac:dyDescent="0.25">
      <c r="R81" t="str">
        <v/>
      </c>
    </row>
    <row r="82" spans="18:18" x14ac:dyDescent="0.25">
      <c r="R82" t="str">
        <v/>
      </c>
    </row>
    <row r="83" spans="18:18" x14ac:dyDescent="0.25">
      <c r="R83" t="str">
        <v/>
      </c>
    </row>
    <row r="84" spans="18:18" x14ac:dyDescent="0.25">
      <c r="R84" t="str">
        <v/>
      </c>
    </row>
    <row r="85" spans="18:18" x14ac:dyDescent="0.25">
      <c r="R85" t="str">
        <v/>
      </c>
    </row>
    <row r="86" spans="18:18" x14ac:dyDescent="0.25">
      <c r="R86" t="str">
        <v/>
      </c>
    </row>
    <row r="87" spans="18:18" x14ac:dyDescent="0.25">
      <c r="R87" t="str">
        <v/>
      </c>
    </row>
    <row r="88" spans="18:18" x14ac:dyDescent="0.25">
      <c r="R88" t="str">
        <v/>
      </c>
    </row>
    <row r="89" spans="18:18" x14ac:dyDescent="0.25">
      <c r="R89" t="str">
        <v/>
      </c>
    </row>
    <row r="90" spans="18:18" x14ac:dyDescent="0.25">
      <c r="R90" t="str">
        <v/>
      </c>
    </row>
    <row r="91" spans="18:18" x14ac:dyDescent="0.25">
      <c r="R91" t="str">
        <v/>
      </c>
    </row>
    <row r="92" spans="18:18" x14ac:dyDescent="0.25">
      <c r="R92" t="str">
        <v/>
      </c>
    </row>
    <row r="93" spans="18:18" x14ac:dyDescent="0.25">
      <c r="R93" t="str">
        <v/>
      </c>
    </row>
    <row r="94" spans="18:18" x14ac:dyDescent="0.25">
      <c r="R94" t="str">
        <v/>
      </c>
    </row>
    <row r="95" spans="18:18" x14ac:dyDescent="0.25">
      <c r="R95" t="str">
        <v/>
      </c>
    </row>
    <row r="96" spans="18:18" x14ac:dyDescent="0.25">
      <c r="R96" t="str">
        <v/>
      </c>
    </row>
    <row r="97" spans="18:18" x14ac:dyDescent="0.25">
      <c r="R97" t="str">
        <v/>
      </c>
    </row>
    <row r="98" spans="18:18" x14ac:dyDescent="0.25">
      <c r="R98" t="str">
        <v/>
      </c>
    </row>
    <row r="99" spans="18:18" x14ac:dyDescent="0.25">
      <c r="R99" t="str">
        <v/>
      </c>
    </row>
    <row r="100" spans="18:18" x14ac:dyDescent="0.25">
      <c r="R100" t="str">
        <v/>
      </c>
    </row>
    <row r="101" spans="18:18" x14ac:dyDescent="0.25">
      <c r="R101" t="str">
        <v/>
      </c>
    </row>
    <row r="102" spans="18:18" x14ac:dyDescent="0.25">
      <c r="R102" t="str">
        <v/>
      </c>
    </row>
    <row r="103" spans="18:18" x14ac:dyDescent="0.25">
      <c r="R103" t="str">
        <v/>
      </c>
    </row>
    <row r="104" spans="18:18" x14ac:dyDescent="0.25">
      <c r="R104" t="str">
        <v/>
      </c>
    </row>
    <row r="105" spans="18:18" x14ac:dyDescent="0.25">
      <c r="R105" t="str">
        <v/>
      </c>
    </row>
    <row r="106" spans="18:18" x14ac:dyDescent="0.25">
      <c r="R106" t="str">
        <v/>
      </c>
    </row>
    <row r="107" spans="18:18" x14ac:dyDescent="0.25">
      <c r="R107" t="str">
        <v/>
      </c>
    </row>
    <row r="108" spans="18:18" x14ac:dyDescent="0.25">
      <c r="R108" t="str">
        <v/>
      </c>
    </row>
    <row r="109" spans="18:18" x14ac:dyDescent="0.25">
      <c r="R109" t="str">
        <v/>
      </c>
    </row>
    <row r="110" spans="18:18" x14ac:dyDescent="0.25">
      <c r="R110" t="str">
        <v/>
      </c>
    </row>
    <row r="111" spans="18:18" x14ac:dyDescent="0.25">
      <c r="R111" t="str">
        <v/>
      </c>
    </row>
    <row r="112" spans="18:18" x14ac:dyDescent="0.25">
      <c r="R112" t="str">
        <v/>
      </c>
    </row>
    <row r="113" spans="18:18" x14ac:dyDescent="0.25">
      <c r="R113" t="str">
        <v/>
      </c>
    </row>
    <row r="114" spans="18:18" x14ac:dyDescent="0.25">
      <c r="R114" t="str">
        <v/>
      </c>
    </row>
    <row r="115" spans="18:18" x14ac:dyDescent="0.25">
      <c r="R115" t="str">
        <v/>
      </c>
    </row>
    <row r="116" spans="18:18" x14ac:dyDescent="0.25">
      <c r="R116" t="str">
        <v/>
      </c>
    </row>
    <row r="117" spans="18:18" x14ac:dyDescent="0.25">
      <c r="R117" t="str">
        <v/>
      </c>
    </row>
    <row r="118" spans="18:18" x14ac:dyDescent="0.25">
      <c r="R118" t="str">
        <v/>
      </c>
    </row>
    <row r="119" spans="18:18" x14ac:dyDescent="0.25">
      <c r="R119" t="str">
        <v/>
      </c>
    </row>
    <row r="120" spans="18:18" x14ac:dyDescent="0.25">
      <c r="R120" t="str">
        <v/>
      </c>
    </row>
    <row r="121" spans="18:18" x14ac:dyDescent="0.25">
      <c r="R121" t="str">
        <v/>
      </c>
    </row>
    <row r="122" spans="18:18" x14ac:dyDescent="0.25">
      <c r="R122" t="str">
        <v/>
      </c>
    </row>
    <row r="123" spans="18:18" x14ac:dyDescent="0.25">
      <c r="R123" t="str">
        <v/>
      </c>
    </row>
    <row r="124" spans="18:18" x14ac:dyDescent="0.25">
      <c r="R124" t="str">
        <v/>
      </c>
    </row>
    <row r="125" spans="18:18" x14ac:dyDescent="0.25">
      <c r="R125" t="str">
        <v/>
      </c>
    </row>
    <row r="126" spans="18:18" x14ac:dyDescent="0.25">
      <c r="R126" t="str">
        <v/>
      </c>
    </row>
    <row r="127" spans="18:18" x14ac:dyDescent="0.25">
      <c r="R127" t="str">
        <v/>
      </c>
    </row>
    <row r="128" spans="18:18" x14ac:dyDescent="0.25">
      <c r="R128" t="str">
        <v/>
      </c>
    </row>
    <row r="129" spans="18:18" x14ac:dyDescent="0.25">
      <c r="R129" t="str">
        <v/>
      </c>
    </row>
    <row r="130" spans="18:18" x14ac:dyDescent="0.25">
      <c r="R130" t="str">
        <v/>
      </c>
    </row>
    <row r="131" spans="18:18" x14ac:dyDescent="0.25">
      <c r="R131" t="str">
        <v/>
      </c>
    </row>
    <row r="132" spans="18:18" x14ac:dyDescent="0.25">
      <c r="R132" t="str">
        <v/>
      </c>
    </row>
    <row r="133" spans="18:18" x14ac:dyDescent="0.25">
      <c r="R133" t="str">
        <v/>
      </c>
    </row>
    <row r="134" spans="18:18" x14ac:dyDescent="0.25">
      <c r="R134" t="str">
        <v/>
      </c>
    </row>
    <row r="135" spans="18:18" x14ac:dyDescent="0.25">
      <c r="R135" t="str">
        <v/>
      </c>
    </row>
    <row r="136" spans="18:18" x14ac:dyDescent="0.25">
      <c r="R136" t="str">
        <v/>
      </c>
    </row>
    <row r="137" spans="18:18" x14ac:dyDescent="0.25">
      <c r="R137" t="str">
        <v/>
      </c>
    </row>
    <row r="138" spans="18:18" x14ac:dyDescent="0.25">
      <c r="R138" t="str">
        <v/>
      </c>
    </row>
    <row r="139" spans="18:18" x14ac:dyDescent="0.25">
      <c r="R139" t="str">
        <v/>
      </c>
    </row>
    <row r="140" spans="18:18" x14ac:dyDescent="0.25">
      <c r="R140" t="str">
        <v/>
      </c>
    </row>
    <row r="141" spans="18:18" x14ac:dyDescent="0.25">
      <c r="R141" t="str">
        <v/>
      </c>
    </row>
    <row r="142" spans="18:18" x14ac:dyDescent="0.25">
      <c r="R142" t="str">
        <v/>
      </c>
    </row>
    <row r="143" spans="18:18" x14ac:dyDescent="0.25">
      <c r="R143" t="str">
        <v/>
      </c>
    </row>
    <row r="144" spans="18:18" x14ac:dyDescent="0.25">
      <c r="R144" t="str">
        <v/>
      </c>
    </row>
    <row r="145" spans="18:18" x14ac:dyDescent="0.25">
      <c r="R145" t="str">
        <v/>
      </c>
    </row>
    <row r="146" spans="18:18" x14ac:dyDescent="0.25">
      <c r="R146" t="str">
        <v/>
      </c>
    </row>
    <row r="147" spans="18:18" x14ac:dyDescent="0.25">
      <c r="R147" t="str">
        <v/>
      </c>
    </row>
    <row r="148" spans="18:18" x14ac:dyDescent="0.25">
      <c r="R148" t="str">
        <v/>
      </c>
    </row>
    <row r="149" spans="18:18" x14ac:dyDescent="0.25">
      <c r="R149" t="str">
        <v/>
      </c>
    </row>
    <row r="150" spans="18:18" x14ac:dyDescent="0.25">
      <c r="R150" t="str">
        <v/>
      </c>
    </row>
    <row r="151" spans="18:18" x14ac:dyDescent="0.25">
      <c r="R151" t="str">
        <v/>
      </c>
    </row>
    <row r="152" spans="18:18" x14ac:dyDescent="0.25">
      <c r="R152" t="str">
        <v/>
      </c>
    </row>
    <row r="153" spans="18:18" x14ac:dyDescent="0.25">
      <c r="R153" t="str">
        <v/>
      </c>
    </row>
    <row r="154" spans="18:18" x14ac:dyDescent="0.25">
      <c r="R154" t="str">
        <v/>
      </c>
    </row>
    <row r="155" spans="18:18" x14ac:dyDescent="0.25">
      <c r="R155" t="str">
        <v/>
      </c>
    </row>
    <row r="156" spans="18:18" x14ac:dyDescent="0.25">
      <c r="R156" t="str">
        <v/>
      </c>
    </row>
    <row r="157" spans="18:18" x14ac:dyDescent="0.25">
      <c r="R157" t="str">
        <v/>
      </c>
    </row>
    <row r="158" spans="18:18" x14ac:dyDescent="0.25">
      <c r="R158" t="str">
        <v/>
      </c>
    </row>
    <row r="159" spans="18:18" x14ac:dyDescent="0.25">
      <c r="R159" t="str">
        <v/>
      </c>
    </row>
    <row r="160" spans="18:18" x14ac:dyDescent="0.25">
      <c r="R160" t="str">
        <v/>
      </c>
    </row>
    <row r="161" spans="18:18" x14ac:dyDescent="0.25">
      <c r="R161" t="str">
        <v/>
      </c>
    </row>
    <row r="162" spans="18:18" x14ac:dyDescent="0.25">
      <c r="R162" t="str">
        <v/>
      </c>
    </row>
    <row r="163" spans="18:18" x14ac:dyDescent="0.25">
      <c r="R163" t="str">
        <v/>
      </c>
    </row>
    <row r="164" spans="18:18" x14ac:dyDescent="0.25">
      <c r="R164" t="str">
        <v/>
      </c>
    </row>
    <row r="165" spans="18:18" x14ac:dyDescent="0.25">
      <c r="R165" t="str">
        <v/>
      </c>
    </row>
    <row r="166" spans="18:18" x14ac:dyDescent="0.25">
      <c r="R166" t="str">
        <v/>
      </c>
    </row>
    <row r="167" spans="18:18" x14ac:dyDescent="0.25">
      <c r="R167" t="str">
        <v/>
      </c>
    </row>
    <row r="168" spans="18:18" x14ac:dyDescent="0.25">
      <c r="R168" t="str">
        <v/>
      </c>
    </row>
    <row r="169" spans="18:18" x14ac:dyDescent="0.25">
      <c r="R169" t="str">
        <v/>
      </c>
    </row>
    <row r="170" spans="18:18" x14ac:dyDescent="0.25">
      <c r="R170" t="str">
        <v/>
      </c>
    </row>
    <row r="171" spans="18:18" x14ac:dyDescent="0.25">
      <c r="R171" t="str">
        <v/>
      </c>
    </row>
    <row r="172" spans="18:18" x14ac:dyDescent="0.25">
      <c r="R172" t="str">
        <v/>
      </c>
    </row>
    <row r="173" spans="18:18" x14ac:dyDescent="0.25">
      <c r="R173" t="str">
        <v/>
      </c>
    </row>
    <row r="174" spans="18:18" x14ac:dyDescent="0.25">
      <c r="R174" t="str">
        <v/>
      </c>
    </row>
    <row r="175" spans="18:18" x14ac:dyDescent="0.25">
      <c r="R175" t="str">
        <v/>
      </c>
    </row>
    <row r="176" spans="18:18" x14ac:dyDescent="0.25">
      <c r="R176" t="str">
        <v/>
      </c>
    </row>
    <row r="177" spans="18:18" x14ac:dyDescent="0.25">
      <c r="R177" t="str">
        <v/>
      </c>
    </row>
    <row r="178" spans="18:18" x14ac:dyDescent="0.25">
      <c r="R178" t="str">
        <v/>
      </c>
    </row>
    <row r="179" spans="18:18" x14ac:dyDescent="0.25">
      <c r="R179" t="str">
        <v/>
      </c>
    </row>
    <row r="180" spans="18:18" x14ac:dyDescent="0.25">
      <c r="R180" t="str">
        <v/>
      </c>
    </row>
    <row r="181" spans="18:18" x14ac:dyDescent="0.25">
      <c r="R181" t="str">
        <v/>
      </c>
    </row>
    <row r="182" spans="18:18" x14ac:dyDescent="0.25">
      <c r="R182" t="str">
        <v/>
      </c>
    </row>
    <row r="183" spans="18:18" x14ac:dyDescent="0.25">
      <c r="R183" t="str">
        <v/>
      </c>
    </row>
    <row r="184" spans="18:18" x14ac:dyDescent="0.25">
      <c r="R184" t="str">
        <v/>
      </c>
    </row>
    <row r="185" spans="18:18" x14ac:dyDescent="0.25">
      <c r="R185" t="str">
        <v/>
      </c>
    </row>
    <row r="186" spans="18:18" x14ac:dyDescent="0.25">
      <c r="R186" t="str">
        <v/>
      </c>
    </row>
    <row r="187" spans="18:18" x14ac:dyDescent="0.25">
      <c r="R187" t="str">
        <v/>
      </c>
    </row>
    <row r="188" spans="18:18" x14ac:dyDescent="0.25">
      <c r="R188" t="str">
        <v/>
      </c>
    </row>
    <row r="189" spans="18:18" x14ac:dyDescent="0.25">
      <c r="R189" t="str">
        <v/>
      </c>
    </row>
    <row r="190" spans="18:18" x14ac:dyDescent="0.25">
      <c r="R190" t="str">
        <v/>
      </c>
    </row>
    <row r="191" spans="18:18" x14ac:dyDescent="0.25">
      <c r="R191" t="str">
        <v/>
      </c>
    </row>
    <row r="192" spans="18:18" x14ac:dyDescent="0.25">
      <c r="R192" t="str">
        <v/>
      </c>
    </row>
    <row r="193" spans="18:18" x14ac:dyDescent="0.25">
      <c r="R193" t="str">
        <v/>
      </c>
    </row>
    <row r="194" spans="18:18" x14ac:dyDescent="0.25">
      <c r="R194" t="str">
        <v/>
      </c>
    </row>
    <row r="195" spans="18:18" x14ac:dyDescent="0.25">
      <c r="R195" t="str">
        <v/>
      </c>
    </row>
    <row r="196" spans="18:18" x14ac:dyDescent="0.25">
      <c r="R196" t="str">
        <v/>
      </c>
    </row>
    <row r="197" spans="18:18" x14ac:dyDescent="0.25">
      <c r="R197" t="str">
        <v/>
      </c>
    </row>
    <row r="198" spans="18:18" x14ac:dyDescent="0.25">
      <c r="R198" t="str">
        <v/>
      </c>
    </row>
    <row r="199" spans="18:18" x14ac:dyDescent="0.25">
      <c r="R199" t="str">
        <v/>
      </c>
    </row>
    <row r="200" spans="18:18" x14ac:dyDescent="0.25">
      <c r="R200" t="str">
        <v/>
      </c>
    </row>
    <row r="201" spans="18:18" x14ac:dyDescent="0.25">
      <c r="R201" t="str">
        <v/>
      </c>
    </row>
    <row r="202" spans="18:18" x14ac:dyDescent="0.25">
      <c r="R202" t="str">
        <v/>
      </c>
    </row>
    <row r="203" spans="18:18" x14ac:dyDescent="0.25">
      <c r="R203" t="str">
        <v/>
      </c>
    </row>
    <row r="204" spans="18:18" x14ac:dyDescent="0.25">
      <c r="R204" t="str">
        <v/>
      </c>
    </row>
    <row r="205" spans="18:18" x14ac:dyDescent="0.25">
      <c r="R205" t="str">
        <v/>
      </c>
    </row>
    <row r="206" spans="18:18" x14ac:dyDescent="0.25">
      <c r="R206" t="str">
        <v/>
      </c>
    </row>
    <row r="207" spans="18:18" x14ac:dyDescent="0.25">
      <c r="R207" t="str">
        <v/>
      </c>
    </row>
    <row r="208" spans="18:18" x14ac:dyDescent="0.25">
      <c r="R208" t="str">
        <v/>
      </c>
    </row>
    <row r="209" spans="18:18" x14ac:dyDescent="0.25">
      <c r="R209" t="str">
        <v/>
      </c>
    </row>
    <row r="210" spans="18:18" x14ac:dyDescent="0.25">
      <c r="R210" t="str">
        <v/>
      </c>
    </row>
    <row r="211" spans="18:18" x14ac:dyDescent="0.25">
      <c r="R211" t="str">
        <v/>
      </c>
    </row>
    <row r="212" spans="18:18" x14ac:dyDescent="0.25">
      <c r="R212" t="str">
        <v/>
      </c>
    </row>
    <row r="213" spans="18:18" x14ac:dyDescent="0.25">
      <c r="R213" t="str">
        <v/>
      </c>
    </row>
    <row r="214" spans="18:18" x14ac:dyDescent="0.25">
      <c r="R214" t="str">
        <v/>
      </c>
    </row>
    <row r="215" spans="18:18" x14ac:dyDescent="0.25">
      <c r="R215" t="str">
        <v/>
      </c>
    </row>
    <row r="216" spans="18:18" x14ac:dyDescent="0.25">
      <c r="R216" t="str">
        <v/>
      </c>
    </row>
    <row r="217" spans="18:18" x14ac:dyDescent="0.25">
      <c r="R217" t="str">
        <v/>
      </c>
    </row>
    <row r="218" spans="18:18" x14ac:dyDescent="0.25">
      <c r="R218" t="str">
        <v/>
      </c>
    </row>
    <row r="219" spans="18:18" x14ac:dyDescent="0.25">
      <c r="R219" t="str">
        <v/>
      </c>
    </row>
    <row r="220" spans="18:18" x14ac:dyDescent="0.25">
      <c r="R220" t="str">
        <v/>
      </c>
    </row>
    <row r="221" spans="18:18" x14ac:dyDescent="0.25">
      <c r="R221" t="str">
        <v/>
      </c>
    </row>
    <row r="222" spans="18:18" x14ac:dyDescent="0.25">
      <c r="R222" t="str">
        <v/>
      </c>
    </row>
    <row r="223" spans="18:18" x14ac:dyDescent="0.25">
      <c r="R223" t="str">
        <v/>
      </c>
    </row>
    <row r="224" spans="18:18" x14ac:dyDescent="0.25">
      <c r="R224" t="str">
        <v/>
      </c>
    </row>
    <row r="225" spans="18:18" x14ac:dyDescent="0.25">
      <c r="R225" t="str">
        <v/>
      </c>
    </row>
    <row r="226" spans="18:18" x14ac:dyDescent="0.25">
      <c r="R226" t="str">
        <v/>
      </c>
    </row>
    <row r="227" spans="18:18" x14ac:dyDescent="0.25">
      <c r="R227" t="str">
        <v/>
      </c>
    </row>
    <row r="228" spans="18:18" x14ac:dyDescent="0.25">
      <c r="R228" t="str">
        <v/>
      </c>
    </row>
    <row r="229" spans="18:18" x14ac:dyDescent="0.25">
      <c r="R229" t="str">
        <v/>
      </c>
    </row>
    <row r="230" spans="18:18" x14ac:dyDescent="0.25">
      <c r="R230" t="str">
        <v/>
      </c>
    </row>
    <row r="231" spans="18:18" x14ac:dyDescent="0.25">
      <c r="R231" t="str">
        <v/>
      </c>
    </row>
    <row r="232" spans="18:18" x14ac:dyDescent="0.25">
      <c r="R232" t="str">
        <v/>
      </c>
    </row>
    <row r="233" spans="18:18" x14ac:dyDescent="0.25">
      <c r="R233" t="str">
        <v/>
      </c>
    </row>
    <row r="234" spans="18:18" x14ac:dyDescent="0.25">
      <c r="R234" t="str">
        <v/>
      </c>
    </row>
    <row r="235" spans="18:18" x14ac:dyDescent="0.25">
      <c r="R235" t="str">
        <v/>
      </c>
    </row>
    <row r="236" spans="18:18" x14ac:dyDescent="0.25">
      <c r="R236" t="str">
        <v/>
      </c>
    </row>
    <row r="237" spans="18:18" x14ac:dyDescent="0.25">
      <c r="R237" t="str">
        <v/>
      </c>
    </row>
    <row r="238" spans="18:18" x14ac:dyDescent="0.25">
      <c r="R238" t="str">
        <v/>
      </c>
    </row>
    <row r="239" spans="18:18" x14ac:dyDescent="0.25">
      <c r="R239" t="str">
        <v/>
      </c>
    </row>
    <row r="240" spans="18:18" x14ac:dyDescent="0.25">
      <c r="R240" t="str">
        <v/>
      </c>
    </row>
    <row r="241" spans="18:18" x14ac:dyDescent="0.25">
      <c r="R241" t="str">
        <v/>
      </c>
    </row>
    <row r="242" spans="18:18" x14ac:dyDescent="0.25">
      <c r="R242" t="str">
        <v/>
      </c>
    </row>
    <row r="243" spans="18:18" x14ac:dyDescent="0.25">
      <c r="R243" t="str">
        <v/>
      </c>
    </row>
    <row r="244" spans="18:18" x14ac:dyDescent="0.25">
      <c r="R244" t="str">
        <v/>
      </c>
    </row>
    <row r="245" spans="18:18" x14ac:dyDescent="0.25">
      <c r="R245" t="str">
        <v/>
      </c>
    </row>
    <row r="246" spans="18:18" x14ac:dyDescent="0.25">
      <c r="R246" t="str">
        <v/>
      </c>
    </row>
    <row r="247" spans="18:18" x14ac:dyDescent="0.25">
      <c r="R247" t="str">
        <v/>
      </c>
    </row>
    <row r="248" spans="18:18" x14ac:dyDescent="0.25">
      <c r="R248" t="str">
        <v/>
      </c>
    </row>
    <row r="249" spans="18:18" x14ac:dyDescent="0.25">
      <c r="R249" t="str">
        <v/>
      </c>
    </row>
    <row r="250" spans="18:18" x14ac:dyDescent="0.25">
      <c r="R250" t="str">
        <v/>
      </c>
    </row>
    <row r="251" spans="18:18" x14ac:dyDescent="0.25">
      <c r="R251" t="str">
        <v/>
      </c>
    </row>
    <row r="252" spans="18:18" x14ac:dyDescent="0.25">
      <c r="R252" t="str">
        <v/>
      </c>
    </row>
    <row r="253" spans="18:18" x14ac:dyDescent="0.25">
      <c r="R253" t="str">
        <v/>
      </c>
    </row>
    <row r="254" spans="18:18" x14ac:dyDescent="0.25">
      <c r="R254" t="str">
        <v/>
      </c>
    </row>
    <row r="255" spans="18:18" x14ac:dyDescent="0.25">
      <c r="R255" t="str">
        <v/>
      </c>
    </row>
    <row r="256" spans="18:18" x14ac:dyDescent="0.25">
      <c r="R256" t="str">
        <v/>
      </c>
    </row>
    <row r="257" spans="18:18" x14ac:dyDescent="0.25">
      <c r="R257" t="str">
        <v/>
      </c>
    </row>
    <row r="258" spans="18:18" x14ac:dyDescent="0.25">
      <c r="R258" t="str">
        <v/>
      </c>
    </row>
    <row r="259" spans="18:18" x14ac:dyDescent="0.25">
      <c r="R259" t="str">
        <v/>
      </c>
    </row>
    <row r="260" spans="18:18" x14ac:dyDescent="0.25">
      <c r="R260" t="str">
        <v/>
      </c>
    </row>
    <row r="261" spans="18:18" x14ac:dyDescent="0.25">
      <c r="R261" t="str">
        <v/>
      </c>
    </row>
    <row r="262" spans="18:18" x14ac:dyDescent="0.25">
      <c r="R262" t="str">
        <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topLeftCell="A3" workbookViewId="0">
      <selection activeCell="C13" sqref="C13"/>
    </sheetView>
  </sheetViews>
  <sheetFormatPr defaultRowHeight="15" x14ac:dyDescent="0.25"/>
  <cols>
    <col min="1" max="1" width="15" bestFit="1" customWidth="1"/>
    <col min="2" max="2" width="15.7109375" customWidth="1"/>
    <col min="3" max="3" width="84.28515625" bestFit="1" customWidth="1"/>
  </cols>
  <sheetData>
    <row r="1" spans="1:3" x14ac:dyDescent="0.25">
      <c r="A1" s="171" t="s">
        <v>207</v>
      </c>
      <c r="B1" s="171" t="s">
        <v>208</v>
      </c>
      <c r="C1" s="171" t="s">
        <v>209</v>
      </c>
    </row>
    <row r="2" spans="1:3" ht="60" x14ac:dyDescent="0.25">
      <c r="A2" s="169" t="s">
        <v>206</v>
      </c>
      <c r="B2" s="169" t="s">
        <v>210</v>
      </c>
      <c r="C2" s="170" t="s">
        <v>211</v>
      </c>
    </row>
    <row r="3" spans="1:3" ht="45" x14ac:dyDescent="0.25">
      <c r="A3" s="169" t="s">
        <v>212</v>
      </c>
      <c r="B3" s="169" t="s">
        <v>213</v>
      </c>
      <c r="C3" s="170" t="s">
        <v>214</v>
      </c>
    </row>
    <row r="4" spans="1:3" x14ac:dyDescent="0.25">
      <c r="A4" s="169" t="s">
        <v>215</v>
      </c>
      <c r="B4" s="169" t="s">
        <v>213</v>
      </c>
      <c r="C4" s="169" t="s">
        <v>216</v>
      </c>
    </row>
    <row r="5" spans="1:3" ht="30" x14ac:dyDescent="0.25">
      <c r="A5" s="169" t="s">
        <v>217</v>
      </c>
      <c r="B5" s="169" t="s">
        <v>210</v>
      </c>
      <c r="C5" s="170" t="s">
        <v>220</v>
      </c>
    </row>
    <row r="6" spans="1:3" ht="30" x14ac:dyDescent="0.25">
      <c r="A6" s="169" t="s">
        <v>223</v>
      </c>
      <c r="B6" s="169" t="s">
        <v>210</v>
      </c>
      <c r="C6" s="170" t="s">
        <v>224</v>
      </c>
    </row>
    <row r="7" spans="1:3" ht="45" x14ac:dyDescent="0.25">
      <c r="A7" s="169" t="s">
        <v>236</v>
      </c>
      <c r="B7" s="169" t="s">
        <v>210</v>
      </c>
      <c r="C7" s="170" t="s">
        <v>241</v>
      </c>
    </row>
    <row r="8" spans="1:3" ht="45" x14ac:dyDescent="0.25">
      <c r="A8" s="169" t="s">
        <v>244</v>
      </c>
      <c r="B8" s="169" t="s">
        <v>210</v>
      </c>
      <c r="C8" s="170" t="s">
        <v>245</v>
      </c>
    </row>
    <row r="9" spans="1:3" ht="30" x14ac:dyDescent="0.25">
      <c r="A9" s="169" t="s">
        <v>275</v>
      </c>
      <c r="B9" s="169" t="s">
        <v>210</v>
      </c>
      <c r="C9" s="170" t="s">
        <v>276</v>
      </c>
    </row>
    <row r="10" spans="1:3" ht="30" x14ac:dyDescent="0.25">
      <c r="A10" s="169" t="s">
        <v>284</v>
      </c>
      <c r="B10" s="169" t="s">
        <v>210</v>
      </c>
      <c r="C10" s="170" t="s">
        <v>285</v>
      </c>
    </row>
    <row r="11" spans="1:3" ht="30" x14ac:dyDescent="0.25">
      <c r="A11" s="169" t="s">
        <v>286</v>
      </c>
      <c r="B11" s="169" t="s">
        <v>287</v>
      </c>
      <c r="C11" s="170" t="s">
        <v>288</v>
      </c>
    </row>
    <row r="12" spans="1:3" ht="75" x14ac:dyDescent="0.25">
      <c r="A12" s="169" t="s">
        <v>290</v>
      </c>
      <c r="B12" s="169" t="s">
        <v>287</v>
      </c>
      <c r="C12" s="170" t="s">
        <v>291</v>
      </c>
    </row>
    <row r="13" spans="1:3" x14ac:dyDescent="0.25">
      <c r="A13" s="169"/>
      <c r="B13" s="169"/>
      <c r="C13" s="169"/>
    </row>
    <row r="14" spans="1:3" x14ac:dyDescent="0.25">
      <c r="A14" s="169"/>
      <c r="B14" s="169"/>
      <c r="C14" s="169"/>
    </row>
    <row r="15" spans="1:3" x14ac:dyDescent="0.25">
      <c r="A15" s="169"/>
      <c r="B15" s="169"/>
      <c r="C15" s="169"/>
    </row>
    <row r="16" spans="1:3" x14ac:dyDescent="0.25">
      <c r="A16" s="169"/>
      <c r="B16" s="169"/>
      <c r="C16" s="169"/>
    </row>
    <row r="17" spans="1:3" x14ac:dyDescent="0.25">
      <c r="A17" s="169"/>
      <c r="B17" s="169"/>
      <c r="C17" s="169"/>
    </row>
    <row r="18" spans="1:3" x14ac:dyDescent="0.25">
      <c r="A18" s="169"/>
      <c r="B18" s="169"/>
      <c r="C18" s="169"/>
    </row>
    <row r="19" spans="1:3" x14ac:dyDescent="0.25">
      <c r="A19" s="169"/>
      <c r="B19" s="169"/>
      <c r="C19" s="169"/>
    </row>
    <row r="20" spans="1:3" x14ac:dyDescent="0.25">
      <c r="A20" s="169"/>
      <c r="B20" s="169"/>
      <c r="C20" s="169"/>
    </row>
    <row r="21" spans="1:3" x14ac:dyDescent="0.25">
      <c r="A21" s="169"/>
      <c r="B21" s="169"/>
      <c r="C21" s="169"/>
    </row>
    <row r="22" spans="1:3" x14ac:dyDescent="0.25">
      <c r="A22" s="169"/>
      <c r="B22" s="169"/>
      <c r="C22" s="169"/>
    </row>
    <row r="23" spans="1:3" x14ac:dyDescent="0.25">
      <c r="A23" s="169"/>
      <c r="B23" s="169"/>
      <c r="C23" s="169"/>
    </row>
    <row r="24" spans="1:3" x14ac:dyDescent="0.25">
      <c r="A24" s="169"/>
      <c r="B24" s="169"/>
      <c r="C24" s="169"/>
    </row>
    <row r="25" spans="1:3" x14ac:dyDescent="0.25">
      <c r="A25" s="169"/>
      <c r="B25" s="169"/>
      <c r="C25" s="169"/>
    </row>
    <row r="26" spans="1:3" x14ac:dyDescent="0.25">
      <c r="A26" s="169"/>
      <c r="B26" s="169"/>
      <c r="C26" s="169"/>
    </row>
    <row r="27" spans="1:3" x14ac:dyDescent="0.25">
      <c r="A27" s="169"/>
      <c r="B27" s="169"/>
      <c r="C27" s="169"/>
    </row>
    <row r="28" spans="1:3" x14ac:dyDescent="0.25">
      <c r="A28" s="169"/>
      <c r="B28" s="169"/>
      <c r="C28" s="169"/>
    </row>
    <row r="29" spans="1:3" x14ac:dyDescent="0.25">
      <c r="A29" s="169"/>
      <c r="B29" s="169"/>
      <c r="C29" s="169"/>
    </row>
    <row r="30" spans="1:3" x14ac:dyDescent="0.25">
      <c r="A30" s="169"/>
      <c r="B30" s="169"/>
      <c r="C30" s="169"/>
    </row>
    <row r="31" spans="1:3" x14ac:dyDescent="0.25">
      <c r="A31" s="169"/>
      <c r="B31" s="169"/>
      <c r="C31" s="169"/>
    </row>
    <row r="32" spans="1:3" x14ac:dyDescent="0.25">
      <c r="A32" s="169"/>
      <c r="B32" s="169"/>
      <c r="C32" s="169"/>
    </row>
    <row r="33" spans="1:3" x14ac:dyDescent="0.25">
      <c r="A33" s="169"/>
      <c r="B33" s="169"/>
      <c r="C33" s="169"/>
    </row>
    <row r="34" spans="1:3" x14ac:dyDescent="0.25">
      <c r="A34" s="169"/>
      <c r="B34" s="169"/>
      <c r="C34" s="169"/>
    </row>
  </sheetData>
  <sheetProtection algorithmName="SHA-512" hashValue="XiUR6Zprg6Of8zce9MTIGsWQWg8ttmKIRKaeYF9+5qUQcgv1rcu2jT4Oj6JkB+2aGV/j7mKHaBdgoef7oz2m5g==" saltValue="R13G2Gsd1IdF6i1RoyRhZQ==" spinCount="100000" sheet="1" objects="1" scenarios="1"/>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N21" sqref="N21"/>
    </sheetView>
  </sheetViews>
  <sheetFormatPr defaultColWidth="0" defaultRowHeight="15" zeroHeight="1" x14ac:dyDescent="0.25"/>
  <cols>
    <col min="1" max="23" width="8.7109375" customWidth="1"/>
    <col min="24" max="16384" width="8.710937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sheetData>
  <sheetProtection algorithmName="SHA-512" hashValue="KBkzQ8V9AqO0s1T1Y90/RnyLMYEdNEuMz9piUu+C7VioCuQXVNC2u62Q3KowDXUW7V5cUEf2Xbtdrys+r1TMNw==" saltValue="q8oAStrh/zMqXrttdjZPoA==" spinCount="100000" sheet="1" objects="1" scenario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16" sqref="B16:U16"/>
    </sheetView>
  </sheetViews>
  <sheetFormatPr defaultColWidth="0" defaultRowHeight="15" zeroHeight="1" x14ac:dyDescent="0.25"/>
  <cols>
    <col min="1" max="1" width="4.85546875" customWidth="1"/>
    <col min="2" max="23" width="8.7109375" customWidth="1"/>
    <col min="24" max="16384" width="8.7109375" hidden="1"/>
  </cols>
  <sheetData>
    <row r="1" spans="2:21" x14ac:dyDescent="0.25"/>
    <row r="2" spans="2:21" x14ac:dyDescent="0.25">
      <c r="B2" s="194" t="str">
        <f>"Demand and capacity analysis notes for "&amp;Setup!B5</f>
        <v xml:space="preserve">Demand and capacity analysis notes for </v>
      </c>
      <c r="C2" s="194"/>
      <c r="D2" s="194"/>
      <c r="E2" s="194"/>
      <c r="F2" s="194"/>
      <c r="G2" s="194"/>
      <c r="H2" s="194"/>
      <c r="I2" s="194"/>
      <c r="J2" s="194"/>
      <c r="K2" s="194"/>
      <c r="L2" s="194"/>
      <c r="M2" s="194"/>
      <c r="N2" s="194"/>
      <c r="O2" s="194"/>
      <c r="P2" s="194"/>
      <c r="Q2" s="194"/>
      <c r="R2" s="194"/>
      <c r="S2" s="194"/>
      <c r="T2" s="194"/>
      <c r="U2" s="194"/>
    </row>
    <row r="3" spans="2:21" ht="15.75" thickBot="1" x14ac:dyDescent="0.3">
      <c r="B3" s="172" t="s">
        <v>218</v>
      </c>
    </row>
    <row r="4" spans="2:21" ht="15.75" thickBot="1" x14ac:dyDescent="0.3">
      <c r="B4" s="191"/>
      <c r="C4" s="192"/>
      <c r="D4" s="192"/>
      <c r="E4" s="192"/>
      <c r="F4" s="192"/>
      <c r="G4" s="192"/>
      <c r="H4" s="192"/>
      <c r="I4" s="192"/>
      <c r="J4" s="192"/>
      <c r="K4" s="192"/>
      <c r="L4" s="192"/>
      <c r="M4" s="192"/>
      <c r="N4" s="192"/>
      <c r="O4" s="192"/>
      <c r="P4" s="192"/>
      <c r="Q4" s="192"/>
      <c r="R4" s="192"/>
      <c r="S4" s="192"/>
      <c r="T4" s="192"/>
      <c r="U4" s="193"/>
    </row>
    <row r="5" spans="2:21" x14ac:dyDescent="0.25">
      <c r="B5" s="195"/>
      <c r="C5" s="195"/>
      <c r="D5" s="195"/>
      <c r="E5" s="195"/>
      <c r="F5" s="195"/>
      <c r="G5" s="195"/>
      <c r="H5" s="195"/>
      <c r="I5" s="195"/>
      <c r="J5" s="195"/>
      <c r="K5" s="195"/>
      <c r="L5" s="195"/>
      <c r="M5" s="195"/>
      <c r="N5" s="195"/>
      <c r="O5" s="195"/>
      <c r="P5" s="195"/>
      <c r="Q5" s="195"/>
      <c r="R5" s="195"/>
      <c r="S5" s="195"/>
      <c r="T5" s="195"/>
      <c r="U5" s="195"/>
    </row>
    <row r="6" spans="2:21" x14ac:dyDescent="0.25">
      <c r="B6" s="190"/>
      <c r="C6" s="190"/>
      <c r="D6" s="190"/>
      <c r="E6" s="190"/>
      <c r="F6" s="190"/>
      <c r="G6" s="190"/>
      <c r="H6" s="190"/>
      <c r="I6" s="190"/>
      <c r="J6" s="190"/>
      <c r="K6" s="190"/>
      <c r="L6" s="190"/>
      <c r="M6" s="190"/>
      <c r="N6" s="190"/>
      <c r="O6" s="190"/>
      <c r="P6" s="190"/>
      <c r="Q6" s="190"/>
      <c r="R6" s="190"/>
      <c r="S6" s="190"/>
      <c r="T6" s="190"/>
      <c r="U6" s="190"/>
    </row>
    <row r="7" spans="2:21" x14ac:dyDescent="0.25">
      <c r="B7" s="190"/>
      <c r="C7" s="190"/>
      <c r="D7" s="190"/>
      <c r="E7" s="190"/>
      <c r="F7" s="190"/>
      <c r="G7" s="190"/>
      <c r="H7" s="190"/>
      <c r="I7" s="190"/>
      <c r="J7" s="190"/>
      <c r="K7" s="190"/>
      <c r="L7" s="190"/>
      <c r="M7" s="190"/>
      <c r="N7" s="190"/>
      <c r="O7" s="190"/>
      <c r="P7" s="190"/>
      <c r="Q7" s="190"/>
      <c r="R7" s="190"/>
      <c r="S7" s="190"/>
      <c r="T7" s="190"/>
      <c r="U7" s="190"/>
    </row>
    <row r="8" spans="2:21" x14ac:dyDescent="0.25">
      <c r="B8" s="190"/>
      <c r="C8" s="190"/>
      <c r="D8" s="190"/>
      <c r="E8" s="190"/>
      <c r="F8" s="190"/>
      <c r="G8" s="190"/>
      <c r="H8" s="190"/>
      <c r="I8" s="190"/>
      <c r="J8" s="190"/>
      <c r="K8" s="190"/>
      <c r="L8" s="190"/>
      <c r="M8" s="190"/>
      <c r="N8" s="190"/>
      <c r="O8" s="190"/>
      <c r="P8" s="190"/>
      <c r="Q8" s="190"/>
      <c r="R8" s="190"/>
      <c r="S8" s="190"/>
      <c r="T8" s="190"/>
      <c r="U8" s="190"/>
    </row>
    <row r="9" spans="2:21" x14ac:dyDescent="0.25">
      <c r="B9" s="190"/>
      <c r="C9" s="190"/>
      <c r="D9" s="190"/>
      <c r="E9" s="190"/>
      <c r="F9" s="190"/>
      <c r="G9" s="190"/>
      <c r="H9" s="190"/>
      <c r="I9" s="190"/>
      <c r="J9" s="190"/>
      <c r="K9" s="190"/>
      <c r="L9" s="190"/>
      <c r="M9" s="190"/>
      <c r="N9" s="190"/>
      <c r="O9" s="190"/>
      <c r="P9" s="190"/>
      <c r="Q9" s="190"/>
      <c r="R9" s="190"/>
      <c r="S9" s="190"/>
      <c r="T9" s="190"/>
      <c r="U9" s="190"/>
    </row>
    <row r="10" spans="2:21" x14ac:dyDescent="0.25">
      <c r="B10" s="190"/>
      <c r="C10" s="190"/>
      <c r="D10" s="190"/>
      <c r="E10" s="190"/>
      <c r="F10" s="190"/>
      <c r="G10" s="190"/>
      <c r="H10" s="190"/>
      <c r="I10" s="190"/>
      <c r="J10" s="190"/>
      <c r="K10" s="190"/>
      <c r="L10" s="190"/>
      <c r="M10" s="190"/>
      <c r="N10" s="190"/>
      <c r="O10" s="190"/>
      <c r="P10" s="190"/>
      <c r="Q10" s="190"/>
      <c r="R10" s="190"/>
      <c r="S10" s="190"/>
      <c r="T10" s="190"/>
      <c r="U10" s="190"/>
    </row>
    <row r="11" spans="2:21" x14ac:dyDescent="0.25">
      <c r="B11" s="190"/>
      <c r="C11" s="190"/>
      <c r="D11" s="190"/>
      <c r="E11" s="190"/>
      <c r="F11" s="190"/>
      <c r="G11" s="190"/>
      <c r="H11" s="190"/>
      <c r="I11" s="190"/>
      <c r="J11" s="190"/>
      <c r="K11" s="190"/>
      <c r="L11" s="190"/>
      <c r="M11" s="190"/>
      <c r="N11" s="190"/>
      <c r="O11" s="190"/>
      <c r="P11" s="190"/>
      <c r="Q11" s="190"/>
      <c r="R11" s="190"/>
      <c r="S11" s="190"/>
      <c r="T11" s="190"/>
      <c r="U11" s="190"/>
    </row>
    <row r="12" spans="2:21" x14ac:dyDescent="0.25">
      <c r="B12" s="190"/>
      <c r="C12" s="190"/>
      <c r="D12" s="190"/>
      <c r="E12" s="190"/>
      <c r="F12" s="190"/>
      <c r="G12" s="190"/>
      <c r="H12" s="190"/>
      <c r="I12" s="190"/>
      <c r="J12" s="190"/>
      <c r="K12" s="190"/>
      <c r="L12" s="190"/>
      <c r="M12" s="190"/>
      <c r="N12" s="190"/>
      <c r="O12" s="190"/>
      <c r="P12" s="190"/>
      <c r="Q12" s="190"/>
      <c r="R12" s="190"/>
      <c r="S12" s="190"/>
      <c r="T12" s="190"/>
      <c r="U12" s="190"/>
    </row>
    <row r="13" spans="2:21" x14ac:dyDescent="0.25">
      <c r="B13" s="190"/>
      <c r="C13" s="190"/>
      <c r="D13" s="190"/>
      <c r="E13" s="190"/>
      <c r="F13" s="190"/>
      <c r="G13" s="190"/>
      <c r="H13" s="190"/>
      <c r="I13" s="190"/>
      <c r="J13" s="190"/>
      <c r="K13" s="190"/>
      <c r="L13" s="190"/>
      <c r="M13" s="190"/>
      <c r="N13" s="190"/>
      <c r="O13" s="190"/>
      <c r="P13" s="190"/>
      <c r="Q13" s="190"/>
      <c r="R13" s="190"/>
      <c r="S13" s="190"/>
      <c r="T13" s="190"/>
      <c r="U13" s="190"/>
    </row>
    <row r="14" spans="2:21" x14ac:dyDescent="0.25">
      <c r="B14" s="190"/>
      <c r="C14" s="190"/>
      <c r="D14" s="190"/>
      <c r="E14" s="190"/>
      <c r="F14" s="190"/>
      <c r="G14" s="190"/>
      <c r="H14" s="190"/>
      <c r="I14" s="190"/>
      <c r="J14" s="190"/>
      <c r="K14" s="190"/>
      <c r="L14" s="190"/>
      <c r="M14" s="190"/>
      <c r="N14" s="190"/>
      <c r="O14" s="190"/>
      <c r="P14" s="190"/>
      <c r="Q14" s="190"/>
      <c r="R14" s="190"/>
      <c r="S14" s="190"/>
      <c r="T14" s="190"/>
      <c r="U14" s="190"/>
    </row>
    <row r="15" spans="2:21" x14ac:dyDescent="0.25">
      <c r="B15" s="190"/>
      <c r="C15" s="190"/>
      <c r="D15" s="190"/>
      <c r="E15" s="190"/>
      <c r="F15" s="190"/>
      <c r="G15" s="190"/>
      <c r="H15" s="190"/>
      <c r="I15" s="190"/>
      <c r="J15" s="190"/>
      <c r="K15" s="190"/>
      <c r="L15" s="190"/>
      <c r="M15" s="190"/>
      <c r="N15" s="190"/>
      <c r="O15" s="190"/>
      <c r="P15" s="190"/>
      <c r="Q15" s="190"/>
      <c r="R15" s="190"/>
      <c r="S15" s="190"/>
      <c r="T15" s="190"/>
      <c r="U15" s="190"/>
    </row>
    <row r="16" spans="2:21" x14ac:dyDescent="0.25">
      <c r="B16" s="190"/>
      <c r="C16" s="190"/>
      <c r="D16" s="190"/>
      <c r="E16" s="190"/>
      <c r="F16" s="190"/>
      <c r="G16" s="190"/>
      <c r="H16" s="190"/>
      <c r="I16" s="190"/>
      <c r="J16" s="190"/>
      <c r="K16" s="190"/>
      <c r="L16" s="190"/>
      <c r="M16" s="190"/>
      <c r="N16" s="190"/>
      <c r="O16" s="190"/>
      <c r="P16" s="190"/>
      <c r="Q16" s="190"/>
      <c r="R16" s="190"/>
      <c r="S16" s="190"/>
      <c r="T16" s="190"/>
      <c r="U16" s="190"/>
    </row>
    <row r="17" spans="2:21" x14ac:dyDescent="0.25">
      <c r="B17" s="190"/>
      <c r="C17" s="190"/>
      <c r="D17" s="190"/>
      <c r="E17" s="190"/>
      <c r="F17" s="190"/>
      <c r="G17" s="190"/>
      <c r="H17" s="190"/>
      <c r="I17" s="190"/>
      <c r="J17" s="190"/>
      <c r="K17" s="190"/>
      <c r="L17" s="190"/>
      <c r="M17" s="190"/>
      <c r="N17" s="190"/>
      <c r="O17" s="190"/>
      <c r="P17" s="190"/>
      <c r="Q17" s="190"/>
      <c r="R17" s="190"/>
      <c r="S17" s="190"/>
      <c r="T17" s="190"/>
      <c r="U17" s="190"/>
    </row>
    <row r="18" spans="2:21" x14ac:dyDescent="0.25">
      <c r="B18" s="190"/>
      <c r="C18" s="190"/>
      <c r="D18" s="190"/>
      <c r="E18" s="190"/>
      <c r="F18" s="190"/>
      <c r="G18" s="190"/>
      <c r="H18" s="190"/>
      <c r="I18" s="190"/>
      <c r="J18" s="190"/>
      <c r="K18" s="190"/>
      <c r="L18" s="190"/>
      <c r="M18" s="190"/>
      <c r="N18" s="190"/>
      <c r="O18" s="190"/>
      <c r="P18" s="190"/>
      <c r="Q18" s="190"/>
      <c r="R18" s="190"/>
      <c r="S18" s="190"/>
      <c r="T18" s="190"/>
      <c r="U18" s="190"/>
    </row>
    <row r="19" spans="2:21" x14ac:dyDescent="0.25">
      <c r="B19" s="190"/>
      <c r="C19" s="190"/>
      <c r="D19" s="190"/>
      <c r="E19" s="190"/>
      <c r="F19" s="190"/>
      <c r="G19" s="190"/>
      <c r="H19" s="190"/>
      <c r="I19" s="190"/>
      <c r="J19" s="190"/>
      <c r="K19" s="190"/>
      <c r="L19" s="190"/>
      <c r="M19" s="190"/>
      <c r="N19" s="190"/>
      <c r="O19" s="190"/>
      <c r="P19" s="190"/>
      <c r="Q19" s="190"/>
      <c r="R19" s="190"/>
      <c r="S19" s="190"/>
      <c r="T19" s="190"/>
      <c r="U19" s="190"/>
    </row>
    <row r="20" spans="2:21" x14ac:dyDescent="0.25">
      <c r="B20" s="190"/>
      <c r="C20" s="190"/>
      <c r="D20" s="190"/>
      <c r="E20" s="190"/>
      <c r="F20" s="190"/>
      <c r="G20" s="190"/>
      <c r="H20" s="190"/>
      <c r="I20" s="190"/>
      <c r="J20" s="190"/>
      <c r="K20" s="190"/>
      <c r="L20" s="190"/>
      <c r="M20" s="190"/>
      <c r="N20" s="190"/>
      <c r="O20" s="190"/>
      <c r="P20" s="190"/>
      <c r="Q20" s="190"/>
      <c r="R20" s="190"/>
      <c r="S20" s="190"/>
      <c r="T20" s="190"/>
      <c r="U20" s="190"/>
    </row>
    <row r="21" spans="2:21" x14ac:dyDescent="0.25">
      <c r="B21" s="190"/>
      <c r="C21" s="190"/>
      <c r="D21" s="190"/>
      <c r="E21" s="190"/>
      <c r="F21" s="190"/>
      <c r="G21" s="190"/>
      <c r="H21" s="190"/>
      <c r="I21" s="190"/>
      <c r="J21" s="190"/>
      <c r="K21" s="190"/>
      <c r="L21" s="190"/>
      <c r="M21" s="190"/>
      <c r="N21" s="190"/>
      <c r="O21" s="190"/>
      <c r="P21" s="190"/>
      <c r="Q21" s="190"/>
      <c r="R21" s="190"/>
      <c r="S21" s="190"/>
      <c r="T21" s="190"/>
      <c r="U21" s="190"/>
    </row>
    <row r="22" spans="2:21" x14ac:dyDescent="0.25">
      <c r="B22" s="190"/>
      <c r="C22" s="190"/>
      <c r="D22" s="190"/>
      <c r="E22" s="190"/>
      <c r="F22" s="190"/>
      <c r="G22" s="190"/>
      <c r="H22" s="190"/>
      <c r="I22" s="190"/>
      <c r="J22" s="190"/>
      <c r="K22" s="190"/>
      <c r="L22" s="190"/>
      <c r="M22" s="190"/>
      <c r="N22" s="190"/>
      <c r="O22" s="190"/>
      <c r="P22" s="190"/>
      <c r="Q22" s="190"/>
      <c r="R22" s="190"/>
      <c r="S22" s="190"/>
      <c r="T22" s="190"/>
      <c r="U22" s="190"/>
    </row>
    <row r="23" spans="2:21" x14ac:dyDescent="0.25">
      <c r="B23" s="190"/>
      <c r="C23" s="190"/>
      <c r="D23" s="190"/>
      <c r="E23" s="190"/>
      <c r="F23" s="190"/>
      <c r="G23" s="190"/>
      <c r="H23" s="190"/>
      <c r="I23" s="190"/>
      <c r="J23" s="190"/>
      <c r="K23" s="190"/>
      <c r="L23" s="190"/>
      <c r="M23" s="190"/>
      <c r="N23" s="190"/>
      <c r="O23" s="190"/>
      <c r="P23" s="190"/>
      <c r="Q23" s="190"/>
      <c r="R23" s="190"/>
      <c r="S23" s="190"/>
      <c r="T23" s="190"/>
      <c r="U23" s="190"/>
    </row>
    <row r="24" spans="2:21" x14ac:dyDescent="0.25">
      <c r="B24" s="190"/>
      <c r="C24" s="190"/>
      <c r="D24" s="190"/>
      <c r="E24" s="190"/>
      <c r="F24" s="190"/>
      <c r="G24" s="190"/>
      <c r="H24" s="190"/>
      <c r="I24" s="190"/>
      <c r="J24" s="190"/>
      <c r="K24" s="190"/>
      <c r="L24" s="190"/>
      <c r="M24" s="190"/>
      <c r="N24" s="190"/>
      <c r="O24" s="190"/>
      <c r="P24" s="190"/>
      <c r="Q24" s="190"/>
      <c r="R24" s="190"/>
      <c r="S24" s="190"/>
      <c r="T24" s="190"/>
      <c r="U24" s="190"/>
    </row>
    <row r="25" spans="2:21" x14ac:dyDescent="0.25">
      <c r="B25" s="190"/>
      <c r="C25" s="190"/>
      <c r="D25" s="190"/>
      <c r="E25" s="190"/>
      <c r="F25" s="190"/>
      <c r="G25" s="190"/>
      <c r="H25" s="190"/>
      <c r="I25" s="190"/>
      <c r="J25" s="190"/>
      <c r="K25" s="190"/>
      <c r="L25" s="190"/>
      <c r="M25" s="190"/>
      <c r="N25" s="190"/>
      <c r="O25" s="190"/>
      <c r="P25" s="190"/>
      <c r="Q25" s="190"/>
      <c r="R25" s="190"/>
      <c r="S25" s="190"/>
      <c r="T25" s="190"/>
      <c r="U25" s="190"/>
    </row>
    <row r="26" spans="2:21" x14ac:dyDescent="0.25">
      <c r="B26" s="190"/>
      <c r="C26" s="190"/>
      <c r="D26" s="190"/>
      <c r="E26" s="190"/>
      <c r="F26" s="190"/>
      <c r="G26" s="190"/>
      <c r="H26" s="190"/>
      <c r="I26" s="190"/>
      <c r="J26" s="190"/>
      <c r="K26" s="190"/>
      <c r="L26" s="190"/>
      <c r="M26" s="190"/>
      <c r="N26" s="190"/>
      <c r="O26" s="190"/>
      <c r="P26" s="190"/>
      <c r="Q26" s="190"/>
      <c r="R26" s="190"/>
      <c r="S26" s="190"/>
      <c r="T26" s="190"/>
      <c r="U26" s="190"/>
    </row>
    <row r="27" spans="2:21" x14ac:dyDescent="0.25">
      <c r="B27" s="190"/>
      <c r="C27" s="190"/>
      <c r="D27" s="190"/>
      <c r="E27" s="190"/>
      <c r="F27" s="190"/>
      <c r="G27" s="190"/>
      <c r="H27" s="190"/>
      <c r="I27" s="190"/>
      <c r="J27" s="190"/>
      <c r="K27" s="190"/>
      <c r="L27" s="190"/>
      <c r="M27" s="190"/>
      <c r="N27" s="190"/>
      <c r="O27" s="190"/>
      <c r="P27" s="190"/>
      <c r="Q27" s="190"/>
      <c r="R27" s="190"/>
      <c r="S27" s="190"/>
      <c r="T27" s="190"/>
      <c r="U27" s="190"/>
    </row>
    <row r="28" spans="2:21" x14ac:dyDescent="0.25">
      <c r="B28" s="190"/>
      <c r="C28" s="190"/>
      <c r="D28" s="190"/>
      <c r="E28" s="190"/>
      <c r="F28" s="190"/>
      <c r="G28" s="190"/>
      <c r="H28" s="190"/>
      <c r="I28" s="190"/>
      <c r="J28" s="190"/>
      <c r="K28" s="190"/>
      <c r="L28" s="190"/>
      <c r="M28" s="190"/>
      <c r="N28" s="190"/>
      <c r="O28" s="190"/>
      <c r="P28" s="190"/>
      <c r="Q28" s="190"/>
      <c r="R28" s="190"/>
      <c r="S28" s="190"/>
      <c r="T28" s="190"/>
      <c r="U28" s="190"/>
    </row>
    <row r="29" spans="2:21" x14ac:dyDescent="0.25">
      <c r="B29" s="190"/>
      <c r="C29" s="190"/>
      <c r="D29" s="190"/>
      <c r="E29" s="190"/>
      <c r="F29" s="190"/>
      <c r="G29" s="190"/>
      <c r="H29" s="190"/>
      <c r="I29" s="190"/>
      <c r="J29" s="190"/>
      <c r="K29" s="190"/>
      <c r="L29" s="190"/>
      <c r="M29" s="190"/>
      <c r="N29" s="190"/>
      <c r="O29" s="190"/>
      <c r="P29" s="190"/>
      <c r="Q29" s="190"/>
      <c r="R29" s="190"/>
      <c r="S29" s="190"/>
      <c r="T29" s="190"/>
      <c r="U29" s="190"/>
    </row>
    <row r="30" spans="2:21" x14ac:dyDescent="0.25">
      <c r="B30" s="190"/>
      <c r="C30" s="190"/>
      <c r="D30" s="190"/>
      <c r="E30" s="190"/>
      <c r="F30" s="190"/>
      <c r="G30" s="190"/>
      <c r="H30" s="190"/>
      <c r="I30" s="190"/>
      <c r="J30" s="190"/>
      <c r="K30" s="190"/>
      <c r="L30" s="190"/>
      <c r="M30" s="190"/>
      <c r="N30" s="190"/>
      <c r="O30" s="190"/>
      <c r="P30" s="190"/>
      <c r="Q30" s="190"/>
      <c r="R30" s="190"/>
      <c r="S30" s="190"/>
      <c r="T30" s="190"/>
      <c r="U30" s="190"/>
    </row>
    <row r="31" spans="2:21" x14ac:dyDescent="0.25">
      <c r="B31" s="190"/>
      <c r="C31" s="190"/>
      <c r="D31" s="190"/>
      <c r="E31" s="190"/>
      <c r="F31" s="190"/>
      <c r="G31" s="190"/>
      <c r="H31" s="190"/>
      <c r="I31" s="190"/>
      <c r="J31" s="190"/>
      <c r="K31" s="190"/>
      <c r="L31" s="190"/>
      <c r="M31" s="190"/>
      <c r="N31" s="190"/>
      <c r="O31" s="190"/>
      <c r="P31" s="190"/>
      <c r="Q31" s="190"/>
      <c r="R31" s="190"/>
      <c r="S31" s="190"/>
      <c r="T31" s="190"/>
      <c r="U31" s="190"/>
    </row>
    <row r="32" spans="2:21" x14ac:dyDescent="0.25">
      <c r="B32" s="190"/>
      <c r="C32" s="190"/>
      <c r="D32" s="190"/>
      <c r="E32" s="190"/>
      <c r="F32" s="190"/>
      <c r="G32" s="190"/>
      <c r="H32" s="190"/>
      <c r="I32" s="190"/>
      <c r="J32" s="190"/>
      <c r="K32" s="190"/>
      <c r="L32" s="190"/>
      <c r="M32" s="190"/>
      <c r="N32" s="190"/>
      <c r="O32" s="190"/>
      <c r="P32" s="190"/>
      <c r="Q32" s="190"/>
      <c r="R32" s="190"/>
      <c r="S32" s="190"/>
      <c r="T32" s="190"/>
      <c r="U32" s="190"/>
    </row>
    <row r="33" spans="2:21" x14ac:dyDescent="0.25">
      <c r="B33" s="190"/>
      <c r="C33" s="190"/>
      <c r="D33" s="190"/>
      <c r="E33" s="190"/>
      <c r="F33" s="190"/>
      <c r="G33" s="190"/>
      <c r="H33" s="190"/>
      <c r="I33" s="190"/>
      <c r="J33" s="190"/>
      <c r="K33" s="190"/>
      <c r="L33" s="190"/>
      <c r="M33" s="190"/>
      <c r="N33" s="190"/>
      <c r="O33" s="190"/>
      <c r="P33" s="190"/>
      <c r="Q33" s="190"/>
      <c r="R33" s="190"/>
      <c r="S33" s="190"/>
      <c r="T33" s="190"/>
      <c r="U33" s="190"/>
    </row>
    <row r="34" spans="2:21" x14ac:dyDescent="0.25">
      <c r="B34" s="190"/>
      <c r="C34" s="190"/>
      <c r="D34" s="190"/>
      <c r="E34" s="190"/>
      <c r="F34" s="190"/>
      <c r="G34" s="190"/>
      <c r="H34" s="190"/>
      <c r="I34" s="190"/>
      <c r="J34" s="190"/>
      <c r="K34" s="190"/>
      <c r="L34" s="190"/>
      <c r="M34" s="190"/>
      <c r="N34" s="190"/>
      <c r="O34" s="190"/>
      <c r="P34" s="190"/>
      <c r="Q34" s="190"/>
      <c r="R34" s="190"/>
      <c r="S34" s="190"/>
      <c r="T34" s="190"/>
      <c r="U34" s="190"/>
    </row>
    <row r="35" spans="2:21" x14ac:dyDescent="0.25">
      <c r="B35" s="190"/>
      <c r="C35" s="190"/>
      <c r="D35" s="190"/>
      <c r="E35" s="190"/>
      <c r="F35" s="190"/>
      <c r="G35" s="190"/>
      <c r="H35" s="190"/>
      <c r="I35" s="190"/>
      <c r="J35" s="190"/>
      <c r="K35" s="190"/>
      <c r="L35" s="190"/>
      <c r="M35" s="190"/>
      <c r="N35" s="190"/>
      <c r="O35" s="190"/>
      <c r="P35" s="190"/>
      <c r="Q35" s="190"/>
      <c r="R35" s="190"/>
      <c r="S35" s="190"/>
      <c r="T35" s="190"/>
      <c r="U35" s="190"/>
    </row>
    <row r="36" spans="2:21" x14ac:dyDescent="0.25">
      <c r="B36" s="190"/>
      <c r="C36" s="190"/>
      <c r="D36" s="190"/>
      <c r="E36" s="190"/>
      <c r="F36" s="190"/>
      <c r="G36" s="190"/>
      <c r="H36" s="190"/>
      <c r="I36" s="190"/>
      <c r="J36" s="190"/>
      <c r="K36" s="190"/>
      <c r="L36" s="190"/>
      <c r="M36" s="190"/>
      <c r="N36" s="190"/>
      <c r="O36" s="190"/>
      <c r="P36" s="190"/>
      <c r="Q36" s="190"/>
      <c r="R36" s="190"/>
      <c r="S36" s="190"/>
      <c r="T36" s="190"/>
      <c r="U36" s="190"/>
    </row>
    <row r="37" spans="2:21" x14ac:dyDescent="0.25">
      <c r="B37" s="190"/>
      <c r="C37" s="190"/>
      <c r="D37" s="190"/>
      <c r="E37" s="190"/>
      <c r="F37" s="190"/>
      <c r="G37" s="190"/>
      <c r="H37" s="190"/>
      <c r="I37" s="190"/>
      <c r="J37" s="190"/>
      <c r="K37" s="190"/>
      <c r="L37" s="190"/>
      <c r="M37" s="190"/>
      <c r="N37" s="190"/>
      <c r="O37" s="190"/>
      <c r="P37" s="190"/>
      <c r="Q37" s="190"/>
      <c r="R37" s="190"/>
      <c r="S37" s="190"/>
      <c r="T37" s="190"/>
      <c r="U37" s="190"/>
    </row>
    <row r="38" spans="2:21" x14ac:dyDescent="0.25">
      <c r="B38" s="190"/>
      <c r="C38" s="190"/>
      <c r="D38" s="190"/>
      <c r="E38" s="190"/>
      <c r="F38" s="190"/>
      <c r="G38" s="190"/>
      <c r="H38" s="190"/>
      <c r="I38" s="190"/>
      <c r="J38" s="190"/>
      <c r="K38" s="190"/>
      <c r="L38" s="190"/>
      <c r="M38" s="190"/>
      <c r="N38" s="190"/>
      <c r="O38" s="190"/>
      <c r="P38" s="190"/>
      <c r="Q38" s="190"/>
      <c r="R38" s="190"/>
      <c r="S38" s="190"/>
      <c r="T38" s="190"/>
      <c r="U38" s="190"/>
    </row>
    <row r="39" spans="2:21" x14ac:dyDescent="0.25">
      <c r="B39" s="190"/>
      <c r="C39" s="190"/>
      <c r="D39" s="190"/>
      <c r="E39" s="190"/>
      <c r="F39" s="190"/>
      <c r="G39" s="190"/>
      <c r="H39" s="190"/>
      <c r="I39" s="190"/>
      <c r="J39" s="190"/>
      <c r="K39" s="190"/>
      <c r="L39" s="190"/>
      <c r="M39" s="190"/>
      <c r="N39" s="190"/>
      <c r="O39" s="190"/>
      <c r="P39" s="190"/>
      <c r="Q39" s="190"/>
      <c r="R39" s="190"/>
      <c r="S39" s="190"/>
      <c r="T39" s="190"/>
      <c r="U39" s="190"/>
    </row>
    <row r="40" spans="2:21" x14ac:dyDescent="0.25">
      <c r="B40" s="190"/>
      <c r="C40" s="190"/>
      <c r="D40" s="190"/>
      <c r="E40" s="190"/>
      <c r="F40" s="190"/>
      <c r="G40" s="190"/>
      <c r="H40" s="190"/>
      <c r="I40" s="190"/>
      <c r="J40" s="190"/>
      <c r="K40" s="190"/>
      <c r="L40" s="190"/>
      <c r="M40" s="190"/>
      <c r="N40" s="190"/>
      <c r="O40" s="190"/>
      <c r="P40" s="190"/>
      <c r="Q40" s="190"/>
      <c r="R40" s="190"/>
      <c r="S40" s="190"/>
      <c r="T40" s="190"/>
      <c r="U40" s="190"/>
    </row>
    <row r="41" spans="2:21" x14ac:dyDescent="0.25">
      <c r="B41" s="190"/>
      <c r="C41" s="190"/>
      <c r="D41" s="190"/>
      <c r="E41" s="190"/>
      <c r="F41" s="190"/>
      <c r="G41" s="190"/>
      <c r="H41" s="190"/>
      <c r="I41" s="190"/>
      <c r="J41" s="190"/>
      <c r="K41" s="190"/>
      <c r="L41" s="190"/>
      <c r="M41" s="190"/>
      <c r="N41" s="190"/>
      <c r="O41" s="190"/>
      <c r="P41" s="190"/>
      <c r="Q41" s="190"/>
      <c r="R41" s="190"/>
      <c r="S41" s="190"/>
      <c r="T41" s="190"/>
      <c r="U41" s="190"/>
    </row>
    <row r="42" spans="2:21" x14ac:dyDescent="0.25">
      <c r="B42" s="190"/>
      <c r="C42" s="190"/>
      <c r="D42" s="190"/>
      <c r="E42" s="190"/>
      <c r="F42" s="190"/>
      <c r="G42" s="190"/>
      <c r="H42" s="190"/>
      <c r="I42" s="190"/>
      <c r="J42" s="190"/>
      <c r="K42" s="190"/>
      <c r="L42" s="190"/>
      <c r="M42" s="190"/>
      <c r="N42" s="190"/>
      <c r="O42" s="190"/>
      <c r="P42" s="190"/>
      <c r="Q42" s="190"/>
      <c r="R42" s="190"/>
      <c r="S42" s="190"/>
      <c r="T42" s="190"/>
      <c r="U42" s="190"/>
    </row>
    <row r="43" spans="2:21" x14ac:dyDescent="0.25">
      <c r="B43" s="190"/>
      <c r="C43" s="190"/>
      <c r="D43" s="190"/>
      <c r="E43" s="190"/>
      <c r="F43" s="190"/>
      <c r="G43" s="190"/>
      <c r="H43" s="190"/>
      <c r="I43" s="190"/>
      <c r="J43" s="190"/>
      <c r="K43" s="190"/>
      <c r="L43" s="190"/>
      <c r="M43" s="190"/>
      <c r="N43" s="190"/>
      <c r="O43" s="190"/>
      <c r="P43" s="190"/>
      <c r="Q43" s="190"/>
      <c r="R43" s="190"/>
      <c r="S43" s="190"/>
      <c r="T43" s="190"/>
      <c r="U43" s="190"/>
    </row>
    <row r="44" spans="2:21" x14ac:dyDescent="0.25">
      <c r="B44" s="190"/>
      <c r="C44" s="190"/>
      <c r="D44" s="190"/>
      <c r="E44" s="190"/>
      <c r="F44" s="190"/>
      <c r="G44" s="190"/>
      <c r="H44" s="190"/>
      <c r="I44" s="190"/>
      <c r="J44" s="190"/>
      <c r="K44" s="190"/>
      <c r="L44" s="190"/>
      <c r="M44" s="190"/>
      <c r="N44" s="190"/>
      <c r="O44" s="190"/>
      <c r="P44" s="190"/>
      <c r="Q44" s="190"/>
      <c r="R44" s="190"/>
      <c r="S44" s="190"/>
      <c r="T44" s="190"/>
      <c r="U44" s="190"/>
    </row>
    <row r="45" spans="2:21" x14ac:dyDescent="0.25">
      <c r="B45" s="190"/>
      <c r="C45" s="190"/>
      <c r="D45" s="190"/>
      <c r="E45" s="190"/>
      <c r="F45" s="190"/>
      <c r="G45" s="190"/>
      <c r="H45" s="190"/>
      <c r="I45" s="190"/>
      <c r="J45" s="190"/>
      <c r="K45" s="190"/>
      <c r="L45" s="190"/>
      <c r="M45" s="190"/>
      <c r="N45" s="190"/>
      <c r="O45" s="190"/>
      <c r="P45" s="190"/>
      <c r="Q45" s="190"/>
      <c r="R45" s="190"/>
      <c r="S45" s="190"/>
      <c r="T45" s="190"/>
      <c r="U45" s="190"/>
    </row>
    <row r="46" spans="2:21" x14ac:dyDescent="0.25">
      <c r="B46" s="190"/>
      <c r="C46" s="190"/>
      <c r="D46" s="190"/>
      <c r="E46" s="190"/>
      <c r="F46" s="190"/>
      <c r="G46" s="190"/>
      <c r="H46" s="190"/>
      <c r="I46" s="190"/>
      <c r="J46" s="190"/>
      <c r="K46" s="190"/>
      <c r="L46" s="190"/>
      <c r="M46" s="190"/>
      <c r="N46" s="190"/>
      <c r="O46" s="190"/>
      <c r="P46" s="190"/>
      <c r="Q46" s="190"/>
      <c r="R46" s="190"/>
      <c r="S46" s="190"/>
      <c r="T46" s="190"/>
      <c r="U46" s="190"/>
    </row>
    <row r="47" spans="2:21" x14ac:dyDescent="0.25">
      <c r="B47" s="190"/>
      <c r="C47" s="190"/>
      <c r="D47" s="190"/>
      <c r="E47" s="190"/>
      <c r="F47" s="190"/>
      <c r="G47" s="190"/>
      <c r="H47" s="190"/>
      <c r="I47" s="190"/>
      <c r="J47" s="190"/>
      <c r="K47" s="190"/>
      <c r="L47" s="190"/>
      <c r="M47" s="190"/>
      <c r="N47" s="190"/>
      <c r="O47" s="190"/>
      <c r="P47" s="190"/>
      <c r="Q47" s="190"/>
      <c r="R47" s="190"/>
      <c r="S47" s="190"/>
      <c r="T47" s="190"/>
      <c r="U47" s="190"/>
    </row>
    <row r="48" spans="2:21" x14ac:dyDescent="0.25">
      <c r="B48" s="190"/>
      <c r="C48" s="190"/>
      <c r="D48" s="190"/>
      <c r="E48" s="190"/>
      <c r="F48" s="190"/>
      <c r="G48" s="190"/>
      <c r="H48" s="190"/>
      <c r="I48" s="190"/>
      <c r="J48" s="190"/>
      <c r="K48" s="190"/>
      <c r="L48" s="190"/>
      <c r="M48" s="190"/>
      <c r="N48" s="190"/>
      <c r="O48" s="190"/>
      <c r="P48" s="190"/>
      <c r="Q48" s="190"/>
      <c r="R48" s="190"/>
      <c r="S48" s="190"/>
      <c r="T48" s="190"/>
      <c r="U48" s="190"/>
    </row>
    <row r="49" spans="2:21" x14ac:dyDescent="0.25">
      <c r="B49" s="190"/>
      <c r="C49" s="190"/>
      <c r="D49" s="190"/>
      <c r="E49" s="190"/>
      <c r="F49" s="190"/>
      <c r="G49" s="190"/>
      <c r="H49" s="190"/>
      <c r="I49" s="190"/>
      <c r="J49" s="190"/>
      <c r="K49" s="190"/>
      <c r="L49" s="190"/>
      <c r="M49" s="190"/>
      <c r="N49" s="190"/>
      <c r="O49" s="190"/>
      <c r="P49" s="190"/>
      <c r="Q49" s="190"/>
      <c r="R49" s="190"/>
      <c r="S49" s="190"/>
      <c r="T49" s="190"/>
      <c r="U49" s="190"/>
    </row>
    <row r="50" spans="2:21" x14ac:dyDescent="0.25">
      <c r="B50" s="190"/>
      <c r="C50" s="190"/>
      <c r="D50" s="190"/>
      <c r="E50" s="190"/>
      <c r="F50" s="190"/>
      <c r="G50" s="190"/>
      <c r="H50" s="190"/>
      <c r="I50" s="190"/>
      <c r="J50" s="190"/>
      <c r="K50" s="190"/>
      <c r="L50" s="190"/>
      <c r="M50" s="190"/>
      <c r="N50" s="190"/>
      <c r="O50" s="190"/>
      <c r="P50" s="190"/>
      <c r="Q50" s="190"/>
      <c r="R50" s="190"/>
      <c r="S50" s="190"/>
      <c r="T50" s="190"/>
      <c r="U50" s="190"/>
    </row>
    <row r="51" spans="2:21" x14ac:dyDescent="0.25">
      <c r="B51" s="190"/>
      <c r="C51" s="190"/>
      <c r="D51" s="190"/>
      <c r="E51" s="190"/>
      <c r="F51" s="190"/>
      <c r="G51" s="190"/>
      <c r="H51" s="190"/>
      <c r="I51" s="190"/>
      <c r="J51" s="190"/>
      <c r="K51" s="190"/>
      <c r="L51" s="190"/>
      <c r="M51" s="190"/>
      <c r="N51" s="190"/>
      <c r="O51" s="190"/>
      <c r="P51" s="190"/>
      <c r="Q51" s="190"/>
      <c r="R51" s="190"/>
      <c r="S51" s="190"/>
      <c r="T51" s="190"/>
      <c r="U51" s="190"/>
    </row>
    <row r="52" spans="2:21" x14ac:dyDescent="0.25">
      <c r="B52" s="190"/>
      <c r="C52" s="190"/>
      <c r="D52" s="190"/>
      <c r="E52" s="190"/>
      <c r="F52" s="190"/>
      <c r="G52" s="190"/>
      <c r="H52" s="190"/>
      <c r="I52" s="190"/>
      <c r="J52" s="190"/>
      <c r="K52" s="190"/>
      <c r="L52" s="190"/>
      <c r="M52" s="190"/>
      <c r="N52" s="190"/>
      <c r="O52" s="190"/>
      <c r="P52" s="190"/>
      <c r="Q52" s="190"/>
      <c r="R52" s="190"/>
      <c r="S52" s="190"/>
      <c r="T52" s="190"/>
      <c r="U52" s="190"/>
    </row>
    <row r="53" spans="2:21" x14ac:dyDescent="0.25">
      <c r="B53" s="190"/>
      <c r="C53" s="190"/>
      <c r="D53" s="190"/>
      <c r="E53" s="190"/>
      <c r="F53" s="190"/>
      <c r="G53" s="190"/>
      <c r="H53" s="190"/>
      <c r="I53" s="190"/>
      <c r="J53" s="190"/>
      <c r="K53" s="190"/>
      <c r="L53" s="190"/>
      <c r="M53" s="190"/>
      <c r="N53" s="190"/>
      <c r="O53" s="190"/>
      <c r="P53" s="190"/>
      <c r="Q53" s="190"/>
      <c r="R53" s="190"/>
      <c r="S53" s="190"/>
      <c r="T53" s="190"/>
      <c r="U53" s="190"/>
    </row>
    <row r="54" spans="2:21" x14ac:dyDescent="0.25">
      <c r="B54" s="190"/>
      <c r="C54" s="190"/>
      <c r="D54" s="190"/>
      <c r="E54" s="190"/>
      <c r="F54" s="190"/>
      <c r="G54" s="190"/>
      <c r="H54" s="190"/>
      <c r="I54" s="190"/>
      <c r="J54" s="190"/>
      <c r="K54" s="190"/>
      <c r="L54" s="190"/>
      <c r="M54" s="190"/>
      <c r="N54" s="190"/>
      <c r="O54" s="190"/>
      <c r="P54" s="190"/>
      <c r="Q54" s="190"/>
      <c r="R54" s="190"/>
      <c r="S54" s="190"/>
      <c r="T54" s="190"/>
      <c r="U54" s="190"/>
    </row>
    <row r="55" spans="2:21" x14ac:dyDescent="0.25">
      <c r="B55" s="190"/>
      <c r="C55" s="190"/>
      <c r="D55" s="190"/>
      <c r="E55" s="190"/>
      <c r="F55" s="190"/>
      <c r="G55" s="190"/>
      <c r="H55" s="190"/>
      <c r="I55" s="190"/>
      <c r="J55" s="190"/>
      <c r="K55" s="190"/>
      <c r="L55" s="190"/>
      <c r="M55" s="190"/>
      <c r="N55" s="190"/>
      <c r="O55" s="190"/>
      <c r="P55" s="190"/>
      <c r="Q55" s="190"/>
      <c r="R55" s="190"/>
      <c r="S55" s="190"/>
      <c r="T55" s="190"/>
      <c r="U55" s="190"/>
    </row>
    <row r="56" spans="2:21" x14ac:dyDescent="0.25">
      <c r="B56" s="190"/>
      <c r="C56" s="190"/>
      <c r="D56" s="190"/>
      <c r="E56" s="190"/>
      <c r="F56" s="190"/>
      <c r="G56" s="190"/>
      <c r="H56" s="190"/>
      <c r="I56" s="190"/>
      <c r="J56" s="190"/>
      <c r="K56" s="190"/>
      <c r="L56" s="190"/>
      <c r="M56" s="190"/>
      <c r="N56" s="190"/>
      <c r="O56" s="190"/>
      <c r="P56" s="190"/>
      <c r="Q56" s="190"/>
      <c r="R56" s="190"/>
      <c r="S56" s="190"/>
      <c r="T56" s="190"/>
      <c r="U56" s="190"/>
    </row>
    <row r="57" spans="2:21" x14ac:dyDescent="0.25">
      <c r="B57" s="190"/>
      <c r="C57" s="190"/>
      <c r="D57" s="190"/>
      <c r="E57" s="190"/>
      <c r="F57" s="190"/>
      <c r="G57" s="190"/>
      <c r="H57" s="190"/>
      <c r="I57" s="190"/>
      <c r="J57" s="190"/>
      <c r="K57" s="190"/>
      <c r="L57" s="190"/>
      <c r="M57" s="190"/>
      <c r="N57" s="190"/>
      <c r="O57" s="190"/>
      <c r="P57" s="190"/>
      <c r="Q57" s="190"/>
      <c r="R57" s="190"/>
      <c r="S57" s="190"/>
      <c r="T57" s="190"/>
      <c r="U57" s="190"/>
    </row>
    <row r="58" spans="2:21" x14ac:dyDescent="0.25">
      <c r="B58" s="190"/>
      <c r="C58" s="190"/>
      <c r="D58" s="190"/>
      <c r="E58" s="190"/>
      <c r="F58" s="190"/>
      <c r="G58" s="190"/>
      <c r="H58" s="190"/>
      <c r="I58" s="190"/>
      <c r="J58" s="190"/>
      <c r="K58" s="190"/>
      <c r="L58" s="190"/>
      <c r="M58" s="190"/>
      <c r="N58" s="190"/>
      <c r="O58" s="190"/>
      <c r="P58" s="190"/>
      <c r="Q58" s="190"/>
      <c r="R58" s="190"/>
      <c r="S58" s="190"/>
      <c r="T58" s="190"/>
      <c r="U58" s="190"/>
    </row>
    <row r="59" spans="2:21" x14ac:dyDescent="0.25">
      <c r="B59" s="190"/>
      <c r="C59" s="190"/>
      <c r="D59" s="190"/>
      <c r="E59" s="190"/>
      <c r="F59" s="190"/>
      <c r="G59" s="190"/>
      <c r="H59" s="190"/>
      <c r="I59" s="190"/>
      <c r="J59" s="190"/>
      <c r="K59" s="190"/>
      <c r="L59" s="190"/>
      <c r="M59" s="190"/>
      <c r="N59" s="190"/>
      <c r="O59" s="190"/>
      <c r="P59" s="190"/>
      <c r="Q59" s="190"/>
      <c r="R59" s="190"/>
      <c r="S59" s="190"/>
      <c r="T59" s="190"/>
      <c r="U59" s="190"/>
    </row>
    <row r="60" spans="2:21" x14ac:dyDescent="0.25">
      <c r="B60" s="190"/>
      <c r="C60" s="190"/>
      <c r="D60" s="190"/>
      <c r="E60" s="190"/>
      <c r="F60" s="190"/>
      <c r="G60" s="190"/>
      <c r="H60" s="190"/>
      <c r="I60" s="190"/>
      <c r="J60" s="190"/>
      <c r="K60" s="190"/>
      <c r="L60" s="190"/>
      <c r="M60" s="190"/>
      <c r="N60" s="190"/>
      <c r="O60" s="190"/>
      <c r="P60" s="190"/>
      <c r="Q60" s="190"/>
      <c r="R60" s="190"/>
      <c r="S60" s="190"/>
      <c r="T60" s="190"/>
      <c r="U60" s="190"/>
    </row>
    <row r="61" spans="2:21" x14ac:dyDescent="0.25">
      <c r="B61" s="190"/>
      <c r="C61" s="190"/>
      <c r="D61" s="190"/>
      <c r="E61" s="190"/>
      <c r="F61" s="190"/>
      <c r="G61" s="190"/>
      <c r="H61" s="190"/>
      <c r="I61" s="190"/>
      <c r="J61" s="190"/>
      <c r="K61" s="190"/>
      <c r="L61" s="190"/>
      <c r="M61" s="190"/>
      <c r="N61" s="190"/>
      <c r="O61" s="190"/>
      <c r="P61" s="190"/>
      <c r="Q61" s="190"/>
      <c r="R61" s="190"/>
      <c r="S61" s="190"/>
      <c r="T61" s="190"/>
      <c r="U61" s="190"/>
    </row>
    <row r="62" spans="2:21" x14ac:dyDescent="0.25">
      <c r="B62" s="190"/>
      <c r="C62" s="190"/>
      <c r="D62" s="190"/>
      <c r="E62" s="190"/>
      <c r="F62" s="190"/>
      <c r="G62" s="190"/>
      <c r="H62" s="190"/>
      <c r="I62" s="190"/>
      <c r="J62" s="190"/>
      <c r="K62" s="190"/>
      <c r="L62" s="190"/>
      <c r="M62" s="190"/>
      <c r="N62" s="190"/>
      <c r="O62" s="190"/>
      <c r="P62" s="190"/>
      <c r="Q62" s="190"/>
      <c r="R62" s="190"/>
      <c r="S62" s="190"/>
      <c r="T62" s="190"/>
      <c r="U62" s="190"/>
    </row>
    <row r="63" spans="2:21" x14ac:dyDescent="0.25">
      <c r="B63" s="190"/>
      <c r="C63" s="190"/>
      <c r="D63" s="190"/>
      <c r="E63" s="190"/>
      <c r="F63" s="190"/>
      <c r="G63" s="190"/>
      <c r="H63" s="190"/>
      <c r="I63" s="190"/>
      <c r="J63" s="190"/>
      <c r="K63" s="190"/>
      <c r="L63" s="190"/>
      <c r="M63" s="190"/>
      <c r="N63" s="190"/>
      <c r="O63" s="190"/>
      <c r="P63" s="190"/>
      <c r="Q63" s="190"/>
      <c r="R63" s="190"/>
      <c r="S63" s="190"/>
      <c r="T63" s="190"/>
      <c r="U63" s="190"/>
    </row>
    <row r="64" spans="2:21" x14ac:dyDescent="0.25">
      <c r="B64" s="190"/>
      <c r="C64" s="190"/>
      <c r="D64" s="190"/>
      <c r="E64" s="190"/>
      <c r="F64" s="190"/>
      <c r="G64" s="190"/>
      <c r="H64" s="190"/>
      <c r="I64" s="190"/>
      <c r="J64" s="190"/>
      <c r="K64" s="190"/>
      <c r="L64" s="190"/>
      <c r="M64" s="190"/>
      <c r="N64" s="190"/>
      <c r="O64" s="190"/>
      <c r="P64" s="190"/>
      <c r="Q64" s="190"/>
      <c r="R64" s="190"/>
      <c r="S64" s="190"/>
      <c r="T64" s="190"/>
      <c r="U64" s="190"/>
    </row>
    <row r="65" spans="2:21" x14ac:dyDescent="0.25">
      <c r="B65" s="190"/>
      <c r="C65" s="190"/>
      <c r="D65" s="190"/>
      <c r="E65" s="190"/>
      <c r="F65" s="190"/>
      <c r="G65" s="190"/>
      <c r="H65" s="190"/>
      <c r="I65" s="190"/>
      <c r="J65" s="190"/>
      <c r="K65" s="190"/>
      <c r="L65" s="190"/>
      <c r="M65" s="190"/>
      <c r="N65" s="190"/>
      <c r="O65" s="190"/>
      <c r="P65" s="190"/>
      <c r="Q65" s="190"/>
      <c r="R65" s="190"/>
      <c r="S65" s="190"/>
      <c r="T65" s="190"/>
      <c r="U65" s="190"/>
    </row>
    <row r="66" spans="2:21" x14ac:dyDescent="0.25">
      <c r="B66" s="190"/>
      <c r="C66" s="190"/>
      <c r="D66" s="190"/>
      <c r="E66" s="190"/>
      <c r="F66" s="190"/>
      <c r="G66" s="190"/>
      <c r="H66" s="190"/>
      <c r="I66" s="190"/>
      <c r="J66" s="190"/>
      <c r="K66" s="190"/>
      <c r="L66" s="190"/>
      <c r="M66" s="190"/>
      <c r="N66" s="190"/>
      <c r="O66" s="190"/>
      <c r="P66" s="190"/>
      <c r="Q66" s="190"/>
      <c r="R66" s="190"/>
      <c r="S66" s="190"/>
      <c r="T66" s="190"/>
      <c r="U66" s="190"/>
    </row>
    <row r="67" spans="2:21" x14ac:dyDescent="0.25">
      <c r="B67" s="190"/>
      <c r="C67" s="190"/>
      <c r="D67" s="190"/>
      <c r="E67" s="190"/>
      <c r="F67" s="190"/>
      <c r="G67" s="190"/>
      <c r="H67" s="190"/>
      <c r="I67" s="190"/>
      <c r="J67" s="190"/>
      <c r="K67" s="190"/>
      <c r="L67" s="190"/>
      <c r="M67" s="190"/>
      <c r="N67" s="190"/>
      <c r="O67" s="190"/>
      <c r="P67" s="190"/>
      <c r="Q67" s="190"/>
      <c r="R67" s="190"/>
      <c r="S67" s="190"/>
      <c r="T67" s="190"/>
      <c r="U67" s="190"/>
    </row>
    <row r="68" spans="2:21" x14ac:dyDescent="0.25">
      <c r="B68" s="190"/>
      <c r="C68" s="190"/>
      <c r="D68" s="190"/>
      <c r="E68" s="190"/>
      <c r="F68" s="190"/>
      <c r="G68" s="190"/>
      <c r="H68" s="190"/>
      <c r="I68" s="190"/>
      <c r="J68" s="190"/>
      <c r="K68" s="190"/>
      <c r="L68" s="190"/>
      <c r="M68" s="190"/>
      <c r="N68" s="190"/>
      <c r="O68" s="190"/>
      <c r="P68" s="190"/>
      <c r="Q68" s="190"/>
      <c r="R68" s="190"/>
      <c r="S68" s="190"/>
      <c r="T68" s="190"/>
      <c r="U68" s="190"/>
    </row>
    <row r="69" spans="2:21" x14ac:dyDescent="0.25">
      <c r="B69" s="190"/>
      <c r="C69" s="190"/>
      <c r="D69" s="190"/>
      <c r="E69" s="190"/>
      <c r="F69" s="190"/>
      <c r="G69" s="190"/>
      <c r="H69" s="190"/>
      <c r="I69" s="190"/>
      <c r="J69" s="190"/>
      <c r="K69" s="190"/>
      <c r="L69" s="190"/>
      <c r="M69" s="190"/>
      <c r="N69" s="190"/>
      <c r="O69" s="190"/>
      <c r="P69" s="190"/>
      <c r="Q69" s="190"/>
      <c r="R69" s="190"/>
      <c r="S69" s="190"/>
      <c r="T69" s="190"/>
      <c r="U69" s="190"/>
    </row>
    <row r="70" spans="2:21" x14ac:dyDescent="0.25">
      <c r="B70" s="190"/>
      <c r="C70" s="190"/>
      <c r="D70" s="190"/>
      <c r="E70" s="190"/>
      <c r="F70" s="190"/>
      <c r="G70" s="190"/>
      <c r="H70" s="190"/>
      <c r="I70" s="190"/>
      <c r="J70" s="190"/>
      <c r="K70" s="190"/>
      <c r="L70" s="190"/>
      <c r="M70" s="190"/>
      <c r="N70" s="190"/>
      <c r="O70" s="190"/>
      <c r="P70" s="190"/>
      <c r="Q70" s="190"/>
      <c r="R70" s="190"/>
      <c r="S70" s="190"/>
      <c r="T70" s="190"/>
      <c r="U70" s="190"/>
    </row>
    <row r="71" spans="2:21" x14ac:dyDescent="0.25">
      <c r="B71" s="190"/>
      <c r="C71" s="190"/>
      <c r="D71" s="190"/>
      <c r="E71" s="190"/>
      <c r="F71" s="190"/>
      <c r="G71" s="190"/>
      <c r="H71" s="190"/>
      <c r="I71" s="190"/>
      <c r="J71" s="190"/>
      <c r="K71" s="190"/>
      <c r="L71" s="190"/>
      <c r="M71" s="190"/>
      <c r="N71" s="190"/>
      <c r="O71" s="190"/>
      <c r="P71" s="190"/>
      <c r="Q71" s="190"/>
      <c r="R71" s="190"/>
      <c r="S71" s="190"/>
      <c r="T71" s="190"/>
      <c r="U71" s="190"/>
    </row>
    <row r="72" spans="2:21" x14ac:dyDescent="0.25">
      <c r="B72" s="190"/>
      <c r="C72" s="190"/>
      <c r="D72" s="190"/>
      <c r="E72" s="190"/>
      <c r="F72" s="190"/>
      <c r="G72" s="190"/>
      <c r="H72" s="190"/>
      <c r="I72" s="190"/>
      <c r="J72" s="190"/>
      <c r="K72" s="190"/>
      <c r="L72" s="190"/>
      <c r="M72" s="190"/>
      <c r="N72" s="190"/>
      <c r="O72" s="190"/>
      <c r="P72" s="190"/>
      <c r="Q72" s="190"/>
      <c r="R72" s="190"/>
      <c r="S72" s="190"/>
      <c r="T72" s="190"/>
      <c r="U72" s="190"/>
    </row>
    <row r="73" spans="2:21" x14ac:dyDescent="0.25">
      <c r="B73" s="190"/>
      <c r="C73" s="190"/>
      <c r="D73" s="190"/>
      <c r="E73" s="190"/>
      <c r="F73" s="190"/>
      <c r="G73" s="190"/>
      <c r="H73" s="190"/>
      <c r="I73" s="190"/>
      <c r="J73" s="190"/>
      <c r="K73" s="190"/>
      <c r="L73" s="190"/>
      <c r="M73" s="190"/>
      <c r="N73" s="190"/>
      <c r="O73" s="190"/>
      <c r="P73" s="190"/>
      <c r="Q73" s="190"/>
      <c r="R73" s="190"/>
      <c r="S73" s="190"/>
      <c r="T73" s="190"/>
      <c r="U73" s="190"/>
    </row>
    <row r="74" spans="2:21" x14ac:dyDescent="0.25">
      <c r="B74" s="190"/>
      <c r="C74" s="190"/>
      <c r="D74" s="190"/>
      <c r="E74" s="190"/>
      <c r="F74" s="190"/>
      <c r="G74" s="190"/>
      <c r="H74" s="190"/>
      <c r="I74" s="190"/>
      <c r="J74" s="190"/>
      <c r="K74" s="190"/>
      <c r="L74" s="190"/>
      <c r="M74" s="190"/>
      <c r="N74" s="190"/>
      <c r="O74" s="190"/>
      <c r="P74" s="190"/>
      <c r="Q74" s="190"/>
      <c r="R74" s="190"/>
      <c r="S74" s="190"/>
      <c r="T74" s="190"/>
      <c r="U74" s="190"/>
    </row>
    <row r="75" spans="2:21" x14ac:dyDescent="0.25">
      <c r="B75" s="190"/>
      <c r="C75" s="190"/>
      <c r="D75" s="190"/>
      <c r="E75" s="190"/>
      <c r="F75" s="190"/>
      <c r="G75" s="190"/>
      <c r="H75" s="190"/>
      <c r="I75" s="190"/>
      <c r="J75" s="190"/>
      <c r="K75" s="190"/>
      <c r="L75" s="190"/>
      <c r="M75" s="190"/>
      <c r="N75" s="190"/>
      <c r="O75" s="190"/>
      <c r="P75" s="190"/>
      <c r="Q75" s="190"/>
      <c r="R75" s="190"/>
      <c r="S75" s="190"/>
      <c r="T75" s="190"/>
      <c r="U75" s="190"/>
    </row>
    <row r="76" spans="2:21" x14ac:dyDescent="0.25">
      <c r="B76" s="190"/>
      <c r="C76" s="190"/>
      <c r="D76" s="190"/>
      <c r="E76" s="190"/>
      <c r="F76" s="190"/>
      <c r="G76" s="190"/>
      <c r="H76" s="190"/>
      <c r="I76" s="190"/>
      <c r="J76" s="190"/>
      <c r="K76" s="190"/>
      <c r="L76" s="190"/>
      <c r="M76" s="190"/>
      <c r="N76" s="190"/>
      <c r="O76" s="190"/>
      <c r="P76" s="190"/>
      <c r="Q76" s="190"/>
      <c r="R76" s="190"/>
      <c r="S76" s="190"/>
      <c r="T76" s="190"/>
      <c r="U76" s="190"/>
    </row>
    <row r="77" spans="2:21" x14ac:dyDescent="0.25">
      <c r="B77" s="190"/>
      <c r="C77" s="190"/>
      <c r="D77" s="190"/>
      <c r="E77" s="190"/>
      <c r="F77" s="190"/>
      <c r="G77" s="190"/>
      <c r="H77" s="190"/>
      <c r="I77" s="190"/>
      <c r="J77" s="190"/>
      <c r="K77" s="190"/>
      <c r="L77" s="190"/>
      <c r="M77" s="190"/>
      <c r="N77" s="190"/>
      <c r="O77" s="190"/>
      <c r="P77" s="190"/>
      <c r="Q77" s="190"/>
      <c r="R77" s="190"/>
      <c r="S77" s="190"/>
      <c r="T77" s="190"/>
      <c r="U77" s="190"/>
    </row>
    <row r="78" spans="2:21" x14ac:dyDescent="0.25">
      <c r="B78" s="190"/>
      <c r="C78" s="190"/>
      <c r="D78" s="190"/>
      <c r="E78" s="190"/>
      <c r="F78" s="190"/>
      <c r="G78" s="190"/>
      <c r="H78" s="190"/>
      <c r="I78" s="190"/>
      <c r="J78" s="190"/>
      <c r="K78" s="190"/>
      <c r="L78" s="190"/>
      <c r="M78" s="190"/>
      <c r="N78" s="190"/>
      <c r="O78" s="190"/>
      <c r="P78" s="190"/>
      <c r="Q78" s="190"/>
      <c r="R78" s="190"/>
      <c r="S78" s="190"/>
      <c r="T78" s="190"/>
      <c r="U78" s="190"/>
    </row>
    <row r="79" spans="2:21" x14ac:dyDescent="0.25">
      <c r="B79" s="190"/>
      <c r="C79" s="190"/>
      <c r="D79" s="190"/>
      <c r="E79" s="190"/>
      <c r="F79" s="190"/>
      <c r="G79" s="190"/>
      <c r="H79" s="190"/>
      <c r="I79" s="190"/>
      <c r="J79" s="190"/>
      <c r="K79" s="190"/>
      <c r="L79" s="190"/>
      <c r="M79" s="190"/>
      <c r="N79" s="190"/>
      <c r="O79" s="190"/>
      <c r="P79" s="190"/>
      <c r="Q79" s="190"/>
      <c r="R79" s="190"/>
      <c r="S79" s="190"/>
      <c r="T79" s="190"/>
      <c r="U79" s="190"/>
    </row>
    <row r="80" spans="2:21" x14ac:dyDescent="0.25">
      <c r="B80" s="190"/>
      <c r="C80" s="190"/>
      <c r="D80" s="190"/>
      <c r="E80" s="190"/>
      <c r="F80" s="190"/>
      <c r="G80" s="190"/>
      <c r="H80" s="190"/>
      <c r="I80" s="190"/>
      <c r="J80" s="190"/>
      <c r="K80" s="190"/>
      <c r="L80" s="190"/>
      <c r="M80" s="190"/>
      <c r="N80" s="190"/>
      <c r="O80" s="190"/>
      <c r="P80" s="190"/>
      <c r="Q80" s="190"/>
      <c r="R80" s="190"/>
      <c r="S80" s="190"/>
      <c r="T80" s="190"/>
      <c r="U80" s="190"/>
    </row>
    <row r="81" spans="2:21" x14ac:dyDescent="0.25">
      <c r="B81" s="190"/>
      <c r="C81" s="190"/>
      <c r="D81" s="190"/>
      <c r="E81" s="190"/>
      <c r="F81" s="190"/>
      <c r="G81" s="190"/>
      <c r="H81" s="190"/>
      <c r="I81" s="190"/>
      <c r="J81" s="190"/>
      <c r="K81" s="190"/>
      <c r="L81" s="190"/>
      <c r="M81" s="190"/>
      <c r="N81" s="190"/>
      <c r="O81" s="190"/>
      <c r="P81" s="190"/>
      <c r="Q81" s="190"/>
      <c r="R81" s="190"/>
      <c r="S81" s="190"/>
      <c r="T81" s="190"/>
      <c r="U81" s="190"/>
    </row>
    <row r="82" spans="2:21" x14ac:dyDescent="0.25">
      <c r="B82" s="190"/>
      <c r="C82" s="190"/>
      <c r="D82" s="190"/>
      <c r="E82" s="190"/>
      <c r="F82" s="190"/>
      <c r="G82" s="190"/>
      <c r="H82" s="190"/>
      <c r="I82" s="190"/>
      <c r="J82" s="190"/>
      <c r="K82" s="190"/>
      <c r="L82" s="190"/>
      <c r="M82" s="190"/>
      <c r="N82" s="190"/>
      <c r="O82" s="190"/>
      <c r="P82" s="190"/>
      <c r="Q82" s="190"/>
      <c r="R82" s="190"/>
      <c r="S82" s="190"/>
      <c r="T82" s="190"/>
      <c r="U82" s="190"/>
    </row>
    <row r="83" spans="2:21" x14ac:dyDescent="0.25">
      <c r="B83" s="190"/>
      <c r="C83" s="190"/>
      <c r="D83" s="190"/>
      <c r="E83" s="190"/>
      <c r="F83" s="190"/>
      <c r="G83" s="190"/>
      <c r="H83" s="190"/>
      <c r="I83" s="190"/>
      <c r="J83" s="190"/>
      <c r="K83" s="190"/>
      <c r="L83" s="190"/>
      <c r="M83" s="190"/>
      <c r="N83" s="190"/>
      <c r="O83" s="190"/>
      <c r="P83" s="190"/>
      <c r="Q83" s="190"/>
      <c r="R83" s="190"/>
      <c r="S83" s="190"/>
      <c r="T83" s="190"/>
      <c r="U83" s="190"/>
    </row>
    <row r="84" spans="2:21" x14ac:dyDescent="0.25">
      <c r="B84" s="190"/>
      <c r="C84" s="190"/>
      <c r="D84" s="190"/>
      <c r="E84" s="190"/>
      <c r="F84" s="190"/>
      <c r="G84" s="190"/>
      <c r="H84" s="190"/>
      <c r="I84" s="190"/>
      <c r="J84" s="190"/>
      <c r="K84" s="190"/>
      <c r="L84" s="190"/>
      <c r="M84" s="190"/>
      <c r="N84" s="190"/>
      <c r="O84" s="190"/>
      <c r="P84" s="190"/>
      <c r="Q84" s="190"/>
      <c r="R84" s="190"/>
      <c r="S84" s="190"/>
      <c r="T84" s="190"/>
      <c r="U84" s="190"/>
    </row>
    <row r="85" spans="2:21" x14ac:dyDescent="0.25">
      <c r="B85" s="190"/>
      <c r="C85" s="190"/>
      <c r="D85" s="190"/>
      <c r="E85" s="190"/>
      <c r="F85" s="190"/>
      <c r="G85" s="190"/>
      <c r="H85" s="190"/>
      <c r="I85" s="190"/>
      <c r="J85" s="190"/>
      <c r="K85" s="190"/>
      <c r="L85" s="190"/>
      <c r="M85" s="190"/>
      <c r="N85" s="190"/>
      <c r="O85" s="190"/>
      <c r="P85" s="190"/>
      <c r="Q85" s="190"/>
      <c r="R85" s="190"/>
      <c r="S85" s="190"/>
      <c r="T85" s="190"/>
      <c r="U85" s="190"/>
    </row>
    <row r="86" spans="2:21" x14ac:dyDescent="0.25">
      <c r="B86" s="190"/>
      <c r="C86" s="190"/>
      <c r="D86" s="190"/>
      <c r="E86" s="190"/>
      <c r="F86" s="190"/>
      <c r="G86" s="190"/>
      <c r="H86" s="190"/>
      <c r="I86" s="190"/>
      <c r="J86" s="190"/>
      <c r="K86" s="190"/>
      <c r="L86" s="190"/>
      <c r="M86" s="190"/>
      <c r="N86" s="190"/>
      <c r="O86" s="190"/>
      <c r="P86" s="190"/>
      <c r="Q86" s="190"/>
      <c r="R86" s="190"/>
      <c r="S86" s="190"/>
      <c r="T86" s="190"/>
      <c r="U86" s="190"/>
    </row>
    <row r="87" spans="2:21" x14ac:dyDescent="0.25">
      <c r="B87" s="190"/>
      <c r="C87" s="190"/>
      <c r="D87" s="190"/>
      <c r="E87" s="190"/>
      <c r="F87" s="190"/>
      <c r="G87" s="190"/>
      <c r="H87" s="190"/>
      <c r="I87" s="190"/>
      <c r="J87" s="190"/>
      <c r="K87" s="190"/>
      <c r="L87" s="190"/>
      <c r="M87" s="190"/>
      <c r="N87" s="190"/>
      <c r="O87" s="190"/>
      <c r="P87" s="190"/>
      <c r="Q87" s="190"/>
      <c r="R87" s="190"/>
      <c r="S87" s="190"/>
      <c r="T87" s="190"/>
      <c r="U87" s="190"/>
    </row>
    <row r="88" spans="2:21" x14ac:dyDescent="0.25">
      <c r="B88" s="190"/>
      <c r="C88" s="190"/>
      <c r="D88" s="190"/>
      <c r="E88" s="190"/>
      <c r="F88" s="190"/>
      <c r="G88" s="190"/>
      <c r="H88" s="190"/>
      <c r="I88" s="190"/>
      <c r="J88" s="190"/>
      <c r="K88" s="190"/>
      <c r="L88" s="190"/>
      <c r="M88" s="190"/>
      <c r="N88" s="190"/>
      <c r="O88" s="190"/>
      <c r="P88" s="190"/>
      <c r="Q88" s="190"/>
      <c r="R88" s="190"/>
      <c r="S88" s="190"/>
      <c r="T88" s="190"/>
      <c r="U88" s="190"/>
    </row>
    <row r="89" spans="2:21" x14ac:dyDescent="0.25">
      <c r="B89" s="190"/>
      <c r="C89" s="190"/>
      <c r="D89" s="190"/>
      <c r="E89" s="190"/>
      <c r="F89" s="190"/>
      <c r="G89" s="190"/>
      <c r="H89" s="190"/>
      <c r="I89" s="190"/>
      <c r="J89" s="190"/>
      <c r="K89" s="190"/>
      <c r="L89" s="190"/>
      <c r="M89" s="190"/>
      <c r="N89" s="190"/>
      <c r="O89" s="190"/>
      <c r="P89" s="190"/>
      <c r="Q89" s="190"/>
      <c r="R89" s="190"/>
      <c r="S89" s="190"/>
      <c r="T89" s="190"/>
      <c r="U89" s="190"/>
    </row>
    <row r="90" spans="2:21" x14ac:dyDescent="0.25">
      <c r="B90" s="190"/>
      <c r="C90" s="190"/>
      <c r="D90" s="190"/>
      <c r="E90" s="190"/>
      <c r="F90" s="190"/>
      <c r="G90" s="190"/>
      <c r="H90" s="190"/>
      <c r="I90" s="190"/>
      <c r="J90" s="190"/>
      <c r="K90" s="190"/>
      <c r="L90" s="190"/>
      <c r="M90" s="190"/>
      <c r="N90" s="190"/>
      <c r="O90" s="190"/>
      <c r="P90" s="190"/>
      <c r="Q90" s="190"/>
      <c r="R90" s="190"/>
      <c r="S90" s="190"/>
      <c r="T90" s="190"/>
      <c r="U90" s="190"/>
    </row>
    <row r="91" spans="2:21" x14ac:dyDescent="0.25">
      <c r="B91" s="190"/>
      <c r="C91" s="190"/>
      <c r="D91" s="190"/>
      <c r="E91" s="190"/>
      <c r="F91" s="190"/>
      <c r="G91" s="190"/>
      <c r="H91" s="190"/>
      <c r="I91" s="190"/>
      <c r="J91" s="190"/>
      <c r="K91" s="190"/>
      <c r="L91" s="190"/>
      <c r="M91" s="190"/>
      <c r="N91" s="190"/>
      <c r="O91" s="190"/>
      <c r="P91" s="190"/>
      <c r="Q91" s="190"/>
      <c r="R91" s="190"/>
      <c r="S91" s="190"/>
      <c r="T91" s="190"/>
      <c r="U91" s="190"/>
    </row>
    <row r="92" spans="2:21" x14ac:dyDescent="0.25">
      <c r="B92" s="190"/>
      <c r="C92" s="190"/>
      <c r="D92" s="190"/>
      <c r="E92" s="190"/>
      <c r="F92" s="190"/>
      <c r="G92" s="190"/>
      <c r="H92" s="190"/>
      <c r="I92" s="190"/>
      <c r="J92" s="190"/>
      <c r="K92" s="190"/>
      <c r="L92" s="190"/>
      <c r="M92" s="190"/>
      <c r="N92" s="190"/>
      <c r="O92" s="190"/>
      <c r="P92" s="190"/>
      <c r="Q92" s="190"/>
      <c r="R92" s="190"/>
      <c r="S92" s="190"/>
      <c r="T92" s="190"/>
      <c r="U92" s="190"/>
    </row>
    <row r="93" spans="2:21" x14ac:dyDescent="0.25">
      <c r="B93" s="190"/>
      <c r="C93" s="190"/>
      <c r="D93" s="190"/>
      <c r="E93" s="190"/>
      <c r="F93" s="190"/>
      <c r="G93" s="190"/>
      <c r="H93" s="190"/>
      <c r="I93" s="190"/>
      <c r="J93" s="190"/>
      <c r="K93" s="190"/>
      <c r="L93" s="190"/>
      <c r="M93" s="190"/>
      <c r="N93" s="190"/>
      <c r="O93" s="190"/>
      <c r="P93" s="190"/>
      <c r="Q93" s="190"/>
      <c r="R93" s="190"/>
      <c r="S93" s="190"/>
      <c r="T93" s="190"/>
      <c r="U93" s="190"/>
    </row>
    <row r="94" spans="2:21" x14ac:dyDescent="0.25">
      <c r="B94" s="190"/>
      <c r="C94" s="190"/>
      <c r="D94" s="190"/>
      <c r="E94" s="190"/>
      <c r="F94" s="190"/>
      <c r="G94" s="190"/>
      <c r="H94" s="190"/>
      <c r="I94" s="190"/>
      <c r="J94" s="190"/>
      <c r="K94" s="190"/>
      <c r="L94" s="190"/>
      <c r="M94" s="190"/>
      <c r="N94" s="190"/>
      <c r="O94" s="190"/>
      <c r="P94" s="190"/>
      <c r="Q94" s="190"/>
      <c r="R94" s="190"/>
      <c r="S94" s="190"/>
      <c r="T94" s="190"/>
      <c r="U94" s="190"/>
    </row>
    <row r="95" spans="2:21" x14ac:dyDescent="0.25">
      <c r="B95" s="190"/>
      <c r="C95" s="190"/>
      <c r="D95" s="190"/>
      <c r="E95" s="190"/>
      <c r="F95" s="190"/>
      <c r="G95" s="190"/>
      <c r="H95" s="190"/>
      <c r="I95" s="190"/>
      <c r="J95" s="190"/>
      <c r="K95" s="190"/>
      <c r="L95" s="190"/>
      <c r="M95" s="190"/>
      <c r="N95" s="190"/>
      <c r="O95" s="190"/>
      <c r="P95" s="190"/>
      <c r="Q95" s="190"/>
      <c r="R95" s="190"/>
      <c r="S95" s="190"/>
      <c r="T95" s="190"/>
      <c r="U95" s="190"/>
    </row>
    <row r="96" spans="2:21" x14ac:dyDescent="0.25">
      <c r="B96" s="190"/>
      <c r="C96" s="190"/>
      <c r="D96" s="190"/>
      <c r="E96" s="190"/>
      <c r="F96" s="190"/>
      <c r="G96" s="190"/>
      <c r="H96" s="190"/>
      <c r="I96" s="190"/>
      <c r="J96" s="190"/>
      <c r="K96" s="190"/>
      <c r="L96" s="190"/>
      <c r="M96" s="190"/>
      <c r="N96" s="190"/>
      <c r="O96" s="190"/>
      <c r="P96" s="190"/>
      <c r="Q96" s="190"/>
      <c r="R96" s="190"/>
      <c r="S96" s="190"/>
      <c r="T96" s="190"/>
      <c r="U96" s="190"/>
    </row>
    <row r="97" spans="2:21" x14ac:dyDescent="0.25">
      <c r="B97" s="190"/>
      <c r="C97" s="190"/>
      <c r="D97" s="190"/>
      <c r="E97" s="190"/>
      <c r="F97" s="190"/>
      <c r="G97" s="190"/>
      <c r="H97" s="190"/>
      <c r="I97" s="190"/>
      <c r="J97" s="190"/>
      <c r="K97" s="190"/>
      <c r="L97" s="190"/>
      <c r="M97" s="190"/>
      <c r="N97" s="190"/>
      <c r="O97" s="190"/>
      <c r="P97" s="190"/>
      <c r="Q97" s="190"/>
      <c r="R97" s="190"/>
      <c r="S97" s="190"/>
      <c r="T97" s="190"/>
      <c r="U97" s="190"/>
    </row>
    <row r="98" spans="2:21" x14ac:dyDescent="0.25">
      <c r="B98" s="190"/>
      <c r="C98" s="190"/>
      <c r="D98" s="190"/>
      <c r="E98" s="190"/>
      <c r="F98" s="190"/>
      <c r="G98" s="190"/>
      <c r="H98" s="190"/>
      <c r="I98" s="190"/>
      <c r="J98" s="190"/>
      <c r="K98" s="190"/>
      <c r="L98" s="190"/>
      <c r="M98" s="190"/>
      <c r="N98" s="190"/>
      <c r="O98" s="190"/>
      <c r="P98" s="190"/>
      <c r="Q98" s="190"/>
      <c r="R98" s="190"/>
      <c r="S98" s="190"/>
      <c r="T98" s="190"/>
      <c r="U98" s="190"/>
    </row>
    <row r="99" spans="2:21" x14ac:dyDescent="0.25">
      <c r="B99" s="190"/>
      <c r="C99" s="190"/>
      <c r="D99" s="190"/>
      <c r="E99" s="190"/>
      <c r="F99" s="190"/>
      <c r="G99" s="190"/>
      <c r="H99" s="190"/>
      <c r="I99" s="190"/>
      <c r="J99" s="190"/>
      <c r="K99" s="190"/>
      <c r="L99" s="190"/>
      <c r="M99" s="190"/>
      <c r="N99" s="190"/>
      <c r="O99" s="190"/>
      <c r="P99" s="190"/>
      <c r="Q99" s="190"/>
      <c r="R99" s="190"/>
      <c r="S99" s="190"/>
      <c r="T99" s="190"/>
      <c r="U99" s="190"/>
    </row>
    <row r="100" spans="2:21" x14ac:dyDescent="0.25">
      <c r="B100" s="190"/>
      <c r="C100" s="190"/>
      <c r="D100" s="190"/>
      <c r="E100" s="190"/>
      <c r="F100" s="190"/>
      <c r="G100" s="190"/>
      <c r="H100" s="190"/>
      <c r="I100" s="190"/>
      <c r="J100" s="190"/>
      <c r="K100" s="190"/>
      <c r="L100" s="190"/>
      <c r="M100" s="190"/>
      <c r="N100" s="190"/>
      <c r="O100" s="190"/>
      <c r="P100" s="190"/>
      <c r="Q100" s="190"/>
      <c r="R100" s="190"/>
      <c r="S100" s="190"/>
      <c r="T100" s="190"/>
      <c r="U100" s="190"/>
    </row>
    <row r="101" spans="2:21" x14ac:dyDescent="0.25">
      <c r="B101" s="190"/>
      <c r="C101" s="190"/>
      <c r="D101" s="190"/>
      <c r="E101" s="190"/>
      <c r="F101" s="190"/>
      <c r="G101" s="190"/>
      <c r="H101" s="190"/>
      <c r="I101" s="190"/>
      <c r="J101" s="190"/>
      <c r="K101" s="190"/>
      <c r="L101" s="190"/>
      <c r="M101" s="190"/>
      <c r="N101" s="190"/>
      <c r="O101" s="190"/>
      <c r="P101" s="190"/>
      <c r="Q101" s="190"/>
      <c r="R101" s="190"/>
      <c r="S101" s="190"/>
      <c r="T101" s="190"/>
      <c r="U101" s="190"/>
    </row>
    <row r="102" spans="2:21" x14ac:dyDescent="0.25">
      <c r="B102" s="190"/>
      <c r="C102" s="190"/>
      <c r="D102" s="190"/>
      <c r="E102" s="190"/>
      <c r="F102" s="190"/>
      <c r="G102" s="190"/>
      <c r="H102" s="190"/>
      <c r="I102" s="190"/>
      <c r="J102" s="190"/>
      <c r="K102" s="190"/>
      <c r="L102" s="190"/>
      <c r="M102" s="190"/>
      <c r="N102" s="190"/>
      <c r="O102" s="190"/>
      <c r="P102" s="190"/>
      <c r="Q102" s="190"/>
      <c r="R102" s="190"/>
      <c r="S102" s="190"/>
      <c r="T102" s="190"/>
      <c r="U102" s="190"/>
    </row>
    <row r="103" spans="2:21" x14ac:dyDescent="0.25">
      <c r="B103" s="190"/>
      <c r="C103" s="190"/>
      <c r="D103" s="190"/>
      <c r="E103" s="190"/>
      <c r="F103" s="190"/>
      <c r="G103" s="190"/>
      <c r="H103" s="190"/>
      <c r="I103" s="190"/>
      <c r="J103" s="190"/>
      <c r="K103" s="190"/>
      <c r="L103" s="190"/>
      <c r="M103" s="190"/>
      <c r="N103" s="190"/>
      <c r="O103" s="190"/>
      <c r="P103" s="190"/>
      <c r="Q103" s="190"/>
      <c r="R103" s="190"/>
      <c r="S103" s="190"/>
      <c r="T103" s="190"/>
      <c r="U103" s="190"/>
    </row>
    <row r="104" spans="2:21" x14ac:dyDescent="0.25">
      <c r="B104" s="190"/>
      <c r="C104" s="190"/>
      <c r="D104" s="190"/>
      <c r="E104" s="190"/>
      <c r="F104" s="190"/>
      <c r="G104" s="190"/>
      <c r="H104" s="190"/>
      <c r="I104" s="190"/>
      <c r="J104" s="190"/>
      <c r="K104" s="190"/>
      <c r="L104" s="190"/>
      <c r="M104" s="190"/>
      <c r="N104" s="190"/>
      <c r="O104" s="190"/>
      <c r="P104" s="190"/>
      <c r="Q104" s="190"/>
      <c r="R104" s="190"/>
      <c r="S104" s="190"/>
      <c r="T104" s="190"/>
      <c r="U104" s="190"/>
    </row>
    <row r="105" spans="2:21" x14ac:dyDescent="0.25"/>
  </sheetData>
  <sheetProtection algorithmName="SHA-512" hashValue="ckWjMrw6fw+s96RGTo61GBsBSVFUzsNXGN+tEOngxX1eILUKtJBgPnEzA3+r1ZFhr5WKImG5P7y/xfnh7QrkHg==" saltValue="L2ZhenY+xQLDiXN0PwEZZQ==" spinCount="100000" sheet="1" objects="1" scenarios="1"/>
  <mergeCells count="102">
    <mergeCell ref="B4:U4"/>
    <mergeCell ref="B2:U2"/>
    <mergeCell ref="B5:U5"/>
    <mergeCell ref="B6:U6"/>
    <mergeCell ref="B7:U7"/>
    <mergeCell ref="B8:U8"/>
    <mergeCell ref="B15:U15"/>
    <mergeCell ref="B16:U16"/>
    <mergeCell ref="B17:U17"/>
    <mergeCell ref="B18:U18"/>
    <mergeCell ref="B19:U19"/>
    <mergeCell ref="B20:U20"/>
    <mergeCell ref="B9:U9"/>
    <mergeCell ref="B10:U10"/>
    <mergeCell ref="B11:U11"/>
    <mergeCell ref="B12:U12"/>
    <mergeCell ref="B13:U13"/>
    <mergeCell ref="B14:U14"/>
    <mergeCell ref="B27:U27"/>
    <mergeCell ref="B28:U28"/>
    <mergeCell ref="B29:U29"/>
    <mergeCell ref="B30:U30"/>
    <mergeCell ref="B31:U31"/>
    <mergeCell ref="B32:U32"/>
    <mergeCell ref="B21:U21"/>
    <mergeCell ref="B22:U22"/>
    <mergeCell ref="B23:U23"/>
    <mergeCell ref="B24:U24"/>
    <mergeCell ref="B25:U25"/>
    <mergeCell ref="B26:U26"/>
    <mergeCell ref="B39:U39"/>
    <mergeCell ref="B40:U40"/>
    <mergeCell ref="B41:U41"/>
    <mergeCell ref="B42:U42"/>
    <mergeCell ref="B43:U43"/>
    <mergeCell ref="B44:U44"/>
    <mergeCell ref="B33:U33"/>
    <mergeCell ref="B34:U34"/>
    <mergeCell ref="B35:U35"/>
    <mergeCell ref="B36:U36"/>
    <mergeCell ref="B37:U37"/>
    <mergeCell ref="B38:U38"/>
    <mergeCell ref="B51:U51"/>
    <mergeCell ref="B52:U52"/>
    <mergeCell ref="B53:U53"/>
    <mergeCell ref="B54:U54"/>
    <mergeCell ref="B55:U55"/>
    <mergeCell ref="B56:U56"/>
    <mergeCell ref="B45:U45"/>
    <mergeCell ref="B46:U46"/>
    <mergeCell ref="B47:U47"/>
    <mergeCell ref="B48:U48"/>
    <mergeCell ref="B49:U49"/>
    <mergeCell ref="B50:U50"/>
    <mergeCell ref="B63:U63"/>
    <mergeCell ref="B64:U64"/>
    <mergeCell ref="B65:U65"/>
    <mergeCell ref="B66:U66"/>
    <mergeCell ref="B67:U67"/>
    <mergeCell ref="B68:U68"/>
    <mergeCell ref="B57:U57"/>
    <mergeCell ref="B58:U58"/>
    <mergeCell ref="B59:U59"/>
    <mergeCell ref="B60:U60"/>
    <mergeCell ref="B61:U61"/>
    <mergeCell ref="B62:U62"/>
    <mergeCell ref="B75:U75"/>
    <mergeCell ref="B76:U76"/>
    <mergeCell ref="B77:U77"/>
    <mergeCell ref="B78:U78"/>
    <mergeCell ref="B79:U79"/>
    <mergeCell ref="B80:U80"/>
    <mergeCell ref="B69:U69"/>
    <mergeCell ref="B70:U70"/>
    <mergeCell ref="B71:U71"/>
    <mergeCell ref="B72:U72"/>
    <mergeCell ref="B73:U73"/>
    <mergeCell ref="B74:U74"/>
    <mergeCell ref="B87:U87"/>
    <mergeCell ref="B88:U88"/>
    <mergeCell ref="B89:U89"/>
    <mergeCell ref="B90:U90"/>
    <mergeCell ref="B91:U91"/>
    <mergeCell ref="B92:U92"/>
    <mergeCell ref="B81:U81"/>
    <mergeCell ref="B82:U82"/>
    <mergeCell ref="B83:U83"/>
    <mergeCell ref="B84:U84"/>
    <mergeCell ref="B85:U85"/>
    <mergeCell ref="B86:U86"/>
    <mergeCell ref="B99:U99"/>
    <mergeCell ref="B100:U100"/>
    <mergeCell ref="B101:U101"/>
    <mergeCell ref="B102:U102"/>
    <mergeCell ref="B103:U103"/>
    <mergeCell ref="B104:U104"/>
    <mergeCell ref="B93:U93"/>
    <mergeCell ref="B94:U94"/>
    <mergeCell ref="B95:U95"/>
    <mergeCell ref="B96:U96"/>
    <mergeCell ref="B97:U97"/>
    <mergeCell ref="B98:U98"/>
  </mergeCells>
  <conditionalFormatting sqref="B5:U104">
    <cfRule type="expression" dxfId="22"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workbookViewId="0">
      <selection activeCell="B17" sqref="B17"/>
    </sheetView>
  </sheetViews>
  <sheetFormatPr defaultColWidth="0" defaultRowHeight="15" zeroHeight="1" x14ac:dyDescent="0.25"/>
  <cols>
    <col min="1" max="1" width="22.7109375" customWidth="1"/>
    <col min="2" max="2" width="19.42578125" bestFit="1" customWidth="1"/>
    <col min="3" max="3" width="21.7109375" bestFit="1" customWidth="1"/>
    <col min="4" max="20" width="8.7109375" customWidth="1"/>
    <col min="21" max="16384" width="8.7109375" hidden="1"/>
  </cols>
  <sheetData>
    <row r="1" spans="1:19" ht="23.25" x14ac:dyDescent="0.35">
      <c r="A1" s="25" t="s">
        <v>196</v>
      </c>
    </row>
    <row r="2" spans="1:19" x14ac:dyDescent="0.25">
      <c r="A2" s="147" t="s">
        <v>283</v>
      </c>
    </row>
    <row r="3" spans="1:19" x14ac:dyDescent="0.25">
      <c r="A3" s="1"/>
      <c r="B3" s="1"/>
      <c r="C3" s="1"/>
      <c r="D3" s="1"/>
      <c r="E3" s="1"/>
      <c r="F3" s="1"/>
      <c r="G3" s="1"/>
      <c r="H3" s="1"/>
      <c r="I3" s="1"/>
      <c r="J3" s="1"/>
      <c r="K3" s="1"/>
      <c r="L3" s="1"/>
      <c r="M3" s="1"/>
      <c r="N3" s="1"/>
      <c r="O3" s="1"/>
      <c r="P3" s="1"/>
      <c r="Q3" s="1"/>
      <c r="R3" s="1"/>
      <c r="S3" s="1"/>
    </row>
    <row r="4" spans="1:19" ht="15.75" thickBot="1" x14ac:dyDescent="0.3"/>
    <row r="5" spans="1:19" ht="15.75" thickBot="1" x14ac:dyDescent="0.3">
      <c r="A5" s="56" t="s">
        <v>0</v>
      </c>
      <c r="B5" s="196"/>
      <c r="C5" s="197"/>
      <c r="D5" s="197"/>
      <c r="E5" s="197"/>
      <c r="F5" s="197"/>
      <c r="G5" s="198"/>
    </row>
    <row r="6" spans="1:19" ht="15.75" thickBot="1" x14ac:dyDescent="0.3"/>
    <row r="7" spans="1:19" ht="15.75" thickBot="1" x14ac:dyDescent="0.3">
      <c r="A7" s="56" t="s">
        <v>1</v>
      </c>
      <c r="B7" s="196"/>
      <c r="C7" s="197"/>
      <c r="D7" s="197"/>
      <c r="E7" s="197"/>
      <c r="F7" s="197"/>
      <c r="G7" s="198"/>
    </row>
    <row r="8" spans="1:19" x14ac:dyDescent="0.25"/>
    <row r="9" spans="1:19" x14ac:dyDescent="0.25">
      <c r="A9" s="1"/>
      <c r="B9" s="1"/>
      <c r="C9" s="1"/>
      <c r="D9" s="1"/>
      <c r="E9" s="1"/>
      <c r="F9" s="1"/>
      <c r="G9" s="1"/>
      <c r="H9" s="1"/>
      <c r="I9" s="1"/>
      <c r="J9" s="1"/>
      <c r="K9" s="1"/>
      <c r="L9" s="1"/>
      <c r="M9" s="1"/>
      <c r="N9" s="1"/>
      <c r="O9" s="1"/>
      <c r="P9" s="1"/>
      <c r="Q9" s="1"/>
      <c r="R9" s="1"/>
      <c r="S9" s="1"/>
    </row>
    <row r="10" spans="1:19" ht="15.75" thickBot="1" x14ac:dyDescent="0.3"/>
    <row r="11" spans="1:19" ht="15.75" thickBot="1" x14ac:dyDescent="0.3">
      <c r="A11" s="56" t="s">
        <v>102</v>
      </c>
      <c r="B11" s="119" t="s">
        <v>104</v>
      </c>
    </row>
    <row r="12" spans="1:19" ht="15.75" thickBot="1" x14ac:dyDescent="0.3"/>
    <row r="13" spans="1:19" ht="15.75" thickBot="1" x14ac:dyDescent="0.3">
      <c r="A13" s="56" t="s">
        <v>69</v>
      </c>
      <c r="B13" s="119" t="s">
        <v>71</v>
      </c>
    </row>
    <row r="14" spans="1:19" ht="15.75" thickBot="1" x14ac:dyDescent="0.3"/>
    <row r="15" spans="1:19" ht="15.75" thickBot="1" x14ac:dyDescent="0.3">
      <c r="A15" s="56" t="s">
        <v>159</v>
      </c>
      <c r="B15" s="119" t="s">
        <v>175</v>
      </c>
    </row>
    <row r="16" spans="1:19" ht="15.75" thickBot="1" x14ac:dyDescent="0.3"/>
    <row r="17" spans="1:2" ht="15.75" thickBot="1" x14ac:dyDescent="0.3">
      <c r="A17" s="56" t="str">
        <f>"Number of "&amp;B15&amp;":"</f>
        <v>Number of Clusters:</v>
      </c>
      <c r="B17" s="119">
        <v>3</v>
      </c>
    </row>
    <row r="18" spans="1:2" ht="15.75" thickBot="1" x14ac:dyDescent="0.3"/>
    <row r="19" spans="1:2" ht="15.75" thickBot="1" x14ac:dyDescent="0.3">
      <c r="A19" s="56" t="str">
        <f>B15&amp;" Names:"</f>
        <v>Clusters Names:</v>
      </c>
      <c r="B19" s="56" t="str">
        <f>B15&amp;" Description:"</f>
        <v>Clusters Description:</v>
      </c>
    </row>
    <row r="20" spans="1:2" x14ac:dyDescent="0.25">
      <c r="A20" s="120" t="s">
        <v>277</v>
      </c>
      <c r="B20" s="120"/>
    </row>
    <row r="21" spans="1:2" x14ac:dyDescent="0.25">
      <c r="A21" s="121" t="s">
        <v>278</v>
      </c>
      <c r="B21" s="121"/>
    </row>
    <row r="22" spans="1:2" x14ac:dyDescent="0.25">
      <c r="A22" s="121" t="s">
        <v>279</v>
      </c>
      <c r="B22" s="121"/>
    </row>
    <row r="23" spans="1:2" hidden="1" x14ac:dyDescent="0.25">
      <c r="A23" s="121" t="s">
        <v>280</v>
      </c>
      <c r="B23" s="121"/>
    </row>
    <row r="24" spans="1:2" hidden="1" x14ac:dyDescent="0.25">
      <c r="A24" s="121" t="s">
        <v>281</v>
      </c>
      <c r="B24" s="121"/>
    </row>
    <row r="25" spans="1:2" hidden="1" x14ac:dyDescent="0.25">
      <c r="A25" s="121" t="s">
        <v>192</v>
      </c>
      <c r="B25" s="121"/>
    </row>
    <row r="26" spans="1:2" hidden="1" x14ac:dyDescent="0.25">
      <c r="A26" s="121" t="s">
        <v>2</v>
      </c>
      <c r="B26" s="121"/>
    </row>
    <row r="27" spans="1:2" hidden="1" x14ac:dyDescent="0.25">
      <c r="A27" s="121" t="s">
        <v>3</v>
      </c>
      <c r="B27" s="121"/>
    </row>
    <row r="28" spans="1:2" hidden="1" x14ac:dyDescent="0.25">
      <c r="A28" s="121" t="s">
        <v>4</v>
      </c>
      <c r="B28" s="121"/>
    </row>
    <row r="29" spans="1:2" hidden="1" x14ac:dyDescent="0.25">
      <c r="A29" s="121" t="s">
        <v>5</v>
      </c>
      <c r="B29" s="121"/>
    </row>
    <row r="30" spans="1:2" hidden="1" x14ac:dyDescent="0.25">
      <c r="A30" s="121" t="s">
        <v>6</v>
      </c>
      <c r="B30" s="121"/>
    </row>
    <row r="31" spans="1:2" hidden="1" x14ac:dyDescent="0.25">
      <c r="A31" s="121" t="s">
        <v>7</v>
      </c>
      <c r="B31" s="121"/>
    </row>
    <row r="32" spans="1:2" ht="15.75" hidden="1" thickBot="1" x14ac:dyDescent="0.3">
      <c r="A32" s="121" t="s">
        <v>8</v>
      </c>
      <c r="B32" s="121"/>
    </row>
    <row r="33" spans="1:19" hidden="1" x14ac:dyDescent="0.25">
      <c r="A33" s="121" t="s">
        <v>9</v>
      </c>
      <c r="B33" s="121"/>
    </row>
    <row r="34" spans="1:19" ht="15.75" hidden="1" thickBot="1" x14ac:dyDescent="0.3">
      <c r="A34" s="121" t="s">
        <v>10</v>
      </c>
      <c r="B34" s="121"/>
    </row>
    <row r="35" spans="1:19" hidden="1" x14ac:dyDescent="0.25">
      <c r="A35" s="4"/>
      <c r="B35" s="4"/>
    </row>
    <row r="36" spans="1:19" x14ac:dyDescent="0.25">
      <c r="A36" s="1"/>
      <c r="B36" s="1"/>
      <c r="C36" s="1"/>
      <c r="D36" s="1"/>
      <c r="E36" s="1"/>
      <c r="F36" s="1"/>
      <c r="G36" s="1"/>
      <c r="H36" s="1"/>
      <c r="I36" s="1"/>
      <c r="J36" s="1"/>
      <c r="K36" s="1"/>
      <c r="L36" s="1"/>
      <c r="M36" s="1"/>
      <c r="N36" s="1"/>
      <c r="O36" s="1"/>
      <c r="P36" s="1"/>
      <c r="Q36" s="1"/>
      <c r="R36" s="1"/>
      <c r="S36" s="1"/>
    </row>
    <row r="37" spans="1:19" x14ac:dyDescent="0.25"/>
  </sheetData>
  <sheetProtection algorithmName="SHA-512" hashValue="lkqxfU8NCg9YypSZFA/DKQ1FnhnXEqs2pSNF8ruVmZp9NvQ1k5HZNNpBDDTEcNBvQPFTtRIKRDzJ+m9582ar7g==" saltValue="dBkXxXU1JQsB6xqt5yiDOA==" spinCount="100000" sheet="1" objects="1" scenarios="1"/>
  <dataConsolidate/>
  <mergeCells count="2">
    <mergeCell ref="B5:G5"/>
    <mergeCell ref="B7:G7"/>
  </mergeCells>
  <phoneticPr fontId="3" type="noConversion"/>
  <pageMargins left="0.7" right="0.7" top="0.75" bottom="0.75" header="0.3" footer="0.3"/>
  <pageSetup paperSize="9" orientation="portrait"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workbookViewId="0">
      <selection activeCell="F25" sqref="F25"/>
    </sheetView>
  </sheetViews>
  <sheetFormatPr defaultColWidth="0" defaultRowHeight="15" zeroHeight="1" x14ac:dyDescent="0.25"/>
  <cols>
    <col min="1" max="1" width="11.7109375" bestFit="1" customWidth="1"/>
    <col min="2" max="2" width="11.7109375" customWidth="1"/>
    <col min="3" max="3" width="13.7109375" customWidth="1"/>
    <col min="4" max="5" width="10.42578125" hidden="1" customWidth="1"/>
    <col min="6" max="8" width="8.7109375" customWidth="1"/>
    <col min="9" max="20" width="8.7109375" hidden="1" customWidth="1"/>
    <col min="21" max="21" width="8.7109375" customWidth="1"/>
    <col min="22" max="16384" width="8.7109375" hidden="1"/>
  </cols>
  <sheetData>
    <row r="1" spans="1:21" ht="23.25" x14ac:dyDescent="0.35">
      <c r="A1" s="25" t="s">
        <v>125</v>
      </c>
    </row>
    <row r="2" spans="1:21" ht="15.75" thickBot="1" x14ac:dyDescent="0.3"/>
    <row r="3" spans="1:21" ht="15.75" thickBot="1" x14ac:dyDescent="0.3">
      <c r="A3" s="56" t="s">
        <v>14</v>
      </c>
      <c r="B3" s="122"/>
    </row>
    <row r="4" spans="1:21" ht="15.75" hidden="1" thickBot="1" x14ac:dyDescent="0.3"/>
    <row r="5" spans="1:21" ht="15.75" hidden="1" thickBot="1" x14ac:dyDescent="0.3">
      <c r="A5" s="56" t="s">
        <v>100</v>
      </c>
      <c r="B5" s="168" t="s">
        <v>132</v>
      </c>
    </row>
    <row r="6" spans="1:21" ht="15.75" hidden="1" thickBot="1" x14ac:dyDescent="0.3">
      <c r="A6" s="56" t="s">
        <v>101</v>
      </c>
      <c r="B6" s="125">
        <v>2019</v>
      </c>
    </row>
    <row r="7" spans="1:21" ht="15.75" thickBot="1" x14ac:dyDescent="0.3"/>
    <row r="8" spans="1:21" ht="28.5" customHeight="1" thickBot="1" x14ac:dyDescent="0.3">
      <c r="A8" s="24">
        <f>MAX(A9:A268)</f>
        <v>0</v>
      </c>
      <c r="C8" s="62" t="s">
        <v>15</v>
      </c>
      <c r="D8" s="50" t="s">
        <v>106</v>
      </c>
      <c r="E8" s="50" t="s">
        <v>107</v>
      </c>
      <c r="F8" s="40" t="str" cm="1">
        <f t="array" ref="F8">INDEX('Data Validation (Hide)'!$B$2:$B$16,COLUMN(A1),1)</f>
        <v>Caseload 1</v>
      </c>
      <c r="G8" s="40" t="str" cm="1">
        <f t="array" ref="G8">INDEX('Data Validation (Hide)'!$B$2:$B$16,COLUMN(B1),1)</f>
        <v>Caseload 2</v>
      </c>
      <c r="H8" s="40" t="str" cm="1">
        <f t="array" ref="H8">INDEX('Data Validation (Hide)'!$B$2:$B$16,COLUMN(C1),1)</f>
        <v>Caseload 3</v>
      </c>
      <c r="I8" s="40" t="str" cm="1">
        <f t="array" ref="I8">INDEX('Data Validation (Hide)'!$B$2:$B$16,COLUMN(D1),1)</f>
        <v>Caseload 4</v>
      </c>
      <c r="J8" s="41" t="str" cm="1">
        <f t="array" ref="J8">INDEX('Data Validation (Hide)'!$B$2:$B$16,COLUMN(E1),1)</f>
        <v>Caseload 5</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25">
      <c r="A9" s="24" t="str">
        <f>IF(COUNTBLANK(F9:T9)=15,"",1)</f>
        <v/>
      </c>
      <c r="C9" s="38" t="str">
        <f>IF(A9="","",B3)</f>
        <v/>
      </c>
      <c r="D9" s="59" t="str">
        <f>IF(A9="","",B6)</f>
        <v/>
      </c>
      <c r="E9" s="59" t="str">
        <f>IF(A9="","",MONTH(DATEVALUE(B5&amp;" 1")))</f>
        <v/>
      </c>
      <c r="F9" s="123"/>
      <c r="G9" s="123"/>
      <c r="H9" s="123"/>
      <c r="I9" s="123"/>
      <c r="J9" s="123"/>
      <c r="K9" s="123"/>
      <c r="L9" s="123"/>
      <c r="M9" s="123"/>
      <c r="N9" s="123"/>
      <c r="O9" s="123"/>
      <c r="P9" s="123"/>
      <c r="Q9" s="123"/>
      <c r="R9" s="123"/>
      <c r="S9" s="123"/>
      <c r="T9" s="123"/>
      <c r="U9" s="7"/>
    </row>
    <row r="10" spans="1:21" x14ac:dyDescent="0.25">
      <c r="A10" s="24" t="str">
        <f t="shared" ref="A10:A73" si="0">IF(COUNTBLANK(F10:T10)=15,"",A9+1)</f>
        <v/>
      </c>
      <c r="C10" s="38" t="str">
        <f t="shared" ref="C10:C73" si="1">IF(A10="","",C9+7)</f>
        <v/>
      </c>
      <c r="D10" s="60" t="str">
        <f>IF(E10=1,MAX($D$9:D9)+1,"")</f>
        <v/>
      </c>
      <c r="E10" s="60" t="str">
        <f>IF(A10="","",IF(E9=12,1,E9+1))</f>
        <v/>
      </c>
      <c r="F10" s="123"/>
      <c r="G10" s="123"/>
      <c r="H10" s="123"/>
      <c r="I10" s="123"/>
      <c r="J10" s="123"/>
      <c r="K10" s="123"/>
      <c r="L10" s="123"/>
      <c r="M10" s="123"/>
      <c r="N10" s="123"/>
      <c r="O10" s="123"/>
      <c r="P10" s="123"/>
      <c r="Q10" s="123"/>
      <c r="R10" s="123"/>
      <c r="S10" s="123"/>
      <c r="T10" s="123"/>
      <c r="U10" s="7"/>
    </row>
    <row r="11" spans="1:21" x14ac:dyDescent="0.25">
      <c r="A11" s="24" t="str">
        <f t="shared" si="0"/>
        <v/>
      </c>
      <c r="C11" s="38" t="str">
        <f t="shared" si="1"/>
        <v/>
      </c>
      <c r="D11" s="60" t="str">
        <f>IF(E11=1,MAX($D$9:D10)+1,"")</f>
        <v/>
      </c>
      <c r="E11" s="60" t="str">
        <f t="shared" ref="E11:E74" si="2">IF(A11="","",IF(E10=12,1,E10+1))</f>
        <v/>
      </c>
      <c r="F11" s="123"/>
      <c r="G11" s="123"/>
      <c r="H11" s="123"/>
      <c r="I11" s="123"/>
      <c r="J11" s="123"/>
      <c r="K11" s="123"/>
      <c r="L11" s="123"/>
      <c r="M11" s="123"/>
      <c r="N11" s="123"/>
      <c r="O11" s="123"/>
      <c r="P11" s="123"/>
      <c r="Q11" s="123"/>
      <c r="R11" s="123"/>
      <c r="S11" s="123"/>
      <c r="T11" s="123"/>
      <c r="U11" s="7"/>
    </row>
    <row r="12" spans="1:21" x14ac:dyDescent="0.25">
      <c r="A12" s="24" t="str">
        <f t="shared" si="0"/>
        <v/>
      </c>
      <c r="C12" s="38" t="str">
        <f t="shared" si="1"/>
        <v/>
      </c>
      <c r="D12" s="60" t="str">
        <f>IF(E12=1,MAX($D$9:D11)+1,"")</f>
        <v/>
      </c>
      <c r="E12" s="60" t="str">
        <f t="shared" si="2"/>
        <v/>
      </c>
      <c r="F12" s="123"/>
      <c r="G12" s="123"/>
      <c r="H12" s="123"/>
      <c r="I12" s="123"/>
      <c r="J12" s="123"/>
      <c r="K12" s="123"/>
      <c r="L12" s="123"/>
      <c r="M12" s="123"/>
      <c r="N12" s="123"/>
      <c r="O12" s="123"/>
      <c r="P12" s="123"/>
      <c r="Q12" s="123"/>
      <c r="R12" s="123"/>
      <c r="S12" s="123"/>
      <c r="T12" s="123"/>
      <c r="U12" s="7"/>
    </row>
    <row r="13" spans="1:21" x14ac:dyDescent="0.25">
      <c r="A13" s="24" t="str">
        <f t="shared" si="0"/>
        <v/>
      </c>
      <c r="C13" s="38" t="str">
        <f t="shared" si="1"/>
        <v/>
      </c>
      <c r="D13" s="60" t="str">
        <f>IF(E13=1,MAX($D$9:D12)+1,"")</f>
        <v/>
      </c>
      <c r="E13" s="60" t="str">
        <f t="shared" si="2"/>
        <v/>
      </c>
      <c r="F13" s="123"/>
      <c r="G13" s="123"/>
      <c r="H13" s="123"/>
      <c r="I13" s="123"/>
      <c r="J13" s="123"/>
      <c r="K13" s="123"/>
      <c r="L13" s="123"/>
      <c r="M13" s="123"/>
      <c r="N13" s="123"/>
      <c r="O13" s="123"/>
      <c r="P13" s="123"/>
      <c r="Q13" s="123"/>
      <c r="R13" s="123"/>
      <c r="S13" s="123"/>
      <c r="T13" s="123"/>
      <c r="U13" s="7"/>
    </row>
    <row r="14" spans="1:21" x14ac:dyDescent="0.25">
      <c r="A14" s="24" t="str">
        <f t="shared" si="0"/>
        <v/>
      </c>
      <c r="C14" s="38" t="str">
        <f t="shared" si="1"/>
        <v/>
      </c>
      <c r="D14" s="60" t="str">
        <f>IF(E14=1,MAX($D$9:D13)+1,"")</f>
        <v/>
      </c>
      <c r="E14" s="60" t="str">
        <f t="shared" si="2"/>
        <v/>
      </c>
      <c r="F14" s="123"/>
      <c r="G14" s="123"/>
      <c r="H14" s="123"/>
      <c r="I14" s="123"/>
      <c r="J14" s="123"/>
      <c r="K14" s="123"/>
      <c r="L14" s="123"/>
      <c r="M14" s="123"/>
      <c r="N14" s="123"/>
      <c r="O14" s="123"/>
      <c r="P14" s="123"/>
      <c r="Q14" s="123"/>
      <c r="R14" s="123"/>
      <c r="S14" s="123"/>
      <c r="T14" s="123"/>
      <c r="U14" s="7"/>
    </row>
    <row r="15" spans="1:21" x14ac:dyDescent="0.25">
      <c r="A15" s="24" t="str">
        <f t="shared" si="0"/>
        <v/>
      </c>
      <c r="C15" s="38" t="str">
        <f t="shared" si="1"/>
        <v/>
      </c>
      <c r="D15" s="60" t="str">
        <f>IF(E15=1,MAX($D$9:D14)+1,"")</f>
        <v/>
      </c>
      <c r="E15" s="60" t="str">
        <f t="shared" si="2"/>
        <v/>
      </c>
      <c r="F15" s="123"/>
      <c r="G15" s="123"/>
      <c r="H15" s="123"/>
      <c r="I15" s="123"/>
      <c r="J15" s="123"/>
      <c r="K15" s="123"/>
      <c r="L15" s="123"/>
      <c r="M15" s="123"/>
      <c r="N15" s="123"/>
      <c r="O15" s="123"/>
      <c r="P15" s="123"/>
      <c r="Q15" s="123"/>
      <c r="R15" s="123"/>
      <c r="S15" s="123"/>
      <c r="T15" s="123"/>
      <c r="U15" s="7"/>
    </row>
    <row r="16" spans="1:21" x14ac:dyDescent="0.25">
      <c r="A16" s="24" t="str">
        <f t="shared" si="0"/>
        <v/>
      </c>
      <c r="C16" s="38" t="str">
        <f t="shared" si="1"/>
        <v/>
      </c>
      <c r="D16" s="60" t="str">
        <f>IF(E16=1,MAX($D$9:D15)+1,"")</f>
        <v/>
      </c>
      <c r="E16" s="60" t="str">
        <f t="shared" si="2"/>
        <v/>
      </c>
      <c r="F16" s="123"/>
      <c r="G16" s="123"/>
      <c r="H16" s="123"/>
      <c r="I16" s="123"/>
      <c r="J16" s="123"/>
      <c r="K16" s="123"/>
      <c r="L16" s="123"/>
      <c r="M16" s="123"/>
      <c r="N16" s="123"/>
      <c r="O16" s="123"/>
      <c r="P16" s="123"/>
      <c r="Q16" s="123"/>
      <c r="R16" s="123"/>
      <c r="S16" s="123"/>
      <c r="T16" s="123"/>
      <c r="U16" s="7"/>
    </row>
    <row r="17" spans="1:21" x14ac:dyDescent="0.25">
      <c r="A17" s="24" t="str">
        <f t="shared" si="0"/>
        <v/>
      </c>
      <c r="C17" s="38" t="str">
        <f t="shared" si="1"/>
        <v/>
      </c>
      <c r="D17" s="60" t="str">
        <f>IF(E17=1,MAX($D$9:D16)+1,"")</f>
        <v/>
      </c>
      <c r="E17" s="60" t="str">
        <f t="shared" si="2"/>
        <v/>
      </c>
      <c r="F17" s="123"/>
      <c r="G17" s="123"/>
      <c r="H17" s="123"/>
      <c r="I17" s="123"/>
      <c r="J17" s="123"/>
      <c r="K17" s="123"/>
      <c r="L17" s="123"/>
      <c r="M17" s="123"/>
      <c r="N17" s="123"/>
      <c r="O17" s="123"/>
      <c r="P17" s="123"/>
      <c r="Q17" s="123"/>
      <c r="R17" s="123"/>
      <c r="S17" s="123"/>
      <c r="T17" s="123"/>
      <c r="U17" s="7"/>
    </row>
    <row r="18" spans="1:21" x14ac:dyDescent="0.25">
      <c r="A18" s="24" t="str">
        <f t="shared" si="0"/>
        <v/>
      </c>
      <c r="C18" s="38" t="str">
        <f t="shared" si="1"/>
        <v/>
      </c>
      <c r="D18" s="60" t="str">
        <f>IF(E18=1,MAX($D$9:D17)+1,"")</f>
        <v/>
      </c>
      <c r="E18" s="60" t="str">
        <f t="shared" si="2"/>
        <v/>
      </c>
      <c r="F18" s="123"/>
      <c r="G18" s="123"/>
      <c r="H18" s="123"/>
      <c r="I18" s="123"/>
      <c r="J18" s="123"/>
      <c r="K18" s="123"/>
      <c r="L18" s="123"/>
      <c r="M18" s="123"/>
      <c r="N18" s="123"/>
      <c r="O18" s="123"/>
      <c r="P18" s="123"/>
      <c r="Q18" s="123"/>
      <c r="R18" s="123"/>
      <c r="S18" s="123"/>
      <c r="T18" s="123"/>
      <c r="U18" s="7"/>
    </row>
    <row r="19" spans="1:21" x14ac:dyDescent="0.25">
      <c r="A19" s="24" t="str">
        <f t="shared" si="0"/>
        <v/>
      </c>
      <c r="C19" s="38" t="str">
        <f t="shared" si="1"/>
        <v/>
      </c>
      <c r="D19" s="60" t="str">
        <f>IF(E19=1,MAX($D$9:D18)+1,"")</f>
        <v/>
      </c>
      <c r="E19" s="60" t="str">
        <f t="shared" si="2"/>
        <v/>
      </c>
      <c r="F19" s="123"/>
      <c r="G19" s="123"/>
      <c r="H19" s="123"/>
      <c r="I19" s="123"/>
      <c r="J19" s="123"/>
      <c r="K19" s="123"/>
      <c r="L19" s="123"/>
      <c r="M19" s="123"/>
      <c r="N19" s="123"/>
      <c r="O19" s="123"/>
      <c r="P19" s="123"/>
      <c r="Q19" s="123"/>
      <c r="R19" s="123"/>
      <c r="S19" s="123"/>
      <c r="T19" s="123"/>
      <c r="U19" s="7"/>
    </row>
    <row r="20" spans="1:21" x14ac:dyDescent="0.25">
      <c r="A20" s="24" t="str">
        <f t="shared" si="0"/>
        <v/>
      </c>
      <c r="C20" s="38" t="str">
        <f t="shared" si="1"/>
        <v/>
      </c>
      <c r="D20" s="60" t="str">
        <f>IF(E20=1,MAX($D$9:D19)+1,"")</f>
        <v/>
      </c>
      <c r="E20" s="60" t="str">
        <f t="shared" si="2"/>
        <v/>
      </c>
      <c r="F20" s="123"/>
      <c r="G20" s="123"/>
      <c r="H20" s="123"/>
      <c r="I20" s="123"/>
      <c r="J20" s="123"/>
      <c r="K20" s="123"/>
      <c r="L20" s="123"/>
      <c r="M20" s="123"/>
      <c r="N20" s="123"/>
      <c r="O20" s="123"/>
      <c r="P20" s="123"/>
      <c r="Q20" s="123"/>
      <c r="R20" s="123"/>
      <c r="S20" s="123"/>
      <c r="T20" s="123"/>
      <c r="U20" s="7"/>
    </row>
    <row r="21" spans="1:21" x14ac:dyDescent="0.25">
      <c r="A21" s="24" t="str">
        <f t="shared" si="0"/>
        <v/>
      </c>
      <c r="C21" s="38" t="str">
        <f t="shared" si="1"/>
        <v/>
      </c>
      <c r="D21" s="60" t="str">
        <f>IF(E21=1,MAX($D$9:D20)+1,"")</f>
        <v/>
      </c>
      <c r="E21" s="60" t="str">
        <f t="shared" si="2"/>
        <v/>
      </c>
      <c r="F21" s="123"/>
      <c r="G21" s="123"/>
      <c r="H21" s="123"/>
      <c r="I21" s="123"/>
      <c r="J21" s="123"/>
      <c r="K21" s="123"/>
      <c r="L21" s="123"/>
      <c r="M21" s="123"/>
      <c r="N21" s="123"/>
      <c r="O21" s="123"/>
      <c r="P21" s="123"/>
      <c r="Q21" s="123"/>
      <c r="R21" s="123"/>
      <c r="S21" s="123"/>
      <c r="T21" s="123"/>
      <c r="U21" s="7"/>
    </row>
    <row r="22" spans="1:21" x14ac:dyDescent="0.25">
      <c r="A22" s="24" t="str">
        <f t="shared" si="0"/>
        <v/>
      </c>
      <c r="C22" s="38" t="str">
        <f t="shared" si="1"/>
        <v/>
      </c>
      <c r="D22" s="60" t="str">
        <f>IF(E22=1,MAX($D$9:D21)+1,"")</f>
        <v/>
      </c>
      <c r="E22" s="60" t="str">
        <f t="shared" si="2"/>
        <v/>
      </c>
      <c r="F22" s="123"/>
      <c r="G22" s="123"/>
      <c r="H22" s="123"/>
      <c r="I22" s="123"/>
      <c r="J22" s="123"/>
      <c r="K22" s="123"/>
      <c r="L22" s="123"/>
      <c r="M22" s="123"/>
      <c r="N22" s="123"/>
      <c r="O22" s="123"/>
      <c r="P22" s="123"/>
      <c r="Q22" s="123"/>
      <c r="R22" s="123"/>
      <c r="S22" s="123"/>
      <c r="T22" s="123"/>
      <c r="U22" s="7"/>
    </row>
    <row r="23" spans="1:21" x14ac:dyDescent="0.25">
      <c r="A23" s="24" t="str">
        <f t="shared" si="0"/>
        <v/>
      </c>
      <c r="C23" s="38" t="str">
        <f t="shared" si="1"/>
        <v/>
      </c>
      <c r="D23" s="60" t="str">
        <f>IF(E23=1,MAX($D$9:D22)+1,"")</f>
        <v/>
      </c>
      <c r="E23" s="60" t="str">
        <f t="shared" si="2"/>
        <v/>
      </c>
      <c r="F23" s="123"/>
      <c r="G23" s="123"/>
      <c r="H23" s="123"/>
      <c r="I23" s="123"/>
      <c r="J23" s="123"/>
      <c r="K23" s="123"/>
      <c r="L23" s="123"/>
      <c r="M23" s="123"/>
      <c r="N23" s="123"/>
      <c r="O23" s="123"/>
      <c r="P23" s="123"/>
      <c r="Q23" s="123"/>
      <c r="R23" s="123"/>
      <c r="S23" s="123"/>
      <c r="T23" s="123"/>
      <c r="U23" s="7"/>
    </row>
    <row r="24" spans="1:21" x14ac:dyDescent="0.25">
      <c r="A24" s="24" t="str">
        <f t="shared" si="0"/>
        <v/>
      </c>
      <c r="C24" s="38" t="str">
        <f t="shared" si="1"/>
        <v/>
      </c>
      <c r="D24" s="60" t="str">
        <f>IF(E24=1,MAX($D$9:D23)+1,"")</f>
        <v/>
      </c>
      <c r="E24" s="60" t="str">
        <f t="shared" si="2"/>
        <v/>
      </c>
      <c r="F24" s="123"/>
      <c r="G24" s="123"/>
      <c r="H24" s="123"/>
      <c r="I24" s="123"/>
      <c r="J24" s="123"/>
      <c r="K24" s="123"/>
      <c r="L24" s="123"/>
      <c r="M24" s="123"/>
      <c r="N24" s="123"/>
      <c r="O24" s="123"/>
      <c r="P24" s="123"/>
      <c r="Q24" s="123"/>
      <c r="R24" s="123"/>
      <c r="S24" s="123"/>
      <c r="T24" s="123"/>
      <c r="U24" s="7"/>
    </row>
    <row r="25" spans="1:21" x14ac:dyDescent="0.25">
      <c r="A25" s="24" t="str">
        <f t="shared" si="0"/>
        <v/>
      </c>
      <c r="C25" s="38" t="str">
        <f t="shared" si="1"/>
        <v/>
      </c>
      <c r="D25" s="60" t="str">
        <f>IF(E25=1,MAX($D$9:D24)+1,"")</f>
        <v/>
      </c>
      <c r="E25" s="60" t="str">
        <f t="shared" si="2"/>
        <v/>
      </c>
      <c r="F25" s="123"/>
      <c r="G25" s="123"/>
      <c r="H25" s="123"/>
      <c r="I25" s="123"/>
      <c r="J25" s="123"/>
      <c r="K25" s="123"/>
      <c r="L25" s="123"/>
      <c r="M25" s="123"/>
      <c r="N25" s="123"/>
      <c r="O25" s="123"/>
      <c r="P25" s="123"/>
      <c r="Q25" s="123"/>
      <c r="R25" s="123"/>
      <c r="S25" s="123"/>
      <c r="T25" s="123"/>
      <c r="U25" s="7"/>
    </row>
    <row r="26" spans="1:21" x14ac:dyDescent="0.25">
      <c r="A26" s="24" t="str">
        <f t="shared" si="0"/>
        <v/>
      </c>
      <c r="C26" s="38" t="str">
        <f t="shared" si="1"/>
        <v/>
      </c>
      <c r="D26" s="60" t="str">
        <f>IF(E26=1,MAX($D$9:D25)+1,"")</f>
        <v/>
      </c>
      <c r="E26" s="60" t="str">
        <f t="shared" si="2"/>
        <v/>
      </c>
      <c r="F26" s="123"/>
      <c r="G26" s="123"/>
      <c r="H26" s="123"/>
      <c r="I26" s="123"/>
      <c r="J26" s="123"/>
      <c r="K26" s="123"/>
      <c r="L26" s="123"/>
      <c r="M26" s="123"/>
      <c r="N26" s="123"/>
      <c r="O26" s="123"/>
      <c r="P26" s="123"/>
      <c r="Q26" s="123"/>
      <c r="R26" s="123"/>
      <c r="S26" s="123"/>
      <c r="T26" s="123"/>
      <c r="U26" s="7"/>
    </row>
    <row r="27" spans="1:21" x14ac:dyDescent="0.25">
      <c r="A27" s="24" t="str">
        <f t="shared" si="0"/>
        <v/>
      </c>
      <c r="C27" s="38" t="str">
        <f t="shared" si="1"/>
        <v/>
      </c>
      <c r="D27" s="60" t="str">
        <f>IF(E27=1,MAX($D$9:D26)+1,"")</f>
        <v/>
      </c>
      <c r="E27" s="60" t="str">
        <f t="shared" si="2"/>
        <v/>
      </c>
      <c r="F27" s="123"/>
      <c r="G27" s="123"/>
      <c r="H27" s="123"/>
      <c r="I27" s="123"/>
      <c r="J27" s="123"/>
      <c r="K27" s="123"/>
      <c r="L27" s="123"/>
      <c r="M27" s="123"/>
      <c r="N27" s="123"/>
      <c r="O27" s="123"/>
      <c r="P27" s="123"/>
      <c r="Q27" s="123"/>
      <c r="R27" s="123"/>
      <c r="S27" s="123"/>
      <c r="T27" s="123"/>
      <c r="U27" s="7"/>
    </row>
    <row r="28" spans="1:21" x14ac:dyDescent="0.25">
      <c r="A28" s="24" t="str">
        <f t="shared" si="0"/>
        <v/>
      </c>
      <c r="C28" s="38" t="str">
        <f t="shared" si="1"/>
        <v/>
      </c>
      <c r="D28" s="60" t="str">
        <f>IF(E28=1,MAX($D$9:D27)+1,"")</f>
        <v/>
      </c>
      <c r="E28" s="60" t="str">
        <f t="shared" si="2"/>
        <v/>
      </c>
      <c r="F28" s="123"/>
      <c r="G28" s="123"/>
      <c r="H28" s="123"/>
      <c r="I28" s="123"/>
      <c r="J28" s="123"/>
      <c r="K28" s="123"/>
      <c r="L28" s="123"/>
      <c r="M28" s="123"/>
      <c r="N28" s="123"/>
      <c r="O28" s="123"/>
      <c r="P28" s="123"/>
      <c r="Q28" s="123"/>
      <c r="R28" s="123"/>
      <c r="S28" s="123"/>
      <c r="T28" s="123"/>
      <c r="U28" s="7"/>
    </row>
    <row r="29" spans="1:21" x14ac:dyDescent="0.25">
      <c r="A29" s="24" t="str">
        <f t="shared" si="0"/>
        <v/>
      </c>
      <c r="C29" s="38" t="str">
        <f t="shared" si="1"/>
        <v/>
      </c>
      <c r="D29" s="60" t="str">
        <f>IF(E29=1,MAX($D$9:D28)+1,"")</f>
        <v/>
      </c>
      <c r="E29" s="60" t="str">
        <f t="shared" si="2"/>
        <v/>
      </c>
      <c r="F29" s="123"/>
      <c r="G29" s="123"/>
      <c r="H29" s="123"/>
      <c r="I29" s="123"/>
      <c r="J29" s="123"/>
      <c r="K29" s="123"/>
      <c r="L29" s="123"/>
      <c r="M29" s="123"/>
      <c r="N29" s="123"/>
      <c r="O29" s="123"/>
      <c r="P29" s="123"/>
      <c r="Q29" s="123"/>
      <c r="R29" s="123"/>
      <c r="S29" s="123"/>
      <c r="T29" s="123"/>
      <c r="U29" s="7"/>
    </row>
    <row r="30" spans="1:21" x14ac:dyDescent="0.25">
      <c r="A30" s="24" t="str">
        <f t="shared" si="0"/>
        <v/>
      </c>
      <c r="C30" s="38" t="str">
        <f t="shared" si="1"/>
        <v/>
      </c>
      <c r="D30" s="60" t="str">
        <f>IF(E30=1,MAX($D$9:D29)+1,"")</f>
        <v/>
      </c>
      <c r="E30" s="60" t="str">
        <f t="shared" si="2"/>
        <v/>
      </c>
      <c r="F30" s="123"/>
      <c r="G30" s="123"/>
      <c r="H30" s="123"/>
      <c r="I30" s="123"/>
      <c r="J30" s="123"/>
      <c r="K30" s="123"/>
      <c r="L30" s="123"/>
      <c r="M30" s="123"/>
      <c r="N30" s="123"/>
      <c r="O30" s="123"/>
      <c r="P30" s="123"/>
      <c r="Q30" s="123"/>
      <c r="R30" s="123"/>
      <c r="S30" s="123"/>
      <c r="T30" s="123"/>
      <c r="U30" s="7"/>
    </row>
    <row r="31" spans="1:21" x14ac:dyDescent="0.25">
      <c r="A31" s="24" t="str">
        <f t="shared" si="0"/>
        <v/>
      </c>
      <c r="C31" s="38" t="str">
        <f t="shared" si="1"/>
        <v/>
      </c>
      <c r="D31" s="60" t="str">
        <f>IF(E31=1,MAX($D$9:D30)+1,"")</f>
        <v/>
      </c>
      <c r="E31" s="60" t="str">
        <f t="shared" si="2"/>
        <v/>
      </c>
      <c r="F31" s="123"/>
      <c r="G31" s="123"/>
      <c r="H31" s="123"/>
      <c r="I31" s="123"/>
      <c r="J31" s="123"/>
      <c r="K31" s="123"/>
      <c r="L31" s="123"/>
      <c r="M31" s="123"/>
      <c r="N31" s="123"/>
      <c r="O31" s="123"/>
      <c r="P31" s="123"/>
      <c r="Q31" s="123"/>
      <c r="R31" s="123"/>
      <c r="S31" s="123"/>
      <c r="T31" s="123"/>
      <c r="U31" s="7"/>
    </row>
    <row r="32" spans="1:21" x14ac:dyDescent="0.25">
      <c r="A32" s="24" t="str">
        <f t="shared" si="0"/>
        <v/>
      </c>
      <c r="C32" s="38" t="str">
        <f t="shared" si="1"/>
        <v/>
      </c>
      <c r="D32" s="60" t="str">
        <f>IF(E32=1,MAX($D$9:D31)+1,"")</f>
        <v/>
      </c>
      <c r="E32" s="60" t="str">
        <f t="shared" si="2"/>
        <v/>
      </c>
      <c r="F32" s="123"/>
      <c r="G32" s="123"/>
      <c r="H32" s="123"/>
      <c r="I32" s="123"/>
      <c r="J32" s="123"/>
      <c r="K32" s="123"/>
      <c r="L32" s="123"/>
      <c r="M32" s="123"/>
      <c r="N32" s="123"/>
      <c r="O32" s="123"/>
      <c r="P32" s="123"/>
      <c r="Q32" s="123"/>
      <c r="R32" s="123"/>
      <c r="S32" s="123"/>
      <c r="T32" s="123"/>
      <c r="U32" s="7"/>
    </row>
    <row r="33" spans="1:21" x14ac:dyDescent="0.25">
      <c r="A33" s="24" t="str">
        <f t="shared" si="0"/>
        <v/>
      </c>
      <c r="C33" s="38" t="str">
        <f t="shared" si="1"/>
        <v/>
      </c>
      <c r="D33" s="60" t="str">
        <f>IF(E33=1,MAX($D$9:D32)+1,"")</f>
        <v/>
      </c>
      <c r="E33" s="60" t="str">
        <f t="shared" si="2"/>
        <v/>
      </c>
      <c r="F33" s="123"/>
      <c r="G33" s="123"/>
      <c r="H33" s="123"/>
      <c r="I33" s="123"/>
      <c r="J33" s="123"/>
      <c r="K33" s="123"/>
      <c r="L33" s="123"/>
      <c r="M33" s="123"/>
      <c r="N33" s="123"/>
      <c r="O33" s="123"/>
      <c r="P33" s="123"/>
      <c r="Q33" s="123"/>
      <c r="R33" s="123"/>
      <c r="S33" s="123"/>
      <c r="T33" s="123"/>
      <c r="U33" s="7"/>
    </row>
    <row r="34" spans="1:21" x14ac:dyDescent="0.25">
      <c r="A34" s="24" t="str">
        <f t="shared" si="0"/>
        <v/>
      </c>
      <c r="C34" s="38" t="str">
        <f t="shared" si="1"/>
        <v/>
      </c>
      <c r="D34" s="60" t="str">
        <f>IF(E34=1,MAX($D$9:D33)+1,"")</f>
        <v/>
      </c>
      <c r="E34" s="60" t="str">
        <f t="shared" si="2"/>
        <v/>
      </c>
      <c r="F34" s="123"/>
      <c r="G34" s="123"/>
      <c r="H34" s="123"/>
      <c r="I34" s="123"/>
      <c r="J34" s="123"/>
      <c r="K34" s="123"/>
      <c r="L34" s="123"/>
      <c r="M34" s="123"/>
      <c r="N34" s="123"/>
      <c r="O34" s="123"/>
      <c r="P34" s="123"/>
      <c r="Q34" s="123"/>
      <c r="R34" s="123"/>
      <c r="S34" s="123"/>
      <c r="T34" s="123"/>
      <c r="U34" s="7"/>
    </row>
    <row r="35" spans="1:21" x14ac:dyDescent="0.25">
      <c r="A35" s="24" t="str">
        <f t="shared" si="0"/>
        <v/>
      </c>
      <c r="C35" s="38" t="str">
        <f t="shared" si="1"/>
        <v/>
      </c>
      <c r="D35" s="60" t="str">
        <f>IF(E35=1,MAX($D$9:D34)+1,"")</f>
        <v/>
      </c>
      <c r="E35" s="60" t="str">
        <f t="shared" si="2"/>
        <v/>
      </c>
      <c r="F35" s="123"/>
      <c r="G35" s="123"/>
      <c r="H35" s="123"/>
      <c r="I35" s="123"/>
      <c r="J35" s="123"/>
      <c r="K35" s="123"/>
      <c r="L35" s="123"/>
      <c r="M35" s="123"/>
      <c r="N35" s="123"/>
      <c r="O35" s="123"/>
      <c r="P35" s="123"/>
      <c r="Q35" s="123"/>
      <c r="R35" s="123"/>
      <c r="S35" s="123"/>
      <c r="T35" s="123"/>
      <c r="U35" s="7"/>
    </row>
    <row r="36" spans="1:21" x14ac:dyDescent="0.25">
      <c r="A36" s="24" t="str">
        <f t="shared" si="0"/>
        <v/>
      </c>
      <c r="C36" s="38" t="str">
        <f t="shared" si="1"/>
        <v/>
      </c>
      <c r="D36" s="60" t="str">
        <f>IF(E36=1,MAX($D$9:D35)+1,"")</f>
        <v/>
      </c>
      <c r="E36" s="60" t="str">
        <f t="shared" si="2"/>
        <v/>
      </c>
      <c r="F36" s="123"/>
      <c r="G36" s="123"/>
      <c r="H36" s="123"/>
      <c r="I36" s="123"/>
      <c r="J36" s="123"/>
      <c r="K36" s="123"/>
      <c r="L36" s="123"/>
      <c r="M36" s="123"/>
      <c r="N36" s="123"/>
      <c r="O36" s="123"/>
      <c r="P36" s="123"/>
      <c r="Q36" s="123"/>
      <c r="R36" s="123"/>
      <c r="S36" s="123"/>
      <c r="T36" s="123"/>
      <c r="U36" s="7"/>
    </row>
    <row r="37" spans="1:21" x14ac:dyDescent="0.25">
      <c r="A37" s="24" t="str">
        <f t="shared" si="0"/>
        <v/>
      </c>
      <c r="C37" s="38" t="str">
        <f t="shared" si="1"/>
        <v/>
      </c>
      <c r="D37" s="60" t="str">
        <f>IF(E37=1,MAX($D$9:D36)+1,"")</f>
        <v/>
      </c>
      <c r="E37" s="60" t="str">
        <f t="shared" si="2"/>
        <v/>
      </c>
      <c r="F37" s="123"/>
      <c r="G37" s="123"/>
      <c r="H37" s="123"/>
      <c r="I37" s="123"/>
      <c r="J37" s="123"/>
      <c r="K37" s="123"/>
      <c r="L37" s="123"/>
      <c r="M37" s="123"/>
      <c r="N37" s="123"/>
      <c r="O37" s="123"/>
      <c r="P37" s="123"/>
      <c r="Q37" s="123"/>
      <c r="R37" s="123"/>
      <c r="S37" s="123"/>
      <c r="T37" s="123"/>
      <c r="U37" s="7"/>
    </row>
    <row r="38" spans="1:21" x14ac:dyDescent="0.25">
      <c r="A38" s="24" t="str">
        <f t="shared" si="0"/>
        <v/>
      </c>
      <c r="C38" s="38" t="str">
        <f t="shared" si="1"/>
        <v/>
      </c>
      <c r="D38" s="60" t="str">
        <f>IF(E38=1,MAX($D$9:D37)+1,"")</f>
        <v/>
      </c>
      <c r="E38" s="60" t="str">
        <f t="shared" si="2"/>
        <v/>
      </c>
      <c r="F38" s="123"/>
      <c r="G38" s="123"/>
      <c r="H38" s="123"/>
      <c r="I38" s="123"/>
      <c r="J38" s="123"/>
      <c r="K38" s="123"/>
      <c r="L38" s="123"/>
      <c r="M38" s="123"/>
      <c r="N38" s="123"/>
      <c r="O38" s="123"/>
      <c r="P38" s="123"/>
      <c r="Q38" s="123"/>
      <c r="R38" s="123"/>
      <c r="S38" s="123"/>
      <c r="T38" s="123"/>
      <c r="U38" s="7"/>
    </row>
    <row r="39" spans="1:21" x14ac:dyDescent="0.25">
      <c r="A39" s="24" t="str">
        <f t="shared" si="0"/>
        <v/>
      </c>
      <c r="C39" s="38" t="str">
        <f t="shared" si="1"/>
        <v/>
      </c>
      <c r="D39" s="60" t="str">
        <f>IF(E39=1,MAX($D$9:D38)+1,"")</f>
        <v/>
      </c>
      <c r="E39" s="60" t="str">
        <f t="shared" si="2"/>
        <v/>
      </c>
      <c r="F39" s="123"/>
      <c r="G39" s="123"/>
      <c r="H39" s="123"/>
      <c r="I39" s="123"/>
      <c r="J39" s="123"/>
      <c r="K39" s="123"/>
      <c r="L39" s="123"/>
      <c r="M39" s="123"/>
      <c r="N39" s="123"/>
      <c r="O39" s="123"/>
      <c r="P39" s="123"/>
      <c r="Q39" s="123"/>
      <c r="R39" s="123"/>
      <c r="S39" s="123"/>
      <c r="T39" s="123"/>
      <c r="U39" s="7"/>
    </row>
    <row r="40" spans="1:21" x14ac:dyDescent="0.25">
      <c r="A40" s="24" t="str">
        <f t="shared" si="0"/>
        <v/>
      </c>
      <c r="C40" s="38" t="str">
        <f t="shared" si="1"/>
        <v/>
      </c>
      <c r="D40" s="60" t="str">
        <f>IF(E40=1,MAX($D$9:D39)+1,"")</f>
        <v/>
      </c>
      <c r="E40" s="60" t="str">
        <f t="shared" si="2"/>
        <v/>
      </c>
      <c r="F40" s="123"/>
      <c r="G40" s="123"/>
      <c r="H40" s="123"/>
      <c r="I40" s="123"/>
      <c r="J40" s="123"/>
      <c r="K40" s="123"/>
      <c r="L40" s="123"/>
      <c r="M40" s="123"/>
      <c r="N40" s="123"/>
      <c r="O40" s="123"/>
      <c r="P40" s="123"/>
      <c r="Q40" s="123"/>
      <c r="R40" s="123"/>
      <c r="S40" s="123"/>
      <c r="T40" s="123"/>
      <c r="U40" s="7"/>
    </row>
    <row r="41" spans="1:21" x14ac:dyDescent="0.25">
      <c r="A41" s="24" t="str">
        <f t="shared" si="0"/>
        <v/>
      </c>
      <c r="C41" s="38" t="str">
        <f t="shared" si="1"/>
        <v/>
      </c>
      <c r="D41" s="60" t="str">
        <f>IF(E41=1,MAX($D$9:D40)+1,"")</f>
        <v/>
      </c>
      <c r="E41" s="60" t="str">
        <f t="shared" si="2"/>
        <v/>
      </c>
      <c r="F41" s="123"/>
      <c r="G41" s="123"/>
      <c r="H41" s="123"/>
      <c r="I41" s="123"/>
      <c r="J41" s="123"/>
      <c r="K41" s="123"/>
      <c r="L41" s="123"/>
      <c r="M41" s="123"/>
      <c r="N41" s="123"/>
      <c r="O41" s="123"/>
      <c r="P41" s="123"/>
      <c r="Q41" s="123"/>
      <c r="R41" s="123"/>
      <c r="S41" s="123"/>
      <c r="T41" s="123"/>
      <c r="U41" s="7"/>
    </row>
    <row r="42" spans="1:21" x14ac:dyDescent="0.25">
      <c r="A42" s="24" t="str">
        <f t="shared" si="0"/>
        <v/>
      </c>
      <c r="C42" s="38" t="str">
        <f t="shared" si="1"/>
        <v/>
      </c>
      <c r="D42" s="60" t="str">
        <f>IF(E42=1,MAX($D$9:D41)+1,"")</f>
        <v/>
      </c>
      <c r="E42" s="60" t="str">
        <f t="shared" si="2"/>
        <v/>
      </c>
      <c r="F42" s="123"/>
      <c r="G42" s="123"/>
      <c r="H42" s="123"/>
      <c r="I42" s="123"/>
      <c r="J42" s="123"/>
      <c r="K42" s="123"/>
      <c r="L42" s="123"/>
      <c r="M42" s="123"/>
      <c r="N42" s="123"/>
      <c r="O42" s="123"/>
      <c r="P42" s="123"/>
      <c r="Q42" s="123"/>
      <c r="R42" s="123"/>
      <c r="S42" s="123"/>
      <c r="T42" s="123"/>
      <c r="U42" s="7"/>
    </row>
    <row r="43" spans="1:21" x14ac:dyDescent="0.25">
      <c r="A43" s="24" t="str">
        <f t="shared" si="0"/>
        <v/>
      </c>
      <c r="C43" s="38" t="str">
        <f t="shared" si="1"/>
        <v/>
      </c>
      <c r="D43" s="60" t="str">
        <f>IF(E43=1,MAX($D$9:D42)+1,"")</f>
        <v/>
      </c>
      <c r="E43" s="60" t="str">
        <f t="shared" si="2"/>
        <v/>
      </c>
      <c r="F43" s="123"/>
      <c r="G43" s="123"/>
      <c r="H43" s="123"/>
      <c r="I43" s="123"/>
      <c r="J43" s="123"/>
      <c r="K43" s="123"/>
      <c r="L43" s="123"/>
      <c r="M43" s="123"/>
      <c r="N43" s="123"/>
      <c r="O43" s="123"/>
      <c r="P43" s="123"/>
      <c r="Q43" s="123"/>
      <c r="R43" s="123"/>
      <c r="S43" s="123"/>
      <c r="T43" s="123"/>
      <c r="U43" s="7"/>
    </row>
    <row r="44" spans="1:21" x14ac:dyDescent="0.25">
      <c r="A44" s="24" t="str">
        <f t="shared" si="0"/>
        <v/>
      </c>
      <c r="C44" s="38" t="str">
        <f t="shared" si="1"/>
        <v/>
      </c>
      <c r="D44" s="60" t="str">
        <f>IF(E44=1,MAX($D$9:D43)+1,"")</f>
        <v/>
      </c>
      <c r="E44" s="60" t="str">
        <f t="shared" si="2"/>
        <v/>
      </c>
      <c r="F44" s="123"/>
      <c r="G44" s="123"/>
      <c r="H44" s="123"/>
      <c r="I44" s="123"/>
      <c r="J44" s="123"/>
      <c r="K44" s="123"/>
      <c r="L44" s="123"/>
      <c r="M44" s="123"/>
      <c r="N44" s="123"/>
      <c r="O44" s="123"/>
      <c r="P44" s="123"/>
      <c r="Q44" s="123"/>
      <c r="R44" s="123"/>
      <c r="S44" s="123"/>
      <c r="T44" s="123"/>
      <c r="U44" s="7"/>
    </row>
    <row r="45" spans="1:21" x14ac:dyDescent="0.25">
      <c r="A45" s="24" t="str">
        <f t="shared" si="0"/>
        <v/>
      </c>
      <c r="C45" s="38" t="str">
        <f t="shared" si="1"/>
        <v/>
      </c>
      <c r="D45" s="60" t="str">
        <f>IF(E45=1,MAX($D$9:D44)+1,"")</f>
        <v/>
      </c>
      <c r="E45" s="60" t="str">
        <f t="shared" si="2"/>
        <v/>
      </c>
      <c r="F45" s="123"/>
      <c r="G45" s="123"/>
      <c r="H45" s="123"/>
      <c r="I45" s="123"/>
      <c r="J45" s="123"/>
      <c r="K45" s="123"/>
      <c r="L45" s="123"/>
      <c r="M45" s="123"/>
      <c r="N45" s="123"/>
      <c r="O45" s="123"/>
      <c r="P45" s="123"/>
      <c r="Q45" s="123"/>
      <c r="R45" s="123"/>
      <c r="S45" s="123"/>
      <c r="T45" s="123"/>
      <c r="U45" s="7"/>
    </row>
    <row r="46" spans="1:21" x14ac:dyDescent="0.25">
      <c r="A46" s="24" t="str">
        <f t="shared" si="0"/>
        <v/>
      </c>
      <c r="C46" s="38" t="str">
        <f t="shared" si="1"/>
        <v/>
      </c>
      <c r="D46" s="60" t="str">
        <f>IF(E46=1,MAX($D$9:D45)+1,"")</f>
        <v/>
      </c>
      <c r="E46" s="60" t="str">
        <f t="shared" si="2"/>
        <v/>
      </c>
      <c r="F46" s="123"/>
      <c r="G46" s="123"/>
      <c r="H46" s="123"/>
      <c r="I46" s="123"/>
      <c r="J46" s="123"/>
      <c r="K46" s="123"/>
      <c r="L46" s="123"/>
      <c r="M46" s="123"/>
      <c r="N46" s="123"/>
      <c r="O46" s="123"/>
      <c r="P46" s="123"/>
      <c r="Q46" s="123"/>
      <c r="R46" s="123"/>
      <c r="S46" s="123"/>
      <c r="T46" s="123"/>
      <c r="U46" s="7"/>
    </row>
    <row r="47" spans="1:21" x14ac:dyDescent="0.25">
      <c r="A47" s="24" t="str">
        <f t="shared" si="0"/>
        <v/>
      </c>
      <c r="C47" s="38" t="str">
        <f t="shared" si="1"/>
        <v/>
      </c>
      <c r="D47" s="60" t="str">
        <f>IF(E47=1,MAX($D$9:D46)+1,"")</f>
        <v/>
      </c>
      <c r="E47" s="60" t="str">
        <f t="shared" si="2"/>
        <v/>
      </c>
      <c r="F47" s="123"/>
      <c r="G47" s="123"/>
      <c r="H47" s="123"/>
      <c r="I47" s="123"/>
      <c r="J47" s="123"/>
      <c r="K47" s="123"/>
      <c r="L47" s="123"/>
      <c r="M47" s="123"/>
      <c r="N47" s="123"/>
      <c r="O47" s="123"/>
      <c r="P47" s="123"/>
      <c r="Q47" s="123"/>
      <c r="R47" s="123"/>
      <c r="S47" s="123"/>
      <c r="T47" s="123"/>
      <c r="U47" s="7"/>
    </row>
    <row r="48" spans="1:21" x14ac:dyDescent="0.25">
      <c r="A48" s="24" t="str">
        <f t="shared" si="0"/>
        <v/>
      </c>
      <c r="C48" s="38" t="str">
        <f t="shared" si="1"/>
        <v/>
      </c>
      <c r="D48" s="60" t="str">
        <f>IF(E48=1,MAX($D$9:D47)+1,"")</f>
        <v/>
      </c>
      <c r="E48" s="60" t="str">
        <f t="shared" si="2"/>
        <v/>
      </c>
      <c r="F48" s="123"/>
      <c r="G48" s="123"/>
      <c r="H48" s="123"/>
      <c r="I48" s="123"/>
      <c r="J48" s="123"/>
      <c r="K48" s="123"/>
      <c r="L48" s="123"/>
      <c r="M48" s="123"/>
      <c r="N48" s="123"/>
      <c r="O48" s="123"/>
      <c r="P48" s="123"/>
      <c r="Q48" s="123"/>
      <c r="R48" s="123"/>
      <c r="S48" s="123"/>
      <c r="T48" s="123"/>
      <c r="U48" s="7"/>
    </row>
    <row r="49" spans="1:21" x14ac:dyDescent="0.25">
      <c r="A49" s="24" t="str">
        <f t="shared" si="0"/>
        <v/>
      </c>
      <c r="C49" s="38" t="str">
        <f t="shared" si="1"/>
        <v/>
      </c>
      <c r="D49" s="60" t="str">
        <f>IF(E49=1,MAX($D$9:D48)+1,"")</f>
        <v/>
      </c>
      <c r="E49" s="60" t="str">
        <f t="shared" si="2"/>
        <v/>
      </c>
      <c r="F49" s="123"/>
      <c r="G49" s="123"/>
      <c r="H49" s="123"/>
      <c r="I49" s="123"/>
      <c r="J49" s="123"/>
      <c r="K49" s="123"/>
      <c r="L49" s="123"/>
      <c r="M49" s="123"/>
      <c r="N49" s="123"/>
      <c r="O49" s="123"/>
      <c r="P49" s="123"/>
      <c r="Q49" s="123"/>
      <c r="R49" s="123"/>
      <c r="S49" s="123"/>
      <c r="T49" s="123"/>
      <c r="U49" s="7"/>
    </row>
    <row r="50" spans="1:21" x14ac:dyDescent="0.25">
      <c r="A50" s="24" t="str">
        <f t="shared" si="0"/>
        <v/>
      </c>
      <c r="C50" s="38" t="str">
        <f t="shared" si="1"/>
        <v/>
      </c>
      <c r="D50" s="60" t="str">
        <f>IF(E50=1,MAX($D$9:D49)+1,"")</f>
        <v/>
      </c>
      <c r="E50" s="60" t="str">
        <f t="shared" si="2"/>
        <v/>
      </c>
      <c r="F50" s="123"/>
      <c r="G50" s="123"/>
      <c r="H50" s="123"/>
      <c r="I50" s="123"/>
      <c r="J50" s="123"/>
      <c r="K50" s="123"/>
      <c r="L50" s="123"/>
      <c r="M50" s="123"/>
      <c r="N50" s="123"/>
      <c r="O50" s="123"/>
      <c r="P50" s="123"/>
      <c r="Q50" s="123"/>
      <c r="R50" s="123"/>
      <c r="S50" s="123"/>
      <c r="T50" s="123"/>
      <c r="U50" s="7"/>
    </row>
    <row r="51" spans="1:21" x14ac:dyDescent="0.25">
      <c r="A51" s="24" t="str">
        <f t="shared" si="0"/>
        <v/>
      </c>
      <c r="C51" s="38" t="str">
        <f t="shared" si="1"/>
        <v/>
      </c>
      <c r="D51" s="60" t="str">
        <f>IF(E51=1,MAX($D$9:D50)+1,"")</f>
        <v/>
      </c>
      <c r="E51" s="60" t="str">
        <f t="shared" si="2"/>
        <v/>
      </c>
      <c r="F51" s="123"/>
      <c r="G51" s="123"/>
      <c r="H51" s="123"/>
      <c r="I51" s="123"/>
      <c r="J51" s="123"/>
      <c r="K51" s="123"/>
      <c r="L51" s="123"/>
      <c r="M51" s="123"/>
      <c r="N51" s="123"/>
      <c r="O51" s="123"/>
      <c r="P51" s="123"/>
      <c r="Q51" s="123"/>
      <c r="R51" s="123"/>
      <c r="S51" s="123"/>
      <c r="T51" s="123"/>
      <c r="U51" s="7"/>
    </row>
    <row r="52" spans="1:21" x14ac:dyDescent="0.25">
      <c r="A52" s="24" t="str">
        <f t="shared" si="0"/>
        <v/>
      </c>
      <c r="C52" s="38" t="str">
        <f t="shared" si="1"/>
        <v/>
      </c>
      <c r="D52" s="60" t="str">
        <f>IF(E52=1,MAX($D$9:D51)+1,"")</f>
        <v/>
      </c>
      <c r="E52" s="60" t="str">
        <f t="shared" si="2"/>
        <v/>
      </c>
      <c r="F52" s="123"/>
      <c r="G52" s="123"/>
      <c r="H52" s="123"/>
      <c r="I52" s="123"/>
      <c r="J52" s="123"/>
      <c r="K52" s="123"/>
      <c r="L52" s="123"/>
      <c r="M52" s="123"/>
      <c r="N52" s="123"/>
      <c r="O52" s="123"/>
      <c r="P52" s="123"/>
      <c r="Q52" s="123"/>
      <c r="R52" s="123"/>
      <c r="S52" s="123"/>
      <c r="T52" s="123"/>
      <c r="U52" s="7"/>
    </row>
    <row r="53" spans="1:21" x14ac:dyDescent="0.25">
      <c r="A53" s="24" t="str">
        <f t="shared" si="0"/>
        <v/>
      </c>
      <c r="C53" s="38" t="str">
        <f t="shared" si="1"/>
        <v/>
      </c>
      <c r="D53" s="60" t="str">
        <f>IF(E53=1,MAX($D$9:D52)+1,"")</f>
        <v/>
      </c>
      <c r="E53" s="60" t="str">
        <f t="shared" si="2"/>
        <v/>
      </c>
      <c r="F53" s="123"/>
      <c r="G53" s="123"/>
      <c r="H53" s="123"/>
      <c r="I53" s="123"/>
      <c r="J53" s="123"/>
      <c r="K53" s="123"/>
      <c r="L53" s="123"/>
      <c r="M53" s="123"/>
      <c r="N53" s="123"/>
      <c r="O53" s="123"/>
      <c r="P53" s="123"/>
      <c r="Q53" s="123"/>
      <c r="R53" s="123"/>
      <c r="S53" s="123"/>
      <c r="T53" s="123"/>
      <c r="U53" s="7"/>
    </row>
    <row r="54" spans="1:21" x14ac:dyDescent="0.25">
      <c r="A54" s="24" t="str">
        <f t="shared" si="0"/>
        <v/>
      </c>
      <c r="C54" s="38" t="str">
        <f t="shared" si="1"/>
        <v/>
      </c>
      <c r="D54" s="60" t="str">
        <f>IF(E54=1,MAX($D$9:D53)+1,"")</f>
        <v/>
      </c>
      <c r="E54" s="60" t="str">
        <f t="shared" si="2"/>
        <v/>
      </c>
      <c r="F54" s="123"/>
      <c r="G54" s="123"/>
      <c r="H54" s="123"/>
      <c r="I54" s="123"/>
      <c r="J54" s="123"/>
      <c r="K54" s="123"/>
      <c r="L54" s="123"/>
      <c r="M54" s="123"/>
      <c r="N54" s="123"/>
      <c r="O54" s="123"/>
      <c r="P54" s="123"/>
      <c r="Q54" s="123"/>
      <c r="R54" s="123"/>
      <c r="S54" s="123"/>
      <c r="T54" s="123"/>
      <c r="U54" s="7"/>
    </row>
    <row r="55" spans="1:21" x14ac:dyDescent="0.25">
      <c r="A55" s="24" t="str">
        <f t="shared" si="0"/>
        <v/>
      </c>
      <c r="C55" s="38" t="str">
        <f t="shared" si="1"/>
        <v/>
      </c>
      <c r="D55" s="60" t="str">
        <f>IF(E55=1,MAX($D$9:D54)+1,"")</f>
        <v/>
      </c>
      <c r="E55" s="60" t="str">
        <f t="shared" si="2"/>
        <v/>
      </c>
      <c r="F55" s="123"/>
      <c r="G55" s="123"/>
      <c r="H55" s="123"/>
      <c r="I55" s="123"/>
      <c r="J55" s="123"/>
      <c r="K55" s="123"/>
      <c r="L55" s="123"/>
      <c r="M55" s="123"/>
      <c r="N55" s="123"/>
      <c r="O55" s="123"/>
      <c r="P55" s="123"/>
      <c r="Q55" s="123"/>
      <c r="R55" s="123"/>
      <c r="S55" s="123"/>
      <c r="T55" s="123"/>
      <c r="U55" s="7"/>
    </row>
    <row r="56" spans="1:21" x14ac:dyDescent="0.25">
      <c r="A56" s="24" t="str">
        <f t="shared" si="0"/>
        <v/>
      </c>
      <c r="C56" s="38" t="str">
        <f t="shared" si="1"/>
        <v/>
      </c>
      <c r="D56" s="60" t="str">
        <f>IF(E56=1,MAX($D$9:D55)+1,"")</f>
        <v/>
      </c>
      <c r="E56" s="60" t="str">
        <f t="shared" si="2"/>
        <v/>
      </c>
      <c r="F56" s="123"/>
      <c r="G56" s="123"/>
      <c r="H56" s="123"/>
      <c r="I56" s="123"/>
      <c r="J56" s="123"/>
      <c r="K56" s="123"/>
      <c r="L56" s="123"/>
      <c r="M56" s="123"/>
      <c r="N56" s="123"/>
      <c r="O56" s="123"/>
      <c r="P56" s="123"/>
      <c r="Q56" s="123"/>
      <c r="R56" s="123"/>
      <c r="S56" s="123"/>
      <c r="T56" s="123"/>
      <c r="U56" s="7"/>
    </row>
    <row r="57" spans="1:21" x14ac:dyDescent="0.25">
      <c r="A57" s="24" t="str">
        <f t="shared" si="0"/>
        <v/>
      </c>
      <c r="C57" s="38" t="str">
        <f t="shared" si="1"/>
        <v/>
      </c>
      <c r="D57" s="60" t="str">
        <f>IF(E57=1,MAX($D$9:D56)+1,"")</f>
        <v/>
      </c>
      <c r="E57" s="60" t="str">
        <f t="shared" si="2"/>
        <v/>
      </c>
      <c r="F57" s="123"/>
      <c r="G57" s="123"/>
      <c r="H57" s="123"/>
      <c r="I57" s="123"/>
      <c r="J57" s="123"/>
      <c r="K57" s="123"/>
      <c r="L57" s="123"/>
      <c r="M57" s="123"/>
      <c r="N57" s="123"/>
      <c r="O57" s="123"/>
      <c r="P57" s="123"/>
      <c r="Q57" s="123"/>
      <c r="R57" s="123"/>
      <c r="S57" s="123"/>
      <c r="T57" s="123"/>
      <c r="U57" s="7"/>
    </row>
    <row r="58" spans="1:21" x14ac:dyDescent="0.25">
      <c r="A58" s="24" t="str">
        <f t="shared" si="0"/>
        <v/>
      </c>
      <c r="C58" s="38" t="str">
        <f t="shared" si="1"/>
        <v/>
      </c>
      <c r="D58" s="60" t="str">
        <f>IF(E58=1,MAX($D$9:D57)+1,"")</f>
        <v/>
      </c>
      <c r="E58" s="60" t="str">
        <f t="shared" si="2"/>
        <v/>
      </c>
      <c r="F58" s="123"/>
      <c r="G58" s="123"/>
      <c r="H58" s="123"/>
      <c r="I58" s="123"/>
      <c r="J58" s="123"/>
      <c r="K58" s="123"/>
      <c r="L58" s="123"/>
      <c r="M58" s="123"/>
      <c r="N58" s="123"/>
      <c r="O58" s="123"/>
      <c r="P58" s="123"/>
      <c r="Q58" s="123"/>
      <c r="R58" s="123"/>
      <c r="S58" s="123"/>
      <c r="T58" s="123"/>
      <c r="U58" s="7"/>
    </row>
    <row r="59" spans="1:21" x14ac:dyDescent="0.25">
      <c r="A59" s="24" t="str">
        <f t="shared" si="0"/>
        <v/>
      </c>
      <c r="C59" s="38" t="str">
        <f t="shared" si="1"/>
        <v/>
      </c>
      <c r="D59" s="60" t="str">
        <f>IF(E59=1,MAX($D$9:D58)+1,"")</f>
        <v/>
      </c>
      <c r="E59" s="60" t="str">
        <f t="shared" si="2"/>
        <v/>
      </c>
      <c r="F59" s="123"/>
      <c r="G59" s="123"/>
      <c r="H59" s="123"/>
      <c r="I59" s="123"/>
      <c r="J59" s="123"/>
      <c r="K59" s="123"/>
      <c r="L59" s="123"/>
      <c r="M59" s="123"/>
      <c r="N59" s="123"/>
      <c r="O59" s="123"/>
      <c r="P59" s="123"/>
      <c r="Q59" s="123"/>
      <c r="R59" s="123"/>
      <c r="S59" s="123"/>
      <c r="T59" s="123"/>
      <c r="U59" s="7"/>
    </row>
    <row r="60" spans="1:21" x14ac:dyDescent="0.25">
      <c r="A60" s="24" t="str">
        <f t="shared" si="0"/>
        <v/>
      </c>
      <c r="C60" s="38" t="str">
        <f t="shared" si="1"/>
        <v/>
      </c>
      <c r="D60" s="60" t="str">
        <f>IF(E60=1,MAX($D$9:D59)+1,"")</f>
        <v/>
      </c>
      <c r="E60" s="60" t="str">
        <f t="shared" si="2"/>
        <v/>
      </c>
      <c r="F60" s="123"/>
      <c r="G60" s="123"/>
      <c r="H60" s="123"/>
      <c r="I60" s="123"/>
      <c r="J60" s="123"/>
      <c r="K60" s="123"/>
      <c r="L60" s="123"/>
      <c r="M60" s="123"/>
      <c r="N60" s="123"/>
      <c r="O60" s="123"/>
      <c r="P60" s="123"/>
      <c r="Q60" s="123"/>
      <c r="R60" s="123"/>
      <c r="S60" s="123"/>
      <c r="T60" s="123"/>
      <c r="U60" s="7"/>
    </row>
    <row r="61" spans="1:21" x14ac:dyDescent="0.25">
      <c r="A61" s="24" t="str">
        <f t="shared" si="0"/>
        <v/>
      </c>
      <c r="C61" s="38" t="str">
        <f t="shared" si="1"/>
        <v/>
      </c>
      <c r="D61" s="60" t="str">
        <f>IF(E61=1,MAX($D$9:D60)+1,"")</f>
        <v/>
      </c>
      <c r="E61" s="60" t="str">
        <f t="shared" si="2"/>
        <v/>
      </c>
      <c r="F61" s="123"/>
      <c r="G61" s="123"/>
      <c r="H61" s="123"/>
      <c r="I61" s="123"/>
      <c r="J61" s="123"/>
      <c r="K61" s="123"/>
      <c r="L61" s="123"/>
      <c r="M61" s="123"/>
      <c r="N61" s="123"/>
      <c r="O61" s="123"/>
      <c r="P61" s="123"/>
      <c r="Q61" s="123"/>
      <c r="R61" s="123"/>
      <c r="S61" s="123"/>
      <c r="T61" s="123"/>
      <c r="U61" s="7"/>
    </row>
    <row r="62" spans="1:21" x14ac:dyDescent="0.25">
      <c r="A62" s="24" t="str">
        <f t="shared" si="0"/>
        <v/>
      </c>
      <c r="C62" s="38" t="str">
        <f t="shared" si="1"/>
        <v/>
      </c>
      <c r="D62" s="60" t="str">
        <f>IF(E62=1,MAX($D$9:D61)+1,"")</f>
        <v/>
      </c>
      <c r="E62" s="60" t="str">
        <f t="shared" si="2"/>
        <v/>
      </c>
      <c r="F62" s="123"/>
      <c r="G62" s="123"/>
      <c r="H62" s="123"/>
      <c r="I62" s="123"/>
      <c r="J62" s="123"/>
      <c r="K62" s="123"/>
      <c r="L62" s="123"/>
      <c r="M62" s="123"/>
      <c r="N62" s="123"/>
      <c r="O62" s="123"/>
      <c r="P62" s="123"/>
      <c r="Q62" s="123"/>
      <c r="R62" s="123"/>
      <c r="S62" s="123"/>
      <c r="T62" s="123"/>
      <c r="U62" s="7"/>
    </row>
    <row r="63" spans="1:21" x14ac:dyDescent="0.25">
      <c r="A63" s="24" t="str">
        <f t="shared" si="0"/>
        <v/>
      </c>
      <c r="C63" s="38" t="str">
        <f t="shared" si="1"/>
        <v/>
      </c>
      <c r="D63" s="60" t="str">
        <f>IF(E63=1,MAX($D$9:D62)+1,"")</f>
        <v/>
      </c>
      <c r="E63" s="60" t="str">
        <f t="shared" si="2"/>
        <v/>
      </c>
      <c r="F63" s="123"/>
      <c r="G63" s="123"/>
      <c r="H63" s="123"/>
      <c r="I63" s="123"/>
      <c r="J63" s="123"/>
      <c r="K63" s="123"/>
      <c r="L63" s="123"/>
      <c r="M63" s="123"/>
      <c r="N63" s="123"/>
      <c r="O63" s="123"/>
      <c r="P63" s="123"/>
      <c r="Q63" s="123"/>
      <c r="R63" s="123"/>
      <c r="S63" s="123"/>
      <c r="T63" s="123"/>
      <c r="U63" s="7"/>
    </row>
    <row r="64" spans="1:21" x14ac:dyDescent="0.25">
      <c r="A64" s="24" t="str">
        <f t="shared" si="0"/>
        <v/>
      </c>
      <c r="C64" s="38" t="str">
        <f t="shared" si="1"/>
        <v/>
      </c>
      <c r="D64" s="60" t="str">
        <f>IF(E64=1,MAX($D$9:D63)+1,"")</f>
        <v/>
      </c>
      <c r="E64" s="60" t="str">
        <f t="shared" si="2"/>
        <v/>
      </c>
      <c r="F64" s="123"/>
      <c r="G64" s="123"/>
      <c r="H64" s="123"/>
      <c r="I64" s="123"/>
      <c r="J64" s="123"/>
      <c r="K64" s="123"/>
      <c r="L64" s="123"/>
      <c r="M64" s="123"/>
      <c r="N64" s="123"/>
      <c r="O64" s="123"/>
      <c r="P64" s="123"/>
      <c r="Q64" s="123"/>
      <c r="R64" s="123"/>
      <c r="S64" s="123"/>
      <c r="T64" s="123"/>
      <c r="U64" s="7"/>
    </row>
    <row r="65" spans="1:21" x14ac:dyDescent="0.25">
      <c r="A65" s="24" t="str">
        <f t="shared" si="0"/>
        <v/>
      </c>
      <c r="C65" s="38" t="str">
        <f t="shared" si="1"/>
        <v/>
      </c>
      <c r="D65" s="60" t="str">
        <f>IF(E65=1,MAX($D$9:D64)+1,"")</f>
        <v/>
      </c>
      <c r="E65" s="60" t="str">
        <f t="shared" si="2"/>
        <v/>
      </c>
      <c r="F65" s="123"/>
      <c r="G65" s="123"/>
      <c r="H65" s="123"/>
      <c r="I65" s="123"/>
      <c r="J65" s="123"/>
      <c r="K65" s="123"/>
      <c r="L65" s="123"/>
      <c r="M65" s="123"/>
      <c r="N65" s="123"/>
      <c r="O65" s="123"/>
      <c r="P65" s="123"/>
      <c r="Q65" s="123"/>
      <c r="R65" s="123"/>
      <c r="S65" s="123"/>
      <c r="T65" s="123"/>
      <c r="U65" s="7"/>
    </row>
    <row r="66" spans="1:21" x14ac:dyDescent="0.25">
      <c r="A66" s="24" t="str">
        <f t="shared" si="0"/>
        <v/>
      </c>
      <c r="C66" s="38" t="str">
        <f t="shared" si="1"/>
        <v/>
      </c>
      <c r="D66" s="60" t="str">
        <f>IF(E66=1,MAX($D$9:D65)+1,"")</f>
        <v/>
      </c>
      <c r="E66" s="60" t="str">
        <f t="shared" si="2"/>
        <v/>
      </c>
      <c r="F66" s="123"/>
      <c r="G66" s="123"/>
      <c r="H66" s="123"/>
      <c r="I66" s="123"/>
      <c r="J66" s="123"/>
      <c r="K66" s="123"/>
      <c r="L66" s="123"/>
      <c r="M66" s="123"/>
      <c r="N66" s="123"/>
      <c r="O66" s="123"/>
      <c r="P66" s="123"/>
      <c r="Q66" s="123"/>
      <c r="R66" s="123"/>
      <c r="S66" s="123"/>
      <c r="T66" s="123"/>
      <c r="U66" s="7"/>
    </row>
    <row r="67" spans="1:21" x14ac:dyDescent="0.25">
      <c r="A67" s="24" t="str">
        <f t="shared" si="0"/>
        <v/>
      </c>
      <c r="C67" s="38" t="str">
        <f t="shared" si="1"/>
        <v/>
      </c>
      <c r="D67" s="60" t="str">
        <f>IF(E67=1,MAX($D$9:D66)+1,"")</f>
        <v/>
      </c>
      <c r="E67" s="60" t="str">
        <f t="shared" si="2"/>
        <v/>
      </c>
      <c r="F67" s="123"/>
      <c r="G67" s="123"/>
      <c r="H67" s="123"/>
      <c r="I67" s="123"/>
      <c r="J67" s="123"/>
      <c r="K67" s="123"/>
      <c r="L67" s="123"/>
      <c r="M67" s="123"/>
      <c r="N67" s="123"/>
      <c r="O67" s="123"/>
      <c r="P67" s="123"/>
      <c r="Q67" s="123"/>
      <c r="R67" s="123"/>
      <c r="S67" s="123"/>
      <c r="T67" s="123"/>
      <c r="U67" s="7"/>
    </row>
    <row r="68" spans="1:21" x14ac:dyDescent="0.25">
      <c r="A68" s="24" t="str">
        <f t="shared" si="0"/>
        <v/>
      </c>
      <c r="C68" s="38" t="str">
        <f t="shared" si="1"/>
        <v/>
      </c>
      <c r="D68" s="60" t="str">
        <f>IF(E68=1,MAX($D$9:D67)+1,"")</f>
        <v/>
      </c>
      <c r="E68" s="60" t="str">
        <f t="shared" si="2"/>
        <v/>
      </c>
      <c r="F68" s="123"/>
      <c r="G68" s="123"/>
      <c r="H68" s="123"/>
      <c r="I68" s="123"/>
      <c r="J68" s="123"/>
      <c r="K68" s="123"/>
      <c r="L68" s="123"/>
      <c r="M68" s="123"/>
      <c r="N68" s="123"/>
      <c r="O68" s="123"/>
      <c r="P68" s="123"/>
      <c r="Q68" s="123"/>
      <c r="R68" s="123"/>
      <c r="S68" s="123"/>
      <c r="T68" s="123"/>
      <c r="U68" s="7"/>
    </row>
    <row r="69" spans="1:21" x14ac:dyDescent="0.25">
      <c r="A69" s="24" t="str">
        <f t="shared" si="0"/>
        <v/>
      </c>
      <c r="C69" s="38" t="str">
        <f t="shared" si="1"/>
        <v/>
      </c>
      <c r="D69" s="60" t="str">
        <f>IF(E69=1,MAX($D$9:D68)+1,"")</f>
        <v/>
      </c>
      <c r="E69" s="60" t="str">
        <f t="shared" si="2"/>
        <v/>
      </c>
      <c r="F69" s="123"/>
      <c r="G69" s="123"/>
      <c r="H69" s="123"/>
      <c r="I69" s="123"/>
      <c r="J69" s="123"/>
      <c r="K69" s="123"/>
      <c r="L69" s="123"/>
      <c r="M69" s="123"/>
      <c r="N69" s="123"/>
      <c r="O69" s="123"/>
      <c r="P69" s="123"/>
      <c r="Q69" s="123"/>
      <c r="R69" s="123"/>
      <c r="S69" s="123"/>
      <c r="T69" s="123"/>
      <c r="U69" s="7"/>
    </row>
    <row r="70" spans="1:21" x14ac:dyDescent="0.25">
      <c r="A70" s="24" t="str">
        <f t="shared" si="0"/>
        <v/>
      </c>
      <c r="C70" s="38" t="str">
        <f t="shared" si="1"/>
        <v/>
      </c>
      <c r="D70" s="60" t="str">
        <f>IF(E70=1,MAX($D$9:D69)+1,"")</f>
        <v/>
      </c>
      <c r="E70" s="60" t="str">
        <f t="shared" si="2"/>
        <v/>
      </c>
      <c r="F70" s="123"/>
      <c r="G70" s="123"/>
      <c r="H70" s="123"/>
      <c r="I70" s="123"/>
      <c r="J70" s="123"/>
      <c r="K70" s="123"/>
      <c r="L70" s="123"/>
      <c r="M70" s="123"/>
      <c r="N70" s="123"/>
      <c r="O70" s="123"/>
      <c r="P70" s="123"/>
      <c r="Q70" s="123"/>
      <c r="R70" s="123"/>
      <c r="S70" s="123"/>
      <c r="T70" s="123"/>
      <c r="U70" s="7"/>
    </row>
    <row r="71" spans="1:21" x14ac:dyDescent="0.25">
      <c r="A71" s="24" t="str">
        <f t="shared" si="0"/>
        <v/>
      </c>
      <c r="C71" s="38" t="str">
        <f t="shared" si="1"/>
        <v/>
      </c>
      <c r="D71" s="60" t="str">
        <f>IF(E71=1,MAX($D$9:D70)+1,"")</f>
        <v/>
      </c>
      <c r="E71" s="60" t="str">
        <f t="shared" si="2"/>
        <v/>
      </c>
      <c r="F71" s="123"/>
      <c r="G71" s="123"/>
      <c r="H71" s="123"/>
      <c r="I71" s="123"/>
      <c r="J71" s="123"/>
      <c r="K71" s="123"/>
      <c r="L71" s="123"/>
      <c r="M71" s="123"/>
      <c r="N71" s="123"/>
      <c r="O71" s="123"/>
      <c r="P71" s="123"/>
      <c r="Q71" s="123"/>
      <c r="R71" s="123"/>
      <c r="S71" s="123"/>
      <c r="T71" s="123"/>
      <c r="U71" s="7"/>
    </row>
    <row r="72" spans="1:21" x14ac:dyDescent="0.25">
      <c r="A72" s="24" t="str">
        <f t="shared" si="0"/>
        <v/>
      </c>
      <c r="C72" s="38" t="str">
        <f t="shared" si="1"/>
        <v/>
      </c>
      <c r="D72" s="60" t="str">
        <f>IF(E72=1,MAX($D$9:D71)+1,"")</f>
        <v/>
      </c>
      <c r="E72" s="60" t="str">
        <f t="shared" si="2"/>
        <v/>
      </c>
      <c r="F72" s="123"/>
      <c r="G72" s="123"/>
      <c r="H72" s="123"/>
      <c r="I72" s="123"/>
      <c r="J72" s="123"/>
      <c r="K72" s="123"/>
      <c r="L72" s="123"/>
      <c r="M72" s="123"/>
      <c r="N72" s="123"/>
      <c r="O72" s="123"/>
      <c r="P72" s="123"/>
      <c r="Q72" s="123"/>
      <c r="R72" s="123"/>
      <c r="S72" s="123"/>
      <c r="T72" s="123"/>
      <c r="U72" s="7"/>
    </row>
    <row r="73" spans="1:21" x14ac:dyDescent="0.25">
      <c r="A73" s="24" t="str">
        <f t="shared" si="0"/>
        <v/>
      </c>
      <c r="C73" s="38" t="str">
        <f t="shared" si="1"/>
        <v/>
      </c>
      <c r="D73" s="60" t="str">
        <f>IF(E73=1,MAX($D$9:D72)+1,"")</f>
        <v/>
      </c>
      <c r="E73" s="60" t="str">
        <f t="shared" si="2"/>
        <v/>
      </c>
      <c r="F73" s="123"/>
      <c r="G73" s="123"/>
      <c r="H73" s="123"/>
      <c r="I73" s="123"/>
      <c r="J73" s="123"/>
      <c r="K73" s="123"/>
      <c r="L73" s="123"/>
      <c r="M73" s="123"/>
      <c r="N73" s="123"/>
      <c r="O73" s="123"/>
      <c r="P73" s="123"/>
      <c r="Q73" s="123"/>
      <c r="R73" s="123"/>
      <c r="S73" s="123"/>
      <c r="T73" s="123"/>
      <c r="U73" s="7"/>
    </row>
    <row r="74" spans="1:21" x14ac:dyDescent="0.25">
      <c r="A74" s="24" t="str">
        <f t="shared" ref="A74:A137" si="3">IF(COUNTBLANK(F74:T74)=15,"",A73+1)</f>
        <v/>
      </c>
      <c r="C74" s="38" t="str">
        <f t="shared" ref="C74:C137" si="4">IF(A74="","",C73+7)</f>
        <v/>
      </c>
      <c r="D74" s="60" t="str">
        <f>IF(E74=1,MAX($D$9:D73)+1,"")</f>
        <v/>
      </c>
      <c r="E74" s="60" t="str">
        <f t="shared" si="2"/>
        <v/>
      </c>
      <c r="F74" s="123"/>
      <c r="G74" s="123"/>
      <c r="H74" s="123"/>
      <c r="I74" s="123"/>
      <c r="J74" s="123"/>
      <c r="K74" s="123"/>
      <c r="L74" s="123"/>
      <c r="M74" s="123"/>
      <c r="N74" s="123"/>
      <c r="O74" s="123"/>
      <c r="P74" s="123"/>
      <c r="Q74" s="123"/>
      <c r="R74" s="123"/>
      <c r="S74" s="123"/>
      <c r="T74" s="123"/>
      <c r="U74" s="7"/>
    </row>
    <row r="75" spans="1:21" x14ac:dyDescent="0.25">
      <c r="A75" s="24" t="str">
        <f t="shared" si="3"/>
        <v/>
      </c>
      <c r="C75" s="38" t="str">
        <f t="shared" si="4"/>
        <v/>
      </c>
      <c r="D75" s="60" t="str">
        <f>IF(E75=1,MAX($D$9:D74)+1,"")</f>
        <v/>
      </c>
      <c r="E75" s="60" t="str">
        <f t="shared" ref="E75:E138" si="5">IF(A75="","",IF(E74=12,1,E74+1))</f>
        <v/>
      </c>
      <c r="F75" s="123"/>
      <c r="G75" s="123"/>
      <c r="H75" s="123"/>
      <c r="I75" s="123"/>
      <c r="J75" s="123"/>
      <c r="K75" s="123"/>
      <c r="L75" s="123"/>
      <c r="M75" s="123"/>
      <c r="N75" s="123"/>
      <c r="O75" s="123"/>
      <c r="P75" s="123"/>
      <c r="Q75" s="123"/>
      <c r="R75" s="123"/>
      <c r="S75" s="123"/>
      <c r="T75" s="123"/>
      <c r="U75" s="7"/>
    </row>
    <row r="76" spans="1:21" x14ac:dyDescent="0.25">
      <c r="A76" s="24" t="str">
        <f t="shared" si="3"/>
        <v/>
      </c>
      <c r="C76" s="38" t="str">
        <f t="shared" si="4"/>
        <v/>
      </c>
      <c r="D76" s="60" t="str">
        <f>IF(E76=1,MAX($D$9:D75)+1,"")</f>
        <v/>
      </c>
      <c r="E76" s="60" t="str">
        <f t="shared" si="5"/>
        <v/>
      </c>
      <c r="F76" s="123"/>
      <c r="G76" s="123"/>
      <c r="H76" s="123"/>
      <c r="I76" s="123"/>
      <c r="J76" s="123"/>
      <c r="K76" s="123"/>
      <c r="L76" s="123"/>
      <c r="M76" s="123"/>
      <c r="N76" s="123"/>
      <c r="O76" s="123"/>
      <c r="P76" s="123"/>
      <c r="Q76" s="123"/>
      <c r="R76" s="123"/>
      <c r="S76" s="123"/>
      <c r="T76" s="123"/>
      <c r="U76" s="7"/>
    </row>
    <row r="77" spans="1:21" x14ac:dyDescent="0.25">
      <c r="A77" s="24" t="str">
        <f t="shared" si="3"/>
        <v/>
      </c>
      <c r="C77" s="38" t="str">
        <f t="shared" si="4"/>
        <v/>
      </c>
      <c r="D77" s="60" t="str">
        <f>IF(E77=1,MAX($D$9:D76)+1,"")</f>
        <v/>
      </c>
      <c r="E77" s="60" t="str">
        <f t="shared" si="5"/>
        <v/>
      </c>
      <c r="F77" s="123"/>
      <c r="G77" s="123"/>
      <c r="H77" s="123"/>
      <c r="I77" s="123"/>
      <c r="J77" s="123"/>
      <c r="K77" s="123"/>
      <c r="L77" s="123"/>
      <c r="M77" s="123"/>
      <c r="N77" s="123"/>
      <c r="O77" s="123"/>
      <c r="P77" s="123"/>
      <c r="Q77" s="123"/>
      <c r="R77" s="123"/>
      <c r="S77" s="123"/>
      <c r="T77" s="123"/>
      <c r="U77" s="7"/>
    </row>
    <row r="78" spans="1:21" x14ac:dyDescent="0.25">
      <c r="A78" s="24" t="str">
        <f t="shared" si="3"/>
        <v/>
      </c>
      <c r="C78" s="38" t="str">
        <f t="shared" si="4"/>
        <v/>
      </c>
      <c r="D78" s="60" t="str">
        <f>IF(E78=1,MAX($D$9:D77)+1,"")</f>
        <v/>
      </c>
      <c r="E78" s="60" t="str">
        <f t="shared" si="5"/>
        <v/>
      </c>
      <c r="F78" s="123"/>
      <c r="G78" s="123"/>
      <c r="H78" s="123"/>
      <c r="I78" s="123"/>
      <c r="J78" s="123"/>
      <c r="K78" s="123"/>
      <c r="L78" s="123"/>
      <c r="M78" s="123"/>
      <c r="N78" s="123"/>
      <c r="O78" s="123"/>
      <c r="P78" s="123"/>
      <c r="Q78" s="123"/>
      <c r="R78" s="123"/>
      <c r="S78" s="123"/>
      <c r="T78" s="123"/>
      <c r="U78" s="7"/>
    </row>
    <row r="79" spans="1:21" x14ac:dyDescent="0.25">
      <c r="A79" s="24" t="str">
        <f t="shared" si="3"/>
        <v/>
      </c>
      <c r="C79" s="38" t="str">
        <f t="shared" si="4"/>
        <v/>
      </c>
      <c r="D79" s="60" t="str">
        <f>IF(E79=1,MAX($D$9:D78)+1,"")</f>
        <v/>
      </c>
      <c r="E79" s="60" t="str">
        <f t="shared" si="5"/>
        <v/>
      </c>
      <c r="F79" s="123"/>
      <c r="G79" s="123"/>
      <c r="H79" s="123"/>
      <c r="I79" s="123"/>
      <c r="J79" s="123"/>
      <c r="K79" s="123"/>
      <c r="L79" s="123"/>
      <c r="M79" s="123"/>
      <c r="N79" s="123"/>
      <c r="O79" s="123"/>
      <c r="P79" s="123"/>
      <c r="Q79" s="123"/>
      <c r="R79" s="123"/>
      <c r="S79" s="123"/>
      <c r="T79" s="123"/>
      <c r="U79" s="7"/>
    </row>
    <row r="80" spans="1:21" x14ac:dyDescent="0.25">
      <c r="A80" s="24" t="str">
        <f t="shared" si="3"/>
        <v/>
      </c>
      <c r="C80" s="38" t="str">
        <f t="shared" si="4"/>
        <v/>
      </c>
      <c r="D80" s="60" t="str">
        <f>IF(E80=1,MAX($D$9:D79)+1,"")</f>
        <v/>
      </c>
      <c r="E80" s="60" t="str">
        <f t="shared" si="5"/>
        <v/>
      </c>
      <c r="F80" s="123"/>
      <c r="G80" s="123"/>
      <c r="H80" s="123"/>
      <c r="I80" s="123"/>
      <c r="J80" s="123"/>
      <c r="K80" s="123"/>
      <c r="L80" s="123"/>
      <c r="M80" s="123"/>
      <c r="N80" s="123"/>
      <c r="O80" s="123"/>
      <c r="P80" s="123"/>
      <c r="Q80" s="123"/>
      <c r="R80" s="123"/>
      <c r="S80" s="123"/>
      <c r="T80" s="123"/>
      <c r="U80" s="7"/>
    </row>
    <row r="81" spans="1:21" x14ac:dyDescent="0.25">
      <c r="A81" s="24" t="str">
        <f t="shared" si="3"/>
        <v/>
      </c>
      <c r="C81" s="38" t="str">
        <f t="shared" si="4"/>
        <v/>
      </c>
      <c r="D81" s="60" t="str">
        <f>IF(E81=1,MAX($D$9:D80)+1,"")</f>
        <v/>
      </c>
      <c r="E81" s="60" t="str">
        <f t="shared" si="5"/>
        <v/>
      </c>
      <c r="F81" s="123"/>
      <c r="G81" s="123"/>
      <c r="H81" s="123"/>
      <c r="I81" s="123"/>
      <c r="J81" s="123"/>
      <c r="K81" s="123"/>
      <c r="L81" s="123"/>
      <c r="M81" s="123"/>
      <c r="N81" s="123"/>
      <c r="O81" s="123"/>
      <c r="P81" s="123"/>
      <c r="Q81" s="123"/>
      <c r="R81" s="123"/>
      <c r="S81" s="123"/>
      <c r="T81" s="123"/>
      <c r="U81" s="7"/>
    </row>
    <row r="82" spans="1:21" x14ac:dyDescent="0.25">
      <c r="A82" s="24" t="str">
        <f t="shared" si="3"/>
        <v/>
      </c>
      <c r="C82" s="38" t="str">
        <f t="shared" si="4"/>
        <v/>
      </c>
      <c r="D82" s="60" t="str">
        <f>IF(E82=1,MAX($D$9:D81)+1,"")</f>
        <v/>
      </c>
      <c r="E82" s="60" t="str">
        <f t="shared" si="5"/>
        <v/>
      </c>
      <c r="F82" s="123"/>
      <c r="G82" s="123"/>
      <c r="H82" s="123"/>
      <c r="I82" s="123"/>
      <c r="J82" s="123"/>
      <c r="K82" s="123"/>
      <c r="L82" s="123"/>
      <c r="M82" s="123"/>
      <c r="N82" s="123"/>
      <c r="O82" s="123"/>
      <c r="P82" s="123"/>
      <c r="Q82" s="123"/>
      <c r="R82" s="123"/>
      <c r="S82" s="123"/>
      <c r="T82" s="123"/>
      <c r="U82" s="7"/>
    </row>
    <row r="83" spans="1:21" x14ac:dyDescent="0.25">
      <c r="A83" s="24" t="str">
        <f t="shared" si="3"/>
        <v/>
      </c>
      <c r="C83" s="38" t="str">
        <f t="shared" si="4"/>
        <v/>
      </c>
      <c r="D83" s="60" t="str">
        <f>IF(E83=1,MAX($D$9:D82)+1,"")</f>
        <v/>
      </c>
      <c r="E83" s="60" t="str">
        <f t="shared" si="5"/>
        <v/>
      </c>
      <c r="F83" s="123"/>
      <c r="G83" s="123"/>
      <c r="H83" s="123"/>
      <c r="I83" s="123"/>
      <c r="J83" s="123"/>
      <c r="K83" s="123"/>
      <c r="L83" s="123"/>
      <c r="M83" s="123"/>
      <c r="N83" s="123"/>
      <c r="O83" s="123"/>
      <c r="P83" s="123"/>
      <c r="Q83" s="123"/>
      <c r="R83" s="123"/>
      <c r="S83" s="123"/>
      <c r="T83" s="123"/>
      <c r="U83" s="7"/>
    </row>
    <row r="84" spans="1:21" x14ac:dyDescent="0.25">
      <c r="A84" s="24" t="str">
        <f t="shared" si="3"/>
        <v/>
      </c>
      <c r="C84" s="38" t="str">
        <f t="shared" si="4"/>
        <v/>
      </c>
      <c r="D84" s="60" t="str">
        <f>IF(E84=1,MAX($D$9:D83)+1,"")</f>
        <v/>
      </c>
      <c r="E84" s="60" t="str">
        <f t="shared" si="5"/>
        <v/>
      </c>
      <c r="F84" s="123"/>
      <c r="G84" s="123"/>
      <c r="H84" s="123"/>
      <c r="I84" s="123"/>
      <c r="J84" s="123"/>
      <c r="K84" s="123"/>
      <c r="L84" s="123"/>
      <c r="M84" s="123"/>
      <c r="N84" s="123"/>
      <c r="O84" s="123"/>
      <c r="P84" s="123"/>
      <c r="Q84" s="123"/>
      <c r="R84" s="123"/>
      <c r="S84" s="123"/>
      <c r="T84" s="123"/>
      <c r="U84" s="7"/>
    </row>
    <row r="85" spans="1:21" x14ac:dyDescent="0.25">
      <c r="A85" s="24" t="str">
        <f t="shared" si="3"/>
        <v/>
      </c>
      <c r="C85" s="38" t="str">
        <f t="shared" si="4"/>
        <v/>
      </c>
      <c r="D85" s="60" t="str">
        <f>IF(E85=1,MAX($D$9:D84)+1,"")</f>
        <v/>
      </c>
      <c r="E85" s="60" t="str">
        <f t="shared" si="5"/>
        <v/>
      </c>
      <c r="F85" s="123"/>
      <c r="G85" s="123"/>
      <c r="H85" s="123"/>
      <c r="I85" s="123"/>
      <c r="J85" s="123"/>
      <c r="K85" s="123"/>
      <c r="L85" s="123"/>
      <c r="M85" s="123"/>
      <c r="N85" s="123"/>
      <c r="O85" s="123"/>
      <c r="P85" s="123"/>
      <c r="Q85" s="123"/>
      <c r="R85" s="123"/>
      <c r="S85" s="123"/>
      <c r="T85" s="123"/>
      <c r="U85" s="7"/>
    </row>
    <row r="86" spans="1:21" x14ac:dyDescent="0.25">
      <c r="A86" s="24" t="str">
        <f t="shared" si="3"/>
        <v/>
      </c>
      <c r="C86" s="38" t="str">
        <f t="shared" si="4"/>
        <v/>
      </c>
      <c r="D86" s="60" t="str">
        <f>IF(E86=1,MAX($D$9:D85)+1,"")</f>
        <v/>
      </c>
      <c r="E86" s="60" t="str">
        <f t="shared" si="5"/>
        <v/>
      </c>
      <c r="F86" s="123"/>
      <c r="G86" s="123"/>
      <c r="H86" s="123"/>
      <c r="I86" s="123"/>
      <c r="J86" s="123"/>
      <c r="K86" s="123"/>
      <c r="L86" s="123"/>
      <c r="M86" s="123"/>
      <c r="N86" s="123"/>
      <c r="O86" s="123"/>
      <c r="P86" s="123"/>
      <c r="Q86" s="123"/>
      <c r="R86" s="123"/>
      <c r="S86" s="123"/>
      <c r="T86" s="123"/>
      <c r="U86" s="7"/>
    </row>
    <row r="87" spans="1:21" x14ac:dyDescent="0.25">
      <c r="A87" s="24" t="str">
        <f t="shared" si="3"/>
        <v/>
      </c>
      <c r="C87" s="38" t="str">
        <f t="shared" si="4"/>
        <v/>
      </c>
      <c r="D87" s="60" t="str">
        <f>IF(E87=1,MAX($D$9:D86)+1,"")</f>
        <v/>
      </c>
      <c r="E87" s="60" t="str">
        <f t="shared" si="5"/>
        <v/>
      </c>
      <c r="F87" s="123"/>
      <c r="G87" s="123"/>
      <c r="H87" s="123"/>
      <c r="I87" s="123"/>
      <c r="J87" s="123"/>
      <c r="K87" s="123"/>
      <c r="L87" s="123"/>
      <c r="M87" s="123"/>
      <c r="N87" s="123"/>
      <c r="O87" s="123"/>
      <c r="P87" s="123"/>
      <c r="Q87" s="123"/>
      <c r="R87" s="123"/>
      <c r="S87" s="123"/>
      <c r="T87" s="123"/>
      <c r="U87" s="7"/>
    </row>
    <row r="88" spans="1:21" x14ac:dyDescent="0.25">
      <c r="A88" s="24" t="str">
        <f t="shared" si="3"/>
        <v/>
      </c>
      <c r="C88" s="38" t="str">
        <f t="shared" si="4"/>
        <v/>
      </c>
      <c r="D88" s="60" t="str">
        <f>IF(E88=1,MAX($D$9:D87)+1,"")</f>
        <v/>
      </c>
      <c r="E88" s="60" t="str">
        <f t="shared" si="5"/>
        <v/>
      </c>
      <c r="F88" s="123"/>
      <c r="G88" s="123"/>
      <c r="H88" s="123"/>
      <c r="I88" s="123"/>
      <c r="J88" s="123"/>
      <c r="K88" s="123"/>
      <c r="L88" s="123"/>
      <c r="M88" s="123"/>
      <c r="N88" s="123"/>
      <c r="O88" s="123"/>
      <c r="P88" s="123"/>
      <c r="Q88" s="123"/>
      <c r="R88" s="123"/>
      <c r="S88" s="123"/>
      <c r="T88" s="123"/>
      <c r="U88" s="7"/>
    </row>
    <row r="89" spans="1:21" x14ac:dyDescent="0.25">
      <c r="A89" s="24" t="str">
        <f t="shared" si="3"/>
        <v/>
      </c>
      <c r="C89" s="38" t="str">
        <f t="shared" si="4"/>
        <v/>
      </c>
      <c r="D89" s="60" t="str">
        <f>IF(E89=1,MAX($D$9:D88)+1,"")</f>
        <v/>
      </c>
      <c r="E89" s="60" t="str">
        <f t="shared" si="5"/>
        <v/>
      </c>
      <c r="F89" s="123"/>
      <c r="G89" s="123"/>
      <c r="H89" s="123"/>
      <c r="I89" s="123"/>
      <c r="J89" s="123"/>
      <c r="K89" s="123"/>
      <c r="L89" s="123"/>
      <c r="M89" s="123"/>
      <c r="N89" s="123"/>
      <c r="O89" s="123"/>
      <c r="P89" s="123"/>
      <c r="Q89" s="123"/>
      <c r="R89" s="123"/>
      <c r="S89" s="123"/>
      <c r="T89" s="123"/>
      <c r="U89" s="7"/>
    </row>
    <row r="90" spans="1:21" x14ac:dyDescent="0.25">
      <c r="A90" s="24" t="str">
        <f t="shared" si="3"/>
        <v/>
      </c>
      <c r="C90" s="38" t="str">
        <f t="shared" si="4"/>
        <v/>
      </c>
      <c r="D90" s="60" t="str">
        <f>IF(E90=1,MAX($D$9:D89)+1,"")</f>
        <v/>
      </c>
      <c r="E90" s="60" t="str">
        <f t="shared" si="5"/>
        <v/>
      </c>
      <c r="F90" s="123"/>
      <c r="G90" s="123"/>
      <c r="H90" s="123"/>
      <c r="I90" s="123"/>
      <c r="J90" s="123"/>
      <c r="K90" s="123"/>
      <c r="L90" s="123"/>
      <c r="M90" s="123"/>
      <c r="N90" s="123"/>
      <c r="O90" s="123"/>
      <c r="P90" s="123"/>
      <c r="Q90" s="123"/>
      <c r="R90" s="123"/>
      <c r="S90" s="123"/>
      <c r="T90" s="123"/>
      <c r="U90" s="7"/>
    </row>
    <row r="91" spans="1:21" x14ac:dyDescent="0.25">
      <c r="A91" s="24" t="str">
        <f t="shared" si="3"/>
        <v/>
      </c>
      <c r="C91" s="38" t="str">
        <f t="shared" si="4"/>
        <v/>
      </c>
      <c r="D91" s="60" t="str">
        <f>IF(E91=1,MAX($D$9:D90)+1,"")</f>
        <v/>
      </c>
      <c r="E91" s="60" t="str">
        <f t="shared" si="5"/>
        <v/>
      </c>
      <c r="F91" s="123"/>
      <c r="G91" s="123"/>
      <c r="H91" s="123"/>
      <c r="I91" s="123"/>
      <c r="J91" s="123"/>
      <c r="K91" s="123"/>
      <c r="L91" s="123"/>
      <c r="M91" s="123"/>
      <c r="N91" s="123"/>
      <c r="O91" s="123"/>
      <c r="P91" s="123"/>
      <c r="Q91" s="123"/>
      <c r="R91" s="123"/>
      <c r="S91" s="123"/>
      <c r="T91" s="123"/>
      <c r="U91" s="7"/>
    </row>
    <row r="92" spans="1:21" x14ac:dyDescent="0.25">
      <c r="A92" s="24" t="str">
        <f t="shared" si="3"/>
        <v/>
      </c>
      <c r="C92" s="38" t="str">
        <f t="shared" si="4"/>
        <v/>
      </c>
      <c r="D92" s="60" t="str">
        <f>IF(E92=1,MAX($D$9:D91)+1,"")</f>
        <v/>
      </c>
      <c r="E92" s="60" t="str">
        <f t="shared" si="5"/>
        <v/>
      </c>
      <c r="F92" s="123"/>
      <c r="G92" s="123"/>
      <c r="H92" s="123"/>
      <c r="I92" s="123"/>
      <c r="J92" s="123"/>
      <c r="K92" s="123"/>
      <c r="L92" s="123"/>
      <c r="M92" s="123"/>
      <c r="N92" s="123"/>
      <c r="O92" s="123"/>
      <c r="P92" s="123"/>
      <c r="Q92" s="123"/>
      <c r="R92" s="123"/>
      <c r="S92" s="123"/>
      <c r="T92" s="123"/>
      <c r="U92" s="7"/>
    </row>
    <row r="93" spans="1:21" x14ac:dyDescent="0.25">
      <c r="A93" s="24" t="str">
        <f t="shared" si="3"/>
        <v/>
      </c>
      <c r="C93" s="38" t="str">
        <f t="shared" si="4"/>
        <v/>
      </c>
      <c r="D93" s="60" t="str">
        <f>IF(E93=1,MAX($D$9:D92)+1,"")</f>
        <v/>
      </c>
      <c r="E93" s="60" t="str">
        <f t="shared" si="5"/>
        <v/>
      </c>
      <c r="F93" s="123"/>
      <c r="G93" s="123"/>
      <c r="H93" s="123"/>
      <c r="I93" s="123"/>
      <c r="J93" s="123"/>
      <c r="K93" s="123"/>
      <c r="L93" s="123"/>
      <c r="M93" s="123"/>
      <c r="N93" s="123"/>
      <c r="O93" s="123"/>
      <c r="P93" s="123"/>
      <c r="Q93" s="123"/>
      <c r="R93" s="123"/>
      <c r="S93" s="123"/>
      <c r="T93" s="123"/>
      <c r="U93" s="7"/>
    </row>
    <row r="94" spans="1:21" x14ac:dyDescent="0.25">
      <c r="A94" s="24" t="str">
        <f t="shared" si="3"/>
        <v/>
      </c>
      <c r="C94" s="38" t="str">
        <f t="shared" si="4"/>
        <v/>
      </c>
      <c r="D94" s="60" t="str">
        <f>IF(E94=1,MAX($D$9:D93)+1,"")</f>
        <v/>
      </c>
      <c r="E94" s="60" t="str">
        <f t="shared" si="5"/>
        <v/>
      </c>
      <c r="F94" s="123"/>
      <c r="G94" s="123"/>
      <c r="H94" s="123"/>
      <c r="I94" s="123"/>
      <c r="J94" s="123"/>
      <c r="K94" s="123"/>
      <c r="L94" s="123"/>
      <c r="M94" s="123"/>
      <c r="N94" s="123"/>
      <c r="O94" s="123"/>
      <c r="P94" s="123"/>
      <c r="Q94" s="123"/>
      <c r="R94" s="123"/>
      <c r="S94" s="123"/>
      <c r="T94" s="123"/>
      <c r="U94" s="7"/>
    </row>
    <row r="95" spans="1:21" x14ac:dyDescent="0.25">
      <c r="A95" s="24" t="str">
        <f t="shared" si="3"/>
        <v/>
      </c>
      <c r="C95" s="38" t="str">
        <f t="shared" si="4"/>
        <v/>
      </c>
      <c r="D95" s="60" t="str">
        <f>IF(E95=1,MAX($D$9:D94)+1,"")</f>
        <v/>
      </c>
      <c r="E95" s="60" t="str">
        <f t="shared" si="5"/>
        <v/>
      </c>
      <c r="F95" s="123"/>
      <c r="G95" s="123"/>
      <c r="H95" s="123"/>
      <c r="I95" s="123"/>
      <c r="J95" s="123"/>
      <c r="K95" s="123"/>
      <c r="L95" s="123"/>
      <c r="M95" s="123"/>
      <c r="N95" s="123"/>
      <c r="O95" s="123"/>
      <c r="P95" s="123"/>
      <c r="Q95" s="123"/>
      <c r="R95" s="123"/>
      <c r="S95" s="123"/>
      <c r="T95" s="123"/>
      <c r="U95" s="7"/>
    </row>
    <row r="96" spans="1:21" x14ac:dyDescent="0.25">
      <c r="A96" s="24" t="str">
        <f t="shared" si="3"/>
        <v/>
      </c>
      <c r="C96" s="38" t="str">
        <f t="shared" si="4"/>
        <v/>
      </c>
      <c r="D96" s="60" t="str">
        <f>IF(E96=1,MAX($D$9:D95)+1,"")</f>
        <v/>
      </c>
      <c r="E96" s="60" t="str">
        <f t="shared" si="5"/>
        <v/>
      </c>
      <c r="F96" s="123"/>
      <c r="G96" s="123"/>
      <c r="H96" s="123"/>
      <c r="I96" s="123"/>
      <c r="J96" s="123"/>
      <c r="K96" s="123"/>
      <c r="L96" s="123"/>
      <c r="M96" s="123"/>
      <c r="N96" s="123"/>
      <c r="O96" s="123"/>
      <c r="P96" s="123"/>
      <c r="Q96" s="123"/>
      <c r="R96" s="123"/>
      <c r="S96" s="123"/>
      <c r="T96" s="123"/>
      <c r="U96" s="7"/>
    </row>
    <row r="97" spans="1:21" x14ac:dyDescent="0.25">
      <c r="A97" s="24" t="str">
        <f t="shared" si="3"/>
        <v/>
      </c>
      <c r="C97" s="38" t="str">
        <f t="shared" si="4"/>
        <v/>
      </c>
      <c r="D97" s="60" t="str">
        <f>IF(E97=1,MAX($D$9:D96)+1,"")</f>
        <v/>
      </c>
      <c r="E97" s="60" t="str">
        <f t="shared" si="5"/>
        <v/>
      </c>
      <c r="F97" s="123"/>
      <c r="G97" s="123"/>
      <c r="H97" s="123"/>
      <c r="I97" s="123"/>
      <c r="J97" s="123"/>
      <c r="K97" s="123"/>
      <c r="L97" s="123"/>
      <c r="M97" s="123"/>
      <c r="N97" s="123"/>
      <c r="O97" s="123"/>
      <c r="P97" s="123"/>
      <c r="Q97" s="123"/>
      <c r="R97" s="123"/>
      <c r="S97" s="123"/>
      <c r="T97" s="123"/>
      <c r="U97" s="7"/>
    </row>
    <row r="98" spans="1:21" x14ac:dyDescent="0.25">
      <c r="A98" s="24" t="str">
        <f t="shared" si="3"/>
        <v/>
      </c>
      <c r="C98" s="38" t="str">
        <f t="shared" si="4"/>
        <v/>
      </c>
      <c r="D98" s="60" t="str">
        <f>IF(E98=1,MAX($D$9:D97)+1,"")</f>
        <v/>
      </c>
      <c r="E98" s="60" t="str">
        <f t="shared" si="5"/>
        <v/>
      </c>
      <c r="F98" s="123"/>
      <c r="G98" s="123"/>
      <c r="H98" s="123"/>
      <c r="I98" s="123"/>
      <c r="J98" s="123"/>
      <c r="K98" s="123"/>
      <c r="L98" s="123"/>
      <c r="M98" s="123"/>
      <c r="N98" s="123"/>
      <c r="O98" s="123"/>
      <c r="P98" s="123"/>
      <c r="Q98" s="123"/>
      <c r="R98" s="123"/>
      <c r="S98" s="123"/>
      <c r="T98" s="123"/>
      <c r="U98" s="7"/>
    </row>
    <row r="99" spans="1:21" x14ac:dyDescent="0.25">
      <c r="A99" s="24" t="str">
        <f t="shared" si="3"/>
        <v/>
      </c>
      <c r="C99" s="38" t="str">
        <f t="shared" si="4"/>
        <v/>
      </c>
      <c r="D99" s="60" t="str">
        <f>IF(E99=1,MAX($D$9:D98)+1,"")</f>
        <v/>
      </c>
      <c r="E99" s="60" t="str">
        <f t="shared" si="5"/>
        <v/>
      </c>
      <c r="F99" s="123"/>
      <c r="G99" s="123"/>
      <c r="H99" s="123"/>
      <c r="I99" s="123"/>
      <c r="J99" s="123"/>
      <c r="K99" s="123"/>
      <c r="L99" s="123"/>
      <c r="M99" s="123"/>
      <c r="N99" s="123"/>
      <c r="O99" s="123"/>
      <c r="P99" s="123"/>
      <c r="Q99" s="123"/>
      <c r="R99" s="123"/>
      <c r="S99" s="123"/>
      <c r="T99" s="123"/>
      <c r="U99" s="7"/>
    </row>
    <row r="100" spans="1:21" x14ac:dyDescent="0.25">
      <c r="A100" s="24" t="str">
        <f t="shared" si="3"/>
        <v/>
      </c>
      <c r="C100" s="38" t="str">
        <f t="shared" si="4"/>
        <v/>
      </c>
      <c r="D100" s="60" t="str">
        <f>IF(E100=1,MAX($D$9:D99)+1,"")</f>
        <v/>
      </c>
      <c r="E100" s="60" t="str">
        <f t="shared" si="5"/>
        <v/>
      </c>
      <c r="F100" s="123"/>
      <c r="G100" s="123"/>
      <c r="H100" s="123"/>
      <c r="I100" s="123"/>
      <c r="J100" s="123"/>
      <c r="K100" s="123"/>
      <c r="L100" s="123"/>
      <c r="M100" s="123"/>
      <c r="N100" s="123"/>
      <c r="O100" s="123"/>
      <c r="P100" s="123"/>
      <c r="Q100" s="123"/>
      <c r="R100" s="123"/>
      <c r="S100" s="123"/>
      <c r="T100" s="123"/>
      <c r="U100" s="7"/>
    </row>
    <row r="101" spans="1:21" x14ac:dyDescent="0.25">
      <c r="A101" s="24" t="str">
        <f t="shared" si="3"/>
        <v/>
      </c>
      <c r="C101" s="38" t="str">
        <f t="shared" si="4"/>
        <v/>
      </c>
      <c r="D101" s="60" t="str">
        <f>IF(E101=1,MAX($D$9:D100)+1,"")</f>
        <v/>
      </c>
      <c r="E101" s="60" t="str">
        <f t="shared" si="5"/>
        <v/>
      </c>
      <c r="F101" s="123"/>
      <c r="G101" s="123"/>
      <c r="H101" s="123"/>
      <c r="I101" s="123"/>
      <c r="J101" s="123"/>
      <c r="K101" s="123"/>
      <c r="L101" s="123"/>
      <c r="M101" s="123"/>
      <c r="N101" s="123"/>
      <c r="O101" s="123"/>
      <c r="P101" s="123"/>
      <c r="Q101" s="123"/>
      <c r="R101" s="123"/>
      <c r="S101" s="123"/>
      <c r="T101" s="123"/>
      <c r="U101" s="7"/>
    </row>
    <row r="102" spans="1:21" x14ac:dyDescent="0.25">
      <c r="A102" s="24" t="str">
        <f t="shared" si="3"/>
        <v/>
      </c>
      <c r="C102" s="38" t="str">
        <f t="shared" si="4"/>
        <v/>
      </c>
      <c r="D102" s="60" t="str">
        <f>IF(E102=1,MAX($D$9:D101)+1,"")</f>
        <v/>
      </c>
      <c r="E102" s="60" t="str">
        <f t="shared" si="5"/>
        <v/>
      </c>
      <c r="F102" s="123"/>
      <c r="G102" s="123"/>
      <c r="H102" s="123"/>
      <c r="I102" s="123"/>
      <c r="J102" s="123"/>
      <c r="K102" s="123"/>
      <c r="L102" s="123"/>
      <c r="M102" s="123"/>
      <c r="N102" s="123"/>
      <c r="O102" s="123"/>
      <c r="P102" s="123"/>
      <c r="Q102" s="123"/>
      <c r="R102" s="123"/>
      <c r="S102" s="123"/>
      <c r="T102" s="123"/>
      <c r="U102" s="7"/>
    </row>
    <row r="103" spans="1:21" x14ac:dyDescent="0.25">
      <c r="A103" s="24" t="str">
        <f t="shared" si="3"/>
        <v/>
      </c>
      <c r="C103" s="38" t="str">
        <f t="shared" si="4"/>
        <v/>
      </c>
      <c r="D103" s="60" t="str">
        <f>IF(E103=1,MAX($D$9:D102)+1,"")</f>
        <v/>
      </c>
      <c r="E103" s="60" t="str">
        <f t="shared" si="5"/>
        <v/>
      </c>
      <c r="F103" s="123"/>
      <c r="G103" s="123"/>
      <c r="H103" s="123"/>
      <c r="I103" s="123"/>
      <c r="J103" s="123"/>
      <c r="K103" s="123"/>
      <c r="L103" s="123"/>
      <c r="M103" s="123"/>
      <c r="N103" s="123"/>
      <c r="O103" s="123"/>
      <c r="P103" s="123"/>
      <c r="Q103" s="123"/>
      <c r="R103" s="123"/>
      <c r="S103" s="123"/>
      <c r="T103" s="123"/>
      <c r="U103" s="7"/>
    </row>
    <row r="104" spans="1:21" x14ac:dyDescent="0.25">
      <c r="A104" s="24" t="str">
        <f t="shared" si="3"/>
        <v/>
      </c>
      <c r="C104" s="38" t="str">
        <f t="shared" si="4"/>
        <v/>
      </c>
      <c r="D104" s="60" t="str">
        <f>IF(E104=1,MAX($D$9:D103)+1,"")</f>
        <v/>
      </c>
      <c r="E104" s="60" t="str">
        <f t="shared" si="5"/>
        <v/>
      </c>
      <c r="F104" s="123"/>
      <c r="G104" s="123"/>
      <c r="H104" s="123"/>
      <c r="I104" s="123"/>
      <c r="J104" s="123"/>
      <c r="K104" s="123"/>
      <c r="L104" s="123"/>
      <c r="M104" s="123"/>
      <c r="N104" s="123"/>
      <c r="O104" s="123"/>
      <c r="P104" s="123"/>
      <c r="Q104" s="123"/>
      <c r="R104" s="123"/>
      <c r="S104" s="123"/>
      <c r="T104" s="123"/>
      <c r="U104" s="7"/>
    </row>
    <row r="105" spans="1:21" x14ac:dyDescent="0.25">
      <c r="A105" s="24" t="str">
        <f t="shared" si="3"/>
        <v/>
      </c>
      <c r="C105" s="38" t="str">
        <f t="shared" si="4"/>
        <v/>
      </c>
      <c r="D105" s="60" t="str">
        <f>IF(E105=1,MAX($D$9:D104)+1,"")</f>
        <v/>
      </c>
      <c r="E105" s="60" t="str">
        <f t="shared" si="5"/>
        <v/>
      </c>
      <c r="F105" s="123"/>
      <c r="G105" s="123"/>
      <c r="H105" s="123"/>
      <c r="I105" s="123"/>
      <c r="J105" s="123"/>
      <c r="K105" s="123"/>
      <c r="L105" s="123"/>
      <c r="M105" s="123"/>
      <c r="N105" s="123"/>
      <c r="O105" s="123"/>
      <c r="P105" s="123"/>
      <c r="Q105" s="123"/>
      <c r="R105" s="123"/>
      <c r="S105" s="123"/>
      <c r="T105" s="123"/>
      <c r="U105" s="7"/>
    </row>
    <row r="106" spans="1:21" x14ac:dyDescent="0.25">
      <c r="A106" s="24" t="str">
        <f t="shared" si="3"/>
        <v/>
      </c>
      <c r="C106" s="38" t="str">
        <f t="shared" si="4"/>
        <v/>
      </c>
      <c r="D106" s="60" t="str">
        <f>IF(E106=1,MAX($D$9:D105)+1,"")</f>
        <v/>
      </c>
      <c r="E106" s="60" t="str">
        <f t="shared" si="5"/>
        <v/>
      </c>
      <c r="F106" s="123"/>
      <c r="G106" s="123"/>
      <c r="H106" s="123"/>
      <c r="I106" s="123"/>
      <c r="J106" s="123"/>
      <c r="K106" s="123"/>
      <c r="L106" s="123"/>
      <c r="M106" s="123"/>
      <c r="N106" s="123"/>
      <c r="O106" s="123"/>
      <c r="P106" s="123"/>
      <c r="Q106" s="123"/>
      <c r="R106" s="123"/>
      <c r="S106" s="123"/>
      <c r="T106" s="123"/>
      <c r="U106" s="7"/>
    </row>
    <row r="107" spans="1:21" x14ac:dyDescent="0.25">
      <c r="A107" s="24" t="str">
        <f t="shared" si="3"/>
        <v/>
      </c>
      <c r="C107" s="38" t="str">
        <f t="shared" si="4"/>
        <v/>
      </c>
      <c r="D107" s="60" t="str">
        <f>IF(E107=1,MAX($D$9:D106)+1,"")</f>
        <v/>
      </c>
      <c r="E107" s="60" t="str">
        <f t="shared" si="5"/>
        <v/>
      </c>
      <c r="F107" s="123"/>
      <c r="G107" s="123"/>
      <c r="H107" s="123"/>
      <c r="I107" s="123"/>
      <c r="J107" s="123"/>
      <c r="K107" s="123"/>
      <c r="L107" s="123"/>
      <c r="M107" s="123"/>
      <c r="N107" s="123"/>
      <c r="O107" s="123"/>
      <c r="P107" s="123"/>
      <c r="Q107" s="123"/>
      <c r="R107" s="123"/>
      <c r="S107" s="123"/>
      <c r="T107" s="123"/>
      <c r="U107" s="7"/>
    </row>
    <row r="108" spans="1:21" x14ac:dyDescent="0.25">
      <c r="A108" s="24" t="str">
        <f t="shared" si="3"/>
        <v/>
      </c>
      <c r="C108" s="38" t="str">
        <f t="shared" si="4"/>
        <v/>
      </c>
      <c r="D108" s="60" t="str">
        <f>IF(E108=1,MAX($D$9:D107)+1,"")</f>
        <v/>
      </c>
      <c r="E108" s="60" t="str">
        <f t="shared" si="5"/>
        <v/>
      </c>
      <c r="F108" s="123"/>
      <c r="G108" s="123"/>
      <c r="H108" s="123"/>
      <c r="I108" s="123"/>
      <c r="J108" s="123"/>
      <c r="K108" s="123"/>
      <c r="L108" s="123"/>
      <c r="M108" s="123"/>
      <c r="N108" s="123"/>
      <c r="O108" s="123"/>
      <c r="P108" s="123"/>
      <c r="Q108" s="123"/>
      <c r="R108" s="123"/>
      <c r="S108" s="123"/>
      <c r="T108" s="123"/>
      <c r="U108" s="7"/>
    </row>
    <row r="109" spans="1:21" x14ac:dyDescent="0.25">
      <c r="A109" s="24" t="str">
        <f t="shared" si="3"/>
        <v/>
      </c>
      <c r="C109" s="38" t="str">
        <f t="shared" si="4"/>
        <v/>
      </c>
      <c r="D109" s="60" t="str">
        <f>IF(E109=1,MAX($D$9:D108)+1,"")</f>
        <v/>
      </c>
      <c r="E109" s="60" t="str">
        <f t="shared" si="5"/>
        <v/>
      </c>
      <c r="F109" s="123"/>
      <c r="G109" s="123"/>
      <c r="H109" s="123"/>
      <c r="I109" s="123"/>
      <c r="J109" s="123"/>
      <c r="K109" s="123"/>
      <c r="L109" s="123"/>
      <c r="M109" s="123"/>
      <c r="N109" s="123"/>
      <c r="O109" s="123"/>
      <c r="P109" s="123"/>
      <c r="Q109" s="123"/>
      <c r="R109" s="123"/>
      <c r="S109" s="123"/>
      <c r="T109" s="123"/>
      <c r="U109" s="7"/>
    </row>
    <row r="110" spans="1:21" x14ac:dyDescent="0.25">
      <c r="A110" s="24" t="str">
        <f t="shared" si="3"/>
        <v/>
      </c>
      <c r="C110" s="38" t="str">
        <f t="shared" si="4"/>
        <v/>
      </c>
      <c r="D110" s="60" t="str">
        <f>IF(E110=1,MAX($D$9:D109)+1,"")</f>
        <v/>
      </c>
      <c r="E110" s="60" t="str">
        <f t="shared" si="5"/>
        <v/>
      </c>
      <c r="F110" s="123"/>
      <c r="G110" s="123"/>
      <c r="H110" s="123"/>
      <c r="I110" s="123"/>
      <c r="J110" s="123"/>
      <c r="K110" s="123"/>
      <c r="L110" s="123"/>
      <c r="M110" s="123"/>
      <c r="N110" s="123"/>
      <c r="O110" s="123"/>
      <c r="P110" s="123"/>
      <c r="Q110" s="123"/>
      <c r="R110" s="123"/>
      <c r="S110" s="123"/>
      <c r="T110" s="123"/>
      <c r="U110" s="7"/>
    </row>
    <row r="111" spans="1:21" x14ac:dyDescent="0.25">
      <c r="A111" s="24" t="str">
        <f t="shared" si="3"/>
        <v/>
      </c>
      <c r="C111" s="38" t="str">
        <f t="shared" si="4"/>
        <v/>
      </c>
      <c r="D111" s="60" t="str">
        <f>IF(E111=1,MAX($D$9:D110)+1,"")</f>
        <v/>
      </c>
      <c r="E111" s="60" t="str">
        <f t="shared" si="5"/>
        <v/>
      </c>
      <c r="F111" s="123"/>
      <c r="G111" s="123"/>
      <c r="H111" s="123"/>
      <c r="I111" s="123"/>
      <c r="J111" s="123"/>
      <c r="K111" s="123"/>
      <c r="L111" s="123"/>
      <c r="M111" s="123"/>
      <c r="N111" s="123"/>
      <c r="O111" s="123"/>
      <c r="P111" s="123"/>
      <c r="Q111" s="123"/>
      <c r="R111" s="123"/>
      <c r="S111" s="123"/>
      <c r="T111" s="123"/>
      <c r="U111" s="7"/>
    </row>
    <row r="112" spans="1:21" x14ac:dyDescent="0.25">
      <c r="A112" s="24" t="str">
        <f t="shared" si="3"/>
        <v/>
      </c>
      <c r="C112" s="38" t="str">
        <f t="shared" si="4"/>
        <v/>
      </c>
      <c r="D112" s="60" t="str">
        <f>IF(E112=1,MAX($D$9:D111)+1,"")</f>
        <v/>
      </c>
      <c r="E112" s="60" t="str">
        <f t="shared" si="5"/>
        <v/>
      </c>
      <c r="F112" s="123"/>
      <c r="G112" s="123"/>
      <c r="H112" s="123"/>
      <c r="I112" s="123"/>
      <c r="J112" s="123"/>
      <c r="K112" s="123"/>
      <c r="L112" s="123"/>
      <c r="M112" s="123"/>
      <c r="N112" s="123"/>
      <c r="O112" s="123"/>
      <c r="P112" s="123"/>
      <c r="Q112" s="123"/>
      <c r="R112" s="123"/>
      <c r="S112" s="123"/>
      <c r="T112" s="123"/>
      <c r="U112" s="7"/>
    </row>
    <row r="113" spans="1:21" x14ac:dyDescent="0.25">
      <c r="A113" s="24" t="str">
        <f t="shared" si="3"/>
        <v/>
      </c>
      <c r="C113" s="38" t="str">
        <f t="shared" si="4"/>
        <v/>
      </c>
      <c r="D113" s="60" t="str">
        <f>IF(E113=1,MAX($D$9:D112)+1,"")</f>
        <v/>
      </c>
      <c r="E113" s="60" t="str">
        <f t="shared" si="5"/>
        <v/>
      </c>
      <c r="F113" s="123"/>
      <c r="G113" s="123"/>
      <c r="H113" s="123"/>
      <c r="I113" s="123"/>
      <c r="J113" s="123"/>
      <c r="K113" s="123"/>
      <c r="L113" s="123"/>
      <c r="M113" s="123"/>
      <c r="N113" s="123"/>
      <c r="O113" s="123"/>
      <c r="P113" s="123"/>
      <c r="Q113" s="123"/>
      <c r="R113" s="123"/>
      <c r="S113" s="123"/>
      <c r="T113" s="123"/>
      <c r="U113" s="7"/>
    </row>
    <row r="114" spans="1:21" x14ac:dyDescent="0.25">
      <c r="A114" s="24" t="str">
        <f t="shared" si="3"/>
        <v/>
      </c>
      <c r="C114" s="38" t="str">
        <f t="shared" si="4"/>
        <v/>
      </c>
      <c r="D114" s="60" t="str">
        <f>IF(E114=1,MAX($D$9:D113)+1,"")</f>
        <v/>
      </c>
      <c r="E114" s="60" t="str">
        <f t="shared" si="5"/>
        <v/>
      </c>
      <c r="F114" s="123"/>
      <c r="G114" s="123"/>
      <c r="H114" s="123"/>
      <c r="I114" s="123"/>
      <c r="J114" s="123"/>
      <c r="K114" s="123"/>
      <c r="L114" s="123"/>
      <c r="M114" s="123"/>
      <c r="N114" s="123"/>
      <c r="O114" s="123"/>
      <c r="P114" s="123"/>
      <c r="Q114" s="123"/>
      <c r="R114" s="123"/>
      <c r="S114" s="123"/>
      <c r="T114" s="123"/>
      <c r="U114" s="7"/>
    </row>
    <row r="115" spans="1:21" x14ac:dyDescent="0.25">
      <c r="A115" s="24" t="str">
        <f t="shared" si="3"/>
        <v/>
      </c>
      <c r="C115" s="38" t="str">
        <f t="shared" si="4"/>
        <v/>
      </c>
      <c r="D115" s="60" t="str">
        <f>IF(E115=1,MAX($D$9:D114)+1,"")</f>
        <v/>
      </c>
      <c r="E115" s="60" t="str">
        <f t="shared" si="5"/>
        <v/>
      </c>
      <c r="F115" s="123"/>
      <c r="G115" s="123"/>
      <c r="H115" s="123"/>
      <c r="I115" s="123"/>
      <c r="J115" s="123"/>
      <c r="K115" s="123"/>
      <c r="L115" s="123"/>
      <c r="M115" s="123"/>
      <c r="N115" s="123"/>
      <c r="O115" s="123"/>
      <c r="P115" s="123"/>
      <c r="Q115" s="123"/>
      <c r="R115" s="123"/>
      <c r="S115" s="123"/>
      <c r="T115" s="123"/>
      <c r="U115" s="7"/>
    </row>
    <row r="116" spans="1:21" x14ac:dyDescent="0.25">
      <c r="A116" s="24" t="str">
        <f t="shared" si="3"/>
        <v/>
      </c>
      <c r="C116" s="38" t="str">
        <f t="shared" si="4"/>
        <v/>
      </c>
      <c r="D116" s="60" t="str">
        <f>IF(E116=1,MAX($D$9:D115)+1,"")</f>
        <v/>
      </c>
      <c r="E116" s="60" t="str">
        <f t="shared" si="5"/>
        <v/>
      </c>
      <c r="F116" s="123"/>
      <c r="G116" s="123"/>
      <c r="H116" s="123"/>
      <c r="I116" s="123"/>
      <c r="J116" s="123"/>
      <c r="K116" s="123"/>
      <c r="L116" s="123"/>
      <c r="M116" s="123"/>
      <c r="N116" s="123"/>
      <c r="O116" s="123"/>
      <c r="P116" s="123"/>
      <c r="Q116" s="123"/>
      <c r="R116" s="123"/>
      <c r="S116" s="123"/>
      <c r="T116" s="123"/>
      <c r="U116" s="7"/>
    </row>
    <row r="117" spans="1:21" x14ac:dyDescent="0.25">
      <c r="A117" s="24" t="str">
        <f t="shared" si="3"/>
        <v/>
      </c>
      <c r="C117" s="38" t="str">
        <f t="shared" si="4"/>
        <v/>
      </c>
      <c r="D117" s="60" t="str">
        <f>IF(E117=1,MAX($D$9:D116)+1,"")</f>
        <v/>
      </c>
      <c r="E117" s="60" t="str">
        <f t="shared" si="5"/>
        <v/>
      </c>
      <c r="F117" s="123"/>
      <c r="G117" s="123"/>
      <c r="H117" s="123"/>
      <c r="I117" s="123"/>
      <c r="J117" s="123"/>
      <c r="K117" s="123"/>
      <c r="L117" s="123"/>
      <c r="M117" s="123"/>
      <c r="N117" s="123"/>
      <c r="O117" s="123"/>
      <c r="P117" s="123"/>
      <c r="Q117" s="123"/>
      <c r="R117" s="123"/>
      <c r="S117" s="123"/>
      <c r="T117" s="123"/>
      <c r="U117" s="7"/>
    </row>
    <row r="118" spans="1:21" x14ac:dyDescent="0.25">
      <c r="A118" s="24" t="str">
        <f t="shared" si="3"/>
        <v/>
      </c>
      <c r="C118" s="38" t="str">
        <f t="shared" si="4"/>
        <v/>
      </c>
      <c r="D118" s="60" t="str">
        <f>IF(E118=1,MAX($D$9:D117)+1,"")</f>
        <v/>
      </c>
      <c r="E118" s="60" t="str">
        <f t="shared" si="5"/>
        <v/>
      </c>
      <c r="F118" s="123"/>
      <c r="G118" s="123"/>
      <c r="H118" s="123"/>
      <c r="I118" s="123"/>
      <c r="J118" s="123"/>
      <c r="K118" s="123"/>
      <c r="L118" s="123"/>
      <c r="M118" s="123"/>
      <c r="N118" s="123"/>
      <c r="O118" s="123"/>
      <c r="P118" s="123"/>
      <c r="Q118" s="123"/>
      <c r="R118" s="123"/>
      <c r="S118" s="123"/>
      <c r="T118" s="123"/>
      <c r="U118" s="7"/>
    </row>
    <row r="119" spans="1:21" x14ac:dyDescent="0.25">
      <c r="A119" s="24" t="str">
        <f t="shared" si="3"/>
        <v/>
      </c>
      <c r="C119" s="38" t="str">
        <f t="shared" si="4"/>
        <v/>
      </c>
      <c r="D119" s="60" t="str">
        <f>IF(E119=1,MAX($D$9:D118)+1,"")</f>
        <v/>
      </c>
      <c r="E119" s="60" t="str">
        <f t="shared" si="5"/>
        <v/>
      </c>
      <c r="F119" s="123"/>
      <c r="G119" s="123"/>
      <c r="H119" s="123"/>
      <c r="I119" s="123"/>
      <c r="J119" s="123"/>
      <c r="K119" s="123"/>
      <c r="L119" s="123"/>
      <c r="M119" s="123"/>
      <c r="N119" s="123"/>
      <c r="O119" s="123"/>
      <c r="P119" s="123"/>
      <c r="Q119" s="123"/>
      <c r="R119" s="123"/>
      <c r="S119" s="123"/>
      <c r="T119" s="123"/>
      <c r="U119" s="7"/>
    </row>
    <row r="120" spans="1:21" x14ac:dyDescent="0.25">
      <c r="A120" s="24" t="str">
        <f t="shared" si="3"/>
        <v/>
      </c>
      <c r="C120" s="38" t="str">
        <f t="shared" si="4"/>
        <v/>
      </c>
      <c r="D120" s="60" t="str">
        <f>IF(E120=1,MAX($D$9:D119)+1,"")</f>
        <v/>
      </c>
      <c r="E120" s="60" t="str">
        <f t="shared" si="5"/>
        <v/>
      </c>
      <c r="F120" s="123"/>
      <c r="G120" s="123"/>
      <c r="H120" s="123"/>
      <c r="I120" s="123"/>
      <c r="J120" s="123"/>
      <c r="K120" s="123"/>
      <c r="L120" s="123"/>
      <c r="M120" s="123"/>
      <c r="N120" s="123"/>
      <c r="O120" s="123"/>
      <c r="P120" s="123"/>
      <c r="Q120" s="123"/>
      <c r="R120" s="123"/>
      <c r="S120" s="123"/>
      <c r="T120" s="123"/>
      <c r="U120" s="7"/>
    </row>
    <row r="121" spans="1:21" x14ac:dyDescent="0.25">
      <c r="A121" s="24" t="str">
        <f t="shared" si="3"/>
        <v/>
      </c>
      <c r="C121" s="38" t="str">
        <f t="shared" si="4"/>
        <v/>
      </c>
      <c r="D121" s="60" t="str">
        <f>IF(E121=1,MAX($D$9:D120)+1,"")</f>
        <v/>
      </c>
      <c r="E121" s="60" t="str">
        <f t="shared" si="5"/>
        <v/>
      </c>
      <c r="F121" s="123"/>
      <c r="G121" s="123"/>
      <c r="H121" s="123"/>
      <c r="I121" s="123"/>
      <c r="J121" s="123"/>
      <c r="K121" s="123"/>
      <c r="L121" s="123"/>
      <c r="M121" s="123"/>
      <c r="N121" s="123"/>
      <c r="O121" s="123"/>
      <c r="P121" s="123"/>
      <c r="Q121" s="123"/>
      <c r="R121" s="123"/>
      <c r="S121" s="123"/>
      <c r="T121" s="123"/>
      <c r="U121" s="7"/>
    </row>
    <row r="122" spans="1:21" x14ac:dyDescent="0.25">
      <c r="A122" s="24" t="str">
        <f t="shared" si="3"/>
        <v/>
      </c>
      <c r="C122" s="38" t="str">
        <f t="shared" si="4"/>
        <v/>
      </c>
      <c r="D122" s="60" t="str">
        <f>IF(E122=1,MAX($D$9:D121)+1,"")</f>
        <v/>
      </c>
      <c r="E122" s="60" t="str">
        <f t="shared" si="5"/>
        <v/>
      </c>
      <c r="F122" s="123"/>
      <c r="G122" s="123"/>
      <c r="H122" s="123"/>
      <c r="I122" s="123"/>
      <c r="J122" s="123"/>
      <c r="K122" s="123"/>
      <c r="L122" s="123"/>
      <c r="M122" s="123"/>
      <c r="N122" s="123"/>
      <c r="O122" s="123"/>
      <c r="P122" s="123"/>
      <c r="Q122" s="123"/>
      <c r="R122" s="123"/>
      <c r="S122" s="123"/>
      <c r="T122" s="123"/>
      <c r="U122" s="7"/>
    </row>
    <row r="123" spans="1:21" x14ac:dyDescent="0.25">
      <c r="A123" s="24" t="str">
        <f t="shared" si="3"/>
        <v/>
      </c>
      <c r="C123" s="38" t="str">
        <f t="shared" si="4"/>
        <v/>
      </c>
      <c r="D123" s="60" t="str">
        <f>IF(E123=1,MAX($D$9:D122)+1,"")</f>
        <v/>
      </c>
      <c r="E123" s="60" t="str">
        <f t="shared" si="5"/>
        <v/>
      </c>
      <c r="F123" s="123"/>
      <c r="G123" s="123"/>
      <c r="H123" s="123"/>
      <c r="I123" s="123"/>
      <c r="J123" s="123"/>
      <c r="K123" s="123"/>
      <c r="L123" s="123"/>
      <c r="M123" s="123"/>
      <c r="N123" s="123"/>
      <c r="O123" s="123"/>
      <c r="P123" s="123"/>
      <c r="Q123" s="123"/>
      <c r="R123" s="123"/>
      <c r="S123" s="123"/>
      <c r="T123" s="123"/>
      <c r="U123" s="7"/>
    </row>
    <row r="124" spans="1:21" x14ac:dyDescent="0.25">
      <c r="A124" s="24" t="str">
        <f t="shared" si="3"/>
        <v/>
      </c>
      <c r="C124" s="38" t="str">
        <f t="shared" si="4"/>
        <v/>
      </c>
      <c r="D124" s="60" t="str">
        <f>IF(E124=1,MAX($D$9:D123)+1,"")</f>
        <v/>
      </c>
      <c r="E124" s="60" t="str">
        <f t="shared" si="5"/>
        <v/>
      </c>
      <c r="F124" s="123"/>
      <c r="G124" s="123"/>
      <c r="H124" s="123"/>
      <c r="I124" s="123"/>
      <c r="J124" s="123"/>
      <c r="K124" s="123"/>
      <c r="L124" s="123"/>
      <c r="M124" s="123"/>
      <c r="N124" s="123"/>
      <c r="O124" s="123"/>
      <c r="P124" s="123"/>
      <c r="Q124" s="123"/>
      <c r="R124" s="123"/>
      <c r="S124" s="123"/>
      <c r="T124" s="123"/>
      <c r="U124" s="7"/>
    </row>
    <row r="125" spans="1:21" x14ac:dyDescent="0.25">
      <c r="A125" s="24" t="str">
        <f t="shared" si="3"/>
        <v/>
      </c>
      <c r="C125" s="38" t="str">
        <f t="shared" si="4"/>
        <v/>
      </c>
      <c r="D125" s="60" t="str">
        <f>IF(E125=1,MAX($D$9:D124)+1,"")</f>
        <v/>
      </c>
      <c r="E125" s="60" t="str">
        <f t="shared" si="5"/>
        <v/>
      </c>
      <c r="F125" s="123"/>
      <c r="G125" s="123"/>
      <c r="H125" s="123"/>
      <c r="I125" s="123"/>
      <c r="J125" s="123"/>
      <c r="K125" s="123"/>
      <c r="L125" s="123"/>
      <c r="M125" s="123"/>
      <c r="N125" s="123"/>
      <c r="O125" s="123"/>
      <c r="P125" s="123"/>
      <c r="Q125" s="123"/>
      <c r="R125" s="123"/>
      <c r="S125" s="123"/>
      <c r="T125" s="123"/>
      <c r="U125" s="7"/>
    </row>
    <row r="126" spans="1:21" x14ac:dyDescent="0.25">
      <c r="A126" s="24" t="str">
        <f t="shared" si="3"/>
        <v/>
      </c>
      <c r="C126" s="38" t="str">
        <f t="shared" si="4"/>
        <v/>
      </c>
      <c r="D126" s="60" t="str">
        <f>IF(E126=1,MAX($D$9:D125)+1,"")</f>
        <v/>
      </c>
      <c r="E126" s="60" t="str">
        <f t="shared" si="5"/>
        <v/>
      </c>
      <c r="F126" s="123"/>
      <c r="G126" s="123"/>
      <c r="H126" s="123"/>
      <c r="I126" s="123"/>
      <c r="J126" s="123"/>
      <c r="K126" s="123"/>
      <c r="L126" s="123"/>
      <c r="M126" s="123"/>
      <c r="N126" s="123"/>
      <c r="O126" s="123"/>
      <c r="P126" s="123"/>
      <c r="Q126" s="123"/>
      <c r="R126" s="123"/>
      <c r="S126" s="123"/>
      <c r="T126" s="123"/>
      <c r="U126" s="7"/>
    </row>
    <row r="127" spans="1:21" x14ac:dyDescent="0.25">
      <c r="A127" s="24" t="str">
        <f t="shared" si="3"/>
        <v/>
      </c>
      <c r="C127" s="38" t="str">
        <f t="shared" si="4"/>
        <v/>
      </c>
      <c r="D127" s="60" t="str">
        <f>IF(E127=1,MAX($D$9:D126)+1,"")</f>
        <v/>
      </c>
      <c r="E127" s="60" t="str">
        <f t="shared" si="5"/>
        <v/>
      </c>
      <c r="F127" s="123"/>
      <c r="G127" s="123"/>
      <c r="H127" s="123"/>
      <c r="I127" s="123"/>
      <c r="J127" s="123"/>
      <c r="K127" s="123"/>
      <c r="L127" s="123"/>
      <c r="M127" s="123"/>
      <c r="N127" s="123"/>
      <c r="O127" s="123"/>
      <c r="P127" s="123"/>
      <c r="Q127" s="123"/>
      <c r="R127" s="123"/>
      <c r="S127" s="123"/>
      <c r="T127" s="123"/>
      <c r="U127" s="7"/>
    </row>
    <row r="128" spans="1:21" x14ac:dyDescent="0.25">
      <c r="A128" s="24" t="str">
        <f t="shared" si="3"/>
        <v/>
      </c>
      <c r="C128" s="38" t="str">
        <f t="shared" si="4"/>
        <v/>
      </c>
      <c r="D128" s="60" t="str">
        <f>IF(E128=1,MAX($D$9:D127)+1,"")</f>
        <v/>
      </c>
      <c r="E128" s="60" t="str">
        <f t="shared" si="5"/>
        <v/>
      </c>
      <c r="F128" s="123"/>
      <c r="G128" s="123"/>
      <c r="H128" s="123"/>
      <c r="I128" s="123"/>
      <c r="J128" s="123"/>
      <c r="K128" s="123"/>
      <c r="L128" s="123"/>
      <c r="M128" s="123"/>
      <c r="N128" s="123"/>
      <c r="O128" s="123"/>
      <c r="P128" s="123"/>
      <c r="Q128" s="123"/>
      <c r="R128" s="123"/>
      <c r="S128" s="123"/>
      <c r="T128" s="123"/>
      <c r="U128" s="7"/>
    </row>
    <row r="129" spans="1:21" x14ac:dyDescent="0.25">
      <c r="A129" s="24" t="str">
        <f t="shared" si="3"/>
        <v/>
      </c>
      <c r="C129" s="38" t="str">
        <f t="shared" si="4"/>
        <v/>
      </c>
      <c r="D129" s="60" t="str">
        <f>IF(E129=1,MAX($D$9:D128)+1,"")</f>
        <v/>
      </c>
      <c r="E129" s="60" t="str">
        <f t="shared" si="5"/>
        <v/>
      </c>
      <c r="F129" s="123"/>
      <c r="G129" s="123"/>
      <c r="H129" s="123"/>
      <c r="I129" s="123"/>
      <c r="J129" s="123"/>
      <c r="K129" s="123"/>
      <c r="L129" s="123"/>
      <c r="M129" s="123"/>
      <c r="N129" s="123"/>
      <c r="O129" s="123"/>
      <c r="P129" s="123"/>
      <c r="Q129" s="123"/>
      <c r="R129" s="123"/>
      <c r="S129" s="123"/>
      <c r="T129" s="123"/>
      <c r="U129" s="7"/>
    </row>
    <row r="130" spans="1:21" x14ac:dyDescent="0.25">
      <c r="A130" s="24" t="str">
        <f t="shared" si="3"/>
        <v/>
      </c>
      <c r="C130" s="38" t="str">
        <f t="shared" si="4"/>
        <v/>
      </c>
      <c r="D130" s="60" t="str">
        <f>IF(E130=1,MAX($D$9:D129)+1,"")</f>
        <v/>
      </c>
      <c r="E130" s="60" t="str">
        <f t="shared" si="5"/>
        <v/>
      </c>
      <c r="F130" s="123"/>
      <c r="G130" s="123"/>
      <c r="H130" s="123"/>
      <c r="I130" s="123"/>
      <c r="J130" s="123"/>
      <c r="K130" s="123"/>
      <c r="L130" s="123"/>
      <c r="M130" s="123"/>
      <c r="N130" s="123"/>
      <c r="O130" s="123"/>
      <c r="P130" s="123"/>
      <c r="Q130" s="123"/>
      <c r="R130" s="123"/>
      <c r="S130" s="123"/>
      <c r="T130" s="123"/>
      <c r="U130" s="7"/>
    </row>
    <row r="131" spans="1:21" x14ac:dyDescent="0.25">
      <c r="A131" s="24" t="str">
        <f t="shared" si="3"/>
        <v/>
      </c>
      <c r="C131" s="38" t="str">
        <f t="shared" si="4"/>
        <v/>
      </c>
      <c r="D131" s="60" t="str">
        <f>IF(E131=1,MAX($D$9:D130)+1,"")</f>
        <v/>
      </c>
      <c r="E131" s="60" t="str">
        <f t="shared" si="5"/>
        <v/>
      </c>
      <c r="F131" s="123"/>
      <c r="G131" s="123"/>
      <c r="H131" s="123"/>
      <c r="I131" s="123"/>
      <c r="J131" s="123"/>
      <c r="K131" s="123"/>
      <c r="L131" s="123"/>
      <c r="M131" s="123"/>
      <c r="N131" s="123"/>
      <c r="O131" s="123"/>
      <c r="P131" s="123"/>
      <c r="Q131" s="123"/>
      <c r="R131" s="123"/>
      <c r="S131" s="123"/>
      <c r="T131" s="123"/>
      <c r="U131" s="7"/>
    </row>
    <row r="132" spans="1:21" x14ac:dyDescent="0.25">
      <c r="A132" s="24" t="str">
        <f t="shared" si="3"/>
        <v/>
      </c>
      <c r="C132" s="38" t="str">
        <f t="shared" si="4"/>
        <v/>
      </c>
      <c r="D132" s="60" t="str">
        <f>IF(E132=1,MAX($D$9:D131)+1,"")</f>
        <v/>
      </c>
      <c r="E132" s="60" t="str">
        <f t="shared" si="5"/>
        <v/>
      </c>
      <c r="F132" s="123"/>
      <c r="G132" s="123"/>
      <c r="H132" s="123"/>
      <c r="I132" s="123"/>
      <c r="J132" s="123"/>
      <c r="K132" s="123"/>
      <c r="L132" s="123"/>
      <c r="M132" s="123"/>
      <c r="N132" s="123"/>
      <c r="O132" s="123"/>
      <c r="P132" s="123"/>
      <c r="Q132" s="123"/>
      <c r="R132" s="123"/>
      <c r="S132" s="123"/>
      <c r="T132" s="123"/>
      <c r="U132" s="7"/>
    </row>
    <row r="133" spans="1:21" x14ac:dyDescent="0.25">
      <c r="A133" s="24" t="str">
        <f t="shared" si="3"/>
        <v/>
      </c>
      <c r="C133" s="38" t="str">
        <f t="shared" si="4"/>
        <v/>
      </c>
      <c r="D133" s="60" t="str">
        <f>IF(E133=1,MAX($D$9:D132)+1,"")</f>
        <v/>
      </c>
      <c r="E133" s="60" t="str">
        <f t="shared" si="5"/>
        <v/>
      </c>
      <c r="F133" s="123"/>
      <c r="G133" s="123"/>
      <c r="H133" s="123"/>
      <c r="I133" s="123"/>
      <c r="J133" s="123"/>
      <c r="K133" s="123"/>
      <c r="L133" s="123"/>
      <c r="M133" s="123"/>
      <c r="N133" s="123"/>
      <c r="O133" s="123"/>
      <c r="P133" s="123"/>
      <c r="Q133" s="123"/>
      <c r="R133" s="123"/>
      <c r="S133" s="123"/>
      <c r="T133" s="123"/>
      <c r="U133" s="7"/>
    </row>
    <row r="134" spans="1:21" x14ac:dyDescent="0.25">
      <c r="A134" s="24" t="str">
        <f t="shared" si="3"/>
        <v/>
      </c>
      <c r="C134" s="38" t="str">
        <f t="shared" si="4"/>
        <v/>
      </c>
      <c r="D134" s="60" t="str">
        <f>IF(E134=1,MAX($D$9:D133)+1,"")</f>
        <v/>
      </c>
      <c r="E134" s="60" t="str">
        <f t="shared" si="5"/>
        <v/>
      </c>
      <c r="F134" s="123"/>
      <c r="G134" s="123"/>
      <c r="H134" s="123"/>
      <c r="I134" s="123"/>
      <c r="J134" s="123"/>
      <c r="K134" s="123"/>
      <c r="L134" s="123"/>
      <c r="M134" s="123"/>
      <c r="N134" s="123"/>
      <c r="O134" s="123"/>
      <c r="P134" s="123"/>
      <c r="Q134" s="123"/>
      <c r="R134" s="123"/>
      <c r="S134" s="123"/>
      <c r="T134" s="123"/>
      <c r="U134" s="7"/>
    </row>
    <row r="135" spans="1:21" x14ac:dyDescent="0.25">
      <c r="A135" s="24" t="str">
        <f t="shared" si="3"/>
        <v/>
      </c>
      <c r="C135" s="38" t="str">
        <f t="shared" si="4"/>
        <v/>
      </c>
      <c r="D135" s="60" t="str">
        <f>IF(E135=1,MAX($D$9:D134)+1,"")</f>
        <v/>
      </c>
      <c r="E135" s="60" t="str">
        <f t="shared" si="5"/>
        <v/>
      </c>
      <c r="F135" s="123"/>
      <c r="G135" s="123"/>
      <c r="H135" s="123"/>
      <c r="I135" s="123"/>
      <c r="J135" s="123"/>
      <c r="K135" s="123"/>
      <c r="L135" s="123"/>
      <c r="M135" s="123"/>
      <c r="N135" s="123"/>
      <c r="O135" s="123"/>
      <c r="P135" s="123"/>
      <c r="Q135" s="123"/>
      <c r="R135" s="123"/>
      <c r="S135" s="123"/>
      <c r="T135" s="123"/>
      <c r="U135" s="7"/>
    </row>
    <row r="136" spans="1:21" x14ac:dyDescent="0.25">
      <c r="A136" s="24" t="str">
        <f t="shared" si="3"/>
        <v/>
      </c>
      <c r="C136" s="38" t="str">
        <f t="shared" si="4"/>
        <v/>
      </c>
      <c r="D136" s="60" t="str">
        <f>IF(E136=1,MAX($D$9:D135)+1,"")</f>
        <v/>
      </c>
      <c r="E136" s="60" t="str">
        <f t="shared" si="5"/>
        <v/>
      </c>
      <c r="F136" s="123"/>
      <c r="G136" s="123"/>
      <c r="H136" s="123"/>
      <c r="I136" s="123"/>
      <c r="J136" s="123"/>
      <c r="K136" s="123"/>
      <c r="L136" s="123"/>
      <c r="M136" s="123"/>
      <c r="N136" s="123"/>
      <c r="O136" s="123"/>
      <c r="P136" s="123"/>
      <c r="Q136" s="123"/>
      <c r="R136" s="123"/>
      <c r="S136" s="123"/>
      <c r="T136" s="123"/>
      <c r="U136" s="7"/>
    </row>
    <row r="137" spans="1:21" x14ac:dyDescent="0.25">
      <c r="A137" s="24" t="str">
        <f t="shared" si="3"/>
        <v/>
      </c>
      <c r="C137" s="38" t="str">
        <f t="shared" si="4"/>
        <v/>
      </c>
      <c r="D137" s="60" t="str">
        <f>IF(E137=1,MAX($D$9:D136)+1,"")</f>
        <v/>
      </c>
      <c r="E137" s="60" t="str">
        <f t="shared" si="5"/>
        <v/>
      </c>
      <c r="F137" s="123"/>
      <c r="G137" s="123"/>
      <c r="H137" s="123"/>
      <c r="I137" s="123"/>
      <c r="J137" s="123"/>
      <c r="K137" s="123"/>
      <c r="L137" s="123"/>
      <c r="M137" s="123"/>
      <c r="N137" s="123"/>
      <c r="O137" s="123"/>
      <c r="P137" s="123"/>
      <c r="Q137" s="123"/>
      <c r="R137" s="123"/>
      <c r="S137" s="123"/>
      <c r="T137" s="123"/>
      <c r="U137" s="7"/>
    </row>
    <row r="138" spans="1:21" x14ac:dyDescent="0.25">
      <c r="A138" s="24" t="str">
        <f t="shared" ref="A138:A201" si="6">IF(COUNTBLANK(F138:T138)=15,"",A137+1)</f>
        <v/>
      </c>
      <c r="C138" s="38" t="str">
        <f t="shared" ref="C138:C201" si="7">IF(A138="","",C137+7)</f>
        <v/>
      </c>
      <c r="D138" s="60" t="str">
        <f>IF(E138=1,MAX($D$9:D137)+1,"")</f>
        <v/>
      </c>
      <c r="E138" s="60" t="str">
        <f t="shared" si="5"/>
        <v/>
      </c>
      <c r="F138" s="123"/>
      <c r="G138" s="123"/>
      <c r="H138" s="123"/>
      <c r="I138" s="123"/>
      <c r="J138" s="123"/>
      <c r="K138" s="123"/>
      <c r="L138" s="123"/>
      <c r="M138" s="123"/>
      <c r="N138" s="123"/>
      <c r="O138" s="123"/>
      <c r="P138" s="123"/>
      <c r="Q138" s="123"/>
      <c r="R138" s="123"/>
      <c r="S138" s="123"/>
      <c r="T138" s="123"/>
      <c r="U138" s="7"/>
    </row>
    <row r="139" spans="1:21" x14ac:dyDescent="0.25">
      <c r="A139" s="24" t="str">
        <f t="shared" si="6"/>
        <v/>
      </c>
      <c r="C139" s="38" t="str">
        <f t="shared" si="7"/>
        <v/>
      </c>
      <c r="D139" s="60" t="str">
        <f>IF(E139=1,MAX($D$9:D138)+1,"")</f>
        <v/>
      </c>
      <c r="E139" s="60" t="str">
        <f t="shared" ref="E139:E202" si="8">IF(A139="","",IF(E138=12,1,E138+1))</f>
        <v/>
      </c>
      <c r="F139" s="123"/>
      <c r="G139" s="123"/>
      <c r="H139" s="123"/>
      <c r="I139" s="123"/>
      <c r="J139" s="123"/>
      <c r="K139" s="123"/>
      <c r="L139" s="123"/>
      <c r="M139" s="123"/>
      <c r="N139" s="123"/>
      <c r="O139" s="123"/>
      <c r="P139" s="123"/>
      <c r="Q139" s="123"/>
      <c r="R139" s="123"/>
      <c r="S139" s="123"/>
      <c r="T139" s="123"/>
      <c r="U139" s="7"/>
    </row>
    <row r="140" spans="1:21" x14ac:dyDescent="0.25">
      <c r="A140" s="24" t="str">
        <f t="shared" si="6"/>
        <v/>
      </c>
      <c r="C140" s="38" t="str">
        <f t="shared" si="7"/>
        <v/>
      </c>
      <c r="D140" s="60" t="str">
        <f>IF(E140=1,MAX($D$9:D139)+1,"")</f>
        <v/>
      </c>
      <c r="E140" s="60" t="str">
        <f t="shared" si="8"/>
        <v/>
      </c>
      <c r="F140" s="123"/>
      <c r="G140" s="123"/>
      <c r="H140" s="123"/>
      <c r="I140" s="123"/>
      <c r="J140" s="123"/>
      <c r="K140" s="123"/>
      <c r="L140" s="123"/>
      <c r="M140" s="123"/>
      <c r="N140" s="123"/>
      <c r="O140" s="123"/>
      <c r="P140" s="123"/>
      <c r="Q140" s="123"/>
      <c r="R140" s="123"/>
      <c r="S140" s="123"/>
      <c r="T140" s="123"/>
      <c r="U140" s="7"/>
    </row>
    <row r="141" spans="1:21" x14ac:dyDescent="0.25">
      <c r="A141" s="24" t="str">
        <f t="shared" si="6"/>
        <v/>
      </c>
      <c r="C141" s="38" t="str">
        <f t="shared" si="7"/>
        <v/>
      </c>
      <c r="D141" s="60" t="str">
        <f>IF(E141=1,MAX($D$9:D140)+1,"")</f>
        <v/>
      </c>
      <c r="E141" s="60" t="str">
        <f t="shared" si="8"/>
        <v/>
      </c>
      <c r="F141" s="123"/>
      <c r="G141" s="123"/>
      <c r="H141" s="123"/>
      <c r="I141" s="123"/>
      <c r="J141" s="123"/>
      <c r="K141" s="123"/>
      <c r="L141" s="123"/>
      <c r="M141" s="123"/>
      <c r="N141" s="123"/>
      <c r="O141" s="123"/>
      <c r="P141" s="123"/>
      <c r="Q141" s="123"/>
      <c r="R141" s="123"/>
      <c r="S141" s="123"/>
      <c r="T141" s="123"/>
      <c r="U141" s="7"/>
    </row>
    <row r="142" spans="1:21" x14ac:dyDescent="0.25">
      <c r="A142" s="24" t="str">
        <f t="shared" si="6"/>
        <v/>
      </c>
      <c r="C142" s="38" t="str">
        <f t="shared" si="7"/>
        <v/>
      </c>
      <c r="D142" s="60" t="str">
        <f>IF(E142=1,MAX($D$9:D141)+1,"")</f>
        <v/>
      </c>
      <c r="E142" s="60" t="str">
        <f t="shared" si="8"/>
        <v/>
      </c>
      <c r="F142" s="123"/>
      <c r="G142" s="123"/>
      <c r="H142" s="123"/>
      <c r="I142" s="123"/>
      <c r="J142" s="123"/>
      <c r="K142" s="123"/>
      <c r="L142" s="123"/>
      <c r="M142" s="123"/>
      <c r="N142" s="123"/>
      <c r="O142" s="123"/>
      <c r="P142" s="123"/>
      <c r="Q142" s="123"/>
      <c r="R142" s="123"/>
      <c r="S142" s="123"/>
      <c r="T142" s="123"/>
      <c r="U142" s="7"/>
    </row>
    <row r="143" spans="1:21" x14ac:dyDescent="0.25">
      <c r="A143" s="24" t="str">
        <f t="shared" si="6"/>
        <v/>
      </c>
      <c r="C143" s="38" t="str">
        <f t="shared" si="7"/>
        <v/>
      </c>
      <c r="D143" s="60" t="str">
        <f>IF(E143=1,MAX($D$9:D142)+1,"")</f>
        <v/>
      </c>
      <c r="E143" s="60" t="str">
        <f t="shared" si="8"/>
        <v/>
      </c>
      <c r="F143" s="123"/>
      <c r="G143" s="123"/>
      <c r="H143" s="123"/>
      <c r="I143" s="123"/>
      <c r="J143" s="123"/>
      <c r="K143" s="123"/>
      <c r="L143" s="123"/>
      <c r="M143" s="123"/>
      <c r="N143" s="123"/>
      <c r="O143" s="123"/>
      <c r="P143" s="123"/>
      <c r="Q143" s="123"/>
      <c r="R143" s="123"/>
      <c r="S143" s="123"/>
      <c r="T143" s="123"/>
      <c r="U143" s="7"/>
    </row>
    <row r="144" spans="1:21" x14ac:dyDescent="0.25">
      <c r="A144" s="24" t="str">
        <f t="shared" si="6"/>
        <v/>
      </c>
      <c r="C144" s="38" t="str">
        <f t="shared" si="7"/>
        <v/>
      </c>
      <c r="D144" s="60" t="str">
        <f>IF(E144=1,MAX($D$9:D143)+1,"")</f>
        <v/>
      </c>
      <c r="E144" s="60" t="str">
        <f t="shared" si="8"/>
        <v/>
      </c>
      <c r="F144" s="123"/>
      <c r="G144" s="123"/>
      <c r="H144" s="123"/>
      <c r="I144" s="123"/>
      <c r="J144" s="123"/>
      <c r="K144" s="123"/>
      <c r="L144" s="123"/>
      <c r="M144" s="123"/>
      <c r="N144" s="123"/>
      <c r="O144" s="123"/>
      <c r="P144" s="123"/>
      <c r="Q144" s="123"/>
      <c r="R144" s="123"/>
      <c r="S144" s="123"/>
      <c r="T144" s="123"/>
      <c r="U144" s="7"/>
    </row>
    <row r="145" spans="1:21" x14ac:dyDescent="0.25">
      <c r="A145" s="24" t="str">
        <f t="shared" si="6"/>
        <v/>
      </c>
      <c r="C145" s="38" t="str">
        <f t="shared" si="7"/>
        <v/>
      </c>
      <c r="D145" s="60" t="str">
        <f>IF(E145=1,MAX($D$9:D144)+1,"")</f>
        <v/>
      </c>
      <c r="E145" s="60" t="str">
        <f t="shared" si="8"/>
        <v/>
      </c>
      <c r="F145" s="123"/>
      <c r="G145" s="123"/>
      <c r="H145" s="123"/>
      <c r="I145" s="123"/>
      <c r="J145" s="123"/>
      <c r="K145" s="123"/>
      <c r="L145" s="123"/>
      <c r="M145" s="123"/>
      <c r="N145" s="123"/>
      <c r="O145" s="123"/>
      <c r="P145" s="123"/>
      <c r="Q145" s="123"/>
      <c r="R145" s="123"/>
      <c r="S145" s="123"/>
      <c r="T145" s="123"/>
      <c r="U145" s="7"/>
    </row>
    <row r="146" spans="1:21" x14ac:dyDescent="0.25">
      <c r="A146" s="24" t="str">
        <f t="shared" si="6"/>
        <v/>
      </c>
      <c r="C146" s="38" t="str">
        <f t="shared" si="7"/>
        <v/>
      </c>
      <c r="D146" s="60" t="str">
        <f>IF(E146=1,MAX($D$9:D145)+1,"")</f>
        <v/>
      </c>
      <c r="E146" s="60" t="str">
        <f t="shared" si="8"/>
        <v/>
      </c>
      <c r="F146" s="123"/>
      <c r="G146" s="123"/>
      <c r="H146" s="123"/>
      <c r="I146" s="123"/>
      <c r="J146" s="123"/>
      <c r="K146" s="123"/>
      <c r="L146" s="123"/>
      <c r="M146" s="123"/>
      <c r="N146" s="123"/>
      <c r="O146" s="123"/>
      <c r="P146" s="123"/>
      <c r="Q146" s="123"/>
      <c r="R146" s="123"/>
      <c r="S146" s="123"/>
      <c r="T146" s="123"/>
      <c r="U146" s="7"/>
    </row>
    <row r="147" spans="1:21" x14ac:dyDescent="0.25">
      <c r="A147" s="24" t="str">
        <f t="shared" si="6"/>
        <v/>
      </c>
      <c r="C147" s="38" t="str">
        <f t="shared" si="7"/>
        <v/>
      </c>
      <c r="D147" s="60" t="str">
        <f>IF(E147=1,MAX($D$9:D146)+1,"")</f>
        <v/>
      </c>
      <c r="E147" s="60" t="str">
        <f t="shared" si="8"/>
        <v/>
      </c>
      <c r="F147" s="123"/>
      <c r="G147" s="123"/>
      <c r="H147" s="123"/>
      <c r="I147" s="123"/>
      <c r="J147" s="123"/>
      <c r="K147" s="123"/>
      <c r="L147" s="123"/>
      <c r="M147" s="123"/>
      <c r="N147" s="123"/>
      <c r="O147" s="123"/>
      <c r="P147" s="123"/>
      <c r="Q147" s="123"/>
      <c r="R147" s="123"/>
      <c r="S147" s="123"/>
      <c r="T147" s="123"/>
      <c r="U147" s="7"/>
    </row>
    <row r="148" spans="1:21" x14ac:dyDescent="0.25">
      <c r="A148" s="24" t="str">
        <f t="shared" si="6"/>
        <v/>
      </c>
      <c r="C148" s="38" t="str">
        <f t="shared" si="7"/>
        <v/>
      </c>
      <c r="D148" s="60" t="str">
        <f>IF(E148=1,MAX($D$9:D147)+1,"")</f>
        <v/>
      </c>
      <c r="E148" s="60" t="str">
        <f t="shared" si="8"/>
        <v/>
      </c>
      <c r="F148" s="123"/>
      <c r="G148" s="123"/>
      <c r="H148" s="123"/>
      <c r="I148" s="123"/>
      <c r="J148" s="123"/>
      <c r="K148" s="123"/>
      <c r="L148" s="123"/>
      <c r="M148" s="123"/>
      <c r="N148" s="123"/>
      <c r="O148" s="123"/>
      <c r="P148" s="123"/>
      <c r="Q148" s="123"/>
      <c r="R148" s="123"/>
      <c r="S148" s="123"/>
      <c r="T148" s="123"/>
      <c r="U148" s="7"/>
    </row>
    <row r="149" spans="1:21" x14ac:dyDescent="0.25">
      <c r="A149" s="24" t="str">
        <f t="shared" si="6"/>
        <v/>
      </c>
      <c r="C149" s="38" t="str">
        <f t="shared" si="7"/>
        <v/>
      </c>
      <c r="D149" s="60" t="str">
        <f>IF(E149=1,MAX($D$9:D148)+1,"")</f>
        <v/>
      </c>
      <c r="E149" s="60" t="str">
        <f t="shared" si="8"/>
        <v/>
      </c>
      <c r="F149" s="123"/>
      <c r="G149" s="123"/>
      <c r="H149" s="123"/>
      <c r="I149" s="123"/>
      <c r="J149" s="123"/>
      <c r="K149" s="123"/>
      <c r="L149" s="123"/>
      <c r="M149" s="123"/>
      <c r="N149" s="123"/>
      <c r="O149" s="123"/>
      <c r="P149" s="123"/>
      <c r="Q149" s="123"/>
      <c r="R149" s="123"/>
      <c r="S149" s="123"/>
      <c r="T149" s="123"/>
      <c r="U149" s="7"/>
    </row>
    <row r="150" spans="1:21" x14ac:dyDescent="0.25">
      <c r="A150" s="24" t="str">
        <f t="shared" si="6"/>
        <v/>
      </c>
      <c r="C150" s="38" t="str">
        <f t="shared" si="7"/>
        <v/>
      </c>
      <c r="D150" s="60" t="str">
        <f>IF(E150=1,MAX($D$9:D149)+1,"")</f>
        <v/>
      </c>
      <c r="E150" s="60" t="str">
        <f t="shared" si="8"/>
        <v/>
      </c>
      <c r="F150" s="123"/>
      <c r="G150" s="123"/>
      <c r="H150" s="123"/>
      <c r="I150" s="123"/>
      <c r="J150" s="123"/>
      <c r="K150" s="123"/>
      <c r="L150" s="123"/>
      <c r="M150" s="123"/>
      <c r="N150" s="123"/>
      <c r="O150" s="123"/>
      <c r="P150" s="123"/>
      <c r="Q150" s="123"/>
      <c r="R150" s="123"/>
      <c r="S150" s="123"/>
      <c r="T150" s="123"/>
      <c r="U150" s="7"/>
    </row>
    <row r="151" spans="1:21" x14ac:dyDescent="0.25">
      <c r="A151" s="24" t="str">
        <f t="shared" si="6"/>
        <v/>
      </c>
      <c r="C151" s="38" t="str">
        <f t="shared" si="7"/>
        <v/>
      </c>
      <c r="D151" s="60" t="str">
        <f>IF(E151=1,MAX($D$9:D150)+1,"")</f>
        <v/>
      </c>
      <c r="E151" s="60" t="str">
        <f t="shared" si="8"/>
        <v/>
      </c>
      <c r="F151" s="123"/>
      <c r="G151" s="123"/>
      <c r="H151" s="123"/>
      <c r="I151" s="123"/>
      <c r="J151" s="123"/>
      <c r="K151" s="123"/>
      <c r="L151" s="123"/>
      <c r="M151" s="123"/>
      <c r="N151" s="123"/>
      <c r="O151" s="123"/>
      <c r="P151" s="123"/>
      <c r="Q151" s="123"/>
      <c r="R151" s="123"/>
      <c r="S151" s="123"/>
      <c r="T151" s="123"/>
      <c r="U151" s="7"/>
    </row>
    <row r="152" spans="1:21" x14ac:dyDescent="0.25">
      <c r="A152" s="24" t="str">
        <f t="shared" si="6"/>
        <v/>
      </c>
      <c r="C152" s="38" t="str">
        <f t="shared" si="7"/>
        <v/>
      </c>
      <c r="D152" s="60" t="str">
        <f>IF(E152=1,MAX($D$9:D151)+1,"")</f>
        <v/>
      </c>
      <c r="E152" s="60" t="str">
        <f t="shared" si="8"/>
        <v/>
      </c>
      <c r="F152" s="123"/>
      <c r="G152" s="123"/>
      <c r="H152" s="123"/>
      <c r="I152" s="123"/>
      <c r="J152" s="123"/>
      <c r="K152" s="123"/>
      <c r="L152" s="123"/>
      <c r="M152" s="123"/>
      <c r="N152" s="123"/>
      <c r="O152" s="123"/>
      <c r="P152" s="123"/>
      <c r="Q152" s="123"/>
      <c r="R152" s="123"/>
      <c r="S152" s="123"/>
      <c r="T152" s="123"/>
      <c r="U152" s="7"/>
    </row>
    <row r="153" spans="1:21" x14ac:dyDescent="0.25">
      <c r="A153" s="24" t="str">
        <f t="shared" si="6"/>
        <v/>
      </c>
      <c r="C153" s="38" t="str">
        <f t="shared" si="7"/>
        <v/>
      </c>
      <c r="D153" s="60" t="str">
        <f>IF(E153=1,MAX($D$9:D152)+1,"")</f>
        <v/>
      </c>
      <c r="E153" s="60" t="str">
        <f t="shared" si="8"/>
        <v/>
      </c>
      <c r="F153" s="123"/>
      <c r="G153" s="123"/>
      <c r="H153" s="123"/>
      <c r="I153" s="123"/>
      <c r="J153" s="123"/>
      <c r="K153" s="123"/>
      <c r="L153" s="123"/>
      <c r="M153" s="123"/>
      <c r="N153" s="123"/>
      <c r="O153" s="123"/>
      <c r="P153" s="123"/>
      <c r="Q153" s="123"/>
      <c r="R153" s="123"/>
      <c r="S153" s="123"/>
      <c r="T153" s="123"/>
      <c r="U153" s="7"/>
    </row>
    <row r="154" spans="1:21" x14ac:dyDescent="0.25">
      <c r="A154" s="24" t="str">
        <f t="shared" si="6"/>
        <v/>
      </c>
      <c r="C154" s="38" t="str">
        <f t="shared" si="7"/>
        <v/>
      </c>
      <c r="D154" s="60" t="str">
        <f>IF(E154=1,MAX($D$9:D153)+1,"")</f>
        <v/>
      </c>
      <c r="E154" s="60" t="str">
        <f t="shared" si="8"/>
        <v/>
      </c>
      <c r="F154" s="123"/>
      <c r="G154" s="123"/>
      <c r="H154" s="123"/>
      <c r="I154" s="123"/>
      <c r="J154" s="123"/>
      <c r="K154" s="123"/>
      <c r="L154" s="123"/>
      <c r="M154" s="123"/>
      <c r="N154" s="123"/>
      <c r="O154" s="123"/>
      <c r="P154" s="123"/>
      <c r="Q154" s="123"/>
      <c r="R154" s="123"/>
      <c r="S154" s="123"/>
      <c r="T154" s="123"/>
      <c r="U154" s="7"/>
    </row>
    <row r="155" spans="1:21" x14ac:dyDescent="0.25">
      <c r="A155" s="24" t="str">
        <f t="shared" si="6"/>
        <v/>
      </c>
      <c r="C155" s="38" t="str">
        <f t="shared" si="7"/>
        <v/>
      </c>
      <c r="D155" s="60" t="str">
        <f>IF(E155=1,MAX($D$9:D154)+1,"")</f>
        <v/>
      </c>
      <c r="E155" s="60" t="str">
        <f t="shared" si="8"/>
        <v/>
      </c>
      <c r="F155" s="123"/>
      <c r="G155" s="123"/>
      <c r="H155" s="123"/>
      <c r="I155" s="123"/>
      <c r="J155" s="123"/>
      <c r="K155" s="123"/>
      <c r="L155" s="123"/>
      <c r="M155" s="123"/>
      <c r="N155" s="123"/>
      <c r="O155" s="123"/>
      <c r="P155" s="123"/>
      <c r="Q155" s="123"/>
      <c r="R155" s="123"/>
      <c r="S155" s="123"/>
      <c r="T155" s="123"/>
      <c r="U155" s="7"/>
    </row>
    <row r="156" spans="1:21" x14ac:dyDescent="0.25">
      <c r="A156" s="24" t="str">
        <f t="shared" si="6"/>
        <v/>
      </c>
      <c r="C156" s="38" t="str">
        <f t="shared" si="7"/>
        <v/>
      </c>
      <c r="D156" s="60" t="str">
        <f>IF(E156=1,MAX($D$9:D155)+1,"")</f>
        <v/>
      </c>
      <c r="E156" s="60" t="str">
        <f t="shared" si="8"/>
        <v/>
      </c>
      <c r="F156" s="123"/>
      <c r="G156" s="123"/>
      <c r="H156" s="123"/>
      <c r="I156" s="123"/>
      <c r="J156" s="123"/>
      <c r="K156" s="123"/>
      <c r="L156" s="123"/>
      <c r="M156" s="123"/>
      <c r="N156" s="123"/>
      <c r="O156" s="123"/>
      <c r="P156" s="123"/>
      <c r="Q156" s="123"/>
      <c r="R156" s="123"/>
      <c r="S156" s="123"/>
      <c r="T156" s="123"/>
      <c r="U156" s="7"/>
    </row>
    <row r="157" spans="1:21" x14ac:dyDescent="0.25">
      <c r="A157" s="24" t="str">
        <f t="shared" si="6"/>
        <v/>
      </c>
      <c r="C157" s="38" t="str">
        <f t="shared" si="7"/>
        <v/>
      </c>
      <c r="D157" s="60" t="str">
        <f>IF(E157=1,MAX($D$9:D156)+1,"")</f>
        <v/>
      </c>
      <c r="E157" s="60" t="str">
        <f t="shared" si="8"/>
        <v/>
      </c>
      <c r="F157" s="123"/>
      <c r="G157" s="123"/>
      <c r="H157" s="123"/>
      <c r="I157" s="123"/>
      <c r="J157" s="123"/>
      <c r="K157" s="123"/>
      <c r="L157" s="123"/>
      <c r="M157" s="123"/>
      <c r="N157" s="123"/>
      <c r="O157" s="123"/>
      <c r="P157" s="123"/>
      <c r="Q157" s="123"/>
      <c r="R157" s="123"/>
      <c r="S157" s="123"/>
      <c r="T157" s="123"/>
      <c r="U157" s="7"/>
    </row>
    <row r="158" spans="1:21" x14ac:dyDescent="0.25">
      <c r="A158" s="24" t="str">
        <f t="shared" si="6"/>
        <v/>
      </c>
      <c r="C158" s="38" t="str">
        <f t="shared" si="7"/>
        <v/>
      </c>
      <c r="D158" s="60" t="str">
        <f>IF(E158=1,MAX($D$9:D157)+1,"")</f>
        <v/>
      </c>
      <c r="E158" s="60" t="str">
        <f t="shared" si="8"/>
        <v/>
      </c>
      <c r="F158" s="123"/>
      <c r="G158" s="123"/>
      <c r="H158" s="123"/>
      <c r="I158" s="123"/>
      <c r="J158" s="123"/>
      <c r="K158" s="123"/>
      <c r="L158" s="123"/>
      <c r="M158" s="123"/>
      <c r="N158" s="123"/>
      <c r="O158" s="123"/>
      <c r="P158" s="123"/>
      <c r="Q158" s="123"/>
      <c r="R158" s="123"/>
      <c r="S158" s="123"/>
      <c r="T158" s="123"/>
      <c r="U158" s="7"/>
    </row>
    <row r="159" spans="1:21" x14ac:dyDescent="0.25">
      <c r="A159" s="24" t="str">
        <f t="shared" si="6"/>
        <v/>
      </c>
      <c r="C159" s="38" t="str">
        <f t="shared" si="7"/>
        <v/>
      </c>
      <c r="D159" s="60" t="str">
        <f>IF(E159=1,MAX($D$9:D158)+1,"")</f>
        <v/>
      </c>
      <c r="E159" s="60" t="str">
        <f t="shared" si="8"/>
        <v/>
      </c>
      <c r="F159" s="123"/>
      <c r="G159" s="123"/>
      <c r="H159" s="123"/>
      <c r="I159" s="123"/>
      <c r="J159" s="123"/>
      <c r="K159" s="123"/>
      <c r="L159" s="123"/>
      <c r="M159" s="123"/>
      <c r="N159" s="123"/>
      <c r="O159" s="123"/>
      <c r="P159" s="123"/>
      <c r="Q159" s="123"/>
      <c r="R159" s="123"/>
      <c r="S159" s="123"/>
      <c r="T159" s="123"/>
      <c r="U159" s="7"/>
    </row>
    <row r="160" spans="1:21" x14ac:dyDescent="0.25">
      <c r="A160" s="24" t="str">
        <f t="shared" si="6"/>
        <v/>
      </c>
      <c r="C160" s="38" t="str">
        <f t="shared" si="7"/>
        <v/>
      </c>
      <c r="D160" s="60" t="str">
        <f>IF(E160=1,MAX($D$9:D159)+1,"")</f>
        <v/>
      </c>
      <c r="E160" s="60" t="str">
        <f t="shared" si="8"/>
        <v/>
      </c>
      <c r="F160" s="123"/>
      <c r="G160" s="123"/>
      <c r="H160" s="123"/>
      <c r="I160" s="123"/>
      <c r="J160" s="123"/>
      <c r="K160" s="123"/>
      <c r="L160" s="123"/>
      <c r="M160" s="123"/>
      <c r="N160" s="123"/>
      <c r="O160" s="123"/>
      <c r="P160" s="123"/>
      <c r="Q160" s="123"/>
      <c r="R160" s="123"/>
      <c r="S160" s="123"/>
      <c r="T160" s="123"/>
      <c r="U160" s="7"/>
    </row>
    <row r="161" spans="1:21" x14ac:dyDescent="0.25">
      <c r="A161" s="24" t="str">
        <f t="shared" si="6"/>
        <v/>
      </c>
      <c r="C161" s="38" t="str">
        <f t="shared" si="7"/>
        <v/>
      </c>
      <c r="D161" s="60" t="str">
        <f>IF(E161=1,MAX($D$9:D160)+1,"")</f>
        <v/>
      </c>
      <c r="E161" s="60" t="str">
        <f t="shared" si="8"/>
        <v/>
      </c>
      <c r="F161" s="123"/>
      <c r="G161" s="123"/>
      <c r="H161" s="123"/>
      <c r="I161" s="123"/>
      <c r="J161" s="123"/>
      <c r="K161" s="123"/>
      <c r="L161" s="123"/>
      <c r="M161" s="123"/>
      <c r="N161" s="123"/>
      <c r="O161" s="123"/>
      <c r="P161" s="123"/>
      <c r="Q161" s="123"/>
      <c r="R161" s="123"/>
      <c r="S161" s="123"/>
      <c r="T161" s="123"/>
      <c r="U161" s="7"/>
    </row>
    <row r="162" spans="1:21" x14ac:dyDescent="0.25">
      <c r="A162" s="24" t="str">
        <f t="shared" si="6"/>
        <v/>
      </c>
      <c r="C162" s="38" t="str">
        <f t="shared" si="7"/>
        <v/>
      </c>
      <c r="D162" s="60" t="str">
        <f>IF(E162=1,MAX($D$9:D161)+1,"")</f>
        <v/>
      </c>
      <c r="E162" s="60" t="str">
        <f t="shared" si="8"/>
        <v/>
      </c>
      <c r="F162" s="123"/>
      <c r="G162" s="123"/>
      <c r="H162" s="123"/>
      <c r="I162" s="123"/>
      <c r="J162" s="123"/>
      <c r="K162" s="123"/>
      <c r="L162" s="123"/>
      <c r="M162" s="123"/>
      <c r="N162" s="123"/>
      <c r="O162" s="123"/>
      <c r="P162" s="123"/>
      <c r="Q162" s="123"/>
      <c r="R162" s="123"/>
      <c r="S162" s="123"/>
      <c r="T162" s="123"/>
      <c r="U162" s="7"/>
    </row>
    <row r="163" spans="1:21" x14ac:dyDescent="0.25">
      <c r="A163" s="24" t="str">
        <f t="shared" si="6"/>
        <v/>
      </c>
      <c r="C163" s="38" t="str">
        <f t="shared" si="7"/>
        <v/>
      </c>
      <c r="D163" s="60" t="str">
        <f>IF(E163=1,MAX($D$9:D162)+1,"")</f>
        <v/>
      </c>
      <c r="E163" s="60" t="str">
        <f t="shared" si="8"/>
        <v/>
      </c>
      <c r="F163" s="123"/>
      <c r="G163" s="123"/>
      <c r="H163" s="123"/>
      <c r="I163" s="123"/>
      <c r="J163" s="123"/>
      <c r="K163" s="123"/>
      <c r="L163" s="123"/>
      <c r="M163" s="123"/>
      <c r="N163" s="123"/>
      <c r="O163" s="123"/>
      <c r="P163" s="123"/>
      <c r="Q163" s="123"/>
      <c r="R163" s="123"/>
      <c r="S163" s="123"/>
      <c r="T163" s="123"/>
      <c r="U163" s="7"/>
    </row>
    <row r="164" spans="1:21" x14ac:dyDescent="0.25">
      <c r="A164" s="24" t="str">
        <f t="shared" si="6"/>
        <v/>
      </c>
      <c r="C164" s="38" t="str">
        <f t="shared" si="7"/>
        <v/>
      </c>
      <c r="D164" s="60" t="str">
        <f>IF(E164=1,MAX($D$9:D163)+1,"")</f>
        <v/>
      </c>
      <c r="E164" s="60" t="str">
        <f t="shared" si="8"/>
        <v/>
      </c>
      <c r="F164" s="123"/>
      <c r="G164" s="123"/>
      <c r="H164" s="123"/>
      <c r="I164" s="123"/>
      <c r="J164" s="123"/>
      <c r="K164" s="123"/>
      <c r="L164" s="123"/>
      <c r="M164" s="123"/>
      <c r="N164" s="123"/>
      <c r="O164" s="123"/>
      <c r="P164" s="123"/>
      <c r="Q164" s="123"/>
      <c r="R164" s="123"/>
      <c r="S164" s="123"/>
      <c r="T164" s="123"/>
      <c r="U164" s="7"/>
    </row>
    <row r="165" spans="1:21" x14ac:dyDescent="0.25">
      <c r="A165" s="24" t="str">
        <f t="shared" si="6"/>
        <v/>
      </c>
      <c r="C165" s="38" t="str">
        <f t="shared" si="7"/>
        <v/>
      </c>
      <c r="D165" s="60" t="str">
        <f>IF(E165=1,MAX($D$9:D164)+1,"")</f>
        <v/>
      </c>
      <c r="E165" s="60" t="str">
        <f t="shared" si="8"/>
        <v/>
      </c>
      <c r="F165" s="123"/>
      <c r="G165" s="123"/>
      <c r="H165" s="123"/>
      <c r="I165" s="123"/>
      <c r="J165" s="123"/>
      <c r="K165" s="123"/>
      <c r="L165" s="123"/>
      <c r="M165" s="123"/>
      <c r="N165" s="123"/>
      <c r="O165" s="123"/>
      <c r="P165" s="123"/>
      <c r="Q165" s="123"/>
      <c r="R165" s="123"/>
      <c r="S165" s="123"/>
      <c r="T165" s="123"/>
      <c r="U165" s="7"/>
    </row>
    <row r="166" spans="1:21" x14ac:dyDescent="0.25">
      <c r="A166" s="24" t="str">
        <f t="shared" si="6"/>
        <v/>
      </c>
      <c r="C166" s="38" t="str">
        <f t="shared" si="7"/>
        <v/>
      </c>
      <c r="D166" s="60" t="str">
        <f>IF(E166=1,MAX($D$9:D165)+1,"")</f>
        <v/>
      </c>
      <c r="E166" s="60" t="str">
        <f t="shared" si="8"/>
        <v/>
      </c>
      <c r="F166" s="123"/>
      <c r="G166" s="123"/>
      <c r="H166" s="123"/>
      <c r="I166" s="123"/>
      <c r="J166" s="123"/>
      <c r="K166" s="123"/>
      <c r="L166" s="123"/>
      <c r="M166" s="123"/>
      <c r="N166" s="123"/>
      <c r="O166" s="123"/>
      <c r="P166" s="123"/>
      <c r="Q166" s="123"/>
      <c r="R166" s="123"/>
      <c r="S166" s="123"/>
      <c r="T166" s="123"/>
      <c r="U166" s="7"/>
    </row>
    <row r="167" spans="1:21" x14ac:dyDescent="0.25">
      <c r="A167" s="24" t="str">
        <f t="shared" si="6"/>
        <v/>
      </c>
      <c r="C167" s="38" t="str">
        <f t="shared" si="7"/>
        <v/>
      </c>
      <c r="D167" s="60" t="str">
        <f>IF(E167=1,MAX($D$9:D166)+1,"")</f>
        <v/>
      </c>
      <c r="E167" s="60" t="str">
        <f t="shared" si="8"/>
        <v/>
      </c>
      <c r="F167" s="123"/>
      <c r="G167" s="123"/>
      <c r="H167" s="123"/>
      <c r="I167" s="123"/>
      <c r="J167" s="123"/>
      <c r="K167" s="123"/>
      <c r="L167" s="123"/>
      <c r="M167" s="123"/>
      <c r="N167" s="123"/>
      <c r="O167" s="123"/>
      <c r="P167" s="123"/>
      <c r="Q167" s="123"/>
      <c r="R167" s="123"/>
      <c r="S167" s="123"/>
      <c r="T167" s="123"/>
      <c r="U167" s="7"/>
    </row>
    <row r="168" spans="1:21" x14ac:dyDescent="0.25">
      <c r="A168" s="24" t="str">
        <f t="shared" si="6"/>
        <v/>
      </c>
      <c r="C168" s="38" t="str">
        <f t="shared" si="7"/>
        <v/>
      </c>
      <c r="D168" s="60" t="str">
        <f>IF(E168=1,MAX($D$9:D167)+1,"")</f>
        <v/>
      </c>
      <c r="E168" s="60" t="str">
        <f t="shared" si="8"/>
        <v/>
      </c>
      <c r="F168" s="123"/>
      <c r="G168" s="123"/>
      <c r="H168" s="123"/>
      <c r="I168" s="123"/>
      <c r="J168" s="123"/>
      <c r="K168" s="123"/>
      <c r="L168" s="123"/>
      <c r="M168" s="123"/>
      <c r="N168" s="123"/>
      <c r="O168" s="123"/>
      <c r="P168" s="123"/>
      <c r="Q168" s="123"/>
      <c r="R168" s="123"/>
      <c r="S168" s="123"/>
      <c r="T168" s="123"/>
      <c r="U168" s="7"/>
    </row>
    <row r="169" spans="1:21" x14ac:dyDescent="0.25">
      <c r="A169" s="24" t="str">
        <f t="shared" si="6"/>
        <v/>
      </c>
      <c r="C169" s="38" t="str">
        <f t="shared" si="7"/>
        <v/>
      </c>
      <c r="D169" s="60" t="str">
        <f>IF(E169=1,MAX($D$9:D168)+1,"")</f>
        <v/>
      </c>
      <c r="E169" s="60" t="str">
        <f t="shared" si="8"/>
        <v/>
      </c>
      <c r="F169" s="123"/>
      <c r="G169" s="123"/>
      <c r="H169" s="123"/>
      <c r="I169" s="123"/>
      <c r="J169" s="123"/>
      <c r="K169" s="123"/>
      <c r="L169" s="123"/>
      <c r="M169" s="123"/>
      <c r="N169" s="123"/>
      <c r="O169" s="123"/>
      <c r="P169" s="123"/>
      <c r="Q169" s="123"/>
      <c r="R169" s="123"/>
      <c r="S169" s="123"/>
      <c r="T169" s="123"/>
      <c r="U169" s="7"/>
    </row>
    <row r="170" spans="1:21" x14ac:dyDescent="0.25">
      <c r="A170" s="24" t="str">
        <f t="shared" si="6"/>
        <v/>
      </c>
      <c r="C170" s="38" t="str">
        <f t="shared" si="7"/>
        <v/>
      </c>
      <c r="D170" s="60" t="str">
        <f>IF(E170=1,MAX($D$9:D169)+1,"")</f>
        <v/>
      </c>
      <c r="E170" s="60" t="str">
        <f t="shared" si="8"/>
        <v/>
      </c>
      <c r="F170" s="123"/>
      <c r="G170" s="123"/>
      <c r="H170" s="123"/>
      <c r="I170" s="123"/>
      <c r="J170" s="123"/>
      <c r="K170" s="123"/>
      <c r="L170" s="123"/>
      <c r="M170" s="123"/>
      <c r="N170" s="123"/>
      <c r="O170" s="123"/>
      <c r="P170" s="123"/>
      <c r="Q170" s="123"/>
      <c r="R170" s="123"/>
      <c r="S170" s="123"/>
      <c r="T170" s="123"/>
      <c r="U170" s="7"/>
    </row>
    <row r="171" spans="1:21" x14ac:dyDescent="0.25">
      <c r="A171" s="24" t="str">
        <f t="shared" si="6"/>
        <v/>
      </c>
      <c r="C171" s="38" t="str">
        <f t="shared" si="7"/>
        <v/>
      </c>
      <c r="D171" s="60" t="str">
        <f>IF(E171=1,MAX($D$9:D170)+1,"")</f>
        <v/>
      </c>
      <c r="E171" s="60" t="str">
        <f t="shared" si="8"/>
        <v/>
      </c>
      <c r="F171" s="123"/>
      <c r="G171" s="123"/>
      <c r="H171" s="123"/>
      <c r="I171" s="123"/>
      <c r="J171" s="123"/>
      <c r="K171" s="123"/>
      <c r="L171" s="123"/>
      <c r="M171" s="123"/>
      <c r="N171" s="123"/>
      <c r="O171" s="123"/>
      <c r="P171" s="123"/>
      <c r="Q171" s="123"/>
      <c r="R171" s="123"/>
      <c r="S171" s="123"/>
      <c r="T171" s="123"/>
      <c r="U171" s="7"/>
    </row>
    <row r="172" spans="1:21" x14ac:dyDescent="0.25">
      <c r="A172" s="24" t="str">
        <f t="shared" si="6"/>
        <v/>
      </c>
      <c r="C172" s="38" t="str">
        <f t="shared" si="7"/>
        <v/>
      </c>
      <c r="D172" s="60" t="str">
        <f>IF(E172=1,MAX($D$9:D171)+1,"")</f>
        <v/>
      </c>
      <c r="E172" s="60" t="str">
        <f t="shared" si="8"/>
        <v/>
      </c>
      <c r="F172" s="123"/>
      <c r="G172" s="123"/>
      <c r="H172" s="123"/>
      <c r="I172" s="123"/>
      <c r="J172" s="123"/>
      <c r="K172" s="123"/>
      <c r="L172" s="123"/>
      <c r="M172" s="123"/>
      <c r="N172" s="123"/>
      <c r="O172" s="123"/>
      <c r="P172" s="123"/>
      <c r="Q172" s="123"/>
      <c r="R172" s="123"/>
      <c r="S172" s="123"/>
      <c r="T172" s="123"/>
      <c r="U172" s="7"/>
    </row>
    <row r="173" spans="1:21" x14ac:dyDescent="0.25">
      <c r="A173" s="24" t="str">
        <f t="shared" si="6"/>
        <v/>
      </c>
      <c r="C173" s="38" t="str">
        <f t="shared" si="7"/>
        <v/>
      </c>
      <c r="D173" s="60" t="str">
        <f>IF(E173=1,MAX($D$9:D172)+1,"")</f>
        <v/>
      </c>
      <c r="E173" s="60" t="str">
        <f t="shared" si="8"/>
        <v/>
      </c>
      <c r="F173" s="123"/>
      <c r="G173" s="123"/>
      <c r="H173" s="123"/>
      <c r="I173" s="123"/>
      <c r="J173" s="123"/>
      <c r="K173" s="123"/>
      <c r="L173" s="123"/>
      <c r="M173" s="123"/>
      <c r="N173" s="123"/>
      <c r="O173" s="123"/>
      <c r="P173" s="123"/>
      <c r="Q173" s="123"/>
      <c r="R173" s="123"/>
      <c r="S173" s="123"/>
      <c r="T173" s="123"/>
      <c r="U173" s="7"/>
    </row>
    <row r="174" spans="1:21" x14ac:dyDescent="0.25">
      <c r="A174" s="24" t="str">
        <f t="shared" si="6"/>
        <v/>
      </c>
      <c r="C174" s="38" t="str">
        <f t="shared" si="7"/>
        <v/>
      </c>
      <c r="D174" s="60" t="str">
        <f>IF(E174=1,MAX($D$9:D173)+1,"")</f>
        <v/>
      </c>
      <c r="E174" s="60" t="str">
        <f t="shared" si="8"/>
        <v/>
      </c>
      <c r="F174" s="123"/>
      <c r="G174" s="123"/>
      <c r="H174" s="123"/>
      <c r="I174" s="123"/>
      <c r="J174" s="123"/>
      <c r="K174" s="123"/>
      <c r="L174" s="123"/>
      <c r="M174" s="123"/>
      <c r="N174" s="123"/>
      <c r="O174" s="123"/>
      <c r="P174" s="123"/>
      <c r="Q174" s="123"/>
      <c r="R174" s="123"/>
      <c r="S174" s="123"/>
      <c r="T174" s="123"/>
      <c r="U174" s="7"/>
    </row>
    <row r="175" spans="1:21" x14ac:dyDescent="0.25">
      <c r="A175" s="24" t="str">
        <f t="shared" si="6"/>
        <v/>
      </c>
      <c r="C175" s="38" t="str">
        <f t="shared" si="7"/>
        <v/>
      </c>
      <c r="D175" s="60" t="str">
        <f>IF(E175=1,MAX($D$9:D174)+1,"")</f>
        <v/>
      </c>
      <c r="E175" s="60" t="str">
        <f t="shared" si="8"/>
        <v/>
      </c>
      <c r="F175" s="123"/>
      <c r="G175" s="123"/>
      <c r="H175" s="123"/>
      <c r="I175" s="123"/>
      <c r="J175" s="123"/>
      <c r="K175" s="123"/>
      <c r="L175" s="123"/>
      <c r="M175" s="123"/>
      <c r="N175" s="123"/>
      <c r="O175" s="123"/>
      <c r="P175" s="123"/>
      <c r="Q175" s="123"/>
      <c r="R175" s="123"/>
      <c r="S175" s="123"/>
      <c r="T175" s="123"/>
      <c r="U175" s="7"/>
    </row>
    <row r="176" spans="1:21" x14ac:dyDescent="0.25">
      <c r="A176" s="24" t="str">
        <f t="shared" si="6"/>
        <v/>
      </c>
      <c r="C176" s="38" t="str">
        <f t="shared" si="7"/>
        <v/>
      </c>
      <c r="D176" s="60" t="str">
        <f>IF(E176=1,MAX($D$9:D175)+1,"")</f>
        <v/>
      </c>
      <c r="E176" s="60" t="str">
        <f t="shared" si="8"/>
        <v/>
      </c>
      <c r="F176" s="123"/>
      <c r="G176" s="123"/>
      <c r="H176" s="123"/>
      <c r="I176" s="123"/>
      <c r="J176" s="123"/>
      <c r="K176" s="123"/>
      <c r="L176" s="123"/>
      <c r="M176" s="123"/>
      <c r="N176" s="123"/>
      <c r="O176" s="123"/>
      <c r="P176" s="123"/>
      <c r="Q176" s="123"/>
      <c r="R176" s="123"/>
      <c r="S176" s="123"/>
      <c r="T176" s="123"/>
      <c r="U176" s="7"/>
    </row>
    <row r="177" spans="1:21" x14ac:dyDescent="0.25">
      <c r="A177" s="24" t="str">
        <f t="shared" si="6"/>
        <v/>
      </c>
      <c r="C177" s="38" t="str">
        <f t="shared" si="7"/>
        <v/>
      </c>
      <c r="D177" s="60" t="str">
        <f>IF(E177=1,MAX($D$9:D176)+1,"")</f>
        <v/>
      </c>
      <c r="E177" s="60" t="str">
        <f t="shared" si="8"/>
        <v/>
      </c>
      <c r="F177" s="123"/>
      <c r="G177" s="123"/>
      <c r="H177" s="123"/>
      <c r="I177" s="123"/>
      <c r="J177" s="123"/>
      <c r="K177" s="123"/>
      <c r="L177" s="123"/>
      <c r="M177" s="123"/>
      <c r="N177" s="123"/>
      <c r="O177" s="123"/>
      <c r="P177" s="123"/>
      <c r="Q177" s="123"/>
      <c r="R177" s="123"/>
      <c r="S177" s="123"/>
      <c r="T177" s="123"/>
      <c r="U177" s="7"/>
    </row>
    <row r="178" spans="1:21" x14ac:dyDescent="0.25">
      <c r="A178" s="24" t="str">
        <f t="shared" si="6"/>
        <v/>
      </c>
      <c r="C178" s="38" t="str">
        <f t="shared" si="7"/>
        <v/>
      </c>
      <c r="D178" s="60" t="str">
        <f>IF(E178=1,MAX($D$9:D177)+1,"")</f>
        <v/>
      </c>
      <c r="E178" s="60" t="str">
        <f t="shared" si="8"/>
        <v/>
      </c>
      <c r="F178" s="123"/>
      <c r="G178" s="123"/>
      <c r="H178" s="123"/>
      <c r="I178" s="123"/>
      <c r="J178" s="123"/>
      <c r="K178" s="123"/>
      <c r="L178" s="123"/>
      <c r="M178" s="123"/>
      <c r="N178" s="123"/>
      <c r="O178" s="123"/>
      <c r="P178" s="123"/>
      <c r="Q178" s="123"/>
      <c r="R178" s="123"/>
      <c r="S178" s="123"/>
      <c r="T178" s="123"/>
      <c r="U178" s="7"/>
    </row>
    <row r="179" spans="1:21" x14ac:dyDescent="0.25">
      <c r="A179" s="24" t="str">
        <f t="shared" si="6"/>
        <v/>
      </c>
      <c r="C179" s="38" t="str">
        <f t="shared" si="7"/>
        <v/>
      </c>
      <c r="D179" s="60" t="str">
        <f>IF(E179=1,MAX($D$9:D178)+1,"")</f>
        <v/>
      </c>
      <c r="E179" s="60" t="str">
        <f t="shared" si="8"/>
        <v/>
      </c>
      <c r="F179" s="123"/>
      <c r="G179" s="123"/>
      <c r="H179" s="123"/>
      <c r="I179" s="123"/>
      <c r="J179" s="123"/>
      <c r="K179" s="123"/>
      <c r="L179" s="123"/>
      <c r="M179" s="123"/>
      <c r="N179" s="123"/>
      <c r="O179" s="123"/>
      <c r="P179" s="123"/>
      <c r="Q179" s="123"/>
      <c r="R179" s="123"/>
      <c r="S179" s="123"/>
      <c r="T179" s="123"/>
      <c r="U179" s="7"/>
    </row>
    <row r="180" spans="1:21" x14ac:dyDescent="0.25">
      <c r="A180" s="24" t="str">
        <f t="shared" si="6"/>
        <v/>
      </c>
      <c r="C180" s="38" t="str">
        <f t="shared" si="7"/>
        <v/>
      </c>
      <c r="D180" s="60" t="str">
        <f>IF(E180=1,MAX($D$9:D179)+1,"")</f>
        <v/>
      </c>
      <c r="E180" s="60" t="str">
        <f t="shared" si="8"/>
        <v/>
      </c>
      <c r="F180" s="123"/>
      <c r="G180" s="123"/>
      <c r="H180" s="123"/>
      <c r="I180" s="123"/>
      <c r="J180" s="123"/>
      <c r="K180" s="123"/>
      <c r="L180" s="123"/>
      <c r="M180" s="123"/>
      <c r="N180" s="123"/>
      <c r="O180" s="123"/>
      <c r="P180" s="123"/>
      <c r="Q180" s="123"/>
      <c r="R180" s="123"/>
      <c r="S180" s="123"/>
      <c r="T180" s="123"/>
      <c r="U180" s="7"/>
    </row>
    <row r="181" spans="1:21" x14ac:dyDescent="0.25">
      <c r="A181" s="24" t="str">
        <f t="shared" si="6"/>
        <v/>
      </c>
      <c r="C181" s="38" t="str">
        <f t="shared" si="7"/>
        <v/>
      </c>
      <c r="D181" s="60" t="str">
        <f>IF(E181=1,MAX($D$9:D180)+1,"")</f>
        <v/>
      </c>
      <c r="E181" s="60" t="str">
        <f t="shared" si="8"/>
        <v/>
      </c>
      <c r="F181" s="123"/>
      <c r="G181" s="123"/>
      <c r="H181" s="123"/>
      <c r="I181" s="123"/>
      <c r="J181" s="123"/>
      <c r="K181" s="123"/>
      <c r="L181" s="123"/>
      <c r="M181" s="123"/>
      <c r="N181" s="123"/>
      <c r="O181" s="123"/>
      <c r="P181" s="123"/>
      <c r="Q181" s="123"/>
      <c r="R181" s="123"/>
      <c r="S181" s="123"/>
      <c r="T181" s="123"/>
      <c r="U181" s="7"/>
    </row>
    <row r="182" spans="1:21" x14ac:dyDescent="0.25">
      <c r="A182" s="24" t="str">
        <f t="shared" si="6"/>
        <v/>
      </c>
      <c r="C182" s="38" t="str">
        <f t="shared" si="7"/>
        <v/>
      </c>
      <c r="D182" s="60" t="str">
        <f>IF(E182=1,MAX($D$9:D181)+1,"")</f>
        <v/>
      </c>
      <c r="E182" s="60" t="str">
        <f t="shared" si="8"/>
        <v/>
      </c>
      <c r="F182" s="123"/>
      <c r="G182" s="123"/>
      <c r="H182" s="123"/>
      <c r="I182" s="123"/>
      <c r="J182" s="123"/>
      <c r="K182" s="123"/>
      <c r="L182" s="123"/>
      <c r="M182" s="123"/>
      <c r="N182" s="123"/>
      <c r="O182" s="123"/>
      <c r="P182" s="123"/>
      <c r="Q182" s="123"/>
      <c r="R182" s="123"/>
      <c r="S182" s="123"/>
      <c r="T182" s="123"/>
      <c r="U182" s="7"/>
    </row>
    <row r="183" spans="1:21" x14ac:dyDescent="0.25">
      <c r="A183" s="24" t="str">
        <f t="shared" si="6"/>
        <v/>
      </c>
      <c r="C183" s="38" t="str">
        <f t="shared" si="7"/>
        <v/>
      </c>
      <c r="D183" s="60" t="str">
        <f>IF(E183=1,MAX($D$9:D182)+1,"")</f>
        <v/>
      </c>
      <c r="E183" s="60" t="str">
        <f t="shared" si="8"/>
        <v/>
      </c>
      <c r="F183" s="123"/>
      <c r="G183" s="123"/>
      <c r="H183" s="123"/>
      <c r="I183" s="123"/>
      <c r="J183" s="123"/>
      <c r="K183" s="123"/>
      <c r="L183" s="123"/>
      <c r="M183" s="123"/>
      <c r="N183" s="123"/>
      <c r="O183" s="123"/>
      <c r="P183" s="123"/>
      <c r="Q183" s="123"/>
      <c r="R183" s="123"/>
      <c r="S183" s="123"/>
      <c r="T183" s="123"/>
      <c r="U183" s="7"/>
    </row>
    <row r="184" spans="1:21" x14ac:dyDescent="0.25">
      <c r="A184" s="24" t="str">
        <f t="shared" si="6"/>
        <v/>
      </c>
      <c r="C184" s="38" t="str">
        <f t="shared" si="7"/>
        <v/>
      </c>
      <c r="D184" s="60" t="str">
        <f>IF(E184=1,MAX($D$9:D183)+1,"")</f>
        <v/>
      </c>
      <c r="E184" s="60" t="str">
        <f t="shared" si="8"/>
        <v/>
      </c>
      <c r="F184" s="123"/>
      <c r="G184" s="123"/>
      <c r="H184" s="123"/>
      <c r="I184" s="123"/>
      <c r="J184" s="123"/>
      <c r="K184" s="123"/>
      <c r="L184" s="123"/>
      <c r="M184" s="123"/>
      <c r="N184" s="123"/>
      <c r="O184" s="123"/>
      <c r="P184" s="123"/>
      <c r="Q184" s="123"/>
      <c r="R184" s="123"/>
      <c r="S184" s="123"/>
      <c r="T184" s="123"/>
      <c r="U184" s="7"/>
    </row>
    <row r="185" spans="1:21" x14ac:dyDescent="0.25">
      <c r="A185" s="24" t="str">
        <f t="shared" si="6"/>
        <v/>
      </c>
      <c r="C185" s="38" t="str">
        <f t="shared" si="7"/>
        <v/>
      </c>
      <c r="D185" s="60" t="str">
        <f>IF(E185=1,MAX($D$9:D184)+1,"")</f>
        <v/>
      </c>
      <c r="E185" s="60" t="str">
        <f t="shared" si="8"/>
        <v/>
      </c>
      <c r="F185" s="123"/>
      <c r="G185" s="123"/>
      <c r="H185" s="123"/>
      <c r="I185" s="123"/>
      <c r="J185" s="123"/>
      <c r="K185" s="123"/>
      <c r="L185" s="123"/>
      <c r="M185" s="123"/>
      <c r="N185" s="123"/>
      <c r="O185" s="123"/>
      <c r="P185" s="123"/>
      <c r="Q185" s="123"/>
      <c r="R185" s="123"/>
      <c r="S185" s="123"/>
      <c r="T185" s="123"/>
      <c r="U185" s="7"/>
    </row>
    <row r="186" spans="1:21" x14ac:dyDescent="0.25">
      <c r="A186" s="24" t="str">
        <f t="shared" si="6"/>
        <v/>
      </c>
      <c r="C186" s="38" t="str">
        <f t="shared" si="7"/>
        <v/>
      </c>
      <c r="D186" s="60" t="str">
        <f>IF(E186=1,MAX($D$9:D185)+1,"")</f>
        <v/>
      </c>
      <c r="E186" s="60" t="str">
        <f t="shared" si="8"/>
        <v/>
      </c>
      <c r="F186" s="123"/>
      <c r="G186" s="123"/>
      <c r="H186" s="123"/>
      <c r="I186" s="123"/>
      <c r="J186" s="123"/>
      <c r="K186" s="123"/>
      <c r="L186" s="123"/>
      <c r="M186" s="123"/>
      <c r="N186" s="123"/>
      <c r="O186" s="123"/>
      <c r="P186" s="123"/>
      <c r="Q186" s="123"/>
      <c r="R186" s="123"/>
      <c r="S186" s="123"/>
      <c r="T186" s="123"/>
      <c r="U186" s="7"/>
    </row>
    <row r="187" spans="1:21" x14ac:dyDescent="0.25">
      <c r="A187" s="24" t="str">
        <f t="shared" si="6"/>
        <v/>
      </c>
      <c r="C187" s="38" t="str">
        <f t="shared" si="7"/>
        <v/>
      </c>
      <c r="D187" s="60" t="str">
        <f>IF(E187=1,MAX($D$9:D186)+1,"")</f>
        <v/>
      </c>
      <c r="E187" s="60" t="str">
        <f t="shared" si="8"/>
        <v/>
      </c>
      <c r="F187" s="123"/>
      <c r="G187" s="123"/>
      <c r="H187" s="123"/>
      <c r="I187" s="123"/>
      <c r="J187" s="123"/>
      <c r="K187" s="123"/>
      <c r="L187" s="123"/>
      <c r="M187" s="123"/>
      <c r="N187" s="123"/>
      <c r="O187" s="123"/>
      <c r="P187" s="123"/>
      <c r="Q187" s="123"/>
      <c r="R187" s="123"/>
      <c r="S187" s="123"/>
      <c r="T187" s="123"/>
      <c r="U187" s="7"/>
    </row>
    <row r="188" spans="1:21" x14ac:dyDescent="0.25">
      <c r="A188" s="24" t="str">
        <f t="shared" si="6"/>
        <v/>
      </c>
      <c r="C188" s="38" t="str">
        <f t="shared" si="7"/>
        <v/>
      </c>
      <c r="D188" s="60" t="str">
        <f>IF(E188=1,MAX($D$9:D187)+1,"")</f>
        <v/>
      </c>
      <c r="E188" s="60" t="str">
        <f t="shared" si="8"/>
        <v/>
      </c>
      <c r="F188" s="123"/>
      <c r="G188" s="123"/>
      <c r="H188" s="123"/>
      <c r="I188" s="123"/>
      <c r="J188" s="123"/>
      <c r="K188" s="123"/>
      <c r="L188" s="123"/>
      <c r="M188" s="123"/>
      <c r="N188" s="123"/>
      <c r="O188" s="123"/>
      <c r="P188" s="123"/>
      <c r="Q188" s="123"/>
      <c r="R188" s="123"/>
      <c r="S188" s="123"/>
      <c r="T188" s="123"/>
      <c r="U188" s="7"/>
    </row>
    <row r="189" spans="1:21" x14ac:dyDescent="0.25">
      <c r="A189" s="24" t="str">
        <f t="shared" si="6"/>
        <v/>
      </c>
      <c r="C189" s="38" t="str">
        <f t="shared" si="7"/>
        <v/>
      </c>
      <c r="D189" s="60" t="str">
        <f>IF(E189=1,MAX($D$9:D188)+1,"")</f>
        <v/>
      </c>
      <c r="E189" s="60" t="str">
        <f t="shared" si="8"/>
        <v/>
      </c>
      <c r="F189" s="123"/>
      <c r="G189" s="123"/>
      <c r="H189" s="123"/>
      <c r="I189" s="123"/>
      <c r="J189" s="123"/>
      <c r="K189" s="123"/>
      <c r="L189" s="123"/>
      <c r="M189" s="123"/>
      <c r="N189" s="123"/>
      <c r="O189" s="123"/>
      <c r="P189" s="123"/>
      <c r="Q189" s="123"/>
      <c r="R189" s="123"/>
      <c r="S189" s="123"/>
      <c r="T189" s="123"/>
      <c r="U189" s="7"/>
    </row>
    <row r="190" spans="1:21" x14ac:dyDescent="0.25">
      <c r="A190" s="24" t="str">
        <f t="shared" si="6"/>
        <v/>
      </c>
      <c r="C190" s="38" t="str">
        <f t="shared" si="7"/>
        <v/>
      </c>
      <c r="D190" s="60" t="str">
        <f>IF(E190=1,MAX($D$9:D189)+1,"")</f>
        <v/>
      </c>
      <c r="E190" s="60" t="str">
        <f t="shared" si="8"/>
        <v/>
      </c>
      <c r="F190" s="123"/>
      <c r="G190" s="123"/>
      <c r="H190" s="123"/>
      <c r="I190" s="123"/>
      <c r="J190" s="123"/>
      <c r="K190" s="123"/>
      <c r="L190" s="123"/>
      <c r="M190" s="123"/>
      <c r="N190" s="123"/>
      <c r="O190" s="123"/>
      <c r="P190" s="123"/>
      <c r="Q190" s="123"/>
      <c r="R190" s="123"/>
      <c r="S190" s="123"/>
      <c r="T190" s="123"/>
      <c r="U190" s="7"/>
    </row>
    <row r="191" spans="1:21" x14ac:dyDescent="0.25">
      <c r="A191" s="24" t="str">
        <f t="shared" si="6"/>
        <v/>
      </c>
      <c r="C191" s="38" t="str">
        <f t="shared" si="7"/>
        <v/>
      </c>
      <c r="D191" s="60" t="str">
        <f>IF(E191=1,MAX($D$9:D190)+1,"")</f>
        <v/>
      </c>
      <c r="E191" s="60" t="str">
        <f t="shared" si="8"/>
        <v/>
      </c>
      <c r="F191" s="123"/>
      <c r="G191" s="123"/>
      <c r="H191" s="123"/>
      <c r="I191" s="123"/>
      <c r="J191" s="123"/>
      <c r="K191" s="123"/>
      <c r="L191" s="123"/>
      <c r="M191" s="123"/>
      <c r="N191" s="123"/>
      <c r="O191" s="123"/>
      <c r="P191" s="123"/>
      <c r="Q191" s="123"/>
      <c r="R191" s="123"/>
      <c r="S191" s="123"/>
      <c r="T191" s="123"/>
      <c r="U191" s="7"/>
    </row>
    <row r="192" spans="1:21" x14ac:dyDescent="0.25">
      <c r="A192" s="24" t="str">
        <f t="shared" si="6"/>
        <v/>
      </c>
      <c r="C192" s="38" t="str">
        <f t="shared" si="7"/>
        <v/>
      </c>
      <c r="D192" s="60" t="str">
        <f>IF(E192=1,MAX($D$9:D191)+1,"")</f>
        <v/>
      </c>
      <c r="E192" s="60" t="str">
        <f t="shared" si="8"/>
        <v/>
      </c>
      <c r="F192" s="123"/>
      <c r="G192" s="123"/>
      <c r="H192" s="123"/>
      <c r="I192" s="123"/>
      <c r="J192" s="123"/>
      <c r="K192" s="123"/>
      <c r="L192" s="123"/>
      <c r="M192" s="123"/>
      <c r="N192" s="123"/>
      <c r="O192" s="123"/>
      <c r="P192" s="123"/>
      <c r="Q192" s="123"/>
      <c r="R192" s="123"/>
      <c r="S192" s="123"/>
      <c r="T192" s="123"/>
      <c r="U192" s="7"/>
    </row>
    <row r="193" spans="1:21" x14ac:dyDescent="0.25">
      <c r="A193" s="24" t="str">
        <f t="shared" si="6"/>
        <v/>
      </c>
      <c r="C193" s="38" t="str">
        <f t="shared" si="7"/>
        <v/>
      </c>
      <c r="D193" s="60" t="str">
        <f>IF(E193=1,MAX($D$9:D192)+1,"")</f>
        <v/>
      </c>
      <c r="E193" s="60" t="str">
        <f t="shared" si="8"/>
        <v/>
      </c>
      <c r="F193" s="123"/>
      <c r="G193" s="123"/>
      <c r="H193" s="123"/>
      <c r="I193" s="123"/>
      <c r="J193" s="123"/>
      <c r="K193" s="123"/>
      <c r="L193" s="123"/>
      <c r="M193" s="123"/>
      <c r="N193" s="123"/>
      <c r="O193" s="123"/>
      <c r="P193" s="123"/>
      <c r="Q193" s="123"/>
      <c r="R193" s="123"/>
      <c r="S193" s="123"/>
      <c r="T193" s="123"/>
      <c r="U193" s="7"/>
    </row>
    <row r="194" spans="1:21" x14ac:dyDescent="0.25">
      <c r="A194" s="24" t="str">
        <f t="shared" si="6"/>
        <v/>
      </c>
      <c r="C194" s="38" t="str">
        <f t="shared" si="7"/>
        <v/>
      </c>
      <c r="D194" s="60" t="str">
        <f>IF(E194=1,MAX($D$9:D193)+1,"")</f>
        <v/>
      </c>
      <c r="E194" s="60" t="str">
        <f t="shared" si="8"/>
        <v/>
      </c>
      <c r="F194" s="123"/>
      <c r="G194" s="123"/>
      <c r="H194" s="123"/>
      <c r="I194" s="123"/>
      <c r="J194" s="123"/>
      <c r="K194" s="123"/>
      <c r="L194" s="123"/>
      <c r="M194" s="123"/>
      <c r="N194" s="123"/>
      <c r="O194" s="123"/>
      <c r="P194" s="123"/>
      <c r="Q194" s="123"/>
      <c r="R194" s="123"/>
      <c r="S194" s="123"/>
      <c r="T194" s="123"/>
      <c r="U194" s="7"/>
    </row>
    <row r="195" spans="1:21" x14ac:dyDescent="0.25">
      <c r="A195" s="24" t="str">
        <f t="shared" si="6"/>
        <v/>
      </c>
      <c r="C195" s="38" t="str">
        <f t="shared" si="7"/>
        <v/>
      </c>
      <c r="D195" s="60" t="str">
        <f>IF(E195=1,MAX($D$9:D194)+1,"")</f>
        <v/>
      </c>
      <c r="E195" s="60" t="str">
        <f t="shared" si="8"/>
        <v/>
      </c>
      <c r="F195" s="123"/>
      <c r="G195" s="123"/>
      <c r="H195" s="123"/>
      <c r="I195" s="123"/>
      <c r="J195" s="123"/>
      <c r="K195" s="123"/>
      <c r="L195" s="123"/>
      <c r="M195" s="123"/>
      <c r="N195" s="123"/>
      <c r="O195" s="123"/>
      <c r="P195" s="123"/>
      <c r="Q195" s="123"/>
      <c r="R195" s="123"/>
      <c r="S195" s="123"/>
      <c r="T195" s="123"/>
      <c r="U195" s="7"/>
    </row>
    <row r="196" spans="1:21" x14ac:dyDescent="0.25">
      <c r="A196" s="24" t="str">
        <f t="shared" si="6"/>
        <v/>
      </c>
      <c r="C196" s="38" t="str">
        <f t="shared" si="7"/>
        <v/>
      </c>
      <c r="D196" s="60" t="str">
        <f>IF(E196=1,MAX($D$9:D195)+1,"")</f>
        <v/>
      </c>
      <c r="E196" s="60" t="str">
        <f t="shared" si="8"/>
        <v/>
      </c>
      <c r="F196" s="123"/>
      <c r="G196" s="123"/>
      <c r="H196" s="123"/>
      <c r="I196" s="123"/>
      <c r="J196" s="123"/>
      <c r="K196" s="123"/>
      <c r="L196" s="123"/>
      <c r="M196" s="123"/>
      <c r="N196" s="123"/>
      <c r="O196" s="123"/>
      <c r="P196" s="123"/>
      <c r="Q196" s="123"/>
      <c r="R196" s="123"/>
      <c r="S196" s="123"/>
      <c r="T196" s="123"/>
      <c r="U196" s="7"/>
    </row>
    <row r="197" spans="1:21" x14ac:dyDescent="0.25">
      <c r="A197" s="24" t="str">
        <f t="shared" si="6"/>
        <v/>
      </c>
      <c r="C197" s="38" t="str">
        <f t="shared" si="7"/>
        <v/>
      </c>
      <c r="D197" s="60" t="str">
        <f>IF(E197=1,MAX($D$9:D196)+1,"")</f>
        <v/>
      </c>
      <c r="E197" s="60" t="str">
        <f t="shared" si="8"/>
        <v/>
      </c>
      <c r="F197" s="123"/>
      <c r="G197" s="123"/>
      <c r="H197" s="123"/>
      <c r="I197" s="123"/>
      <c r="J197" s="123"/>
      <c r="K197" s="123"/>
      <c r="L197" s="123"/>
      <c r="M197" s="123"/>
      <c r="N197" s="123"/>
      <c r="O197" s="123"/>
      <c r="P197" s="123"/>
      <c r="Q197" s="123"/>
      <c r="R197" s="123"/>
      <c r="S197" s="123"/>
      <c r="T197" s="123"/>
      <c r="U197" s="7"/>
    </row>
    <row r="198" spans="1:21" x14ac:dyDescent="0.25">
      <c r="A198" s="24" t="str">
        <f t="shared" si="6"/>
        <v/>
      </c>
      <c r="C198" s="38" t="str">
        <f t="shared" si="7"/>
        <v/>
      </c>
      <c r="D198" s="60" t="str">
        <f>IF(E198=1,MAX($D$9:D197)+1,"")</f>
        <v/>
      </c>
      <c r="E198" s="60" t="str">
        <f t="shared" si="8"/>
        <v/>
      </c>
      <c r="F198" s="123"/>
      <c r="G198" s="123"/>
      <c r="H198" s="123"/>
      <c r="I198" s="123"/>
      <c r="J198" s="123"/>
      <c r="K198" s="123"/>
      <c r="L198" s="123"/>
      <c r="M198" s="123"/>
      <c r="N198" s="123"/>
      <c r="O198" s="123"/>
      <c r="P198" s="123"/>
      <c r="Q198" s="123"/>
      <c r="R198" s="123"/>
      <c r="S198" s="123"/>
      <c r="T198" s="123"/>
      <c r="U198" s="7"/>
    </row>
    <row r="199" spans="1:21" x14ac:dyDescent="0.25">
      <c r="A199" s="24" t="str">
        <f t="shared" si="6"/>
        <v/>
      </c>
      <c r="C199" s="38" t="str">
        <f t="shared" si="7"/>
        <v/>
      </c>
      <c r="D199" s="60" t="str">
        <f>IF(E199=1,MAX($D$9:D198)+1,"")</f>
        <v/>
      </c>
      <c r="E199" s="60" t="str">
        <f t="shared" si="8"/>
        <v/>
      </c>
      <c r="F199" s="123"/>
      <c r="G199" s="123"/>
      <c r="H199" s="123"/>
      <c r="I199" s="123"/>
      <c r="J199" s="123"/>
      <c r="K199" s="123"/>
      <c r="L199" s="123"/>
      <c r="M199" s="123"/>
      <c r="N199" s="123"/>
      <c r="O199" s="123"/>
      <c r="P199" s="123"/>
      <c r="Q199" s="123"/>
      <c r="R199" s="123"/>
      <c r="S199" s="123"/>
      <c r="T199" s="123"/>
      <c r="U199" s="7"/>
    </row>
    <row r="200" spans="1:21" x14ac:dyDescent="0.25">
      <c r="A200" s="24" t="str">
        <f t="shared" si="6"/>
        <v/>
      </c>
      <c r="C200" s="38" t="str">
        <f t="shared" si="7"/>
        <v/>
      </c>
      <c r="D200" s="60" t="str">
        <f>IF(E200=1,MAX($D$9:D199)+1,"")</f>
        <v/>
      </c>
      <c r="E200" s="60" t="str">
        <f t="shared" si="8"/>
        <v/>
      </c>
      <c r="F200" s="123"/>
      <c r="G200" s="123"/>
      <c r="H200" s="123"/>
      <c r="I200" s="123"/>
      <c r="J200" s="123"/>
      <c r="K200" s="123"/>
      <c r="L200" s="123"/>
      <c r="M200" s="123"/>
      <c r="N200" s="123"/>
      <c r="O200" s="123"/>
      <c r="P200" s="123"/>
      <c r="Q200" s="123"/>
      <c r="R200" s="123"/>
      <c r="S200" s="123"/>
      <c r="T200" s="123"/>
      <c r="U200" s="7"/>
    </row>
    <row r="201" spans="1:21" x14ac:dyDescent="0.25">
      <c r="A201" s="24" t="str">
        <f t="shared" si="6"/>
        <v/>
      </c>
      <c r="C201" s="38" t="str">
        <f t="shared" si="7"/>
        <v/>
      </c>
      <c r="D201" s="60" t="str">
        <f>IF(E201=1,MAX($D$9:D200)+1,"")</f>
        <v/>
      </c>
      <c r="E201" s="60" t="str">
        <f t="shared" si="8"/>
        <v/>
      </c>
      <c r="F201" s="123"/>
      <c r="G201" s="123"/>
      <c r="H201" s="123"/>
      <c r="I201" s="123"/>
      <c r="J201" s="123"/>
      <c r="K201" s="123"/>
      <c r="L201" s="123"/>
      <c r="M201" s="123"/>
      <c r="N201" s="123"/>
      <c r="O201" s="123"/>
      <c r="P201" s="123"/>
      <c r="Q201" s="123"/>
      <c r="R201" s="123"/>
      <c r="S201" s="123"/>
      <c r="T201" s="123"/>
      <c r="U201" s="7"/>
    </row>
    <row r="202" spans="1:21" x14ac:dyDescent="0.25">
      <c r="A202" s="24" t="str">
        <f t="shared" ref="A202:A268" si="9">IF(COUNTBLANK(F202:T202)=15,"",A201+1)</f>
        <v/>
      </c>
      <c r="C202" s="38" t="str">
        <f t="shared" ref="C202:C268" si="10">IF(A202="","",C201+7)</f>
        <v/>
      </c>
      <c r="D202" s="60" t="str">
        <f>IF(E202=1,MAX($D$9:D201)+1,"")</f>
        <v/>
      </c>
      <c r="E202" s="60" t="str">
        <f t="shared" si="8"/>
        <v/>
      </c>
      <c r="F202" s="123"/>
      <c r="G202" s="123"/>
      <c r="H202" s="123"/>
      <c r="I202" s="123"/>
      <c r="J202" s="123"/>
      <c r="K202" s="123"/>
      <c r="L202" s="123"/>
      <c r="M202" s="123"/>
      <c r="N202" s="123"/>
      <c r="O202" s="123"/>
      <c r="P202" s="123"/>
      <c r="Q202" s="123"/>
      <c r="R202" s="123"/>
      <c r="S202" s="123"/>
      <c r="T202" s="123"/>
      <c r="U202" s="7"/>
    </row>
    <row r="203" spans="1:21" x14ac:dyDescent="0.25">
      <c r="A203" s="24" t="str">
        <f t="shared" si="9"/>
        <v/>
      </c>
      <c r="C203" s="38" t="str">
        <f t="shared" si="10"/>
        <v/>
      </c>
      <c r="D203" s="60" t="str">
        <f>IF(E203=1,MAX($D$9:D202)+1,"")</f>
        <v/>
      </c>
      <c r="E203" s="60" t="str">
        <f t="shared" ref="E203:E266" si="11">IF(A203="","",IF(E202=12,1,E202+1))</f>
        <v/>
      </c>
      <c r="F203" s="123"/>
      <c r="G203" s="123"/>
      <c r="H203" s="123"/>
      <c r="I203" s="123"/>
      <c r="J203" s="123"/>
      <c r="K203" s="123"/>
      <c r="L203" s="123"/>
      <c r="M203" s="123"/>
      <c r="N203" s="123"/>
      <c r="O203" s="123"/>
      <c r="P203" s="123"/>
      <c r="Q203" s="123"/>
      <c r="R203" s="123"/>
      <c r="S203" s="123"/>
      <c r="T203" s="123"/>
      <c r="U203" s="7"/>
    </row>
    <row r="204" spans="1:21" x14ac:dyDescent="0.25">
      <c r="A204" s="24" t="str">
        <f t="shared" si="9"/>
        <v/>
      </c>
      <c r="C204" s="38" t="str">
        <f t="shared" si="10"/>
        <v/>
      </c>
      <c r="D204" s="60" t="str">
        <f>IF(E204=1,MAX($D$9:D203)+1,"")</f>
        <v/>
      </c>
      <c r="E204" s="60" t="str">
        <f t="shared" si="11"/>
        <v/>
      </c>
      <c r="F204" s="123"/>
      <c r="G204" s="123"/>
      <c r="H204" s="123"/>
      <c r="I204" s="123"/>
      <c r="J204" s="123"/>
      <c r="K204" s="123"/>
      <c r="L204" s="123"/>
      <c r="M204" s="123"/>
      <c r="N204" s="123"/>
      <c r="O204" s="123"/>
      <c r="P204" s="123"/>
      <c r="Q204" s="123"/>
      <c r="R204" s="123"/>
      <c r="S204" s="123"/>
      <c r="T204" s="123"/>
      <c r="U204" s="7"/>
    </row>
    <row r="205" spans="1:21" x14ac:dyDescent="0.25">
      <c r="A205" s="24" t="str">
        <f t="shared" si="9"/>
        <v/>
      </c>
      <c r="C205" s="38" t="str">
        <f t="shared" si="10"/>
        <v/>
      </c>
      <c r="D205" s="60" t="str">
        <f>IF(E205=1,MAX($D$9:D204)+1,"")</f>
        <v/>
      </c>
      <c r="E205" s="60" t="str">
        <f t="shared" si="11"/>
        <v/>
      </c>
      <c r="F205" s="123"/>
      <c r="G205" s="123"/>
      <c r="H205" s="123"/>
      <c r="I205" s="123"/>
      <c r="J205" s="123"/>
      <c r="K205" s="123"/>
      <c r="L205" s="123"/>
      <c r="M205" s="123"/>
      <c r="N205" s="123"/>
      <c r="O205" s="123"/>
      <c r="P205" s="123"/>
      <c r="Q205" s="123"/>
      <c r="R205" s="123"/>
      <c r="S205" s="123"/>
      <c r="T205" s="123"/>
      <c r="U205" s="7"/>
    </row>
    <row r="206" spans="1:21" x14ac:dyDescent="0.25">
      <c r="A206" s="24" t="str">
        <f t="shared" si="9"/>
        <v/>
      </c>
      <c r="C206" s="38" t="str">
        <f t="shared" si="10"/>
        <v/>
      </c>
      <c r="D206" s="60" t="str">
        <f>IF(E206=1,MAX($D$9:D205)+1,"")</f>
        <v/>
      </c>
      <c r="E206" s="60" t="str">
        <f t="shared" si="11"/>
        <v/>
      </c>
      <c r="F206" s="123"/>
      <c r="G206" s="123"/>
      <c r="H206" s="123"/>
      <c r="I206" s="123"/>
      <c r="J206" s="123"/>
      <c r="K206" s="123"/>
      <c r="L206" s="123"/>
      <c r="M206" s="123"/>
      <c r="N206" s="123"/>
      <c r="O206" s="123"/>
      <c r="P206" s="123"/>
      <c r="Q206" s="123"/>
      <c r="R206" s="123"/>
      <c r="S206" s="123"/>
      <c r="T206" s="123"/>
      <c r="U206" s="7"/>
    </row>
    <row r="207" spans="1:21" x14ac:dyDescent="0.25">
      <c r="A207" s="24" t="str">
        <f t="shared" si="9"/>
        <v/>
      </c>
      <c r="C207" s="38" t="str">
        <f t="shared" si="10"/>
        <v/>
      </c>
      <c r="D207" s="60" t="str">
        <f>IF(E207=1,MAX($D$9:D206)+1,"")</f>
        <v/>
      </c>
      <c r="E207" s="60" t="str">
        <f t="shared" si="11"/>
        <v/>
      </c>
      <c r="F207" s="123"/>
      <c r="G207" s="123"/>
      <c r="H207" s="123"/>
      <c r="I207" s="123"/>
      <c r="J207" s="123"/>
      <c r="K207" s="123"/>
      <c r="L207" s="123"/>
      <c r="M207" s="123"/>
      <c r="N207" s="123"/>
      <c r="O207" s="123"/>
      <c r="P207" s="123"/>
      <c r="Q207" s="123"/>
      <c r="R207" s="123"/>
      <c r="S207" s="123"/>
      <c r="T207" s="123"/>
      <c r="U207" s="7"/>
    </row>
    <row r="208" spans="1:21" x14ac:dyDescent="0.25">
      <c r="A208" s="24" t="str">
        <f t="shared" si="9"/>
        <v/>
      </c>
      <c r="C208" s="38" t="str">
        <f t="shared" si="10"/>
        <v/>
      </c>
      <c r="D208" s="60" t="str">
        <f>IF(E208=1,MAX($D$9:D207)+1,"")</f>
        <v/>
      </c>
      <c r="E208" s="60" t="str">
        <f t="shared" si="11"/>
        <v/>
      </c>
      <c r="F208" s="123"/>
      <c r="G208" s="123"/>
      <c r="H208" s="123"/>
      <c r="I208" s="123"/>
      <c r="J208" s="123"/>
      <c r="K208" s="123"/>
      <c r="L208" s="123"/>
      <c r="M208" s="123"/>
      <c r="N208" s="123"/>
      <c r="O208" s="123"/>
      <c r="P208" s="123"/>
      <c r="Q208" s="123"/>
      <c r="R208" s="123"/>
      <c r="S208" s="123"/>
      <c r="T208" s="123"/>
      <c r="U208" s="7"/>
    </row>
    <row r="209" spans="1:21" x14ac:dyDescent="0.25">
      <c r="A209" s="24" t="str">
        <f t="shared" si="9"/>
        <v/>
      </c>
      <c r="C209" s="38" t="str">
        <f t="shared" si="10"/>
        <v/>
      </c>
      <c r="D209" s="60" t="str">
        <f>IF(E209=1,MAX($D$9:D208)+1,"")</f>
        <v/>
      </c>
      <c r="E209" s="60" t="str">
        <f t="shared" si="11"/>
        <v/>
      </c>
      <c r="F209" s="123"/>
      <c r="G209" s="123"/>
      <c r="H209" s="123"/>
      <c r="I209" s="123"/>
      <c r="J209" s="123"/>
      <c r="K209" s="123"/>
      <c r="L209" s="123"/>
      <c r="M209" s="123"/>
      <c r="N209" s="123"/>
      <c r="O209" s="123"/>
      <c r="P209" s="123"/>
      <c r="Q209" s="123"/>
      <c r="R209" s="123"/>
      <c r="S209" s="123"/>
      <c r="T209" s="123"/>
      <c r="U209" s="7"/>
    </row>
    <row r="210" spans="1:21" x14ac:dyDescent="0.25">
      <c r="A210" s="24" t="str">
        <f t="shared" si="9"/>
        <v/>
      </c>
      <c r="C210" s="38" t="str">
        <f t="shared" si="10"/>
        <v/>
      </c>
      <c r="D210" s="60" t="str">
        <f>IF(E210=1,MAX($D$9:D209)+1,"")</f>
        <v/>
      </c>
      <c r="E210" s="60" t="str">
        <f t="shared" si="11"/>
        <v/>
      </c>
      <c r="F210" s="123"/>
      <c r="G210" s="123"/>
      <c r="H210" s="123"/>
      <c r="I210" s="123"/>
      <c r="J210" s="123"/>
      <c r="K210" s="123"/>
      <c r="L210" s="123"/>
      <c r="M210" s="123"/>
      <c r="N210" s="123"/>
      <c r="O210" s="123"/>
      <c r="P210" s="123"/>
      <c r="Q210" s="123"/>
      <c r="R210" s="123"/>
      <c r="S210" s="123"/>
      <c r="T210" s="123"/>
      <c r="U210" s="7"/>
    </row>
    <row r="211" spans="1:21" x14ac:dyDescent="0.25">
      <c r="A211" s="24" t="str">
        <f t="shared" si="9"/>
        <v/>
      </c>
      <c r="C211" s="38" t="str">
        <f t="shared" si="10"/>
        <v/>
      </c>
      <c r="D211" s="60" t="str">
        <f>IF(E211=1,MAX($D$9:D210)+1,"")</f>
        <v/>
      </c>
      <c r="E211" s="60" t="str">
        <f t="shared" si="11"/>
        <v/>
      </c>
      <c r="F211" s="123"/>
      <c r="G211" s="123"/>
      <c r="H211" s="123"/>
      <c r="I211" s="123"/>
      <c r="J211" s="123"/>
      <c r="K211" s="123"/>
      <c r="L211" s="123"/>
      <c r="M211" s="123"/>
      <c r="N211" s="123"/>
      <c r="O211" s="123"/>
      <c r="P211" s="123"/>
      <c r="Q211" s="123"/>
      <c r="R211" s="123"/>
      <c r="S211" s="123"/>
      <c r="T211" s="123"/>
      <c r="U211" s="7"/>
    </row>
    <row r="212" spans="1:21" x14ac:dyDescent="0.25">
      <c r="A212" s="24" t="str">
        <f t="shared" si="9"/>
        <v/>
      </c>
      <c r="C212" s="38" t="str">
        <f t="shared" si="10"/>
        <v/>
      </c>
      <c r="D212" s="60" t="str">
        <f>IF(E212=1,MAX($D$9:D211)+1,"")</f>
        <v/>
      </c>
      <c r="E212" s="60" t="str">
        <f t="shared" si="11"/>
        <v/>
      </c>
      <c r="F212" s="123"/>
      <c r="G212" s="123"/>
      <c r="H212" s="123"/>
      <c r="I212" s="123"/>
      <c r="J212" s="123"/>
      <c r="K212" s="123"/>
      <c r="L212" s="123"/>
      <c r="M212" s="123"/>
      <c r="N212" s="123"/>
      <c r="O212" s="123"/>
      <c r="P212" s="123"/>
      <c r="Q212" s="123"/>
      <c r="R212" s="123"/>
      <c r="S212" s="123"/>
      <c r="T212" s="123"/>
      <c r="U212" s="7"/>
    </row>
    <row r="213" spans="1:21" x14ac:dyDescent="0.25">
      <c r="A213" s="24" t="str">
        <f t="shared" si="9"/>
        <v/>
      </c>
      <c r="C213" s="38" t="str">
        <f t="shared" si="10"/>
        <v/>
      </c>
      <c r="D213" s="60" t="str">
        <f>IF(E213=1,MAX($D$9:D212)+1,"")</f>
        <v/>
      </c>
      <c r="E213" s="60" t="str">
        <f t="shared" si="11"/>
        <v/>
      </c>
      <c r="F213" s="123"/>
      <c r="G213" s="123"/>
      <c r="H213" s="123"/>
      <c r="I213" s="123"/>
      <c r="J213" s="123"/>
      <c r="K213" s="123"/>
      <c r="L213" s="123"/>
      <c r="M213" s="123"/>
      <c r="N213" s="123"/>
      <c r="O213" s="123"/>
      <c r="P213" s="123"/>
      <c r="Q213" s="123"/>
      <c r="R213" s="123"/>
      <c r="S213" s="123"/>
      <c r="T213" s="123"/>
      <c r="U213" s="7"/>
    </row>
    <row r="214" spans="1:21" x14ac:dyDescent="0.25">
      <c r="A214" s="24" t="str">
        <f t="shared" si="9"/>
        <v/>
      </c>
      <c r="C214" s="38" t="str">
        <f t="shared" si="10"/>
        <v/>
      </c>
      <c r="D214" s="60" t="str">
        <f>IF(E214=1,MAX($D$9:D213)+1,"")</f>
        <v/>
      </c>
      <c r="E214" s="60" t="str">
        <f t="shared" si="11"/>
        <v/>
      </c>
      <c r="F214" s="123"/>
      <c r="G214" s="123"/>
      <c r="H214" s="123"/>
      <c r="I214" s="123"/>
      <c r="J214" s="123"/>
      <c r="K214" s="123"/>
      <c r="L214" s="123"/>
      <c r="M214" s="123"/>
      <c r="N214" s="123"/>
      <c r="O214" s="123"/>
      <c r="P214" s="123"/>
      <c r="Q214" s="123"/>
      <c r="R214" s="123"/>
      <c r="S214" s="123"/>
      <c r="T214" s="123"/>
      <c r="U214" s="7"/>
    </row>
    <row r="215" spans="1:21" x14ac:dyDescent="0.25">
      <c r="A215" s="24" t="str">
        <f t="shared" si="9"/>
        <v/>
      </c>
      <c r="C215" s="38" t="str">
        <f t="shared" si="10"/>
        <v/>
      </c>
      <c r="D215" s="60" t="str">
        <f>IF(E215=1,MAX($D$9:D214)+1,"")</f>
        <v/>
      </c>
      <c r="E215" s="60" t="str">
        <f t="shared" si="11"/>
        <v/>
      </c>
      <c r="F215" s="123"/>
      <c r="G215" s="123"/>
      <c r="H215" s="123"/>
      <c r="I215" s="123"/>
      <c r="J215" s="123"/>
      <c r="K215" s="123"/>
      <c r="L215" s="123"/>
      <c r="M215" s="123"/>
      <c r="N215" s="123"/>
      <c r="O215" s="123"/>
      <c r="P215" s="123"/>
      <c r="Q215" s="123"/>
      <c r="R215" s="123"/>
      <c r="S215" s="123"/>
      <c r="T215" s="123"/>
      <c r="U215" s="7"/>
    </row>
    <row r="216" spans="1:21" x14ac:dyDescent="0.25">
      <c r="A216" s="24" t="str">
        <f t="shared" si="9"/>
        <v/>
      </c>
      <c r="C216" s="38" t="str">
        <f t="shared" si="10"/>
        <v/>
      </c>
      <c r="D216" s="60" t="str">
        <f>IF(E216=1,MAX($D$9:D215)+1,"")</f>
        <v/>
      </c>
      <c r="E216" s="60" t="str">
        <f t="shared" si="11"/>
        <v/>
      </c>
      <c r="F216" s="123"/>
      <c r="G216" s="123"/>
      <c r="H216" s="123"/>
      <c r="I216" s="123"/>
      <c r="J216" s="123"/>
      <c r="K216" s="123"/>
      <c r="L216" s="123"/>
      <c r="M216" s="123"/>
      <c r="N216" s="123"/>
      <c r="O216" s="123"/>
      <c r="P216" s="123"/>
      <c r="Q216" s="123"/>
      <c r="R216" s="123"/>
      <c r="S216" s="123"/>
      <c r="T216" s="123"/>
      <c r="U216" s="7"/>
    </row>
    <row r="217" spans="1:21" x14ac:dyDescent="0.25">
      <c r="A217" s="24" t="str">
        <f t="shared" si="9"/>
        <v/>
      </c>
      <c r="C217" s="38" t="str">
        <f t="shared" si="10"/>
        <v/>
      </c>
      <c r="D217" s="60" t="str">
        <f>IF(E217=1,MAX($D$9:D216)+1,"")</f>
        <v/>
      </c>
      <c r="E217" s="60" t="str">
        <f t="shared" si="11"/>
        <v/>
      </c>
      <c r="F217" s="123"/>
      <c r="G217" s="123"/>
      <c r="H217" s="123"/>
      <c r="I217" s="123"/>
      <c r="J217" s="123"/>
      <c r="K217" s="123"/>
      <c r="L217" s="123"/>
      <c r="M217" s="123"/>
      <c r="N217" s="123"/>
      <c r="O217" s="123"/>
      <c r="P217" s="123"/>
      <c r="Q217" s="123"/>
      <c r="R217" s="123"/>
      <c r="S217" s="123"/>
      <c r="T217" s="123"/>
      <c r="U217" s="7"/>
    </row>
    <row r="218" spans="1:21" x14ac:dyDescent="0.25">
      <c r="A218" s="24" t="str">
        <f t="shared" si="9"/>
        <v/>
      </c>
      <c r="C218" s="38" t="str">
        <f t="shared" si="10"/>
        <v/>
      </c>
      <c r="D218" s="60" t="str">
        <f>IF(E218=1,MAX($D$9:D217)+1,"")</f>
        <v/>
      </c>
      <c r="E218" s="60" t="str">
        <f t="shared" si="11"/>
        <v/>
      </c>
      <c r="F218" s="123"/>
      <c r="G218" s="123"/>
      <c r="H218" s="123"/>
      <c r="I218" s="123"/>
      <c r="J218" s="123"/>
      <c r="K218" s="123"/>
      <c r="L218" s="123"/>
      <c r="M218" s="123"/>
      <c r="N218" s="123"/>
      <c r="O218" s="123"/>
      <c r="P218" s="123"/>
      <c r="Q218" s="123"/>
      <c r="R218" s="123"/>
      <c r="S218" s="123"/>
      <c r="T218" s="123"/>
      <c r="U218" s="7"/>
    </row>
    <row r="219" spans="1:21" x14ac:dyDescent="0.25">
      <c r="A219" s="24" t="str">
        <f t="shared" si="9"/>
        <v/>
      </c>
      <c r="C219" s="38" t="str">
        <f t="shared" si="10"/>
        <v/>
      </c>
      <c r="D219" s="60" t="str">
        <f>IF(E219=1,MAX($D$9:D218)+1,"")</f>
        <v/>
      </c>
      <c r="E219" s="60" t="str">
        <f t="shared" si="11"/>
        <v/>
      </c>
      <c r="F219" s="123"/>
      <c r="G219" s="123"/>
      <c r="H219" s="123"/>
      <c r="I219" s="123"/>
      <c r="J219" s="123"/>
      <c r="K219" s="123"/>
      <c r="L219" s="123"/>
      <c r="M219" s="123"/>
      <c r="N219" s="123"/>
      <c r="O219" s="123"/>
      <c r="P219" s="123"/>
      <c r="Q219" s="123"/>
      <c r="R219" s="123"/>
      <c r="S219" s="123"/>
      <c r="T219" s="123"/>
      <c r="U219" s="7"/>
    </row>
    <row r="220" spans="1:21" x14ac:dyDescent="0.25">
      <c r="A220" s="24" t="str">
        <f t="shared" si="9"/>
        <v/>
      </c>
      <c r="C220" s="38" t="str">
        <f t="shared" si="10"/>
        <v/>
      </c>
      <c r="D220" s="60" t="str">
        <f>IF(E220=1,MAX($D$9:D219)+1,"")</f>
        <v/>
      </c>
      <c r="E220" s="60" t="str">
        <f t="shared" si="11"/>
        <v/>
      </c>
      <c r="F220" s="123"/>
      <c r="G220" s="123"/>
      <c r="H220" s="123"/>
      <c r="I220" s="123"/>
      <c r="J220" s="123"/>
      <c r="K220" s="123"/>
      <c r="L220" s="123"/>
      <c r="M220" s="123"/>
      <c r="N220" s="123"/>
      <c r="O220" s="123"/>
      <c r="P220" s="123"/>
      <c r="Q220" s="123"/>
      <c r="R220" s="123"/>
      <c r="S220" s="123"/>
      <c r="T220" s="123"/>
      <c r="U220" s="7"/>
    </row>
    <row r="221" spans="1:21" x14ac:dyDescent="0.25">
      <c r="A221" s="24" t="str">
        <f t="shared" si="9"/>
        <v/>
      </c>
      <c r="C221" s="38" t="str">
        <f t="shared" si="10"/>
        <v/>
      </c>
      <c r="D221" s="60" t="str">
        <f>IF(E221=1,MAX($D$9:D220)+1,"")</f>
        <v/>
      </c>
      <c r="E221" s="60" t="str">
        <f t="shared" si="11"/>
        <v/>
      </c>
      <c r="F221" s="123"/>
      <c r="G221" s="123"/>
      <c r="H221" s="123"/>
      <c r="I221" s="123"/>
      <c r="J221" s="123"/>
      <c r="K221" s="123"/>
      <c r="L221" s="123"/>
      <c r="M221" s="123"/>
      <c r="N221" s="123"/>
      <c r="O221" s="123"/>
      <c r="P221" s="123"/>
      <c r="Q221" s="123"/>
      <c r="R221" s="123"/>
      <c r="S221" s="123"/>
      <c r="T221" s="123"/>
      <c r="U221" s="7"/>
    </row>
    <row r="222" spans="1:21" x14ac:dyDescent="0.25">
      <c r="A222" s="24" t="str">
        <f t="shared" si="9"/>
        <v/>
      </c>
      <c r="C222" s="38" t="str">
        <f t="shared" si="10"/>
        <v/>
      </c>
      <c r="D222" s="60" t="str">
        <f>IF(E222=1,MAX($D$9:D221)+1,"")</f>
        <v/>
      </c>
      <c r="E222" s="60" t="str">
        <f t="shared" si="11"/>
        <v/>
      </c>
      <c r="F222" s="123"/>
      <c r="G222" s="123"/>
      <c r="H222" s="123"/>
      <c r="I222" s="123"/>
      <c r="J222" s="123"/>
      <c r="K222" s="123"/>
      <c r="L222" s="123"/>
      <c r="M222" s="123"/>
      <c r="N222" s="123"/>
      <c r="O222" s="123"/>
      <c r="P222" s="123"/>
      <c r="Q222" s="123"/>
      <c r="R222" s="123"/>
      <c r="S222" s="123"/>
      <c r="T222" s="123"/>
      <c r="U222" s="7"/>
    </row>
    <row r="223" spans="1:21" x14ac:dyDescent="0.25">
      <c r="A223" s="24" t="str">
        <f t="shared" si="9"/>
        <v/>
      </c>
      <c r="C223" s="38" t="str">
        <f t="shared" si="10"/>
        <v/>
      </c>
      <c r="D223" s="60" t="str">
        <f>IF(E223=1,MAX($D$9:D222)+1,"")</f>
        <v/>
      </c>
      <c r="E223" s="60" t="str">
        <f t="shared" si="11"/>
        <v/>
      </c>
      <c r="F223" s="123"/>
      <c r="G223" s="123"/>
      <c r="H223" s="123"/>
      <c r="I223" s="123"/>
      <c r="J223" s="123"/>
      <c r="K223" s="123"/>
      <c r="L223" s="123"/>
      <c r="M223" s="123"/>
      <c r="N223" s="123"/>
      <c r="O223" s="123"/>
      <c r="P223" s="123"/>
      <c r="Q223" s="123"/>
      <c r="R223" s="123"/>
      <c r="S223" s="123"/>
      <c r="T223" s="123"/>
      <c r="U223" s="7"/>
    </row>
    <row r="224" spans="1:21" x14ac:dyDescent="0.25">
      <c r="A224" s="24" t="str">
        <f t="shared" si="9"/>
        <v/>
      </c>
      <c r="C224" s="38" t="str">
        <f t="shared" si="10"/>
        <v/>
      </c>
      <c r="D224" s="60" t="str">
        <f>IF(E224=1,MAX($D$9:D223)+1,"")</f>
        <v/>
      </c>
      <c r="E224" s="60" t="str">
        <f t="shared" si="11"/>
        <v/>
      </c>
      <c r="F224" s="123"/>
      <c r="G224" s="123"/>
      <c r="H224" s="123"/>
      <c r="I224" s="123"/>
      <c r="J224" s="123"/>
      <c r="K224" s="123"/>
      <c r="L224" s="123"/>
      <c r="M224" s="123"/>
      <c r="N224" s="123"/>
      <c r="O224" s="123"/>
      <c r="P224" s="123"/>
      <c r="Q224" s="123"/>
      <c r="R224" s="123"/>
      <c r="S224" s="123"/>
      <c r="T224" s="123"/>
      <c r="U224" s="7"/>
    </row>
    <row r="225" spans="1:21" x14ac:dyDescent="0.25">
      <c r="A225" s="24" t="str">
        <f t="shared" si="9"/>
        <v/>
      </c>
      <c r="C225" s="38" t="str">
        <f t="shared" si="10"/>
        <v/>
      </c>
      <c r="D225" s="60" t="str">
        <f>IF(E225=1,MAX($D$9:D224)+1,"")</f>
        <v/>
      </c>
      <c r="E225" s="60" t="str">
        <f t="shared" si="11"/>
        <v/>
      </c>
      <c r="F225" s="123"/>
      <c r="G225" s="123"/>
      <c r="H225" s="123"/>
      <c r="I225" s="123"/>
      <c r="J225" s="123"/>
      <c r="K225" s="123"/>
      <c r="L225" s="123"/>
      <c r="M225" s="123"/>
      <c r="N225" s="123"/>
      <c r="O225" s="123"/>
      <c r="P225" s="123"/>
      <c r="Q225" s="123"/>
      <c r="R225" s="123"/>
      <c r="S225" s="123"/>
      <c r="T225" s="123"/>
      <c r="U225" s="7"/>
    </row>
    <row r="226" spans="1:21" x14ac:dyDescent="0.25">
      <c r="A226" s="24" t="str">
        <f t="shared" si="9"/>
        <v/>
      </c>
      <c r="C226" s="38" t="str">
        <f t="shared" si="10"/>
        <v/>
      </c>
      <c r="D226" s="60" t="str">
        <f>IF(E226=1,MAX($D$9:D225)+1,"")</f>
        <v/>
      </c>
      <c r="E226" s="60" t="str">
        <f t="shared" si="11"/>
        <v/>
      </c>
      <c r="F226" s="123"/>
      <c r="G226" s="123"/>
      <c r="H226" s="123"/>
      <c r="I226" s="123"/>
      <c r="J226" s="123"/>
      <c r="K226" s="123"/>
      <c r="L226" s="123"/>
      <c r="M226" s="123"/>
      <c r="N226" s="123"/>
      <c r="O226" s="123"/>
      <c r="P226" s="123"/>
      <c r="Q226" s="123"/>
      <c r="R226" s="123"/>
      <c r="S226" s="123"/>
      <c r="T226" s="123"/>
      <c r="U226" s="7"/>
    </row>
    <row r="227" spans="1:21" x14ac:dyDescent="0.25">
      <c r="A227" s="24" t="str">
        <f t="shared" si="9"/>
        <v/>
      </c>
      <c r="C227" s="38" t="str">
        <f t="shared" si="10"/>
        <v/>
      </c>
      <c r="D227" s="60" t="str">
        <f>IF(E227=1,MAX($D$9:D226)+1,"")</f>
        <v/>
      </c>
      <c r="E227" s="60" t="str">
        <f t="shared" si="11"/>
        <v/>
      </c>
      <c r="F227" s="123"/>
      <c r="G227" s="123"/>
      <c r="H227" s="123"/>
      <c r="I227" s="123"/>
      <c r="J227" s="123"/>
      <c r="K227" s="123"/>
      <c r="L227" s="123"/>
      <c r="M227" s="123"/>
      <c r="N227" s="123"/>
      <c r="O227" s="123"/>
      <c r="P227" s="123"/>
      <c r="Q227" s="123"/>
      <c r="R227" s="123"/>
      <c r="S227" s="123"/>
      <c r="T227" s="123"/>
      <c r="U227" s="7"/>
    </row>
    <row r="228" spans="1:21" x14ac:dyDescent="0.25">
      <c r="A228" s="24" t="str">
        <f t="shared" si="9"/>
        <v/>
      </c>
      <c r="C228" s="38" t="str">
        <f t="shared" si="10"/>
        <v/>
      </c>
      <c r="D228" s="60" t="str">
        <f>IF(E228=1,MAX($D$9:D227)+1,"")</f>
        <v/>
      </c>
      <c r="E228" s="60" t="str">
        <f t="shared" si="11"/>
        <v/>
      </c>
      <c r="F228" s="123"/>
      <c r="G228" s="123"/>
      <c r="H228" s="123"/>
      <c r="I228" s="123"/>
      <c r="J228" s="123"/>
      <c r="K228" s="123"/>
      <c r="L228" s="123"/>
      <c r="M228" s="123"/>
      <c r="N228" s="123"/>
      <c r="O228" s="123"/>
      <c r="P228" s="123"/>
      <c r="Q228" s="123"/>
      <c r="R228" s="123"/>
      <c r="S228" s="123"/>
      <c r="T228" s="123"/>
      <c r="U228" s="7"/>
    </row>
    <row r="229" spans="1:21" x14ac:dyDescent="0.25">
      <c r="A229" s="24" t="str">
        <f t="shared" si="9"/>
        <v/>
      </c>
      <c r="C229" s="38" t="str">
        <f t="shared" si="10"/>
        <v/>
      </c>
      <c r="D229" s="60" t="str">
        <f>IF(E229=1,MAX($D$9:D228)+1,"")</f>
        <v/>
      </c>
      <c r="E229" s="60" t="str">
        <f t="shared" si="11"/>
        <v/>
      </c>
      <c r="F229" s="123"/>
      <c r="G229" s="123"/>
      <c r="H229" s="123"/>
      <c r="I229" s="123"/>
      <c r="J229" s="123"/>
      <c r="K229" s="123"/>
      <c r="L229" s="123"/>
      <c r="M229" s="123"/>
      <c r="N229" s="123"/>
      <c r="O229" s="123"/>
      <c r="P229" s="123"/>
      <c r="Q229" s="123"/>
      <c r="R229" s="123"/>
      <c r="S229" s="123"/>
      <c r="T229" s="123"/>
      <c r="U229" s="7"/>
    </row>
    <row r="230" spans="1:21" x14ac:dyDescent="0.25">
      <c r="A230" s="24" t="str">
        <f t="shared" si="9"/>
        <v/>
      </c>
      <c r="C230" s="38" t="str">
        <f t="shared" si="10"/>
        <v/>
      </c>
      <c r="D230" s="60" t="str">
        <f>IF(E230=1,MAX($D$9:D229)+1,"")</f>
        <v/>
      </c>
      <c r="E230" s="60" t="str">
        <f t="shared" si="11"/>
        <v/>
      </c>
      <c r="F230" s="123"/>
      <c r="G230" s="123"/>
      <c r="H230" s="123"/>
      <c r="I230" s="123"/>
      <c r="J230" s="123"/>
      <c r="K230" s="123"/>
      <c r="L230" s="123"/>
      <c r="M230" s="123"/>
      <c r="N230" s="123"/>
      <c r="O230" s="123"/>
      <c r="P230" s="123"/>
      <c r="Q230" s="123"/>
      <c r="R230" s="123"/>
      <c r="S230" s="123"/>
      <c r="T230" s="123"/>
      <c r="U230" s="7"/>
    </row>
    <row r="231" spans="1:21" x14ac:dyDescent="0.25">
      <c r="A231" s="24" t="str">
        <f t="shared" si="9"/>
        <v/>
      </c>
      <c r="C231" s="38" t="str">
        <f t="shared" si="10"/>
        <v/>
      </c>
      <c r="D231" s="60" t="str">
        <f>IF(E231=1,MAX($D$9:D230)+1,"")</f>
        <v/>
      </c>
      <c r="E231" s="60" t="str">
        <f t="shared" si="11"/>
        <v/>
      </c>
      <c r="F231" s="123"/>
      <c r="G231" s="123"/>
      <c r="H231" s="123"/>
      <c r="I231" s="123"/>
      <c r="J231" s="123"/>
      <c r="K231" s="123"/>
      <c r="L231" s="123"/>
      <c r="M231" s="123"/>
      <c r="N231" s="123"/>
      <c r="O231" s="123"/>
      <c r="P231" s="123"/>
      <c r="Q231" s="123"/>
      <c r="R231" s="123"/>
      <c r="S231" s="123"/>
      <c r="T231" s="123"/>
      <c r="U231" s="7"/>
    </row>
    <row r="232" spans="1:21" x14ac:dyDescent="0.25">
      <c r="A232" s="24" t="str">
        <f t="shared" si="9"/>
        <v/>
      </c>
      <c r="C232" s="38" t="str">
        <f t="shared" si="10"/>
        <v/>
      </c>
      <c r="D232" s="60" t="str">
        <f>IF(E232=1,MAX($D$9:D231)+1,"")</f>
        <v/>
      </c>
      <c r="E232" s="60" t="str">
        <f t="shared" si="11"/>
        <v/>
      </c>
      <c r="F232" s="123"/>
      <c r="G232" s="123"/>
      <c r="H232" s="123"/>
      <c r="I232" s="123"/>
      <c r="J232" s="123"/>
      <c r="K232" s="123"/>
      <c r="L232" s="123"/>
      <c r="M232" s="123"/>
      <c r="N232" s="123"/>
      <c r="O232" s="123"/>
      <c r="P232" s="123"/>
      <c r="Q232" s="123"/>
      <c r="R232" s="123"/>
      <c r="S232" s="123"/>
      <c r="T232" s="123"/>
      <c r="U232" s="7"/>
    </row>
    <row r="233" spans="1:21" x14ac:dyDescent="0.25">
      <c r="A233" s="24" t="str">
        <f t="shared" si="9"/>
        <v/>
      </c>
      <c r="C233" s="38" t="str">
        <f t="shared" si="10"/>
        <v/>
      </c>
      <c r="D233" s="60" t="str">
        <f>IF(E233=1,MAX($D$9:D232)+1,"")</f>
        <v/>
      </c>
      <c r="E233" s="60" t="str">
        <f t="shared" si="11"/>
        <v/>
      </c>
      <c r="F233" s="123"/>
      <c r="G233" s="123"/>
      <c r="H233" s="123"/>
      <c r="I233" s="123"/>
      <c r="J233" s="123"/>
      <c r="K233" s="123"/>
      <c r="L233" s="123"/>
      <c r="M233" s="123"/>
      <c r="N233" s="123"/>
      <c r="O233" s="123"/>
      <c r="P233" s="123"/>
      <c r="Q233" s="123"/>
      <c r="R233" s="123"/>
      <c r="S233" s="123"/>
      <c r="T233" s="123"/>
      <c r="U233" s="7"/>
    </row>
    <row r="234" spans="1:21" x14ac:dyDescent="0.25">
      <c r="A234" s="24" t="str">
        <f t="shared" si="9"/>
        <v/>
      </c>
      <c r="C234" s="38" t="str">
        <f t="shared" si="10"/>
        <v/>
      </c>
      <c r="D234" s="60" t="str">
        <f>IF(E234=1,MAX($D$9:D233)+1,"")</f>
        <v/>
      </c>
      <c r="E234" s="60" t="str">
        <f t="shared" si="11"/>
        <v/>
      </c>
      <c r="F234" s="123"/>
      <c r="G234" s="123"/>
      <c r="H234" s="123"/>
      <c r="I234" s="123"/>
      <c r="J234" s="123"/>
      <c r="K234" s="123"/>
      <c r="L234" s="123"/>
      <c r="M234" s="123"/>
      <c r="N234" s="123"/>
      <c r="O234" s="123"/>
      <c r="P234" s="123"/>
      <c r="Q234" s="123"/>
      <c r="R234" s="123"/>
      <c r="S234" s="123"/>
      <c r="T234" s="123"/>
      <c r="U234" s="7"/>
    </row>
    <row r="235" spans="1:21" x14ac:dyDescent="0.25">
      <c r="A235" s="24" t="str">
        <f t="shared" si="9"/>
        <v/>
      </c>
      <c r="C235" s="38" t="str">
        <f t="shared" si="10"/>
        <v/>
      </c>
      <c r="D235" s="60" t="str">
        <f>IF(E235=1,MAX($D$9:D234)+1,"")</f>
        <v/>
      </c>
      <c r="E235" s="60" t="str">
        <f t="shared" si="11"/>
        <v/>
      </c>
      <c r="F235" s="123"/>
      <c r="G235" s="123"/>
      <c r="H235" s="123"/>
      <c r="I235" s="123"/>
      <c r="J235" s="123"/>
      <c r="K235" s="123"/>
      <c r="L235" s="123"/>
      <c r="M235" s="123"/>
      <c r="N235" s="123"/>
      <c r="O235" s="123"/>
      <c r="P235" s="123"/>
      <c r="Q235" s="123"/>
      <c r="R235" s="123"/>
      <c r="S235" s="123"/>
      <c r="T235" s="123"/>
      <c r="U235" s="7"/>
    </row>
    <row r="236" spans="1:21" x14ac:dyDescent="0.25">
      <c r="A236" s="24" t="str">
        <f t="shared" si="9"/>
        <v/>
      </c>
      <c r="C236" s="38" t="str">
        <f t="shared" si="10"/>
        <v/>
      </c>
      <c r="D236" s="60" t="str">
        <f>IF(E236=1,MAX($D$9:D235)+1,"")</f>
        <v/>
      </c>
      <c r="E236" s="60" t="str">
        <f t="shared" si="11"/>
        <v/>
      </c>
      <c r="F236" s="123"/>
      <c r="G236" s="123"/>
      <c r="H236" s="123"/>
      <c r="I236" s="123"/>
      <c r="J236" s="123"/>
      <c r="K236" s="123"/>
      <c r="L236" s="123"/>
      <c r="M236" s="123"/>
      <c r="N236" s="123"/>
      <c r="O236" s="123"/>
      <c r="P236" s="123"/>
      <c r="Q236" s="123"/>
      <c r="R236" s="123"/>
      <c r="S236" s="123"/>
      <c r="T236" s="123"/>
      <c r="U236" s="7"/>
    </row>
    <row r="237" spans="1:21" x14ac:dyDescent="0.25">
      <c r="A237" s="24" t="str">
        <f t="shared" si="9"/>
        <v/>
      </c>
      <c r="C237" s="38" t="str">
        <f t="shared" si="10"/>
        <v/>
      </c>
      <c r="D237" s="60" t="str">
        <f>IF(E237=1,MAX($D$9:D236)+1,"")</f>
        <v/>
      </c>
      <c r="E237" s="60" t="str">
        <f t="shared" si="11"/>
        <v/>
      </c>
      <c r="F237" s="123"/>
      <c r="G237" s="123"/>
      <c r="H237" s="123"/>
      <c r="I237" s="123"/>
      <c r="J237" s="123"/>
      <c r="K237" s="123"/>
      <c r="L237" s="123"/>
      <c r="M237" s="123"/>
      <c r="N237" s="123"/>
      <c r="O237" s="123"/>
      <c r="P237" s="123"/>
      <c r="Q237" s="123"/>
      <c r="R237" s="123"/>
      <c r="S237" s="123"/>
      <c r="T237" s="123"/>
      <c r="U237" s="7"/>
    </row>
    <row r="238" spans="1:21" x14ac:dyDescent="0.25">
      <c r="A238" s="24" t="str">
        <f t="shared" si="9"/>
        <v/>
      </c>
      <c r="C238" s="38" t="str">
        <f t="shared" si="10"/>
        <v/>
      </c>
      <c r="D238" s="60" t="str">
        <f>IF(E238=1,MAX($D$9:D237)+1,"")</f>
        <v/>
      </c>
      <c r="E238" s="60" t="str">
        <f t="shared" si="11"/>
        <v/>
      </c>
      <c r="F238" s="123"/>
      <c r="G238" s="123"/>
      <c r="H238" s="123"/>
      <c r="I238" s="123"/>
      <c r="J238" s="123"/>
      <c r="K238" s="123"/>
      <c r="L238" s="123"/>
      <c r="M238" s="123"/>
      <c r="N238" s="123"/>
      <c r="O238" s="123"/>
      <c r="P238" s="123"/>
      <c r="Q238" s="123"/>
      <c r="R238" s="123"/>
      <c r="S238" s="123"/>
      <c r="T238" s="123"/>
      <c r="U238" s="7"/>
    </row>
    <row r="239" spans="1:21" x14ac:dyDescent="0.25">
      <c r="A239" s="24" t="str">
        <f t="shared" si="9"/>
        <v/>
      </c>
      <c r="C239" s="38" t="str">
        <f t="shared" si="10"/>
        <v/>
      </c>
      <c r="D239" s="60" t="str">
        <f>IF(E239=1,MAX($D$9:D238)+1,"")</f>
        <v/>
      </c>
      <c r="E239" s="60" t="str">
        <f t="shared" si="11"/>
        <v/>
      </c>
      <c r="F239" s="123"/>
      <c r="G239" s="123"/>
      <c r="H239" s="123"/>
      <c r="I239" s="123"/>
      <c r="J239" s="123"/>
      <c r="K239" s="123"/>
      <c r="L239" s="123"/>
      <c r="M239" s="123"/>
      <c r="N239" s="123"/>
      <c r="O239" s="123"/>
      <c r="P239" s="123"/>
      <c r="Q239" s="123"/>
      <c r="R239" s="123"/>
      <c r="S239" s="123"/>
      <c r="T239" s="123"/>
      <c r="U239" s="7"/>
    </row>
    <row r="240" spans="1:21" x14ac:dyDescent="0.25">
      <c r="A240" s="24" t="str">
        <f t="shared" si="9"/>
        <v/>
      </c>
      <c r="C240" s="38" t="str">
        <f t="shared" si="10"/>
        <v/>
      </c>
      <c r="D240" s="60" t="str">
        <f>IF(E240=1,MAX($D$9:D239)+1,"")</f>
        <v/>
      </c>
      <c r="E240" s="60" t="str">
        <f t="shared" si="11"/>
        <v/>
      </c>
      <c r="F240" s="123"/>
      <c r="G240" s="123"/>
      <c r="H240" s="123"/>
      <c r="I240" s="123"/>
      <c r="J240" s="123"/>
      <c r="K240" s="123"/>
      <c r="L240" s="123"/>
      <c r="M240" s="123"/>
      <c r="N240" s="123"/>
      <c r="O240" s="123"/>
      <c r="P240" s="123"/>
      <c r="Q240" s="123"/>
      <c r="R240" s="123"/>
      <c r="S240" s="123"/>
      <c r="T240" s="123"/>
      <c r="U240" s="7"/>
    </row>
    <row r="241" spans="1:21" x14ac:dyDescent="0.25">
      <c r="A241" s="24" t="str">
        <f t="shared" si="9"/>
        <v/>
      </c>
      <c r="C241" s="38" t="str">
        <f t="shared" si="10"/>
        <v/>
      </c>
      <c r="D241" s="60" t="str">
        <f>IF(E241=1,MAX($D$9:D240)+1,"")</f>
        <v/>
      </c>
      <c r="E241" s="60" t="str">
        <f t="shared" si="11"/>
        <v/>
      </c>
      <c r="F241" s="123"/>
      <c r="G241" s="123"/>
      <c r="H241" s="123"/>
      <c r="I241" s="123"/>
      <c r="J241" s="123"/>
      <c r="K241" s="123"/>
      <c r="L241" s="123"/>
      <c r="M241" s="123"/>
      <c r="N241" s="123"/>
      <c r="O241" s="123"/>
      <c r="P241" s="123"/>
      <c r="Q241" s="123"/>
      <c r="R241" s="123"/>
      <c r="S241" s="123"/>
      <c r="T241" s="123"/>
      <c r="U241" s="7"/>
    </row>
    <row r="242" spans="1:21" x14ac:dyDescent="0.25">
      <c r="A242" s="24" t="str">
        <f t="shared" si="9"/>
        <v/>
      </c>
      <c r="C242" s="38" t="str">
        <f t="shared" si="10"/>
        <v/>
      </c>
      <c r="D242" s="60" t="str">
        <f>IF(E242=1,MAX($D$9:D241)+1,"")</f>
        <v/>
      </c>
      <c r="E242" s="60" t="str">
        <f t="shared" si="11"/>
        <v/>
      </c>
      <c r="F242" s="123"/>
      <c r="G242" s="123"/>
      <c r="H242" s="123"/>
      <c r="I242" s="123"/>
      <c r="J242" s="123"/>
      <c r="K242" s="123"/>
      <c r="L242" s="123"/>
      <c r="M242" s="123"/>
      <c r="N242" s="123"/>
      <c r="O242" s="123"/>
      <c r="P242" s="123"/>
      <c r="Q242" s="123"/>
      <c r="R242" s="123"/>
      <c r="S242" s="123"/>
      <c r="T242" s="123"/>
      <c r="U242" s="7"/>
    </row>
    <row r="243" spans="1:21" x14ac:dyDescent="0.25">
      <c r="A243" s="24" t="str">
        <f t="shared" si="9"/>
        <v/>
      </c>
      <c r="C243" s="38" t="str">
        <f t="shared" si="10"/>
        <v/>
      </c>
      <c r="D243" s="60" t="str">
        <f>IF(E243=1,MAX($D$9:D242)+1,"")</f>
        <v/>
      </c>
      <c r="E243" s="60" t="str">
        <f t="shared" si="11"/>
        <v/>
      </c>
      <c r="F243" s="123"/>
      <c r="G243" s="123"/>
      <c r="H243" s="123"/>
      <c r="I243" s="123"/>
      <c r="J243" s="123"/>
      <c r="K243" s="123"/>
      <c r="L243" s="123"/>
      <c r="M243" s="123"/>
      <c r="N243" s="123"/>
      <c r="O243" s="123"/>
      <c r="P243" s="123"/>
      <c r="Q243" s="123"/>
      <c r="R243" s="123"/>
      <c r="S243" s="123"/>
      <c r="T243" s="123"/>
      <c r="U243" s="7"/>
    </row>
    <row r="244" spans="1:21" x14ac:dyDescent="0.25">
      <c r="A244" s="24" t="str">
        <f t="shared" si="9"/>
        <v/>
      </c>
      <c r="C244" s="38" t="str">
        <f t="shared" si="10"/>
        <v/>
      </c>
      <c r="D244" s="60" t="str">
        <f>IF(E244=1,MAX($D$9:D243)+1,"")</f>
        <v/>
      </c>
      <c r="E244" s="60" t="str">
        <f t="shared" si="11"/>
        <v/>
      </c>
      <c r="F244" s="123"/>
      <c r="G244" s="123"/>
      <c r="H244" s="123"/>
      <c r="I244" s="123"/>
      <c r="J244" s="123"/>
      <c r="K244" s="123"/>
      <c r="L244" s="123"/>
      <c r="M244" s="123"/>
      <c r="N244" s="123"/>
      <c r="O244" s="123"/>
      <c r="P244" s="123"/>
      <c r="Q244" s="123"/>
      <c r="R244" s="123"/>
      <c r="S244" s="123"/>
      <c r="T244" s="123"/>
      <c r="U244" s="7"/>
    </row>
    <row r="245" spans="1:21" x14ac:dyDescent="0.25">
      <c r="A245" s="24" t="str">
        <f t="shared" si="9"/>
        <v/>
      </c>
      <c r="C245" s="38" t="str">
        <f t="shared" si="10"/>
        <v/>
      </c>
      <c r="D245" s="60" t="str">
        <f>IF(E245=1,MAX($D$9:D244)+1,"")</f>
        <v/>
      </c>
      <c r="E245" s="60" t="str">
        <f t="shared" si="11"/>
        <v/>
      </c>
      <c r="F245" s="123"/>
      <c r="G245" s="123"/>
      <c r="H245" s="123"/>
      <c r="I245" s="123"/>
      <c r="J245" s="123"/>
      <c r="K245" s="123"/>
      <c r="L245" s="123"/>
      <c r="M245" s="123"/>
      <c r="N245" s="123"/>
      <c r="O245" s="123"/>
      <c r="P245" s="123"/>
      <c r="Q245" s="123"/>
      <c r="R245" s="123"/>
      <c r="S245" s="123"/>
      <c r="T245" s="123"/>
      <c r="U245" s="7"/>
    </row>
    <row r="246" spans="1:21" x14ac:dyDescent="0.25">
      <c r="A246" s="24" t="str">
        <f t="shared" si="9"/>
        <v/>
      </c>
      <c r="C246" s="38" t="str">
        <f t="shared" si="10"/>
        <v/>
      </c>
      <c r="D246" s="60" t="str">
        <f>IF(E246=1,MAX($D$9:D245)+1,"")</f>
        <v/>
      </c>
      <c r="E246" s="60" t="str">
        <f t="shared" si="11"/>
        <v/>
      </c>
      <c r="F246" s="123"/>
      <c r="G246" s="123"/>
      <c r="H246" s="123"/>
      <c r="I246" s="123"/>
      <c r="J246" s="123"/>
      <c r="K246" s="123"/>
      <c r="L246" s="123"/>
      <c r="M246" s="123"/>
      <c r="N246" s="123"/>
      <c r="O246" s="123"/>
      <c r="P246" s="123"/>
      <c r="Q246" s="123"/>
      <c r="R246" s="123"/>
      <c r="S246" s="123"/>
      <c r="T246" s="123"/>
      <c r="U246" s="7"/>
    </row>
    <row r="247" spans="1:21" x14ac:dyDescent="0.25">
      <c r="A247" s="24" t="str">
        <f t="shared" si="9"/>
        <v/>
      </c>
      <c r="C247" s="38" t="str">
        <f t="shared" si="10"/>
        <v/>
      </c>
      <c r="D247" s="60" t="str">
        <f>IF(E247=1,MAX($D$9:D246)+1,"")</f>
        <v/>
      </c>
      <c r="E247" s="60" t="str">
        <f t="shared" si="11"/>
        <v/>
      </c>
      <c r="F247" s="123"/>
      <c r="G247" s="123"/>
      <c r="H247" s="123"/>
      <c r="I247" s="123"/>
      <c r="J247" s="123"/>
      <c r="K247" s="123"/>
      <c r="L247" s="123"/>
      <c r="M247" s="123"/>
      <c r="N247" s="123"/>
      <c r="O247" s="123"/>
      <c r="P247" s="123"/>
      <c r="Q247" s="123"/>
      <c r="R247" s="123"/>
      <c r="S247" s="123"/>
      <c r="T247" s="123"/>
      <c r="U247" s="7"/>
    </row>
    <row r="248" spans="1:21" x14ac:dyDescent="0.25">
      <c r="A248" s="24" t="str">
        <f t="shared" si="9"/>
        <v/>
      </c>
      <c r="C248" s="38" t="str">
        <f t="shared" si="10"/>
        <v/>
      </c>
      <c r="D248" s="60" t="str">
        <f>IF(E248=1,MAX($D$9:D247)+1,"")</f>
        <v/>
      </c>
      <c r="E248" s="60" t="str">
        <f t="shared" si="11"/>
        <v/>
      </c>
      <c r="F248" s="123"/>
      <c r="G248" s="123"/>
      <c r="H248" s="123"/>
      <c r="I248" s="123"/>
      <c r="J248" s="123"/>
      <c r="K248" s="123"/>
      <c r="L248" s="123"/>
      <c r="M248" s="123"/>
      <c r="N248" s="123"/>
      <c r="O248" s="123"/>
      <c r="P248" s="123"/>
      <c r="Q248" s="123"/>
      <c r="R248" s="123"/>
      <c r="S248" s="123"/>
      <c r="T248" s="123"/>
      <c r="U248" s="7"/>
    </row>
    <row r="249" spans="1:21" x14ac:dyDescent="0.25">
      <c r="A249" s="24" t="str">
        <f t="shared" si="9"/>
        <v/>
      </c>
      <c r="C249" s="38" t="str">
        <f t="shared" si="10"/>
        <v/>
      </c>
      <c r="D249" s="60" t="str">
        <f>IF(E249=1,MAX($D$9:D248)+1,"")</f>
        <v/>
      </c>
      <c r="E249" s="60" t="str">
        <f t="shared" si="11"/>
        <v/>
      </c>
      <c r="F249" s="123"/>
      <c r="G249" s="123"/>
      <c r="H249" s="123"/>
      <c r="I249" s="123"/>
      <c r="J249" s="123"/>
      <c r="K249" s="123"/>
      <c r="L249" s="123"/>
      <c r="M249" s="123"/>
      <c r="N249" s="123"/>
      <c r="O249" s="123"/>
      <c r="P249" s="123"/>
      <c r="Q249" s="123"/>
      <c r="R249" s="123"/>
      <c r="S249" s="123"/>
      <c r="T249" s="123"/>
      <c r="U249" s="7"/>
    </row>
    <row r="250" spans="1:21" x14ac:dyDescent="0.25">
      <c r="A250" s="24" t="str">
        <f t="shared" si="9"/>
        <v/>
      </c>
      <c r="C250" s="38" t="str">
        <f t="shared" si="10"/>
        <v/>
      </c>
      <c r="D250" s="60" t="str">
        <f>IF(E250=1,MAX($D$9:D249)+1,"")</f>
        <v/>
      </c>
      <c r="E250" s="60" t="str">
        <f t="shared" si="11"/>
        <v/>
      </c>
      <c r="F250" s="123"/>
      <c r="G250" s="123"/>
      <c r="H250" s="123"/>
      <c r="I250" s="123"/>
      <c r="J250" s="123"/>
      <c r="K250" s="123"/>
      <c r="L250" s="123"/>
      <c r="M250" s="123"/>
      <c r="N250" s="123"/>
      <c r="O250" s="123"/>
      <c r="P250" s="123"/>
      <c r="Q250" s="123"/>
      <c r="R250" s="123"/>
      <c r="S250" s="123"/>
      <c r="T250" s="123"/>
      <c r="U250" s="7"/>
    </row>
    <row r="251" spans="1:21" x14ac:dyDescent="0.25">
      <c r="A251" s="24" t="str">
        <f t="shared" si="9"/>
        <v/>
      </c>
      <c r="C251" s="38" t="str">
        <f t="shared" si="10"/>
        <v/>
      </c>
      <c r="D251" s="60" t="str">
        <f>IF(E251=1,MAX($D$9:D250)+1,"")</f>
        <v/>
      </c>
      <c r="E251" s="60" t="str">
        <f t="shared" si="11"/>
        <v/>
      </c>
      <c r="F251" s="123"/>
      <c r="G251" s="123"/>
      <c r="H251" s="123"/>
      <c r="I251" s="123"/>
      <c r="J251" s="123"/>
      <c r="K251" s="123"/>
      <c r="L251" s="123"/>
      <c r="M251" s="123"/>
      <c r="N251" s="123"/>
      <c r="O251" s="123"/>
      <c r="P251" s="123"/>
      <c r="Q251" s="123"/>
      <c r="R251" s="123"/>
      <c r="S251" s="123"/>
      <c r="T251" s="123"/>
      <c r="U251" s="7"/>
    </row>
    <row r="252" spans="1:21" x14ac:dyDescent="0.25">
      <c r="A252" s="24" t="str">
        <f t="shared" si="9"/>
        <v/>
      </c>
      <c r="C252" s="38" t="str">
        <f t="shared" si="10"/>
        <v/>
      </c>
      <c r="D252" s="60" t="str">
        <f>IF(E252=1,MAX($D$9:D251)+1,"")</f>
        <v/>
      </c>
      <c r="E252" s="60" t="str">
        <f t="shared" si="11"/>
        <v/>
      </c>
      <c r="F252" s="123"/>
      <c r="G252" s="123"/>
      <c r="H252" s="123"/>
      <c r="I252" s="123"/>
      <c r="J252" s="123"/>
      <c r="K252" s="123"/>
      <c r="L252" s="123"/>
      <c r="M252" s="123"/>
      <c r="N252" s="123"/>
      <c r="O252" s="123"/>
      <c r="P252" s="123"/>
      <c r="Q252" s="123"/>
      <c r="R252" s="123"/>
      <c r="S252" s="123"/>
      <c r="T252" s="123"/>
      <c r="U252" s="7"/>
    </row>
    <row r="253" spans="1:21" x14ac:dyDescent="0.25">
      <c r="A253" s="24" t="str">
        <f t="shared" si="9"/>
        <v/>
      </c>
      <c r="C253" s="38" t="str">
        <f t="shared" si="10"/>
        <v/>
      </c>
      <c r="D253" s="60" t="str">
        <f>IF(E253=1,MAX($D$9:D252)+1,"")</f>
        <v/>
      </c>
      <c r="E253" s="60" t="str">
        <f t="shared" si="11"/>
        <v/>
      </c>
      <c r="F253" s="123"/>
      <c r="G253" s="123"/>
      <c r="H253" s="123"/>
      <c r="I253" s="123"/>
      <c r="J253" s="123"/>
      <c r="K253" s="123"/>
      <c r="L253" s="123"/>
      <c r="M253" s="123"/>
      <c r="N253" s="123"/>
      <c r="O253" s="123"/>
      <c r="P253" s="123"/>
      <c r="Q253" s="123"/>
      <c r="R253" s="123"/>
      <c r="S253" s="123"/>
      <c r="T253" s="123"/>
      <c r="U253" s="7"/>
    </row>
    <row r="254" spans="1:21" x14ac:dyDescent="0.25">
      <c r="A254" s="24" t="str">
        <f t="shared" si="9"/>
        <v/>
      </c>
      <c r="C254" s="38" t="str">
        <f t="shared" si="10"/>
        <v/>
      </c>
      <c r="D254" s="60" t="str">
        <f>IF(E254=1,MAX($D$9:D253)+1,"")</f>
        <v/>
      </c>
      <c r="E254" s="60" t="str">
        <f t="shared" si="11"/>
        <v/>
      </c>
      <c r="F254" s="123"/>
      <c r="G254" s="123"/>
      <c r="H254" s="123"/>
      <c r="I254" s="123"/>
      <c r="J254" s="123"/>
      <c r="K254" s="123"/>
      <c r="L254" s="123"/>
      <c r="M254" s="123"/>
      <c r="N254" s="123"/>
      <c r="O254" s="123"/>
      <c r="P254" s="123"/>
      <c r="Q254" s="123"/>
      <c r="R254" s="123"/>
      <c r="S254" s="123"/>
      <c r="T254" s="123"/>
      <c r="U254" s="7"/>
    </row>
    <row r="255" spans="1:21" x14ac:dyDescent="0.25">
      <c r="A255" s="24" t="str">
        <f t="shared" si="9"/>
        <v/>
      </c>
      <c r="C255" s="38" t="str">
        <f t="shared" si="10"/>
        <v/>
      </c>
      <c r="D255" s="60" t="str">
        <f>IF(E255=1,MAX($D$9:D254)+1,"")</f>
        <v/>
      </c>
      <c r="E255" s="60" t="str">
        <f t="shared" si="11"/>
        <v/>
      </c>
      <c r="F255" s="123"/>
      <c r="G255" s="123"/>
      <c r="H255" s="123"/>
      <c r="I255" s="123"/>
      <c r="J255" s="123"/>
      <c r="K255" s="123"/>
      <c r="L255" s="123"/>
      <c r="M255" s="123"/>
      <c r="N255" s="123"/>
      <c r="O255" s="123"/>
      <c r="P255" s="123"/>
      <c r="Q255" s="123"/>
      <c r="R255" s="123"/>
      <c r="S255" s="123"/>
      <c r="T255" s="123"/>
      <c r="U255" s="7"/>
    </row>
    <row r="256" spans="1:21" x14ac:dyDescent="0.25">
      <c r="A256" s="24" t="str">
        <f t="shared" si="9"/>
        <v/>
      </c>
      <c r="C256" s="38" t="str">
        <f t="shared" si="10"/>
        <v/>
      </c>
      <c r="D256" s="60" t="str">
        <f>IF(E256=1,MAX($D$9:D255)+1,"")</f>
        <v/>
      </c>
      <c r="E256" s="60" t="str">
        <f t="shared" si="11"/>
        <v/>
      </c>
      <c r="F256" s="123"/>
      <c r="G256" s="123"/>
      <c r="H256" s="123"/>
      <c r="I256" s="123"/>
      <c r="J256" s="123"/>
      <c r="K256" s="123"/>
      <c r="L256" s="123"/>
      <c r="M256" s="123"/>
      <c r="N256" s="123"/>
      <c r="O256" s="123"/>
      <c r="P256" s="123"/>
      <c r="Q256" s="123"/>
      <c r="R256" s="123"/>
      <c r="S256" s="123"/>
      <c r="T256" s="123"/>
      <c r="U256" s="7"/>
    </row>
    <row r="257" spans="1:21" x14ac:dyDescent="0.25">
      <c r="A257" s="24" t="str">
        <f t="shared" si="9"/>
        <v/>
      </c>
      <c r="C257" s="38" t="str">
        <f t="shared" si="10"/>
        <v/>
      </c>
      <c r="D257" s="60" t="str">
        <f>IF(E257=1,MAX($D$9:D256)+1,"")</f>
        <v/>
      </c>
      <c r="E257" s="60" t="str">
        <f t="shared" si="11"/>
        <v/>
      </c>
      <c r="F257" s="123"/>
      <c r="G257" s="123"/>
      <c r="H257" s="123"/>
      <c r="I257" s="123"/>
      <c r="J257" s="123"/>
      <c r="K257" s="123"/>
      <c r="L257" s="123"/>
      <c r="M257" s="123"/>
      <c r="N257" s="123"/>
      <c r="O257" s="123"/>
      <c r="P257" s="123"/>
      <c r="Q257" s="123"/>
      <c r="R257" s="123"/>
      <c r="S257" s="123"/>
      <c r="T257" s="123"/>
      <c r="U257" s="7"/>
    </row>
    <row r="258" spans="1:21" x14ac:dyDescent="0.25">
      <c r="A258" s="24" t="str">
        <f t="shared" si="9"/>
        <v/>
      </c>
      <c r="C258" s="38" t="str">
        <f t="shared" si="10"/>
        <v/>
      </c>
      <c r="D258" s="60" t="str">
        <f>IF(E258=1,MAX($D$9:D257)+1,"")</f>
        <v/>
      </c>
      <c r="E258" s="60" t="str">
        <f t="shared" si="11"/>
        <v/>
      </c>
      <c r="F258" s="123"/>
      <c r="G258" s="123"/>
      <c r="H258" s="123"/>
      <c r="I258" s="123"/>
      <c r="J258" s="123"/>
      <c r="K258" s="123"/>
      <c r="L258" s="123"/>
      <c r="M258" s="123"/>
      <c r="N258" s="123"/>
      <c r="O258" s="123"/>
      <c r="P258" s="123"/>
      <c r="Q258" s="123"/>
      <c r="R258" s="123"/>
      <c r="S258" s="123"/>
      <c r="T258" s="123"/>
      <c r="U258" s="7"/>
    </row>
    <row r="259" spans="1:21" x14ac:dyDescent="0.25">
      <c r="A259" s="24" t="str">
        <f t="shared" si="9"/>
        <v/>
      </c>
      <c r="C259" s="38" t="str">
        <f t="shared" si="10"/>
        <v/>
      </c>
      <c r="D259" s="60" t="str">
        <f>IF(E259=1,MAX($D$9:D258)+1,"")</f>
        <v/>
      </c>
      <c r="E259" s="60" t="str">
        <f t="shared" si="11"/>
        <v/>
      </c>
      <c r="F259" s="123"/>
      <c r="G259" s="123"/>
      <c r="H259" s="123"/>
      <c r="I259" s="123"/>
      <c r="J259" s="123"/>
      <c r="K259" s="123"/>
      <c r="L259" s="123"/>
      <c r="M259" s="123"/>
      <c r="N259" s="123"/>
      <c r="O259" s="123"/>
      <c r="P259" s="123"/>
      <c r="Q259" s="123"/>
      <c r="R259" s="123"/>
      <c r="S259" s="123"/>
      <c r="T259" s="123"/>
      <c r="U259" s="7"/>
    </row>
    <row r="260" spans="1:21" x14ac:dyDescent="0.25">
      <c r="A260" s="24" t="str">
        <f t="shared" si="9"/>
        <v/>
      </c>
      <c r="C260" s="38" t="str">
        <f t="shared" si="10"/>
        <v/>
      </c>
      <c r="D260" s="60" t="str">
        <f>IF(E260=1,MAX($D$9:D259)+1,"")</f>
        <v/>
      </c>
      <c r="E260" s="60" t="str">
        <f t="shared" si="11"/>
        <v/>
      </c>
      <c r="F260" s="123"/>
      <c r="G260" s="123"/>
      <c r="H260" s="123"/>
      <c r="I260" s="123"/>
      <c r="J260" s="123"/>
      <c r="K260" s="123"/>
      <c r="L260" s="123"/>
      <c r="M260" s="123"/>
      <c r="N260" s="123"/>
      <c r="O260" s="123"/>
      <c r="P260" s="123"/>
      <c r="Q260" s="123"/>
      <c r="R260" s="123"/>
      <c r="S260" s="123"/>
      <c r="T260" s="123"/>
      <c r="U260" s="7"/>
    </row>
    <row r="261" spans="1:21" x14ac:dyDescent="0.25">
      <c r="A261" s="24" t="str">
        <f t="shared" si="9"/>
        <v/>
      </c>
      <c r="C261" s="38" t="str">
        <f t="shared" si="10"/>
        <v/>
      </c>
      <c r="D261" s="60" t="str">
        <f>IF(E261=1,MAX($D$9:D260)+1,"")</f>
        <v/>
      </c>
      <c r="E261" s="60" t="str">
        <f t="shared" si="11"/>
        <v/>
      </c>
      <c r="F261" s="123"/>
      <c r="G261" s="123"/>
      <c r="H261" s="123"/>
      <c r="I261" s="123"/>
      <c r="J261" s="123"/>
      <c r="K261" s="123"/>
      <c r="L261" s="123"/>
      <c r="M261" s="123"/>
      <c r="N261" s="123"/>
      <c r="O261" s="123"/>
      <c r="P261" s="123"/>
      <c r="Q261" s="123"/>
      <c r="R261" s="123"/>
      <c r="S261" s="123"/>
      <c r="T261" s="123"/>
      <c r="U261" s="7"/>
    </row>
    <row r="262" spans="1:21" x14ac:dyDescent="0.25">
      <c r="A262" s="24" t="str">
        <f t="shared" si="9"/>
        <v/>
      </c>
      <c r="C262" s="38" t="str">
        <f t="shared" si="10"/>
        <v/>
      </c>
      <c r="D262" s="60" t="str">
        <f>IF(E262=1,MAX($D$9:D261)+1,"")</f>
        <v/>
      </c>
      <c r="E262" s="60" t="str">
        <f t="shared" si="11"/>
        <v/>
      </c>
      <c r="F262" s="123"/>
      <c r="G262" s="123"/>
      <c r="H262" s="123"/>
      <c r="I262" s="123"/>
      <c r="J262" s="123"/>
      <c r="K262" s="123"/>
      <c r="L262" s="123"/>
      <c r="M262" s="123"/>
      <c r="N262" s="123"/>
      <c r="O262" s="123"/>
      <c r="P262" s="123"/>
      <c r="Q262" s="123"/>
      <c r="R262" s="123"/>
      <c r="S262" s="123"/>
      <c r="T262" s="123"/>
      <c r="U262" s="7"/>
    </row>
    <row r="263" spans="1:21" x14ac:dyDescent="0.25">
      <c r="A263" s="24" t="str">
        <f t="shared" si="9"/>
        <v/>
      </c>
      <c r="C263" s="38" t="str">
        <f t="shared" si="10"/>
        <v/>
      </c>
      <c r="D263" s="60" t="str">
        <f>IF(E263=1,MAX($D$9:D262)+1,"")</f>
        <v/>
      </c>
      <c r="E263" s="60" t="str">
        <f t="shared" si="11"/>
        <v/>
      </c>
      <c r="F263" s="123"/>
      <c r="G263" s="123"/>
      <c r="H263" s="123"/>
      <c r="I263" s="123"/>
      <c r="J263" s="123"/>
      <c r="K263" s="123"/>
      <c r="L263" s="123"/>
      <c r="M263" s="123"/>
      <c r="N263" s="123"/>
      <c r="O263" s="123"/>
      <c r="P263" s="123"/>
      <c r="Q263" s="123"/>
      <c r="R263" s="123"/>
      <c r="S263" s="123"/>
      <c r="T263" s="123"/>
      <c r="U263" s="7"/>
    </row>
    <row r="264" spans="1:21" x14ac:dyDescent="0.25">
      <c r="A264" s="24" t="str">
        <f t="shared" si="9"/>
        <v/>
      </c>
      <c r="C264" s="38" t="str">
        <f t="shared" si="10"/>
        <v/>
      </c>
      <c r="D264" s="60" t="str">
        <f>IF(E264=1,MAX($D$9:D263)+1,"")</f>
        <v/>
      </c>
      <c r="E264" s="60" t="str">
        <f t="shared" si="11"/>
        <v/>
      </c>
      <c r="F264" s="123"/>
      <c r="G264" s="123"/>
      <c r="H264" s="123"/>
      <c r="I264" s="123"/>
      <c r="J264" s="123"/>
      <c r="K264" s="123"/>
      <c r="L264" s="123"/>
      <c r="M264" s="123"/>
      <c r="N264" s="123"/>
      <c r="O264" s="123"/>
      <c r="P264" s="123"/>
      <c r="Q264" s="123"/>
      <c r="R264" s="123"/>
      <c r="S264" s="123"/>
      <c r="T264" s="123"/>
      <c r="U264" s="7"/>
    </row>
    <row r="265" spans="1:21" x14ac:dyDescent="0.25">
      <c r="A265" s="24" t="str">
        <f t="shared" si="9"/>
        <v/>
      </c>
      <c r="C265" s="38" t="str">
        <f t="shared" si="10"/>
        <v/>
      </c>
      <c r="D265" s="60" t="str">
        <f>IF(E265=1,MAX($D$9:D264)+1,"")</f>
        <v/>
      </c>
      <c r="E265" s="60" t="str">
        <f t="shared" si="11"/>
        <v/>
      </c>
      <c r="F265" s="123"/>
      <c r="G265" s="123"/>
      <c r="H265" s="123"/>
      <c r="I265" s="123"/>
      <c r="J265" s="123"/>
      <c r="K265" s="123"/>
      <c r="L265" s="123"/>
      <c r="M265" s="123"/>
      <c r="N265" s="123"/>
      <c r="O265" s="123"/>
      <c r="P265" s="123"/>
      <c r="Q265" s="123"/>
      <c r="R265" s="123"/>
      <c r="S265" s="123"/>
      <c r="T265" s="123"/>
      <c r="U265" s="7"/>
    </row>
    <row r="266" spans="1:21" x14ac:dyDescent="0.25">
      <c r="A266" s="24" t="str">
        <f t="shared" si="9"/>
        <v/>
      </c>
      <c r="C266" s="38" t="str">
        <f t="shared" si="10"/>
        <v/>
      </c>
      <c r="D266" s="60" t="str">
        <f>IF(E266=1,MAX($D$9:D265)+1,"")</f>
        <v/>
      </c>
      <c r="E266" s="60" t="str">
        <f t="shared" si="11"/>
        <v/>
      </c>
      <c r="F266" s="123"/>
      <c r="G266" s="123"/>
      <c r="H266" s="123"/>
      <c r="I266" s="123"/>
      <c r="J266" s="123"/>
      <c r="K266" s="123"/>
      <c r="L266" s="123"/>
      <c r="M266" s="123"/>
      <c r="N266" s="123"/>
      <c r="O266" s="123"/>
      <c r="P266" s="123"/>
      <c r="Q266" s="123"/>
      <c r="R266" s="123"/>
      <c r="S266" s="123"/>
      <c r="T266" s="123"/>
      <c r="U266" s="7"/>
    </row>
    <row r="267" spans="1:21" x14ac:dyDescent="0.25">
      <c r="A267" s="24" t="str">
        <f t="shared" si="9"/>
        <v/>
      </c>
      <c r="C267" s="38" t="str">
        <f t="shared" si="10"/>
        <v/>
      </c>
      <c r="D267" s="60" t="str">
        <f>IF(E267=1,MAX($D$9:D266)+1,"")</f>
        <v/>
      </c>
      <c r="E267" s="60" t="str">
        <f>IF(A267="","",IF(E266=12,1,E266+1))</f>
        <v/>
      </c>
      <c r="F267" s="123"/>
      <c r="G267" s="123"/>
      <c r="H267" s="123"/>
      <c r="I267" s="123"/>
      <c r="J267" s="123"/>
      <c r="K267" s="123"/>
      <c r="L267" s="123"/>
      <c r="M267" s="123"/>
      <c r="N267" s="123"/>
      <c r="O267" s="123"/>
      <c r="P267" s="123"/>
      <c r="Q267" s="123"/>
      <c r="R267" s="123"/>
      <c r="S267" s="123"/>
      <c r="T267" s="123"/>
      <c r="U267" s="7"/>
    </row>
    <row r="268" spans="1:21" ht="15.75" thickBot="1" x14ac:dyDescent="0.3">
      <c r="A268" s="24" t="str">
        <f t="shared" si="9"/>
        <v/>
      </c>
      <c r="C268" s="39" t="str">
        <f t="shared" si="10"/>
        <v/>
      </c>
      <c r="D268" s="61" t="str">
        <f>IF(E268=1,MAX($D$9:D267)+1,"")</f>
        <v/>
      </c>
      <c r="E268" s="61" t="str">
        <f>IF(A268="","",IF(E267=12,1,E267+1))</f>
        <v/>
      </c>
      <c r="F268" s="124"/>
      <c r="G268" s="124"/>
      <c r="H268" s="124"/>
      <c r="I268" s="124"/>
      <c r="J268" s="124"/>
      <c r="K268" s="124"/>
      <c r="L268" s="124"/>
      <c r="M268" s="124"/>
      <c r="N268" s="124"/>
      <c r="O268" s="124"/>
      <c r="P268" s="124"/>
      <c r="Q268" s="124"/>
      <c r="R268" s="124"/>
      <c r="S268" s="124"/>
      <c r="T268" s="124"/>
      <c r="U268" s="7"/>
    </row>
    <row r="269" spans="1:21" x14ac:dyDescent="0.25"/>
  </sheetData>
  <sheetProtection algorithmName="SHA-512" hashValue="G9gQ8GVdJIgegMywgosbv3uJdnEs/nRY8WYwz6INTe+3gvfWqDRVPQDvUwh4VgMPncej0T97iQRd/4yodKFVLQ==" saltValue="/ec4DiLUs+JEOnN5j+Tyjg==" spinCount="100000" sheet="1" objects="1" scenarios="1"/>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C8" sqref="C8"/>
    </sheetView>
  </sheetViews>
  <sheetFormatPr defaultColWidth="0" defaultRowHeight="15" zeroHeight="1" x14ac:dyDescent="0.25"/>
  <cols>
    <col min="1" max="1" width="17.7109375" bestFit="1" customWidth="1"/>
    <col min="2" max="2" width="15.7109375" customWidth="1"/>
    <col min="3" max="20" width="8.7109375" customWidth="1"/>
    <col min="21" max="16384" width="8.7109375" hidden="1"/>
  </cols>
  <sheetData>
    <row r="1" spans="1:4" ht="23.25" x14ac:dyDescent="0.35">
      <c r="A1" s="25" t="s">
        <v>126</v>
      </c>
    </row>
    <row r="2" spans="1:4" ht="15.75" thickBot="1" x14ac:dyDescent="0.3"/>
    <row r="3" spans="1:4" ht="15.75" thickBot="1" x14ac:dyDescent="0.3">
      <c r="A3" s="34" t="str">
        <f>"View "&amp;Setup!B15&amp;":"</f>
        <v>View Clusters:</v>
      </c>
      <c r="B3" s="125" t="s">
        <v>277</v>
      </c>
      <c r="D3" t="str">
        <f>"Demand ("&amp;Setup!B15&amp;" Size) SPC Chart"</f>
        <v>Demand (Clusters Size) SPC Chart</v>
      </c>
    </row>
    <row r="4" spans="1:4" ht="15.75" thickBot="1" x14ac:dyDescent="0.3">
      <c r="D4" t="str">
        <f>Setup!B15&amp;" Size (Patients)"</f>
        <v>Clusters Size (Patients)</v>
      </c>
    </row>
    <row r="5" spans="1:4" ht="15.75" thickBot="1" x14ac:dyDescent="0.3">
      <c r="A5" s="34" t="s">
        <v>86</v>
      </c>
    </row>
    <row r="6" spans="1:4" ht="15.75" thickBot="1" x14ac:dyDescent="0.3">
      <c r="A6" s="37" t="s">
        <v>40</v>
      </c>
      <c r="B6" s="125" t="s">
        <v>131</v>
      </c>
    </row>
    <row r="7" spans="1:4" ht="15.75" thickBot="1" x14ac:dyDescent="0.3">
      <c r="A7" s="47" t="s">
        <v>87</v>
      </c>
      <c r="B7" s="125" t="s">
        <v>131</v>
      </c>
    </row>
    <row r="8" spans="1:4" ht="15.75" thickBot="1" x14ac:dyDescent="0.3">
      <c r="A8" s="47" t="s">
        <v>88</v>
      </c>
      <c r="B8" s="125" t="s">
        <v>131</v>
      </c>
    </row>
    <row r="9" spans="1:4" ht="15.75" thickBot="1" x14ac:dyDescent="0.3">
      <c r="A9" s="48" t="s">
        <v>29</v>
      </c>
      <c r="B9" s="126" t="s">
        <v>131</v>
      </c>
    </row>
    <row r="10" spans="1:4" ht="15.75" thickBot="1" x14ac:dyDescent="0.3"/>
    <row r="11" spans="1:4" ht="15.75" thickBot="1" x14ac:dyDescent="0.3">
      <c r="A11" s="34" t="s">
        <v>90</v>
      </c>
    </row>
    <row r="12" spans="1:4" ht="15.75" thickBot="1" x14ac:dyDescent="0.3">
      <c r="A12" s="34" t="s">
        <v>93</v>
      </c>
      <c r="B12" s="125" t="s">
        <v>131</v>
      </c>
    </row>
    <row r="13" spans="1:4" ht="15.75" thickBot="1" x14ac:dyDescent="0.3">
      <c r="A13" s="34" t="s">
        <v>91</v>
      </c>
      <c r="B13" s="122" t="s">
        <v>294</v>
      </c>
    </row>
    <row r="14" spans="1:4" ht="15.75" thickBot="1" x14ac:dyDescent="0.3">
      <c r="A14" s="48" t="s">
        <v>92</v>
      </c>
      <c r="B14" s="122" t="s">
        <v>294</v>
      </c>
    </row>
    <row r="15" spans="1:4" x14ac:dyDescent="0.25"/>
    <row r="16" spans="1:4"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ht="15.75" thickBot="1" x14ac:dyDescent="0.3"/>
    <row r="28" spans="1:2" ht="15.75" thickBot="1" x14ac:dyDescent="0.3">
      <c r="A28" s="43"/>
      <c r="B28" t="s">
        <v>221</v>
      </c>
    </row>
    <row r="29" spans="1:2" ht="15.75" thickBot="1" x14ac:dyDescent="0.3">
      <c r="A29" s="44"/>
      <c r="B29" t="s">
        <v>222</v>
      </c>
    </row>
    <row r="30" spans="1:2" ht="15.75" thickBot="1" x14ac:dyDescent="0.3">
      <c r="A30" s="45"/>
      <c r="B30" t="s">
        <v>38</v>
      </c>
    </row>
    <row r="31" spans="1:2" ht="15.75" thickBot="1" x14ac:dyDescent="0.3">
      <c r="A31" s="46"/>
      <c r="B31" t="s">
        <v>39</v>
      </c>
    </row>
    <row r="32" spans="1:2" x14ac:dyDescent="0.25"/>
  </sheetData>
  <sheetProtection algorithmName="SHA-512" hashValue="BnE3Z5HCIiRZoXNJuLPYw5kb5b7yPivOnzDen0JYQYpaHruWQsDMcnoIApQsOo3GSFZ8RFehO9bB1fmJhbrdMQ==" saltValue="kMPSrxO+3xju/P6ZsizBZw==" spinCount="100000" sheet="1" objects="1" scenarios="1"/>
  <conditionalFormatting sqref="B7">
    <cfRule type="expression" dxfId="21" priority="3">
      <formula>IF($B$8="No",TRUE,FALSE)</formula>
    </cfRule>
  </conditionalFormatting>
  <conditionalFormatting sqref="B13">
    <cfRule type="expression" dxfId="20" priority="2">
      <formula>IF($B$12="Yes",TRUE,FALSE)</formula>
    </cfRule>
  </conditionalFormatting>
  <conditionalFormatting sqref="B14">
    <cfRule type="expression" dxfId="19"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workbookViewId="0">
      <selection activeCell="V4" sqref="V4"/>
    </sheetView>
  </sheetViews>
  <sheetFormatPr defaultRowHeight="15" x14ac:dyDescent="0.25"/>
  <cols>
    <col min="2" max="2" width="10.42578125" style="5" bestFit="1" customWidth="1"/>
    <col min="3" max="5" width="10.42578125" style="5" customWidth="1"/>
    <col min="6" max="14" width="9.7109375" bestFit="1" customWidth="1"/>
    <col min="15" max="20" width="10.7109375" bestFit="1" customWidth="1"/>
    <col min="21" max="21" width="10.7109375" customWidth="1"/>
    <col min="23" max="23" width="17.28515625" bestFit="1" customWidth="1"/>
    <col min="24" max="24" width="9.7109375" bestFit="1" customWidth="1"/>
    <col min="25" max="25" width="12.5703125" bestFit="1" customWidth="1"/>
    <col min="27" max="27" width="0" hidden="1" customWidth="1"/>
    <col min="28" max="28" width="6.7109375" hidden="1" customWidth="1"/>
    <col min="29" max="30" width="8" hidden="1" customWidth="1"/>
    <col min="31" max="32" width="8.28515625" hidden="1" customWidth="1"/>
    <col min="33" max="33" width="7.140625" hidden="1" customWidth="1"/>
    <col min="34" max="34" width="8.7109375" hidden="1" customWidth="1"/>
    <col min="35" max="35" width="13.7109375" hidden="1" customWidth="1"/>
    <col min="36" max="43" width="8.7109375" hidden="1" customWidth="1"/>
  </cols>
  <sheetData>
    <row r="1" spans="1:43" x14ac:dyDescent="0.25">
      <c r="A1" t="s">
        <v>16</v>
      </c>
      <c r="B1"/>
      <c r="C1"/>
      <c r="D1"/>
      <c r="E1"/>
      <c r="W1" t="s">
        <v>17</v>
      </c>
      <c r="AO1" t="s">
        <v>40</v>
      </c>
    </row>
    <row r="2" spans="1:43" ht="15.75" thickBot="1" x14ac:dyDescent="0.3">
      <c r="B2"/>
      <c r="C2"/>
      <c r="D2"/>
      <c r="E2"/>
      <c r="W2" t="s">
        <v>18</v>
      </c>
      <c r="X2" t="str">
        <f>SPC!B3</f>
        <v>Caseload 1</v>
      </c>
      <c r="AH2" t="s">
        <v>29</v>
      </c>
    </row>
    <row r="3" spans="1:43" x14ac:dyDescent="0.25">
      <c r="B3" s="11" t="s">
        <v>15</v>
      </c>
      <c r="C3" s="3" t="s">
        <v>106</v>
      </c>
      <c r="D3" s="3" t="s">
        <v>107</v>
      </c>
      <c r="E3" s="3" t="s">
        <v>108</v>
      </c>
      <c r="F3" s="3" t="str" cm="1">
        <f t="array" ref="F3">INDEX('Data Validation (Hide)'!$B$2:$B$16,COLUMN(A1),1)</f>
        <v>Caseload 1</v>
      </c>
      <c r="G3" s="4" t="str" cm="1">
        <f t="array" ref="G3">INDEX('Data Validation (Hide)'!$B$2:$B$16,COLUMN(B1),1)</f>
        <v>Caseload 2</v>
      </c>
      <c r="H3" s="4" t="str" cm="1">
        <f t="array" ref="H3">INDEX('Data Validation (Hide)'!$B$2:$B$16,COLUMN(C1),1)</f>
        <v>Caseload 3</v>
      </c>
      <c r="I3" s="4" t="str" cm="1">
        <f t="array" ref="I3">INDEX('Data Validation (Hide)'!$B$2:$B$16,COLUMN(D1),1)</f>
        <v>Caseload 4</v>
      </c>
      <c r="J3" s="4" t="str" cm="1">
        <f t="array" ref="J3">INDEX('Data Validation (Hide)'!$B$2:$B$16,COLUMN(E1),1)</f>
        <v>Caseload 5</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Clusters</v>
      </c>
      <c r="V3" t="s">
        <v>94</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25">
      <c r="B4" s="12" t="str">
        <f>Demand!C9</f>
        <v/>
      </c>
      <c r="C4" s="57" t="str">
        <f>Demand!D9</f>
        <v/>
      </c>
      <c r="D4" s="57" t="str">
        <f>Demand!E9</f>
        <v/>
      </c>
      <c r="E4" s="57" t="e">
        <f>TEXT(D4*29,"mmm")&amp;"-"&amp;C4</f>
        <v>#VALUE!</v>
      </c>
      <c r="F4" s="7">
        <f>INDEX(Demand!$F$9:$T$268,MATCH('SPC Backing (Hide)'!$B4,Demand!$C$9:$C$268,0),MATCH('SPC Backing (Hide)'!F$3,Demand!$F$8:$T$8,0))</f>
        <v>0</v>
      </c>
      <c r="G4" s="5">
        <f>INDEX(Demand!$F$9:$T$268,MATCH('SPC Backing (Hide)'!$B4,Demand!$C$9:$C$268,0),MATCH('SPC Backing (Hide)'!G$3,Demand!$F$8:$T$8,0))</f>
        <v>0</v>
      </c>
      <c r="H4" s="5">
        <f>INDEX(Demand!$F$9:$T$268,MATCH('SPC Backing (Hide)'!$B4,Demand!$C$9:$C$268,0),MATCH('SPC Backing (Hide)'!H$3,Demand!$F$8:$T$8,0))</f>
        <v>0</v>
      </c>
      <c r="I4" s="5">
        <f>INDEX(Demand!$F$9:$T$268,MATCH('SPC Backing (Hide)'!$B4,Demand!$C$9:$C$268,0),MATCH('SPC Backing (Hide)'!I$3,Demand!$F$8:$T$8,0))</f>
        <v>0</v>
      </c>
      <c r="J4" s="5">
        <f>INDEX(Demand!$F$9:$T$268,MATCH('SPC Backing (Hide)'!$B4,Demand!$C$9:$C$268,0),MATCH('SPC Backing (Hide)'!J$3,Demand!$F$8:$T$8,0))</f>
        <v>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0</v>
      </c>
      <c r="V4">
        <f>IF(SPC!$B$13="",1,IF(SPC!$B$12="Yes",IF(Setup!$B$11="Weekly",IF(ROW(A1)&gt;=Demand!$A$8-51,1,0),IF(ROW(A1)&gt;=Demand!$A$8-11,1,0)),IF(Setup!$B$11="Weekly",IF(AND(B4&gt;=SPC!$B$13,B4&lt;SPC!$B$14),1,0),IF(AND(MATCH(E4,$E$4:$E$263,0)&gt;=MATCH(SPC!$B$13,$E$4:$E$263,0),MATCH(E4,$E$4:$E$263,0)&lt;=MATCH(SPC!$B$14,$E$4:$E$263,0)),1,0))))</f>
        <v>1</v>
      </c>
      <c r="W4" cm="1">
        <f t="array" ref="W4">INDEX($F$4:$U$263,ROW(A1),MATCH($X$2,$F$3:$U$3,0))</f>
        <v>0</v>
      </c>
      <c r="X4">
        <f>AVERAGE(INDEX($F$4:$U$263,MATCH(SPC!$B$13,IF(Setup!$B$11="Weekly",'SPC Backing (Hide)'!$B$4:$B$263,'SPC Backing (Hide)'!$E$4:$E$263),0),MATCH($X$2,$F$3:$U$3,0)):INDEX($F$4:$U$263,MATCH(SPC!$B$14,IF(Setup!$B$11="Weekly",'SPC Backing (Hide)'!$B$4:$B$263,'SPC Backing (Hide)'!$E$4:$E$263),0),MATCH('SPC Backing (Hide)'!$X$2,'SPC Backing (Hide)'!$F$3:$U$3,0)))</f>
        <v>0</v>
      </c>
      <c r="Z4" t="e">
        <f>AVERAGE(INDEX($Y$4:$Y$263,MATCH(SPC!$B$13,IF(Setup!$B$11="Weekly",'SPC Backing (Hide)'!$B$4:$B$263,'SPC Backing (Hide)'!$E$4:$E$263),0)):INDEX($Y$4:$Y$263,MATCH(SPC!$B$14,IF(Setup!$B$11="Weekly",'SPC Backing (Hide)'!$B$4:$B$263,'SPC Backing (Hide)'!$E$4:$E$263),0),1))</f>
        <v>#DIV/0!</v>
      </c>
      <c r="AA4" t="e">
        <f>Z4/1.128</f>
        <v>#DIV/0!</v>
      </c>
      <c r="AB4" t="e">
        <f>MAX(0,X4-(3*AA4))</f>
        <v>#DIV/0!</v>
      </c>
      <c r="AC4" t="e">
        <f>MAX(0,X4-(2*AA4))</f>
        <v>#DIV/0!</v>
      </c>
      <c r="AD4" t="e">
        <f>MAX(0,X4-AA4)</f>
        <v>#DIV/0!</v>
      </c>
      <c r="AE4" t="e">
        <f>X4+AA4</f>
        <v>#DIV/0!</v>
      </c>
      <c r="AF4" t="e">
        <f>X4+(2*AA4)</f>
        <v>#DIV/0!</v>
      </c>
      <c r="AG4" t="e">
        <f>X4+(3*AA4)</f>
        <v>#DIV/0!</v>
      </c>
      <c r="AH4" t="e">
        <f>IF(OR(W4&gt;AG4,W4&lt;AB4),W4,NA())</f>
        <v>#DIV/0!</v>
      </c>
      <c r="AI4" t="e">
        <f>IF(W4&gt;AF4,2,IF(W4&lt;AC4,-2,IF(W4&gt;X4,1,IF(W4&lt;X4,-1,0))))</f>
        <v>#DIV/0!</v>
      </c>
      <c r="AJ4" t="e">
        <f>IF(ABS(SUM(AI4:AI6))&gt;=5,W4,NA())</f>
        <v>#DIV/0!</v>
      </c>
      <c r="AK4">
        <f>IF(W5&gt;W4,1,IF(W5&lt;W4,-1,0))</f>
        <v>0</v>
      </c>
      <c r="AL4" t="e">
        <f>IF(ABS(SUM(AK4:AK9))=6,W4,NA())</f>
        <v>#N/A</v>
      </c>
      <c r="AM4">
        <f>IF(W4&lt;X4,-1,IF(W4&gt;X4,1,0))</f>
        <v>0</v>
      </c>
      <c r="AN4" t="e">
        <f>IF(ABS(SUM(AM4:AM12))=9,W4,NA())</f>
        <v>#N/A</v>
      </c>
      <c r="AO4">
        <f>_xlfn.PERCENTILE.INC(INDEX($W$4:$W$263,MATCH(SPC!$B$13,IF(Setup!$B$11="Weekly",'SPC Backing (Hide)'!$B$4:$B$263,'SPC Backing (Hide)'!$E$4:$E$263),0),1):INDEX($W$4:$W$263,MATCH(SPC!$B$14,IF(Setup!$B$11="Weekly",'SPC Backing (Hide)'!$B$4:$B$263,'SPC Backing (Hide)'!$E$4:$E$263),0),1),'SPC Backing (Hide)'!$AO$3)</f>
        <v>0</v>
      </c>
      <c r="AP4">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
        <f>AP4-AO4</f>
        <v>1</v>
      </c>
    </row>
    <row r="5" spans="1:43" x14ac:dyDescent="0.25">
      <c r="B5" s="12" t="str">
        <f>Demand!C10</f>
        <v/>
      </c>
      <c r="C5" s="57" t="str">
        <f>Demand!D10</f>
        <v/>
      </c>
      <c r="D5" s="57" t="str">
        <f>Demand!E10</f>
        <v/>
      </c>
      <c r="E5" s="57" t="e">
        <f>TEXT(D5*29,"mmm")&amp;"-"&amp;IF(D5=1,MAX($C$4:C4)+1,MAX($C$4:C4))</f>
        <v>#VALUE!</v>
      </c>
      <c r="F5" s="7">
        <f>INDEX(Demand!$F$9:$T$268,MATCH('SPC Backing (Hide)'!$B5,Demand!$C$9:$C$268,0),MATCH('SPC Backing (Hide)'!F$3,Demand!$F$8:$T$8,0))</f>
        <v>0</v>
      </c>
      <c r="G5" s="5">
        <f>INDEX(Demand!$F$9:$T$268,MATCH('SPC Backing (Hide)'!$B5,Demand!$C$9:$C$268,0),MATCH('SPC Backing (Hide)'!G$3,Demand!$F$8:$T$8,0))</f>
        <v>0</v>
      </c>
      <c r="H5" s="5">
        <f>INDEX(Demand!$F$9:$T$268,MATCH('SPC Backing (Hide)'!$B5,Demand!$C$9:$C$268,0),MATCH('SPC Backing (Hide)'!H$3,Demand!$F$8:$T$8,0))</f>
        <v>0</v>
      </c>
      <c r="I5" s="5">
        <f>INDEX(Demand!$F$9:$T$268,MATCH('SPC Backing (Hide)'!$B5,Demand!$C$9:$C$268,0),MATCH('SPC Backing (Hide)'!I$3,Demand!$F$8:$T$8,0))</f>
        <v>0</v>
      </c>
      <c r="J5" s="5">
        <f>INDEX(Demand!$F$9:$T$268,MATCH('SPC Backing (Hide)'!$B5,Demand!$C$9:$C$268,0),MATCH('SPC Backing (Hide)'!J$3,Demand!$F$8:$T$8,0))</f>
        <v>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0</v>
      </c>
      <c r="V5">
        <f>IF(SPC!$B$13="",1,IF(SPC!$B$12="Yes",IF(Setup!$B$11="Weekly",IF(ROW(A2)&gt;=Demand!$A$8-51,1,0),IF(ROW(A2)&gt;=Demand!$A$8-11,1,0)),IF(Setup!$B$11="Weekly",IF(AND(B5&gt;=SPC!$B$13,B5&lt;SPC!$B$14),1,0),IF(AND(MATCH(E5,$E$4:$E$263,0)&gt;=MATCH(SPC!$B$13,$E$4:$E$263,0),MATCH(E5,$E$4:$E$263,0)&lt;=MATCH(SPC!$B$14,$E$4:$E$263,0)),1,0))))</f>
        <v>1</v>
      </c>
      <c r="W5" cm="1">
        <f t="array" ref="W5">INDEX($F$4:$U$263,ROW(A2),MATCH($X$2,$F$3:$U$3,0))</f>
        <v>0</v>
      </c>
      <c r="X5">
        <f>AVERAGE(INDEX($F$4:$U$263,MATCH(SPC!$B$13,IF(Setup!$B$11="Weekly",'SPC Backing (Hide)'!$B$4:$B$263,'SPC Backing (Hide)'!$E$4:$E$263),0),MATCH($X$2,$F$3:$U$3,0)):INDEX($F$4:$U$263,MATCH(SPC!$B$14,IF(Setup!$B$11="Weekly",'SPC Backing (Hide)'!$B$4:$B$263,'SPC Backing (Hide)'!$E$4:$E$263),0),MATCH('SPC Backing (Hide)'!$X$2,'SPC Backing (Hide)'!$F$3:$U$3,0)))</f>
        <v>0</v>
      </c>
      <c r="Y5" cm="1">
        <f t="array" ref="Y5">ABS(INDEX($F$4:$U$263,ROW(A2),MATCH($X$2,$F$3:$U$3,0))-INDEX($F$4:$U$263,ROW(A1),MATCH($X$2,$F$3:$U$3,0)))</f>
        <v>0</v>
      </c>
      <c r="Z5" t="e">
        <f>AVERAGE(INDEX($Y$4:$Y$263,MATCH(SPC!$B$13,IF(Setup!$B$11="Weekly",'SPC Backing (Hide)'!$B$4:$B$263,'SPC Backing (Hide)'!$E$4:$E$263),0)):INDEX($Y$4:$Y$263,MATCH(SPC!$B$14,IF(Setup!$B$11="Weekly",'SPC Backing (Hide)'!$B$4:$B$263,'SPC Backing (Hide)'!$E$4:$E$263),0),1))</f>
        <v>#DIV/0!</v>
      </c>
      <c r="AA5" t="e">
        <f t="shared" ref="AA5:AA68" si="1">Z5/1.128</f>
        <v>#DIV/0!</v>
      </c>
      <c r="AB5" t="e">
        <f t="shared" ref="AB5:AB68" si="2">MAX(0,X5-(3*AA5))</f>
        <v>#DIV/0!</v>
      </c>
      <c r="AC5" t="e">
        <f t="shared" ref="AC5:AC68" si="3">MAX(0,X5-(2*AA5))</f>
        <v>#DIV/0!</v>
      </c>
      <c r="AD5" t="e">
        <f t="shared" ref="AD5:AD68" si="4">MAX(0,X5-AA5)</f>
        <v>#DIV/0!</v>
      </c>
      <c r="AE5" t="e">
        <f t="shared" ref="AE5:AE68" si="5">X5+AA5</f>
        <v>#DIV/0!</v>
      </c>
      <c r="AF5" t="e">
        <f t="shared" ref="AF5:AF68" si="6">X5+(2*AA5)</f>
        <v>#DIV/0!</v>
      </c>
      <c r="AG5" t="e">
        <f t="shared" ref="AG5:AG68" si="7">X5+(3*AA5)</f>
        <v>#DIV/0!</v>
      </c>
      <c r="AH5" t="e">
        <f t="shared" ref="AH5:AH68" si="8">IF(OR(W5&gt;AG5,W5&lt;AB5),W5,NA())</f>
        <v>#DIV/0!</v>
      </c>
      <c r="AI5" t="e">
        <f>IF(W5&gt;AF5,2,IF(W5&lt;AC5,-2,IF(W5&gt;X5,1,IF(W5&lt;X5,-1,0))))</f>
        <v>#DIV/0!</v>
      </c>
      <c r="AJ5" t="e">
        <f t="shared" ref="AJ5:AJ68" si="9">IF(ABS(SUM(AI5:AI7))&gt;=5,W5,NA())</f>
        <v>#DIV/0!</v>
      </c>
      <c r="AK5">
        <f t="shared" ref="AK5:AK68" si="10">IF(W6&gt;W5,1,IF(W6&lt;W5,-1,0))</f>
        <v>0</v>
      </c>
      <c r="AL5" t="e">
        <f t="shared" ref="AL5:AL68" si="11">IF(ABS(SUM(AK5:AK10))=6,W5,NA())</f>
        <v>#N/A</v>
      </c>
      <c r="AM5">
        <f t="shared" ref="AM5:AM68" si="12">IF(W5&lt;X5,-1,IF(W5&gt;X5,1,0))</f>
        <v>0</v>
      </c>
      <c r="AN5" t="e">
        <f t="shared" ref="AN5:AN68" si="13">IF(ABS(SUM(AM5:AM13))=9,W5,NA())</f>
        <v>#N/A</v>
      </c>
      <c r="AO5">
        <f>_xlfn.PERCENTILE.INC(INDEX($W$4:$W$263,MATCH(SPC!$B$13,IF(Setup!$B$11="Weekly",'SPC Backing (Hide)'!$B$4:$B$263,'SPC Backing (Hide)'!$E$4:$E$263),0),1):INDEX($W$4:$W$263,MATCH(SPC!$B$14,IF(Setup!$B$11="Weekly",'SPC Backing (Hide)'!$B$4:$B$263,'SPC Backing (Hide)'!$E$4:$E$263),0),1),'SPC Backing (Hide)'!$AO$3)</f>
        <v>0</v>
      </c>
      <c r="AP5">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
        <f t="shared" ref="AQ5:AQ68" si="14">AP5-AO5</f>
        <v>1</v>
      </c>
    </row>
    <row r="6" spans="1:43" x14ac:dyDescent="0.25">
      <c r="B6" s="12" t="str">
        <f>Demand!C11</f>
        <v/>
      </c>
      <c r="C6" s="57" t="str">
        <f>Demand!D11</f>
        <v/>
      </c>
      <c r="D6" s="57" t="str">
        <f>Demand!E11</f>
        <v/>
      </c>
      <c r="E6" s="57" t="e">
        <f>TEXT(D6*29,"mmm")&amp;"-"&amp;IF(D6=1,MAX($C$4:C5)+1,MAX($C$4:C5))</f>
        <v>#VALUE!</v>
      </c>
      <c r="F6" s="7">
        <f>INDEX(Demand!$F$9:$T$268,MATCH('SPC Backing (Hide)'!$B6,Demand!$C$9:$C$268,0),MATCH('SPC Backing (Hide)'!F$3,Demand!$F$8:$T$8,0))</f>
        <v>0</v>
      </c>
      <c r="G6" s="5">
        <f>INDEX(Demand!$F$9:$T$268,MATCH('SPC Backing (Hide)'!$B6,Demand!$C$9:$C$268,0),MATCH('SPC Backing (Hide)'!G$3,Demand!$F$8:$T$8,0))</f>
        <v>0</v>
      </c>
      <c r="H6" s="5">
        <f>INDEX(Demand!$F$9:$T$268,MATCH('SPC Backing (Hide)'!$B6,Demand!$C$9:$C$268,0),MATCH('SPC Backing (Hide)'!H$3,Demand!$F$8:$T$8,0))</f>
        <v>0</v>
      </c>
      <c r="I6" s="5">
        <f>INDEX(Demand!$F$9:$T$268,MATCH('SPC Backing (Hide)'!$B6,Demand!$C$9:$C$268,0),MATCH('SPC Backing (Hide)'!I$3,Demand!$F$8:$T$8,0))</f>
        <v>0</v>
      </c>
      <c r="J6" s="5">
        <f>INDEX(Demand!$F$9:$T$268,MATCH('SPC Backing (Hide)'!$B6,Demand!$C$9:$C$268,0),MATCH('SPC Backing (Hide)'!J$3,Demand!$F$8:$T$8,0))</f>
        <v>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0</v>
      </c>
      <c r="V6">
        <f>IF(SPC!$B$13="",1,IF(SPC!$B$12="Yes",IF(Setup!$B$11="Weekly",IF(ROW(A3)&gt;=Demand!$A$8-51,1,0),IF(ROW(A3)&gt;=Demand!$A$8-11,1,0)),IF(Setup!$B$11="Weekly",IF(AND(B6&gt;=SPC!$B$13,B6&lt;SPC!$B$14),1,0),IF(AND(MATCH(E6,$E$4:$E$263,0)&gt;=MATCH(SPC!$B$13,$E$4:$E$263,0),MATCH(E6,$E$4:$E$263,0)&lt;=MATCH(SPC!$B$14,$E$4:$E$263,0)),1,0))))</f>
        <v>1</v>
      </c>
      <c r="W6" cm="1">
        <f t="array" ref="W6">INDEX($F$4:$U$263,ROW(A3),MATCH($X$2,$F$3:$U$3,0))</f>
        <v>0</v>
      </c>
      <c r="X6">
        <f>AVERAGE(INDEX($F$4:$U$263,MATCH(SPC!$B$13,IF(Setup!$B$11="Weekly",'SPC Backing (Hide)'!$B$4:$B$263,'SPC Backing (Hide)'!$E$4:$E$263),0),MATCH($X$2,$F$3:$U$3,0)):INDEX($F$4:$U$263,MATCH(SPC!$B$14,IF(Setup!$B$11="Weekly",'SPC Backing (Hide)'!$B$4:$B$263,'SPC Backing (Hide)'!$E$4:$E$263),0),MATCH('SPC Backing (Hide)'!$X$2,'SPC Backing (Hide)'!$F$3:$U$3,0)))</f>
        <v>0</v>
      </c>
      <c r="Y6" cm="1">
        <f t="array" ref="Y6">ABS(INDEX($F$4:$U$263,ROW(A3),MATCH($X$2,$F$3:$U$3,0))-INDEX($F$4:$U$263,ROW(A2),MATCH($X$2,$F$3:$U$3,0)))</f>
        <v>0</v>
      </c>
      <c r="Z6" t="e">
        <f>AVERAGE(INDEX($Y$4:$Y$263,MATCH(SPC!$B$13,IF(Setup!$B$11="Weekly",'SPC Backing (Hide)'!$B$4:$B$263,'SPC Backing (Hide)'!$E$4:$E$263),0)):INDEX($Y$4:$Y$263,MATCH(SPC!$B$14,IF(Setup!$B$11="Weekly",'SPC Backing (Hide)'!$B$4:$B$263,'SPC Backing (Hide)'!$E$4:$E$263),0),1))</f>
        <v>#DIV/0!</v>
      </c>
      <c r="AA6" t="e">
        <f t="shared" si="1"/>
        <v>#DIV/0!</v>
      </c>
      <c r="AB6" t="e">
        <f t="shared" si="2"/>
        <v>#DIV/0!</v>
      </c>
      <c r="AC6" t="e">
        <f t="shared" si="3"/>
        <v>#DIV/0!</v>
      </c>
      <c r="AD6" t="e">
        <f t="shared" si="4"/>
        <v>#DIV/0!</v>
      </c>
      <c r="AE6" t="e">
        <f t="shared" si="5"/>
        <v>#DIV/0!</v>
      </c>
      <c r="AF6" t="e">
        <f t="shared" si="6"/>
        <v>#DIV/0!</v>
      </c>
      <c r="AG6" t="e">
        <f t="shared" si="7"/>
        <v>#DIV/0!</v>
      </c>
      <c r="AH6" t="e">
        <f t="shared" si="8"/>
        <v>#DIV/0!</v>
      </c>
      <c r="AI6" t="e">
        <f t="shared" ref="AI6:AI69" si="15">IF(W6&gt;AF6,2,IF(W6&lt;AC6,-2,IF(W6&gt;X6,1,IF(W6&lt;X6,-1,0))))</f>
        <v>#DIV/0!</v>
      </c>
      <c r="AJ6" t="e">
        <f t="shared" si="9"/>
        <v>#DIV/0!</v>
      </c>
      <c r="AK6">
        <f t="shared" si="10"/>
        <v>0</v>
      </c>
      <c r="AL6" t="e">
        <f t="shared" si="11"/>
        <v>#N/A</v>
      </c>
      <c r="AM6">
        <f t="shared" si="12"/>
        <v>0</v>
      </c>
      <c r="AN6" t="e">
        <f t="shared" si="13"/>
        <v>#N/A</v>
      </c>
      <c r="AO6">
        <f>_xlfn.PERCENTILE.INC(INDEX($W$4:$W$263,MATCH(SPC!$B$13,IF(Setup!$B$11="Weekly",'SPC Backing (Hide)'!$B$4:$B$263,'SPC Backing (Hide)'!$E$4:$E$263),0),1):INDEX($W$4:$W$263,MATCH(SPC!$B$14,IF(Setup!$B$11="Weekly",'SPC Backing (Hide)'!$B$4:$B$263,'SPC Backing (Hide)'!$E$4:$E$263),0),1),'SPC Backing (Hide)'!$AO$3)</f>
        <v>0</v>
      </c>
      <c r="AP6">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
        <f t="shared" si="14"/>
        <v>1</v>
      </c>
    </row>
    <row r="7" spans="1:43" x14ac:dyDescent="0.25">
      <c r="B7" s="12" t="str">
        <f>Demand!C12</f>
        <v/>
      </c>
      <c r="C7" s="57" t="str">
        <f>Demand!D12</f>
        <v/>
      </c>
      <c r="D7" s="57" t="str">
        <f>Demand!E12</f>
        <v/>
      </c>
      <c r="E7" s="57" t="e">
        <f>TEXT(D7*29,"mmm")&amp;"-"&amp;IF(D7=1,MAX($C$4:C6)+1,MAX($C$4:C6))</f>
        <v>#VALUE!</v>
      </c>
      <c r="F7" s="7">
        <f>INDEX(Demand!$F$9:$T$268,MATCH('SPC Backing (Hide)'!$B7,Demand!$C$9:$C$268,0),MATCH('SPC Backing (Hide)'!F$3,Demand!$F$8:$T$8,0))</f>
        <v>0</v>
      </c>
      <c r="G7" s="5">
        <f>INDEX(Demand!$F$9:$T$268,MATCH('SPC Backing (Hide)'!$B7,Demand!$C$9:$C$268,0),MATCH('SPC Backing (Hide)'!G$3,Demand!$F$8:$T$8,0))</f>
        <v>0</v>
      </c>
      <c r="H7" s="5">
        <f>INDEX(Demand!$F$9:$T$268,MATCH('SPC Backing (Hide)'!$B7,Demand!$C$9:$C$268,0),MATCH('SPC Backing (Hide)'!H$3,Demand!$F$8:$T$8,0))</f>
        <v>0</v>
      </c>
      <c r="I7" s="5">
        <f>INDEX(Demand!$F$9:$T$268,MATCH('SPC Backing (Hide)'!$B7,Demand!$C$9:$C$268,0),MATCH('SPC Backing (Hide)'!I$3,Demand!$F$8:$T$8,0))</f>
        <v>0</v>
      </c>
      <c r="J7" s="5">
        <f>INDEX(Demand!$F$9:$T$268,MATCH('SPC Backing (Hide)'!$B7,Demand!$C$9:$C$268,0),MATCH('SPC Backing (Hide)'!J$3,Demand!$F$8:$T$8,0))</f>
        <v>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0</v>
      </c>
      <c r="V7">
        <f>IF(SPC!$B$13="",1,IF(SPC!$B$12="Yes",IF(Setup!$B$11="Weekly",IF(ROW(A4)&gt;=Demand!$A$8-51,1,0),IF(ROW(A4)&gt;=Demand!$A$8-11,1,0)),IF(Setup!$B$11="Weekly",IF(AND(B7&gt;=SPC!$B$13,B7&lt;SPC!$B$14),1,0),IF(AND(MATCH(E7,$E$4:$E$263,0)&gt;=MATCH(SPC!$B$13,$E$4:$E$263,0),MATCH(E7,$E$4:$E$263,0)&lt;=MATCH(SPC!$B$14,$E$4:$E$263,0)),1,0))))</f>
        <v>1</v>
      </c>
      <c r="W7" cm="1">
        <f t="array" ref="W7">INDEX($F$4:$U$263,ROW(A4),MATCH($X$2,$F$3:$U$3,0))</f>
        <v>0</v>
      </c>
      <c r="X7">
        <f>AVERAGE(INDEX($F$4:$U$263,MATCH(SPC!$B$13,IF(Setup!$B$11="Weekly",'SPC Backing (Hide)'!$B$4:$B$263,'SPC Backing (Hide)'!$E$4:$E$263),0),MATCH($X$2,$F$3:$U$3,0)):INDEX($F$4:$U$263,MATCH(SPC!$B$14,IF(Setup!$B$11="Weekly",'SPC Backing (Hide)'!$B$4:$B$263,'SPC Backing (Hide)'!$E$4:$E$263),0),MATCH('SPC Backing (Hide)'!$X$2,'SPC Backing (Hide)'!$F$3:$U$3,0)))</f>
        <v>0</v>
      </c>
      <c r="Y7" cm="1">
        <f t="array" ref="Y7">ABS(INDEX($F$4:$U$263,ROW(A4),MATCH($X$2,$F$3:$U$3,0))-INDEX($F$4:$U$263,ROW(A3),MATCH($X$2,$F$3:$U$3,0)))</f>
        <v>0</v>
      </c>
      <c r="Z7" t="e">
        <f>AVERAGE(INDEX($Y$4:$Y$263,MATCH(SPC!$B$13,IF(Setup!$B$11="Weekly",'SPC Backing (Hide)'!$B$4:$B$263,'SPC Backing (Hide)'!$E$4:$E$263),0)):INDEX($Y$4:$Y$263,MATCH(SPC!$B$14,IF(Setup!$B$11="Weekly",'SPC Backing (Hide)'!$B$4:$B$263,'SPC Backing (Hide)'!$E$4:$E$263),0),1))</f>
        <v>#DIV/0!</v>
      </c>
      <c r="AA7" t="e">
        <f t="shared" si="1"/>
        <v>#DIV/0!</v>
      </c>
      <c r="AB7" t="e">
        <f t="shared" si="2"/>
        <v>#DIV/0!</v>
      </c>
      <c r="AC7" t="e">
        <f t="shared" si="3"/>
        <v>#DIV/0!</v>
      </c>
      <c r="AD7" t="e">
        <f t="shared" si="4"/>
        <v>#DIV/0!</v>
      </c>
      <c r="AE7" t="e">
        <f t="shared" si="5"/>
        <v>#DIV/0!</v>
      </c>
      <c r="AF7" t="e">
        <f t="shared" si="6"/>
        <v>#DIV/0!</v>
      </c>
      <c r="AG7" t="e">
        <f t="shared" si="7"/>
        <v>#DIV/0!</v>
      </c>
      <c r="AH7" t="e">
        <f t="shared" si="8"/>
        <v>#DIV/0!</v>
      </c>
      <c r="AI7" t="e">
        <f t="shared" si="15"/>
        <v>#DIV/0!</v>
      </c>
      <c r="AJ7" t="e">
        <f t="shared" si="9"/>
        <v>#DIV/0!</v>
      </c>
      <c r="AK7">
        <f t="shared" si="10"/>
        <v>0</v>
      </c>
      <c r="AL7" t="e">
        <f t="shared" si="11"/>
        <v>#N/A</v>
      </c>
      <c r="AM7">
        <f t="shared" si="12"/>
        <v>0</v>
      </c>
      <c r="AN7" t="e">
        <f t="shared" si="13"/>
        <v>#N/A</v>
      </c>
      <c r="AO7">
        <f>_xlfn.PERCENTILE.INC(INDEX($W$4:$W$263,MATCH(SPC!$B$13,IF(Setup!$B$11="Weekly",'SPC Backing (Hide)'!$B$4:$B$263,'SPC Backing (Hide)'!$E$4:$E$263),0),1):INDEX($W$4:$W$263,MATCH(SPC!$B$14,IF(Setup!$B$11="Weekly",'SPC Backing (Hide)'!$B$4:$B$263,'SPC Backing (Hide)'!$E$4:$E$263),0),1),'SPC Backing (Hide)'!$AO$3)</f>
        <v>0</v>
      </c>
      <c r="AP7">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
        <f t="shared" si="14"/>
        <v>1</v>
      </c>
    </row>
    <row r="8" spans="1:43" x14ac:dyDescent="0.25">
      <c r="B8" s="12" t="str">
        <f>Demand!C13</f>
        <v/>
      </c>
      <c r="C8" s="57" t="str">
        <f>Demand!D13</f>
        <v/>
      </c>
      <c r="D8" s="57" t="str">
        <f>Demand!E13</f>
        <v/>
      </c>
      <c r="E8" s="57" t="e">
        <f>TEXT(D8*29,"mmm")&amp;"-"&amp;IF(D8=1,MAX($C$4:C7)+1,MAX($C$4:C7))</f>
        <v>#VALUE!</v>
      </c>
      <c r="F8" s="7">
        <f>INDEX(Demand!$F$9:$T$268,MATCH('SPC Backing (Hide)'!$B8,Demand!$C$9:$C$268,0),MATCH('SPC Backing (Hide)'!F$3,Demand!$F$8:$T$8,0))</f>
        <v>0</v>
      </c>
      <c r="G8" s="5">
        <f>INDEX(Demand!$F$9:$T$268,MATCH('SPC Backing (Hide)'!$B8,Demand!$C$9:$C$268,0),MATCH('SPC Backing (Hide)'!G$3,Demand!$F$8:$T$8,0))</f>
        <v>0</v>
      </c>
      <c r="H8" s="5">
        <f>INDEX(Demand!$F$9:$T$268,MATCH('SPC Backing (Hide)'!$B8,Demand!$C$9:$C$268,0),MATCH('SPC Backing (Hide)'!H$3,Demand!$F$8:$T$8,0))</f>
        <v>0</v>
      </c>
      <c r="I8" s="5">
        <f>INDEX(Demand!$F$9:$T$268,MATCH('SPC Backing (Hide)'!$B8,Demand!$C$9:$C$268,0),MATCH('SPC Backing (Hide)'!I$3,Demand!$F$8:$T$8,0))</f>
        <v>0</v>
      </c>
      <c r="J8" s="5">
        <f>INDEX(Demand!$F$9:$T$268,MATCH('SPC Backing (Hide)'!$B8,Demand!$C$9:$C$268,0),MATCH('SPC Backing (Hide)'!J$3,Demand!$F$8:$T$8,0))</f>
        <v>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0</v>
      </c>
      <c r="V8">
        <f>IF(SPC!$B$13="",1,IF(SPC!$B$12="Yes",IF(Setup!$B$11="Weekly",IF(ROW(A5)&gt;=Demand!$A$8-51,1,0),IF(ROW(A5)&gt;=Demand!$A$8-11,1,0)),IF(Setup!$B$11="Weekly",IF(AND(B8&gt;=SPC!$B$13,B8&lt;SPC!$B$14),1,0),IF(AND(MATCH(E8,$E$4:$E$263,0)&gt;=MATCH(SPC!$B$13,$E$4:$E$263,0),MATCH(E8,$E$4:$E$263,0)&lt;=MATCH(SPC!$B$14,$E$4:$E$263,0)),1,0))))</f>
        <v>1</v>
      </c>
      <c r="W8" cm="1">
        <f t="array" ref="W8">INDEX($F$4:$U$263,ROW(A5),MATCH($X$2,$F$3:$U$3,0))</f>
        <v>0</v>
      </c>
      <c r="X8">
        <f>AVERAGE(INDEX($F$4:$U$263,MATCH(SPC!$B$13,IF(Setup!$B$11="Weekly",'SPC Backing (Hide)'!$B$4:$B$263,'SPC Backing (Hide)'!$E$4:$E$263),0),MATCH($X$2,$F$3:$U$3,0)):INDEX($F$4:$U$263,MATCH(SPC!$B$14,IF(Setup!$B$11="Weekly",'SPC Backing (Hide)'!$B$4:$B$263,'SPC Backing (Hide)'!$E$4:$E$263),0),MATCH('SPC Backing (Hide)'!$X$2,'SPC Backing (Hide)'!$F$3:$U$3,0)))</f>
        <v>0</v>
      </c>
      <c r="Y8" cm="1">
        <f t="array" ref="Y8">ABS(INDEX($F$4:$U$263,ROW(A5),MATCH($X$2,$F$3:$U$3,0))-INDEX($F$4:$U$263,ROW(A4),MATCH($X$2,$F$3:$U$3,0)))</f>
        <v>0</v>
      </c>
      <c r="Z8" t="e">
        <f>AVERAGE(INDEX($Y$4:$Y$263,MATCH(SPC!$B$13,IF(Setup!$B$11="Weekly",'SPC Backing (Hide)'!$B$4:$B$263,'SPC Backing (Hide)'!$E$4:$E$263),0)):INDEX($Y$4:$Y$263,MATCH(SPC!$B$14,IF(Setup!$B$11="Weekly",'SPC Backing (Hide)'!$B$4:$B$263,'SPC Backing (Hide)'!$E$4:$E$263),0),1))</f>
        <v>#DIV/0!</v>
      </c>
      <c r="AA8" t="e">
        <f t="shared" si="1"/>
        <v>#DIV/0!</v>
      </c>
      <c r="AB8" t="e">
        <f t="shared" si="2"/>
        <v>#DIV/0!</v>
      </c>
      <c r="AC8" t="e">
        <f t="shared" si="3"/>
        <v>#DIV/0!</v>
      </c>
      <c r="AD8" t="e">
        <f t="shared" si="4"/>
        <v>#DIV/0!</v>
      </c>
      <c r="AE8" t="e">
        <f t="shared" si="5"/>
        <v>#DIV/0!</v>
      </c>
      <c r="AF8" t="e">
        <f t="shared" si="6"/>
        <v>#DIV/0!</v>
      </c>
      <c r="AG8" t="e">
        <f t="shared" si="7"/>
        <v>#DIV/0!</v>
      </c>
      <c r="AH8" t="e">
        <f t="shared" si="8"/>
        <v>#DIV/0!</v>
      </c>
      <c r="AI8" t="e">
        <f t="shared" si="15"/>
        <v>#DIV/0!</v>
      </c>
      <c r="AJ8" t="e">
        <f t="shared" si="9"/>
        <v>#DIV/0!</v>
      </c>
      <c r="AK8">
        <f t="shared" si="10"/>
        <v>0</v>
      </c>
      <c r="AL8" t="e">
        <f t="shared" si="11"/>
        <v>#N/A</v>
      </c>
      <c r="AM8">
        <f t="shared" si="12"/>
        <v>0</v>
      </c>
      <c r="AN8" t="e">
        <f t="shared" si="13"/>
        <v>#N/A</v>
      </c>
      <c r="AO8">
        <f>_xlfn.PERCENTILE.INC(INDEX($W$4:$W$263,MATCH(SPC!$B$13,IF(Setup!$B$11="Weekly",'SPC Backing (Hide)'!$B$4:$B$263,'SPC Backing (Hide)'!$E$4:$E$263),0),1):INDEX($W$4:$W$263,MATCH(SPC!$B$14,IF(Setup!$B$11="Weekly",'SPC Backing (Hide)'!$B$4:$B$263,'SPC Backing (Hide)'!$E$4:$E$263),0),1),'SPC Backing (Hide)'!$AO$3)</f>
        <v>0</v>
      </c>
      <c r="AP8">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
        <f t="shared" si="14"/>
        <v>1</v>
      </c>
    </row>
    <row r="9" spans="1:43" x14ac:dyDescent="0.25">
      <c r="B9" s="12" t="str">
        <f>Demand!C14</f>
        <v/>
      </c>
      <c r="C9" s="57" t="str">
        <f>Demand!D14</f>
        <v/>
      </c>
      <c r="D9" s="57" t="str">
        <f>Demand!E14</f>
        <v/>
      </c>
      <c r="E9" s="57" t="e">
        <f>TEXT(D9*29,"mmm")&amp;"-"&amp;IF(D9=1,MAX($C$4:C8)+1,MAX($C$4:C8))</f>
        <v>#VALUE!</v>
      </c>
      <c r="F9" s="7">
        <f>INDEX(Demand!$F$9:$T$268,MATCH('SPC Backing (Hide)'!$B9,Demand!$C$9:$C$268,0),MATCH('SPC Backing (Hide)'!F$3,Demand!$F$8:$T$8,0))</f>
        <v>0</v>
      </c>
      <c r="G9" s="5">
        <f>INDEX(Demand!$F$9:$T$268,MATCH('SPC Backing (Hide)'!$B9,Demand!$C$9:$C$268,0),MATCH('SPC Backing (Hide)'!G$3,Demand!$F$8:$T$8,0))</f>
        <v>0</v>
      </c>
      <c r="H9" s="5">
        <f>INDEX(Demand!$F$9:$T$268,MATCH('SPC Backing (Hide)'!$B9,Demand!$C$9:$C$268,0),MATCH('SPC Backing (Hide)'!H$3,Demand!$F$8:$T$8,0))</f>
        <v>0</v>
      </c>
      <c r="I9" s="5">
        <f>INDEX(Demand!$F$9:$T$268,MATCH('SPC Backing (Hide)'!$B9,Demand!$C$9:$C$268,0),MATCH('SPC Backing (Hide)'!I$3,Demand!$F$8:$T$8,0))</f>
        <v>0</v>
      </c>
      <c r="J9" s="5">
        <f>INDEX(Demand!$F$9:$T$268,MATCH('SPC Backing (Hide)'!$B9,Demand!$C$9:$C$268,0),MATCH('SPC Backing (Hide)'!J$3,Demand!$F$8:$T$8,0))</f>
        <v>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0</v>
      </c>
      <c r="V9">
        <f>IF(SPC!$B$13="",1,IF(SPC!$B$12="Yes",IF(Setup!$B$11="Weekly",IF(ROW(A6)&gt;=Demand!$A$8-51,1,0),IF(ROW(A6)&gt;=Demand!$A$8-11,1,0)),IF(Setup!$B$11="Weekly",IF(AND(B9&gt;=SPC!$B$13,B9&lt;SPC!$B$14),1,0),IF(AND(MATCH(E9,$E$4:$E$263,0)&gt;=MATCH(SPC!$B$13,$E$4:$E$263,0),MATCH(E9,$E$4:$E$263,0)&lt;=MATCH(SPC!$B$14,$E$4:$E$263,0)),1,0))))</f>
        <v>1</v>
      </c>
      <c r="W9" cm="1">
        <f t="array" ref="W9">INDEX($F$4:$U$263,ROW(A6),MATCH($X$2,$F$3:$U$3,0))</f>
        <v>0</v>
      </c>
      <c r="X9">
        <f>AVERAGE(INDEX($F$4:$U$263,MATCH(SPC!$B$13,IF(Setup!$B$11="Weekly",'SPC Backing (Hide)'!$B$4:$B$263,'SPC Backing (Hide)'!$E$4:$E$263),0),MATCH($X$2,$F$3:$U$3,0)):INDEX($F$4:$U$263,MATCH(SPC!$B$14,IF(Setup!$B$11="Weekly",'SPC Backing (Hide)'!$B$4:$B$263,'SPC Backing (Hide)'!$E$4:$E$263),0),MATCH('SPC Backing (Hide)'!$X$2,'SPC Backing (Hide)'!$F$3:$U$3,0)))</f>
        <v>0</v>
      </c>
      <c r="Y9" cm="1">
        <f t="array" ref="Y9">ABS(INDEX($F$4:$U$263,ROW(A6),MATCH($X$2,$F$3:$U$3,0))-INDEX($F$4:$U$263,ROW(A5),MATCH($X$2,$F$3:$U$3,0)))</f>
        <v>0</v>
      </c>
      <c r="Z9" t="e">
        <f>AVERAGE(INDEX($Y$4:$Y$263,MATCH(SPC!$B$13,IF(Setup!$B$11="Weekly",'SPC Backing (Hide)'!$B$4:$B$263,'SPC Backing (Hide)'!$E$4:$E$263),0)):INDEX($Y$4:$Y$263,MATCH(SPC!$B$14,IF(Setup!$B$11="Weekly",'SPC Backing (Hide)'!$B$4:$B$263,'SPC Backing (Hide)'!$E$4:$E$263),0),1))</f>
        <v>#DIV/0!</v>
      </c>
      <c r="AA9" t="e">
        <f t="shared" si="1"/>
        <v>#DIV/0!</v>
      </c>
      <c r="AB9" t="e">
        <f t="shared" si="2"/>
        <v>#DIV/0!</v>
      </c>
      <c r="AC9" t="e">
        <f t="shared" si="3"/>
        <v>#DIV/0!</v>
      </c>
      <c r="AD9" t="e">
        <f t="shared" si="4"/>
        <v>#DIV/0!</v>
      </c>
      <c r="AE9" t="e">
        <f t="shared" si="5"/>
        <v>#DIV/0!</v>
      </c>
      <c r="AF9" t="e">
        <f t="shared" si="6"/>
        <v>#DIV/0!</v>
      </c>
      <c r="AG9" t="e">
        <f t="shared" si="7"/>
        <v>#DIV/0!</v>
      </c>
      <c r="AH9" t="e">
        <f t="shared" si="8"/>
        <v>#DIV/0!</v>
      </c>
      <c r="AI9" t="e">
        <f t="shared" si="15"/>
        <v>#DIV/0!</v>
      </c>
      <c r="AJ9" t="e">
        <f t="shared" si="9"/>
        <v>#DIV/0!</v>
      </c>
      <c r="AK9">
        <f t="shared" si="10"/>
        <v>0</v>
      </c>
      <c r="AL9" t="e">
        <f t="shared" si="11"/>
        <v>#N/A</v>
      </c>
      <c r="AM9">
        <f t="shared" si="12"/>
        <v>0</v>
      </c>
      <c r="AN9" t="e">
        <f t="shared" si="13"/>
        <v>#N/A</v>
      </c>
      <c r="AO9">
        <f>_xlfn.PERCENTILE.INC(INDEX($W$4:$W$263,MATCH(SPC!$B$13,IF(Setup!$B$11="Weekly",'SPC Backing (Hide)'!$B$4:$B$263,'SPC Backing (Hide)'!$E$4:$E$263),0),1):INDEX($W$4:$W$263,MATCH(SPC!$B$14,IF(Setup!$B$11="Weekly",'SPC Backing (Hide)'!$B$4:$B$263,'SPC Backing (Hide)'!$E$4:$E$263),0),1),'SPC Backing (Hide)'!$AO$3)</f>
        <v>0</v>
      </c>
      <c r="AP9">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
        <f t="shared" si="14"/>
        <v>1</v>
      </c>
    </row>
    <row r="10" spans="1:43" x14ac:dyDescent="0.25">
      <c r="B10" s="12" t="str">
        <f>Demand!C15</f>
        <v/>
      </c>
      <c r="C10" s="57" t="str">
        <f>Demand!D15</f>
        <v/>
      </c>
      <c r="D10" s="57" t="str">
        <f>Demand!E15</f>
        <v/>
      </c>
      <c r="E10" s="57" t="e">
        <f>TEXT(D10*29,"mmm")&amp;"-"&amp;IF(D10=1,MAX($C$4:C9)+1,MAX($C$4:C9))</f>
        <v>#VALUE!</v>
      </c>
      <c r="F10" s="7">
        <f>INDEX(Demand!$F$9:$T$268,MATCH('SPC Backing (Hide)'!$B10,Demand!$C$9:$C$268,0),MATCH('SPC Backing (Hide)'!F$3,Demand!$F$8:$T$8,0))</f>
        <v>0</v>
      </c>
      <c r="G10" s="5">
        <f>INDEX(Demand!$F$9:$T$268,MATCH('SPC Backing (Hide)'!$B10,Demand!$C$9:$C$268,0),MATCH('SPC Backing (Hide)'!G$3,Demand!$F$8:$T$8,0))</f>
        <v>0</v>
      </c>
      <c r="H10" s="5">
        <f>INDEX(Demand!$F$9:$T$268,MATCH('SPC Backing (Hide)'!$B10,Demand!$C$9:$C$268,0),MATCH('SPC Backing (Hide)'!H$3,Demand!$F$8:$T$8,0))</f>
        <v>0</v>
      </c>
      <c r="I10" s="5">
        <f>INDEX(Demand!$F$9:$T$268,MATCH('SPC Backing (Hide)'!$B10,Demand!$C$9:$C$268,0),MATCH('SPC Backing (Hide)'!I$3,Demand!$F$8:$T$8,0))</f>
        <v>0</v>
      </c>
      <c r="J10" s="5">
        <f>INDEX(Demand!$F$9:$T$268,MATCH('SPC Backing (Hide)'!$B10,Demand!$C$9:$C$268,0),MATCH('SPC Backing (Hide)'!J$3,Demand!$F$8:$T$8,0))</f>
        <v>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0</v>
      </c>
      <c r="V10">
        <f>IF(SPC!$B$13="",1,IF(SPC!$B$12="Yes",IF(Setup!$B$11="Weekly",IF(ROW(A7)&gt;=Demand!$A$8-51,1,0),IF(ROW(A7)&gt;=Demand!$A$8-11,1,0)),IF(Setup!$B$11="Weekly",IF(AND(B10&gt;=SPC!$B$13,B10&lt;SPC!$B$14),1,0),IF(AND(MATCH(E10,$E$4:$E$263,0)&gt;=MATCH(SPC!$B$13,$E$4:$E$263,0),MATCH(E10,$E$4:$E$263,0)&lt;=MATCH(SPC!$B$14,$E$4:$E$263,0)),1,0))))</f>
        <v>1</v>
      </c>
      <c r="W10" cm="1">
        <f t="array" ref="W10">INDEX($F$4:$U$263,ROW(A7),MATCH($X$2,$F$3:$U$3,0))</f>
        <v>0</v>
      </c>
      <c r="X10">
        <f>AVERAGE(INDEX($F$4:$U$263,MATCH(SPC!$B$13,IF(Setup!$B$11="Weekly",'SPC Backing (Hide)'!$B$4:$B$263,'SPC Backing (Hide)'!$E$4:$E$263),0),MATCH($X$2,$F$3:$U$3,0)):INDEX($F$4:$U$263,MATCH(SPC!$B$14,IF(Setup!$B$11="Weekly",'SPC Backing (Hide)'!$B$4:$B$263,'SPC Backing (Hide)'!$E$4:$E$263),0),MATCH('SPC Backing (Hide)'!$X$2,'SPC Backing (Hide)'!$F$3:$U$3,0)))</f>
        <v>0</v>
      </c>
      <c r="Y10" cm="1">
        <f t="array" ref="Y10">ABS(INDEX($F$4:$U$263,ROW(A7),MATCH($X$2,$F$3:$U$3,0))-INDEX($F$4:$U$263,ROW(A6),MATCH($X$2,$F$3:$U$3,0)))</f>
        <v>0</v>
      </c>
      <c r="Z10" t="e">
        <f>AVERAGE(INDEX($Y$4:$Y$263,MATCH(SPC!$B$13,IF(Setup!$B$11="Weekly",'SPC Backing (Hide)'!$B$4:$B$263,'SPC Backing (Hide)'!$E$4:$E$263),0)):INDEX($Y$4:$Y$263,MATCH(SPC!$B$14,IF(Setup!$B$11="Weekly",'SPC Backing (Hide)'!$B$4:$B$263,'SPC Backing (Hide)'!$E$4:$E$263),0),1))</f>
        <v>#DIV/0!</v>
      </c>
      <c r="AA10" t="e">
        <f t="shared" si="1"/>
        <v>#DIV/0!</v>
      </c>
      <c r="AB10" t="e">
        <f t="shared" si="2"/>
        <v>#DIV/0!</v>
      </c>
      <c r="AC10" t="e">
        <f t="shared" si="3"/>
        <v>#DIV/0!</v>
      </c>
      <c r="AD10" t="e">
        <f t="shared" si="4"/>
        <v>#DIV/0!</v>
      </c>
      <c r="AE10" t="e">
        <f t="shared" si="5"/>
        <v>#DIV/0!</v>
      </c>
      <c r="AF10" t="e">
        <f t="shared" si="6"/>
        <v>#DIV/0!</v>
      </c>
      <c r="AG10" t="e">
        <f t="shared" si="7"/>
        <v>#DIV/0!</v>
      </c>
      <c r="AH10" t="e">
        <f t="shared" si="8"/>
        <v>#DIV/0!</v>
      </c>
      <c r="AI10" t="e">
        <f t="shared" si="15"/>
        <v>#DIV/0!</v>
      </c>
      <c r="AJ10" t="e">
        <f t="shared" si="9"/>
        <v>#DIV/0!</v>
      </c>
      <c r="AK10">
        <f t="shared" si="10"/>
        <v>0</v>
      </c>
      <c r="AL10" t="e">
        <f t="shared" si="11"/>
        <v>#N/A</v>
      </c>
      <c r="AM10">
        <f t="shared" si="12"/>
        <v>0</v>
      </c>
      <c r="AN10" t="e">
        <f t="shared" si="13"/>
        <v>#N/A</v>
      </c>
      <c r="AO10">
        <f>_xlfn.PERCENTILE.INC(INDEX($W$4:$W$263,MATCH(SPC!$B$13,IF(Setup!$B$11="Weekly",'SPC Backing (Hide)'!$B$4:$B$263,'SPC Backing (Hide)'!$E$4:$E$263),0),1):INDEX($W$4:$W$263,MATCH(SPC!$B$14,IF(Setup!$B$11="Weekly",'SPC Backing (Hide)'!$B$4:$B$263,'SPC Backing (Hide)'!$E$4:$E$263),0),1),'SPC Backing (Hide)'!$AO$3)</f>
        <v>0</v>
      </c>
      <c r="AP10">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
        <f t="shared" si="14"/>
        <v>1</v>
      </c>
    </row>
    <row r="11" spans="1:43" x14ac:dyDescent="0.25">
      <c r="B11" s="12" t="str">
        <f>Demand!C16</f>
        <v/>
      </c>
      <c r="C11" s="57" t="str">
        <f>Demand!D16</f>
        <v/>
      </c>
      <c r="D11" s="57" t="str">
        <f>Demand!E16</f>
        <v/>
      </c>
      <c r="E11" s="57" t="e">
        <f>TEXT(D11*29,"mmm")&amp;"-"&amp;IF(D11=1,MAX($C$4:C10)+1,MAX($C$4:C10))</f>
        <v>#VALUE!</v>
      </c>
      <c r="F11" s="7">
        <f>INDEX(Demand!$F$9:$T$268,MATCH('SPC Backing (Hide)'!$B11,Demand!$C$9:$C$268,0),MATCH('SPC Backing (Hide)'!F$3,Demand!$F$8:$T$8,0))</f>
        <v>0</v>
      </c>
      <c r="G11" s="5">
        <f>INDEX(Demand!$F$9:$T$268,MATCH('SPC Backing (Hide)'!$B11,Demand!$C$9:$C$268,0),MATCH('SPC Backing (Hide)'!G$3,Demand!$F$8:$T$8,0))</f>
        <v>0</v>
      </c>
      <c r="H11" s="5">
        <f>INDEX(Demand!$F$9:$T$268,MATCH('SPC Backing (Hide)'!$B11,Demand!$C$9:$C$268,0),MATCH('SPC Backing (Hide)'!H$3,Demand!$F$8:$T$8,0))</f>
        <v>0</v>
      </c>
      <c r="I11" s="5">
        <f>INDEX(Demand!$F$9:$T$268,MATCH('SPC Backing (Hide)'!$B11,Demand!$C$9:$C$268,0),MATCH('SPC Backing (Hide)'!I$3,Demand!$F$8:$T$8,0))</f>
        <v>0</v>
      </c>
      <c r="J11" s="5">
        <f>INDEX(Demand!$F$9:$T$268,MATCH('SPC Backing (Hide)'!$B11,Demand!$C$9:$C$268,0),MATCH('SPC Backing (Hide)'!J$3,Demand!$F$8:$T$8,0))</f>
        <v>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0</v>
      </c>
      <c r="V11">
        <f>IF(SPC!$B$13="",1,IF(SPC!$B$12="Yes",IF(Setup!$B$11="Weekly",IF(ROW(A8)&gt;=Demand!$A$8-51,1,0),IF(ROW(A8)&gt;=Demand!$A$8-11,1,0)),IF(Setup!$B$11="Weekly",IF(AND(B11&gt;=SPC!$B$13,B11&lt;SPC!$B$14),1,0),IF(AND(MATCH(E11,$E$4:$E$263,0)&gt;=MATCH(SPC!$B$13,$E$4:$E$263,0),MATCH(E11,$E$4:$E$263,0)&lt;=MATCH(SPC!$B$14,$E$4:$E$263,0)),1,0))))</f>
        <v>1</v>
      </c>
      <c r="W11" cm="1">
        <f t="array" ref="W11">INDEX($F$4:$U$263,ROW(A8),MATCH($X$2,$F$3:$U$3,0))</f>
        <v>0</v>
      </c>
      <c r="X11">
        <f>AVERAGE(INDEX($F$4:$U$263,MATCH(SPC!$B$13,IF(Setup!$B$11="Weekly",'SPC Backing (Hide)'!$B$4:$B$263,'SPC Backing (Hide)'!$E$4:$E$263),0),MATCH($X$2,$F$3:$U$3,0)):INDEX($F$4:$U$263,MATCH(SPC!$B$14,IF(Setup!$B$11="Weekly",'SPC Backing (Hide)'!$B$4:$B$263,'SPC Backing (Hide)'!$E$4:$E$263),0),MATCH('SPC Backing (Hide)'!$X$2,'SPC Backing (Hide)'!$F$3:$U$3,0)))</f>
        <v>0</v>
      </c>
      <c r="Y11" cm="1">
        <f t="array" ref="Y11">ABS(INDEX($F$4:$U$263,ROW(A8),MATCH($X$2,$F$3:$U$3,0))-INDEX($F$4:$U$263,ROW(A7),MATCH($X$2,$F$3:$U$3,0)))</f>
        <v>0</v>
      </c>
      <c r="Z11" t="e">
        <f>AVERAGE(INDEX($Y$4:$Y$263,MATCH(SPC!$B$13,IF(Setup!$B$11="Weekly",'SPC Backing (Hide)'!$B$4:$B$263,'SPC Backing (Hide)'!$E$4:$E$263),0)):INDEX($Y$4:$Y$263,MATCH(SPC!$B$14,IF(Setup!$B$11="Weekly",'SPC Backing (Hide)'!$B$4:$B$263,'SPC Backing (Hide)'!$E$4:$E$263),0),1))</f>
        <v>#DIV/0!</v>
      </c>
      <c r="AA11" t="e">
        <f t="shared" si="1"/>
        <v>#DIV/0!</v>
      </c>
      <c r="AB11" t="e">
        <f t="shared" si="2"/>
        <v>#DIV/0!</v>
      </c>
      <c r="AC11" t="e">
        <f t="shared" si="3"/>
        <v>#DIV/0!</v>
      </c>
      <c r="AD11" t="e">
        <f t="shared" si="4"/>
        <v>#DIV/0!</v>
      </c>
      <c r="AE11" t="e">
        <f t="shared" si="5"/>
        <v>#DIV/0!</v>
      </c>
      <c r="AF11" t="e">
        <f t="shared" si="6"/>
        <v>#DIV/0!</v>
      </c>
      <c r="AG11" t="e">
        <f t="shared" si="7"/>
        <v>#DIV/0!</v>
      </c>
      <c r="AH11" t="e">
        <f t="shared" si="8"/>
        <v>#DIV/0!</v>
      </c>
      <c r="AI11" t="e">
        <f t="shared" si="15"/>
        <v>#DIV/0!</v>
      </c>
      <c r="AJ11" t="e">
        <f t="shared" si="9"/>
        <v>#DIV/0!</v>
      </c>
      <c r="AK11">
        <f t="shared" si="10"/>
        <v>0</v>
      </c>
      <c r="AL11" t="e">
        <f t="shared" si="11"/>
        <v>#N/A</v>
      </c>
      <c r="AM11">
        <f t="shared" si="12"/>
        <v>0</v>
      </c>
      <c r="AN11" t="e">
        <f t="shared" si="13"/>
        <v>#N/A</v>
      </c>
      <c r="AO11">
        <f>_xlfn.PERCENTILE.INC(INDEX($W$4:$W$263,MATCH(SPC!$B$13,IF(Setup!$B$11="Weekly",'SPC Backing (Hide)'!$B$4:$B$263,'SPC Backing (Hide)'!$E$4:$E$263),0),1):INDEX($W$4:$W$263,MATCH(SPC!$B$14,IF(Setup!$B$11="Weekly",'SPC Backing (Hide)'!$B$4:$B$263,'SPC Backing (Hide)'!$E$4:$E$263),0),1),'SPC Backing (Hide)'!$AO$3)</f>
        <v>0</v>
      </c>
      <c r="AP11">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
        <f t="shared" si="14"/>
        <v>1</v>
      </c>
    </row>
    <row r="12" spans="1:43" x14ac:dyDescent="0.25">
      <c r="B12" s="12" t="str">
        <f>Demand!C17</f>
        <v/>
      </c>
      <c r="C12" s="57" t="str">
        <f>Demand!D17</f>
        <v/>
      </c>
      <c r="D12" s="57" t="str">
        <f>Demand!E17</f>
        <v/>
      </c>
      <c r="E12" s="57" t="e">
        <f>TEXT(D12*29,"mmm")&amp;"-"&amp;IF(D12=1,MAX($C$4:C11)+1,MAX($C$4:C11))</f>
        <v>#VALUE!</v>
      </c>
      <c r="F12" s="7">
        <f>INDEX(Demand!$F$9:$T$268,MATCH('SPC Backing (Hide)'!$B12,Demand!$C$9:$C$268,0),MATCH('SPC Backing (Hide)'!F$3,Demand!$F$8:$T$8,0))</f>
        <v>0</v>
      </c>
      <c r="G12" s="5">
        <f>INDEX(Demand!$F$9:$T$268,MATCH('SPC Backing (Hide)'!$B12,Demand!$C$9:$C$268,0),MATCH('SPC Backing (Hide)'!G$3,Demand!$F$8:$T$8,0))</f>
        <v>0</v>
      </c>
      <c r="H12" s="5">
        <f>INDEX(Demand!$F$9:$T$268,MATCH('SPC Backing (Hide)'!$B12,Demand!$C$9:$C$268,0),MATCH('SPC Backing (Hide)'!H$3,Demand!$F$8:$T$8,0))</f>
        <v>0</v>
      </c>
      <c r="I12" s="5">
        <f>INDEX(Demand!$F$9:$T$268,MATCH('SPC Backing (Hide)'!$B12,Demand!$C$9:$C$268,0),MATCH('SPC Backing (Hide)'!I$3,Demand!$F$8:$T$8,0))</f>
        <v>0</v>
      </c>
      <c r="J12" s="5">
        <f>INDEX(Demand!$F$9:$T$268,MATCH('SPC Backing (Hide)'!$B12,Demand!$C$9:$C$268,0),MATCH('SPC Backing (Hide)'!J$3,Demand!$F$8:$T$8,0))</f>
        <v>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0</v>
      </c>
      <c r="V12">
        <f>IF(SPC!$B$13="",1,IF(SPC!$B$12="Yes",IF(Setup!$B$11="Weekly",IF(ROW(A9)&gt;=Demand!$A$8-51,1,0),IF(ROW(A9)&gt;=Demand!$A$8-11,1,0)),IF(Setup!$B$11="Weekly",IF(AND(B12&gt;=SPC!$B$13,B12&lt;SPC!$B$14),1,0),IF(AND(MATCH(E12,$E$4:$E$263,0)&gt;=MATCH(SPC!$B$13,$E$4:$E$263,0),MATCH(E12,$E$4:$E$263,0)&lt;=MATCH(SPC!$B$14,$E$4:$E$263,0)),1,0))))</f>
        <v>1</v>
      </c>
      <c r="W12" cm="1">
        <f t="array" ref="W12">INDEX($F$4:$U$263,ROW(A9),MATCH($X$2,$F$3:$U$3,0))</f>
        <v>0</v>
      </c>
      <c r="X12">
        <f>AVERAGE(INDEX($F$4:$U$263,MATCH(SPC!$B$13,IF(Setup!$B$11="Weekly",'SPC Backing (Hide)'!$B$4:$B$263,'SPC Backing (Hide)'!$E$4:$E$263),0),MATCH($X$2,$F$3:$U$3,0)):INDEX($F$4:$U$263,MATCH(SPC!$B$14,IF(Setup!$B$11="Weekly",'SPC Backing (Hide)'!$B$4:$B$263,'SPC Backing (Hide)'!$E$4:$E$263),0),MATCH('SPC Backing (Hide)'!$X$2,'SPC Backing (Hide)'!$F$3:$U$3,0)))</f>
        <v>0</v>
      </c>
      <c r="Y12" cm="1">
        <f t="array" ref="Y12">ABS(INDEX($F$4:$U$263,ROW(A9),MATCH($X$2,$F$3:$U$3,0))-INDEX($F$4:$U$263,ROW(A8),MATCH($X$2,$F$3:$U$3,0)))</f>
        <v>0</v>
      </c>
      <c r="Z12" t="e">
        <f>AVERAGE(INDEX($Y$4:$Y$263,MATCH(SPC!$B$13,IF(Setup!$B$11="Weekly",'SPC Backing (Hide)'!$B$4:$B$263,'SPC Backing (Hide)'!$E$4:$E$263),0)):INDEX($Y$4:$Y$263,MATCH(SPC!$B$14,IF(Setup!$B$11="Weekly",'SPC Backing (Hide)'!$B$4:$B$263,'SPC Backing (Hide)'!$E$4:$E$263),0),1))</f>
        <v>#DIV/0!</v>
      </c>
      <c r="AA12" t="e">
        <f t="shared" si="1"/>
        <v>#DIV/0!</v>
      </c>
      <c r="AB12" t="e">
        <f t="shared" si="2"/>
        <v>#DIV/0!</v>
      </c>
      <c r="AC12" t="e">
        <f t="shared" si="3"/>
        <v>#DIV/0!</v>
      </c>
      <c r="AD12" t="e">
        <f t="shared" si="4"/>
        <v>#DIV/0!</v>
      </c>
      <c r="AE12" t="e">
        <f t="shared" si="5"/>
        <v>#DIV/0!</v>
      </c>
      <c r="AF12" t="e">
        <f t="shared" si="6"/>
        <v>#DIV/0!</v>
      </c>
      <c r="AG12" t="e">
        <f t="shared" si="7"/>
        <v>#DIV/0!</v>
      </c>
      <c r="AH12" t="e">
        <f t="shared" si="8"/>
        <v>#DIV/0!</v>
      </c>
      <c r="AI12" t="e">
        <f t="shared" si="15"/>
        <v>#DIV/0!</v>
      </c>
      <c r="AJ12" t="e">
        <f t="shared" si="9"/>
        <v>#DIV/0!</v>
      </c>
      <c r="AK12">
        <f t="shared" si="10"/>
        <v>0</v>
      </c>
      <c r="AL12" t="e">
        <f t="shared" si="11"/>
        <v>#N/A</v>
      </c>
      <c r="AM12">
        <f t="shared" si="12"/>
        <v>0</v>
      </c>
      <c r="AN12" t="e">
        <f t="shared" si="13"/>
        <v>#N/A</v>
      </c>
      <c r="AO12">
        <f>_xlfn.PERCENTILE.INC(INDEX($W$4:$W$263,MATCH(SPC!$B$13,IF(Setup!$B$11="Weekly",'SPC Backing (Hide)'!$B$4:$B$263,'SPC Backing (Hide)'!$E$4:$E$263),0),1):INDEX($W$4:$W$263,MATCH(SPC!$B$14,IF(Setup!$B$11="Weekly",'SPC Backing (Hide)'!$B$4:$B$263,'SPC Backing (Hide)'!$E$4:$E$263),0),1),'SPC Backing (Hide)'!$AO$3)</f>
        <v>0</v>
      </c>
      <c r="AP12">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
        <f t="shared" si="14"/>
        <v>1</v>
      </c>
    </row>
    <row r="13" spans="1:43" x14ac:dyDescent="0.25">
      <c r="B13" s="12" t="str">
        <f>Demand!C18</f>
        <v/>
      </c>
      <c r="C13" s="57" t="str">
        <f>Demand!D18</f>
        <v/>
      </c>
      <c r="D13" s="57" t="str">
        <f>Demand!E18</f>
        <v/>
      </c>
      <c r="E13" s="57" t="e">
        <f>TEXT(D13*29,"mmm")&amp;"-"&amp;IF(D13=1,MAX($C$4:C12)+1,MAX($C$4:C12))</f>
        <v>#VALUE!</v>
      </c>
      <c r="F13" s="7">
        <f>INDEX(Demand!$F$9:$T$268,MATCH('SPC Backing (Hide)'!$B13,Demand!$C$9:$C$268,0),MATCH('SPC Backing (Hide)'!F$3,Demand!$F$8:$T$8,0))</f>
        <v>0</v>
      </c>
      <c r="G13" s="5">
        <f>INDEX(Demand!$F$9:$T$268,MATCH('SPC Backing (Hide)'!$B13,Demand!$C$9:$C$268,0),MATCH('SPC Backing (Hide)'!G$3,Demand!$F$8:$T$8,0))</f>
        <v>0</v>
      </c>
      <c r="H13" s="5">
        <f>INDEX(Demand!$F$9:$T$268,MATCH('SPC Backing (Hide)'!$B13,Demand!$C$9:$C$268,0),MATCH('SPC Backing (Hide)'!H$3,Demand!$F$8:$T$8,0))</f>
        <v>0</v>
      </c>
      <c r="I13" s="5">
        <f>INDEX(Demand!$F$9:$T$268,MATCH('SPC Backing (Hide)'!$B13,Demand!$C$9:$C$268,0),MATCH('SPC Backing (Hide)'!I$3,Demand!$F$8:$T$8,0))</f>
        <v>0</v>
      </c>
      <c r="J13" s="5">
        <f>INDEX(Demand!$F$9:$T$268,MATCH('SPC Backing (Hide)'!$B13,Demand!$C$9:$C$268,0),MATCH('SPC Backing (Hide)'!J$3,Demand!$F$8:$T$8,0))</f>
        <v>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0</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0</v>
      </c>
      <c r="X13">
        <f>AVERAGE(INDEX($F$4:$U$263,MATCH(SPC!$B$13,IF(Setup!$B$11="Weekly",'SPC Backing (Hide)'!$B$4:$B$263,'SPC Backing (Hide)'!$E$4:$E$263),0),MATCH($X$2,$F$3:$U$3,0)):INDEX($F$4:$U$263,MATCH(SPC!$B$14,IF(Setup!$B$11="Weekly",'SPC Backing (Hide)'!$B$4:$B$263,'SPC Backing (Hide)'!$E$4:$E$263),0),MATCH('SPC Backing (Hide)'!$X$2,'SPC Backing (Hide)'!$F$3:$U$3,0)))</f>
        <v>0</v>
      </c>
      <c r="Y13" cm="1">
        <f t="array" ref="Y13">ABS(INDEX($F$4:$U$263,ROW(A10),MATCH($X$2,$F$3:$U$3,0))-INDEX($F$4:$U$263,ROW(A9),MATCH($X$2,$F$3:$U$3,0)))</f>
        <v>0</v>
      </c>
      <c r="Z13" t="e">
        <f>AVERAGE(INDEX($Y$4:$Y$263,MATCH(SPC!$B$13,IF(Setup!$B$11="Weekly",'SPC Backing (Hide)'!$B$4:$B$263,'SPC Backing (Hide)'!$E$4:$E$263),0)):INDEX($Y$4:$Y$263,MATCH(SPC!$B$14,IF(Setup!$B$11="Weekly",'SPC Backing (Hide)'!$B$4:$B$263,'SPC Backing (Hide)'!$E$4:$E$263),0),1))</f>
        <v>#DIV/0!</v>
      </c>
      <c r="AA13" t="e">
        <f t="shared" si="1"/>
        <v>#DIV/0!</v>
      </c>
      <c r="AB13" t="e">
        <f t="shared" si="2"/>
        <v>#DIV/0!</v>
      </c>
      <c r="AC13" t="e">
        <f t="shared" si="3"/>
        <v>#DIV/0!</v>
      </c>
      <c r="AD13" t="e">
        <f t="shared" si="4"/>
        <v>#DIV/0!</v>
      </c>
      <c r="AE13" t="e">
        <f t="shared" si="5"/>
        <v>#DIV/0!</v>
      </c>
      <c r="AF13" t="e">
        <f t="shared" si="6"/>
        <v>#DIV/0!</v>
      </c>
      <c r="AG13" t="e">
        <f t="shared" si="7"/>
        <v>#DIV/0!</v>
      </c>
      <c r="AH13" t="e">
        <f t="shared" si="8"/>
        <v>#DIV/0!</v>
      </c>
      <c r="AI13" t="e">
        <f t="shared" si="15"/>
        <v>#DIV/0!</v>
      </c>
      <c r="AJ13" t="e">
        <f t="shared" si="9"/>
        <v>#DIV/0!</v>
      </c>
      <c r="AK13">
        <f t="shared" si="10"/>
        <v>0</v>
      </c>
      <c r="AL13" t="e">
        <f t="shared" si="11"/>
        <v>#N/A</v>
      </c>
      <c r="AM13">
        <f t="shared" si="12"/>
        <v>0</v>
      </c>
      <c r="AN13" t="e">
        <f t="shared" si="13"/>
        <v>#N/A</v>
      </c>
      <c r="AO13">
        <f>_xlfn.PERCENTILE.INC(INDEX($W$4:$W$263,MATCH(SPC!$B$13,IF(Setup!$B$11="Weekly",'SPC Backing (Hide)'!$B$4:$B$263,'SPC Backing (Hide)'!$E$4:$E$263),0),1):INDEX($W$4:$W$263,MATCH(SPC!$B$14,IF(Setup!$B$11="Weekly",'SPC Backing (Hide)'!$B$4:$B$263,'SPC Backing (Hide)'!$E$4:$E$263),0),1),'SPC Backing (Hide)'!$AO$3)</f>
        <v>0</v>
      </c>
      <c r="AP13">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
        <f t="shared" si="14"/>
        <v>1</v>
      </c>
    </row>
    <row r="14" spans="1:43" x14ac:dyDescent="0.25">
      <c r="B14" s="12" t="str">
        <f>Demand!C19</f>
        <v/>
      </c>
      <c r="C14" s="57" t="str">
        <f>Demand!D19</f>
        <v/>
      </c>
      <c r="D14" s="57" t="str">
        <f>Demand!E19</f>
        <v/>
      </c>
      <c r="E14" s="57" t="e">
        <f>TEXT(D14*29,"mmm")&amp;"-"&amp;IF(D14=1,MAX($C$4:C13)+1,MAX($C$4:C13))</f>
        <v>#VALUE!</v>
      </c>
      <c r="F14" s="7">
        <f>INDEX(Demand!$F$9:$T$268,MATCH('SPC Backing (Hide)'!$B14,Demand!$C$9:$C$268,0),MATCH('SPC Backing (Hide)'!F$3,Demand!$F$8:$T$8,0))</f>
        <v>0</v>
      </c>
      <c r="G14" s="5">
        <f>INDEX(Demand!$F$9:$T$268,MATCH('SPC Backing (Hide)'!$B14,Demand!$C$9:$C$268,0),MATCH('SPC Backing (Hide)'!G$3,Demand!$F$8:$T$8,0))</f>
        <v>0</v>
      </c>
      <c r="H14" s="5">
        <f>INDEX(Demand!$F$9:$T$268,MATCH('SPC Backing (Hide)'!$B14,Demand!$C$9:$C$268,0),MATCH('SPC Backing (Hide)'!H$3,Demand!$F$8:$T$8,0))</f>
        <v>0</v>
      </c>
      <c r="I14" s="5">
        <f>INDEX(Demand!$F$9:$T$268,MATCH('SPC Backing (Hide)'!$B14,Demand!$C$9:$C$268,0),MATCH('SPC Backing (Hide)'!I$3,Demand!$F$8:$T$8,0))</f>
        <v>0</v>
      </c>
      <c r="J14" s="5">
        <f>INDEX(Demand!$F$9:$T$268,MATCH('SPC Backing (Hide)'!$B14,Demand!$C$9:$C$268,0),MATCH('SPC Backing (Hide)'!J$3,Demand!$F$8:$T$8,0))</f>
        <v>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0</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0</v>
      </c>
      <c r="X14">
        <f>AVERAGE(INDEX($F$4:$U$263,MATCH(SPC!$B$13,IF(Setup!$B$11="Weekly",'SPC Backing (Hide)'!$B$4:$B$263,'SPC Backing (Hide)'!$E$4:$E$263),0),MATCH($X$2,$F$3:$U$3,0)):INDEX($F$4:$U$263,MATCH(SPC!$B$14,IF(Setup!$B$11="Weekly",'SPC Backing (Hide)'!$B$4:$B$263,'SPC Backing (Hide)'!$E$4:$E$263),0),MATCH('SPC Backing (Hide)'!$X$2,'SPC Backing (Hide)'!$F$3:$U$3,0)))</f>
        <v>0</v>
      </c>
      <c r="Y14" cm="1">
        <f t="array" ref="Y14">ABS(INDEX($F$4:$U$263,ROW(A11),MATCH($X$2,$F$3:$U$3,0))-INDEX($F$4:$U$263,ROW(A10),MATCH($X$2,$F$3:$U$3,0)))</f>
        <v>0</v>
      </c>
      <c r="Z14" t="e">
        <f>AVERAGE(INDEX($Y$4:$Y$263,MATCH(SPC!$B$13,IF(Setup!$B$11="Weekly",'SPC Backing (Hide)'!$B$4:$B$263,'SPC Backing (Hide)'!$E$4:$E$263),0)):INDEX($Y$4:$Y$263,MATCH(SPC!$B$14,IF(Setup!$B$11="Weekly",'SPC Backing (Hide)'!$B$4:$B$263,'SPC Backing (Hide)'!$E$4:$E$263),0),1))</f>
        <v>#DIV/0!</v>
      </c>
      <c r="AA14" t="e">
        <f t="shared" si="1"/>
        <v>#DIV/0!</v>
      </c>
      <c r="AB14" t="e">
        <f t="shared" si="2"/>
        <v>#DIV/0!</v>
      </c>
      <c r="AC14" t="e">
        <f t="shared" si="3"/>
        <v>#DIV/0!</v>
      </c>
      <c r="AD14" t="e">
        <f t="shared" si="4"/>
        <v>#DIV/0!</v>
      </c>
      <c r="AE14" t="e">
        <f t="shared" si="5"/>
        <v>#DIV/0!</v>
      </c>
      <c r="AF14" t="e">
        <f t="shared" si="6"/>
        <v>#DIV/0!</v>
      </c>
      <c r="AG14" t="e">
        <f t="shared" si="7"/>
        <v>#DIV/0!</v>
      </c>
      <c r="AH14" t="e">
        <f t="shared" si="8"/>
        <v>#DIV/0!</v>
      </c>
      <c r="AI14" t="e">
        <f t="shared" si="15"/>
        <v>#DIV/0!</v>
      </c>
      <c r="AJ14" t="e">
        <f t="shared" si="9"/>
        <v>#DIV/0!</v>
      </c>
      <c r="AK14">
        <f t="shared" si="10"/>
        <v>0</v>
      </c>
      <c r="AL14" t="e">
        <f t="shared" si="11"/>
        <v>#N/A</v>
      </c>
      <c r="AM14">
        <f t="shared" si="12"/>
        <v>0</v>
      </c>
      <c r="AN14" t="e">
        <f t="shared" si="13"/>
        <v>#N/A</v>
      </c>
      <c r="AO14">
        <f>_xlfn.PERCENTILE.INC(INDEX($W$4:$W$263,MATCH(SPC!$B$13,IF(Setup!$B$11="Weekly",'SPC Backing (Hide)'!$B$4:$B$263,'SPC Backing (Hide)'!$E$4:$E$263),0),1):INDEX($W$4:$W$263,MATCH(SPC!$B$14,IF(Setup!$B$11="Weekly",'SPC Backing (Hide)'!$B$4:$B$263,'SPC Backing (Hide)'!$E$4:$E$263),0),1),'SPC Backing (Hide)'!$AO$3)</f>
        <v>0</v>
      </c>
      <c r="AP14">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
        <f t="shared" si="14"/>
        <v>1</v>
      </c>
    </row>
    <row r="15" spans="1:43" x14ac:dyDescent="0.25">
      <c r="B15" s="12" t="str">
        <f>Demand!C20</f>
        <v/>
      </c>
      <c r="C15" s="57" t="str">
        <f>Demand!D20</f>
        <v/>
      </c>
      <c r="D15" s="57" t="str">
        <f>Demand!E20</f>
        <v/>
      </c>
      <c r="E15" s="57" t="e">
        <f>TEXT(D15*29,"mmm")&amp;"-"&amp;IF(D15=1,MAX($C$4:C14)+1,MAX($C$4:C14))</f>
        <v>#VALUE!</v>
      </c>
      <c r="F15" s="7">
        <f>INDEX(Demand!$F$9:$T$268,MATCH('SPC Backing (Hide)'!$B15,Demand!$C$9:$C$268,0),MATCH('SPC Backing (Hide)'!F$3,Demand!$F$8:$T$8,0))</f>
        <v>0</v>
      </c>
      <c r="G15" s="5">
        <f>INDEX(Demand!$F$9:$T$268,MATCH('SPC Backing (Hide)'!$B15,Demand!$C$9:$C$268,0),MATCH('SPC Backing (Hide)'!G$3,Demand!$F$8:$T$8,0))</f>
        <v>0</v>
      </c>
      <c r="H15" s="5">
        <f>INDEX(Demand!$F$9:$T$268,MATCH('SPC Backing (Hide)'!$B15,Demand!$C$9:$C$268,0),MATCH('SPC Backing (Hide)'!H$3,Demand!$F$8:$T$8,0))</f>
        <v>0</v>
      </c>
      <c r="I15" s="5">
        <f>INDEX(Demand!$F$9:$T$268,MATCH('SPC Backing (Hide)'!$B15,Demand!$C$9:$C$268,0),MATCH('SPC Backing (Hide)'!I$3,Demand!$F$8:$T$8,0))</f>
        <v>0</v>
      </c>
      <c r="J15" s="5">
        <f>INDEX(Demand!$F$9:$T$268,MATCH('SPC Backing (Hide)'!$B15,Demand!$C$9:$C$268,0),MATCH('SPC Backing (Hide)'!J$3,Demand!$F$8:$T$8,0))</f>
        <v>0</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0</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0</v>
      </c>
      <c r="X15">
        <f>AVERAGE(INDEX($F$4:$U$263,MATCH(SPC!$B$13,IF(Setup!$B$11="Weekly",'SPC Backing (Hide)'!$B$4:$B$263,'SPC Backing (Hide)'!$E$4:$E$263),0),MATCH($X$2,$F$3:$U$3,0)):INDEX($F$4:$U$263,MATCH(SPC!$B$14,IF(Setup!$B$11="Weekly",'SPC Backing (Hide)'!$B$4:$B$263,'SPC Backing (Hide)'!$E$4:$E$263),0),MATCH('SPC Backing (Hide)'!$X$2,'SPC Backing (Hide)'!$F$3:$U$3,0)))</f>
        <v>0</v>
      </c>
      <c r="Y15" cm="1">
        <f t="array" ref="Y15">ABS(INDEX($F$4:$U$263,ROW(A12),MATCH($X$2,$F$3:$U$3,0))-INDEX($F$4:$U$263,ROW(A11),MATCH($X$2,$F$3:$U$3,0)))</f>
        <v>0</v>
      </c>
      <c r="Z15" t="e">
        <f>AVERAGE(INDEX($Y$4:$Y$263,MATCH(SPC!$B$13,IF(Setup!$B$11="Weekly",'SPC Backing (Hide)'!$B$4:$B$263,'SPC Backing (Hide)'!$E$4:$E$263),0)):INDEX($Y$4:$Y$263,MATCH(SPC!$B$14,IF(Setup!$B$11="Weekly",'SPC Backing (Hide)'!$B$4:$B$263,'SPC Backing (Hide)'!$E$4:$E$263),0),1))</f>
        <v>#DIV/0!</v>
      </c>
      <c r="AA15" t="e">
        <f t="shared" si="1"/>
        <v>#DIV/0!</v>
      </c>
      <c r="AB15" t="e">
        <f t="shared" si="2"/>
        <v>#DIV/0!</v>
      </c>
      <c r="AC15" t="e">
        <f t="shared" si="3"/>
        <v>#DIV/0!</v>
      </c>
      <c r="AD15" t="e">
        <f t="shared" si="4"/>
        <v>#DIV/0!</v>
      </c>
      <c r="AE15" t="e">
        <f t="shared" si="5"/>
        <v>#DIV/0!</v>
      </c>
      <c r="AF15" t="e">
        <f t="shared" si="6"/>
        <v>#DIV/0!</v>
      </c>
      <c r="AG15" t="e">
        <f t="shared" si="7"/>
        <v>#DIV/0!</v>
      </c>
      <c r="AH15" t="e">
        <f t="shared" si="8"/>
        <v>#DIV/0!</v>
      </c>
      <c r="AI15" t="e">
        <f t="shared" si="15"/>
        <v>#DIV/0!</v>
      </c>
      <c r="AJ15" t="e">
        <f t="shared" si="9"/>
        <v>#DIV/0!</v>
      </c>
      <c r="AK15">
        <f t="shared" si="10"/>
        <v>0</v>
      </c>
      <c r="AL15" t="e">
        <f t="shared" si="11"/>
        <v>#N/A</v>
      </c>
      <c r="AM15">
        <f t="shared" si="12"/>
        <v>0</v>
      </c>
      <c r="AN15" t="e">
        <f t="shared" si="13"/>
        <v>#N/A</v>
      </c>
      <c r="AO15">
        <f>_xlfn.PERCENTILE.INC(INDEX($W$4:$W$263,MATCH(SPC!$B$13,IF(Setup!$B$11="Weekly",'SPC Backing (Hide)'!$B$4:$B$263,'SPC Backing (Hide)'!$E$4:$E$263),0),1):INDEX($W$4:$W$263,MATCH(SPC!$B$14,IF(Setup!$B$11="Weekly",'SPC Backing (Hide)'!$B$4:$B$263,'SPC Backing (Hide)'!$E$4:$E$263),0),1),'SPC Backing (Hide)'!$AO$3)</f>
        <v>0</v>
      </c>
      <c r="AP15">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
        <f t="shared" si="14"/>
        <v>1</v>
      </c>
    </row>
    <row r="16" spans="1:43" x14ac:dyDescent="0.25">
      <c r="B16" s="12" t="str">
        <f>Demand!C21</f>
        <v/>
      </c>
      <c r="C16" s="57" t="str">
        <f>Demand!D21</f>
        <v/>
      </c>
      <c r="D16" s="57" t="str">
        <f>Demand!E21</f>
        <v/>
      </c>
      <c r="E16" s="57" t="e">
        <f>TEXT(D16*29,"mmm")&amp;"-"&amp;IF(D16=1,MAX($C$4:C15)+1,MAX($C$4:C15))</f>
        <v>#VALUE!</v>
      </c>
      <c r="F16" s="7">
        <f>INDEX(Demand!$F$9:$T$268,MATCH('SPC Backing (Hide)'!$B16,Demand!$C$9:$C$268,0),MATCH('SPC Backing (Hide)'!F$3,Demand!$F$8:$T$8,0))</f>
        <v>0</v>
      </c>
      <c r="G16" s="5">
        <f>INDEX(Demand!$F$9:$T$268,MATCH('SPC Backing (Hide)'!$B16,Demand!$C$9:$C$268,0),MATCH('SPC Backing (Hide)'!G$3,Demand!$F$8:$T$8,0))</f>
        <v>0</v>
      </c>
      <c r="H16" s="5">
        <f>INDEX(Demand!$F$9:$T$268,MATCH('SPC Backing (Hide)'!$B16,Demand!$C$9:$C$268,0),MATCH('SPC Backing (Hide)'!H$3,Demand!$F$8:$T$8,0))</f>
        <v>0</v>
      </c>
      <c r="I16" s="5">
        <f>INDEX(Demand!$F$9:$T$268,MATCH('SPC Backing (Hide)'!$B16,Demand!$C$9:$C$268,0),MATCH('SPC Backing (Hide)'!I$3,Demand!$F$8:$T$8,0))</f>
        <v>0</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0</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0</v>
      </c>
      <c r="X16">
        <f>AVERAGE(INDEX($F$4:$U$263,MATCH(SPC!$B$13,IF(Setup!$B$11="Weekly",'SPC Backing (Hide)'!$B$4:$B$263,'SPC Backing (Hide)'!$E$4:$E$263),0),MATCH($X$2,$F$3:$U$3,0)):INDEX($F$4:$U$263,MATCH(SPC!$B$14,IF(Setup!$B$11="Weekly",'SPC Backing (Hide)'!$B$4:$B$263,'SPC Backing (Hide)'!$E$4:$E$263),0),MATCH('SPC Backing (Hide)'!$X$2,'SPC Backing (Hide)'!$F$3:$U$3,0)))</f>
        <v>0</v>
      </c>
      <c r="Y16" cm="1">
        <f t="array" ref="Y16">ABS(INDEX($F$4:$U$263,ROW(A13),MATCH($X$2,$F$3:$U$3,0))-INDEX($F$4:$U$263,ROW(A12),MATCH($X$2,$F$3:$U$3,0)))</f>
        <v>0</v>
      </c>
      <c r="Z16" t="e">
        <f>AVERAGE(INDEX($Y$4:$Y$263,MATCH(SPC!$B$13,IF(Setup!$B$11="Weekly",'SPC Backing (Hide)'!$B$4:$B$263,'SPC Backing (Hide)'!$E$4:$E$263),0)):INDEX($Y$4:$Y$263,MATCH(SPC!$B$14,IF(Setup!$B$11="Weekly",'SPC Backing (Hide)'!$B$4:$B$263,'SPC Backing (Hide)'!$E$4:$E$263),0),1))</f>
        <v>#DIV/0!</v>
      </c>
      <c r="AA16" t="e">
        <f t="shared" si="1"/>
        <v>#DIV/0!</v>
      </c>
      <c r="AB16" t="e">
        <f t="shared" si="2"/>
        <v>#DIV/0!</v>
      </c>
      <c r="AC16" t="e">
        <f t="shared" si="3"/>
        <v>#DIV/0!</v>
      </c>
      <c r="AD16" t="e">
        <f t="shared" si="4"/>
        <v>#DIV/0!</v>
      </c>
      <c r="AE16" t="e">
        <f t="shared" si="5"/>
        <v>#DIV/0!</v>
      </c>
      <c r="AF16" t="e">
        <f t="shared" si="6"/>
        <v>#DIV/0!</v>
      </c>
      <c r="AG16" t="e">
        <f t="shared" si="7"/>
        <v>#DIV/0!</v>
      </c>
      <c r="AH16" t="e">
        <f t="shared" si="8"/>
        <v>#DIV/0!</v>
      </c>
      <c r="AI16" t="e">
        <f t="shared" si="15"/>
        <v>#DIV/0!</v>
      </c>
      <c r="AJ16" t="e">
        <f t="shared" si="9"/>
        <v>#DIV/0!</v>
      </c>
      <c r="AK16">
        <f t="shared" si="10"/>
        <v>0</v>
      </c>
      <c r="AL16" t="e">
        <f t="shared" si="11"/>
        <v>#N/A</v>
      </c>
      <c r="AM16">
        <f t="shared" si="12"/>
        <v>0</v>
      </c>
      <c r="AN16" t="e">
        <f t="shared" si="13"/>
        <v>#N/A</v>
      </c>
      <c r="AO16">
        <f>_xlfn.PERCENTILE.INC(INDEX($W$4:$W$263,MATCH(SPC!$B$13,IF(Setup!$B$11="Weekly",'SPC Backing (Hide)'!$B$4:$B$263,'SPC Backing (Hide)'!$E$4:$E$263),0),1):INDEX($W$4:$W$263,MATCH(SPC!$B$14,IF(Setup!$B$11="Weekly",'SPC Backing (Hide)'!$B$4:$B$263,'SPC Backing (Hide)'!$E$4:$E$263),0),1),'SPC Backing (Hide)'!$AO$3)</f>
        <v>0</v>
      </c>
      <c r="AP16">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
        <f t="shared" si="14"/>
        <v>1</v>
      </c>
    </row>
    <row r="17" spans="2:43" x14ac:dyDescent="0.2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f>AVERAGE(INDEX($F$4:$U$263,MATCH(SPC!$B$13,IF(Setup!$B$11="Weekly",'SPC Backing (Hide)'!$B$4:$B$263,'SPC Backing (Hide)'!$E$4:$E$263),0),MATCH($X$2,$F$3:$U$3,0)):INDEX($F$4:$U$263,MATCH(SPC!$B$14,IF(Setup!$B$11="Weekly",'SPC Backing (Hide)'!$B$4:$B$263,'SPC Backing (Hide)'!$E$4:$E$263),0),MATCH('SPC Backing (Hide)'!$X$2,'SPC Backing (Hide)'!$F$3:$U$3,0)))</f>
        <v>0</v>
      </c>
      <c r="Y17" cm="1">
        <f t="array" ref="Y17">ABS(INDEX($F$4:$U$263,ROW(A14),MATCH($X$2,$F$3:$U$3,0))-INDEX($F$4:$U$263,ROW(A13),MATCH($X$2,$F$3:$U$3,0)))</f>
        <v>0</v>
      </c>
      <c r="Z17" t="e">
        <f>AVERAGE(INDEX($Y$4:$Y$263,MATCH(SPC!$B$13,IF(Setup!$B$11="Weekly",'SPC Backing (Hide)'!$B$4:$B$263,'SPC Backing (Hide)'!$E$4:$E$263),0)):INDEX($Y$4:$Y$263,MATCH(SPC!$B$14,IF(Setup!$B$11="Weekly",'SPC Backing (Hide)'!$B$4:$B$263,'SPC Backing (Hide)'!$E$4:$E$263),0),1))</f>
        <v>#DIV/0!</v>
      </c>
      <c r="AA17" t="e">
        <f t="shared" si="1"/>
        <v>#DIV/0!</v>
      </c>
      <c r="AB17" t="e">
        <f t="shared" si="2"/>
        <v>#DIV/0!</v>
      </c>
      <c r="AC17" t="e">
        <f t="shared" si="3"/>
        <v>#DIV/0!</v>
      </c>
      <c r="AD17" t="e">
        <f t="shared" si="4"/>
        <v>#DIV/0!</v>
      </c>
      <c r="AE17" t="e">
        <f t="shared" si="5"/>
        <v>#DIV/0!</v>
      </c>
      <c r="AF17" t="e">
        <f t="shared" si="6"/>
        <v>#DIV/0!</v>
      </c>
      <c r="AG17" t="e">
        <f t="shared" si="7"/>
        <v>#DIV/0!</v>
      </c>
      <c r="AH17" t="e">
        <f t="shared" si="8"/>
        <v>#DIV/0!</v>
      </c>
      <c r="AI17" t="e">
        <f t="shared" si="15"/>
        <v>#DIV/0!</v>
      </c>
      <c r="AJ17" t="e">
        <f t="shared" si="9"/>
        <v>#DIV/0!</v>
      </c>
      <c r="AK17">
        <f t="shared" si="10"/>
        <v>0</v>
      </c>
      <c r="AL17" t="e">
        <f t="shared" si="11"/>
        <v>#N/A</v>
      </c>
      <c r="AM17">
        <f t="shared" si="12"/>
        <v>0</v>
      </c>
      <c r="AN17" t="e">
        <f t="shared" si="13"/>
        <v>#N/A</v>
      </c>
      <c r="AO17">
        <f>_xlfn.PERCENTILE.INC(INDEX($W$4:$W$263,MATCH(SPC!$B$13,IF(Setup!$B$11="Weekly",'SPC Backing (Hide)'!$B$4:$B$263,'SPC Backing (Hide)'!$E$4:$E$263),0),1):INDEX($W$4:$W$263,MATCH(SPC!$B$14,IF(Setup!$B$11="Weekly",'SPC Backing (Hide)'!$B$4:$B$263,'SPC Backing (Hide)'!$E$4:$E$263),0),1),'SPC Backing (Hide)'!$AO$3)</f>
        <v>0</v>
      </c>
      <c r="AP17">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
        <f t="shared" si="14"/>
        <v>1</v>
      </c>
    </row>
    <row r="18" spans="2:43" x14ac:dyDescent="0.2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f>AVERAGE(INDEX($F$4:$U$263,MATCH(SPC!$B$13,IF(Setup!$B$11="Weekly",'SPC Backing (Hide)'!$B$4:$B$263,'SPC Backing (Hide)'!$E$4:$E$263),0),MATCH($X$2,$F$3:$U$3,0)):INDEX($F$4:$U$263,MATCH(SPC!$B$14,IF(Setup!$B$11="Weekly",'SPC Backing (Hide)'!$B$4:$B$263,'SPC Backing (Hide)'!$E$4:$E$263),0),MATCH('SPC Backing (Hide)'!$X$2,'SPC Backing (Hide)'!$F$3:$U$3,0)))</f>
        <v>0</v>
      </c>
      <c r="Y18" cm="1">
        <f t="array" ref="Y18">ABS(INDEX($F$4:$U$263,ROW(A15),MATCH($X$2,$F$3:$U$3,0))-INDEX($F$4:$U$263,ROW(A14),MATCH($X$2,$F$3:$U$3,0)))</f>
        <v>0</v>
      </c>
      <c r="Z18" t="e">
        <f>AVERAGE(INDEX($Y$4:$Y$263,MATCH(SPC!$B$13,IF(Setup!$B$11="Weekly",'SPC Backing (Hide)'!$B$4:$B$263,'SPC Backing (Hide)'!$E$4:$E$263),0)):INDEX($Y$4:$Y$263,MATCH(SPC!$B$14,IF(Setup!$B$11="Weekly",'SPC Backing (Hide)'!$B$4:$B$263,'SPC Backing (Hide)'!$E$4:$E$263),0),1))</f>
        <v>#DIV/0!</v>
      </c>
      <c r="AA18" t="e">
        <f t="shared" si="1"/>
        <v>#DIV/0!</v>
      </c>
      <c r="AB18" t="e">
        <f t="shared" si="2"/>
        <v>#DIV/0!</v>
      </c>
      <c r="AC18" t="e">
        <f t="shared" si="3"/>
        <v>#DIV/0!</v>
      </c>
      <c r="AD18" t="e">
        <f t="shared" si="4"/>
        <v>#DIV/0!</v>
      </c>
      <c r="AE18" t="e">
        <f t="shared" si="5"/>
        <v>#DIV/0!</v>
      </c>
      <c r="AF18" t="e">
        <f t="shared" si="6"/>
        <v>#DIV/0!</v>
      </c>
      <c r="AG18" t="e">
        <f t="shared" si="7"/>
        <v>#DIV/0!</v>
      </c>
      <c r="AH18" t="e">
        <f t="shared" si="8"/>
        <v>#DIV/0!</v>
      </c>
      <c r="AI18" t="e">
        <f t="shared" si="15"/>
        <v>#DIV/0!</v>
      </c>
      <c r="AJ18" t="e">
        <f t="shared" si="9"/>
        <v>#DIV/0!</v>
      </c>
      <c r="AK18">
        <f t="shared" si="10"/>
        <v>0</v>
      </c>
      <c r="AL18" t="e">
        <f t="shared" si="11"/>
        <v>#N/A</v>
      </c>
      <c r="AM18">
        <f t="shared" si="12"/>
        <v>0</v>
      </c>
      <c r="AN18" t="e">
        <f t="shared" si="13"/>
        <v>#N/A</v>
      </c>
      <c r="AO18">
        <f>_xlfn.PERCENTILE.INC(INDEX($W$4:$W$263,MATCH(SPC!$B$13,IF(Setup!$B$11="Weekly",'SPC Backing (Hide)'!$B$4:$B$263,'SPC Backing (Hide)'!$E$4:$E$263),0),1):INDEX($W$4:$W$263,MATCH(SPC!$B$14,IF(Setup!$B$11="Weekly",'SPC Backing (Hide)'!$B$4:$B$263,'SPC Backing (Hide)'!$E$4:$E$263),0),1),'SPC Backing (Hide)'!$AO$3)</f>
        <v>0</v>
      </c>
      <c r="AP18">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
        <f t="shared" si="14"/>
        <v>1</v>
      </c>
    </row>
    <row r="19" spans="2:43" x14ac:dyDescent="0.2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f>AVERAGE(INDEX($F$4:$U$263,MATCH(SPC!$B$13,IF(Setup!$B$11="Weekly",'SPC Backing (Hide)'!$B$4:$B$263,'SPC Backing (Hide)'!$E$4:$E$263),0),MATCH($X$2,$F$3:$U$3,0)):INDEX($F$4:$U$263,MATCH(SPC!$B$14,IF(Setup!$B$11="Weekly",'SPC Backing (Hide)'!$B$4:$B$263,'SPC Backing (Hide)'!$E$4:$E$263),0),MATCH('SPC Backing (Hide)'!$X$2,'SPC Backing (Hide)'!$F$3:$U$3,0)))</f>
        <v>0</v>
      </c>
      <c r="Y19" cm="1">
        <f t="array" ref="Y19">ABS(INDEX($F$4:$U$263,ROW(A16),MATCH($X$2,$F$3:$U$3,0))-INDEX($F$4:$U$263,ROW(A15),MATCH($X$2,$F$3:$U$3,0)))</f>
        <v>0</v>
      </c>
      <c r="Z19" t="e">
        <f>AVERAGE(INDEX($Y$4:$Y$263,MATCH(SPC!$B$13,IF(Setup!$B$11="Weekly",'SPC Backing (Hide)'!$B$4:$B$263,'SPC Backing (Hide)'!$E$4:$E$263),0)):INDEX($Y$4:$Y$263,MATCH(SPC!$B$14,IF(Setup!$B$11="Weekly",'SPC Backing (Hide)'!$B$4:$B$263,'SPC Backing (Hide)'!$E$4:$E$263),0),1))</f>
        <v>#DIV/0!</v>
      </c>
      <c r="AA19" t="e">
        <f t="shared" si="1"/>
        <v>#DIV/0!</v>
      </c>
      <c r="AB19" t="e">
        <f t="shared" si="2"/>
        <v>#DIV/0!</v>
      </c>
      <c r="AC19" t="e">
        <f t="shared" si="3"/>
        <v>#DIV/0!</v>
      </c>
      <c r="AD19" t="e">
        <f t="shared" si="4"/>
        <v>#DIV/0!</v>
      </c>
      <c r="AE19" t="e">
        <f t="shared" si="5"/>
        <v>#DIV/0!</v>
      </c>
      <c r="AF19" t="e">
        <f t="shared" si="6"/>
        <v>#DIV/0!</v>
      </c>
      <c r="AG19" t="e">
        <f t="shared" si="7"/>
        <v>#DIV/0!</v>
      </c>
      <c r="AH19" t="e">
        <f t="shared" si="8"/>
        <v>#DIV/0!</v>
      </c>
      <c r="AI19" t="e">
        <f t="shared" si="15"/>
        <v>#DIV/0!</v>
      </c>
      <c r="AJ19" t="e">
        <f t="shared" si="9"/>
        <v>#DIV/0!</v>
      </c>
      <c r="AK19">
        <f t="shared" si="10"/>
        <v>0</v>
      </c>
      <c r="AL19" t="e">
        <f t="shared" si="11"/>
        <v>#N/A</v>
      </c>
      <c r="AM19">
        <f t="shared" si="12"/>
        <v>0</v>
      </c>
      <c r="AN19" t="e">
        <f t="shared" si="13"/>
        <v>#N/A</v>
      </c>
      <c r="AO19">
        <f>_xlfn.PERCENTILE.INC(INDEX($W$4:$W$263,MATCH(SPC!$B$13,IF(Setup!$B$11="Weekly",'SPC Backing (Hide)'!$B$4:$B$263,'SPC Backing (Hide)'!$E$4:$E$263),0),1):INDEX($W$4:$W$263,MATCH(SPC!$B$14,IF(Setup!$B$11="Weekly",'SPC Backing (Hide)'!$B$4:$B$263,'SPC Backing (Hide)'!$E$4:$E$263),0),1),'SPC Backing (Hide)'!$AO$3)</f>
        <v>0</v>
      </c>
      <c r="AP19">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
        <f t="shared" si="14"/>
        <v>1</v>
      </c>
    </row>
    <row r="20" spans="2:43" x14ac:dyDescent="0.2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f>AVERAGE(INDEX($F$4:$U$263,MATCH(SPC!$B$13,IF(Setup!$B$11="Weekly",'SPC Backing (Hide)'!$B$4:$B$263,'SPC Backing (Hide)'!$E$4:$E$263),0),MATCH($X$2,$F$3:$U$3,0)):INDEX($F$4:$U$263,MATCH(SPC!$B$14,IF(Setup!$B$11="Weekly",'SPC Backing (Hide)'!$B$4:$B$263,'SPC Backing (Hide)'!$E$4:$E$263),0),MATCH('SPC Backing (Hide)'!$X$2,'SPC Backing (Hide)'!$F$3:$U$3,0)))</f>
        <v>0</v>
      </c>
      <c r="Y20" cm="1">
        <f t="array" ref="Y20">ABS(INDEX($F$4:$U$263,ROW(A17),MATCH($X$2,$F$3:$U$3,0))-INDEX($F$4:$U$263,ROW(A16),MATCH($X$2,$F$3:$U$3,0)))</f>
        <v>0</v>
      </c>
      <c r="Z20" t="e">
        <f>AVERAGE(INDEX($Y$4:$Y$263,MATCH(SPC!$B$13,IF(Setup!$B$11="Weekly",'SPC Backing (Hide)'!$B$4:$B$263,'SPC Backing (Hide)'!$E$4:$E$263),0)):INDEX($Y$4:$Y$263,MATCH(SPC!$B$14,IF(Setup!$B$11="Weekly",'SPC Backing (Hide)'!$B$4:$B$263,'SPC Backing (Hide)'!$E$4:$E$263),0),1))</f>
        <v>#DIV/0!</v>
      </c>
      <c r="AA20" t="e">
        <f t="shared" si="1"/>
        <v>#DIV/0!</v>
      </c>
      <c r="AB20" t="e">
        <f t="shared" si="2"/>
        <v>#DIV/0!</v>
      </c>
      <c r="AC20" t="e">
        <f t="shared" si="3"/>
        <v>#DIV/0!</v>
      </c>
      <c r="AD20" t="e">
        <f t="shared" si="4"/>
        <v>#DIV/0!</v>
      </c>
      <c r="AE20" t="e">
        <f t="shared" si="5"/>
        <v>#DIV/0!</v>
      </c>
      <c r="AF20" t="e">
        <f t="shared" si="6"/>
        <v>#DIV/0!</v>
      </c>
      <c r="AG20" t="e">
        <f t="shared" si="7"/>
        <v>#DIV/0!</v>
      </c>
      <c r="AH20" t="e">
        <f t="shared" si="8"/>
        <v>#DIV/0!</v>
      </c>
      <c r="AI20" t="e">
        <f t="shared" si="15"/>
        <v>#DIV/0!</v>
      </c>
      <c r="AJ20" t="e">
        <f t="shared" si="9"/>
        <v>#DIV/0!</v>
      </c>
      <c r="AK20">
        <f t="shared" si="10"/>
        <v>0</v>
      </c>
      <c r="AL20" t="e">
        <f t="shared" si="11"/>
        <v>#N/A</v>
      </c>
      <c r="AM20">
        <f t="shared" si="12"/>
        <v>0</v>
      </c>
      <c r="AN20" t="e">
        <f t="shared" si="13"/>
        <v>#N/A</v>
      </c>
      <c r="AO20">
        <f>_xlfn.PERCENTILE.INC(INDEX($W$4:$W$263,MATCH(SPC!$B$13,IF(Setup!$B$11="Weekly",'SPC Backing (Hide)'!$B$4:$B$263,'SPC Backing (Hide)'!$E$4:$E$263),0),1):INDEX($W$4:$W$263,MATCH(SPC!$B$14,IF(Setup!$B$11="Weekly",'SPC Backing (Hide)'!$B$4:$B$263,'SPC Backing (Hide)'!$E$4:$E$263),0),1),'SPC Backing (Hide)'!$AO$3)</f>
        <v>0</v>
      </c>
      <c r="AP20">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
        <f t="shared" si="14"/>
        <v>1</v>
      </c>
    </row>
    <row r="21" spans="2:43" x14ac:dyDescent="0.2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f>AVERAGE(INDEX($F$4:$U$263,MATCH(SPC!$B$13,IF(Setup!$B$11="Weekly",'SPC Backing (Hide)'!$B$4:$B$263,'SPC Backing (Hide)'!$E$4:$E$263),0),MATCH($X$2,$F$3:$U$3,0)):INDEX($F$4:$U$263,MATCH(SPC!$B$14,IF(Setup!$B$11="Weekly",'SPC Backing (Hide)'!$B$4:$B$263,'SPC Backing (Hide)'!$E$4:$E$263),0),MATCH('SPC Backing (Hide)'!$X$2,'SPC Backing (Hide)'!$F$3:$U$3,0)))</f>
        <v>0</v>
      </c>
      <c r="Y21" cm="1">
        <f t="array" ref="Y21">ABS(INDEX($F$4:$U$263,ROW(A18),MATCH($X$2,$F$3:$U$3,0))-INDEX($F$4:$U$263,ROW(A17),MATCH($X$2,$F$3:$U$3,0)))</f>
        <v>0</v>
      </c>
      <c r="Z21" t="e">
        <f>AVERAGE(INDEX($Y$4:$Y$263,MATCH(SPC!$B$13,IF(Setup!$B$11="Weekly",'SPC Backing (Hide)'!$B$4:$B$263,'SPC Backing (Hide)'!$E$4:$E$263),0)):INDEX($Y$4:$Y$263,MATCH(SPC!$B$14,IF(Setup!$B$11="Weekly",'SPC Backing (Hide)'!$B$4:$B$263,'SPC Backing (Hide)'!$E$4:$E$263),0),1))</f>
        <v>#DIV/0!</v>
      </c>
      <c r="AA21" t="e">
        <f t="shared" si="1"/>
        <v>#DIV/0!</v>
      </c>
      <c r="AB21" t="e">
        <f t="shared" si="2"/>
        <v>#DIV/0!</v>
      </c>
      <c r="AC21" t="e">
        <f t="shared" si="3"/>
        <v>#DIV/0!</v>
      </c>
      <c r="AD21" t="e">
        <f t="shared" si="4"/>
        <v>#DIV/0!</v>
      </c>
      <c r="AE21" t="e">
        <f t="shared" si="5"/>
        <v>#DIV/0!</v>
      </c>
      <c r="AF21" t="e">
        <f t="shared" si="6"/>
        <v>#DIV/0!</v>
      </c>
      <c r="AG21" t="e">
        <f t="shared" si="7"/>
        <v>#DIV/0!</v>
      </c>
      <c r="AH21" t="e">
        <f t="shared" si="8"/>
        <v>#DIV/0!</v>
      </c>
      <c r="AI21" t="e">
        <f t="shared" si="15"/>
        <v>#DIV/0!</v>
      </c>
      <c r="AJ21" t="e">
        <f t="shared" si="9"/>
        <v>#DIV/0!</v>
      </c>
      <c r="AK21">
        <f t="shared" si="10"/>
        <v>0</v>
      </c>
      <c r="AL21" t="e">
        <f t="shared" si="11"/>
        <v>#N/A</v>
      </c>
      <c r="AM21">
        <f t="shared" si="12"/>
        <v>0</v>
      </c>
      <c r="AN21" t="e">
        <f t="shared" si="13"/>
        <v>#N/A</v>
      </c>
      <c r="AO21">
        <f>_xlfn.PERCENTILE.INC(INDEX($W$4:$W$263,MATCH(SPC!$B$13,IF(Setup!$B$11="Weekly",'SPC Backing (Hide)'!$B$4:$B$263,'SPC Backing (Hide)'!$E$4:$E$263),0),1):INDEX($W$4:$W$263,MATCH(SPC!$B$14,IF(Setup!$B$11="Weekly",'SPC Backing (Hide)'!$B$4:$B$263,'SPC Backing (Hide)'!$E$4:$E$263),0),1),'SPC Backing (Hide)'!$AO$3)</f>
        <v>0</v>
      </c>
      <c r="AP21">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
        <f t="shared" si="14"/>
        <v>1</v>
      </c>
    </row>
    <row r="22" spans="2:43" x14ac:dyDescent="0.2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f>AVERAGE(INDEX($F$4:$U$263,MATCH(SPC!$B$13,IF(Setup!$B$11="Weekly",'SPC Backing (Hide)'!$B$4:$B$263,'SPC Backing (Hide)'!$E$4:$E$263),0),MATCH($X$2,$F$3:$U$3,0)):INDEX($F$4:$U$263,MATCH(SPC!$B$14,IF(Setup!$B$11="Weekly",'SPC Backing (Hide)'!$B$4:$B$263,'SPC Backing (Hide)'!$E$4:$E$263),0),MATCH('SPC Backing (Hide)'!$X$2,'SPC Backing (Hide)'!$F$3:$U$3,0)))</f>
        <v>0</v>
      </c>
      <c r="Y22" cm="1">
        <f t="array" ref="Y22">ABS(INDEX($F$4:$U$263,ROW(A19),MATCH($X$2,$F$3:$U$3,0))-INDEX($F$4:$U$263,ROW(A18),MATCH($X$2,$F$3:$U$3,0)))</f>
        <v>0</v>
      </c>
      <c r="Z22" t="e">
        <f>AVERAGE(INDEX($Y$4:$Y$263,MATCH(SPC!$B$13,IF(Setup!$B$11="Weekly",'SPC Backing (Hide)'!$B$4:$B$263,'SPC Backing (Hide)'!$E$4:$E$263),0)):INDEX($Y$4:$Y$263,MATCH(SPC!$B$14,IF(Setup!$B$11="Weekly",'SPC Backing (Hide)'!$B$4:$B$263,'SPC Backing (Hide)'!$E$4:$E$263),0),1))</f>
        <v>#DIV/0!</v>
      </c>
      <c r="AA22" t="e">
        <f t="shared" si="1"/>
        <v>#DIV/0!</v>
      </c>
      <c r="AB22" t="e">
        <f t="shared" si="2"/>
        <v>#DIV/0!</v>
      </c>
      <c r="AC22" t="e">
        <f t="shared" si="3"/>
        <v>#DIV/0!</v>
      </c>
      <c r="AD22" t="e">
        <f t="shared" si="4"/>
        <v>#DIV/0!</v>
      </c>
      <c r="AE22" t="e">
        <f t="shared" si="5"/>
        <v>#DIV/0!</v>
      </c>
      <c r="AF22" t="e">
        <f t="shared" si="6"/>
        <v>#DIV/0!</v>
      </c>
      <c r="AG22" t="e">
        <f t="shared" si="7"/>
        <v>#DIV/0!</v>
      </c>
      <c r="AH22" t="e">
        <f t="shared" si="8"/>
        <v>#DIV/0!</v>
      </c>
      <c r="AI22" t="e">
        <f t="shared" si="15"/>
        <v>#DIV/0!</v>
      </c>
      <c r="AJ22" t="e">
        <f t="shared" si="9"/>
        <v>#DIV/0!</v>
      </c>
      <c r="AK22">
        <f t="shared" si="10"/>
        <v>0</v>
      </c>
      <c r="AL22" t="e">
        <f t="shared" si="11"/>
        <v>#N/A</v>
      </c>
      <c r="AM22">
        <f t="shared" si="12"/>
        <v>0</v>
      </c>
      <c r="AN22" t="e">
        <f t="shared" si="13"/>
        <v>#N/A</v>
      </c>
      <c r="AO22">
        <f>_xlfn.PERCENTILE.INC(INDEX($W$4:$W$263,MATCH(SPC!$B$13,IF(Setup!$B$11="Weekly",'SPC Backing (Hide)'!$B$4:$B$263,'SPC Backing (Hide)'!$E$4:$E$263),0),1):INDEX($W$4:$W$263,MATCH(SPC!$B$14,IF(Setup!$B$11="Weekly",'SPC Backing (Hide)'!$B$4:$B$263,'SPC Backing (Hide)'!$E$4:$E$263),0),1),'SPC Backing (Hide)'!$AO$3)</f>
        <v>0</v>
      </c>
      <c r="AP22">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
        <f t="shared" si="14"/>
        <v>1</v>
      </c>
    </row>
    <row r="23" spans="2:43" x14ac:dyDescent="0.2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f>AVERAGE(INDEX($F$4:$U$263,MATCH(SPC!$B$13,IF(Setup!$B$11="Weekly",'SPC Backing (Hide)'!$B$4:$B$263,'SPC Backing (Hide)'!$E$4:$E$263),0),MATCH($X$2,$F$3:$U$3,0)):INDEX($F$4:$U$263,MATCH(SPC!$B$14,IF(Setup!$B$11="Weekly",'SPC Backing (Hide)'!$B$4:$B$263,'SPC Backing (Hide)'!$E$4:$E$263),0),MATCH('SPC Backing (Hide)'!$X$2,'SPC Backing (Hide)'!$F$3:$U$3,0)))</f>
        <v>0</v>
      </c>
      <c r="Y23" cm="1">
        <f t="array" ref="Y23">ABS(INDEX($F$4:$U$263,ROW(A20),MATCH($X$2,$F$3:$U$3,0))-INDEX($F$4:$U$263,ROW(A19),MATCH($X$2,$F$3:$U$3,0)))</f>
        <v>0</v>
      </c>
      <c r="Z23" t="e">
        <f>AVERAGE(INDEX($Y$4:$Y$263,MATCH(SPC!$B$13,IF(Setup!$B$11="Weekly",'SPC Backing (Hide)'!$B$4:$B$263,'SPC Backing (Hide)'!$E$4:$E$263),0)):INDEX($Y$4:$Y$263,MATCH(SPC!$B$14,IF(Setup!$B$11="Weekly",'SPC Backing (Hide)'!$B$4:$B$263,'SPC Backing (Hide)'!$E$4:$E$263),0),1))</f>
        <v>#DIV/0!</v>
      </c>
      <c r="AA23" t="e">
        <f t="shared" si="1"/>
        <v>#DIV/0!</v>
      </c>
      <c r="AB23" t="e">
        <f t="shared" si="2"/>
        <v>#DIV/0!</v>
      </c>
      <c r="AC23" t="e">
        <f t="shared" si="3"/>
        <v>#DIV/0!</v>
      </c>
      <c r="AD23" t="e">
        <f t="shared" si="4"/>
        <v>#DIV/0!</v>
      </c>
      <c r="AE23" t="e">
        <f t="shared" si="5"/>
        <v>#DIV/0!</v>
      </c>
      <c r="AF23" t="e">
        <f t="shared" si="6"/>
        <v>#DIV/0!</v>
      </c>
      <c r="AG23" t="e">
        <f t="shared" si="7"/>
        <v>#DIV/0!</v>
      </c>
      <c r="AH23" t="e">
        <f t="shared" si="8"/>
        <v>#DIV/0!</v>
      </c>
      <c r="AI23" t="e">
        <f t="shared" si="15"/>
        <v>#DIV/0!</v>
      </c>
      <c r="AJ23" t="e">
        <f t="shared" si="9"/>
        <v>#DIV/0!</v>
      </c>
      <c r="AK23">
        <f t="shared" si="10"/>
        <v>0</v>
      </c>
      <c r="AL23" t="e">
        <f t="shared" si="11"/>
        <v>#N/A</v>
      </c>
      <c r="AM23">
        <f t="shared" si="12"/>
        <v>0</v>
      </c>
      <c r="AN23" t="e">
        <f t="shared" si="13"/>
        <v>#N/A</v>
      </c>
      <c r="AO23">
        <f>_xlfn.PERCENTILE.INC(INDEX($W$4:$W$263,MATCH(SPC!$B$13,IF(Setup!$B$11="Weekly",'SPC Backing (Hide)'!$B$4:$B$263,'SPC Backing (Hide)'!$E$4:$E$263),0),1):INDEX($W$4:$W$263,MATCH(SPC!$B$14,IF(Setup!$B$11="Weekly",'SPC Backing (Hide)'!$B$4:$B$263,'SPC Backing (Hide)'!$E$4:$E$263),0),1),'SPC Backing (Hide)'!$AO$3)</f>
        <v>0</v>
      </c>
      <c r="AP23">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
        <f t="shared" si="14"/>
        <v>1</v>
      </c>
    </row>
    <row r="24" spans="2:43" x14ac:dyDescent="0.2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f>AVERAGE(INDEX($F$4:$U$263,MATCH(SPC!$B$13,IF(Setup!$B$11="Weekly",'SPC Backing (Hide)'!$B$4:$B$263,'SPC Backing (Hide)'!$E$4:$E$263),0),MATCH($X$2,$F$3:$U$3,0)):INDEX($F$4:$U$263,MATCH(SPC!$B$14,IF(Setup!$B$11="Weekly",'SPC Backing (Hide)'!$B$4:$B$263,'SPC Backing (Hide)'!$E$4:$E$263),0),MATCH('SPC Backing (Hide)'!$X$2,'SPC Backing (Hide)'!$F$3:$U$3,0)))</f>
        <v>0</v>
      </c>
      <c r="Y24" cm="1">
        <f t="array" ref="Y24">ABS(INDEX($F$4:$U$263,ROW(A21),MATCH($X$2,$F$3:$U$3,0))-INDEX($F$4:$U$263,ROW(A20),MATCH($X$2,$F$3:$U$3,0)))</f>
        <v>0</v>
      </c>
      <c r="Z24" t="e">
        <f>AVERAGE(INDEX($Y$4:$Y$263,MATCH(SPC!$B$13,IF(Setup!$B$11="Weekly",'SPC Backing (Hide)'!$B$4:$B$263,'SPC Backing (Hide)'!$E$4:$E$263),0)):INDEX($Y$4:$Y$263,MATCH(SPC!$B$14,IF(Setup!$B$11="Weekly",'SPC Backing (Hide)'!$B$4:$B$263,'SPC Backing (Hide)'!$E$4:$E$263),0),1))</f>
        <v>#DIV/0!</v>
      </c>
      <c r="AA24" t="e">
        <f t="shared" si="1"/>
        <v>#DIV/0!</v>
      </c>
      <c r="AB24" t="e">
        <f t="shared" si="2"/>
        <v>#DIV/0!</v>
      </c>
      <c r="AC24" t="e">
        <f t="shared" si="3"/>
        <v>#DIV/0!</v>
      </c>
      <c r="AD24" t="e">
        <f t="shared" si="4"/>
        <v>#DIV/0!</v>
      </c>
      <c r="AE24" t="e">
        <f t="shared" si="5"/>
        <v>#DIV/0!</v>
      </c>
      <c r="AF24" t="e">
        <f t="shared" si="6"/>
        <v>#DIV/0!</v>
      </c>
      <c r="AG24" t="e">
        <f t="shared" si="7"/>
        <v>#DIV/0!</v>
      </c>
      <c r="AH24" t="e">
        <f t="shared" si="8"/>
        <v>#DIV/0!</v>
      </c>
      <c r="AI24" t="e">
        <f t="shared" si="15"/>
        <v>#DIV/0!</v>
      </c>
      <c r="AJ24" t="e">
        <f t="shared" si="9"/>
        <v>#DIV/0!</v>
      </c>
      <c r="AK24">
        <f t="shared" si="10"/>
        <v>0</v>
      </c>
      <c r="AL24" t="e">
        <f t="shared" si="11"/>
        <v>#N/A</v>
      </c>
      <c r="AM24">
        <f t="shared" si="12"/>
        <v>0</v>
      </c>
      <c r="AN24" t="e">
        <f t="shared" si="13"/>
        <v>#N/A</v>
      </c>
      <c r="AO24">
        <f>_xlfn.PERCENTILE.INC(INDEX($W$4:$W$263,MATCH(SPC!$B$13,IF(Setup!$B$11="Weekly",'SPC Backing (Hide)'!$B$4:$B$263,'SPC Backing (Hide)'!$E$4:$E$263),0),1):INDEX($W$4:$W$263,MATCH(SPC!$B$14,IF(Setup!$B$11="Weekly",'SPC Backing (Hide)'!$B$4:$B$263,'SPC Backing (Hide)'!$E$4:$E$263),0),1),'SPC Backing (Hide)'!$AO$3)</f>
        <v>0</v>
      </c>
      <c r="AP24">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
        <f t="shared" si="14"/>
        <v>1</v>
      </c>
    </row>
    <row r="25" spans="2:43" x14ac:dyDescent="0.2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f>AVERAGE(INDEX($F$4:$U$263,MATCH(SPC!$B$13,IF(Setup!$B$11="Weekly",'SPC Backing (Hide)'!$B$4:$B$263,'SPC Backing (Hide)'!$E$4:$E$263),0),MATCH($X$2,$F$3:$U$3,0)):INDEX($F$4:$U$263,MATCH(SPC!$B$14,IF(Setup!$B$11="Weekly",'SPC Backing (Hide)'!$B$4:$B$263,'SPC Backing (Hide)'!$E$4:$E$263),0),MATCH('SPC Backing (Hide)'!$X$2,'SPC Backing (Hide)'!$F$3:$U$3,0)))</f>
        <v>0</v>
      </c>
      <c r="Y25" cm="1">
        <f t="array" ref="Y25">ABS(INDEX($F$4:$U$263,ROW(A22),MATCH($X$2,$F$3:$U$3,0))-INDEX($F$4:$U$263,ROW(A21),MATCH($X$2,$F$3:$U$3,0)))</f>
        <v>0</v>
      </c>
      <c r="Z25" t="e">
        <f>AVERAGE(INDEX($Y$4:$Y$263,MATCH(SPC!$B$13,IF(Setup!$B$11="Weekly",'SPC Backing (Hide)'!$B$4:$B$263,'SPC Backing (Hide)'!$E$4:$E$263),0)):INDEX($Y$4:$Y$263,MATCH(SPC!$B$14,IF(Setup!$B$11="Weekly",'SPC Backing (Hide)'!$B$4:$B$263,'SPC Backing (Hide)'!$E$4:$E$263),0),1))</f>
        <v>#DIV/0!</v>
      </c>
      <c r="AA25" t="e">
        <f t="shared" si="1"/>
        <v>#DIV/0!</v>
      </c>
      <c r="AB25" t="e">
        <f t="shared" si="2"/>
        <v>#DIV/0!</v>
      </c>
      <c r="AC25" t="e">
        <f t="shared" si="3"/>
        <v>#DIV/0!</v>
      </c>
      <c r="AD25" t="e">
        <f t="shared" si="4"/>
        <v>#DIV/0!</v>
      </c>
      <c r="AE25" t="e">
        <f t="shared" si="5"/>
        <v>#DIV/0!</v>
      </c>
      <c r="AF25" t="e">
        <f t="shared" si="6"/>
        <v>#DIV/0!</v>
      </c>
      <c r="AG25" t="e">
        <f t="shared" si="7"/>
        <v>#DIV/0!</v>
      </c>
      <c r="AH25" t="e">
        <f t="shared" si="8"/>
        <v>#DIV/0!</v>
      </c>
      <c r="AI25" t="e">
        <f t="shared" si="15"/>
        <v>#DIV/0!</v>
      </c>
      <c r="AJ25" t="e">
        <f t="shared" si="9"/>
        <v>#DIV/0!</v>
      </c>
      <c r="AK25">
        <f t="shared" si="10"/>
        <v>0</v>
      </c>
      <c r="AL25" t="e">
        <f t="shared" si="11"/>
        <v>#N/A</v>
      </c>
      <c r="AM25">
        <f t="shared" si="12"/>
        <v>0</v>
      </c>
      <c r="AN25" t="e">
        <f t="shared" si="13"/>
        <v>#N/A</v>
      </c>
      <c r="AO25">
        <f>_xlfn.PERCENTILE.INC(INDEX($W$4:$W$263,MATCH(SPC!$B$13,IF(Setup!$B$11="Weekly",'SPC Backing (Hide)'!$B$4:$B$263,'SPC Backing (Hide)'!$E$4:$E$263),0),1):INDEX($W$4:$W$263,MATCH(SPC!$B$14,IF(Setup!$B$11="Weekly",'SPC Backing (Hide)'!$B$4:$B$263,'SPC Backing (Hide)'!$E$4:$E$263),0),1),'SPC Backing (Hide)'!$AO$3)</f>
        <v>0</v>
      </c>
      <c r="AP25">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
        <f t="shared" si="14"/>
        <v>1</v>
      </c>
    </row>
    <row r="26" spans="2:43" x14ac:dyDescent="0.2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f>AVERAGE(INDEX($F$4:$U$263,MATCH(SPC!$B$13,IF(Setup!$B$11="Weekly",'SPC Backing (Hide)'!$B$4:$B$263,'SPC Backing (Hide)'!$E$4:$E$263),0),MATCH($X$2,$F$3:$U$3,0)):INDEX($F$4:$U$263,MATCH(SPC!$B$14,IF(Setup!$B$11="Weekly",'SPC Backing (Hide)'!$B$4:$B$263,'SPC Backing (Hide)'!$E$4:$E$263),0),MATCH('SPC Backing (Hide)'!$X$2,'SPC Backing (Hide)'!$F$3:$U$3,0)))</f>
        <v>0</v>
      </c>
      <c r="Y26" cm="1">
        <f t="array" ref="Y26">ABS(INDEX($F$4:$U$263,ROW(A23),MATCH($X$2,$F$3:$U$3,0))-INDEX($F$4:$U$263,ROW(A22),MATCH($X$2,$F$3:$U$3,0)))</f>
        <v>0</v>
      </c>
      <c r="Z26" t="e">
        <f>AVERAGE(INDEX($Y$4:$Y$263,MATCH(SPC!$B$13,IF(Setup!$B$11="Weekly",'SPC Backing (Hide)'!$B$4:$B$263,'SPC Backing (Hide)'!$E$4:$E$263),0)):INDEX($Y$4:$Y$263,MATCH(SPC!$B$14,IF(Setup!$B$11="Weekly",'SPC Backing (Hide)'!$B$4:$B$263,'SPC Backing (Hide)'!$E$4:$E$263),0),1))</f>
        <v>#DIV/0!</v>
      </c>
      <c r="AA26" t="e">
        <f t="shared" si="1"/>
        <v>#DIV/0!</v>
      </c>
      <c r="AB26" t="e">
        <f t="shared" si="2"/>
        <v>#DIV/0!</v>
      </c>
      <c r="AC26" t="e">
        <f t="shared" si="3"/>
        <v>#DIV/0!</v>
      </c>
      <c r="AD26" t="e">
        <f t="shared" si="4"/>
        <v>#DIV/0!</v>
      </c>
      <c r="AE26" t="e">
        <f t="shared" si="5"/>
        <v>#DIV/0!</v>
      </c>
      <c r="AF26" t="e">
        <f t="shared" si="6"/>
        <v>#DIV/0!</v>
      </c>
      <c r="AG26" t="e">
        <f t="shared" si="7"/>
        <v>#DIV/0!</v>
      </c>
      <c r="AH26" t="e">
        <f t="shared" si="8"/>
        <v>#DIV/0!</v>
      </c>
      <c r="AI26" t="e">
        <f t="shared" si="15"/>
        <v>#DIV/0!</v>
      </c>
      <c r="AJ26" t="e">
        <f t="shared" si="9"/>
        <v>#DIV/0!</v>
      </c>
      <c r="AK26">
        <f t="shared" si="10"/>
        <v>0</v>
      </c>
      <c r="AL26" t="e">
        <f t="shared" si="11"/>
        <v>#N/A</v>
      </c>
      <c r="AM26">
        <f t="shared" si="12"/>
        <v>0</v>
      </c>
      <c r="AN26" t="e">
        <f t="shared" si="13"/>
        <v>#N/A</v>
      </c>
      <c r="AO26">
        <f>_xlfn.PERCENTILE.INC(INDEX($W$4:$W$263,MATCH(SPC!$B$13,IF(Setup!$B$11="Weekly",'SPC Backing (Hide)'!$B$4:$B$263,'SPC Backing (Hide)'!$E$4:$E$263),0),1):INDEX($W$4:$W$263,MATCH(SPC!$B$14,IF(Setup!$B$11="Weekly",'SPC Backing (Hide)'!$B$4:$B$263,'SPC Backing (Hide)'!$E$4:$E$263),0),1),'SPC Backing (Hide)'!$AO$3)</f>
        <v>0</v>
      </c>
      <c r="AP26">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
        <f t="shared" si="14"/>
        <v>1</v>
      </c>
    </row>
    <row r="27" spans="2:43" x14ac:dyDescent="0.2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f>AVERAGE(INDEX($F$4:$U$263,MATCH(SPC!$B$13,IF(Setup!$B$11="Weekly",'SPC Backing (Hide)'!$B$4:$B$263,'SPC Backing (Hide)'!$E$4:$E$263),0),MATCH($X$2,$F$3:$U$3,0)):INDEX($F$4:$U$263,MATCH(SPC!$B$14,IF(Setup!$B$11="Weekly",'SPC Backing (Hide)'!$B$4:$B$263,'SPC Backing (Hide)'!$E$4:$E$263),0),MATCH('SPC Backing (Hide)'!$X$2,'SPC Backing (Hide)'!$F$3:$U$3,0)))</f>
        <v>0</v>
      </c>
      <c r="Y27" cm="1">
        <f t="array" ref="Y27">ABS(INDEX($F$4:$U$263,ROW(A24),MATCH($X$2,$F$3:$U$3,0))-INDEX($F$4:$U$263,ROW(A23),MATCH($X$2,$F$3:$U$3,0)))</f>
        <v>0</v>
      </c>
      <c r="Z27" t="e">
        <f>AVERAGE(INDEX($Y$4:$Y$263,MATCH(SPC!$B$13,IF(Setup!$B$11="Weekly",'SPC Backing (Hide)'!$B$4:$B$263,'SPC Backing (Hide)'!$E$4:$E$263),0)):INDEX($Y$4:$Y$263,MATCH(SPC!$B$14,IF(Setup!$B$11="Weekly",'SPC Backing (Hide)'!$B$4:$B$263,'SPC Backing (Hide)'!$E$4:$E$263),0),1))</f>
        <v>#DIV/0!</v>
      </c>
      <c r="AA27" t="e">
        <f t="shared" si="1"/>
        <v>#DIV/0!</v>
      </c>
      <c r="AB27" t="e">
        <f t="shared" si="2"/>
        <v>#DIV/0!</v>
      </c>
      <c r="AC27" t="e">
        <f t="shared" si="3"/>
        <v>#DIV/0!</v>
      </c>
      <c r="AD27" t="e">
        <f t="shared" si="4"/>
        <v>#DIV/0!</v>
      </c>
      <c r="AE27" t="e">
        <f t="shared" si="5"/>
        <v>#DIV/0!</v>
      </c>
      <c r="AF27" t="e">
        <f t="shared" si="6"/>
        <v>#DIV/0!</v>
      </c>
      <c r="AG27" t="e">
        <f t="shared" si="7"/>
        <v>#DIV/0!</v>
      </c>
      <c r="AH27" t="e">
        <f t="shared" si="8"/>
        <v>#DIV/0!</v>
      </c>
      <c r="AI27" t="e">
        <f t="shared" si="15"/>
        <v>#DIV/0!</v>
      </c>
      <c r="AJ27" t="e">
        <f t="shared" si="9"/>
        <v>#DIV/0!</v>
      </c>
      <c r="AK27">
        <f t="shared" si="10"/>
        <v>0</v>
      </c>
      <c r="AL27" t="e">
        <f t="shared" si="11"/>
        <v>#N/A</v>
      </c>
      <c r="AM27">
        <f t="shared" si="12"/>
        <v>0</v>
      </c>
      <c r="AN27" t="e">
        <f t="shared" si="13"/>
        <v>#N/A</v>
      </c>
      <c r="AO27">
        <f>_xlfn.PERCENTILE.INC(INDEX($W$4:$W$263,MATCH(SPC!$B$13,IF(Setup!$B$11="Weekly",'SPC Backing (Hide)'!$B$4:$B$263,'SPC Backing (Hide)'!$E$4:$E$263),0),1):INDEX($W$4:$W$263,MATCH(SPC!$B$14,IF(Setup!$B$11="Weekly",'SPC Backing (Hide)'!$B$4:$B$263,'SPC Backing (Hide)'!$E$4:$E$263),0),1),'SPC Backing (Hide)'!$AO$3)</f>
        <v>0</v>
      </c>
      <c r="AP27">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7">
        <f t="shared" si="14"/>
        <v>1</v>
      </c>
    </row>
    <row r="28" spans="2:43" x14ac:dyDescent="0.2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f>AVERAGE(INDEX($F$4:$U$263,MATCH(SPC!$B$13,IF(Setup!$B$11="Weekly",'SPC Backing (Hide)'!$B$4:$B$263,'SPC Backing (Hide)'!$E$4:$E$263),0),MATCH($X$2,$F$3:$U$3,0)):INDEX($F$4:$U$263,MATCH(SPC!$B$14,IF(Setup!$B$11="Weekly",'SPC Backing (Hide)'!$B$4:$B$263,'SPC Backing (Hide)'!$E$4:$E$263),0),MATCH('SPC Backing (Hide)'!$X$2,'SPC Backing (Hide)'!$F$3:$U$3,0)))</f>
        <v>0</v>
      </c>
      <c r="Y28" cm="1">
        <f t="array" ref="Y28">ABS(INDEX($F$4:$U$263,ROW(A25),MATCH($X$2,$F$3:$U$3,0))-INDEX($F$4:$U$263,ROW(A24),MATCH($X$2,$F$3:$U$3,0)))</f>
        <v>0</v>
      </c>
      <c r="Z28" t="e">
        <f>AVERAGE(INDEX($Y$4:$Y$263,MATCH(SPC!$B$13,IF(Setup!$B$11="Weekly",'SPC Backing (Hide)'!$B$4:$B$263,'SPC Backing (Hide)'!$E$4:$E$263),0)):INDEX($Y$4:$Y$263,MATCH(SPC!$B$14,IF(Setup!$B$11="Weekly",'SPC Backing (Hide)'!$B$4:$B$263,'SPC Backing (Hide)'!$E$4:$E$263),0),1))</f>
        <v>#DIV/0!</v>
      </c>
      <c r="AA28" t="e">
        <f t="shared" si="1"/>
        <v>#DIV/0!</v>
      </c>
      <c r="AB28" t="e">
        <f t="shared" si="2"/>
        <v>#DIV/0!</v>
      </c>
      <c r="AC28" t="e">
        <f t="shared" si="3"/>
        <v>#DIV/0!</v>
      </c>
      <c r="AD28" t="e">
        <f t="shared" si="4"/>
        <v>#DIV/0!</v>
      </c>
      <c r="AE28" t="e">
        <f t="shared" si="5"/>
        <v>#DIV/0!</v>
      </c>
      <c r="AF28" t="e">
        <f t="shared" si="6"/>
        <v>#DIV/0!</v>
      </c>
      <c r="AG28" t="e">
        <f t="shared" si="7"/>
        <v>#DIV/0!</v>
      </c>
      <c r="AH28" t="e">
        <f t="shared" si="8"/>
        <v>#DIV/0!</v>
      </c>
      <c r="AI28" t="e">
        <f t="shared" si="15"/>
        <v>#DIV/0!</v>
      </c>
      <c r="AJ28" t="e">
        <f t="shared" si="9"/>
        <v>#DIV/0!</v>
      </c>
      <c r="AK28">
        <f t="shared" si="10"/>
        <v>0</v>
      </c>
      <c r="AL28" t="e">
        <f t="shared" si="11"/>
        <v>#N/A</v>
      </c>
      <c r="AM28">
        <f t="shared" si="12"/>
        <v>0</v>
      </c>
      <c r="AN28" t="e">
        <f t="shared" si="13"/>
        <v>#N/A</v>
      </c>
      <c r="AO28">
        <f>_xlfn.PERCENTILE.INC(INDEX($W$4:$W$263,MATCH(SPC!$B$13,IF(Setup!$B$11="Weekly",'SPC Backing (Hide)'!$B$4:$B$263,'SPC Backing (Hide)'!$E$4:$E$263),0),1):INDEX($W$4:$W$263,MATCH(SPC!$B$14,IF(Setup!$B$11="Weekly",'SPC Backing (Hide)'!$B$4:$B$263,'SPC Backing (Hide)'!$E$4:$E$263),0),1),'SPC Backing (Hide)'!$AO$3)</f>
        <v>0</v>
      </c>
      <c r="AP28">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8">
        <f t="shared" si="14"/>
        <v>1</v>
      </c>
    </row>
    <row r="29" spans="2:43" x14ac:dyDescent="0.2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f>AVERAGE(INDEX($F$4:$U$263,MATCH(SPC!$B$13,IF(Setup!$B$11="Weekly",'SPC Backing (Hide)'!$B$4:$B$263,'SPC Backing (Hide)'!$E$4:$E$263),0),MATCH($X$2,$F$3:$U$3,0)):INDEX($F$4:$U$263,MATCH(SPC!$B$14,IF(Setup!$B$11="Weekly",'SPC Backing (Hide)'!$B$4:$B$263,'SPC Backing (Hide)'!$E$4:$E$263),0),MATCH('SPC Backing (Hide)'!$X$2,'SPC Backing (Hide)'!$F$3:$U$3,0)))</f>
        <v>0</v>
      </c>
      <c r="Y29" cm="1">
        <f t="array" ref="Y29">ABS(INDEX($F$4:$U$263,ROW(A26),MATCH($X$2,$F$3:$U$3,0))-INDEX($F$4:$U$263,ROW(A25),MATCH($X$2,$F$3:$U$3,0)))</f>
        <v>0</v>
      </c>
      <c r="Z29" t="e">
        <f>AVERAGE(INDEX($Y$4:$Y$263,MATCH(SPC!$B$13,IF(Setup!$B$11="Weekly",'SPC Backing (Hide)'!$B$4:$B$263,'SPC Backing (Hide)'!$E$4:$E$263),0)):INDEX($Y$4:$Y$263,MATCH(SPC!$B$14,IF(Setup!$B$11="Weekly",'SPC Backing (Hide)'!$B$4:$B$263,'SPC Backing (Hide)'!$E$4:$E$263),0),1))</f>
        <v>#DIV/0!</v>
      </c>
      <c r="AA29" t="e">
        <f t="shared" si="1"/>
        <v>#DIV/0!</v>
      </c>
      <c r="AB29" t="e">
        <f t="shared" si="2"/>
        <v>#DIV/0!</v>
      </c>
      <c r="AC29" t="e">
        <f t="shared" si="3"/>
        <v>#DIV/0!</v>
      </c>
      <c r="AD29" t="e">
        <f t="shared" si="4"/>
        <v>#DIV/0!</v>
      </c>
      <c r="AE29" t="e">
        <f t="shared" si="5"/>
        <v>#DIV/0!</v>
      </c>
      <c r="AF29" t="e">
        <f t="shared" si="6"/>
        <v>#DIV/0!</v>
      </c>
      <c r="AG29" t="e">
        <f t="shared" si="7"/>
        <v>#DIV/0!</v>
      </c>
      <c r="AH29" t="e">
        <f t="shared" si="8"/>
        <v>#DIV/0!</v>
      </c>
      <c r="AI29" t="e">
        <f t="shared" si="15"/>
        <v>#DIV/0!</v>
      </c>
      <c r="AJ29" t="e">
        <f t="shared" si="9"/>
        <v>#DIV/0!</v>
      </c>
      <c r="AK29">
        <f t="shared" si="10"/>
        <v>0</v>
      </c>
      <c r="AL29" t="e">
        <f t="shared" si="11"/>
        <v>#N/A</v>
      </c>
      <c r="AM29">
        <f t="shared" si="12"/>
        <v>0</v>
      </c>
      <c r="AN29" t="e">
        <f t="shared" si="13"/>
        <v>#N/A</v>
      </c>
      <c r="AO29">
        <f>_xlfn.PERCENTILE.INC(INDEX($W$4:$W$263,MATCH(SPC!$B$13,IF(Setup!$B$11="Weekly",'SPC Backing (Hide)'!$B$4:$B$263,'SPC Backing (Hide)'!$E$4:$E$263),0),1):INDEX($W$4:$W$263,MATCH(SPC!$B$14,IF(Setup!$B$11="Weekly",'SPC Backing (Hide)'!$B$4:$B$263,'SPC Backing (Hide)'!$E$4:$E$263),0),1),'SPC Backing (Hide)'!$AO$3)</f>
        <v>0</v>
      </c>
      <c r="AP29">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9">
        <f t="shared" si="14"/>
        <v>1</v>
      </c>
    </row>
    <row r="30" spans="2:43" x14ac:dyDescent="0.2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f>AVERAGE(INDEX($F$4:$U$263,MATCH(SPC!$B$13,IF(Setup!$B$11="Weekly",'SPC Backing (Hide)'!$B$4:$B$263,'SPC Backing (Hide)'!$E$4:$E$263),0),MATCH($X$2,$F$3:$U$3,0)):INDEX($F$4:$U$263,MATCH(SPC!$B$14,IF(Setup!$B$11="Weekly",'SPC Backing (Hide)'!$B$4:$B$263,'SPC Backing (Hide)'!$E$4:$E$263),0),MATCH('SPC Backing (Hide)'!$X$2,'SPC Backing (Hide)'!$F$3:$U$3,0)))</f>
        <v>0</v>
      </c>
      <c r="Y30" cm="1">
        <f t="array" ref="Y30">ABS(INDEX($F$4:$U$263,ROW(A27),MATCH($X$2,$F$3:$U$3,0))-INDEX($F$4:$U$263,ROW(A26),MATCH($X$2,$F$3:$U$3,0)))</f>
        <v>0</v>
      </c>
      <c r="Z30" t="e">
        <f>AVERAGE(INDEX($Y$4:$Y$263,MATCH(SPC!$B$13,IF(Setup!$B$11="Weekly",'SPC Backing (Hide)'!$B$4:$B$263,'SPC Backing (Hide)'!$E$4:$E$263),0)):INDEX($Y$4:$Y$263,MATCH(SPC!$B$14,IF(Setup!$B$11="Weekly",'SPC Backing (Hide)'!$B$4:$B$263,'SPC Backing (Hide)'!$E$4:$E$263),0),1))</f>
        <v>#DIV/0!</v>
      </c>
      <c r="AA30" t="e">
        <f t="shared" si="1"/>
        <v>#DIV/0!</v>
      </c>
      <c r="AB30" t="e">
        <f t="shared" si="2"/>
        <v>#DIV/0!</v>
      </c>
      <c r="AC30" t="e">
        <f t="shared" si="3"/>
        <v>#DIV/0!</v>
      </c>
      <c r="AD30" t="e">
        <f t="shared" si="4"/>
        <v>#DIV/0!</v>
      </c>
      <c r="AE30" t="e">
        <f t="shared" si="5"/>
        <v>#DIV/0!</v>
      </c>
      <c r="AF30" t="e">
        <f t="shared" si="6"/>
        <v>#DIV/0!</v>
      </c>
      <c r="AG30" t="e">
        <f t="shared" si="7"/>
        <v>#DIV/0!</v>
      </c>
      <c r="AH30" t="e">
        <f t="shared" si="8"/>
        <v>#DIV/0!</v>
      </c>
      <c r="AI30" t="e">
        <f t="shared" si="15"/>
        <v>#DIV/0!</v>
      </c>
      <c r="AJ30" t="e">
        <f t="shared" si="9"/>
        <v>#DIV/0!</v>
      </c>
      <c r="AK30">
        <f t="shared" si="10"/>
        <v>0</v>
      </c>
      <c r="AL30" t="e">
        <f t="shared" si="11"/>
        <v>#N/A</v>
      </c>
      <c r="AM30">
        <f t="shared" si="12"/>
        <v>0</v>
      </c>
      <c r="AN30" t="e">
        <f t="shared" si="13"/>
        <v>#N/A</v>
      </c>
      <c r="AO30">
        <f>_xlfn.PERCENTILE.INC(INDEX($W$4:$W$263,MATCH(SPC!$B$13,IF(Setup!$B$11="Weekly",'SPC Backing (Hide)'!$B$4:$B$263,'SPC Backing (Hide)'!$E$4:$E$263),0),1):INDEX($W$4:$W$263,MATCH(SPC!$B$14,IF(Setup!$B$11="Weekly",'SPC Backing (Hide)'!$B$4:$B$263,'SPC Backing (Hide)'!$E$4:$E$263),0),1),'SPC Backing (Hide)'!$AO$3)</f>
        <v>0</v>
      </c>
      <c r="AP30">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0">
        <f t="shared" si="14"/>
        <v>1</v>
      </c>
    </row>
    <row r="31" spans="2:43" x14ac:dyDescent="0.2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f>AVERAGE(INDEX($F$4:$U$263,MATCH(SPC!$B$13,IF(Setup!$B$11="Weekly",'SPC Backing (Hide)'!$B$4:$B$263,'SPC Backing (Hide)'!$E$4:$E$263),0),MATCH($X$2,$F$3:$U$3,0)):INDEX($F$4:$U$263,MATCH(SPC!$B$14,IF(Setup!$B$11="Weekly",'SPC Backing (Hide)'!$B$4:$B$263,'SPC Backing (Hide)'!$E$4:$E$263),0),MATCH('SPC Backing (Hide)'!$X$2,'SPC Backing (Hide)'!$F$3:$U$3,0)))</f>
        <v>0</v>
      </c>
      <c r="Y31" cm="1">
        <f t="array" ref="Y31">ABS(INDEX($F$4:$U$263,ROW(A28),MATCH($X$2,$F$3:$U$3,0))-INDEX($F$4:$U$263,ROW(A27),MATCH($X$2,$F$3:$U$3,0)))</f>
        <v>0</v>
      </c>
      <c r="Z31" t="e">
        <f>AVERAGE(INDEX($Y$4:$Y$263,MATCH(SPC!$B$13,IF(Setup!$B$11="Weekly",'SPC Backing (Hide)'!$B$4:$B$263,'SPC Backing (Hide)'!$E$4:$E$263),0)):INDEX($Y$4:$Y$263,MATCH(SPC!$B$14,IF(Setup!$B$11="Weekly",'SPC Backing (Hide)'!$B$4:$B$263,'SPC Backing (Hide)'!$E$4:$E$263),0),1))</f>
        <v>#DIV/0!</v>
      </c>
      <c r="AA31" t="e">
        <f t="shared" si="1"/>
        <v>#DIV/0!</v>
      </c>
      <c r="AB31" t="e">
        <f t="shared" si="2"/>
        <v>#DIV/0!</v>
      </c>
      <c r="AC31" t="e">
        <f t="shared" si="3"/>
        <v>#DIV/0!</v>
      </c>
      <c r="AD31" t="e">
        <f t="shared" si="4"/>
        <v>#DIV/0!</v>
      </c>
      <c r="AE31" t="e">
        <f t="shared" si="5"/>
        <v>#DIV/0!</v>
      </c>
      <c r="AF31" t="e">
        <f t="shared" si="6"/>
        <v>#DIV/0!</v>
      </c>
      <c r="AG31" t="e">
        <f t="shared" si="7"/>
        <v>#DIV/0!</v>
      </c>
      <c r="AH31" t="e">
        <f t="shared" si="8"/>
        <v>#DIV/0!</v>
      </c>
      <c r="AI31" t="e">
        <f t="shared" si="15"/>
        <v>#DIV/0!</v>
      </c>
      <c r="AJ31" t="e">
        <f t="shared" si="9"/>
        <v>#DIV/0!</v>
      </c>
      <c r="AK31">
        <f t="shared" si="10"/>
        <v>0</v>
      </c>
      <c r="AL31" t="e">
        <f t="shared" si="11"/>
        <v>#N/A</v>
      </c>
      <c r="AM31">
        <f t="shared" si="12"/>
        <v>0</v>
      </c>
      <c r="AN31" t="e">
        <f t="shared" si="13"/>
        <v>#N/A</v>
      </c>
      <c r="AO31">
        <f>_xlfn.PERCENTILE.INC(INDEX($W$4:$W$263,MATCH(SPC!$B$13,IF(Setup!$B$11="Weekly",'SPC Backing (Hide)'!$B$4:$B$263,'SPC Backing (Hide)'!$E$4:$E$263),0),1):INDEX($W$4:$W$263,MATCH(SPC!$B$14,IF(Setup!$B$11="Weekly",'SPC Backing (Hide)'!$B$4:$B$263,'SPC Backing (Hide)'!$E$4:$E$263),0),1),'SPC Backing (Hide)'!$AO$3)</f>
        <v>0</v>
      </c>
      <c r="AP31">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1">
        <f t="shared" si="14"/>
        <v>1</v>
      </c>
    </row>
    <row r="32" spans="2:43" x14ac:dyDescent="0.2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f>AVERAGE(INDEX($F$4:$U$263,MATCH(SPC!$B$13,IF(Setup!$B$11="Weekly",'SPC Backing (Hide)'!$B$4:$B$263,'SPC Backing (Hide)'!$E$4:$E$263),0),MATCH($X$2,$F$3:$U$3,0)):INDEX($F$4:$U$263,MATCH(SPC!$B$14,IF(Setup!$B$11="Weekly",'SPC Backing (Hide)'!$B$4:$B$263,'SPC Backing (Hide)'!$E$4:$E$263),0),MATCH('SPC Backing (Hide)'!$X$2,'SPC Backing (Hide)'!$F$3:$U$3,0)))</f>
        <v>0</v>
      </c>
      <c r="Y32" cm="1">
        <f t="array" ref="Y32">ABS(INDEX($F$4:$U$263,ROW(A29),MATCH($X$2,$F$3:$U$3,0))-INDEX($F$4:$U$263,ROW(A28),MATCH($X$2,$F$3:$U$3,0)))</f>
        <v>0</v>
      </c>
      <c r="Z32" t="e">
        <f>AVERAGE(INDEX($Y$4:$Y$263,MATCH(SPC!$B$13,IF(Setup!$B$11="Weekly",'SPC Backing (Hide)'!$B$4:$B$263,'SPC Backing (Hide)'!$E$4:$E$263),0)):INDEX($Y$4:$Y$263,MATCH(SPC!$B$14,IF(Setup!$B$11="Weekly",'SPC Backing (Hide)'!$B$4:$B$263,'SPC Backing (Hide)'!$E$4:$E$263),0),1))</f>
        <v>#DIV/0!</v>
      </c>
      <c r="AA32" t="e">
        <f t="shared" si="1"/>
        <v>#DIV/0!</v>
      </c>
      <c r="AB32" t="e">
        <f t="shared" si="2"/>
        <v>#DIV/0!</v>
      </c>
      <c r="AC32" t="e">
        <f t="shared" si="3"/>
        <v>#DIV/0!</v>
      </c>
      <c r="AD32" t="e">
        <f t="shared" si="4"/>
        <v>#DIV/0!</v>
      </c>
      <c r="AE32" t="e">
        <f t="shared" si="5"/>
        <v>#DIV/0!</v>
      </c>
      <c r="AF32" t="e">
        <f t="shared" si="6"/>
        <v>#DIV/0!</v>
      </c>
      <c r="AG32" t="e">
        <f t="shared" si="7"/>
        <v>#DIV/0!</v>
      </c>
      <c r="AH32" t="e">
        <f t="shared" si="8"/>
        <v>#DIV/0!</v>
      </c>
      <c r="AI32" t="e">
        <f t="shared" si="15"/>
        <v>#DIV/0!</v>
      </c>
      <c r="AJ32" t="e">
        <f t="shared" si="9"/>
        <v>#DIV/0!</v>
      </c>
      <c r="AK32">
        <f t="shared" si="10"/>
        <v>0</v>
      </c>
      <c r="AL32" t="e">
        <f t="shared" si="11"/>
        <v>#N/A</v>
      </c>
      <c r="AM32">
        <f t="shared" si="12"/>
        <v>0</v>
      </c>
      <c r="AN32" t="e">
        <f t="shared" si="13"/>
        <v>#N/A</v>
      </c>
      <c r="AO32">
        <f>_xlfn.PERCENTILE.INC(INDEX($W$4:$W$263,MATCH(SPC!$B$13,IF(Setup!$B$11="Weekly",'SPC Backing (Hide)'!$B$4:$B$263,'SPC Backing (Hide)'!$E$4:$E$263),0),1):INDEX($W$4:$W$263,MATCH(SPC!$B$14,IF(Setup!$B$11="Weekly",'SPC Backing (Hide)'!$B$4:$B$263,'SPC Backing (Hide)'!$E$4:$E$263),0),1),'SPC Backing (Hide)'!$AO$3)</f>
        <v>0</v>
      </c>
      <c r="AP32">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2">
        <f t="shared" si="14"/>
        <v>1</v>
      </c>
    </row>
    <row r="33" spans="2:43" x14ac:dyDescent="0.2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f>AVERAGE(INDEX($F$4:$U$263,MATCH(SPC!$B$13,IF(Setup!$B$11="Weekly",'SPC Backing (Hide)'!$B$4:$B$263,'SPC Backing (Hide)'!$E$4:$E$263),0),MATCH($X$2,$F$3:$U$3,0)):INDEX($F$4:$U$263,MATCH(SPC!$B$14,IF(Setup!$B$11="Weekly",'SPC Backing (Hide)'!$B$4:$B$263,'SPC Backing (Hide)'!$E$4:$E$263),0),MATCH('SPC Backing (Hide)'!$X$2,'SPC Backing (Hide)'!$F$3:$U$3,0)))</f>
        <v>0</v>
      </c>
      <c r="Y33" cm="1">
        <f t="array" ref="Y33">ABS(INDEX($F$4:$U$263,ROW(A30),MATCH($X$2,$F$3:$U$3,0))-INDEX($F$4:$U$263,ROW(A29),MATCH($X$2,$F$3:$U$3,0)))</f>
        <v>0</v>
      </c>
      <c r="Z33" t="e">
        <f>AVERAGE(INDEX($Y$4:$Y$263,MATCH(SPC!$B$13,IF(Setup!$B$11="Weekly",'SPC Backing (Hide)'!$B$4:$B$263,'SPC Backing (Hide)'!$E$4:$E$263),0)):INDEX($Y$4:$Y$263,MATCH(SPC!$B$14,IF(Setup!$B$11="Weekly",'SPC Backing (Hide)'!$B$4:$B$263,'SPC Backing (Hide)'!$E$4:$E$263),0),1))</f>
        <v>#DIV/0!</v>
      </c>
      <c r="AA33" t="e">
        <f t="shared" si="1"/>
        <v>#DIV/0!</v>
      </c>
      <c r="AB33" t="e">
        <f t="shared" si="2"/>
        <v>#DIV/0!</v>
      </c>
      <c r="AC33" t="e">
        <f t="shared" si="3"/>
        <v>#DIV/0!</v>
      </c>
      <c r="AD33" t="e">
        <f t="shared" si="4"/>
        <v>#DIV/0!</v>
      </c>
      <c r="AE33" t="e">
        <f t="shared" si="5"/>
        <v>#DIV/0!</v>
      </c>
      <c r="AF33" t="e">
        <f t="shared" si="6"/>
        <v>#DIV/0!</v>
      </c>
      <c r="AG33" t="e">
        <f t="shared" si="7"/>
        <v>#DIV/0!</v>
      </c>
      <c r="AH33" t="e">
        <f t="shared" si="8"/>
        <v>#DIV/0!</v>
      </c>
      <c r="AI33" t="e">
        <f t="shared" si="15"/>
        <v>#DIV/0!</v>
      </c>
      <c r="AJ33" t="e">
        <f t="shared" si="9"/>
        <v>#DIV/0!</v>
      </c>
      <c r="AK33">
        <f t="shared" si="10"/>
        <v>0</v>
      </c>
      <c r="AL33" t="e">
        <f t="shared" si="11"/>
        <v>#N/A</v>
      </c>
      <c r="AM33">
        <f t="shared" si="12"/>
        <v>0</v>
      </c>
      <c r="AN33" t="e">
        <f t="shared" si="13"/>
        <v>#N/A</v>
      </c>
      <c r="AO33">
        <f>_xlfn.PERCENTILE.INC(INDEX($W$4:$W$263,MATCH(SPC!$B$13,IF(Setup!$B$11="Weekly",'SPC Backing (Hide)'!$B$4:$B$263,'SPC Backing (Hide)'!$E$4:$E$263),0),1):INDEX($W$4:$W$263,MATCH(SPC!$B$14,IF(Setup!$B$11="Weekly",'SPC Backing (Hide)'!$B$4:$B$263,'SPC Backing (Hide)'!$E$4:$E$263),0),1),'SPC Backing (Hide)'!$AO$3)</f>
        <v>0</v>
      </c>
      <c r="AP33">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3">
        <f t="shared" si="14"/>
        <v>1</v>
      </c>
    </row>
    <row r="34" spans="2:43" x14ac:dyDescent="0.2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f>AVERAGE(INDEX($F$4:$U$263,MATCH(SPC!$B$13,IF(Setup!$B$11="Weekly",'SPC Backing (Hide)'!$B$4:$B$263,'SPC Backing (Hide)'!$E$4:$E$263),0),MATCH($X$2,$F$3:$U$3,0)):INDEX($F$4:$U$263,MATCH(SPC!$B$14,IF(Setup!$B$11="Weekly",'SPC Backing (Hide)'!$B$4:$B$263,'SPC Backing (Hide)'!$E$4:$E$263),0),MATCH('SPC Backing (Hide)'!$X$2,'SPC Backing (Hide)'!$F$3:$U$3,0)))</f>
        <v>0</v>
      </c>
      <c r="Y34" cm="1">
        <f t="array" ref="Y34">ABS(INDEX($F$4:$U$263,ROW(A31),MATCH($X$2,$F$3:$U$3,0))-INDEX($F$4:$U$263,ROW(A30),MATCH($X$2,$F$3:$U$3,0)))</f>
        <v>0</v>
      </c>
      <c r="Z34" t="e">
        <f>AVERAGE(INDEX($Y$4:$Y$263,MATCH(SPC!$B$13,IF(Setup!$B$11="Weekly",'SPC Backing (Hide)'!$B$4:$B$263,'SPC Backing (Hide)'!$E$4:$E$263),0)):INDEX($Y$4:$Y$263,MATCH(SPC!$B$14,IF(Setup!$B$11="Weekly",'SPC Backing (Hide)'!$B$4:$B$263,'SPC Backing (Hide)'!$E$4:$E$263),0),1))</f>
        <v>#DIV/0!</v>
      </c>
      <c r="AA34" t="e">
        <f t="shared" si="1"/>
        <v>#DIV/0!</v>
      </c>
      <c r="AB34" t="e">
        <f t="shared" si="2"/>
        <v>#DIV/0!</v>
      </c>
      <c r="AC34" t="e">
        <f t="shared" si="3"/>
        <v>#DIV/0!</v>
      </c>
      <c r="AD34" t="e">
        <f t="shared" si="4"/>
        <v>#DIV/0!</v>
      </c>
      <c r="AE34" t="e">
        <f t="shared" si="5"/>
        <v>#DIV/0!</v>
      </c>
      <c r="AF34" t="e">
        <f t="shared" si="6"/>
        <v>#DIV/0!</v>
      </c>
      <c r="AG34" t="e">
        <f t="shared" si="7"/>
        <v>#DIV/0!</v>
      </c>
      <c r="AH34" t="e">
        <f t="shared" si="8"/>
        <v>#DIV/0!</v>
      </c>
      <c r="AI34" t="e">
        <f t="shared" si="15"/>
        <v>#DIV/0!</v>
      </c>
      <c r="AJ34" t="e">
        <f t="shared" si="9"/>
        <v>#DIV/0!</v>
      </c>
      <c r="AK34">
        <f t="shared" si="10"/>
        <v>0</v>
      </c>
      <c r="AL34" t="e">
        <f t="shared" si="11"/>
        <v>#N/A</v>
      </c>
      <c r="AM34">
        <f t="shared" si="12"/>
        <v>0</v>
      </c>
      <c r="AN34" t="e">
        <f t="shared" si="13"/>
        <v>#N/A</v>
      </c>
      <c r="AO34">
        <f>_xlfn.PERCENTILE.INC(INDEX($W$4:$W$263,MATCH(SPC!$B$13,IF(Setup!$B$11="Weekly",'SPC Backing (Hide)'!$B$4:$B$263,'SPC Backing (Hide)'!$E$4:$E$263),0),1):INDEX($W$4:$W$263,MATCH(SPC!$B$14,IF(Setup!$B$11="Weekly",'SPC Backing (Hide)'!$B$4:$B$263,'SPC Backing (Hide)'!$E$4:$E$263),0),1),'SPC Backing (Hide)'!$AO$3)</f>
        <v>0</v>
      </c>
      <c r="AP34">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4">
        <f t="shared" si="14"/>
        <v>1</v>
      </c>
    </row>
    <row r="35" spans="2:43" x14ac:dyDescent="0.2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f>AVERAGE(INDEX($F$4:$U$263,MATCH(SPC!$B$13,IF(Setup!$B$11="Weekly",'SPC Backing (Hide)'!$B$4:$B$263,'SPC Backing (Hide)'!$E$4:$E$263),0),MATCH($X$2,$F$3:$U$3,0)):INDEX($F$4:$U$263,MATCH(SPC!$B$14,IF(Setup!$B$11="Weekly",'SPC Backing (Hide)'!$B$4:$B$263,'SPC Backing (Hide)'!$E$4:$E$263),0),MATCH('SPC Backing (Hide)'!$X$2,'SPC Backing (Hide)'!$F$3:$U$3,0)))</f>
        <v>0</v>
      </c>
      <c r="Y35" cm="1">
        <f t="array" ref="Y35">ABS(INDEX($F$4:$U$263,ROW(A32),MATCH($X$2,$F$3:$U$3,0))-INDEX($F$4:$U$263,ROW(A31),MATCH($X$2,$F$3:$U$3,0)))</f>
        <v>0</v>
      </c>
      <c r="Z35" t="e">
        <f>AVERAGE(INDEX($Y$4:$Y$263,MATCH(SPC!$B$13,IF(Setup!$B$11="Weekly",'SPC Backing (Hide)'!$B$4:$B$263,'SPC Backing (Hide)'!$E$4:$E$263),0)):INDEX($Y$4:$Y$263,MATCH(SPC!$B$14,IF(Setup!$B$11="Weekly",'SPC Backing (Hide)'!$B$4:$B$263,'SPC Backing (Hide)'!$E$4:$E$263),0),1))</f>
        <v>#DIV/0!</v>
      </c>
      <c r="AA35" t="e">
        <f t="shared" si="1"/>
        <v>#DIV/0!</v>
      </c>
      <c r="AB35" t="e">
        <f t="shared" si="2"/>
        <v>#DIV/0!</v>
      </c>
      <c r="AC35" t="e">
        <f t="shared" si="3"/>
        <v>#DIV/0!</v>
      </c>
      <c r="AD35" t="e">
        <f t="shared" si="4"/>
        <v>#DIV/0!</v>
      </c>
      <c r="AE35" t="e">
        <f t="shared" si="5"/>
        <v>#DIV/0!</v>
      </c>
      <c r="AF35" t="e">
        <f t="shared" si="6"/>
        <v>#DIV/0!</v>
      </c>
      <c r="AG35" t="e">
        <f t="shared" si="7"/>
        <v>#DIV/0!</v>
      </c>
      <c r="AH35" t="e">
        <f t="shared" si="8"/>
        <v>#DIV/0!</v>
      </c>
      <c r="AI35" t="e">
        <f t="shared" si="15"/>
        <v>#DIV/0!</v>
      </c>
      <c r="AJ35" t="e">
        <f t="shared" si="9"/>
        <v>#DIV/0!</v>
      </c>
      <c r="AK35">
        <f t="shared" si="10"/>
        <v>0</v>
      </c>
      <c r="AL35" t="e">
        <f t="shared" si="11"/>
        <v>#N/A</v>
      </c>
      <c r="AM35">
        <f t="shared" si="12"/>
        <v>0</v>
      </c>
      <c r="AN35" t="e">
        <f t="shared" si="13"/>
        <v>#N/A</v>
      </c>
      <c r="AO35">
        <f>_xlfn.PERCENTILE.INC(INDEX($W$4:$W$263,MATCH(SPC!$B$13,IF(Setup!$B$11="Weekly",'SPC Backing (Hide)'!$B$4:$B$263,'SPC Backing (Hide)'!$E$4:$E$263),0),1):INDEX($W$4:$W$263,MATCH(SPC!$B$14,IF(Setup!$B$11="Weekly",'SPC Backing (Hide)'!$B$4:$B$263,'SPC Backing (Hide)'!$E$4:$E$263),0),1),'SPC Backing (Hide)'!$AO$3)</f>
        <v>0</v>
      </c>
      <c r="AP35">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5">
        <f t="shared" si="14"/>
        <v>1</v>
      </c>
    </row>
    <row r="36" spans="2:43" x14ac:dyDescent="0.2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f>AVERAGE(INDEX($F$4:$U$263,MATCH(SPC!$B$13,IF(Setup!$B$11="Weekly",'SPC Backing (Hide)'!$B$4:$B$263,'SPC Backing (Hide)'!$E$4:$E$263),0),MATCH($X$2,$F$3:$U$3,0)):INDEX($F$4:$U$263,MATCH(SPC!$B$14,IF(Setup!$B$11="Weekly",'SPC Backing (Hide)'!$B$4:$B$263,'SPC Backing (Hide)'!$E$4:$E$263),0),MATCH('SPC Backing (Hide)'!$X$2,'SPC Backing (Hide)'!$F$3:$U$3,0)))</f>
        <v>0</v>
      </c>
      <c r="Y36" cm="1">
        <f t="array" ref="Y36">ABS(INDEX($F$4:$U$263,ROW(A33),MATCH($X$2,$F$3:$U$3,0))-INDEX($F$4:$U$263,ROW(A32),MATCH($X$2,$F$3:$U$3,0)))</f>
        <v>0</v>
      </c>
      <c r="Z36" t="e">
        <f>AVERAGE(INDEX($Y$4:$Y$263,MATCH(SPC!$B$13,IF(Setup!$B$11="Weekly",'SPC Backing (Hide)'!$B$4:$B$263,'SPC Backing (Hide)'!$E$4:$E$263),0)):INDEX($Y$4:$Y$263,MATCH(SPC!$B$14,IF(Setup!$B$11="Weekly",'SPC Backing (Hide)'!$B$4:$B$263,'SPC Backing (Hide)'!$E$4:$E$263),0),1))</f>
        <v>#DIV/0!</v>
      </c>
      <c r="AA36" t="e">
        <f t="shared" si="1"/>
        <v>#DIV/0!</v>
      </c>
      <c r="AB36" t="e">
        <f t="shared" si="2"/>
        <v>#DIV/0!</v>
      </c>
      <c r="AC36" t="e">
        <f t="shared" si="3"/>
        <v>#DIV/0!</v>
      </c>
      <c r="AD36" t="e">
        <f t="shared" si="4"/>
        <v>#DIV/0!</v>
      </c>
      <c r="AE36" t="e">
        <f t="shared" si="5"/>
        <v>#DIV/0!</v>
      </c>
      <c r="AF36" t="e">
        <f t="shared" si="6"/>
        <v>#DIV/0!</v>
      </c>
      <c r="AG36" t="e">
        <f t="shared" si="7"/>
        <v>#DIV/0!</v>
      </c>
      <c r="AH36" t="e">
        <f t="shared" si="8"/>
        <v>#DIV/0!</v>
      </c>
      <c r="AI36" t="e">
        <f t="shared" si="15"/>
        <v>#DIV/0!</v>
      </c>
      <c r="AJ36" t="e">
        <f t="shared" si="9"/>
        <v>#DIV/0!</v>
      </c>
      <c r="AK36">
        <f t="shared" si="10"/>
        <v>0</v>
      </c>
      <c r="AL36" t="e">
        <f t="shared" si="11"/>
        <v>#N/A</v>
      </c>
      <c r="AM36">
        <f t="shared" si="12"/>
        <v>0</v>
      </c>
      <c r="AN36" t="e">
        <f t="shared" si="13"/>
        <v>#N/A</v>
      </c>
      <c r="AO36">
        <f>_xlfn.PERCENTILE.INC(INDEX($W$4:$W$263,MATCH(SPC!$B$13,IF(Setup!$B$11="Weekly",'SPC Backing (Hide)'!$B$4:$B$263,'SPC Backing (Hide)'!$E$4:$E$263),0),1):INDEX($W$4:$W$263,MATCH(SPC!$B$14,IF(Setup!$B$11="Weekly",'SPC Backing (Hide)'!$B$4:$B$263,'SPC Backing (Hide)'!$E$4:$E$263),0),1),'SPC Backing (Hide)'!$AO$3)</f>
        <v>0</v>
      </c>
      <c r="AP36">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6">
        <f t="shared" si="14"/>
        <v>1</v>
      </c>
    </row>
    <row r="37" spans="2:43" x14ac:dyDescent="0.2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f>AVERAGE(INDEX($F$4:$U$263,MATCH(SPC!$B$13,IF(Setup!$B$11="Weekly",'SPC Backing (Hide)'!$B$4:$B$263,'SPC Backing (Hide)'!$E$4:$E$263),0),MATCH($X$2,$F$3:$U$3,0)):INDEX($F$4:$U$263,MATCH(SPC!$B$14,IF(Setup!$B$11="Weekly",'SPC Backing (Hide)'!$B$4:$B$263,'SPC Backing (Hide)'!$E$4:$E$263),0),MATCH('SPC Backing (Hide)'!$X$2,'SPC Backing (Hide)'!$F$3:$U$3,0)))</f>
        <v>0</v>
      </c>
      <c r="Y37" cm="1">
        <f t="array" ref="Y37">ABS(INDEX($F$4:$U$263,ROW(A34),MATCH($X$2,$F$3:$U$3,0))-INDEX($F$4:$U$263,ROW(A33),MATCH($X$2,$F$3:$U$3,0)))</f>
        <v>0</v>
      </c>
      <c r="Z37" t="e">
        <f>AVERAGE(INDEX($Y$4:$Y$263,MATCH(SPC!$B$13,IF(Setup!$B$11="Weekly",'SPC Backing (Hide)'!$B$4:$B$263,'SPC Backing (Hide)'!$E$4:$E$263),0)):INDEX($Y$4:$Y$263,MATCH(SPC!$B$14,IF(Setup!$B$11="Weekly",'SPC Backing (Hide)'!$B$4:$B$263,'SPC Backing (Hide)'!$E$4:$E$263),0),1))</f>
        <v>#DIV/0!</v>
      </c>
      <c r="AA37" t="e">
        <f t="shared" si="1"/>
        <v>#DIV/0!</v>
      </c>
      <c r="AB37" t="e">
        <f t="shared" si="2"/>
        <v>#DIV/0!</v>
      </c>
      <c r="AC37" t="e">
        <f t="shared" si="3"/>
        <v>#DIV/0!</v>
      </c>
      <c r="AD37" t="e">
        <f t="shared" si="4"/>
        <v>#DIV/0!</v>
      </c>
      <c r="AE37" t="e">
        <f t="shared" si="5"/>
        <v>#DIV/0!</v>
      </c>
      <c r="AF37" t="e">
        <f t="shared" si="6"/>
        <v>#DIV/0!</v>
      </c>
      <c r="AG37" t="e">
        <f t="shared" si="7"/>
        <v>#DIV/0!</v>
      </c>
      <c r="AH37" t="e">
        <f t="shared" si="8"/>
        <v>#DIV/0!</v>
      </c>
      <c r="AI37" t="e">
        <f t="shared" si="15"/>
        <v>#DIV/0!</v>
      </c>
      <c r="AJ37" t="e">
        <f t="shared" si="9"/>
        <v>#DIV/0!</v>
      </c>
      <c r="AK37">
        <f t="shared" si="10"/>
        <v>0</v>
      </c>
      <c r="AL37" t="e">
        <f t="shared" si="11"/>
        <v>#N/A</v>
      </c>
      <c r="AM37">
        <f t="shared" si="12"/>
        <v>0</v>
      </c>
      <c r="AN37" t="e">
        <f t="shared" si="13"/>
        <v>#N/A</v>
      </c>
      <c r="AO37">
        <f>_xlfn.PERCENTILE.INC(INDEX($W$4:$W$263,MATCH(SPC!$B$13,IF(Setup!$B$11="Weekly",'SPC Backing (Hide)'!$B$4:$B$263,'SPC Backing (Hide)'!$E$4:$E$263),0),1):INDEX($W$4:$W$263,MATCH(SPC!$B$14,IF(Setup!$B$11="Weekly",'SPC Backing (Hide)'!$B$4:$B$263,'SPC Backing (Hide)'!$E$4:$E$263),0),1),'SPC Backing (Hide)'!$AO$3)</f>
        <v>0</v>
      </c>
      <c r="AP37">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7">
        <f t="shared" si="14"/>
        <v>1</v>
      </c>
    </row>
    <row r="38" spans="2:43" x14ac:dyDescent="0.2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f>AVERAGE(INDEX($F$4:$U$263,MATCH(SPC!$B$13,IF(Setup!$B$11="Weekly",'SPC Backing (Hide)'!$B$4:$B$263,'SPC Backing (Hide)'!$E$4:$E$263),0),MATCH($X$2,$F$3:$U$3,0)):INDEX($F$4:$U$263,MATCH(SPC!$B$14,IF(Setup!$B$11="Weekly",'SPC Backing (Hide)'!$B$4:$B$263,'SPC Backing (Hide)'!$E$4:$E$263),0),MATCH('SPC Backing (Hide)'!$X$2,'SPC Backing (Hide)'!$F$3:$U$3,0)))</f>
        <v>0</v>
      </c>
      <c r="Y38" cm="1">
        <f t="array" ref="Y38">ABS(INDEX($F$4:$U$263,ROW(A35),MATCH($X$2,$F$3:$U$3,0))-INDEX($F$4:$U$263,ROW(A34),MATCH($X$2,$F$3:$U$3,0)))</f>
        <v>0</v>
      </c>
      <c r="Z38" t="e">
        <f>AVERAGE(INDEX($Y$4:$Y$263,MATCH(SPC!$B$13,IF(Setup!$B$11="Weekly",'SPC Backing (Hide)'!$B$4:$B$263,'SPC Backing (Hide)'!$E$4:$E$263),0)):INDEX($Y$4:$Y$263,MATCH(SPC!$B$14,IF(Setup!$B$11="Weekly",'SPC Backing (Hide)'!$B$4:$B$263,'SPC Backing (Hide)'!$E$4:$E$263),0),1))</f>
        <v>#DIV/0!</v>
      </c>
      <c r="AA38" t="e">
        <f t="shared" si="1"/>
        <v>#DIV/0!</v>
      </c>
      <c r="AB38" t="e">
        <f t="shared" si="2"/>
        <v>#DIV/0!</v>
      </c>
      <c r="AC38" t="e">
        <f t="shared" si="3"/>
        <v>#DIV/0!</v>
      </c>
      <c r="AD38" t="e">
        <f t="shared" si="4"/>
        <v>#DIV/0!</v>
      </c>
      <c r="AE38" t="e">
        <f t="shared" si="5"/>
        <v>#DIV/0!</v>
      </c>
      <c r="AF38" t="e">
        <f t="shared" si="6"/>
        <v>#DIV/0!</v>
      </c>
      <c r="AG38" t="e">
        <f t="shared" si="7"/>
        <v>#DIV/0!</v>
      </c>
      <c r="AH38" t="e">
        <f t="shared" si="8"/>
        <v>#DIV/0!</v>
      </c>
      <c r="AI38" t="e">
        <f t="shared" si="15"/>
        <v>#DIV/0!</v>
      </c>
      <c r="AJ38" t="e">
        <f t="shared" si="9"/>
        <v>#DIV/0!</v>
      </c>
      <c r="AK38">
        <f t="shared" si="10"/>
        <v>0</v>
      </c>
      <c r="AL38" t="e">
        <f t="shared" si="11"/>
        <v>#N/A</v>
      </c>
      <c r="AM38">
        <f t="shared" si="12"/>
        <v>0</v>
      </c>
      <c r="AN38" t="e">
        <f t="shared" si="13"/>
        <v>#N/A</v>
      </c>
      <c r="AO38">
        <f>_xlfn.PERCENTILE.INC(INDEX($W$4:$W$263,MATCH(SPC!$B$13,IF(Setup!$B$11="Weekly",'SPC Backing (Hide)'!$B$4:$B$263,'SPC Backing (Hide)'!$E$4:$E$263),0),1):INDEX($W$4:$W$263,MATCH(SPC!$B$14,IF(Setup!$B$11="Weekly",'SPC Backing (Hide)'!$B$4:$B$263,'SPC Backing (Hide)'!$E$4:$E$263),0),1),'SPC Backing (Hide)'!$AO$3)</f>
        <v>0</v>
      </c>
      <c r="AP38">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8">
        <f t="shared" si="14"/>
        <v>1</v>
      </c>
    </row>
    <row r="39" spans="2:43" x14ac:dyDescent="0.2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f>AVERAGE(INDEX($F$4:$U$263,MATCH(SPC!$B$13,IF(Setup!$B$11="Weekly",'SPC Backing (Hide)'!$B$4:$B$263,'SPC Backing (Hide)'!$E$4:$E$263),0),MATCH($X$2,$F$3:$U$3,0)):INDEX($F$4:$U$263,MATCH(SPC!$B$14,IF(Setup!$B$11="Weekly",'SPC Backing (Hide)'!$B$4:$B$263,'SPC Backing (Hide)'!$E$4:$E$263),0),MATCH('SPC Backing (Hide)'!$X$2,'SPC Backing (Hide)'!$F$3:$U$3,0)))</f>
        <v>0</v>
      </c>
      <c r="Y39" cm="1">
        <f t="array" ref="Y39">ABS(INDEX($F$4:$U$263,ROW(A36),MATCH($X$2,$F$3:$U$3,0))-INDEX($F$4:$U$263,ROW(A35),MATCH($X$2,$F$3:$U$3,0)))</f>
        <v>0</v>
      </c>
      <c r="Z39" t="e">
        <f>AVERAGE(INDEX($Y$4:$Y$263,MATCH(SPC!$B$13,IF(Setup!$B$11="Weekly",'SPC Backing (Hide)'!$B$4:$B$263,'SPC Backing (Hide)'!$E$4:$E$263),0)):INDEX($Y$4:$Y$263,MATCH(SPC!$B$14,IF(Setup!$B$11="Weekly",'SPC Backing (Hide)'!$B$4:$B$263,'SPC Backing (Hide)'!$E$4:$E$263),0),1))</f>
        <v>#DIV/0!</v>
      </c>
      <c r="AA39" t="e">
        <f t="shared" si="1"/>
        <v>#DIV/0!</v>
      </c>
      <c r="AB39" t="e">
        <f t="shared" si="2"/>
        <v>#DIV/0!</v>
      </c>
      <c r="AC39" t="e">
        <f t="shared" si="3"/>
        <v>#DIV/0!</v>
      </c>
      <c r="AD39" t="e">
        <f t="shared" si="4"/>
        <v>#DIV/0!</v>
      </c>
      <c r="AE39" t="e">
        <f t="shared" si="5"/>
        <v>#DIV/0!</v>
      </c>
      <c r="AF39" t="e">
        <f t="shared" si="6"/>
        <v>#DIV/0!</v>
      </c>
      <c r="AG39" t="e">
        <f t="shared" si="7"/>
        <v>#DIV/0!</v>
      </c>
      <c r="AH39" t="e">
        <f t="shared" si="8"/>
        <v>#DIV/0!</v>
      </c>
      <c r="AI39" t="e">
        <f t="shared" si="15"/>
        <v>#DIV/0!</v>
      </c>
      <c r="AJ39" t="e">
        <f t="shared" si="9"/>
        <v>#DIV/0!</v>
      </c>
      <c r="AK39">
        <f t="shared" si="10"/>
        <v>0</v>
      </c>
      <c r="AL39" t="e">
        <f t="shared" si="11"/>
        <v>#N/A</v>
      </c>
      <c r="AM39">
        <f t="shared" si="12"/>
        <v>0</v>
      </c>
      <c r="AN39" t="e">
        <f t="shared" si="13"/>
        <v>#N/A</v>
      </c>
      <c r="AO39">
        <f>_xlfn.PERCENTILE.INC(INDEX($W$4:$W$263,MATCH(SPC!$B$13,IF(Setup!$B$11="Weekly",'SPC Backing (Hide)'!$B$4:$B$263,'SPC Backing (Hide)'!$E$4:$E$263),0),1):INDEX($W$4:$W$263,MATCH(SPC!$B$14,IF(Setup!$B$11="Weekly",'SPC Backing (Hide)'!$B$4:$B$263,'SPC Backing (Hide)'!$E$4:$E$263),0),1),'SPC Backing (Hide)'!$AO$3)</f>
        <v>0</v>
      </c>
      <c r="AP39">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9">
        <f t="shared" si="14"/>
        <v>1</v>
      </c>
    </row>
    <row r="40" spans="2:43" x14ac:dyDescent="0.2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f>AVERAGE(INDEX($F$4:$U$263,MATCH(SPC!$B$13,IF(Setup!$B$11="Weekly",'SPC Backing (Hide)'!$B$4:$B$263,'SPC Backing (Hide)'!$E$4:$E$263),0),MATCH($X$2,$F$3:$U$3,0)):INDEX($F$4:$U$263,MATCH(SPC!$B$14,IF(Setup!$B$11="Weekly",'SPC Backing (Hide)'!$B$4:$B$263,'SPC Backing (Hide)'!$E$4:$E$263),0),MATCH('SPC Backing (Hide)'!$X$2,'SPC Backing (Hide)'!$F$3:$U$3,0)))</f>
        <v>0</v>
      </c>
      <c r="Y40" cm="1">
        <f t="array" ref="Y40">ABS(INDEX($F$4:$U$263,ROW(A37),MATCH($X$2,$F$3:$U$3,0))-INDEX($F$4:$U$263,ROW(A36),MATCH($X$2,$F$3:$U$3,0)))</f>
        <v>0</v>
      </c>
      <c r="Z40" t="e">
        <f>AVERAGE(INDEX($Y$4:$Y$263,MATCH(SPC!$B$13,IF(Setup!$B$11="Weekly",'SPC Backing (Hide)'!$B$4:$B$263,'SPC Backing (Hide)'!$E$4:$E$263),0)):INDEX($Y$4:$Y$263,MATCH(SPC!$B$14,IF(Setup!$B$11="Weekly",'SPC Backing (Hide)'!$B$4:$B$263,'SPC Backing (Hide)'!$E$4:$E$263),0),1))</f>
        <v>#DIV/0!</v>
      </c>
      <c r="AA40" t="e">
        <f t="shared" si="1"/>
        <v>#DIV/0!</v>
      </c>
      <c r="AB40" t="e">
        <f t="shared" si="2"/>
        <v>#DIV/0!</v>
      </c>
      <c r="AC40" t="e">
        <f t="shared" si="3"/>
        <v>#DIV/0!</v>
      </c>
      <c r="AD40" t="e">
        <f t="shared" si="4"/>
        <v>#DIV/0!</v>
      </c>
      <c r="AE40" t="e">
        <f t="shared" si="5"/>
        <v>#DIV/0!</v>
      </c>
      <c r="AF40" t="e">
        <f t="shared" si="6"/>
        <v>#DIV/0!</v>
      </c>
      <c r="AG40" t="e">
        <f t="shared" si="7"/>
        <v>#DIV/0!</v>
      </c>
      <c r="AH40" t="e">
        <f t="shared" si="8"/>
        <v>#DIV/0!</v>
      </c>
      <c r="AI40" t="e">
        <f t="shared" si="15"/>
        <v>#DIV/0!</v>
      </c>
      <c r="AJ40" t="e">
        <f t="shared" si="9"/>
        <v>#DIV/0!</v>
      </c>
      <c r="AK40">
        <f t="shared" si="10"/>
        <v>0</v>
      </c>
      <c r="AL40" t="e">
        <f t="shared" si="11"/>
        <v>#N/A</v>
      </c>
      <c r="AM40">
        <f t="shared" si="12"/>
        <v>0</v>
      </c>
      <c r="AN40" t="e">
        <f t="shared" si="13"/>
        <v>#N/A</v>
      </c>
      <c r="AO40">
        <f>_xlfn.PERCENTILE.INC(INDEX($W$4:$W$263,MATCH(SPC!$B$13,IF(Setup!$B$11="Weekly",'SPC Backing (Hide)'!$B$4:$B$263,'SPC Backing (Hide)'!$E$4:$E$263),0),1):INDEX($W$4:$W$263,MATCH(SPC!$B$14,IF(Setup!$B$11="Weekly",'SPC Backing (Hide)'!$B$4:$B$263,'SPC Backing (Hide)'!$E$4:$E$263),0),1),'SPC Backing (Hide)'!$AO$3)</f>
        <v>0</v>
      </c>
      <c r="AP40">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0">
        <f t="shared" si="14"/>
        <v>1</v>
      </c>
    </row>
    <row r="41" spans="2:43" x14ac:dyDescent="0.2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f>AVERAGE(INDEX($F$4:$U$263,MATCH(SPC!$B$13,IF(Setup!$B$11="Weekly",'SPC Backing (Hide)'!$B$4:$B$263,'SPC Backing (Hide)'!$E$4:$E$263),0),MATCH($X$2,$F$3:$U$3,0)):INDEX($F$4:$U$263,MATCH(SPC!$B$14,IF(Setup!$B$11="Weekly",'SPC Backing (Hide)'!$B$4:$B$263,'SPC Backing (Hide)'!$E$4:$E$263),0),MATCH('SPC Backing (Hide)'!$X$2,'SPC Backing (Hide)'!$F$3:$U$3,0)))</f>
        <v>0</v>
      </c>
      <c r="Y41" cm="1">
        <f t="array" ref="Y41">ABS(INDEX($F$4:$U$263,ROW(A38),MATCH($X$2,$F$3:$U$3,0))-INDEX($F$4:$U$263,ROW(A37),MATCH($X$2,$F$3:$U$3,0)))</f>
        <v>0</v>
      </c>
      <c r="Z41" t="e">
        <f>AVERAGE(INDEX($Y$4:$Y$263,MATCH(SPC!$B$13,IF(Setup!$B$11="Weekly",'SPC Backing (Hide)'!$B$4:$B$263,'SPC Backing (Hide)'!$E$4:$E$263),0)):INDEX($Y$4:$Y$263,MATCH(SPC!$B$14,IF(Setup!$B$11="Weekly",'SPC Backing (Hide)'!$B$4:$B$263,'SPC Backing (Hide)'!$E$4:$E$263),0),1))</f>
        <v>#DIV/0!</v>
      </c>
      <c r="AA41" t="e">
        <f t="shared" si="1"/>
        <v>#DIV/0!</v>
      </c>
      <c r="AB41" t="e">
        <f t="shared" si="2"/>
        <v>#DIV/0!</v>
      </c>
      <c r="AC41" t="e">
        <f t="shared" si="3"/>
        <v>#DIV/0!</v>
      </c>
      <c r="AD41" t="e">
        <f t="shared" si="4"/>
        <v>#DIV/0!</v>
      </c>
      <c r="AE41" t="e">
        <f t="shared" si="5"/>
        <v>#DIV/0!</v>
      </c>
      <c r="AF41" t="e">
        <f t="shared" si="6"/>
        <v>#DIV/0!</v>
      </c>
      <c r="AG41" t="e">
        <f t="shared" si="7"/>
        <v>#DIV/0!</v>
      </c>
      <c r="AH41" t="e">
        <f t="shared" si="8"/>
        <v>#DIV/0!</v>
      </c>
      <c r="AI41" t="e">
        <f t="shared" si="15"/>
        <v>#DIV/0!</v>
      </c>
      <c r="AJ41" t="e">
        <f t="shared" si="9"/>
        <v>#DIV/0!</v>
      </c>
      <c r="AK41">
        <f t="shared" si="10"/>
        <v>0</v>
      </c>
      <c r="AL41" t="e">
        <f t="shared" si="11"/>
        <v>#N/A</v>
      </c>
      <c r="AM41">
        <f t="shared" si="12"/>
        <v>0</v>
      </c>
      <c r="AN41" t="e">
        <f t="shared" si="13"/>
        <v>#N/A</v>
      </c>
      <c r="AO41">
        <f>_xlfn.PERCENTILE.INC(INDEX($W$4:$W$263,MATCH(SPC!$B$13,IF(Setup!$B$11="Weekly",'SPC Backing (Hide)'!$B$4:$B$263,'SPC Backing (Hide)'!$E$4:$E$263),0),1):INDEX($W$4:$W$263,MATCH(SPC!$B$14,IF(Setup!$B$11="Weekly",'SPC Backing (Hide)'!$B$4:$B$263,'SPC Backing (Hide)'!$E$4:$E$263),0),1),'SPC Backing (Hide)'!$AO$3)</f>
        <v>0</v>
      </c>
      <c r="AP41">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1">
        <f t="shared" si="14"/>
        <v>1</v>
      </c>
    </row>
    <row r="42" spans="2:43" x14ac:dyDescent="0.2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f>AVERAGE(INDEX($F$4:$U$263,MATCH(SPC!$B$13,IF(Setup!$B$11="Weekly",'SPC Backing (Hide)'!$B$4:$B$263,'SPC Backing (Hide)'!$E$4:$E$263),0),MATCH($X$2,$F$3:$U$3,0)):INDEX($F$4:$U$263,MATCH(SPC!$B$14,IF(Setup!$B$11="Weekly",'SPC Backing (Hide)'!$B$4:$B$263,'SPC Backing (Hide)'!$E$4:$E$263),0),MATCH('SPC Backing (Hide)'!$X$2,'SPC Backing (Hide)'!$F$3:$U$3,0)))</f>
        <v>0</v>
      </c>
      <c r="Y42" cm="1">
        <f t="array" ref="Y42">ABS(INDEX($F$4:$U$263,ROW(A39),MATCH($X$2,$F$3:$U$3,0))-INDEX($F$4:$U$263,ROW(A38),MATCH($X$2,$F$3:$U$3,0)))</f>
        <v>0</v>
      </c>
      <c r="Z42" t="e">
        <f>AVERAGE(INDEX($Y$4:$Y$263,MATCH(SPC!$B$13,IF(Setup!$B$11="Weekly",'SPC Backing (Hide)'!$B$4:$B$263,'SPC Backing (Hide)'!$E$4:$E$263),0)):INDEX($Y$4:$Y$263,MATCH(SPC!$B$14,IF(Setup!$B$11="Weekly",'SPC Backing (Hide)'!$B$4:$B$263,'SPC Backing (Hide)'!$E$4:$E$263),0),1))</f>
        <v>#DIV/0!</v>
      </c>
      <c r="AA42" t="e">
        <f t="shared" si="1"/>
        <v>#DIV/0!</v>
      </c>
      <c r="AB42" t="e">
        <f t="shared" si="2"/>
        <v>#DIV/0!</v>
      </c>
      <c r="AC42" t="e">
        <f t="shared" si="3"/>
        <v>#DIV/0!</v>
      </c>
      <c r="AD42" t="e">
        <f t="shared" si="4"/>
        <v>#DIV/0!</v>
      </c>
      <c r="AE42" t="e">
        <f t="shared" si="5"/>
        <v>#DIV/0!</v>
      </c>
      <c r="AF42" t="e">
        <f t="shared" si="6"/>
        <v>#DIV/0!</v>
      </c>
      <c r="AG42" t="e">
        <f t="shared" si="7"/>
        <v>#DIV/0!</v>
      </c>
      <c r="AH42" t="e">
        <f t="shared" si="8"/>
        <v>#DIV/0!</v>
      </c>
      <c r="AI42" t="e">
        <f t="shared" si="15"/>
        <v>#DIV/0!</v>
      </c>
      <c r="AJ42" t="e">
        <f t="shared" si="9"/>
        <v>#DIV/0!</v>
      </c>
      <c r="AK42">
        <f t="shared" si="10"/>
        <v>0</v>
      </c>
      <c r="AL42" t="e">
        <f t="shared" si="11"/>
        <v>#N/A</v>
      </c>
      <c r="AM42">
        <f t="shared" si="12"/>
        <v>0</v>
      </c>
      <c r="AN42" t="e">
        <f t="shared" si="13"/>
        <v>#N/A</v>
      </c>
      <c r="AO42">
        <f>_xlfn.PERCENTILE.INC(INDEX($W$4:$W$263,MATCH(SPC!$B$13,IF(Setup!$B$11="Weekly",'SPC Backing (Hide)'!$B$4:$B$263,'SPC Backing (Hide)'!$E$4:$E$263),0),1):INDEX($W$4:$W$263,MATCH(SPC!$B$14,IF(Setup!$B$11="Weekly",'SPC Backing (Hide)'!$B$4:$B$263,'SPC Backing (Hide)'!$E$4:$E$263),0),1),'SPC Backing (Hide)'!$AO$3)</f>
        <v>0</v>
      </c>
      <c r="AP42">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2">
        <f t="shared" si="14"/>
        <v>1</v>
      </c>
    </row>
    <row r="43" spans="2:43" x14ac:dyDescent="0.2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f>AVERAGE(INDEX($F$4:$U$263,MATCH(SPC!$B$13,IF(Setup!$B$11="Weekly",'SPC Backing (Hide)'!$B$4:$B$263,'SPC Backing (Hide)'!$E$4:$E$263),0),MATCH($X$2,$F$3:$U$3,0)):INDEX($F$4:$U$263,MATCH(SPC!$B$14,IF(Setup!$B$11="Weekly",'SPC Backing (Hide)'!$B$4:$B$263,'SPC Backing (Hide)'!$E$4:$E$263),0),MATCH('SPC Backing (Hide)'!$X$2,'SPC Backing (Hide)'!$F$3:$U$3,0)))</f>
        <v>0</v>
      </c>
      <c r="Y43" cm="1">
        <f t="array" ref="Y43">ABS(INDEX($F$4:$U$263,ROW(A40),MATCH($X$2,$F$3:$U$3,0))-INDEX($F$4:$U$263,ROW(A39),MATCH($X$2,$F$3:$U$3,0)))</f>
        <v>0</v>
      </c>
      <c r="Z43" t="e">
        <f>AVERAGE(INDEX($Y$4:$Y$263,MATCH(SPC!$B$13,IF(Setup!$B$11="Weekly",'SPC Backing (Hide)'!$B$4:$B$263,'SPC Backing (Hide)'!$E$4:$E$263),0)):INDEX($Y$4:$Y$263,MATCH(SPC!$B$14,IF(Setup!$B$11="Weekly",'SPC Backing (Hide)'!$B$4:$B$263,'SPC Backing (Hide)'!$E$4:$E$263),0),1))</f>
        <v>#DIV/0!</v>
      </c>
      <c r="AA43" t="e">
        <f t="shared" si="1"/>
        <v>#DIV/0!</v>
      </c>
      <c r="AB43" t="e">
        <f t="shared" si="2"/>
        <v>#DIV/0!</v>
      </c>
      <c r="AC43" t="e">
        <f t="shared" si="3"/>
        <v>#DIV/0!</v>
      </c>
      <c r="AD43" t="e">
        <f t="shared" si="4"/>
        <v>#DIV/0!</v>
      </c>
      <c r="AE43" t="e">
        <f t="shared" si="5"/>
        <v>#DIV/0!</v>
      </c>
      <c r="AF43" t="e">
        <f t="shared" si="6"/>
        <v>#DIV/0!</v>
      </c>
      <c r="AG43" t="e">
        <f t="shared" si="7"/>
        <v>#DIV/0!</v>
      </c>
      <c r="AH43" t="e">
        <f t="shared" si="8"/>
        <v>#DIV/0!</v>
      </c>
      <c r="AI43" t="e">
        <f t="shared" si="15"/>
        <v>#DIV/0!</v>
      </c>
      <c r="AJ43" t="e">
        <f t="shared" si="9"/>
        <v>#DIV/0!</v>
      </c>
      <c r="AK43">
        <f t="shared" si="10"/>
        <v>0</v>
      </c>
      <c r="AL43" t="e">
        <f t="shared" si="11"/>
        <v>#N/A</v>
      </c>
      <c r="AM43">
        <f t="shared" si="12"/>
        <v>0</v>
      </c>
      <c r="AN43" t="e">
        <f t="shared" si="13"/>
        <v>#N/A</v>
      </c>
      <c r="AO43">
        <f>_xlfn.PERCENTILE.INC(INDEX($W$4:$W$263,MATCH(SPC!$B$13,IF(Setup!$B$11="Weekly",'SPC Backing (Hide)'!$B$4:$B$263,'SPC Backing (Hide)'!$E$4:$E$263),0),1):INDEX($W$4:$W$263,MATCH(SPC!$B$14,IF(Setup!$B$11="Weekly",'SPC Backing (Hide)'!$B$4:$B$263,'SPC Backing (Hide)'!$E$4:$E$263),0),1),'SPC Backing (Hide)'!$AO$3)</f>
        <v>0</v>
      </c>
      <c r="AP43">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3">
        <f t="shared" si="14"/>
        <v>1</v>
      </c>
    </row>
    <row r="44" spans="2:43" x14ac:dyDescent="0.2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f>AVERAGE(INDEX($F$4:$U$263,MATCH(SPC!$B$13,IF(Setup!$B$11="Weekly",'SPC Backing (Hide)'!$B$4:$B$263,'SPC Backing (Hide)'!$E$4:$E$263),0),MATCH($X$2,$F$3:$U$3,0)):INDEX($F$4:$U$263,MATCH(SPC!$B$14,IF(Setup!$B$11="Weekly",'SPC Backing (Hide)'!$B$4:$B$263,'SPC Backing (Hide)'!$E$4:$E$263),0),MATCH('SPC Backing (Hide)'!$X$2,'SPC Backing (Hide)'!$F$3:$U$3,0)))</f>
        <v>0</v>
      </c>
      <c r="Y44" cm="1">
        <f t="array" ref="Y44">ABS(INDEX($F$4:$U$263,ROW(A41),MATCH($X$2,$F$3:$U$3,0))-INDEX($F$4:$U$263,ROW(A40),MATCH($X$2,$F$3:$U$3,0)))</f>
        <v>0</v>
      </c>
      <c r="Z44" t="e">
        <f>AVERAGE(INDEX($Y$4:$Y$263,MATCH(SPC!$B$13,IF(Setup!$B$11="Weekly",'SPC Backing (Hide)'!$B$4:$B$263,'SPC Backing (Hide)'!$E$4:$E$263),0)):INDEX($Y$4:$Y$263,MATCH(SPC!$B$14,IF(Setup!$B$11="Weekly",'SPC Backing (Hide)'!$B$4:$B$263,'SPC Backing (Hide)'!$E$4:$E$263),0),1))</f>
        <v>#DIV/0!</v>
      </c>
      <c r="AA44" t="e">
        <f t="shared" si="1"/>
        <v>#DIV/0!</v>
      </c>
      <c r="AB44" t="e">
        <f t="shared" si="2"/>
        <v>#DIV/0!</v>
      </c>
      <c r="AC44" t="e">
        <f t="shared" si="3"/>
        <v>#DIV/0!</v>
      </c>
      <c r="AD44" t="e">
        <f t="shared" si="4"/>
        <v>#DIV/0!</v>
      </c>
      <c r="AE44" t="e">
        <f t="shared" si="5"/>
        <v>#DIV/0!</v>
      </c>
      <c r="AF44" t="e">
        <f t="shared" si="6"/>
        <v>#DIV/0!</v>
      </c>
      <c r="AG44" t="e">
        <f t="shared" si="7"/>
        <v>#DIV/0!</v>
      </c>
      <c r="AH44" t="e">
        <f t="shared" si="8"/>
        <v>#DIV/0!</v>
      </c>
      <c r="AI44" t="e">
        <f t="shared" si="15"/>
        <v>#DIV/0!</v>
      </c>
      <c r="AJ44" t="e">
        <f t="shared" si="9"/>
        <v>#DIV/0!</v>
      </c>
      <c r="AK44">
        <f t="shared" si="10"/>
        <v>0</v>
      </c>
      <c r="AL44" t="e">
        <f t="shared" si="11"/>
        <v>#N/A</v>
      </c>
      <c r="AM44">
        <f t="shared" si="12"/>
        <v>0</v>
      </c>
      <c r="AN44" t="e">
        <f t="shared" si="13"/>
        <v>#N/A</v>
      </c>
      <c r="AO44">
        <f>_xlfn.PERCENTILE.INC(INDEX($W$4:$W$263,MATCH(SPC!$B$13,IF(Setup!$B$11="Weekly",'SPC Backing (Hide)'!$B$4:$B$263,'SPC Backing (Hide)'!$E$4:$E$263),0),1):INDEX($W$4:$W$263,MATCH(SPC!$B$14,IF(Setup!$B$11="Weekly",'SPC Backing (Hide)'!$B$4:$B$263,'SPC Backing (Hide)'!$E$4:$E$263),0),1),'SPC Backing (Hide)'!$AO$3)</f>
        <v>0</v>
      </c>
      <c r="AP44">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4">
        <f t="shared" si="14"/>
        <v>1</v>
      </c>
    </row>
    <row r="45" spans="2:43" x14ac:dyDescent="0.2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f>AVERAGE(INDEX($F$4:$U$263,MATCH(SPC!$B$13,IF(Setup!$B$11="Weekly",'SPC Backing (Hide)'!$B$4:$B$263,'SPC Backing (Hide)'!$E$4:$E$263),0),MATCH($X$2,$F$3:$U$3,0)):INDEX($F$4:$U$263,MATCH(SPC!$B$14,IF(Setup!$B$11="Weekly",'SPC Backing (Hide)'!$B$4:$B$263,'SPC Backing (Hide)'!$E$4:$E$263),0),MATCH('SPC Backing (Hide)'!$X$2,'SPC Backing (Hide)'!$F$3:$U$3,0)))</f>
        <v>0</v>
      </c>
      <c r="Y45" cm="1">
        <f t="array" ref="Y45">ABS(INDEX($F$4:$U$263,ROW(A42),MATCH($X$2,$F$3:$U$3,0))-INDEX($F$4:$U$263,ROW(A41),MATCH($X$2,$F$3:$U$3,0)))</f>
        <v>0</v>
      </c>
      <c r="Z45" t="e">
        <f>AVERAGE(INDEX($Y$4:$Y$263,MATCH(SPC!$B$13,IF(Setup!$B$11="Weekly",'SPC Backing (Hide)'!$B$4:$B$263,'SPC Backing (Hide)'!$E$4:$E$263),0)):INDEX($Y$4:$Y$263,MATCH(SPC!$B$14,IF(Setup!$B$11="Weekly",'SPC Backing (Hide)'!$B$4:$B$263,'SPC Backing (Hide)'!$E$4:$E$263),0),1))</f>
        <v>#DIV/0!</v>
      </c>
      <c r="AA45" t="e">
        <f t="shared" si="1"/>
        <v>#DIV/0!</v>
      </c>
      <c r="AB45" t="e">
        <f t="shared" si="2"/>
        <v>#DIV/0!</v>
      </c>
      <c r="AC45" t="e">
        <f t="shared" si="3"/>
        <v>#DIV/0!</v>
      </c>
      <c r="AD45" t="e">
        <f t="shared" si="4"/>
        <v>#DIV/0!</v>
      </c>
      <c r="AE45" t="e">
        <f t="shared" si="5"/>
        <v>#DIV/0!</v>
      </c>
      <c r="AF45" t="e">
        <f t="shared" si="6"/>
        <v>#DIV/0!</v>
      </c>
      <c r="AG45" t="e">
        <f t="shared" si="7"/>
        <v>#DIV/0!</v>
      </c>
      <c r="AH45" t="e">
        <f t="shared" si="8"/>
        <v>#DIV/0!</v>
      </c>
      <c r="AI45" t="e">
        <f t="shared" si="15"/>
        <v>#DIV/0!</v>
      </c>
      <c r="AJ45" t="e">
        <f t="shared" si="9"/>
        <v>#DIV/0!</v>
      </c>
      <c r="AK45">
        <f t="shared" si="10"/>
        <v>0</v>
      </c>
      <c r="AL45" t="e">
        <f t="shared" si="11"/>
        <v>#N/A</v>
      </c>
      <c r="AM45">
        <f t="shared" si="12"/>
        <v>0</v>
      </c>
      <c r="AN45" t="e">
        <f t="shared" si="13"/>
        <v>#N/A</v>
      </c>
      <c r="AO45">
        <f>_xlfn.PERCENTILE.INC(INDEX($W$4:$W$263,MATCH(SPC!$B$13,IF(Setup!$B$11="Weekly",'SPC Backing (Hide)'!$B$4:$B$263,'SPC Backing (Hide)'!$E$4:$E$263),0),1):INDEX($W$4:$W$263,MATCH(SPC!$B$14,IF(Setup!$B$11="Weekly",'SPC Backing (Hide)'!$B$4:$B$263,'SPC Backing (Hide)'!$E$4:$E$263),0),1),'SPC Backing (Hide)'!$AO$3)</f>
        <v>0</v>
      </c>
      <c r="AP45">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5">
        <f t="shared" si="14"/>
        <v>1</v>
      </c>
    </row>
    <row r="46" spans="2:43" x14ac:dyDescent="0.2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f>AVERAGE(INDEX($F$4:$U$263,MATCH(SPC!$B$13,IF(Setup!$B$11="Weekly",'SPC Backing (Hide)'!$B$4:$B$263,'SPC Backing (Hide)'!$E$4:$E$263),0),MATCH($X$2,$F$3:$U$3,0)):INDEX($F$4:$U$263,MATCH(SPC!$B$14,IF(Setup!$B$11="Weekly",'SPC Backing (Hide)'!$B$4:$B$263,'SPC Backing (Hide)'!$E$4:$E$263),0),MATCH('SPC Backing (Hide)'!$X$2,'SPC Backing (Hide)'!$F$3:$U$3,0)))</f>
        <v>0</v>
      </c>
      <c r="Y46" cm="1">
        <f t="array" ref="Y46">ABS(INDEX($F$4:$U$263,ROW(A43),MATCH($X$2,$F$3:$U$3,0))-INDEX($F$4:$U$263,ROW(A42),MATCH($X$2,$F$3:$U$3,0)))</f>
        <v>0</v>
      </c>
      <c r="Z46" t="e">
        <f>AVERAGE(INDEX($Y$4:$Y$263,MATCH(SPC!$B$13,IF(Setup!$B$11="Weekly",'SPC Backing (Hide)'!$B$4:$B$263,'SPC Backing (Hide)'!$E$4:$E$263),0)):INDEX($Y$4:$Y$263,MATCH(SPC!$B$14,IF(Setup!$B$11="Weekly",'SPC Backing (Hide)'!$B$4:$B$263,'SPC Backing (Hide)'!$E$4:$E$263),0),1))</f>
        <v>#DIV/0!</v>
      </c>
      <c r="AA46" t="e">
        <f t="shared" si="1"/>
        <v>#DIV/0!</v>
      </c>
      <c r="AB46" t="e">
        <f t="shared" si="2"/>
        <v>#DIV/0!</v>
      </c>
      <c r="AC46" t="e">
        <f t="shared" si="3"/>
        <v>#DIV/0!</v>
      </c>
      <c r="AD46" t="e">
        <f t="shared" si="4"/>
        <v>#DIV/0!</v>
      </c>
      <c r="AE46" t="e">
        <f t="shared" si="5"/>
        <v>#DIV/0!</v>
      </c>
      <c r="AF46" t="e">
        <f t="shared" si="6"/>
        <v>#DIV/0!</v>
      </c>
      <c r="AG46" t="e">
        <f t="shared" si="7"/>
        <v>#DIV/0!</v>
      </c>
      <c r="AH46" t="e">
        <f t="shared" si="8"/>
        <v>#DIV/0!</v>
      </c>
      <c r="AI46" t="e">
        <f t="shared" si="15"/>
        <v>#DIV/0!</v>
      </c>
      <c r="AJ46" t="e">
        <f t="shared" si="9"/>
        <v>#DIV/0!</v>
      </c>
      <c r="AK46">
        <f t="shared" si="10"/>
        <v>0</v>
      </c>
      <c r="AL46" t="e">
        <f t="shared" si="11"/>
        <v>#N/A</v>
      </c>
      <c r="AM46">
        <f t="shared" si="12"/>
        <v>0</v>
      </c>
      <c r="AN46" t="e">
        <f t="shared" si="13"/>
        <v>#N/A</v>
      </c>
      <c r="AO46">
        <f>_xlfn.PERCENTILE.INC(INDEX($W$4:$W$263,MATCH(SPC!$B$13,IF(Setup!$B$11="Weekly",'SPC Backing (Hide)'!$B$4:$B$263,'SPC Backing (Hide)'!$E$4:$E$263),0),1):INDEX($W$4:$W$263,MATCH(SPC!$B$14,IF(Setup!$B$11="Weekly",'SPC Backing (Hide)'!$B$4:$B$263,'SPC Backing (Hide)'!$E$4:$E$263),0),1),'SPC Backing (Hide)'!$AO$3)</f>
        <v>0</v>
      </c>
      <c r="AP46">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6">
        <f t="shared" si="14"/>
        <v>1</v>
      </c>
    </row>
    <row r="47" spans="2:43" x14ac:dyDescent="0.2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f>AVERAGE(INDEX($F$4:$U$263,MATCH(SPC!$B$13,IF(Setup!$B$11="Weekly",'SPC Backing (Hide)'!$B$4:$B$263,'SPC Backing (Hide)'!$E$4:$E$263),0),MATCH($X$2,$F$3:$U$3,0)):INDEX($F$4:$U$263,MATCH(SPC!$B$14,IF(Setup!$B$11="Weekly",'SPC Backing (Hide)'!$B$4:$B$263,'SPC Backing (Hide)'!$E$4:$E$263),0),MATCH('SPC Backing (Hide)'!$X$2,'SPC Backing (Hide)'!$F$3:$U$3,0)))</f>
        <v>0</v>
      </c>
      <c r="Y47" cm="1">
        <f t="array" ref="Y47">ABS(INDEX($F$4:$U$263,ROW(A44),MATCH($X$2,$F$3:$U$3,0))-INDEX($F$4:$U$263,ROW(A43),MATCH($X$2,$F$3:$U$3,0)))</f>
        <v>0</v>
      </c>
      <c r="Z47" t="e">
        <f>AVERAGE(INDEX($Y$4:$Y$263,MATCH(SPC!$B$13,IF(Setup!$B$11="Weekly",'SPC Backing (Hide)'!$B$4:$B$263,'SPC Backing (Hide)'!$E$4:$E$263),0)):INDEX($Y$4:$Y$263,MATCH(SPC!$B$14,IF(Setup!$B$11="Weekly",'SPC Backing (Hide)'!$B$4:$B$263,'SPC Backing (Hide)'!$E$4:$E$263),0),1))</f>
        <v>#DIV/0!</v>
      </c>
      <c r="AA47" t="e">
        <f t="shared" si="1"/>
        <v>#DIV/0!</v>
      </c>
      <c r="AB47" t="e">
        <f t="shared" si="2"/>
        <v>#DIV/0!</v>
      </c>
      <c r="AC47" t="e">
        <f t="shared" si="3"/>
        <v>#DIV/0!</v>
      </c>
      <c r="AD47" t="e">
        <f t="shared" si="4"/>
        <v>#DIV/0!</v>
      </c>
      <c r="AE47" t="e">
        <f t="shared" si="5"/>
        <v>#DIV/0!</v>
      </c>
      <c r="AF47" t="e">
        <f t="shared" si="6"/>
        <v>#DIV/0!</v>
      </c>
      <c r="AG47" t="e">
        <f t="shared" si="7"/>
        <v>#DIV/0!</v>
      </c>
      <c r="AH47" t="e">
        <f t="shared" si="8"/>
        <v>#DIV/0!</v>
      </c>
      <c r="AI47" t="e">
        <f t="shared" si="15"/>
        <v>#DIV/0!</v>
      </c>
      <c r="AJ47" t="e">
        <f t="shared" si="9"/>
        <v>#DIV/0!</v>
      </c>
      <c r="AK47">
        <f t="shared" si="10"/>
        <v>0</v>
      </c>
      <c r="AL47" t="e">
        <f t="shared" si="11"/>
        <v>#N/A</v>
      </c>
      <c r="AM47">
        <f t="shared" si="12"/>
        <v>0</v>
      </c>
      <c r="AN47" t="e">
        <f t="shared" si="13"/>
        <v>#N/A</v>
      </c>
      <c r="AO47">
        <f>_xlfn.PERCENTILE.INC(INDEX($W$4:$W$263,MATCH(SPC!$B$13,IF(Setup!$B$11="Weekly",'SPC Backing (Hide)'!$B$4:$B$263,'SPC Backing (Hide)'!$E$4:$E$263),0),1):INDEX($W$4:$W$263,MATCH(SPC!$B$14,IF(Setup!$B$11="Weekly",'SPC Backing (Hide)'!$B$4:$B$263,'SPC Backing (Hide)'!$E$4:$E$263),0),1),'SPC Backing (Hide)'!$AO$3)</f>
        <v>0</v>
      </c>
      <c r="AP47">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7">
        <f t="shared" si="14"/>
        <v>1</v>
      </c>
    </row>
    <row r="48" spans="2:43" x14ac:dyDescent="0.2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f>AVERAGE(INDEX($F$4:$U$263,MATCH(SPC!$B$13,IF(Setup!$B$11="Weekly",'SPC Backing (Hide)'!$B$4:$B$263,'SPC Backing (Hide)'!$E$4:$E$263),0),MATCH($X$2,$F$3:$U$3,0)):INDEX($F$4:$U$263,MATCH(SPC!$B$14,IF(Setup!$B$11="Weekly",'SPC Backing (Hide)'!$B$4:$B$263,'SPC Backing (Hide)'!$E$4:$E$263),0),MATCH('SPC Backing (Hide)'!$X$2,'SPC Backing (Hide)'!$F$3:$U$3,0)))</f>
        <v>0</v>
      </c>
      <c r="Y48" cm="1">
        <f t="array" ref="Y48">ABS(INDEX($F$4:$U$263,ROW(A45),MATCH($X$2,$F$3:$U$3,0))-INDEX($F$4:$U$263,ROW(A44),MATCH($X$2,$F$3:$U$3,0)))</f>
        <v>0</v>
      </c>
      <c r="Z48" t="e">
        <f>AVERAGE(INDEX($Y$4:$Y$263,MATCH(SPC!$B$13,IF(Setup!$B$11="Weekly",'SPC Backing (Hide)'!$B$4:$B$263,'SPC Backing (Hide)'!$E$4:$E$263),0)):INDEX($Y$4:$Y$263,MATCH(SPC!$B$14,IF(Setup!$B$11="Weekly",'SPC Backing (Hide)'!$B$4:$B$263,'SPC Backing (Hide)'!$E$4:$E$263),0),1))</f>
        <v>#DIV/0!</v>
      </c>
      <c r="AA48" t="e">
        <f t="shared" si="1"/>
        <v>#DIV/0!</v>
      </c>
      <c r="AB48" t="e">
        <f t="shared" si="2"/>
        <v>#DIV/0!</v>
      </c>
      <c r="AC48" t="e">
        <f t="shared" si="3"/>
        <v>#DIV/0!</v>
      </c>
      <c r="AD48" t="e">
        <f t="shared" si="4"/>
        <v>#DIV/0!</v>
      </c>
      <c r="AE48" t="e">
        <f t="shared" si="5"/>
        <v>#DIV/0!</v>
      </c>
      <c r="AF48" t="e">
        <f t="shared" si="6"/>
        <v>#DIV/0!</v>
      </c>
      <c r="AG48" t="e">
        <f t="shared" si="7"/>
        <v>#DIV/0!</v>
      </c>
      <c r="AH48" t="e">
        <f t="shared" si="8"/>
        <v>#DIV/0!</v>
      </c>
      <c r="AI48" t="e">
        <f t="shared" si="15"/>
        <v>#DIV/0!</v>
      </c>
      <c r="AJ48" t="e">
        <f t="shared" si="9"/>
        <v>#DIV/0!</v>
      </c>
      <c r="AK48">
        <f t="shared" si="10"/>
        <v>0</v>
      </c>
      <c r="AL48" t="e">
        <f t="shared" si="11"/>
        <v>#N/A</v>
      </c>
      <c r="AM48">
        <f t="shared" si="12"/>
        <v>0</v>
      </c>
      <c r="AN48" t="e">
        <f t="shared" si="13"/>
        <v>#N/A</v>
      </c>
      <c r="AO48">
        <f>_xlfn.PERCENTILE.INC(INDEX($W$4:$W$263,MATCH(SPC!$B$13,IF(Setup!$B$11="Weekly",'SPC Backing (Hide)'!$B$4:$B$263,'SPC Backing (Hide)'!$E$4:$E$263),0),1):INDEX($W$4:$W$263,MATCH(SPC!$B$14,IF(Setup!$B$11="Weekly",'SPC Backing (Hide)'!$B$4:$B$263,'SPC Backing (Hide)'!$E$4:$E$263),0),1),'SPC Backing (Hide)'!$AO$3)</f>
        <v>0</v>
      </c>
      <c r="AP48">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8">
        <f t="shared" si="14"/>
        <v>1</v>
      </c>
    </row>
    <row r="49" spans="2:43" x14ac:dyDescent="0.2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f>AVERAGE(INDEX($F$4:$U$263,MATCH(SPC!$B$13,IF(Setup!$B$11="Weekly",'SPC Backing (Hide)'!$B$4:$B$263,'SPC Backing (Hide)'!$E$4:$E$263),0),MATCH($X$2,$F$3:$U$3,0)):INDEX($F$4:$U$263,MATCH(SPC!$B$14,IF(Setup!$B$11="Weekly",'SPC Backing (Hide)'!$B$4:$B$263,'SPC Backing (Hide)'!$E$4:$E$263),0),MATCH('SPC Backing (Hide)'!$X$2,'SPC Backing (Hide)'!$F$3:$U$3,0)))</f>
        <v>0</v>
      </c>
      <c r="Y49" cm="1">
        <f t="array" ref="Y49">ABS(INDEX($F$4:$U$263,ROW(A46),MATCH($X$2,$F$3:$U$3,0))-INDEX($F$4:$U$263,ROW(A45),MATCH($X$2,$F$3:$U$3,0)))</f>
        <v>0</v>
      </c>
      <c r="Z49" t="e">
        <f>AVERAGE(INDEX($Y$4:$Y$263,MATCH(SPC!$B$13,IF(Setup!$B$11="Weekly",'SPC Backing (Hide)'!$B$4:$B$263,'SPC Backing (Hide)'!$E$4:$E$263),0)):INDEX($Y$4:$Y$263,MATCH(SPC!$B$14,IF(Setup!$B$11="Weekly",'SPC Backing (Hide)'!$B$4:$B$263,'SPC Backing (Hide)'!$E$4:$E$263),0),1))</f>
        <v>#DIV/0!</v>
      </c>
      <c r="AA49" t="e">
        <f t="shared" si="1"/>
        <v>#DIV/0!</v>
      </c>
      <c r="AB49" t="e">
        <f t="shared" si="2"/>
        <v>#DIV/0!</v>
      </c>
      <c r="AC49" t="e">
        <f t="shared" si="3"/>
        <v>#DIV/0!</v>
      </c>
      <c r="AD49" t="e">
        <f t="shared" si="4"/>
        <v>#DIV/0!</v>
      </c>
      <c r="AE49" t="e">
        <f t="shared" si="5"/>
        <v>#DIV/0!</v>
      </c>
      <c r="AF49" t="e">
        <f t="shared" si="6"/>
        <v>#DIV/0!</v>
      </c>
      <c r="AG49" t="e">
        <f t="shared" si="7"/>
        <v>#DIV/0!</v>
      </c>
      <c r="AH49" t="e">
        <f t="shared" si="8"/>
        <v>#DIV/0!</v>
      </c>
      <c r="AI49" t="e">
        <f t="shared" si="15"/>
        <v>#DIV/0!</v>
      </c>
      <c r="AJ49" t="e">
        <f t="shared" si="9"/>
        <v>#DIV/0!</v>
      </c>
      <c r="AK49">
        <f t="shared" si="10"/>
        <v>0</v>
      </c>
      <c r="AL49" t="e">
        <f t="shared" si="11"/>
        <v>#N/A</v>
      </c>
      <c r="AM49">
        <f t="shared" si="12"/>
        <v>0</v>
      </c>
      <c r="AN49" t="e">
        <f t="shared" si="13"/>
        <v>#N/A</v>
      </c>
      <c r="AO49">
        <f>_xlfn.PERCENTILE.INC(INDEX($W$4:$W$263,MATCH(SPC!$B$13,IF(Setup!$B$11="Weekly",'SPC Backing (Hide)'!$B$4:$B$263,'SPC Backing (Hide)'!$E$4:$E$263),0),1):INDEX($W$4:$W$263,MATCH(SPC!$B$14,IF(Setup!$B$11="Weekly",'SPC Backing (Hide)'!$B$4:$B$263,'SPC Backing (Hide)'!$E$4:$E$263),0),1),'SPC Backing (Hide)'!$AO$3)</f>
        <v>0</v>
      </c>
      <c r="AP49">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9">
        <f t="shared" si="14"/>
        <v>1</v>
      </c>
    </row>
    <row r="50" spans="2:43" x14ac:dyDescent="0.2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f>AVERAGE(INDEX($F$4:$U$263,MATCH(SPC!$B$13,IF(Setup!$B$11="Weekly",'SPC Backing (Hide)'!$B$4:$B$263,'SPC Backing (Hide)'!$E$4:$E$263),0),MATCH($X$2,$F$3:$U$3,0)):INDEX($F$4:$U$263,MATCH(SPC!$B$14,IF(Setup!$B$11="Weekly",'SPC Backing (Hide)'!$B$4:$B$263,'SPC Backing (Hide)'!$E$4:$E$263),0),MATCH('SPC Backing (Hide)'!$X$2,'SPC Backing (Hide)'!$F$3:$U$3,0)))</f>
        <v>0</v>
      </c>
      <c r="Y50" cm="1">
        <f t="array" ref="Y50">ABS(INDEX($F$4:$U$263,ROW(A47),MATCH($X$2,$F$3:$U$3,0))-INDEX($F$4:$U$263,ROW(A46),MATCH($X$2,$F$3:$U$3,0)))</f>
        <v>0</v>
      </c>
      <c r="Z50" t="e">
        <f>AVERAGE(INDEX($Y$4:$Y$263,MATCH(SPC!$B$13,IF(Setup!$B$11="Weekly",'SPC Backing (Hide)'!$B$4:$B$263,'SPC Backing (Hide)'!$E$4:$E$263),0)):INDEX($Y$4:$Y$263,MATCH(SPC!$B$14,IF(Setup!$B$11="Weekly",'SPC Backing (Hide)'!$B$4:$B$263,'SPC Backing (Hide)'!$E$4:$E$263),0),1))</f>
        <v>#DIV/0!</v>
      </c>
      <c r="AA50" t="e">
        <f t="shared" si="1"/>
        <v>#DIV/0!</v>
      </c>
      <c r="AB50" t="e">
        <f t="shared" si="2"/>
        <v>#DIV/0!</v>
      </c>
      <c r="AC50" t="e">
        <f t="shared" si="3"/>
        <v>#DIV/0!</v>
      </c>
      <c r="AD50" t="e">
        <f t="shared" si="4"/>
        <v>#DIV/0!</v>
      </c>
      <c r="AE50" t="e">
        <f t="shared" si="5"/>
        <v>#DIV/0!</v>
      </c>
      <c r="AF50" t="e">
        <f t="shared" si="6"/>
        <v>#DIV/0!</v>
      </c>
      <c r="AG50" t="e">
        <f t="shared" si="7"/>
        <v>#DIV/0!</v>
      </c>
      <c r="AH50" t="e">
        <f t="shared" si="8"/>
        <v>#DIV/0!</v>
      </c>
      <c r="AI50" t="e">
        <f t="shared" si="15"/>
        <v>#DIV/0!</v>
      </c>
      <c r="AJ50" t="e">
        <f t="shared" si="9"/>
        <v>#DIV/0!</v>
      </c>
      <c r="AK50">
        <f t="shared" si="10"/>
        <v>0</v>
      </c>
      <c r="AL50" t="e">
        <f t="shared" si="11"/>
        <v>#N/A</v>
      </c>
      <c r="AM50">
        <f t="shared" si="12"/>
        <v>0</v>
      </c>
      <c r="AN50" t="e">
        <f t="shared" si="13"/>
        <v>#N/A</v>
      </c>
      <c r="AO50">
        <f>_xlfn.PERCENTILE.INC(INDEX($W$4:$W$263,MATCH(SPC!$B$13,IF(Setup!$B$11="Weekly",'SPC Backing (Hide)'!$B$4:$B$263,'SPC Backing (Hide)'!$E$4:$E$263),0),1):INDEX($W$4:$W$263,MATCH(SPC!$B$14,IF(Setup!$B$11="Weekly",'SPC Backing (Hide)'!$B$4:$B$263,'SPC Backing (Hide)'!$E$4:$E$263),0),1),'SPC Backing (Hide)'!$AO$3)</f>
        <v>0</v>
      </c>
      <c r="AP50">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0">
        <f t="shared" si="14"/>
        <v>1</v>
      </c>
    </row>
    <row r="51" spans="2:43" x14ac:dyDescent="0.2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f>AVERAGE(INDEX($F$4:$U$263,MATCH(SPC!$B$13,IF(Setup!$B$11="Weekly",'SPC Backing (Hide)'!$B$4:$B$263,'SPC Backing (Hide)'!$E$4:$E$263),0),MATCH($X$2,$F$3:$U$3,0)):INDEX($F$4:$U$263,MATCH(SPC!$B$14,IF(Setup!$B$11="Weekly",'SPC Backing (Hide)'!$B$4:$B$263,'SPC Backing (Hide)'!$E$4:$E$263),0),MATCH('SPC Backing (Hide)'!$X$2,'SPC Backing (Hide)'!$F$3:$U$3,0)))</f>
        <v>0</v>
      </c>
      <c r="Y51" cm="1">
        <f t="array" ref="Y51">ABS(INDEX($F$4:$U$263,ROW(A48),MATCH($X$2,$F$3:$U$3,0))-INDEX($F$4:$U$263,ROW(A47),MATCH($X$2,$F$3:$U$3,0)))</f>
        <v>0</v>
      </c>
      <c r="Z51" t="e">
        <f>AVERAGE(INDEX($Y$4:$Y$263,MATCH(SPC!$B$13,IF(Setup!$B$11="Weekly",'SPC Backing (Hide)'!$B$4:$B$263,'SPC Backing (Hide)'!$E$4:$E$263),0)):INDEX($Y$4:$Y$263,MATCH(SPC!$B$14,IF(Setup!$B$11="Weekly",'SPC Backing (Hide)'!$B$4:$B$263,'SPC Backing (Hide)'!$E$4:$E$263),0),1))</f>
        <v>#DIV/0!</v>
      </c>
      <c r="AA51" t="e">
        <f t="shared" si="1"/>
        <v>#DIV/0!</v>
      </c>
      <c r="AB51" t="e">
        <f t="shared" si="2"/>
        <v>#DIV/0!</v>
      </c>
      <c r="AC51" t="e">
        <f t="shared" si="3"/>
        <v>#DIV/0!</v>
      </c>
      <c r="AD51" t="e">
        <f t="shared" si="4"/>
        <v>#DIV/0!</v>
      </c>
      <c r="AE51" t="e">
        <f t="shared" si="5"/>
        <v>#DIV/0!</v>
      </c>
      <c r="AF51" t="e">
        <f t="shared" si="6"/>
        <v>#DIV/0!</v>
      </c>
      <c r="AG51" t="e">
        <f t="shared" si="7"/>
        <v>#DIV/0!</v>
      </c>
      <c r="AH51" t="e">
        <f t="shared" si="8"/>
        <v>#DIV/0!</v>
      </c>
      <c r="AI51" t="e">
        <f t="shared" si="15"/>
        <v>#DIV/0!</v>
      </c>
      <c r="AJ51" t="e">
        <f t="shared" si="9"/>
        <v>#DIV/0!</v>
      </c>
      <c r="AK51">
        <f t="shared" si="10"/>
        <v>0</v>
      </c>
      <c r="AL51" t="e">
        <f t="shared" si="11"/>
        <v>#N/A</v>
      </c>
      <c r="AM51">
        <f t="shared" si="12"/>
        <v>0</v>
      </c>
      <c r="AN51" t="e">
        <f t="shared" si="13"/>
        <v>#N/A</v>
      </c>
      <c r="AO51">
        <f>_xlfn.PERCENTILE.INC(INDEX($W$4:$W$263,MATCH(SPC!$B$13,IF(Setup!$B$11="Weekly",'SPC Backing (Hide)'!$B$4:$B$263,'SPC Backing (Hide)'!$E$4:$E$263),0),1):INDEX($W$4:$W$263,MATCH(SPC!$B$14,IF(Setup!$B$11="Weekly",'SPC Backing (Hide)'!$B$4:$B$263,'SPC Backing (Hide)'!$E$4:$E$263),0),1),'SPC Backing (Hide)'!$AO$3)</f>
        <v>0</v>
      </c>
      <c r="AP51">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1">
        <f t="shared" si="14"/>
        <v>1</v>
      </c>
    </row>
    <row r="52" spans="2:43" x14ac:dyDescent="0.2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f>AVERAGE(INDEX($F$4:$U$263,MATCH(SPC!$B$13,IF(Setup!$B$11="Weekly",'SPC Backing (Hide)'!$B$4:$B$263,'SPC Backing (Hide)'!$E$4:$E$263),0),MATCH($X$2,$F$3:$U$3,0)):INDEX($F$4:$U$263,MATCH(SPC!$B$14,IF(Setup!$B$11="Weekly",'SPC Backing (Hide)'!$B$4:$B$263,'SPC Backing (Hide)'!$E$4:$E$263),0),MATCH('SPC Backing (Hide)'!$X$2,'SPC Backing (Hide)'!$F$3:$U$3,0)))</f>
        <v>0</v>
      </c>
      <c r="Y52" cm="1">
        <f t="array" ref="Y52">ABS(INDEX($F$4:$U$263,ROW(A49),MATCH($X$2,$F$3:$U$3,0))-INDEX($F$4:$U$263,ROW(A48),MATCH($X$2,$F$3:$U$3,0)))</f>
        <v>0</v>
      </c>
      <c r="Z52" t="e">
        <f>AVERAGE(INDEX($Y$4:$Y$263,MATCH(SPC!$B$13,IF(Setup!$B$11="Weekly",'SPC Backing (Hide)'!$B$4:$B$263,'SPC Backing (Hide)'!$E$4:$E$263),0)):INDEX($Y$4:$Y$263,MATCH(SPC!$B$14,IF(Setup!$B$11="Weekly",'SPC Backing (Hide)'!$B$4:$B$263,'SPC Backing (Hide)'!$E$4:$E$263),0),1))</f>
        <v>#DIV/0!</v>
      </c>
      <c r="AA52" t="e">
        <f t="shared" si="1"/>
        <v>#DIV/0!</v>
      </c>
      <c r="AB52" t="e">
        <f t="shared" si="2"/>
        <v>#DIV/0!</v>
      </c>
      <c r="AC52" t="e">
        <f t="shared" si="3"/>
        <v>#DIV/0!</v>
      </c>
      <c r="AD52" t="e">
        <f t="shared" si="4"/>
        <v>#DIV/0!</v>
      </c>
      <c r="AE52" t="e">
        <f t="shared" si="5"/>
        <v>#DIV/0!</v>
      </c>
      <c r="AF52" t="e">
        <f t="shared" si="6"/>
        <v>#DIV/0!</v>
      </c>
      <c r="AG52" t="e">
        <f t="shared" si="7"/>
        <v>#DIV/0!</v>
      </c>
      <c r="AH52" t="e">
        <f t="shared" si="8"/>
        <v>#DIV/0!</v>
      </c>
      <c r="AI52" t="e">
        <f t="shared" si="15"/>
        <v>#DIV/0!</v>
      </c>
      <c r="AJ52" t="e">
        <f t="shared" si="9"/>
        <v>#DIV/0!</v>
      </c>
      <c r="AK52">
        <f t="shared" si="10"/>
        <v>0</v>
      </c>
      <c r="AL52" t="e">
        <f t="shared" si="11"/>
        <v>#N/A</v>
      </c>
      <c r="AM52">
        <f t="shared" si="12"/>
        <v>0</v>
      </c>
      <c r="AN52" t="e">
        <f t="shared" si="13"/>
        <v>#N/A</v>
      </c>
      <c r="AO52">
        <f>_xlfn.PERCENTILE.INC(INDEX($W$4:$W$263,MATCH(SPC!$B$13,IF(Setup!$B$11="Weekly",'SPC Backing (Hide)'!$B$4:$B$263,'SPC Backing (Hide)'!$E$4:$E$263),0),1):INDEX($W$4:$W$263,MATCH(SPC!$B$14,IF(Setup!$B$11="Weekly",'SPC Backing (Hide)'!$B$4:$B$263,'SPC Backing (Hide)'!$E$4:$E$263),0),1),'SPC Backing (Hide)'!$AO$3)</f>
        <v>0</v>
      </c>
      <c r="AP52">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2">
        <f t="shared" si="14"/>
        <v>1</v>
      </c>
    </row>
    <row r="53" spans="2:43" x14ac:dyDescent="0.2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f>AVERAGE(INDEX($F$4:$U$263,MATCH(SPC!$B$13,IF(Setup!$B$11="Weekly",'SPC Backing (Hide)'!$B$4:$B$263,'SPC Backing (Hide)'!$E$4:$E$263),0),MATCH($X$2,$F$3:$U$3,0)):INDEX($F$4:$U$263,MATCH(SPC!$B$14,IF(Setup!$B$11="Weekly",'SPC Backing (Hide)'!$B$4:$B$263,'SPC Backing (Hide)'!$E$4:$E$263),0),MATCH('SPC Backing (Hide)'!$X$2,'SPC Backing (Hide)'!$F$3:$U$3,0)))</f>
        <v>0</v>
      </c>
      <c r="Y53" cm="1">
        <f t="array" ref="Y53">ABS(INDEX($F$4:$U$263,ROW(A50),MATCH($X$2,$F$3:$U$3,0))-INDEX($F$4:$U$263,ROW(A49),MATCH($X$2,$F$3:$U$3,0)))</f>
        <v>0</v>
      </c>
      <c r="Z53" t="e">
        <f>AVERAGE(INDEX($Y$4:$Y$263,MATCH(SPC!$B$13,IF(Setup!$B$11="Weekly",'SPC Backing (Hide)'!$B$4:$B$263,'SPC Backing (Hide)'!$E$4:$E$263),0)):INDEX($Y$4:$Y$263,MATCH(SPC!$B$14,IF(Setup!$B$11="Weekly",'SPC Backing (Hide)'!$B$4:$B$263,'SPC Backing (Hide)'!$E$4:$E$263),0),1))</f>
        <v>#DIV/0!</v>
      </c>
      <c r="AA53" t="e">
        <f t="shared" si="1"/>
        <v>#DIV/0!</v>
      </c>
      <c r="AB53" t="e">
        <f t="shared" si="2"/>
        <v>#DIV/0!</v>
      </c>
      <c r="AC53" t="e">
        <f t="shared" si="3"/>
        <v>#DIV/0!</v>
      </c>
      <c r="AD53" t="e">
        <f t="shared" si="4"/>
        <v>#DIV/0!</v>
      </c>
      <c r="AE53" t="e">
        <f t="shared" si="5"/>
        <v>#DIV/0!</v>
      </c>
      <c r="AF53" t="e">
        <f t="shared" si="6"/>
        <v>#DIV/0!</v>
      </c>
      <c r="AG53" t="e">
        <f t="shared" si="7"/>
        <v>#DIV/0!</v>
      </c>
      <c r="AH53" t="e">
        <f t="shared" si="8"/>
        <v>#DIV/0!</v>
      </c>
      <c r="AI53" t="e">
        <f t="shared" si="15"/>
        <v>#DIV/0!</v>
      </c>
      <c r="AJ53" t="e">
        <f t="shared" si="9"/>
        <v>#DIV/0!</v>
      </c>
      <c r="AK53">
        <f t="shared" si="10"/>
        <v>0</v>
      </c>
      <c r="AL53" t="e">
        <f t="shared" si="11"/>
        <v>#N/A</v>
      </c>
      <c r="AM53">
        <f t="shared" si="12"/>
        <v>0</v>
      </c>
      <c r="AN53" t="e">
        <f t="shared" si="13"/>
        <v>#N/A</v>
      </c>
      <c r="AO53">
        <f>_xlfn.PERCENTILE.INC(INDEX($W$4:$W$263,MATCH(SPC!$B$13,IF(Setup!$B$11="Weekly",'SPC Backing (Hide)'!$B$4:$B$263,'SPC Backing (Hide)'!$E$4:$E$263),0),1):INDEX($W$4:$W$263,MATCH(SPC!$B$14,IF(Setup!$B$11="Weekly",'SPC Backing (Hide)'!$B$4:$B$263,'SPC Backing (Hide)'!$E$4:$E$263),0),1),'SPC Backing (Hide)'!$AO$3)</f>
        <v>0</v>
      </c>
      <c r="AP53">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3">
        <f t="shared" si="14"/>
        <v>1</v>
      </c>
    </row>
    <row r="54" spans="2:43" x14ac:dyDescent="0.2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f>AVERAGE(INDEX($F$4:$U$263,MATCH(SPC!$B$13,IF(Setup!$B$11="Weekly",'SPC Backing (Hide)'!$B$4:$B$263,'SPC Backing (Hide)'!$E$4:$E$263),0),MATCH($X$2,$F$3:$U$3,0)):INDEX($F$4:$U$263,MATCH(SPC!$B$14,IF(Setup!$B$11="Weekly",'SPC Backing (Hide)'!$B$4:$B$263,'SPC Backing (Hide)'!$E$4:$E$263),0),MATCH('SPC Backing (Hide)'!$X$2,'SPC Backing (Hide)'!$F$3:$U$3,0)))</f>
        <v>0</v>
      </c>
      <c r="Y54" cm="1">
        <f t="array" ref="Y54">ABS(INDEX($F$4:$U$263,ROW(A51),MATCH($X$2,$F$3:$U$3,0))-INDEX($F$4:$U$263,ROW(A50),MATCH($X$2,$F$3:$U$3,0)))</f>
        <v>0</v>
      </c>
      <c r="Z54" t="e">
        <f>AVERAGE(INDEX($Y$4:$Y$263,MATCH(SPC!$B$13,IF(Setup!$B$11="Weekly",'SPC Backing (Hide)'!$B$4:$B$263,'SPC Backing (Hide)'!$E$4:$E$263),0)):INDEX($Y$4:$Y$263,MATCH(SPC!$B$14,IF(Setup!$B$11="Weekly",'SPC Backing (Hide)'!$B$4:$B$263,'SPC Backing (Hide)'!$E$4:$E$263),0),1))</f>
        <v>#DIV/0!</v>
      </c>
      <c r="AA54" t="e">
        <f t="shared" si="1"/>
        <v>#DIV/0!</v>
      </c>
      <c r="AB54" t="e">
        <f t="shared" si="2"/>
        <v>#DIV/0!</v>
      </c>
      <c r="AC54" t="e">
        <f t="shared" si="3"/>
        <v>#DIV/0!</v>
      </c>
      <c r="AD54" t="e">
        <f t="shared" si="4"/>
        <v>#DIV/0!</v>
      </c>
      <c r="AE54" t="e">
        <f t="shared" si="5"/>
        <v>#DIV/0!</v>
      </c>
      <c r="AF54" t="e">
        <f t="shared" si="6"/>
        <v>#DIV/0!</v>
      </c>
      <c r="AG54" t="e">
        <f t="shared" si="7"/>
        <v>#DIV/0!</v>
      </c>
      <c r="AH54" t="e">
        <f t="shared" si="8"/>
        <v>#DIV/0!</v>
      </c>
      <c r="AI54" t="e">
        <f t="shared" si="15"/>
        <v>#DIV/0!</v>
      </c>
      <c r="AJ54" t="e">
        <f t="shared" si="9"/>
        <v>#DIV/0!</v>
      </c>
      <c r="AK54">
        <f t="shared" si="10"/>
        <v>0</v>
      </c>
      <c r="AL54" t="e">
        <f t="shared" si="11"/>
        <v>#N/A</v>
      </c>
      <c r="AM54">
        <f t="shared" si="12"/>
        <v>0</v>
      </c>
      <c r="AN54" t="e">
        <f t="shared" si="13"/>
        <v>#N/A</v>
      </c>
      <c r="AO54">
        <f>_xlfn.PERCENTILE.INC(INDEX($W$4:$W$263,MATCH(SPC!$B$13,IF(Setup!$B$11="Weekly",'SPC Backing (Hide)'!$B$4:$B$263,'SPC Backing (Hide)'!$E$4:$E$263),0),1):INDEX($W$4:$W$263,MATCH(SPC!$B$14,IF(Setup!$B$11="Weekly",'SPC Backing (Hide)'!$B$4:$B$263,'SPC Backing (Hide)'!$E$4:$E$263),0),1),'SPC Backing (Hide)'!$AO$3)</f>
        <v>0</v>
      </c>
      <c r="AP54">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4">
        <f t="shared" si="14"/>
        <v>1</v>
      </c>
    </row>
    <row r="55" spans="2:43" x14ac:dyDescent="0.2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f>AVERAGE(INDEX($F$4:$U$263,MATCH(SPC!$B$13,IF(Setup!$B$11="Weekly",'SPC Backing (Hide)'!$B$4:$B$263,'SPC Backing (Hide)'!$E$4:$E$263),0),MATCH($X$2,$F$3:$U$3,0)):INDEX($F$4:$U$263,MATCH(SPC!$B$14,IF(Setup!$B$11="Weekly",'SPC Backing (Hide)'!$B$4:$B$263,'SPC Backing (Hide)'!$E$4:$E$263),0),MATCH('SPC Backing (Hide)'!$X$2,'SPC Backing (Hide)'!$F$3:$U$3,0)))</f>
        <v>0</v>
      </c>
      <c r="Y55" cm="1">
        <f t="array" ref="Y55">ABS(INDEX($F$4:$U$263,ROW(A52),MATCH($X$2,$F$3:$U$3,0))-INDEX($F$4:$U$263,ROW(A51),MATCH($X$2,$F$3:$U$3,0)))</f>
        <v>0</v>
      </c>
      <c r="Z55" t="e">
        <f>AVERAGE(INDEX($Y$4:$Y$263,MATCH(SPC!$B$13,IF(Setup!$B$11="Weekly",'SPC Backing (Hide)'!$B$4:$B$263,'SPC Backing (Hide)'!$E$4:$E$263),0)):INDEX($Y$4:$Y$263,MATCH(SPC!$B$14,IF(Setup!$B$11="Weekly",'SPC Backing (Hide)'!$B$4:$B$263,'SPC Backing (Hide)'!$E$4:$E$263),0),1))</f>
        <v>#DIV/0!</v>
      </c>
      <c r="AA55" t="e">
        <f t="shared" si="1"/>
        <v>#DIV/0!</v>
      </c>
      <c r="AB55" t="e">
        <f t="shared" si="2"/>
        <v>#DIV/0!</v>
      </c>
      <c r="AC55" t="e">
        <f t="shared" si="3"/>
        <v>#DIV/0!</v>
      </c>
      <c r="AD55" t="e">
        <f t="shared" si="4"/>
        <v>#DIV/0!</v>
      </c>
      <c r="AE55" t="e">
        <f t="shared" si="5"/>
        <v>#DIV/0!</v>
      </c>
      <c r="AF55" t="e">
        <f t="shared" si="6"/>
        <v>#DIV/0!</v>
      </c>
      <c r="AG55" t="e">
        <f t="shared" si="7"/>
        <v>#DIV/0!</v>
      </c>
      <c r="AH55" t="e">
        <f t="shared" si="8"/>
        <v>#DIV/0!</v>
      </c>
      <c r="AI55" t="e">
        <f t="shared" si="15"/>
        <v>#DIV/0!</v>
      </c>
      <c r="AJ55" t="e">
        <f t="shared" si="9"/>
        <v>#DIV/0!</v>
      </c>
      <c r="AK55">
        <f t="shared" si="10"/>
        <v>0</v>
      </c>
      <c r="AL55" t="e">
        <f t="shared" si="11"/>
        <v>#N/A</v>
      </c>
      <c r="AM55">
        <f t="shared" si="12"/>
        <v>0</v>
      </c>
      <c r="AN55" t="e">
        <f t="shared" si="13"/>
        <v>#N/A</v>
      </c>
      <c r="AO55">
        <f>_xlfn.PERCENTILE.INC(INDEX($W$4:$W$263,MATCH(SPC!$B$13,IF(Setup!$B$11="Weekly",'SPC Backing (Hide)'!$B$4:$B$263,'SPC Backing (Hide)'!$E$4:$E$263),0),1):INDEX($W$4:$W$263,MATCH(SPC!$B$14,IF(Setup!$B$11="Weekly",'SPC Backing (Hide)'!$B$4:$B$263,'SPC Backing (Hide)'!$E$4:$E$263),0),1),'SPC Backing (Hide)'!$AO$3)</f>
        <v>0</v>
      </c>
      <c r="AP55">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5">
        <f t="shared" si="14"/>
        <v>1</v>
      </c>
    </row>
    <row r="56" spans="2:43" x14ac:dyDescent="0.2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f>AVERAGE(INDEX($F$4:$U$263,MATCH(SPC!$B$13,IF(Setup!$B$11="Weekly",'SPC Backing (Hide)'!$B$4:$B$263,'SPC Backing (Hide)'!$E$4:$E$263),0),MATCH($X$2,$F$3:$U$3,0)):INDEX($F$4:$U$263,MATCH(SPC!$B$14,IF(Setup!$B$11="Weekly",'SPC Backing (Hide)'!$B$4:$B$263,'SPC Backing (Hide)'!$E$4:$E$263),0),MATCH('SPC Backing (Hide)'!$X$2,'SPC Backing (Hide)'!$F$3:$U$3,0)))</f>
        <v>0</v>
      </c>
      <c r="Y56" cm="1">
        <f t="array" ref="Y56">ABS(INDEX($F$4:$U$263,ROW(A53),MATCH($X$2,$F$3:$U$3,0))-INDEX($F$4:$U$263,ROW(A52),MATCH($X$2,$F$3:$U$3,0)))</f>
        <v>0</v>
      </c>
      <c r="Z56" t="e">
        <f>AVERAGE(INDEX($Y$4:$Y$263,MATCH(SPC!$B$13,IF(Setup!$B$11="Weekly",'SPC Backing (Hide)'!$B$4:$B$263,'SPC Backing (Hide)'!$E$4:$E$263),0)):INDEX($Y$4:$Y$263,MATCH(SPC!$B$14,IF(Setup!$B$11="Weekly",'SPC Backing (Hide)'!$B$4:$B$263,'SPC Backing (Hide)'!$E$4:$E$263),0),1))</f>
        <v>#DIV/0!</v>
      </c>
      <c r="AA56" t="e">
        <f t="shared" si="1"/>
        <v>#DIV/0!</v>
      </c>
      <c r="AB56" t="e">
        <f t="shared" si="2"/>
        <v>#DIV/0!</v>
      </c>
      <c r="AC56" t="e">
        <f t="shared" si="3"/>
        <v>#DIV/0!</v>
      </c>
      <c r="AD56" t="e">
        <f t="shared" si="4"/>
        <v>#DIV/0!</v>
      </c>
      <c r="AE56" t="e">
        <f t="shared" si="5"/>
        <v>#DIV/0!</v>
      </c>
      <c r="AF56" t="e">
        <f t="shared" si="6"/>
        <v>#DIV/0!</v>
      </c>
      <c r="AG56" t="e">
        <f t="shared" si="7"/>
        <v>#DIV/0!</v>
      </c>
      <c r="AH56" t="e">
        <f t="shared" si="8"/>
        <v>#DIV/0!</v>
      </c>
      <c r="AI56" t="e">
        <f t="shared" si="15"/>
        <v>#DIV/0!</v>
      </c>
      <c r="AJ56" t="e">
        <f t="shared" si="9"/>
        <v>#DIV/0!</v>
      </c>
      <c r="AK56">
        <f t="shared" si="10"/>
        <v>0</v>
      </c>
      <c r="AL56" t="e">
        <f t="shared" si="11"/>
        <v>#N/A</v>
      </c>
      <c r="AM56">
        <f t="shared" si="12"/>
        <v>0</v>
      </c>
      <c r="AN56" t="e">
        <f t="shared" si="13"/>
        <v>#N/A</v>
      </c>
      <c r="AO56">
        <f>_xlfn.PERCENTILE.INC(INDEX($W$4:$W$263,MATCH(SPC!$B$13,IF(Setup!$B$11="Weekly",'SPC Backing (Hide)'!$B$4:$B$263,'SPC Backing (Hide)'!$E$4:$E$263),0),1):INDEX($W$4:$W$263,MATCH(SPC!$B$14,IF(Setup!$B$11="Weekly",'SPC Backing (Hide)'!$B$4:$B$263,'SPC Backing (Hide)'!$E$4:$E$263),0),1),'SPC Backing (Hide)'!$AO$3)</f>
        <v>0</v>
      </c>
      <c r="AP56">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6">
        <f t="shared" si="14"/>
        <v>1</v>
      </c>
    </row>
    <row r="57" spans="2:43" x14ac:dyDescent="0.2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f>AVERAGE(INDEX($F$4:$U$263,MATCH(SPC!$B$13,IF(Setup!$B$11="Weekly",'SPC Backing (Hide)'!$B$4:$B$263,'SPC Backing (Hide)'!$E$4:$E$263),0),MATCH($X$2,$F$3:$U$3,0)):INDEX($F$4:$U$263,MATCH(SPC!$B$14,IF(Setup!$B$11="Weekly",'SPC Backing (Hide)'!$B$4:$B$263,'SPC Backing (Hide)'!$E$4:$E$263),0),MATCH('SPC Backing (Hide)'!$X$2,'SPC Backing (Hide)'!$F$3:$U$3,0)))</f>
        <v>0</v>
      </c>
      <c r="Y57" cm="1">
        <f t="array" ref="Y57">ABS(INDEX($F$4:$U$263,ROW(A54),MATCH($X$2,$F$3:$U$3,0))-INDEX($F$4:$U$263,ROW(A53),MATCH($X$2,$F$3:$U$3,0)))</f>
        <v>0</v>
      </c>
      <c r="Z57" t="e">
        <f>AVERAGE(INDEX($Y$4:$Y$263,MATCH(SPC!$B$13,IF(Setup!$B$11="Weekly",'SPC Backing (Hide)'!$B$4:$B$263,'SPC Backing (Hide)'!$E$4:$E$263),0)):INDEX($Y$4:$Y$263,MATCH(SPC!$B$14,IF(Setup!$B$11="Weekly",'SPC Backing (Hide)'!$B$4:$B$263,'SPC Backing (Hide)'!$E$4:$E$263),0),1))</f>
        <v>#DIV/0!</v>
      </c>
      <c r="AA57" t="e">
        <f t="shared" si="1"/>
        <v>#DIV/0!</v>
      </c>
      <c r="AB57" t="e">
        <f t="shared" si="2"/>
        <v>#DIV/0!</v>
      </c>
      <c r="AC57" t="e">
        <f t="shared" si="3"/>
        <v>#DIV/0!</v>
      </c>
      <c r="AD57" t="e">
        <f t="shared" si="4"/>
        <v>#DIV/0!</v>
      </c>
      <c r="AE57" t="e">
        <f t="shared" si="5"/>
        <v>#DIV/0!</v>
      </c>
      <c r="AF57" t="e">
        <f t="shared" si="6"/>
        <v>#DIV/0!</v>
      </c>
      <c r="AG57" t="e">
        <f t="shared" si="7"/>
        <v>#DIV/0!</v>
      </c>
      <c r="AH57" t="e">
        <f t="shared" si="8"/>
        <v>#DIV/0!</v>
      </c>
      <c r="AI57" t="e">
        <f t="shared" si="15"/>
        <v>#DIV/0!</v>
      </c>
      <c r="AJ57" t="e">
        <f t="shared" si="9"/>
        <v>#DIV/0!</v>
      </c>
      <c r="AK57">
        <f t="shared" si="10"/>
        <v>0</v>
      </c>
      <c r="AL57" t="e">
        <f t="shared" si="11"/>
        <v>#N/A</v>
      </c>
      <c r="AM57">
        <f t="shared" si="12"/>
        <v>0</v>
      </c>
      <c r="AN57" t="e">
        <f t="shared" si="13"/>
        <v>#N/A</v>
      </c>
      <c r="AO57">
        <f>_xlfn.PERCENTILE.INC(INDEX($W$4:$W$263,MATCH(SPC!$B$13,IF(Setup!$B$11="Weekly",'SPC Backing (Hide)'!$B$4:$B$263,'SPC Backing (Hide)'!$E$4:$E$263),0),1):INDEX($W$4:$W$263,MATCH(SPC!$B$14,IF(Setup!$B$11="Weekly",'SPC Backing (Hide)'!$B$4:$B$263,'SPC Backing (Hide)'!$E$4:$E$263),0),1),'SPC Backing (Hide)'!$AO$3)</f>
        <v>0</v>
      </c>
      <c r="AP57">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7">
        <f t="shared" si="14"/>
        <v>1</v>
      </c>
    </row>
    <row r="58" spans="2:43" x14ac:dyDescent="0.2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f>AVERAGE(INDEX($F$4:$U$263,MATCH(SPC!$B$13,IF(Setup!$B$11="Weekly",'SPC Backing (Hide)'!$B$4:$B$263,'SPC Backing (Hide)'!$E$4:$E$263),0),MATCH($X$2,$F$3:$U$3,0)):INDEX($F$4:$U$263,MATCH(SPC!$B$14,IF(Setup!$B$11="Weekly",'SPC Backing (Hide)'!$B$4:$B$263,'SPC Backing (Hide)'!$E$4:$E$263),0),MATCH('SPC Backing (Hide)'!$X$2,'SPC Backing (Hide)'!$F$3:$U$3,0)))</f>
        <v>0</v>
      </c>
      <c r="Y58" cm="1">
        <f t="array" ref="Y58">ABS(INDEX($F$4:$U$263,ROW(A55),MATCH($X$2,$F$3:$U$3,0))-INDEX($F$4:$U$263,ROW(A54),MATCH($X$2,$F$3:$U$3,0)))</f>
        <v>0</v>
      </c>
      <c r="Z58" t="e">
        <f>AVERAGE(INDEX($Y$4:$Y$263,MATCH(SPC!$B$13,IF(Setup!$B$11="Weekly",'SPC Backing (Hide)'!$B$4:$B$263,'SPC Backing (Hide)'!$E$4:$E$263),0)):INDEX($Y$4:$Y$263,MATCH(SPC!$B$14,IF(Setup!$B$11="Weekly",'SPC Backing (Hide)'!$B$4:$B$263,'SPC Backing (Hide)'!$E$4:$E$263),0),1))</f>
        <v>#DIV/0!</v>
      </c>
      <c r="AA58" t="e">
        <f t="shared" si="1"/>
        <v>#DIV/0!</v>
      </c>
      <c r="AB58" t="e">
        <f t="shared" si="2"/>
        <v>#DIV/0!</v>
      </c>
      <c r="AC58" t="e">
        <f t="shared" si="3"/>
        <v>#DIV/0!</v>
      </c>
      <c r="AD58" t="e">
        <f t="shared" si="4"/>
        <v>#DIV/0!</v>
      </c>
      <c r="AE58" t="e">
        <f t="shared" si="5"/>
        <v>#DIV/0!</v>
      </c>
      <c r="AF58" t="e">
        <f t="shared" si="6"/>
        <v>#DIV/0!</v>
      </c>
      <c r="AG58" t="e">
        <f t="shared" si="7"/>
        <v>#DIV/0!</v>
      </c>
      <c r="AH58" t="e">
        <f t="shared" si="8"/>
        <v>#DIV/0!</v>
      </c>
      <c r="AI58" t="e">
        <f t="shared" si="15"/>
        <v>#DIV/0!</v>
      </c>
      <c r="AJ58" t="e">
        <f t="shared" si="9"/>
        <v>#DIV/0!</v>
      </c>
      <c r="AK58">
        <f t="shared" si="10"/>
        <v>0</v>
      </c>
      <c r="AL58" t="e">
        <f t="shared" si="11"/>
        <v>#N/A</v>
      </c>
      <c r="AM58">
        <f t="shared" si="12"/>
        <v>0</v>
      </c>
      <c r="AN58" t="e">
        <f t="shared" si="13"/>
        <v>#N/A</v>
      </c>
      <c r="AO58">
        <f>_xlfn.PERCENTILE.INC(INDEX($W$4:$W$263,MATCH(SPC!$B$13,IF(Setup!$B$11="Weekly",'SPC Backing (Hide)'!$B$4:$B$263,'SPC Backing (Hide)'!$E$4:$E$263),0),1):INDEX($W$4:$W$263,MATCH(SPC!$B$14,IF(Setup!$B$11="Weekly",'SPC Backing (Hide)'!$B$4:$B$263,'SPC Backing (Hide)'!$E$4:$E$263),0),1),'SPC Backing (Hide)'!$AO$3)</f>
        <v>0</v>
      </c>
      <c r="AP58">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8">
        <f t="shared" si="14"/>
        <v>1</v>
      </c>
    </row>
    <row r="59" spans="2:43" x14ac:dyDescent="0.2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f>AVERAGE(INDEX($F$4:$U$263,MATCH(SPC!$B$13,IF(Setup!$B$11="Weekly",'SPC Backing (Hide)'!$B$4:$B$263,'SPC Backing (Hide)'!$E$4:$E$263),0),MATCH($X$2,$F$3:$U$3,0)):INDEX($F$4:$U$263,MATCH(SPC!$B$14,IF(Setup!$B$11="Weekly",'SPC Backing (Hide)'!$B$4:$B$263,'SPC Backing (Hide)'!$E$4:$E$263),0),MATCH('SPC Backing (Hide)'!$X$2,'SPC Backing (Hide)'!$F$3:$U$3,0)))</f>
        <v>0</v>
      </c>
      <c r="Y59" cm="1">
        <f t="array" ref="Y59">ABS(INDEX($F$4:$U$263,ROW(A56),MATCH($X$2,$F$3:$U$3,0))-INDEX($F$4:$U$263,ROW(A55),MATCH($X$2,$F$3:$U$3,0)))</f>
        <v>0</v>
      </c>
      <c r="Z59" t="e">
        <f>AVERAGE(INDEX($Y$4:$Y$263,MATCH(SPC!$B$13,IF(Setup!$B$11="Weekly",'SPC Backing (Hide)'!$B$4:$B$263,'SPC Backing (Hide)'!$E$4:$E$263),0)):INDEX($Y$4:$Y$263,MATCH(SPC!$B$14,IF(Setup!$B$11="Weekly",'SPC Backing (Hide)'!$B$4:$B$263,'SPC Backing (Hide)'!$E$4:$E$263),0),1))</f>
        <v>#DIV/0!</v>
      </c>
      <c r="AA59" t="e">
        <f t="shared" si="1"/>
        <v>#DIV/0!</v>
      </c>
      <c r="AB59" t="e">
        <f t="shared" si="2"/>
        <v>#DIV/0!</v>
      </c>
      <c r="AC59" t="e">
        <f t="shared" si="3"/>
        <v>#DIV/0!</v>
      </c>
      <c r="AD59" t="e">
        <f t="shared" si="4"/>
        <v>#DIV/0!</v>
      </c>
      <c r="AE59" t="e">
        <f t="shared" si="5"/>
        <v>#DIV/0!</v>
      </c>
      <c r="AF59" t="e">
        <f t="shared" si="6"/>
        <v>#DIV/0!</v>
      </c>
      <c r="AG59" t="e">
        <f t="shared" si="7"/>
        <v>#DIV/0!</v>
      </c>
      <c r="AH59" t="e">
        <f t="shared" si="8"/>
        <v>#DIV/0!</v>
      </c>
      <c r="AI59" t="e">
        <f t="shared" si="15"/>
        <v>#DIV/0!</v>
      </c>
      <c r="AJ59" t="e">
        <f t="shared" si="9"/>
        <v>#DIV/0!</v>
      </c>
      <c r="AK59">
        <f t="shared" si="10"/>
        <v>0</v>
      </c>
      <c r="AL59" t="e">
        <f t="shared" si="11"/>
        <v>#N/A</v>
      </c>
      <c r="AM59">
        <f t="shared" si="12"/>
        <v>0</v>
      </c>
      <c r="AN59" t="e">
        <f t="shared" si="13"/>
        <v>#N/A</v>
      </c>
      <c r="AO59">
        <f>_xlfn.PERCENTILE.INC(INDEX($W$4:$W$263,MATCH(SPC!$B$13,IF(Setup!$B$11="Weekly",'SPC Backing (Hide)'!$B$4:$B$263,'SPC Backing (Hide)'!$E$4:$E$263),0),1):INDEX($W$4:$W$263,MATCH(SPC!$B$14,IF(Setup!$B$11="Weekly",'SPC Backing (Hide)'!$B$4:$B$263,'SPC Backing (Hide)'!$E$4:$E$263),0),1),'SPC Backing (Hide)'!$AO$3)</f>
        <v>0</v>
      </c>
      <c r="AP59">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9">
        <f t="shared" si="14"/>
        <v>1</v>
      </c>
    </row>
    <row r="60" spans="2:43" x14ac:dyDescent="0.2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f>AVERAGE(INDEX($F$4:$U$263,MATCH(SPC!$B$13,IF(Setup!$B$11="Weekly",'SPC Backing (Hide)'!$B$4:$B$263,'SPC Backing (Hide)'!$E$4:$E$263),0),MATCH($X$2,$F$3:$U$3,0)):INDEX($F$4:$U$263,MATCH(SPC!$B$14,IF(Setup!$B$11="Weekly",'SPC Backing (Hide)'!$B$4:$B$263,'SPC Backing (Hide)'!$E$4:$E$263),0),MATCH('SPC Backing (Hide)'!$X$2,'SPC Backing (Hide)'!$F$3:$U$3,0)))</f>
        <v>0</v>
      </c>
      <c r="Y60" cm="1">
        <f t="array" ref="Y60">ABS(INDEX($F$4:$U$263,ROW(A57),MATCH($X$2,$F$3:$U$3,0))-INDEX($F$4:$U$263,ROW(A56),MATCH($X$2,$F$3:$U$3,0)))</f>
        <v>0</v>
      </c>
      <c r="Z60" t="e">
        <f>AVERAGE(INDEX($Y$4:$Y$263,MATCH(SPC!$B$13,IF(Setup!$B$11="Weekly",'SPC Backing (Hide)'!$B$4:$B$263,'SPC Backing (Hide)'!$E$4:$E$263),0)):INDEX($Y$4:$Y$263,MATCH(SPC!$B$14,IF(Setup!$B$11="Weekly",'SPC Backing (Hide)'!$B$4:$B$263,'SPC Backing (Hide)'!$E$4:$E$263),0),1))</f>
        <v>#DIV/0!</v>
      </c>
      <c r="AA60" t="e">
        <f t="shared" si="1"/>
        <v>#DIV/0!</v>
      </c>
      <c r="AB60" t="e">
        <f t="shared" si="2"/>
        <v>#DIV/0!</v>
      </c>
      <c r="AC60" t="e">
        <f t="shared" si="3"/>
        <v>#DIV/0!</v>
      </c>
      <c r="AD60" t="e">
        <f t="shared" si="4"/>
        <v>#DIV/0!</v>
      </c>
      <c r="AE60" t="e">
        <f t="shared" si="5"/>
        <v>#DIV/0!</v>
      </c>
      <c r="AF60" t="e">
        <f t="shared" si="6"/>
        <v>#DIV/0!</v>
      </c>
      <c r="AG60" t="e">
        <f t="shared" si="7"/>
        <v>#DIV/0!</v>
      </c>
      <c r="AH60" t="e">
        <f t="shared" si="8"/>
        <v>#DIV/0!</v>
      </c>
      <c r="AI60" t="e">
        <f t="shared" si="15"/>
        <v>#DIV/0!</v>
      </c>
      <c r="AJ60" t="e">
        <f t="shared" si="9"/>
        <v>#DIV/0!</v>
      </c>
      <c r="AK60">
        <f t="shared" si="10"/>
        <v>0</v>
      </c>
      <c r="AL60" t="e">
        <f t="shared" si="11"/>
        <v>#N/A</v>
      </c>
      <c r="AM60">
        <f t="shared" si="12"/>
        <v>0</v>
      </c>
      <c r="AN60" t="e">
        <f t="shared" si="13"/>
        <v>#N/A</v>
      </c>
      <c r="AO60">
        <f>_xlfn.PERCENTILE.INC(INDEX($W$4:$W$263,MATCH(SPC!$B$13,IF(Setup!$B$11="Weekly",'SPC Backing (Hide)'!$B$4:$B$263,'SPC Backing (Hide)'!$E$4:$E$263),0),1):INDEX($W$4:$W$263,MATCH(SPC!$B$14,IF(Setup!$B$11="Weekly",'SPC Backing (Hide)'!$B$4:$B$263,'SPC Backing (Hide)'!$E$4:$E$263),0),1),'SPC Backing (Hide)'!$AO$3)</f>
        <v>0</v>
      </c>
      <c r="AP60">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0">
        <f t="shared" si="14"/>
        <v>1</v>
      </c>
    </row>
    <row r="61" spans="2:43" x14ac:dyDescent="0.2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f>AVERAGE(INDEX($F$4:$U$263,MATCH(SPC!$B$13,IF(Setup!$B$11="Weekly",'SPC Backing (Hide)'!$B$4:$B$263,'SPC Backing (Hide)'!$E$4:$E$263),0),MATCH($X$2,$F$3:$U$3,0)):INDEX($F$4:$U$263,MATCH(SPC!$B$14,IF(Setup!$B$11="Weekly",'SPC Backing (Hide)'!$B$4:$B$263,'SPC Backing (Hide)'!$E$4:$E$263),0),MATCH('SPC Backing (Hide)'!$X$2,'SPC Backing (Hide)'!$F$3:$U$3,0)))</f>
        <v>0</v>
      </c>
      <c r="Y61" cm="1">
        <f t="array" ref="Y61">ABS(INDEX($F$4:$U$263,ROW(A58),MATCH($X$2,$F$3:$U$3,0))-INDEX($F$4:$U$263,ROW(A57),MATCH($X$2,$F$3:$U$3,0)))</f>
        <v>0</v>
      </c>
      <c r="Z61" t="e">
        <f>AVERAGE(INDEX($Y$4:$Y$263,MATCH(SPC!$B$13,IF(Setup!$B$11="Weekly",'SPC Backing (Hide)'!$B$4:$B$263,'SPC Backing (Hide)'!$E$4:$E$263),0)):INDEX($Y$4:$Y$263,MATCH(SPC!$B$14,IF(Setup!$B$11="Weekly",'SPC Backing (Hide)'!$B$4:$B$263,'SPC Backing (Hide)'!$E$4:$E$263),0),1))</f>
        <v>#DIV/0!</v>
      </c>
      <c r="AA61" t="e">
        <f t="shared" si="1"/>
        <v>#DIV/0!</v>
      </c>
      <c r="AB61" t="e">
        <f t="shared" si="2"/>
        <v>#DIV/0!</v>
      </c>
      <c r="AC61" t="e">
        <f t="shared" si="3"/>
        <v>#DIV/0!</v>
      </c>
      <c r="AD61" t="e">
        <f t="shared" si="4"/>
        <v>#DIV/0!</v>
      </c>
      <c r="AE61" t="e">
        <f t="shared" si="5"/>
        <v>#DIV/0!</v>
      </c>
      <c r="AF61" t="e">
        <f t="shared" si="6"/>
        <v>#DIV/0!</v>
      </c>
      <c r="AG61" t="e">
        <f t="shared" si="7"/>
        <v>#DIV/0!</v>
      </c>
      <c r="AH61" t="e">
        <f t="shared" si="8"/>
        <v>#DIV/0!</v>
      </c>
      <c r="AI61" t="e">
        <f t="shared" si="15"/>
        <v>#DIV/0!</v>
      </c>
      <c r="AJ61" t="e">
        <f t="shared" si="9"/>
        <v>#DIV/0!</v>
      </c>
      <c r="AK61">
        <f t="shared" si="10"/>
        <v>0</v>
      </c>
      <c r="AL61" t="e">
        <f t="shared" si="11"/>
        <v>#N/A</v>
      </c>
      <c r="AM61">
        <f t="shared" si="12"/>
        <v>0</v>
      </c>
      <c r="AN61" t="e">
        <f t="shared" si="13"/>
        <v>#N/A</v>
      </c>
      <c r="AO61">
        <f>_xlfn.PERCENTILE.INC(INDEX($W$4:$W$263,MATCH(SPC!$B$13,IF(Setup!$B$11="Weekly",'SPC Backing (Hide)'!$B$4:$B$263,'SPC Backing (Hide)'!$E$4:$E$263),0),1):INDEX($W$4:$W$263,MATCH(SPC!$B$14,IF(Setup!$B$11="Weekly",'SPC Backing (Hide)'!$B$4:$B$263,'SPC Backing (Hide)'!$E$4:$E$263),0),1),'SPC Backing (Hide)'!$AO$3)</f>
        <v>0</v>
      </c>
      <c r="AP61">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1">
        <f t="shared" si="14"/>
        <v>1</v>
      </c>
    </row>
    <row r="62" spans="2:43" x14ac:dyDescent="0.2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f>AVERAGE(INDEX($F$4:$U$263,MATCH(SPC!$B$13,IF(Setup!$B$11="Weekly",'SPC Backing (Hide)'!$B$4:$B$263,'SPC Backing (Hide)'!$E$4:$E$263),0),MATCH($X$2,$F$3:$U$3,0)):INDEX($F$4:$U$263,MATCH(SPC!$B$14,IF(Setup!$B$11="Weekly",'SPC Backing (Hide)'!$B$4:$B$263,'SPC Backing (Hide)'!$E$4:$E$263),0),MATCH('SPC Backing (Hide)'!$X$2,'SPC Backing (Hide)'!$F$3:$U$3,0)))</f>
        <v>0</v>
      </c>
      <c r="Y62" cm="1">
        <f t="array" ref="Y62">ABS(INDEX($F$4:$U$263,ROW(A59),MATCH($X$2,$F$3:$U$3,0))-INDEX($F$4:$U$263,ROW(A58),MATCH($X$2,$F$3:$U$3,0)))</f>
        <v>0</v>
      </c>
      <c r="Z62" t="e">
        <f>AVERAGE(INDEX($Y$4:$Y$263,MATCH(SPC!$B$13,IF(Setup!$B$11="Weekly",'SPC Backing (Hide)'!$B$4:$B$263,'SPC Backing (Hide)'!$E$4:$E$263),0)):INDEX($Y$4:$Y$263,MATCH(SPC!$B$14,IF(Setup!$B$11="Weekly",'SPC Backing (Hide)'!$B$4:$B$263,'SPC Backing (Hide)'!$E$4:$E$263),0),1))</f>
        <v>#DIV/0!</v>
      </c>
      <c r="AA62" t="e">
        <f t="shared" si="1"/>
        <v>#DIV/0!</v>
      </c>
      <c r="AB62" t="e">
        <f t="shared" si="2"/>
        <v>#DIV/0!</v>
      </c>
      <c r="AC62" t="e">
        <f t="shared" si="3"/>
        <v>#DIV/0!</v>
      </c>
      <c r="AD62" t="e">
        <f t="shared" si="4"/>
        <v>#DIV/0!</v>
      </c>
      <c r="AE62" t="e">
        <f t="shared" si="5"/>
        <v>#DIV/0!</v>
      </c>
      <c r="AF62" t="e">
        <f t="shared" si="6"/>
        <v>#DIV/0!</v>
      </c>
      <c r="AG62" t="e">
        <f t="shared" si="7"/>
        <v>#DIV/0!</v>
      </c>
      <c r="AH62" t="e">
        <f t="shared" si="8"/>
        <v>#DIV/0!</v>
      </c>
      <c r="AI62" t="e">
        <f t="shared" si="15"/>
        <v>#DIV/0!</v>
      </c>
      <c r="AJ62" t="e">
        <f t="shared" si="9"/>
        <v>#DIV/0!</v>
      </c>
      <c r="AK62">
        <f t="shared" si="10"/>
        <v>0</v>
      </c>
      <c r="AL62" t="e">
        <f t="shared" si="11"/>
        <v>#N/A</v>
      </c>
      <c r="AM62">
        <f t="shared" si="12"/>
        <v>0</v>
      </c>
      <c r="AN62" t="e">
        <f t="shared" si="13"/>
        <v>#N/A</v>
      </c>
      <c r="AO62">
        <f>_xlfn.PERCENTILE.INC(INDEX($W$4:$W$263,MATCH(SPC!$B$13,IF(Setup!$B$11="Weekly",'SPC Backing (Hide)'!$B$4:$B$263,'SPC Backing (Hide)'!$E$4:$E$263),0),1):INDEX($W$4:$W$263,MATCH(SPC!$B$14,IF(Setup!$B$11="Weekly",'SPC Backing (Hide)'!$B$4:$B$263,'SPC Backing (Hide)'!$E$4:$E$263),0),1),'SPC Backing (Hide)'!$AO$3)</f>
        <v>0</v>
      </c>
      <c r="AP62">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2">
        <f t="shared" si="14"/>
        <v>1</v>
      </c>
    </row>
    <row r="63" spans="2:43" x14ac:dyDescent="0.2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f>AVERAGE(INDEX($F$4:$U$263,MATCH(SPC!$B$13,IF(Setup!$B$11="Weekly",'SPC Backing (Hide)'!$B$4:$B$263,'SPC Backing (Hide)'!$E$4:$E$263),0),MATCH($X$2,$F$3:$U$3,0)):INDEX($F$4:$U$263,MATCH(SPC!$B$14,IF(Setup!$B$11="Weekly",'SPC Backing (Hide)'!$B$4:$B$263,'SPC Backing (Hide)'!$E$4:$E$263),0),MATCH('SPC Backing (Hide)'!$X$2,'SPC Backing (Hide)'!$F$3:$U$3,0)))</f>
        <v>0</v>
      </c>
      <c r="Y63" cm="1">
        <f t="array" ref="Y63">ABS(INDEX($F$4:$U$263,ROW(A60),MATCH($X$2,$F$3:$U$3,0))-INDEX($F$4:$U$263,ROW(A59),MATCH($X$2,$F$3:$U$3,0)))</f>
        <v>0</v>
      </c>
      <c r="Z63" t="e">
        <f>AVERAGE(INDEX($Y$4:$Y$263,MATCH(SPC!$B$13,IF(Setup!$B$11="Weekly",'SPC Backing (Hide)'!$B$4:$B$263,'SPC Backing (Hide)'!$E$4:$E$263),0)):INDEX($Y$4:$Y$263,MATCH(SPC!$B$14,IF(Setup!$B$11="Weekly",'SPC Backing (Hide)'!$B$4:$B$263,'SPC Backing (Hide)'!$E$4:$E$263),0),1))</f>
        <v>#DIV/0!</v>
      </c>
      <c r="AA63" t="e">
        <f t="shared" si="1"/>
        <v>#DIV/0!</v>
      </c>
      <c r="AB63" t="e">
        <f t="shared" si="2"/>
        <v>#DIV/0!</v>
      </c>
      <c r="AC63" t="e">
        <f t="shared" si="3"/>
        <v>#DIV/0!</v>
      </c>
      <c r="AD63" t="e">
        <f t="shared" si="4"/>
        <v>#DIV/0!</v>
      </c>
      <c r="AE63" t="e">
        <f t="shared" si="5"/>
        <v>#DIV/0!</v>
      </c>
      <c r="AF63" t="e">
        <f t="shared" si="6"/>
        <v>#DIV/0!</v>
      </c>
      <c r="AG63" t="e">
        <f t="shared" si="7"/>
        <v>#DIV/0!</v>
      </c>
      <c r="AH63" t="e">
        <f t="shared" si="8"/>
        <v>#DIV/0!</v>
      </c>
      <c r="AI63" t="e">
        <f t="shared" si="15"/>
        <v>#DIV/0!</v>
      </c>
      <c r="AJ63" t="e">
        <f t="shared" si="9"/>
        <v>#DIV/0!</v>
      </c>
      <c r="AK63">
        <f t="shared" si="10"/>
        <v>0</v>
      </c>
      <c r="AL63" t="e">
        <f t="shared" si="11"/>
        <v>#N/A</v>
      </c>
      <c r="AM63">
        <f t="shared" si="12"/>
        <v>0</v>
      </c>
      <c r="AN63" t="e">
        <f t="shared" si="13"/>
        <v>#N/A</v>
      </c>
      <c r="AO63">
        <f>_xlfn.PERCENTILE.INC(INDEX($W$4:$W$263,MATCH(SPC!$B$13,IF(Setup!$B$11="Weekly",'SPC Backing (Hide)'!$B$4:$B$263,'SPC Backing (Hide)'!$E$4:$E$263),0),1):INDEX($W$4:$W$263,MATCH(SPC!$B$14,IF(Setup!$B$11="Weekly",'SPC Backing (Hide)'!$B$4:$B$263,'SPC Backing (Hide)'!$E$4:$E$263),0),1),'SPC Backing (Hide)'!$AO$3)</f>
        <v>0</v>
      </c>
      <c r="AP63">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3">
        <f t="shared" si="14"/>
        <v>1</v>
      </c>
    </row>
    <row r="64" spans="2:43" x14ac:dyDescent="0.2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f>AVERAGE(INDEX($F$4:$U$263,MATCH(SPC!$B$13,IF(Setup!$B$11="Weekly",'SPC Backing (Hide)'!$B$4:$B$263,'SPC Backing (Hide)'!$E$4:$E$263),0),MATCH($X$2,$F$3:$U$3,0)):INDEX($F$4:$U$263,MATCH(SPC!$B$14,IF(Setup!$B$11="Weekly",'SPC Backing (Hide)'!$B$4:$B$263,'SPC Backing (Hide)'!$E$4:$E$263),0),MATCH('SPC Backing (Hide)'!$X$2,'SPC Backing (Hide)'!$F$3:$U$3,0)))</f>
        <v>0</v>
      </c>
      <c r="Y64" cm="1">
        <f t="array" ref="Y64">ABS(INDEX($F$4:$U$263,ROW(A61),MATCH($X$2,$F$3:$U$3,0))-INDEX($F$4:$U$263,ROW(A60),MATCH($X$2,$F$3:$U$3,0)))</f>
        <v>0</v>
      </c>
      <c r="Z64" t="e">
        <f>AVERAGE(INDEX($Y$4:$Y$263,MATCH(SPC!$B$13,IF(Setup!$B$11="Weekly",'SPC Backing (Hide)'!$B$4:$B$263,'SPC Backing (Hide)'!$E$4:$E$263),0)):INDEX($Y$4:$Y$263,MATCH(SPC!$B$14,IF(Setup!$B$11="Weekly",'SPC Backing (Hide)'!$B$4:$B$263,'SPC Backing (Hide)'!$E$4:$E$263),0),1))</f>
        <v>#DIV/0!</v>
      </c>
      <c r="AA64" t="e">
        <f t="shared" si="1"/>
        <v>#DIV/0!</v>
      </c>
      <c r="AB64" t="e">
        <f t="shared" si="2"/>
        <v>#DIV/0!</v>
      </c>
      <c r="AC64" t="e">
        <f t="shared" si="3"/>
        <v>#DIV/0!</v>
      </c>
      <c r="AD64" t="e">
        <f t="shared" si="4"/>
        <v>#DIV/0!</v>
      </c>
      <c r="AE64" t="e">
        <f t="shared" si="5"/>
        <v>#DIV/0!</v>
      </c>
      <c r="AF64" t="e">
        <f t="shared" si="6"/>
        <v>#DIV/0!</v>
      </c>
      <c r="AG64" t="e">
        <f t="shared" si="7"/>
        <v>#DIV/0!</v>
      </c>
      <c r="AH64" t="e">
        <f t="shared" si="8"/>
        <v>#DIV/0!</v>
      </c>
      <c r="AI64" t="e">
        <f t="shared" si="15"/>
        <v>#DIV/0!</v>
      </c>
      <c r="AJ64" t="e">
        <f t="shared" si="9"/>
        <v>#DIV/0!</v>
      </c>
      <c r="AK64">
        <f t="shared" si="10"/>
        <v>0</v>
      </c>
      <c r="AL64" t="e">
        <f t="shared" si="11"/>
        <v>#N/A</v>
      </c>
      <c r="AM64">
        <f t="shared" si="12"/>
        <v>0</v>
      </c>
      <c r="AN64" t="e">
        <f t="shared" si="13"/>
        <v>#N/A</v>
      </c>
      <c r="AO64">
        <f>_xlfn.PERCENTILE.INC(INDEX($W$4:$W$263,MATCH(SPC!$B$13,IF(Setup!$B$11="Weekly",'SPC Backing (Hide)'!$B$4:$B$263,'SPC Backing (Hide)'!$E$4:$E$263),0),1):INDEX($W$4:$W$263,MATCH(SPC!$B$14,IF(Setup!$B$11="Weekly",'SPC Backing (Hide)'!$B$4:$B$263,'SPC Backing (Hide)'!$E$4:$E$263),0),1),'SPC Backing (Hide)'!$AO$3)</f>
        <v>0</v>
      </c>
      <c r="AP64">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4">
        <f t="shared" si="14"/>
        <v>1</v>
      </c>
    </row>
    <row r="65" spans="2:43" x14ac:dyDescent="0.2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f>AVERAGE(INDEX($F$4:$U$263,MATCH(SPC!$B$13,IF(Setup!$B$11="Weekly",'SPC Backing (Hide)'!$B$4:$B$263,'SPC Backing (Hide)'!$E$4:$E$263),0),MATCH($X$2,$F$3:$U$3,0)):INDEX($F$4:$U$263,MATCH(SPC!$B$14,IF(Setup!$B$11="Weekly",'SPC Backing (Hide)'!$B$4:$B$263,'SPC Backing (Hide)'!$E$4:$E$263),0),MATCH('SPC Backing (Hide)'!$X$2,'SPC Backing (Hide)'!$F$3:$U$3,0)))</f>
        <v>0</v>
      </c>
      <c r="Y65" cm="1">
        <f t="array" ref="Y65">ABS(INDEX($F$4:$U$263,ROW(A62),MATCH($X$2,$F$3:$U$3,0))-INDEX($F$4:$U$263,ROW(A61),MATCH($X$2,$F$3:$U$3,0)))</f>
        <v>0</v>
      </c>
      <c r="Z65" t="e">
        <f>AVERAGE(INDEX($Y$4:$Y$263,MATCH(SPC!$B$13,IF(Setup!$B$11="Weekly",'SPC Backing (Hide)'!$B$4:$B$263,'SPC Backing (Hide)'!$E$4:$E$263),0)):INDEX($Y$4:$Y$263,MATCH(SPC!$B$14,IF(Setup!$B$11="Weekly",'SPC Backing (Hide)'!$B$4:$B$263,'SPC Backing (Hide)'!$E$4:$E$263),0),1))</f>
        <v>#DIV/0!</v>
      </c>
      <c r="AA65" t="e">
        <f t="shared" si="1"/>
        <v>#DIV/0!</v>
      </c>
      <c r="AB65" t="e">
        <f t="shared" si="2"/>
        <v>#DIV/0!</v>
      </c>
      <c r="AC65" t="e">
        <f t="shared" si="3"/>
        <v>#DIV/0!</v>
      </c>
      <c r="AD65" t="e">
        <f t="shared" si="4"/>
        <v>#DIV/0!</v>
      </c>
      <c r="AE65" t="e">
        <f t="shared" si="5"/>
        <v>#DIV/0!</v>
      </c>
      <c r="AF65" t="e">
        <f t="shared" si="6"/>
        <v>#DIV/0!</v>
      </c>
      <c r="AG65" t="e">
        <f t="shared" si="7"/>
        <v>#DIV/0!</v>
      </c>
      <c r="AH65" t="e">
        <f t="shared" si="8"/>
        <v>#DIV/0!</v>
      </c>
      <c r="AI65" t="e">
        <f t="shared" si="15"/>
        <v>#DIV/0!</v>
      </c>
      <c r="AJ65" t="e">
        <f t="shared" si="9"/>
        <v>#DIV/0!</v>
      </c>
      <c r="AK65">
        <f t="shared" si="10"/>
        <v>0</v>
      </c>
      <c r="AL65" t="e">
        <f t="shared" si="11"/>
        <v>#N/A</v>
      </c>
      <c r="AM65">
        <f t="shared" si="12"/>
        <v>0</v>
      </c>
      <c r="AN65" t="e">
        <f t="shared" si="13"/>
        <v>#N/A</v>
      </c>
      <c r="AO65">
        <f>_xlfn.PERCENTILE.INC(INDEX($W$4:$W$263,MATCH(SPC!$B$13,IF(Setup!$B$11="Weekly",'SPC Backing (Hide)'!$B$4:$B$263,'SPC Backing (Hide)'!$E$4:$E$263),0),1):INDEX($W$4:$W$263,MATCH(SPC!$B$14,IF(Setup!$B$11="Weekly",'SPC Backing (Hide)'!$B$4:$B$263,'SPC Backing (Hide)'!$E$4:$E$263),0),1),'SPC Backing (Hide)'!$AO$3)</f>
        <v>0</v>
      </c>
      <c r="AP65">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5">
        <f t="shared" si="14"/>
        <v>1</v>
      </c>
    </row>
    <row r="66" spans="2:43" x14ac:dyDescent="0.2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f>AVERAGE(INDEX($F$4:$U$263,MATCH(SPC!$B$13,IF(Setup!$B$11="Weekly",'SPC Backing (Hide)'!$B$4:$B$263,'SPC Backing (Hide)'!$E$4:$E$263),0),MATCH($X$2,$F$3:$U$3,0)):INDEX($F$4:$U$263,MATCH(SPC!$B$14,IF(Setup!$B$11="Weekly",'SPC Backing (Hide)'!$B$4:$B$263,'SPC Backing (Hide)'!$E$4:$E$263),0),MATCH('SPC Backing (Hide)'!$X$2,'SPC Backing (Hide)'!$F$3:$U$3,0)))</f>
        <v>0</v>
      </c>
      <c r="Y66" cm="1">
        <f t="array" ref="Y66">ABS(INDEX($F$4:$U$263,ROW(A63),MATCH($X$2,$F$3:$U$3,0))-INDEX($F$4:$U$263,ROW(A62),MATCH($X$2,$F$3:$U$3,0)))</f>
        <v>0</v>
      </c>
      <c r="Z66" t="e">
        <f>AVERAGE(INDEX($Y$4:$Y$263,MATCH(SPC!$B$13,IF(Setup!$B$11="Weekly",'SPC Backing (Hide)'!$B$4:$B$263,'SPC Backing (Hide)'!$E$4:$E$263),0)):INDEX($Y$4:$Y$263,MATCH(SPC!$B$14,IF(Setup!$B$11="Weekly",'SPC Backing (Hide)'!$B$4:$B$263,'SPC Backing (Hide)'!$E$4:$E$263),0),1))</f>
        <v>#DIV/0!</v>
      </c>
      <c r="AA66" t="e">
        <f t="shared" si="1"/>
        <v>#DIV/0!</v>
      </c>
      <c r="AB66" t="e">
        <f t="shared" si="2"/>
        <v>#DIV/0!</v>
      </c>
      <c r="AC66" t="e">
        <f t="shared" si="3"/>
        <v>#DIV/0!</v>
      </c>
      <c r="AD66" t="e">
        <f t="shared" si="4"/>
        <v>#DIV/0!</v>
      </c>
      <c r="AE66" t="e">
        <f t="shared" si="5"/>
        <v>#DIV/0!</v>
      </c>
      <c r="AF66" t="e">
        <f t="shared" si="6"/>
        <v>#DIV/0!</v>
      </c>
      <c r="AG66" t="e">
        <f t="shared" si="7"/>
        <v>#DIV/0!</v>
      </c>
      <c r="AH66" t="e">
        <f t="shared" si="8"/>
        <v>#DIV/0!</v>
      </c>
      <c r="AI66" t="e">
        <f t="shared" si="15"/>
        <v>#DIV/0!</v>
      </c>
      <c r="AJ66" t="e">
        <f t="shared" si="9"/>
        <v>#DIV/0!</v>
      </c>
      <c r="AK66">
        <f t="shared" si="10"/>
        <v>0</v>
      </c>
      <c r="AL66" t="e">
        <f t="shared" si="11"/>
        <v>#N/A</v>
      </c>
      <c r="AM66">
        <f t="shared" si="12"/>
        <v>0</v>
      </c>
      <c r="AN66" t="e">
        <f t="shared" si="13"/>
        <v>#N/A</v>
      </c>
      <c r="AO66">
        <f>_xlfn.PERCENTILE.INC(INDEX($W$4:$W$263,MATCH(SPC!$B$13,IF(Setup!$B$11="Weekly",'SPC Backing (Hide)'!$B$4:$B$263,'SPC Backing (Hide)'!$E$4:$E$263),0),1):INDEX($W$4:$W$263,MATCH(SPC!$B$14,IF(Setup!$B$11="Weekly",'SPC Backing (Hide)'!$B$4:$B$263,'SPC Backing (Hide)'!$E$4:$E$263),0),1),'SPC Backing (Hide)'!$AO$3)</f>
        <v>0</v>
      </c>
      <c r="AP66">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6">
        <f t="shared" si="14"/>
        <v>1</v>
      </c>
    </row>
    <row r="67" spans="2:43" x14ac:dyDescent="0.2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f>AVERAGE(INDEX($F$4:$U$263,MATCH(SPC!$B$13,IF(Setup!$B$11="Weekly",'SPC Backing (Hide)'!$B$4:$B$263,'SPC Backing (Hide)'!$E$4:$E$263),0),MATCH($X$2,$F$3:$U$3,0)):INDEX($F$4:$U$263,MATCH(SPC!$B$14,IF(Setup!$B$11="Weekly",'SPC Backing (Hide)'!$B$4:$B$263,'SPC Backing (Hide)'!$E$4:$E$263),0),MATCH('SPC Backing (Hide)'!$X$2,'SPC Backing (Hide)'!$F$3:$U$3,0)))</f>
        <v>0</v>
      </c>
      <c r="Y67" cm="1">
        <f t="array" ref="Y67">ABS(INDEX($F$4:$U$263,ROW(A64),MATCH($X$2,$F$3:$U$3,0))-INDEX($F$4:$U$263,ROW(A63),MATCH($X$2,$F$3:$U$3,0)))</f>
        <v>0</v>
      </c>
      <c r="Z67" t="e">
        <f>AVERAGE(INDEX($Y$4:$Y$263,MATCH(SPC!$B$13,IF(Setup!$B$11="Weekly",'SPC Backing (Hide)'!$B$4:$B$263,'SPC Backing (Hide)'!$E$4:$E$263),0)):INDEX($Y$4:$Y$263,MATCH(SPC!$B$14,IF(Setup!$B$11="Weekly",'SPC Backing (Hide)'!$B$4:$B$263,'SPC Backing (Hide)'!$E$4:$E$263),0),1))</f>
        <v>#DIV/0!</v>
      </c>
      <c r="AA67" t="e">
        <f t="shared" si="1"/>
        <v>#DIV/0!</v>
      </c>
      <c r="AB67" t="e">
        <f t="shared" si="2"/>
        <v>#DIV/0!</v>
      </c>
      <c r="AC67" t="e">
        <f t="shared" si="3"/>
        <v>#DIV/0!</v>
      </c>
      <c r="AD67" t="e">
        <f t="shared" si="4"/>
        <v>#DIV/0!</v>
      </c>
      <c r="AE67" t="e">
        <f t="shared" si="5"/>
        <v>#DIV/0!</v>
      </c>
      <c r="AF67" t="e">
        <f t="shared" si="6"/>
        <v>#DIV/0!</v>
      </c>
      <c r="AG67" t="e">
        <f t="shared" si="7"/>
        <v>#DIV/0!</v>
      </c>
      <c r="AH67" t="e">
        <f t="shared" si="8"/>
        <v>#DIV/0!</v>
      </c>
      <c r="AI67" t="e">
        <f t="shared" si="15"/>
        <v>#DIV/0!</v>
      </c>
      <c r="AJ67" t="e">
        <f t="shared" si="9"/>
        <v>#DIV/0!</v>
      </c>
      <c r="AK67">
        <f t="shared" si="10"/>
        <v>0</v>
      </c>
      <c r="AL67" t="e">
        <f t="shared" si="11"/>
        <v>#N/A</v>
      </c>
      <c r="AM67">
        <f t="shared" si="12"/>
        <v>0</v>
      </c>
      <c r="AN67" t="e">
        <f t="shared" si="13"/>
        <v>#N/A</v>
      </c>
      <c r="AO67">
        <f>_xlfn.PERCENTILE.INC(INDEX($W$4:$W$263,MATCH(SPC!$B$13,IF(Setup!$B$11="Weekly",'SPC Backing (Hide)'!$B$4:$B$263,'SPC Backing (Hide)'!$E$4:$E$263),0),1):INDEX($W$4:$W$263,MATCH(SPC!$B$14,IF(Setup!$B$11="Weekly",'SPC Backing (Hide)'!$B$4:$B$263,'SPC Backing (Hide)'!$E$4:$E$263),0),1),'SPC Backing (Hide)'!$AO$3)</f>
        <v>0</v>
      </c>
      <c r="AP67">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7">
        <f t="shared" si="14"/>
        <v>1</v>
      </c>
    </row>
    <row r="68" spans="2:43" x14ac:dyDescent="0.2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f>AVERAGE(INDEX($F$4:$U$263,MATCH(SPC!$B$13,IF(Setup!$B$11="Weekly",'SPC Backing (Hide)'!$B$4:$B$263,'SPC Backing (Hide)'!$E$4:$E$263),0),MATCH($X$2,$F$3:$U$3,0)):INDEX($F$4:$U$263,MATCH(SPC!$B$14,IF(Setup!$B$11="Weekly",'SPC Backing (Hide)'!$B$4:$B$263,'SPC Backing (Hide)'!$E$4:$E$263),0),MATCH('SPC Backing (Hide)'!$X$2,'SPC Backing (Hide)'!$F$3:$U$3,0)))</f>
        <v>0</v>
      </c>
      <c r="Y68" cm="1">
        <f t="array" ref="Y68">ABS(INDEX($F$4:$U$263,ROW(A65),MATCH($X$2,$F$3:$U$3,0))-INDEX($F$4:$U$263,ROW(A64),MATCH($X$2,$F$3:$U$3,0)))</f>
        <v>0</v>
      </c>
      <c r="Z68" t="e">
        <f>AVERAGE(INDEX($Y$4:$Y$263,MATCH(SPC!$B$13,IF(Setup!$B$11="Weekly",'SPC Backing (Hide)'!$B$4:$B$263,'SPC Backing (Hide)'!$E$4:$E$263),0)):INDEX($Y$4:$Y$263,MATCH(SPC!$B$14,IF(Setup!$B$11="Weekly",'SPC Backing (Hide)'!$B$4:$B$263,'SPC Backing (Hide)'!$E$4:$E$263),0),1))</f>
        <v>#DIV/0!</v>
      </c>
      <c r="AA68" t="e">
        <f t="shared" si="1"/>
        <v>#DIV/0!</v>
      </c>
      <c r="AB68" t="e">
        <f t="shared" si="2"/>
        <v>#DIV/0!</v>
      </c>
      <c r="AC68" t="e">
        <f t="shared" si="3"/>
        <v>#DIV/0!</v>
      </c>
      <c r="AD68" t="e">
        <f t="shared" si="4"/>
        <v>#DIV/0!</v>
      </c>
      <c r="AE68" t="e">
        <f t="shared" si="5"/>
        <v>#DIV/0!</v>
      </c>
      <c r="AF68" t="e">
        <f t="shared" si="6"/>
        <v>#DIV/0!</v>
      </c>
      <c r="AG68" t="e">
        <f t="shared" si="7"/>
        <v>#DIV/0!</v>
      </c>
      <c r="AH68" t="e">
        <f t="shared" si="8"/>
        <v>#DIV/0!</v>
      </c>
      <c r="AI68" t="e">
        <f t="shared" si="15"/>
        <v>#DIV/0!</v>
      </c>
      <c r="AJ68" t="e">
        <f t="shared" si="9"/>
        <v>#DIV/0!</v>
      </c>
      <c r="AK68">
        <f t="shared" si="10"/>
        <v>0</v>
      </c>
      <c r="AL68" t="e">
        <f t="shared" si="11"/>
        <v>#N/A</v>
      </c>
      <c r="AM68">
        <f t="shared" si="12"/>
        <v>0</v>
      </c>
      <c r="AN68" t="e">
        <f t="shared" si="13"/>
        <v>#N/A</v>
      </c>
      <c r="AO68">
        <f>_xlfn.PERCENTILE.INC(INDEX($W$4:$W$263,MATCH(SPC!$B$13,IF(Setup!$B$11="Weekly",'SPC Backing (Hide)'!$B$4:$B$263,'SPC Backing (Hide)'!$E$4:$E$263),0),1):INDEX($W$4:$W$263,MATCH(SPC!$B$14,IF(Setup!$B$11="Weekly",'SPC Backing (Hide)'!$B$4:$B$263,'SPC Backing (Hide)'!$E$4:$E$263),0),1),'SPC Backing (Hide)'!$AO$3)</f>
        <v>0</v>
      </c>
      <c r="AP68">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8">
        <f t="shared" si="14"/>
        <v>1</v>
      </c>
    </row>
    <row r="69" spans="2:43" x14ac:dyDescent="0.2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f>AVERAGE(INDEX($F$4:$U$263,MATCH(SPC!$B$13,IF(Setup!$B$11="Weekly",'SPC Backing (Hide)'!$B$4:$B$263,'SPC Backing (Hide)'!$E$4:$E$263),0),MATCH($X$2,$F$3:$U$3,0)):INDEX($F$4:$U$263,MATCH(SPC!$B$14,IF(Setup!$B$11="Weekly",'SPC Backing (Hide)'!$B$4:$B$263,'SPC Backing (Hide)'!$E$4:$E$263),0),MATCH('SPC Backing (Hide)'!$X$2,'SPC Backing (Hide)'!$F$3:$U$3,0)))</f>
        <v>0</v>
      </c>
      <c r="Y69" cm="1">
        <f t="array" ref="Y69">ABS(INDEX($F$4:$U$263,ROW(A66),MATCH($X$2,$F$3:$U$3,0))-INDEX($F$4:$U$263,ROW(A65),MATCH($X$2,$F$3:$U$3,0)))</f>
        <v>0</v>
      </c>
      <c r="Z69" t="e">
        <f>AVERAGE(INDEX($Y$4:$Y$263,MATCH(SPC!$B$13,IF(Setup!$B$11="Weekly",'SPC Backing (Hide)'!$B$4:$B$263,'SPC Backing (Hide)'!$E$4:$E$263),0)):INDEX($Y$4:$Y$263,MATCH(SPC!$B$14,IF(Setup!$B$11="Weekly",'SPC Backing (Hide)'!$B$4:$B$263,'SPC Backing (Hide)'!$E$4:$E$263),0),1))</f>
        <v>#DIV/0!</v>
      </c>
      <c r="AA69" t="e">
        <f t="shared" ref="AA69:AA132" si="17">Z69/1.128</f>
        <v>#DIV/0!</v>
      </c>
      <c r="AB69" t="e">
        <f t="shared" ref="AB69:AB132" si="18">MAX(0,X69-(3*AA69))</f>
        <v>#DIV/0!</v>
      </c>
      <c r="AC69" t="e">
        <f t="shared" ref="AC69:AC132" si="19">MAX(0,X69-(2*AA69))</f>
        <v>#DIV/0!</v>
      </c>
      <c r="AD69" t="e">
        <f t="shared" ref="AD69:AD132" si="20">MAX(0,X69-AA69)</f>
        <v>#DIV/0!</v>
      </c>
      <c r="AE69" t="e">
        <f t="shared" ref="AE69:AE132" si="21">X69+AA69</f>
        <v>#DIV/0!</v>
      </c>
      <c r="AF69" t="e">
        <f t="shared" ref="AF69:AF132" si="22">X69+(2*AA69)</f>
        <v>#DIV/0!</v>
      </c>
      <c r="AG69" t="e">
        <f t="shared" ref="AG69:AG132" si="23">X69+(3*AA69)</f>
        <v>#DIV/0!</v>
      </c>
      <c r="AH69" t="e">
        <f t="shared" ref="AH69:AH132" si="24">IF(OR(W69&gt;AG69,W69&lt;AB69),W69,NA())</f>
        <v>#DIV/0!</v>
      </c>
      <c r="AI69" t="e">
        <f t="shared" si="15"/>
        <v>#DIV/0!</v>
      </c>
      <c r="AJ69" t="e">
        <f t="shared" ref="AJ69:AJ132" si="25">IF(ABS(SUM(AI69:AI71))&gt;=5,W69,NA())</f>
        <v>#DIV/0!</v>
      </c>
      <c r="AK69">
        <f t="shared" ref="AK69:AK132" si="26">IF(W70&gt;W69,1,IF(W70&lt;W69,-1,0))</f>
        <v>0</v>
      </c>
      <c r="AL69" t="e">
        <f t="shared" ref="AL69:AL132" si="27">IF(ABS(SUM(AK69:AK74))=6,W69,NA())</f>
        <v>#N/A</v>
      </c>
      <c r="AM69">
        <f t="shared" ref="AM69:AM132" si="28">IF(W69&lt;X69,-1,IF(W69&gt;X69,1,0))</f>
        <v>0</v>
      </c>
      <c r="AN69" t="e">
        <f t="shared" ref="AN69:AN132" si="29">IF(ABS(SUM(AM69:AM77))=9,W69,NA())</f>
        <v>#N/A</v>
      </c>
      <c r="AO69">
        <f>_xlfn.PERCENTILE.INC(INDEX($W$4:$W$263,MATCH(SPC!$B$13,IF(Setup!$B$11="Weekly",'SPC Backing (Hide)'!$B$4:$B$263,'SPC Backing (Hide)'!$E$4:$E$263),0),1):INDEX($W$4:$W$263,MATCH(SPC!$B$14,IF(Setup!$B$11="Weekly",'SPC Backing (Hide)'!$B$4:$B$263,'SPC Backing (Hide)'!$E$4:$E$263),0),1),'SPC Backing (Hide)'!$AO$3)</f>
        <v>0</v>
      </c>
      <c r="AP69">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9">
        <f t="shared" ref="AQ69:AQ132" si="30">AP69-AO69</f>
        <v>1</v>
      </c>
    </row>
    <row r="70" spans="2:43" x14ac:dyDescent="0.2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f>AVERAGE(INDEX($F$4:$U$263,MATCH(SPC!$B$13,IF(Setup!$B$11="Weekly",'SPC Backing (Hide)'!$B$4:$B$263,'SPC Backing (Hide)'!$E$4:$E$263),0),MATCH($X$2,$F$3:$U$3,0)):INDEX($F$4:$U$263,MATCH(SPC!$B$14,IF(Setup!$B$11="Weekly",'SPC Backing (Hide)'!$B$4:$B$263,'SPC Backing (Hide)'!$E$4:$E$263),0),MATCH('SPC Backing (Hide)'!$X$2,'SPC Backing (Hide)'!$F$3:$U$3,0)))</f>
        <v>0</v>
      </c>
      <c r="Y70" cm="1">
        <f t="array" ref="Y70">ABS(INDEX($F$4:$U$263,ROW(A67),MATCH($X$2,$F$3:$U$3,0))-INDEX($F$4:$U$263,ROW(A66),MATCH($X$2,$F$3:$U$3,0)))</f>
        <v>0</v>
      </c>
      <c r="Z70" t="e">
        <f>AVERAGE(INDEX($Y$4:$Y$263,MATCH(SPC!$B$13,IF(Setup!$B$11="Weekly",'SPC Backing (Hide)'!$B$4:$B$263,'SPC Backing (Hide)'!$E$4:$E$263),0)):INDEX($Y$4:$Y$263,MATCH(SPC!$B$14,IF(Setup!$B$11="Weekly",'SPC Backing (Hide)'!$B$4:$B$263,'SPC Backing (Hide)'!$E$4:$E$263),0),1))</f>
        <v>#DIV/0!</v>
      </c>
      <c r="AA70" t="e">
        <f t="shared" si="17"/>
        <v>#DIV/0!</v>
      </c>
      <c r="AB70" t="e">
        <f t="shared" si="18"/>
        <v>#DIV/0!</v>
      </c>
      <c r="AC70" t="e">
        <f t="shared" si="19"/>
        <v>#DIV/0!</v>
      </c>
      <c r="AD70" t="e">
        <f t="shared" si="20"/>
        <v>#DIV/0!</v>
      </c>
      <c r="AE70" t="e">
        <f t="shared" si="21"/>
        <v>#DIV/0!</v>
      </c>
      <c r="AF70" t="e">
        <f t="shared" si="22"/>
        <v>#DIV/0!</v>
      </c>
      <c r="AG70" t="e">
        <f t="shared" si="23"/>
        <v>#DIV/0!</v>
      </c>
      <c r="AH70" t="e">
        <f t="shared" si="24"/>
        <v>#DIV/0!</v>
      </c>
      <c r="AI70" t="e">
        <f t="shared" ref="AI70:AI133" si="31">IF(W70&gt;AF70,2,IF(W70&lt;AC70,-2,IF(W70&gt;X70,1,IF(W70&lt;X70,-1,0))))</f>
        <v>#DIV/0!</v>
      </c>
      <c r="AJ70" t="e">
        <f t="shared" si="25"/>
        <v>#DIV/0!</v>
      </c>
      <c r="AK70">
        <f t="shared" si="26"/>
        <v>0</v>
      </c>
      <c r="AL70" t="e">
        <f t="shared" si="27"/>
        <v>#N/A</v>
      </c>
      <c r="AM70">
        <f t="shared" si="28"/>
        <v>0</v>
      </c>
      <c r="AN70" t="e">
        <f t="shared" si="29"/>
        <v>#N/A</v>
      </c>
      <c r="AO70">
        <f>_xlfn.PERCENTILE.INC(INDEX($W$4:$W$263,MATCH(SPC!$B$13,IF(Setup!$B$11="Weekly",'SPC Backing (Hide)'!$B$4:$B$263,'SPC Backing (Hide)'!$E$4:$E$263),0),1):INDEX($W$4:$W$263,MATCH(SPC!$B$14,IF(Setup!$B$11="Weekly",'SPC Backing (Hide)'!$B$4:$B$263,'SPC Backing (Hide)'!$E$4:$E$263),0),1),'SPC Backing (Hide)'!$AO$3)</f>
        <v>0</v>
      </c>
      <c r="AP70">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0">
        <f t="shared" si="30"/>
        <v>1</v>
      </c>
    </row>
    <row r="71" spans="2:43" x14ac:dyDescent="0.2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f>AVERAGE(INDEX($F$4:$U$263,MATCH(SPC!$B$13,IF(Setup!$B$11="Weekly",'SPC Backing (Hide)'!$B$4:$B$263,'SPC Backing (Hide)'!$E$4:$E$263),0),MATCH($X$2,$F$3:$U$3,0)):INDEX($F$4:$U$263,MATCH(SPC!$B$14,IF(Setup!$B$11="Weekly",'SPC Backing (Hide)'!$B$4:$B$263,'SPC Backing (Hide)'!$E$4:$E$263),0),MATCH('SPC Backing (Hide)'!$X$2,'SPC Backing (Hide)'!$F$3:$U$3,0)))</f>
        <v>0</v>
      </c>
      <c r="Y71" cm="1">
        <f t="array" ref="Y71">ABS(INDEX($F$4:$U$263,ROW(A68),MATCH($X$2,$F$3:$U$3,0))-INDEX($F$4:$U$263,ROW(A67),MATCH($X$2,$F$3:$U$3,0)))</f>
        <v>0</v>
      </c>
      <c r="Z71" t="e">
        <f>AVERAGE(INDEX($Y$4:$Y$263,MATCH(SPC!$B$13,IF(Setup!$B$11="Weekly",'SPC Backing (Hide)'!$B$4:$B$263,'SPC Backing (Hide)'!$E$4:$E$263),0)):INDEX($Y$4:$Y$263,MATCH(SPC!$B$14,IF(Setup!$B$11="Weekly",'SPC Backing (Hide)'!$B$4:$B$263,'SPC Backing (Hide)'!$E$4:$E$263),0),1))</f>
        <v>#DIV/0!</v>
      </c>
      <c r="AA71" t="e">
        <f t="shared" si="17"/>
        <v>#DIV/0!</v>
      </c>
      <c r="AB71" t="e">
        <f t="shared" si="18"/>
        <v>#DIV/0!</v>
      </c>
      <c r="AC71" t="e">
        <f t="shared" si="19"/>
        <v>#DIV/0!</v>
      </c>
      <c r="AD71" t="e">
        <f t="shared" si="20"/>
        <v>#DIV/0!</v>
      </c>
      <c r="AE71" t="e">
        <f t="shared" si="21"/>
        <v>#DIV/0!</v>
      </c>
      <c r="AF71" t="e">
        <f t="shared" si="22"/>
        <v>#DIV/0!</v>
      </c>
      <c r="AG71" t="e">
        <f t="shared" si="23"/>
        <v>#DIV/0!</v>
      </c>
      <c r="AH71" t="e">
        <f t="shared" si="24"/>
        <v>#DIV/0!</v>
      </c>
      <c r="AI71" t="e">
        <f t="shared" si="31"/>
        <v>#DIV/0!</v>
      </c>
      <c r="AJ71" t="e">
        <f t="shared" si="25"/>
        <v>#DIV/0!</v>
      </c>
      <c r="AK71">
        <f t="shared" si="26"/>
        <v>0</v>
      </c>
      <c r="AL71" t="e">
        <f t="shared" si="27"/>
        <v>#N/A</v>
      </c>
      <c r="AM71">
        <f t="shared" si="28"/>
        <v>0</v>
      </c>
      <c r="AN71" t="e">
        <f t="shared" si="29"/>
        <v>#N/A</v>
      </c>
      <c r="AO71">
        <f>_xlfn.PERCENTILE.INC(INDEX($W$4:$W$263,MATCH(SPC!$B$13,IF(Setup!$B$11="Weekly",'SPC Backing (Hide)'!$B$4:$B$263,'SPC Backing (Hide)'!$E$4:$E$263),0),1):INDEX($W$4:$W$263,MATCH(SPC!$B$14,IF(Setup!$B$11="Weekly",'SPC Backing (Hide)'!$B$4:$B$263,'SPC Backing (Hide)'!$E$4:$E$263),0),1),'SPC Backing (Hide)'!$AO$3)</f>
        <v>0</v>
      </c>
      <c r="AP71">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1">
        <f t="shared" si="30"/>
        <v>1</v>
      </c>
    </row>
    <row r="72" spans="2:43" x14ac:dyDescent="0.2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f>AVERAGE(INDEX($F$4:$U$263,MATCH(SPC!$B$13,IF(Setup!$B$11="Weekly",'SPC Backing (Hide)'!$B$4:$B$263,'SPC Backing (Hide)'!$E$4:$E$263),0),MATCH($X$2,$F$3:$U$3,0)):INDEX($F$4:$U$263,MATCH(SPC!$B$14,IF(Setup!$B$11="Weekly",'SPC Backing (Hide)'!$B$4:$B$263,'SPC Backing (Hide)'!$E$4:$E$263),0),MATCH('SPC Backing (Hide)'!$X$2,'SPC Backing (Hide)'!$F$3:$U$3,0)))</f>
        <v>0</v>
      </c>
      <c r="Y72" cm="1">
        <f t="array" ref="Y72">ABS(INDEX($F$4:$U$263,ROW(A69),MATCH($X$2,$F$3:$U$3,0))-INDEX($F$4:$U$263,ROW(A68),MATCH($X$2,$F$3:$U$3,0)))</f>
        <v>0</v>
      </c>
      <c r="Z72" t="e">
        <f>AVERAGE(INDEX($Y$4:$Y$263,MATCH(SPC!$B$13,IF(Setup!$B$11="Weekly",'SPC Backing (Hide)'!$B$4:$B$263,'SPC Backing (Hide)'!$E$4:$E$263),0)):INDEX($Y$4:$Y$263,MATCH(SPC!$B$14,IF(Setup!$B$11="Weekly",'SPC Backing (Hide)'!$B$4:$B$263,'SPC Backing (Hide)'!$E$4:$E$263),0),1))</f>
        <v>#DIV/0!</v>
      </c>
      <c r="AA72" t="e">
        <f t="shared" si="17"/>
        <v>#DIV/0!</v>
      </c>
      <c r="AB72" t="e">
        <f t="shared" si="18"/>
        <v>#DIV/0!</v>
      </c>
      <c r="AC72" t="e">
        <f t="shared" si="19"/>
        <v>#DIV/0!</v>
      </c>
      <c r="AD72" t="e">
        <f t="shared" si="20"/>
        <v>#DIV/0!</v>
      </c>
      <c r="AE72" t="e">
        <f t="shared" si="21"/>
        <v>#DIV/0!</v>
      </c>
      <c r="AF72" t="e">
        <f t="shared" si="22"/>
        <v>#DIV/0!</v>
      </c>
      <c r="AG72" t="e">
        <f t="shared" si="23"/>
        <v>#DIV/0!</v>
      </c>
      <c r="AH72" t="e">
        <f t="shared" si="24"/>
        <v>#DIV/0!</v>
      </c>
      <c r="AI72" t="e">
        <f t="shared" si="31"/>
        <v>#DIV/0!</v>
      </c>
      <c r="AJ72" t="e">
        <f t="shared" si="25"/>
        <v>#DIV/0!</v>
      </c>
      <c r="AK72">
        <f t="shared" si="26"/>
        <v>0</v>
      </c>
      <c r="AL72" t="e">
        <f t="shared" si="27"/>
        <v>#N/A</v>
      </c>
      <c r="AM72">
        <f t="shared" si="28"/>
        <v>0</v>
      </c>
      <c r="AN72" t="e">
        <f t="shared" si="29"/>
        <v>#N/A</v>
      </c>
      <c r="AO72">
        <f>_xlfn.PERCENTILE.INC(INDEX($W$4:$W$263,MATCH(SPC!$B$13,IF(Setup!$B$11="Weekly",'SPC Backing (Hide)'!$B$4:$B$263,'SPC Backing (Hide)'!$E$4:$E$263),0),1):INDEX($W$4:$W$263,MATCH(SPC!$B$14,IF(Setup!$B$11="Weekly",'SPC Backing (Hide)'!$B$4:$B$263,'SPC Backing (Hide)'!$E$4:$E$263),0),1),'SPC Backing (Hide)'!$AO$3)</f>
        <v>0</v>
      </c>
      <c r="AP72">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2">
        <f t="shared" si="30"/>
        <v>1</v>
      </c>
    </row>
    <row r="73" spans="2:43" x14ac:dyDescent="0.2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f>AVERAGE(INDEX($F$4:$U$263,MATCH(SPC!$B$13,IF(Setup!$B$11="Weekly",'SPC Backing (Hide)'!$B$4:$B$263,'SPC Backing (Hide)'!$E$4:$E$263),0),MATCH($X$2,$F$3:$U$3,0)):INDEX($F$4:$U$263,MATCH(SPC!$B$14,IF(Setup!$B$11="Weekly",'SPC Backing (Hide)'!$B$4:$B$263,'SPC Backing (Hide)'!$E$4:$E$263),0),MATCH('SPC Backing (Hide)'!$X$2,'SPC Backing (Hide)'!$F$3:$U$3,0)))</f>
        <v>0</v>
      </c>
      <c r="Y73" cm="1">
        <f t="array" ref="Y73">ABS(INDEX($F$4:$U$263,ROW(A70),MATCH($X$2,$F$3:$U$3,0))-INDEX($F$4:$U$263,ROW(A69),MATCH($X$2,$F$3:$U$3,0)))</f>
        <v>0</v>
      </c>
      <c r="Z73" t="e">
        <f>AVERAGE(INDEX($Y$4:$Y$263,MATCH(SPC!$B$13,IF(Setup!$B$11="Weekly",'SPC Backing (Hide)'!$B$4:$B$263,'SPC Backing (Hide)'!$E$4:$E$263),0)):INDEX($Y$4:$Y$263,MATCH(SPC!$B$14,IF(Setup!$B$11="Weekly",'SPC Backing (Hide)'!$B$4:$B$263,'SPC Backing (Hide)'!$E$4:$E$263),0),1))</f>
        <v>#DIV/0!</v>
      </c>
      <c r="AA73" t="e">
        <f t="shared" si="17"/>
        <v>#DIV/0!</v>
      </c>
      <c r="AB73" t="e">
        <f t="shared" si="18"/>
        <v>#DIV/0!</v>
      </c>
      <c r="AC73" t="e">
        <f t="shared" si="19"/>
        <v>#DIV/0!</v>
      </c>
      <c r="AD73" t="e">
        <f t="shared" si="20"/>
        <v>#DIV/0!</v>
      </c>
      <c r="AE73" t="e">
        <f t="shared" si="21"/>
        <v>#DIV/0!</v>
      </c>
      <c r="AF73" t="e">
        <f t="shared" si="22"/>
        <v>#DIV/0!</v>
      </c>
      <c r="AG73" t="e">
        <f t="shared" si="23"/>
        <v>#DIV/0!</v>
      </c>
      <c r="AH73" t="e">
        <f t="shared" si="24"/>
        <v>#DIV/0!</v>
      </c>
      <c r="AI73" t="e">
        <f t="shared" si="31"/>
        <v>#DIV/0!</v>
      </c>
      <c r="AJ73" t="e">
        <f t="shared" si="25"/>
        <v>#DIV/0!</v>
      </c>
      <c r="AK73">
        <f t="shared" si="26"/>
        <v>0</v>
      </c>
      <c r="AL73" t="e">
        <f t="shared" si="27"/>
        <v>#N/A</v>
      </c>
      <c r="AM73">
        <f t="shared" si="28"/>
        <v>0</v>
      </c>
      <c r="AN73" t="e">
        <f t="shared" si="29"/>
        <v>#N/A</v>
      </c>
      <c r="AO73">
        <f>_xlfn.PERCENTILE.INC(INDEX($W$4:$W$263,MATCH(SPC!$B$13,IF(Setup!$B$11="Weekly",'SPC Backing (Hide)'!$B$4:$B$263,'SPC Backing (Hide)'!$E$4:$E$263),0),1):INDEX($W$4:$W$263,MATCH(SPC!$B$14,IF(Setup!$B$11="Weekly",'SPC Backing (Hide)'!$B$4:$B$263,'SPC Backing (Hide)'!$E$4:$E$263),0),1),'SPC Backing (Hide)'!$AO$3)</f>
        <v>0</v>
      </c>
      <c r="AP73">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3">
        <f t="shared" si="30"/>
        <v>1</v>
      </c>
    </row>
    <row r="74" spans="2:43" x14ac:dyDescent="0.2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f>AVERAGE(INDEX($F$4:$U$263,MATCH(SPC!$B$13,IF(Setup!$B$11="Weekly",'SPC Backing (Hide)'!$B$4:$B$263,'SPC Backing (Hide)'!$E$4:$E$263),0),MATCH($X$2,$F$3:$U$3,0)):INDEX($F$4:$U$263,MATCH(SPC!$B$14,IF(Setup!$B$11="Weekly",'SPC Backing (Hide)'!$B$4:$B$263,'SPC Backing (Hide)'!$E$4:$E$263),0),MATCH('SPC Backing (Hide)'!$X$2,'SPC Backing (Hide)'!$F$3:$U$3,0)))</f>
        <v>0</v>
      </c>
      <c r="Y74" cm="1">
        <f t="array" ref="Y74">ABS(INDEX($F$4:$U$263,ROW(A71),MATCH($X$2,$F$3:$U$3,0))-INDEX($F$4:$U$263,ROW(A70),MATCH($X$2,$F$3:$U$3,0)))</f>
        <v>0</v>
      </c>
      <c r="Z74" t="e">
        <f>AVERAGE(INDEX($Y$4:$Y$263,MATCH(SPC!$B$13,IF(Setup!$B$11="Weekly",'SPC Backing (Hide)'!$B$4:$B$263,'SPC Backing (Hide)'!$E$4:$E$263),0)):INDEX($Y$4:$Y$263,MATCH(SPC!$B$14,IF(Setup!$B$11="Weekly",'SPC Backing (Hide)'!$B$4:$B$263,'SPC Backing (Hide)'!$E$4:$E$263),0),1))</f>
        <v>#DIV/0!</v>
      </c>
      <c r="AA74" t="e">
        <f t="shared" si="17"/>
        <v>#DIV/0!</v>
      </c>
      <c r="AB74" t="e">
        <f t="shared" si="18"/>
        <v>#DIV/0!</v>
      </c>
      <c r="AC74" t="e">
        <f t="shared" si="19"/>
        <v>#DIV/0!</v>
      </c>
      <c r="AD74" t="e">
        <f t="shared" si="20"/>
        <v>#DIV/0!</v>
      </c>
      <c r="AE74" t="e">
        <f t="shared" si="21"/>
        <v>#DIV/0!</v>
      </c>
      <c r="AF74" t="e">
        <f t="shared" si="22"/>
        <v>#DIV/0!</v>
      </c>
      <c r="AG74" t="e">
        <f t="shared" si="23"/>
        <v>#DIV/0!</v>
      </c>
      <c r="AH74" t="e">
        <f t="shared" si="24"/>
        <v>#DIV/0!</v>
      </c>
      <c r="AI74" t="e">
        <f t="shared" si="31"/>
        <v>#DIV/0!</v>
      </c>
      <c r="AJ74" t="e">
        <f t="shared" si="25"/>
        <v>#DIV/0!</v>
      </c>
      <c r="AK74">
        <f t="shared" si="26"/>
        <v>0</v>
      </c>
      <c r="AL74" t="e">
        <f t="shared" si="27"/>
        <v>#N/A</v>
      </c>
      <c r="AM74">
        <f t="shared" si="28"/>
        <v>0</v>
      </c>
      <c r="AN74" t="e">
        <f t="shared" si="29"/>
        <v>#N/A</v>
      </c>
      <c r="AO74">
        <f>_xlfn.PERCENTILE.INC(INDEX($W$4:$W$263,MATCH(SPC!$B$13,IF(Setup!$B$11="Weekly",'SPC Backing (Hide)'!$B$4:$B$263,'SPC Backing (Hide)'!$E$4:$E$263),0),1):INDEX($W$4:$W$263,MATCH(SPC!$B$14,IF(Setup!$B$11="Weekly",'SPC Backing (Hide)'!$B$4:$B$263,'SPC Backing (Hide)'!$E$4:$E$263),0),1),'SPC Backing (Hide)'!$AO$3)</f>
        <v>0</v>
      </c>
      <c r="AP74">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4">
        <f t="shared" si="30"/>
        <v>1</v>
      </c>
    </row>
    <row r="75" spans="2:43" x14ac:dyDescent="0.2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f>AVERAGE(INDEX($F$4:$U$263,MATCH(SPC!$B$13,IF(Setup!$B$11="Weekly",'SPC Backing (Hide)'!$B$4:$B$263,'SPC Backing (Hide)'!$E$4:$E$263),0),MATCH($X$2,$F$3:$U$3,0)):INDEX($F$4:$U$263,MATCH(SPC!$B$14,IF(Setup!$B$11="Weekly",'SPC Backing (Hide)'!$B$4:$B$263,'SPC Backing (Hide)'!$E$4:$E$263),0),MATCH('SPC Backing (Hide)'!$X$2,'SPC Backing (Hide)'!$F$3:$U$3,0)))</f>
        <v>0</v>
      </c>
      <c r="Y75" cm="1">
        <f t="array" ref="Y75">ABS(INDEX($F$4:$U$263,ROW(A72),MATCH($X$2,$F$3:$U$3,0))-INDEX($F$4:$U$263,ROW(A71),MATCH($X$2,$F$3:$U$3,0)))</f>
        <v>0</v>
      </c>
      <c r="Z75" t="e">
        <f>AVERAGE(INDEX($Y$4:$Y$263,MATCH(SPC!$B$13,IF(Setup!$B$11="Weekly",'SPC Backing (Hide)'!$B$4:$B$263,'SPC Backing (Hide)'!$E$4:$E$263),0)):INDEX($Y$4:$Y$263,MATCH(SPC!$B$14,IF(Setup!$B$11="Weekly",'SPC Backing (Hide)'!$B$4:$B$263,'SPC Backing (Hide)'!$E$4:$E$263),0),1))</f>
        <v>#DIV/0!</v>
      </c>
      <c r="AA75" t="e">
        <f t="shared" si="17"/>
        <v>#DIV/0!</v>
      </c>
      <c r="AB75" t="e">
        <f t="shared" si="18"/>
        <v>#DIV/0!</v>
      </c>
      <c r="AC75" t="e">
        <f t="shared" si="19"/>
        <v>#DIV/0!</v>
      </c>
      <c r="AD75" t="e">
        <f t="shared" si="20"/>
        <v>#DIV/0!</v>
      </c>
      <c r="AE75" t="e">
        <f t="shared" si="21"/>
        <v>#DIV/0!</v>
      </c>
      <c r="AF75" t="e">
        <f t="shared" si="22"/>
        <v>#DIV/0!</v>
      </c>
      <c r="AG75" t="e">
        <f t="shared" si="23"/>
        <v>#DIV/0!</v>
      </c>
      <c r="AH75" t="e">
        <f t="shared" si="24"/>
        <v>#DIV/0!</v>
      </c>
      <c r="AI75" t="e">
        <f t="shared" si="31"/>
        <v>#DIV/0!</v>
      </c>
      <c r="AJ75" t="e">
        <f t="shared" si="25"/>
        <v>#DIV/0!</v>
      </c>
      <c r="AK75">
        <f t="shared" si="26"/>
        <v>0</v>
      </c>
      <c r="AL75" t="e">
        <f t="shared" si="27"/>
        <v>#N/A</v>
      </c>
      <c r="AM75">
        <f t="shared" si="28"/>
        <v>0</v>
      </c>
      <c r="AN75" t="e">
        <f t="shared" si="29"/>
        <v>#N/A</v>
      </c>
      <c r="AO75">
        <f>_xlfn.PERCENTILE.INC(INDEX($W$4:$W$263,MATCH(SPC!$B$13,IF(Setup!$B$11="Weekly",'SPC Backing (Hide)'!$B$4:$B$263,'SPC Backing (Hide)'!$E$4:$E$263),0),1):INDEX($W$4:$W$263,MATCH(SPC!$B$14,IF(Setup!$B$11="Weekly",'SPC Backing (Hide)'!$B$4:$B$263,'SPC Backing (Hide)'!$E$4:$E$263),0),1),'SPC Backing (Hide)'!$AO$3)</f>
        <v>0</v>
      </c>
      <c r="AP75">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5">
        <f t="shared" si="30"/>
        <v>1</v>
      </c>
    </row>
    <row r="76" spans="2:43" x14ac:dyDescent="0.2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f>AVERAGE(INDEX($F$4:$U$263,MATCH(SPC!$B$13,IF(Setup!$B$11="Weekly",'SPC Backing (Hide)'!$B$4:$B$263,'SPC Backing (Hide)'!$E$4:$E$263),0),MATCH($X$2,$F$3:$U$3,0)):INDEX($F$4:$U$263,MATCH(SPC!$B$14,IF(Setup!$B$11="Weekly",'SPC Backing (Hide)'!$B$4:$B$263,'SPC Backing (Hide)'!$E$4:$E$263),0),MATCH('SPC Backing (Hide)'!$X$2,'SPC Backing (Hide)'!$F$3:$U$3,0)))</f>
        <v>0</v>
      </c>
      <c r="Y76" cm="1">
        <f t="array" ref="Y76">ABS(INDEX($F$4:$U$263,ROW(A73),MATCH($X$2,$F$3:$U$3,0))-INDEX($F$4:$U$263,ROW(A72),MATCH($X$2,$F$3:$U$3,0)))</f>
        <v>0</v>
      </c>
      <c r="Z76" t="e">
        <f>AVERAGE(INDEX($Y$4:$Y$263,MATCH(SPC!$B$13,IF(Setup!$B$11="Weekly",'SPC Backing (Hide)'!$B$4:$B$263,'SPC Backing (Hide)'!$E$4:$E$263),0)):INDEX($Y$4:$Y$263,MATCH(SPC!$B$14,IF(Setup!$B$11="Weekly",'SPC Backing (Hide)'!$B$4:$B$263,'SPC Backing (Hide)'!$E$4:$E$263),0),1))</f>
        <v>#DIV/0!</v>
      </c>
      <c r="AA76" t="e">
        <f t="shared" si="17"/>
        <v>#DIV/0!</v>
      </c>
      <c r="AB76" t="e">
        <f t="shared" si="18"/>
        <v>#DIV/0!</v>
      </c>
      <c r="AC76" t="e">
        <f t="shared" si="19"/>
        <v>#DIV/0!</v>
      </c>
      <c r="AD76" t="e">
        <f t="shared" si="20"/>
        <v>#DIV/0!</v>
      </c>
      <c r="AE76" t="e">
        <f t="shared" si="21"/>
        <v>#DIV/0!</v>
      </c>
      <c r="AF76" t="e">
        <f t="shared" si="22"/>
        <v>#DIV/0!</v>
      </c>
      <c r="AG76" t="e">
        <f t="shared" si="23"/>
        <v>#DIV/0!</v>
      </c>
      <c r="AH76" t="e">
        <f t="shared" si="24"/>
        <v>#DIV/0!</v>
      </c>
      <c r="AI76" t="e">
        <f t="shared" si="31"/>
        <v>#DIV/0!</v>
      </c>
      <c r="AJ76" t="e">
        <f t="shared" si="25"/>
        <v>#DIV/0!</v>
      </c>
      <c r="AK76">
        <f t="shared" si="26"/>
        <v>0</v>
      </c>
      <c r="AL76" t="e">
        <f t="shared" si="27"/>
        <v>#N/A</v>
      </c>
      <c r="AM76">
        <f t="shared" si="28"/>
        <v>0</v>
      </c>
      <c r="AN76" t="e">
        <f t="shared" si="29"/>
        <v>#N/A</v>
      </c>
      <c r="AO76">
        <f>_xlfn.PERCENTILE.INC(INDEX($W$4:$W$263,MATCH(SPC!$B$13,IF(Setup!$B$11="Weekly",'SPC Backing (Hide)'!$B$4:$B$263,'SPC Backing (Hide)'!$E$4:$E$263),0),1):INDEX($W$4:$W$263,MATCH(SPC!$B$14,IF(Setup!$B$11="Weekly",'SPC Backing (Hide)'!$B$4:$B$263,'SPC Backing (Hide)'!$E$4:$E$263),0),1),'SPC Backing (Hide)'!$AO$3)</f>
        <v>0</v>
      </c>
      <c r="AP76">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6">
        <f t="shared" si="30"/>
        <v>1</v>
      </c>
    </row>
    <row r="77" spans="2:43" x14ac:dyDescent="0.2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f>AVERAGE(INDEX($F$4:$U$263,MATCH(SPC!$B$13,IF(Setup!$B$11="Weekly",'SPC Backing (Hide)'!$B$4:$B$263,'SPC Backing (Hide)'!$E$4:$E$263),0),MATCH($X$2,$F$3:$U$3,0)):INDEX($F$4:$U$263,MATCH(SPC!$B$14,IF(Setup!$B$11="Weekly",'SPC Backing (Hide)'!$B$4:$B$263,'SPC Backing (Hide)'!$E$4:$E$263),0),MATCH('SPC Backing (Hide)'!$X$2,'SPC Backing (Hide)'!$F$3:$U$3,0)))</f>
        <v>0</v>
      </c>
      <c r="Y77" cm="1">
        <f t="array" ref="Y77">ABS(INDEX($F$4:$U$263,ROW(A74),MATCH($X$2,$F$3:$U$3,0))-INDEX($F$4:$U$263,ROW(A73),MATCH($X$2,$F$3:$U$3,0)))</f>
        <v>0</v>
      </c>
      <c r="Z77" t="e">
        <f>AVERAGE(INDEX($Y$4:$Y$263,MATCH(SPC!$B$13,IF(Setup!$B$11="Weekly",'SPC Backing (Hide)'!$B$4:$B$263,'SPC Backing (Hide)'!$E$4:$E$263),0)):INDEX($Y$4:$Y$263,MATCH(SPC!$B$14,IF(Setup!$B$11="Weekly",'SPC Backing (Hide)'!$B$4:$B$263,'SPC Backing (Hide)'!$E$4:$E$263),0),1))</f>
        <v>#DIV/0!</v>
      </c>
      <c r="AA77" t="e">
        <f t="shared" si="17"/>
        <v>#DIV/0!</v>
      </c>
      <c r="AB77" t="e">
        <f t="shared" si="18"/>
        <v>#DIV/0!</v>
      </c>
      <c r="AC77" t="e">
        <f t="shared" si="19"/>
        <v>#DIV/0!</v>
      </c>
      <c r="AD77" t="e">
        <f t="shared" si="20"/>
        <v>#DIV/0!</v>
      </c>
      <c r="AE77" t="e">
        <f t="shared" si="21"/>
        <v>#DIV/0!</v>
      </c>
      <c r="AF77" t="e">
        <f t="shared" si="22"/>
        <v>#DIV/0!</v>
      </c>
      <c r="AG77" t="e">
        <f t="shared" si="23"/>
        <v>#DIV/0!</v>
      </c>
      <c r="AH77" t="e">
        <f t="shared" si="24"/>
        <v>#DIV/0!</v>
      </c>
      <c r="AI77" t="e">
        <f t="shared" si="31"/>
        <v>#DIV/0!</v>
      </c>
      <c r="AJ77" t="e">
        <f t="shared" si="25"/>
        <v>#DIV/0!</v>
      </c>
      <c r="AK77">
        <f t="shared" si="26"/>
        <v>0</v>
      </c>
      <c r="AL77" t="e">
        <f t="shared" si="27"/>
        <v>#N/A</v>
      </c>
      <c r="AM77">
        <f t="shared" si="28"/>
        <v>0</v>
      </c>
      <c r="AN77" t="e">
        <f t="shared" si="29"/>
        <v>#N/A</v>
      </c>
      <c r="AO77">
        <f>_xlfn.PERCENTILE.INC(INDEX($W$4:$W$263,MATCH(SPC!$B$13,IF(Setup!$B$11="Weekly",'SPC Backing (Hide)'!$B$4:$B$263,'SPC Backing (Hide)'!$E$4:$E$263),0),1):INDEX($W$4:$W$263,MATCH(SPC!$B$14,IF(Setup!$B$11="Weekly",'SPC Backing (Hide)'!$B$4:$B$263,'SPC Backing (Hide)'!$E$4:$E$263),0),1),'SPC Backing (Hide)'!$AO$3)</f>
        <v>0</v>
      </c>
      <c r="AP77">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7">
        <f t="shared" si="30"/>
        <v>1</v>
      </c>
    </row>
    <row r="78" spans="2:43" x14ac:dyDescent="0.2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f>AVERAGE(INDEX($F$4:$U$263,MATCH(SPC!$B$13,IF(Setup!$B$11="Weekly",'SPC Backing (Hide)'!$B$4:$B$263,'SPC Backing (Hide)'!$E$4:$E$263),0),MATCH($X$2,$F$3:$U$3,0)):INDEX($F$4:$U$263,MATCH(SPC!$B$14,IF(Setup!$B$11="Weekly",'SPC Backing (Hide)'!$B$4:$B$263,'SPC Backing (Hide)'!$E$4:$E$263),0),MATCH('SPC Backing (Hide)'!$X$2,'SPC Backing (Hide)'!$F$3:$U$3,0)))</f>
        <v>0</v>
      </c>
      <c r="Y78" cm="1">
        <f t="array" ref="Y78">ABS(INDEX($F$4:$U$263,ROW(A75),MATCH($X$2,$F$3:$U$3,0))-INDEX($F$4:$U$263,ROW(A74),MATCH($X$2,$F$3:$U$3,0)))</f>
        <v>0</v>
      </c>
      <c r="Z78" t="e">
        <f>AVERAGE(INDEX($Y$4:$Y$263,MATCH(SPC!$B$13,IF(Setup!$B$11="Weekly",'SPC Backing (Hide)'!$B$4:$B$263,'SPC Backing (Hide)'!$E$4:$E$263),0)):INDEX($Y$4:$Y$263,MATCH(SPC!$B$14,IF(Setup!$B$11="Weekly",'SPC Backing (Hide)'!$B$4:$B$263,'SPC Backing (Hide)'!$E$4:$E$263),0),1))</f>
        <v>#DIV/0!</v>
      </c>
      <c r="AA78" t="e">
        <f t="shared" si="17"/>
        <v>#DIV/0!</v>
      </c>
      <c r="AB78" t="e">
        <f t="shared" si="18"/>
        <v>#DIV/0!</v>
      </c>
      <c r="AC78" t="e">
        <f t="shared" si="19"/>
        <v>#DIV/0!</v>
      </c>
      <c r="AD78" t="e">
        <f t="shared" si="20"/>
        <v>#DIV/0!</v>
      </c>
      <c r="AE78" t="e">
        <f t="shared" si="21"/>
        <v>#DIV/0!</v>
      </c>
      <c r="AF78" t="e">
        <f t="shared" si="22"/>
        <v>#DIV/0!</v>
      </c>
      <c r="AG78" t="e">
        <f t="shared" si="23"/>
        <v>#DIV/0!</v>
      </c>
      <c r="AH78" t="e">
        <f t="shared" si="24"/>
        <v>#DIV/0!</v>
      </c>
      <c r="AI78" t="e">
        <f t="shared" si="31"/>
        <v>#DIV/0!</v>
      </c>
      <c r="AJ78" t="e">
        <f t="shared" si="25"/>
        <v>#DIV/0!</v>
      </c>
      <c r="AK78">
        <f t="shared" si="26"/>
        <v>0</v>
      </c>
      <c r="AL78" t="e">
        <f t="shared" si="27"/>
        <v>#N/A</v>
      </c>
      <c r="AM78">
        <f t="shared" si="28"/>
        <v>0</v>
      </c>
      <c r="AN78" t="e">
        <f t="shared" si="29"/>
        <v>#N/A</v>
      </c>
      <c r="AO78">
        <f>_xlfn.PERCENTILE.INC(INDEX($W$4:$W$263,MATCH(SPC!$B$13,IF(Setup!$B$11="Weekly",'SPC Backing (Hide)'!$B$4:$B$263,'SPC Backing (Hide)'!$E$4:$E$263),0),1):INDEX($W$4:$W$263,MATCH(SPC!$B$14,IF(Setup!$B$11="Weekly",'SPC Backing (Hide)'!$B$4:$B$263,'SPC Backing (Hide)'!$E$4:$E$263),0),1),'SPC Backing (Hide)'!$AO$3)</f>
        <v>0</v>
      </c>
      <c r="AP78">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8">
        <f t="shared" si="30"/>
        <v>1</v>
      </c>
    </row>
    <row r="79" spans="2:43" x14ac:dyDescent="0.2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f>AVERAGE(INDEX($F$4:$U$263,MATCH(SPC!$B$13,IF(Setup!$B$11="Weekly",'SPC Backing (Hide)'!$B$4:$B$263,'SPC Backing (Hide)'!$E$4:$E$263),0),MATCH($X$2,$F$3:$U$3,0)):INDEX($F$4:$U$263,MATCH(SPC!$B$14,IF(Setup!$B$11="Weekly",'SPC Backing (Hide)'!$B$4:$B$263,'SPC Backing (Hide)'!$E$4:$E$263),0),MATCH('SPC Backing (Hide)'!$X$2,'SPC Backing (Hide)'!$F$3:$U$3,0)))</f>
        <v>0</v>
      </c>
      <c r="Y79" cm="1">
        <f t="array" ref="Y79">ABS(INDEX($F$4:$U$263,ROW(A76),MATCH($X$2,$F$3:$U$3,0))-INDEX($F$4:$U$263,ROW(A75),MATCH($X$2,$F$3:$U$3,0)))</f>
        <v>0</v>
      </c>
      <c r="Z79" t="e">
        <f>AVERAGE(INDEX($Y$4:$Y$263,MATCH(SPC!$B$13,IF(Setup!$B$11="Weekly",'SPC Backing (Hide)'!$B$4:$B$263,'SPC Backing (Hide)'!$E$4:$E$263),0)):INDEX($Y$4:$Y$263,MATCH(SPC!$B$14,IF(Setup!$B$11="Weekly",'SPC Backing (Hide)'!$B$4:$B$263,'SPC Backing (Hide)'!$E$4:$E$263),0),1))</f>
        <v>#DIV/0!</v>
      </c>
      <c r="AA79" t="e">
        <f t="shared" si="17"/>
        <v>#DIV/0!</v>
      </c>
      <c r="AB79" t="e">
        <f t="shared" si="18"/>
        <v>#DIV/0!</v>
      </c>
      <c r="AC79" t="e">
        <f t="shared" si="19"/>
        <v>#DIV/0!</v>
      </c>
      <c r="AD79" t="e">
        <f t="shared" si="20"/>
        <v>#DIV/0!</v>
      </c>
      <c r="AE79" t="e">
        <f t="shared" si="21"/>
        <v>#DIV/0!</v>
      </c>
      <c r="AF79" t="e">
        <f t="shared" si="22"/>
        <v>#DIV/0!</v>
      </c>
      <c r="AG79" t="e">
        <f t="shared" si="23"/>
        <v>#DIV/0!</v>
      </c>
      <c r="AH79" t="e">
        <f t="shared" si="24"/>
        <v>#DIV/0!</v>
      </c>
      <c r="AI79" t="e">
        <f t="shared" si="31"/>
        <v>#DIV/0!</v>
      </c>
      <c r="AJ79" t="e">
        <f t="shared" si="25"/>
        <v>#DIV/0!</v>
      </c>
      <c r="AK79">
        <f t="shared" si="26"/>
        <v>0</v>
      </c>
      <c r="AL79" t="e">
        <f t="shared" si="27"/>
        <v>#N/A</v>
      </c>
      <c r="AM79">
        <f t="shared" si="28"/>
        <v>0</v>
      </c>
      <c r="AN79" t="e">
        <f t="shared" si="29"/>
        <v>#N/A</v>
      </c>
      <c r="AO79">
        <f>_xlfn.PERCENTILE.INC(INDEX($W$4:$W$263,MATCH(SPC!$B$13,IF(Setup!$B$11="Weekly",'SPC Backing (Hide)'!$B$4:$B$263,'SPC Backing (Hide)'!$E$4:$E$263),0),1):INDEX($W$4:$W$263,MATCH(SPC!$B$14,IF(Setup!$B$11="Weekly",'SPC Backing (Hide)'!$B$4:$B$263,'SPC Backing (Hide)'!$E$4:$E$263),0),1),'SPC Backing (Hide)'!$AO$3)</f>
        <v>0</v>
      </c>
      <c r="AP79">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9">
        <f t="shared" si="30"/>
        <v>1</v>
      </c>
    </row>
    <row r="80" spans="2:43" x14ac:dyDescent="0.2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f>AVERAGE(INDEX($F$4:$U$263,MATCH(SPC!$B$13,IF(Setup!$B$11="Weekly",'SPC Backing (Hide)'!$B$4:$B$263,'SPC Backing (Hide)'!$E$4:$E$263),0),MATCH($X$2,$F$3:$U$3,0)):INDEX($F$4:$U$263,MATCH(SPC!$B$14,IF(Setup!$B$11="Weekly",'SPC Backing (Hide)'!$B$4:$B$263,'SPC Backing (Hide)'!$E$4:$E$263),0),MATCH('SPC Backing (Hide)'!$X$2,'SPC Backing (Hide)'!$F$3:$U$3,0)))</f>
        <v>0</v>
      </c>
      <c r="Y80" cm="1">
        <f t="array" ref="Y80">ABS(INDEX($F$4:$U$263,ROW(A77),MATCH($X$2,$F$3:$U$3,0))-INDEX($F$4:$U$263,ROW(A76),MATCH($X$2,$F$3:$U$3,0)))</f>
        <v>0</v>
      </c>
      <c r="Z80" t="e">
        <f>AVERAGE(INDEX($Y$4:$Y$263,MATCH(SPC!$B$13,IF(Setup!$B$11="Weekly",'SPC Backing (Hide)'!$B$4:$B$263,'SPC Backing (Hide)'!$E$4:$E$263),0)):INDEX($Y$4:$Y$263,MATCH(SPC!$B$14,IF(Setup!$B$11="Weekly",'SPC Backing (Hide)'!$B$4:$B$263,'SPC Backing (Hide)'!$E$4:$E$263),0),1))</f>
        <v>#DIV/0!</v>
      </c>
      <c r="AA80" t="e">
        <f t="shared" si="17"/>
        <v>#DIV/0!</v>
      </c>
      <c r="AB80" t="e">
        <f t="shared" si="18"/>
        <v>#DIV/0!</v>
      </c>
      <c r="AC80" t="e">
        <f t="shared" si="19"/>
        <v>#DIV/0!</v>
      </c>
      <c r="AD80" t="e">
        <f t="shared" si="20"/>
        <v>#DIV/0!</v>
      </c>
      <c r="AE80" t="e">
        <f t="shared" si="21"/>
        <v>#DIV/0!</v>
      </c>
      <c r="AF80" t="e">
        <f t="shared" si="22"/>
        <v>#DIV/0!</v>
      </c>
      <c r="AG80" t="e">
        <f t="shared" si="23"/>
        <v>#DIV/0!</v>
      </c>
      <c r="AH80" t="e">
        <f t="shared" si="24"/>
        <v>#DIV/0!</v>
      </c>
      <c r="AI80" t="e">
        <f t="shared" si="31"/>
        <v>#DIV/0!</v>
      </c>
      <c r="AJ80" t="e">
        <f t="shared" si="25"/>
        <v>#DIV/0!</v>
      </c>
      <c r="AK80">
        <f t="shared" si="26"/>
        <v>0</v>
      </c>
      <c r="AL80" t="e">
        <f t="shared" si="27"/>
        <v>#N/A</v>
      </c>
      <c r="AM80">
        <f t="shared" si="28"/>
        <v>0</v>
      </c>
      <c r="AN80" t="e">
        <f t="shared" si="29"/>
        <v>#N/A</v>
      </c>
      <c r="AO80">
        <f>_xlfn.PERCENTILE.INC(INDEX($W$4:$W$263,MATCH(SPC!$B$13,IF(Setup!$B$11="Weekly",'SPC Backing (Hide)'!$B$4:$B$263,'SPC Backing (Hide)'!$E$4:$E$263),0),1):INDEX($W$4:$W$263,MATCH(SPC!$B$14,IF(Setup!$B$11="Weekly",'SPC Backing (Hide)'!$B$4:$B$263,'SPC Backing (Hide)'!$E$4:$E$263),0),1),'SPC Backing (Hide)'!$AO$3)</f>
        <v>0</v>
      </c>
      <c r="AP80">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0">
        <f t="shared" si="30"/>
        <v>1</v>
      </c>
    </row>
    <row r="81" spans="2:43" x14ac:dyDescent="0.2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f>AVERAGE(INDEX($F$4:$U$263,MATCH(SPC!$B$13,IF(Setup!$B$11="Weekly",'SPC Backing (Hide)'!$B$4:$B$263,'SPC Backing (Hide)'!$E$4:$E$263),0),MATCH($X$2,$F$3:$U$3,0)):INDEX($F$4:$U$263,MATCH(SPC!$B$14,IF(Setup!$B$11="Weekly",'SPC Backing (Hide)'!$B$4:$B$263,'SPC Backing (Hide)'!$E$4:$E$263),0),MATCH('SPC Backing (Hide)'!$X$2,'SPC Backing (Hide)'!$F$3:$U$3,0)))</f>
        <v>0</v>
      </c>
      <c r="Y81" cm="1">
        <f t="array" ref="Y81">ABS(INDEX($F$4:$U$263,ROW(A78),MATCH($X$2,$F$3:$U$3,0))-INDEX($F$4:$U$263,ROW(A77),MATCH($X$2,$F$3:$U$3,0)))</f>
        <v>0</v>
      </c>
      <c r="Z81" t="e">
        <f>AVERAGE(INDEX($Y$4:$Y$263,MATCH(SPC!$B$13,IF(Setup!$B$11="Weekly",'SPC Backing (Hide)'!$B$4:$B$263,'SPC Backing (Hide)'!$E$4:$E$263),0)):INDEX($Y$4:$Y$263,MATCH(SPC!$B$14,IF(Setup!$B$11="Weekly",'SPC Backing (Hide)'!$B$4:$B$263,'SPC Backing (Hide)'!$E$4:$E$263),0),1))</f>
        <v>#DIV/0!</v>
      </c>
      <c r="AA81" t="e">
        <f t="shared" si="17"/>
        <v>#DIV/0!</v>
      </c>
      <c r="AB81" t="e">
        <f t="shared" si="18"/>
        <v>#DIV/0!</v>
      </c>
      <c r="AC81" t="e">
        <f t="shared" si="19"/>
        <v>#DIV/0!</v>
      </c>
      <c r="AD81" t="e">
        <f t="shared" si="20"/>
        <v>#DIV/0!</v>
      </c>
      <c r="AE81" t="e">
        <f t="shared" si="21"/>
        <v>#DIV/0!</v>
      </c>
      <c r="AF81" t="e">
        <f t="shared" si="22"/>
        <v>#DIV/0!</v>
      </c>
      <c r="AG81" t="e">
        <f t="shared" si="23"/>
        <v>#DIV/0!</v>
      </c>
      <c r="AH81" t="e">
        <f t="shared" si="24"/>
        <v>#DIV/0!</v>
      </c>
      <c r="AI81" t="e">
        <f t="shared" si="31"/>
        <v>#DIV/0!</v>
      </c>
      <c r="AJ81" t="e">
        <f t="shared" si="25"/>
        <v>#DIV/0!</v>
      </c>
      <c r="AK81">
        <f t="shared" si="26"/>
        <v>0</v>
      </c>
      <c r="AL81" t="e">
        <f t="shared" si="27"/>
        <v>#N/A</v>
      </c>
      <c r="AM81">
        <f t="shared" si="28"/>
        <v>0</v>
      </c>
      <c r="AN81" t="e">
        <f t="shared" si="29"/>
        <v>#N/A</v>
      </c>
      <c r="AO81">
        <f>_xlfn.PERCENTILE.INC(INDEX($W$4:$W$263,MATCH(SPC!$B$13,IF(Setup!$B$11="Weekly",'SPC Backing (Hide)'!$B$4:$B$263,'SPC Backing (Hide)'!$E$4:$E$263),0),1):INDEX($W$4:$W$263,MATCH(SPC!$B$14,IF(Setup!$B$11="Weekly",'SPC Backing (Hide)'!$B$4:$B$263,'SPC Backing (Hide)'!$E$4:$E$263),0),1),'SPC Backing (Hide)'!$AO$3)</f>
        <v>0</v>
      </c>
      <c r="AP81">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1">
        <f t="shared" si="30"/>
        <v>1</v>
      </c>
    </row>
    <row r="82" spans="2:43" x14ac:dyDescent="0.2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f>AVERAGE(INDEX($F$4:$U$263,MATCH(SPC!$B$13,IF(Setup!$B$11="Weekly",'SPC Backing (Hide)'!$B$4:$B$263,'SPC Backing (Hide)'!$E$4:$E$263),0),MATCH($X$2,$F$3:$U$3,0)):INDEX($F$4:$U$263,MATCH(SPC!$B$14,IF(Setup!$B$11="Weekly",'SPC Backing (Hide)'!$B$4:$B$263,'SPC Backing (Hide)'!$E$4:$E$263),0),MATCH('SPC Backing (Hide)'!$X$2,'SPC Backing (Hide)'!$F$3:$U$3,0)))</f>
        <v>0</v>
      </c>
      <c r="Y82" cm="1">
        <f t="array" ref="Y82">ABS(INDEX($F$4:$U$263,ROW(A79),MATCH($X$2,$F$3:$U$3,0))-INDEX($F$4:$U$263,ROW(A78),MATCH($X$2,$F$3:$U$3,0)))</f>
        <v>0</v>
      </c>
      <c r="Z82" t="e">
        <f>AVERAGE(INDEX($Y$4:$Y$263,MATCH(SPC!$B$13,IF(Setup!$B$11="Weekly",'SPC Backing (Hide)'!$B$4:$B$263,'SPC Backing (Hide)'!$E$4:$E$263),0)):INDEX($Y$4:$Y$263,MATCH(SPC!$B$14,IF(Setup!$B$11="Weekly",'SPC Backing (Hide)'!$B$4:$B$263,'SPC Backing (Hide)'!$E$4:$E$263),0),1))</f>
        <v>#DIV/0!</v>
      </c>
      <c r="AA82" t="e">
        <f t="shared" si="17"/>
        <v>#DIV/0!</v>
      </c>
      <c r="AB82" t="e">
        <f t="shared" si="18"/>
        <v>#DIV/0!</v>
      </c>
      <c r="AC82" t="e">
        <f t="shared" si="19"/>
        <v>#DIV/0!</v>
      </c>
      <c r="AD82" t="e">
        <f t="shared" si="20"/>
        <v>#DIV/0!</v>
      </c>
      <c r="AE82" t="e">
        <f t="shared" si="21"/>
        <v>#DIV/0!</v>
      </c>
      <c r="AF82" t="e">
        <f t="shared" si="22"/>
        <v>#DIV/0!</v>
      </c>
      <c r="AG82" t="e">
        <f t="shared" si="23"/>
        <v>#DIV/0!</v>
      </c>
      <c r="AH82" t="e">
        <f t="shared" si="24"/>
        <v>#DIV/0!</v>
      </c>
      <c r="AI82" t="e">
        <f t="shared" si="31"/>
        <v>#DIV/0!</v>
      </c>
      <c r="AJ82" t="e">
        <f t="shared" si="25"/>
        <v>#DIV/0!</v>
      </c>
      <c r="AK82">
        <f t="shared" si="26"/>
        <v>0</v>
      </c>
      <c r="AL82" t="e">
        <f t="shared" si="27"/>
        <v>#N/A</v>
      </c>
      <c r="AM82">
        <f t="shared" si="28"/>
        <v>0</v>
      </c>
      <c r="AN82" t="e">
        <f t="shared" si="29"/>
        <v>#N/A</v>
      </c>
      <c r="AO82">
        <f>_xlfn.PERCENTILE.INC(INDEX($W$4:$W$263,MATCH(SPC!$B$13,IF(Setup!$B$11="Weekly",'SPC Backing (Hide)'!$B$4:$B$263,'SPC Backing (Hide)'!$E$4:$E$263),0),1):INDEX($W$4:$W$263,MATCH(SPC!$B$14,IF(Setup!$B$11="Weekly",'SPC Backing (Hide)'!$B$4:$B$263,'SPC Backing (Hide)'!$E$4:$E$263),0),1),'SPC Backing (Hide)'!$AO$3)</f>
        <v>0</v>
      </c>
      <c r="AP82">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2">
        <f t="shared" si="30"/>
        <v>1</v>
      </c>
    </row>
    <row r="83" spans="2:43" x14ac:dyDescent="0.2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f>AVERAGE(INDEX($F$4:$U$263,MATCH(SPC!$B$13,IF(Setup!$B$11="Weekly",'SPC Backing (Hide)'!$B$4:$B$263,'SPC Backing (Hide)'!$E$4:$E$263),0),MATCH($X$2,$F$3:$U$3,0)):INDEX($F$4:$U$263,MATCH(SPC!$B$14,IF(Setup!$B$11="Weekly",'SPC Backing (Hide)'!$B$4:$B$263,'SPC Backing (Hide)'!$E$4:$E$263),0),MATCH('SPC Backing (Hide)'!$X$2,'SPC Backing (Hide)'!$F$3:$U$3,0)))</f>
        <v>0</v>
      </c>
      <c r="Y83" cm="1">
        <f t="array" ref="Y83">ABS(INDEX($F$4:$U$263,ROW(A80),MATCH($X$2,$F$3:$U$3,0))-INDEX($F$4:$U$263,ROW(A79),MATCH($X$2,$F$3:$U$3,0)))</f>
        <v>0</v>
      </c>
      <c r="Z83" t="e">
        <f>AVERAGE(INDEX($Y$4:$Y$263,MATCH(SPC!$B$13,IF(Setup!$B$11="Weekly",'SPC Backing (Hide)'!$B$4:$B$263,'SPC Backing (Hide)'!$E$4:$E$263),0)):INDEX($Y$4:$Y$263,MATCH(SPC!$B$14,IF(Setup!$B$11="Weekly",'SPC Backing (Hide)'!$B$4:$B$263,'SPC Backing (Hide)'!$E$4:$E$263),0),1))</f>
        <v>#DIV/0!</v>
      </c>
      <c r="AA83" t="e">
        <f t="shared" si="17"/>
        <v>#DIV/0!</v>
      </c>
      <c r="AB83" t="e">
        <f t="shared" si="18"/>
        <v>#DIV/0!</v>
      </c>
      <c r="AC83" t="e">
        <f t="shared" si="19"/>
        <v>#DIV/0!</v>
      </c>
      <c r="AD83" t="e">
        <f t="shared" si="20"/>
        <v>#DIV/0!</v>
      </c>
      <c r="AE83" t="e">
        <f t="shared" si="21"/>
        <v>#DIV/0!</v>
      </c>
      <c r="AF83" t="e">
        <f t="shared" si="22"/>
        <v>#DIV/0!</v>
      </c>
      <c r="AG83" t="e">
        <f t="shared" si="23"/>
        <v>#DIV/0!</v>
      </c>
      <c r="AH83" t="e">
        <f t="shared" si="24"/>
        <v>#DIV/0!</v>
      </c>
      <c r="AI83" t="e">
        <f t="shared" si="31"/>
        <v>#DIV/0!</v>
      </c>
      <c r="AJ83" t="e">
        <f t="shared" si="25"/>
        <v>#DIV/0!</v>
      </c>
      <c r="AK83">
        <f t="shared" si="26"/>
        <v>0</v>
      </c>
      <c r="AL83" t="e">
        <f t="shared" si="27"/>
        <v>#N/A</v>
      </c>
      <c r="AM83">
        <f t="shared" si="28"/>
        <v>0</v>
      </c>
      <c r="AN83" t="e">
        <f t="shared" si="29"/>
        <v>#N/A</v>
      </c>
      <c r="AO83">
        <f>_xlfn.PERCENTILE.INC(INDEX($W$4:$W$263,MATCH(SPC!$B$13,IF(Setup!$B$11="Weekly",'SPC Backing (Hide)'!$B$4:$B$263,'SPC Backing (Hide)'!$E$4:$E$263),0),1):INDEX($W$4:$W$263,MATCH(SPC!$B$14,IF(Setup!$B$11="Weekly",'SPC Backing (Hide)'!$B$4:$B$263,'SPC Backing (Hide)'!$E$4:$E$263),0),1),'SPC Backing (Hide)'!$AO$3)</f>
        <v>0</v>
      </c>
      <c r="AP83">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3">
        <f t="shared" si="30"/>
        <v>1</v>
      </c>
    </row>
    <row r="84" spans="2:43" x14ac:dyDescent="0.2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f>AVERAGE(INDEX($F$4:$U$263,MATCH(SPC!$B$13,IF(Setup!$B$11="Weekly",'SPC Backing (Hide)'!$B$4:$B$263,'SPC Backing (Hide)'!$E$4:$E$263),0),MATCH($X$2,$F$3:$U$3,0)):INDEX($F$4:$U$263,MATCH(SPC!$B$14,IF(Setup!$B$11="Weekly",'SPC Backing (Hide)'!$B$4:$B$263,'SPC Backing (Hide)'!$E$4:$E$263),0),MATCH('SPC Backing (Hide)'!$X$2,'SPC Backing (Hide)'!$F$3:$U$3,0)))</f>
        <v>0</v>
      </c>
      <c r="Y84" cm="1">
        <f t="array" ref="Y84">ABS(INDEX($F$4:$U$263,ROW(A81),MATCH($X$2,$F$3:$U$3,0))-INDEX($F$4:$U$263,ROW(A80),MATCH($X$2,$F$3:$U$3,0)))</f>
        <v>0</v>
      </c>
      <c r="Z84" t="e">
        <f>AVERAGE(INDEX($Y$4:$Y$263,MATCH(SPC!$B$13,IF(Setup!$B$11="Weekly",'SPC Backing (Hide)'!$B$4:$B$263,'SPC Backing (Hide)'!$E$4:$E$263),0)):INDEX($Y$4:$Y$263,MATCH(SPC!$B$14,IF(Setup!$B$11="Weekly",'SPC Backing (Hide)'!$B$4:$B$263,'SPC Backing (Hide)'!$E$4:$E$263),0),1))</f>
        <v>#DIV/0!</v>
      </c>
      <c r="AA84" t="e">
        <f t="shared" si="17"/>
        <v>#DIV/0!</v>
      </c>
      <c r="AB84" t="e">
        <f t="shared" si="18"/>
        <v>#DIV/0!</v>
      </c>
      <c r="AC84" t="e">
        <f t="shared" si="19"/>
        <v>#DIV/0!</v>
      </c>
      <c r="AD84" t="e">
        <f t="shared" si="20"/>
        <v>#DIV/0!</v>
      </c>
      <c r="AE84" t="e">
        <f t="shared" si="21"/>
        <v>#DIV/0!</v>
      </c>
      <c r="AF84" t="e">
        <f t="shared" si="22"/>
        <v>#DIV/0!</v>
      </c>
      <c r="AG84" t="e">
        <f t="shared" si="23"/>
        <v>#DIV/0!</v>
      </c>
      <c r="AH84" t="e">
        <f t="shared" si="24"/>
        <v>#DIV/0!</v>
      </c>
      <c r="AI84" t="e">
        <f t="shared" si="31"/>
        <v>#DIV/0!</v>
      </c>
      <c r="AJ84" t="e">
        <f t="shared" si="25"/>
        <v>#DIV/0!</v>
      </c>
      <c r="AK84">
        <f t="shared" si="26"/>
        <v>0</v>
      </c>
      <c r="AL84" t="e">
        <f t="shared" si="27"/>
        <v>#N/A</v>
      </c>
      <c r="AM84">
        <f t="shared" si="28"/>
        <v>0</v>
      </c>
      <c r="AN84" t="e">
        <f t="shared" si="29"/>
        <v>#N/A</v>
      </c>
      <c r="AO84">
        <f>_xlfn.PERCENTILE.INC(INDEX($W$4:$W$263,MATCH(SPC!$B$13,IF(Setup!$B$11="Weekly",'SPC Backing (Hide)'!$B$4:$B$263,'SPC Backing (Hide)'!$E$4:$E$263),0),1):INDEX($W$4:$W$263,MATCH(SPC!$B$14,IF(Setup!$B$11="Weekly",'SPC Backing (Hide)'!$B$4:$B$263,'SPC Backing (Hide)'!$E$4:$E$263),0),1),'SPC Backing (Hide)'!$AO$3)</f>
        <v>0</v>
      </c>
      <c r="AP84">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4">
        <f t="shared" si="30"/>
        <v>1</v>
      </c>
    </row>
    <row r="85" spans="2:43" x14ac:dyDescent="0.2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f>AVERAGE(INDEX($F$4:$U$263,MATCH(SPC!$B$13,IF(Setup!$B$11="Weekly",'SPC Backing (Hide)'!$B$4:$B$263,'SPC Backing (Hide)'!$E$4:$E$263),0),MATCH($X$2,$F$3:$U$3,0)):INDEX($F$4:$U$263,MATCH(SPC!$B$14,IF(Setup!$B$11="Weekly",'SPC Backing (Hide)'!$B$4:$B$263,'SPC Backing (Hide)'!$E$4:$E$263),0),MATCH('SPC Backing (Hide)'!$X$2,'SPC Backing (Hide)'!$F$3:$U$3,0)))</f>
        <v>0</v>
      </c>
      <c r="Y85" cm="1">
        <f t="array" ref="Y85">ABS(INDEX($F$4:$U$263,ROW(A82),MATCH($X$2,$F$3:$U$3,0))-INDEX($F$4:$U$263,ROW(A81),MATCH($X$2,$F$3:$U$3,0)))</f>
        <v>0</v>
      </c>
      <c r="Z85" t="e">
        <f>AVERAGE(INDEX($Y$4:$Y$263,MATCH(SPC!$B$13,IF(Setup!$B$11="Weekly",'SPC Backing (Hide)'!$B$4:$B$263,'SPC Backing (Hide)'!$E$4:$E$263),0)):INDEX($Y$4:$Y$263,MATCH(SPC!$B$14,IF(Setup!$B$11="Weekly",'SPC Backing (Hide)'!$B$4:$B$263,'SPC Backing (Hide)'!$E$4:$E$263),0),1))</f>
        <v>#DIV/0!</v>
      </c>
      <c r="AA85" t="e">
        <f t="shared" si="17"/>
        <v>#DIV/0!</v>
      </c>
      <c r="AB85" t="e">
        <f t="shared" si="18"/>
        <v>#DIV/0!</v>
      </c>
      <c r="AC85" t="e">
        <f t="shared" si="19"/>
        <v>#DIV/0!</v>
      </c>
      <c r="AD85" t="e">
        <f t="shared" si="20"/>
        <v>#DIV/0!</v>
      </c>
      <c r="AE85" t="e">
        <f t="shared" si="21"/>
        <v>#DIV/0!</v>
      </c>
      <c r="AF85" t="e">
        <f t="shared" si="22"/>
        <v>#DIV/0!</v>
      </c>
      <c r="AG85" t="e">
        <f t="shared" si="23"/>
        <v>#DIV/0!</v>
      </c>
      <c r="AH85" t="e">
        <f t="shared" si="24"/>
        <v>#DIV/0!</v>
      </c>
      <c r="AI85" t="e">
        <f t="shared" si="31"/>
        <v>#DIV/0!</v>
      </c>
      <c r="AJ85" t="e">
        <f t="shared" si="25"/>
        <v>#DIV/0!</v>
      </c>
      <c r="AK85">
        <f t="shared" si="26"/>
        <v>0</v>
      </c>
      <c r="AL85" t="e">
        <f t="shared" si="27"/>
        <v>#N/A</v>
      </c>
      <c r="AM85">
        <f t="shared" si="28"/>
        <v>0</v>
      </c>
      <c r="AN85" t="e">
        <f t="shared" si="29"/>
        <v>#N/A</v>
      </c>
      <c r="AO85">
        <f>_xlfn.PERCENTILE.INC(INDEX($W$4:$W$263,MATCH(SPC!$B$13,IF(Setup!$B$11="Weekly",'SPC Backing (Hide)'!$B$4:$B$263,'SPC Backing (Hide)'!$E$4:$E$263),0),1):INDEX($W$4:$W$263,MATCH(SPC!$B$14,IF(Setup!$B$11="Weekly",'SPC Backing (Hide)'!$B$4:$B$263,'SPC Backing (Hide)'!$E$4:$E$263),0),1),'SPC Backing (Hide)'!$AO$3)</f>
        <v>0</v>
      </c>
      <c r="AP85">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5">
        <f t="shared" si="30"/>
        <v>1</v>
      </c>
    </row>
    <row r="86" spans="2:43" x14ac:dyDescent="0.2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f>AVERAGE(INDEX($F$4:$U$263,MATCH(SPC!$B$13,IF(Setup!$B$11="Weekly",'SPC Backing (Hide)'!$B$4:$B$263,'SPC Backing (Hide)'!$E$4:$E$263),0),MATCH($X$2,$F$3:$U$3,0)):INDEX($F$4:$U$263,MATCH(SPC!$B$14,IF(Setup!$B$11="Weekly",'SPC Backing (Hide)'!$B$4:$B$263,'SPC Backing (Hide)'!$E$4:$E$263),0),MATCH('SPC Backing (Hide)'!$X$2,'SPC Backing (Hide)'!$F$3:$U$3,0)))</f>
        <v>0</v>
      </c>
      <c r="Y86" cm="1">
        <f t="array" ref="Y86">ABS(INDEX($F$4:$U$263,ROW(A83),MATCH($X$2,$F$3:$U$3,0))-INDEX($F$4:$U$263,ROW(A82),MATCH($X$2,$F$3:$U$3,0)))</f>
        <v>0</v>
      </c>
      <c r="Z86" t="e">
        <f>AVERAGE(INDEX($Y$4:$Y$263,MATCH(SPC!$B$13,IF(Setup!$B$11="Weekly",'SPC Backing (Hide)'!$B$4:$B$263,'SPC Backing (Hide)'!$E$4:$E$263),0)):INDEX($Y$4:$Y$263,MATCH(SPC!$B$14,IF(Setup!$B$11="Weekly",'SPC Backing (Hide)'!$B$4:$B$263,'SPC Backing (Hide)'!$E$4:$E$263),0),1))</f>
        <v>#DIV/0!</v>
      </c>
      <c r="AA86" t="e">
        <f t="shared" si="17"/>
        <v>#DIV/0!</v>
      </c>
      <c r="AB86" t="e">
        <f t="shared" si="18"/>
        <v>#DIV/0!</v>
      </c>
      <c r="AC86" t="e">
        <f t="shared" si="19"/>
        <v>#DIV/0!</v>
      </c>
      <c r="AD86" t="e">
        <f t="shared" si="20"/>
        <v>#DIV/0!</v>
      </c>
      <c r="AE86" t="e">
        <f t="shared" si="21"/>
        <v>#DIV/0!</v>
      </c>
      <c r="AF86" t="e">
        <f t="shared" si="22"/>
        <v>#DIV/0!</v>
      </c>
      <c r="AG86" t="e">
        <f t="shared" si="23"/>
        <v>#DIV/0!</v>
      </c>
      <c r="AH86" t="e">
        <f t="shared" si="24"/>
        <v>#DIV/0!</v>
      </c>
      <c r="AI86" t="e">
        <f t="shared" si="31"/>
        <v>#DIV/0!</v>
      </c>
      <c r="AJ86" t="e">
        <f t="shared" si="25"/>
        <v>#DIV/0!</v>
      </c>
      <c r="AK86">
        <f t="shared" si="26"/>
        <v>0</v>
      </c>
      <c r="AL86" t="e">
        <f t="shared" si="27"/>
        <v>#N/A</v>
      </c>
      <c r="AM86">
        <f t="shared" si="28"/>
        <v>0</v>
      </c>
      <c r="AN86" t="e">
        <f t="shared" si="29"/>
        <v>#N/A</v>
      </c>
      <c r="AO86">
        <f>_xlfn.PERCENTILE.INC(INDEX($W$4:$W$263,MATCH(SPC!$B$13,IF(Setup!$B$11="Weekly",'SPC Backing (Hide)'!$B$4:$B$263,'SPC Backing (Hide)'!$E$4:$E$263),0),1):INDEX($W$4:$W$263,MATCH(SPC!$B$14,IF(Setup!$B$11="Weekly",'SPC Backing (Hide)'!$B$4:$B$263,'SPC Backing (Hide)'!$E$4:$E$263),0),1),'SPC Backing (Hide)'!$AO$3)</f>
        <v>0</v>
      </c>
      <c r="AP86">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6">
        <f t="shared" si="30"/>
        <v>1</v>
      </c>
    </row>
    <row r="87" spans="2:43" x14ac:dyDescent="0.2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f>AVERAGE(INDEX($F$4:$U$263,MATCH(SPC!$B$13,IF(Setup!$B$11="Weekly",'SPC Backing (Hide)'!$B$4:$B$263,'SPC Backing (Hide)'!$E$4:$E$263),0),MATCH($X$2,$F$3:$U$3,0)):INDEX($F$4:$U$263,MATCH(SPC!$B$14,IF(Setup!$B$11="Weekly",'SPC Backing (Hide)'!$B$4:$B$263,'SPC Backing (Hide)'!$E$4:$E$263),0),MATCH('SPC Backing (Hide)'!$X$2,'SPC Backing (Hide)'!$F$3:$U$3,0)))</f>
        <v>0</v>
      </c>
      <c r="Y87" cm="1">
        <f t="array" ref="Y87">ABS(INDEX($F$4:$U$263,ROW(A84),MATCH($X$2,$F$3:$U$3,0))-INDEX($F$4:$U$263,ROW(A83),MATCH($X$2,$F$3:$U$3,0)))</f>
        <v>0</v>
      </c>
      <c r="Z87" t="e">
        <f>AVERAGE(INDEX($Y$4:$Y$263,MATCH(SPC!$B$13,IF(Setup!$B$11="Weekly",'SPC Backing (Hide)'!$B$4:$B$263,'SPC Backing (Hide)'!$E$4:$E$263),0)):INDEX($Y$4:$Y$263,MATCH(SPC!$B$14,IF(Setup!$B$11="Weekly",'SPC Backing (Hide)'!$B$4:$B$263,'SPC Backing (Hide)'!$E$4:$E$263),0),1))</f>
        <v>#DIV/0!</v>
      </c>
      <c r="AA87" t="e">
        <f t="shared" si="17"/>
        <v>#DIV/0!</v>
      </c>
      <c r="AB87" t="e">
        <f t="shared" si="18"/>
        <v>#DIV/0!</v>
      </c>
      <c r="AC87" t="e">
        <f t="shared" si="19"/>
        <v>#DIV/0!</v>
      </c>
      <c r="AD87" t="e">
        <f t="shared" si="20"/>
        <v>#DIV/0!</v>
      </c>
      <c r="AE87" t="e">
        <f t="shared" si="21"/>
        <v>#DIV/0!</v>
      </c>
      <c r="AF87" t="e">
        <f t="shared" si="22"/>
        <v>#DIV/0!</v>
      </c>
      <c r="AG87" t="e">
        <f t="shared" si="23"/>
        <v>#DIV/0!</v>
      </c>
      <c r="AH87" t="e">
        <f t="shared" si="24"/>
        <v>#DIV/0!</v>
      </c>
      <c r="AI87" t="e">
        <f t="shared" si="31"/>
        <v>#DIV/0!</v>
      </c>
      <c r="AJ87" t="e">
        <f t="shared" si="25"/>
        <v>#DIV/0!</v>
      </c>
      <c r="AK87">
        <f t="shared" si="26"/>
        <v>0</v>
      </c>
      <c r="AL87" t="e">
        <f t="shared" si="27"/>
        <v>#N/A</v>
      </c>
      <c r="AM87">
        <f t="shared" si="28"/>
        <v>0</v>
      </c>
      <c r="AN87" t="e">
        <f t="shared" si="29"/>
        <v>#N/A</v>
      </c>
      <c r="AO87">
        <f>_xlfn.PERCENTILE.INC(INDEX($W$4:$W$263,MATCH(SPC!$B$13,IF(Setup!$B$11="Weekly",'SPC Backing (Hide)'!$B$4:$B$263,'SPC Backing (Hide)'!$E$4:$E$263),0),1):INDEX($W$4:$W$263,MATCH(SPC!$B$14,IF(Setup!$B$11="Weekly",'SPC Backing (Hide)'!$B$4:$B$263,'SPC Backing (Hide)'!$E$4:$E$263),0),1),'SPC Backing (Hide)'!$AO$3)</f>
        <v>0</v>
      </c>
      <c r="AP87">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7">
        <f t="shared" si="30"/>
        <v>1</v>
      </c>
    </row>
    <row r="88" spans="2:43" x14ac:dyDescent="0.2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f>AVERAGE(INDEX($F$4:$U$263,MATCH(SPC!$B$13,IF(Setup!$B$11="Weekly",'SPC Backing (Hide)'!$B$4:$B$263,'SPC Backing (Hide)'!$E$4:$E$263),0),MATCH($X$2,$F$3:$U$3,0)):INDEX($F$4:$U$263,MATCH(SPC!$B$14,IF(Setup!$B$11="Weekly",'SPC Backing (Hide)'!$B$4:$B$263,'SPC Backing (Hide)'!$E$4:$E$263),0),MATCH('SPC Backing (Hide)'!$X$2,'SPC Backing (Hide)'!$F$3:$U$3,0)))</f>
        <v>0</v>
      </c>
      <c r="Y88" cm="1">
        <f t="array" ref="Y88">ABS(INDEX($F$4:$U$263,ROW(A85),MATCH($X$2,$F$3:$U$3,0))-INDEX($F$4:$U$263,ROW(A84),MATCH($X$2,$F$3:$U$3,0)))</f>
        <v>0</v>
      </c>
      <c r="Z88" t="e">
        <f>AVERAGE(INDEX($Y$4:$Y$263,MATCH(SPC!$B$13,IF(Setup!$B$11="Weekly",'SPC Backing (Hide)'!$B$4:$B$263,'SPC Backing (Hide)'!$E$4:$E$263),0)):INDEX($Y$4:$Y$263,MATCH(SPC!$B$14,IF(Setup!$B$11="Weekly",'SPC Backing (Hide)'!$B$4:$B$263,'SPC Backing (Hide)'!$E$4:$E$263),0),1))</f>
        <v>#DIV/0!</v>
      </c>
      <c r="AA88" t="e">
        <f t="shared" si="17"/>
        <v>#DIV/0!</v>
      </c>
      <c r="AB88" t="e">
        <f t="shared" si="18"/>
        <v>#DIV/0!</v>
      </c>
      <c r="AC88" t="e">
        <f t="shared" si="19"/>
        <v>#DIV/0!</v>
      </c>
      <c r="AD88" t="e">
        <f t="shared" si="20"/>
        <v>#DIV/0!</v>
      </c>
      <c r="AE88" t="e">
        <f t="shared" si="21"/>
        <v>#DIV/0!</v>
      </c>
      <c r="AF88" t="e">
        <f t="shared" si="22"/>
        <v>#DIV/0!</v>
      </c>
      <c r="AG88" t="e">
        <f t="shared" si="23"/>
        <v>#DIV/0!</v>
      </c>
      <c r="AH88" t="e">
        <f t="shared" si="24"/>
        <v>#DIV/0!</v>
      </c>
      <c r="AI88" t="e">
        <f t="shared" si="31"/>
        <v>#DIV/0!</v>
      </c>
      <c r="AJ88" t="e">
        <f t="shared" si="25"/>
        <v>#DIV/0!</v>
      </c>
      <c r="AK88">
        <f t="shared" si="26"/>
        <v>0</v>
      </c>
      <c r="AL88" t="e">
        <f t="shared" si="27"/>
        <v>#N/A</v>
      </c>
      <c r="AM88">
        <f t="shared" si="28"/>
        <v>0</v>
      </c>
      <c r="AN88" t="e">
        <f t="shared" si="29"/>
        <v>#N/A</v>
      </c>
      <c r="AO88">
        <f>_xlfn.PERCENTILE.INC(INDEX($W$4:$W$263,MATCH(SPC!$B$13,IF(Setup!$B$11="Weekly",'SPC Backing (Hide)'!$B$4:$B$263,'SPC Backing (Hide)'!$E$4:$E$263),0),1):INDEX($W$4:$W$263,MATCH(SPC!$B$14,IF(Setup!$B$11="Weekly",'SPC Backing (Hide)'!$B$4:$B$263,'SPC Backing (Hide)'!$E$4:$E$263),0),1),'SPC Backing (Hide)'!$AO$3)</f>
        <v>0</v>
      </c>
      <c r="AP88">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8">
        <f t="shared" si="30"/>
        <v>1</v>
      </c>
    </row>
    <row r="89" spans="2:43" x14ac:dyDescent="0.2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f>AVERAGE(INDEX($F$4:$U$263,MATCH(SPC!$B$13,IF(Setup!$B$11="Weekly",'SPC Backing (Hide)'!$B$4:$B$263,'SPC Backing (Hide)'!$E$4:$E$263),0),MATCH($X$2,$F$3:$U$3,0)):INDEX($F$4:$U$263,MATCH(SPC!$B$14,IF(Setup!$B$11="Weekly",'SPC Backing (Hide)'!$B$4:$B$263,'SPC Backing (Hide)'!$E$4:$E$263),0),MATCH('SPC Backing (Hide)'!$X$2,'SPC Backing (Hide)'!$F$3:$U$3,0)))</f>
        <v>0</v>
      </c>
      <c r="Y89" cm="1">
        <f t="array" ref="Y89">ABS(INDEX($F$4:$U$263,ROW(A86),MATCH($X$2,$F$3:$U$3,0))-INDEX($F$4:$U$263,ROW(A85),MATCH($X$2,$F$3:$U$3,0)))</f>
        <v>0</v>
      </c>
      <c r="Z89" t="e">
        <f>AVERAGE(INDEX($Y$4:$Y$263,MATCH(SPC!$B$13,IF(Setup!$B$11="Weekly",'SPC Backing (Hide)'!$B$4:$B$263,'SPC Backing (Hide)'!$E$4:$E$263),0)):INDEX($Y$4:$Y$263,MATCH(SPC!$B$14,IF(Setup!$B$11="Weekly",'SPC Backing (Hide)'!$B$4:$B$263,'SPC Backing (Hide)'!$E$4:$E$263),0),1))</f>
        <v>#DIV/0!</v>
      </c>
      <c r="AA89" t="e">
        <f t="shared" si="17"/>
        <v>#DIV/0!</v>
      </c>
      <c r="AB89" t="e">
        <f t="shared" si="18"/>
        <v>#DIV/0!</v>
      </c>
      <c r="AC89" t="e">
        <f t="shared" si="19"/>
        <v>#DIV/0!</v>
      </c>
      <c r="AD89" t="e">
        <f t="shared" si="20"/>
        <v>#DIV/0!</v>
      </c>
      <c r="AE89" t="e">
        <f t="shared" si="21"/>
        <v>#DIV/0!</v>
      </c>
      <c r="AF89" t="e">
        <f t="shared" si="22"/>
        <v>#DIV/0!</v>
      </c>
      <c r="AG89" t="e">
        <f t="shared" si="23"/>
        <v>#DIV/0!</v>
      </c>
      <c r="AH89" t="e">
        <f t="shared" si="24"/>
        <v>#DIV/0!</v>
      </c>
      <c r="AI89" t="e">
        <f t="shared" si="31"/>
        <v>#DIV/0!</v>
      </c>
      <c r="AJ89" t="e">
        <f t="shared" si="25"/>
        <v>#DIV/0!</v>
      </c>
      <c r="AK89">
        <f t="shared" si="26"/>
        <v>0</v>
      </c>
      <c r="AL89" t="e">
        <f t="shared" si="27"/>
        <v>#N/A</v>
      </c>
      <c r="AM89">
        <f t="shared" si="28"/>
        <v>0</v>
      </c>
      <c r="AN89" t="e">
        <f t="shared" si="29"/>
        <v>#N/A</v>
      </c>
      <c r="AO89">
        <f>_xlfn.PERCENTILE.INC(INDEX($W$4:$W$263,MATCH(SPC!$B$13,IF(Setup!$B$11="Weekly",'SPC Backing (Hide)'!$B$4:$B$263,'SPC Backing (Hide)'!$E$4:$E$263),0),1):INDEX($W$4:$W$263,MATCH(SPC!$B$14,IF(Setup!$B$11="Weekly",'SPC Backing (Hide)'!$B$4:$B$263,'SPC Backing (Hide)'!$E$4:$E$263),0),1),'SPC Backing (Hide)'!$AO$3)</f>
        <v>0</v>
      </c>
      <c r="AP89">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9">
        <f t="shared" si="30"/>
        <v>1</v>
      </c>
    </row>
    <row r="90" spans="2:43" x14ac:dyDescent="0.2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f>AVERAGE(INDEX($F$4:$U$263,MATCH(SPC!$B$13,IF(Setup!$B$11="Weekly",'SPC Backing (Hide)'!$B$4:$B$263,'SPC Backing (Hide)'!$E$4:$E$263),0),MATCH($X$2,$F$3:$U$3,0)):INDEX($F$4:$U$263,MATCH(SPC!$B$14,IF(Setup!$B$11="Weekly",'SPC Backing (Hide)'!$B$4:$B$263,'SPC Backing (Hide)'!$E$4:$E$263),0),MATCH('SPC Backing (Hide)'!$X$2,'SPC Backing (Hide)'!$F$3:$U$3,0)))</f>
        <v>0</v>
      </c>
      <c r="Y90" cm="1">
        <f t="array" ref="Y90">ABS(INDEX($F$4:$U$263,ROW(A87),MATCH($X$2,$F$3:$U$3,0))-INDEX($F$4:$U$263,ROW(A86),MATCH($X$2,$F$3:$U$3,0)))</f>
        <v>0</v>
      </c>
      <c r="Z90" t="e">
        <f>AVERAGE(INDEX($Y$4:$Y$263,MATCH(SPC!$B$13,IF(Setup!$B$11="Weekly",'SPC Backing (Hide)'!$B$4:$B$263,'SPC Backing (Hide)'!$E$4:$E$263),0)):INDEX($Y$4:$Y$263,MATCH(SPC!$B$14,IF(Setup!$B$11="Weekly",'SPC Backing (Hide)'!$B$4:$B$263,'SPC Backing (Hide)'!$E$4:$E$263),0),1))</f>
        <v>#DIV/0!</v>
      </c>
      <c r="AA90" t="e">
        <f t="shared" si="17"/>
        <v>#DIV/0!</v>
      </c>
      <c r="AB90" t="e">
        <f t="shared" si="18"/>
        <v>#DIV/0!</v>
      </c>
      <c r="AC90" t="e">
        <f t="shared" si="19"/>
        <v>#DIV/0!</v>
      </c>
      <c r="AD90" t="e">
        <f t="shared" si="20"/>
        <v>#DIV/0!</v>
      </c>
      <c r="AE90" t="e">
        <f t="shared" si="21"/>
        <v>#DIV/0!</v>
      </c>
      <c r="AF90" t="e">
        <f t="shared" si="22"/>
        <v>#DIV/0!</v>
      </c>
      <c r="AG90" t="e">
        <f t="shared" si="23"/>
        <v>#DIV/0!</v>
      </c>
      <c r="AH90" t="e">
        <f t="shared" si="24"/>
        <v>#DIV/0!</v>
      </c>
      <c r="AI90" t="e">
        <f t="shared" si="31"/>
        <v>#DIV/0!</v>
      </c>
      <c r="AJ90" t="e">
        <f t="shared" si="25"/>
        <v>#DIV/0!</v>
      </c>
      <c r="AK90">
        <f t="shared" si="26"/>
        <v>0</v>
      </c>
      <c r="AL90" t="e">
        <f t="shared" si="27"/>
        <v>#N/A</v>
      </c>
      <c r="AM90">
        <f t="shared" si="28"/>
        <v>0</v>
      </c>
      <c r="AN90" t="e">
        <f t="shared" si="29"/>
        <v>#N/A</v>
      </c>
      <c r="AO90">
        <f>_xlfn.PERCENTILE.INC(INDEX($W$4:$W$263,MATCH(SPC!$B$13,IF(Setup!$B$11="Weekly",'SPC Backing (Hide)'!$B$4:$B$263,'SPC Backing (Hide)'!$E$4:$E$263),0),1):INDEX($W$4:$W$263,MATCH(SPC!$B$14,IF(Setup!$B$11="Weekly",'SPC Backing (Hide)'!$B$4:$B$263,'SPC Backing (Hide)'!$E$4:$E$263),0),1),'SPC Backing (Hide)'!$AO$3)</f>
        <v>0</v>
      </c>
      <c r="AP90">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0">
        <f t="shared" si="30"/>
        <v>1</v>
      </c>
    </row>
    <row r="91" spans="2:43" x14ac:dyDescent="0.2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f>AVERAGE(INDEX($F$4:$U$263,MATCH(SPC!$B$13,IF(Setup!$B$11="Weekly",'SPC Backing (Hide)'!$B$4:$B$263,'SPC Backing (Hide)'!$E$4:$E$263),0),MATCH($X$2,$F$3:$U$3,0)):INDEX($F$4:$U$263,MATCH(SPC!$B$14,IF(Setup!$B$11="Weekly",'SPC Backing (Hide)'!$B$4:$B$263,'SPC Backing (Hide)'!$E$4:$E$263),0),MATCH('SPC Backing (Hide)'!$X$2,'SPC Backing (Hide)'!$F$3:$U$3,0)))</f>
        <v>0</v>
      </c>
      <c r="Y91" cm="1">
        <f t="array" ref="Y91">ABS(INDEX($F$4:$U$263,ROW(A88),MATCH($X$2,$F$3:$U$3,0))-INDEX($F$4:$U$263,ROW(A87),MATCH($X$2,$F$3:$U$3,0)))</f>
        <v>0</v>
      </c>
      <c r="Z91" t="e">
        <f>AVERAGE(INDEX($Y$4:$Y$263,MATCH(SPC!$B$13,IF(Setup!$B$11="Weekly",'SPC Backing (Hide)'!$B$4:$B$263,'SPC Backing (Hide)'!$E$4:$E$263),0)):INDEX($Y$4:$Y$263,MATCH(SPC!$B$14,IF(Setup!$B$11="Weekly",'SPC Backing (Hide)'!$B$4:$B$263,'SPC Backing (Hide)'!$E$4:$E$263),0),1))</f>
        <v>#DIV/0!</v>
      </c>
      <c r="AA91" t="e">
        <f t="shared" si="17"/>
        <v>#DIV/0!</v>
      </c>
      <c r="AB91" t="e">
        <f t="shared" si="18"/>
        <v>#DIV/0!</v>
      </c>
      <c r="AC91" t="e">
        <f t="shared" si="19"/>
        <v>#DIV/0!</v>
      </c>
      <c r="AD91" t="e">
        <f t="shared" si="20"/>
        <v>#DIV/0!</v>
      </c>
      <c r="AE91" t="e">
        <f t="shared" si="21"/>
        <v>#DIV/0!</v>
      </c>
      <c r="AF91" t="e">
        <f t="shared" si="22"/>
        <v>#DIV/0!</v>
      </c>
      <c r="AG91" t="e">
        <f t="shared" si="23"/>
        <v>#DIV/0!</v>
      </c>
      <c r="AH91" t="e">
        <f t="shared" si="24"/>
        <v>#DIV/0!</v>
      </c>
      <c r="AI91" t="e">
        <f t="shared" si="31"/>
        <v>#DIV/0!</v>
      </c>
      <c r="AJ91" t="e">
        <f t="shared" si="25"/>
        <v>#DIV/0!</v>
      </c>
      <c r="AK91">
        <f t="shared" si="26"/>
        <v>0</v>
      </c>
      <c r="AL91" t="e">
        <f t="shared" si="27"/>
        <v>#N/A</v>
      </c>
      <c r="AM91">
        <f t="shared" si="28"/>
        <v>0</v>
      </c>
      <c r="AN91" t="e">
        <f t="shared" si="29"/>
        <v>#N/A</v>
      </c>
      <c r="AO91">
        <f>_xlfn.PERCENTILE.INC(INDEX($W$4:$W$263,MATCH(SPC!$B$13,IF(Setup!$B$11="Weekly",'SPC Backing (Hide)'!$B$4:$B$263,'SPC Backing (Hide)'!$E$4:$E$263),0),1):INDEX($W$4:$W$263,MATCH(SPC!$B$14,IF(Setup!$B$11="Weekly",'SPC Backing (Hide)'!$B$4:$B$263,'SPC Backing (Hide)'!$E$4:$E$263),0),1),'SPC Backing (Hide)'!$AO$3)</f>
        <v>0</v>
      </c>
      <c r="AP91">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1">
        <f t="shared" si="30"/>
        <v>1</v>
      </c>
    </row>
    <row r="92" spans="2:43" x14ac:dyDescent="0.2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f>AVERAGE(INDEX($F$4:$U$263,MATCH(SPC!$B$13,IF(Setup!$B$11="Weekly",'SPC Backing (Hide)'!$B$4:$B$263,'SPC Backing (Hide)'!$E$4:$E$263),0),MATCH($X$2,$F$3:$U$3,0)):INDEX($F$4:$U$263,MATCH(SPC!$B$14,IF(Setup!$B$11="Weekly",'SPC Backing (Hide)'!$B$4:$B$263,'SPC Backing (Hide)'!$E$4:$E$263),0),MATCH('SPC Backing (Hide)'!$X$2,'SPC Backing (Hide)'!$F$3:$U$3,0)))</f>
        <v>0</v>
      </c>
      <c r="Y92" cm="1">
        <f t="array" ref="Y92">ABS(INDEX($F$4:$U$263,ROW(A89),MATCH($X$2,$F$3:$U$3,0))-INDEX($F$4:$U$263,ROW(A88),MATCH($X$2,$F$3:$U$3,0)))</f>
        <v>0</v>
      </c>
      <c r="Z92" t="e">
        <f>AVERAGE(INDEX($Y$4:$Y$263,MATCH(SPC!$B$13,IF(Setup!$B$11="Weekly",'SPC Backing (Hide)'!$B$4:$B$263,'SPC Backing (Hide)'!$E$4:$E$263),0)):INDEX($Y$4:$Y$263,MATCH(SPC!$B$14,IF(Setup!$B$11="Weekly",'SPC Backing (Hide)'!$B$4:$B$263,'SPC Backing (Hide)'!$E$4:$E$263),0),1))</f>
        <v>#DIV/0!</v>
      </c>
      <c r="AA92" t="e">
        <f t="shared" si="17"/>
        <v>#DIV/0!</v>
      </c>
      <c r="AB92" t="e">
        <f t="shared" si="18"/>
        <v>#DIV/0!</v>
      </c>
      <c r="AC92" t="e">
        <f t="shared" si="19"/>
        <v>#DIV/0!</v>
      </c>
      <c r="AD92" t="e">
        <f t="shared" si="20"/>
        <v>#DIV/0!</v>
      </c>
      <c r="AE92" t="e">
        <f t="shared" si="21"/>
        <v>#DIV/0!</v>
      </c>
      <c r="AF92" t="e">
        <f t="shared" si="22"/>
        <v>#DIV/0!</v>
      </c>
      <c r="AG92" t="e">
        <f t="shared" si="23"/>
        <v>#DIV/0!</v>
      </c>
      <c r="AH92" t="e">
        <f t="shared" si="24"/>
        <v>#DIV/0!</v>
      </c>
      <c r="AI92" t="e">
        <f t="shared" si="31"/>
        <v>#DIV/0!</v>
      </c>
      <c r="AJ92" t="e">
        <f t="shared" si="25"/>
        <v>#DIV/0!</v>
      </c>
      <c r="AK92">
        <f t="shared" si="26"/>
        <v>0</v>
      </c>
      <c r="AL92" t="e">
        <f t="shared" si="27"/>
        <v>#N/A</v>
      </c>
      <c r="AM92">
        <f t="shared" si="28"/>
        <v>0</v>
      </c>
      <c r="AN92" t="e">
        <f t="shared" si="29"/>
        <v>#N/A</v>
      </c>
      <c r="AO92">
        <f>_xlfn.PERCENTILE.INC(INDEX($W$4:$W$263,MATCH(SPC!$B$13,IF(Setup!$B$11="Weekly",'SPC Backing (Hide)'!$B$4:$B$263,'SPC Backing (Hide)'!$E$4:$E$263),0),1):INDEX($W$4:$W$263,MATCH(SPC!$B$14,IF(Setup!$B$11="Weekly",'SPC Backing (Hide)'!$B$4:$B$263,'SPC Backing (Hide)'!$E$4:$E$263),0),1),'SPC Backing (Hide)'!$AO$3)</f>
        <v>0</v>
      </c>
      <c r="AP92">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2">
        <f t="shared" si="30"/>
        <v>1</v>
      </c>
    </row>
    <row r="93" spans="2:43" x14ac:dyDescent="0.2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f>AVERAGE(INDEX($F$4:$U$263,MATCH(SPC!$B$13,IF(Setup!$B$11="Weekly",'SPC Backing (Hide)'!$B$4:$B$263,'SPC Backing (Hide)'!$E$4:$E$263),0),MATCH($X$2,$F$3:$U$3,0)):INDEX($F$4:$U$263,MATCH(SPC!$B$14,IF(Setup!$B$11="Weekly",'SPC Backing (Hide)'!$B$4:$B$263,'SPC Backing (Hide)'!$E$4:$E$263),0),MATCH('SPC Backing (Hide)'!$X$2,'SPC Backing (Hide)'!$F$3:$U$3,0)))</f>
        <v>0</v>
      </c>
      <c r="Y93" cm="1">
        <f t="array" ref="Y93">ABS(INDEX($F$4:$U$263,ROW(A90),MATCH($X$2,$F$3:$U$3,0))-INDEX($F$4:$U$263,ROW(A89),MATCH($X$2,$F$3:$U$3,0)))</f>
        <v>0</v>
      </c>
      <c r="Z93" t="e">
        <f>AVERAGE(INDEX($Y$4:$Y$263,MATCH(SPC!$B$13,IF(Setup!$B$11="Weekly",'SPC Backing (Hide)'!$B$4:$B$263,'SPC Backing (Hide)'!$E$4:$E$263),0)):INDEX($Y$4:$Y$263,MATCH(SPC!$B$14,IF(Setup!$B$11="Weekly",'SPC Backing (Hide)'!$B$4:$B$263,'SPC Backing (Hide)'!$E$4:$E$263),0),1))</f>
        <v>#DIV/0!</v>
      </c>
      <c r="AA93" t="e">
        <f t="shared" si="17"/>
        <v>#DIV/0!</v>
      </c>
      <c r="AB93" t="e">
        <f t="shared" si="18"/>
        <v>#DIV/0!</v>
      </c>
      <c r="AC93" t="e">
        <f t="shared" si="19"/>
        <v>#DIV/0!</v>
      </c>
      <c r="AD93" t="e">
        <f t="shared" si="20"/>
        <v>#DIV/0!</v>
      </c>
      <c r="AE93" t="e">
        <f t="shared" si="21"/>
        <v>#DIV/0!</v>
      </c>
      <c r="AF93" t="e">
        <f t="shared" si="22"/>
        <v>#DIV/0!</v>
      </c>
      <c r="AG93" t="e">
        <f t="shared" si="23"/>
        <v>#DIV/0!</v>
      </c>
      <c r="AH93" t="e">
        <f t="shared" si="24"/>
        <v>#DIV/0!</v>
      </c>
      <c r="AI93" t="e">
        <f t="shared" si="31"/>
        <v>#DIV/0!</v>
      </c>
      <c r="AJ93" t="e">
        <f t="shared" si="25"/>
        <v>#DIV/0!</v>
      </c>
      <c r="AK93">
        <f t="shared" si="26"/>
        <v>0</v>
      </c>
      <c r="AL93" t="e">
        <f t="shared" si="27"/>
        <v>#N/A</v>
      </c>
      <c r="AM93">
        <f t="shared" si="28"/>
        <v>0</v>
      </c>
      <c r="AN93" t="e">
        <f t="shared" si="29"/>
        <v>#N/A</v>
      </c>
      <c r="AO93">
        <f>_xlfn.PERCENTILE.INC(INDEX($W$4:$W$263,MATCH(SPC!$B$13,IF(Setup!$B$11="Weekly",'SPC Backing (Hide)'!$B$4:$B$263,'SPC Backing (Hide)'!$E$4:$E$263),0),1):INDEX($W$4:$W$263,MATCH(SPC!$B$14,IF(Setup!$B$11="Weekly",'SPC Backing (Hide)'!$B$4:$B$263,'SPC Backing (Hide)'!$E$4:$E$263),0),1),'SPC Backing (Hide)'!$AO$3)</f>
        <v>0</v>
      </c>
      <c r="AP93">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3">
        <f t="shared" si="30"/>
        <v>1</v>
      </c>
    </row>
    <row r="94" spans="2:43" x14ac:dyDescent="0.2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f>AVERAGE(INDEX($F$4:$U$263,MATCH(SPC!$B$13,IF(Setup!$B$11="Weekly",'SPC Backing (Hide)'!$B$4:$B$263,'SPC Backing (Hide)'!$E$4:$E$263),0),MATCH($X$2,$F$3:$U$3,0)):INDEX($F$4:$U$263,MATCH(SPC!$B$14,IF(Setup!$B$11="Weekly",'SPC Backing (Hide)'!$B$4:$B$263,'SPC Backing (Hide)'!$E$4:$E$263),0),MATCH('SPC Backing (Hide)'!$X$2,'SPC Backing (Hide)'!$F$3:$U$3,0)))</f>
        <v>0</v>
      </c>
      <c r="Y94" cm="1">
        <f t="array" ref="Y94">ABS(INDEX($F$4:$U$263,ROW(A91),MATCH($X$2,$F$3:$U$3,0))-INDEX($F$4:$U$263,ROW(A90),MATCH($X$2,$F$3:$U$3,0)))</f>
        <v>0</v>
      </c>
      <c r="Z94" t="e">
        <f>AVERAGE(INDEX($Y$4:$Y$263,MATCH(SPC!$B$13,IF(Setup!$B$11="Weekly",'SPC Backing (Hide)'!$B$4:$B$263,'SPC Backing (Hide)'!$E$4:$E$263),0)):INDEX($Y$4:$Y$263,MATCH(SPC!$B$14,IF(Setup!$B$11="Weekly",'SPC Backing (Hide)'!$B$4:$B$263,'SPC Backing (Hide)'!$E$4:$E$263),0),1))</f>
        <v>#DIV/0!</v>
      </c>
      <c r="AA94" t="e">
        <f t="shared" si="17"/>
        <v>#DIV/0!</v>
      </c>
      <c r="AB94" t="e">
        <f t="shared" si="18"/>
        <v>#DIV/0!</v>
      </c>
      <c r="AC94" t="e">
        <f t="shared" si="19"/>
        <v>#DIV/0!</v>
      </c>
      <c r="AD94" t="e">
        <f t="shared" si="20"/>
        <v>#DIV/0!</v>
      </c>
      <c r="AE94" t="e">
        <f t="shared" si="21"/>
        <v>#DIV/0!</v>
      </c>
      <c r="AF94" t="e">
        <f t="shared" si="22"/>
        <v>#DIV/0!</v>
      </c>
      <c r="AG94" t="e">
        <f t="shared" si="23"/>
        <v>#DIV/0!</v>
      </c>
      <c r="AH94" t="e">
        <f t="shared" si="24"/>
        <v>#DIV/0!</v>
      </c>
      <c r="AI94" t="e">
        <f t="shared" si="31"/>
        <v>#DIV/0!</v>
      </c>
      <c r="AJ94" t="e">
        <f t="shared" si="25"/>
        <v>#DIV/0!</v>
      </c>
      <c r="AK94">
        <f t="shared" si="26"/>
        <v>0</v>
      </c>
      <c r="AL94" t="e">
        <f t="shared" si="27"/>
        <v>#N/A</v>
      </c>
      <c r="AM94">
        <f t="shared" si="28"/>
        <v>0</v>
      </c>
      <c r="AN94" t="e">
        <f t="shared" si="29"/>
        <v>#N/A</v>
      </c>
      <c r="AO94">
        <f>_xlfn.PERCENTILE.INC(INDEX($W$4:$W$263,MATCH(SPC!$B$13,IF(Setup!$B$11="Weekly",'SPC Backing (Hide)'!$B$4:$B$263,'SPC Backing (Hide)'!$E$4:$E$263),0),1):INDEX($W$4:$W$263,MATCH(SPC!$B$14,IF(Setup!$B$11="Weekly",'SPC Backing (Hide)'!$B$4:$B$263,'SPC Backing (Hide)'!$E$4:$E$263),0),1),'SPC Backing (Hide)'!$AO$3)</f>
        <v>0</v>
      </c>
      <c r="AP94">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4">
        <f t="shared" si="30"/>
        <v>1</v>
      </c>
    </row>
    <row r="95" spans="2:43" x14ac:dyDescent="0.2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f>AVERAGE(INDEX($F$4:$U$263,MATCH(SPC!$B$13,IF(Setup!$B$11="Weekly",'SPC Backing (Hide)'!$B$4:$B$263,'SPC Backing (Hide)'!$E$4:$E$263),0),MATCH($X$2,$F$3:$U$3,0)):INDEX($F$4:$U$263,MATCH(SPC!$B$14,IF(Setup!$B$11="Weekly",'SPC Backing (Hide)'!$B$4:$B$263,'SPC Backing (Hide)'!$E$4:$E$263),0),MATCH('SPC Backing (Hide)'!$X$2,'SPC Backing (Hide)'!$F$3:$U$3,0)))</f>
        <v>0</v>
      </c>
      <c r="Y95" cm="1">
        <f t="array" ref="Y95">ABS(INDEX($F$4:$U$263,ROW(A92),MATCH($X$2,$F$3:$U$3,0))-INDEX($F$4:$U$263,ROW(A91),MATCH($X$2,$F$3:$U$3,0)))</f>
        <v>0</v>
      </c>
      <c r="Z95" t="e">
        <f>AVERAGE(INDEX($Y$4:$Y$263,MATCH(SPC!$B$13,IF(Setup!$B$11="Weekly",'SPC Backing (Hide)'!$B$4:$B$263,'SPC Backing (Hide)'!$E$4:$E$263),0)):INDEX($Y$4:$Y$263,MATCH(SPC!$B$14,IF(Setup!$B$11="Weekly",'SPC Backing (Hide)'!$B$4:$B$263,'SPC Backing (Hide)'!$E$4:$E$263),0),1))</f>
        <v>#DIV/0!</v>
      </c>
      <c r="AA95" t="e">
        <f t="shared" si="17"/>
        <v>#DIV/0!</v>
      </c>
      <c r="AB95" t="e">
        <f t="shared" si="18"/>
        <v>#DIV/0!</v>
      </c>
      <c r="AC95" t="e">
        <f t="shared" si="19"/>
        <v>#DIV/0!</v>
      </c>
      <c r="AD95" t="e">
        <f t="shared" si="20"/>
        <v>#DIV/0!</v>
      </c>
      <c r="AE95" t="e">
        <f t="shared" si="21"/>
        <v>#DIV/0!</v>
      </c>
      <c r="AF95" t="e">
        <f t="shared" si="22"/>
        <v>#DIV/0!</v>
      </c>
      <c r="AG95" t="e">
        <f t="shared" si="23"/>
        <v>#DIV/0!</v>
      </c>
      <c r="AH95" t="e">
        <f t="shared" si="24"/>
        <v>#DIV/0!</v>
      </c>
      <c r="AI95" t="e">
        <f t="shared" si="31"/>
        <v>#DIV/0!</v>
      </c>
      <c r="AJ95" t="e">
        <f t="shared" si="25"/>
        <v>#DIV/0!</v>
      </c>
      <c r="AK95">
        <f t="shared" si="26"/>
        <v>0</v>
      </c>
      <c r="AL95" t="e">
        <f t="shared" si="27"/>
        <v>#N/A</v>
      </c>
      <c r="AM95">
        <f t="shared" si="28"/>
        <v>0</v>
      </c>
      <c r="AN95" t="e">
        <f t="shared" si="29"/>
        <v>#N/A</v>
      </c>
      <c r="AO95">
        <f>_xlfn.PERCENTILE.INC(INDEX($W$4:$W$263,MATCH(SPC!$B$13,IF(Setup!$B$11="Weekly",'SPC Backing (Hide)'!$B$4:$B$263,'SPC Backing (Hide)'!$E$4:$E$263),0),1):INDEX($W$4:$W$263,MATCH(SPC!$B$14,IF(Setup!$B$11="Weekly",'SPC Backing (Hide)'!$B$4:$B$263,'SPC Backing (Hide)'!$E$4:$E$263),0),1),'SPC Backing (Hide)'!$AO$3)</f>
        <v>0</v>
      </c>
      <c r="AP95">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5">
        <f t="shared" si="30"/>
        <v>1</v>
      </c>
    </row>
    <row r="96" spans="2:43" x14ac:dyDescent="0.2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f>AVERAGE(INDEX($F$4:$U$263,MATCH(SPC!$B$13,IF(Setup!$B$11="Weekly",'SPC Backing (Hide)'!$B$4:$B$263,'SPC Backing (Hide)'!$E$4:$E$263),0),MATCH($X$2,$F$3:$U$3,0)):INDEX($F$4:$U$263,MATCH(SPC!$B$14,IF(Setup!$B$11="Weekly",'SPC Backing (Hide)'!$B$4:$B$263,'SPC Backing (Hide)'!$E$4:$E$263),0),MATCH('SPC Backing (Hide)'!$X$2,'SPC Backing (Hide)'!$F$3:$U$3,0)))</f>
        <v>0</v>
      </c>
      <c r="Y96" cm="1">
        <f t="array" ref="Y96">ABS(INDEX($F$4:$U$263,ROW(A93),MATCH($X$2,$F$3:$U$3,0))-INDEX($F$4:$U$263,ROW(A92),MATCH($X$2,$F$3:$U$3,0)))</f>
        <v>0</v>
      </c>
      <c r="Z96" t="e">
        <f>AVERAGE(INDEX($Y$4:$Y$263,MATCH(SPC!$B$13,IF(Setup!$B$11="Weekly",'SPC Backing (Hide)'!$B$4:$B$263,'SPC Backing (Hide)'!$E$4:$E$263),0)):INDEX($Y$4:$Y$263,MATCH(SPC!$B$14,IF(Setup!$B$11="Weekly",'SPC Backing (Hide)'!$B$4:$B$263,'SPC Backing (Hide)'!$E$4:$E$263),0),1))</f>
        <v>#DIV/0!</v>
      </c>
      <c r="AA96" t="e">
        <f t="shared" si="17"/>
        <v>#DIV/0!</v>
      </c>
      <c r="AB96" t="e">
        <f t="shared" si="18"/>
        <v>#DIV/0!</v>
      </c>
      <c r="AC96" t="e">
        <f t="shared" si="19"/>
        <v>#DIV/0!</v>
      </c>
      <c r="AD96" t="e">
        <f t="shared" si="20"/>
        <v>#DIV/0!</v>
      </c>
      <c r="AE96" t="e">
        <f t="shared" si="21"/>
        <v>#DIV/0!</v>
      </c>
      <c r="AF96" t="e">
        <f t="shared" si="22"/>
        <v>#DIV/0!</v>
      </c>
      <c r="AG96" t="e">
        <f t="shared" si="23"/>
        <v>#DIV/0!</v>
      </c>
      <c r="AH96" t="e">
        <f t="shared" si="24"/>
        <v>#DIV/0!</v>
      </c>
      <c r="AI96" t="e">
        <f t="shared" si="31"/>
        <v>#DIV/0!</v>
      </c>
      <c r="AJ96" t="e">
        <f t="shared" si="25"/>
        <v>#DIV/0!</v>
      </c>
      <c r="AK96">
        <f t="shared" si="26"/>
        <v>0</v>
      </c>
      <c r="AL96" t="e">
        <f t="shared" si="27"/>
        <v>#N/A</v>
      </c>
      <c r="AM96">
        <f t="shared" si="28"/>
        <v>0</v>
      </c>
      <c r="AN96" t="e">
        <f t="shared" si="29"/>
        <v>#N/A</v>
      </c>
      <c r="AO96">
        <f>_xlfn.PERCENTILE.INC(INDEX($W$4:$W$263,MATCH(SPC!$B$13,IF(Setup!$B$11="Weekly",'SPC Backing (Hide)'!$B$4:$B$263,'SPC Backing (Hide)'!$E$4:$E$263),0),1):INDEX($W$4:$W$263,MATCH(SPC!$B$14,IF(Setup!$B$11="Weekly",'SPC Backing (Hide)'!$B$4:$B$263,'SPC Backing (Hide)'!$E$4:$E$263),0),1),'SPC Backing (Hide)'!$AO$3)</f>
        <v>0</v>
      </c>
      <c r="AP96">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6">
        <f t="shared" si="30"/>
        <v>1</v>
      </c>
    </row>
    <row r="97" spans="2:43" x14ac:dyDescent="0.2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f>AVERAGE(INDEX($F$4:$U$263,MATCH(SPC!$B$13,IF(Setup!$B$11="Weekly",'SPC Backing (Hide)'!$B$4:$B$263,'SPC Backing (Hide)'!$E$4:$E$263),0),MATCH($X$2,$F$3:$U$3,0)):INDEX($F$4:$U$263,MATCH(SPC!$B$14,IF(Setup!$B$11="Weekly",'SPC Backing (Hide)'!$B$4:$B$263,'SPC Backing (Hide)'!$E$4:$E$263),0),MATCH('SPC Backing (Hide)'!$X$2,'SPC Backing (Hide)'!$F$3:$U$3,0)))</f>
        <v>0</v>
      </c>
      <c r="Y97" cm="1">
        <f t="array" ref="Y97">ABS(INDEX($F$4:$U$263,ROW(A94),MATCH($X$2,$F$3:$U$3,0))-INDEX($F$4:$U$263,ROW(A93),MATCH($X$2,$F$3:$U$3,0)))</f>
        <v>0</v>
      </c>
      <c r="Z97" t="e">
        <f>AVERAGE(INDEX($Y$4:$Y$263,MATCH(SPC!$B$13,IF(Setup!$B$11="Weekly",'SPC Backing (Hide)'!$B$4:$B$263,'SPC Backing (Hide)'!$E$4:$E$263),0)):INDEX($Y$4:$Y$263,MATCH(SPC!$B$14,IF(Setup!$B$11="Weekly",'SPC Backing (Hide)'!$B$4:$B$263,'SPC Backing (Hide)'!$E$4:$E$263),0),1))</f>
        <v>#DIV/0!</v>
      </c>
      <c r="AA97" t="e">
        <f t="shared" si="17"/>
        <v>#DIV/0!</v>
      </c>
      <c r="AB97" t="e">
        <f t="shared" si="18"/>
        <v>#DIV/0!</v>
      </c>
      <c r="AC97" t="e">
        <f t="shared" si="19"/>
        <v>#DIV/0!</v>
      </c>
      <c r="AD97" t="e">
        <f t="shared" si="20"/>
        <v>#DIV/0!</v>
      </c>
      <c r="AE97" t="e">
        <f t="shared" si="21"/>
        <v>#DIV/0!</v>
      </c>
      <c r="AF97" t="e">
        <f t="shared" si="22"/>
        <v>#DIV/0!</v>
      </c>
      <c r="AG97" t="e">
        <f t="shared" si="23"/>
        <v>#DIV/0!</v>
      </c>
      <c r="AH97" t="e">
        <f t="shared" si="24"/>
        <v>#DIV/0!</v>
      </c>
      <c r="AI97" t="e">
        <f t="shared" si="31"/>
        <v>#DIV/0!</v>
      </c>
      <c r="AJ97" t="e">
        <f t="shared" si="25"/>
        <v>#DIV/0!</v>
      </c>
      <c r="AK97">
        <f t="shared" si="26"/>
        <v>0</v>
      </c>
      <c r="AL97" t="e">
        <f t="shared" si="27"/>
        <v>#N/A</v>
      </c>
      <c r="AM97">
        <f t="shared" si="28"/>
        <v>0</v>
      </c>
      <c r="AN97" t="e">
        <f t="shared" si="29"/>
        <v>#N/A</v>
      </c>
      <c r="AO97">
        <f>_xlfn.PERCENTILE.INC(INDEX($W$4:$W$263,MATCH(SPC!$B$13,IF(Setup!$B$11="Weekly",'SPC Backing (Hide)'!$B$4:$B$263,'SPC Backing (Hide)'!$E$4:$E$263),0),1):INDEX($W$4:$W$263,MATCH(SPC!$B$14,IF(Setup!$B$11="Weekly",'SPC Backing (Hide)'!$B$4:$B$263,'SPC Backing (Hide)'!$E$4:$E$263),0),1),'SPC Backing (Hide)'!$AO$3)</f>
        <v>0</v>
      </c>
      <c r="AP97">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7">
        <f t="shared" si="30"/>
        <v>1</v>
      </c>
    </row>
    <row r="98" spans="2:43" x14ac:dyDescent="0.2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f>AVERAGE(INDEX($F$4:$U$263,MATCH(SPC!$B$13,IF(Setup!$B$11="Weekly",'SPC Backing (Hide)'!$B$4:$B$263,'SPC Backing (Hide)'!$E$4:$E$263),0),MATCH($X$2,$F$3:$U$3,0)):INDEX($F$4:$U$263,MATCH(SPC!$B$14,IF(Setup!$B$11="Weekly",'SPC Backing (Hide)'!$B$4:$B$263,'SPC Backing (Hide)'!$E$4:$E$263),0),MATCH('SPC Backing (Hide)'!$X$2,'SPC Backing (Hide)'!$F$3:$U$3,0)))</f>
        <v>0</v>
      </c>
      <c r="Y98" cm="1">
        <f t="array" ref="Y98">ABS(INDEX($F$4:$U$263,ROW(A95),MATCH($X$2,$F$3:$U$3,0))-INDEX($F$4:$U$263,ROW(A94),MATCH($X$2,$F$3:$U$3,0)))</f>
        <v>0</v>
      </c>
      <c r="Z98" t="e">
        <f>AVERAGE(INDEX($Y$4:$Y$263,MATCH(SPC!$B$13,IF(Setup!$B$11="Weekly",'SPC Backing (Hide)'!$B$4:$B$263,'SPC Backing (Hide)'!$E$4:$E$263),0)):INDEX($Y$4:$Y$263,MATCH(SPC!$B$14,IF(Setup!$B$11="Weekly",'SPC Backing (Hide)'!$B$4:$B$263,'SPC Backing (Hide)'!$E$4:$E$263),0),1))</f>
        <v>#DIV/0!</v>
      </c>
      <c r="AA98" t="e">
        <f t="shared" si="17"/>
        <v>#DIV/0!</v>
      </c>
      <c r="AB98" t="e">
        <f t="shared" si="18"/>
        <v>#DIV/0!</v>
      </c>
      <c r="AC98" t="e">
        <f t="shared" si="19"/>
        <v>#DIV/0!</v>
      </c>
      <c r="AD98" t="e">
        <f t="shared" si="20"/>
        <v>#DIV/0!</v>
      </c>
      <c r="AE98" t="e">
        <f t="shared" si="21"/>
        <v>#DIV/0!</v>
      </c>
      <c r="AF98" t="e">
        <f t="shared" si="22"/>
        <v>#DIV/0!</v>
      </c>
      <c r="AG98" t="e">
        <f t="shared" si="23"/>
        <v>#DIV/0!</v>
      </c>
      <c r="AH98" t="e">
        <f t="shared" si="24"/>
        <v>#DIV/0!</v>
      </c>
      <c r="AI98" t="e">
        <f t="shared" si="31"/>
        <v>#DIV/0!</v>
      </c>
      <c r="AJ98" t="e">
        <f t="shared" si="25"/>
        <v>#DIV/0!</v>
      </c>
      <c r="AK98">
        <f t="shared" si="26"/>
        <v>0</v>
      </c>
      <c r="AL98" t="e">
        <f t="shared" si="27"/>
        <v>#N/A</v>
      </c>
      <c r="AM98">
        <f t="shared" si="28"/>
        <v>0</v>
      </c>
      <c r="AN98" t="e">
        <f t="shared" si="29"/>
        <v>#N/A</v>
      </c>
      <c r="AO98">
        <f>_xlfn.PERCENTILE.INC(INDEX($W$4:$W$263,MATCH(SPC!$B$13,IF(Setup!$B$11="Weekly",'SPC Backing (Hide)'!$B$4:$B$263,'SPC Backing (Hide)'!$E$4:$E$263),0),1):INDEX($W$4:$W$263,MATCH(SPC!$B$14,IF(Setup!$B$11="Weekly",'SPC Backing (Hide)'!$B$4:$B$263,'SPC Backing (Hide)'!$E$4:$E$263),0),1),'SPC Backing (Hide)'!$AO$3)</f>
        <v>0</v>
      </c>
      <c r="AP98">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8">
        <f t="shared" si="30"/>
        <v>1</v>
      </c>
    </row>
    <row r="99" spans="2:43" x14ac:dyDescent="0.2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f>AVERAGE(INDEX($F$4:$U$263,MATCH(SPC!$B$13,IF(Setup!$B$11="Weekly",'SPC Backing (Hide)'!$B$4:$B$263,'SPC Backing (Hide)'!$E$4:$E$263),0),MATCH($X$2,$F$3:$U$3,0)):INDEX($F$4:$U$263,MATCH(SPC!$B$14,IF(Setup!$B$11="Weekly",'SPC Backing (Hide)'!$B$4:$B$263,'SPC Backing (Hide)'!$E$4:$E$263),0),MATCH('SPC Backing (Hide)'!$X$2,'SPC Backing (Hide)'!$F$3:$U$3,0)))</f>
        <v>0</v>
      </c>
      <c r="Y99" cm="1">
        <f t="array" ref="Y99">ABS(INDEX($F$4:$U$263,ROW(A96),MATCH($X$2,$F$3:$U$3,0))-INDEX($F$4:$U$263,ROW(A95),MATCH($X$2,$F$3:$U$3,0)))</f>
        <v>0</v>
      </c>
      <c r="Z99" t="e">
        <f>AVERAGE(INDEX($Y$4:$Y$263,MATCH(SPC!$B$13,IF(Setup!$B$11="Weekly",'SPC Backing (Hide)'!$B$4:$B$263,'SPC Backing (Hide)'!$E$4:$E$263),0)):INDEX($Y$4:$Y$263,MATCH(SPC!$B$14,IF(Setup!$B$11="Weekly",'SPC Backing (Hide)'!$B$4:$B$263,'SPC Backing (Hide)'!$E$4:$E$263),0),1))</f>
        <v>#DIV/0!</v>
      </c>
      <c r="AA99" t="e">
        <f t="shared" si="17"/>
        <v>#DIV/0!</v>
      </c>
      <c r="AB99" t="e">
        <f t="shared" si="18"/>
        <v>#DIV/0!</v>
      </c>
      <c r="AC99" t="e">
        <f t="shared" si="19"/>
        <v>#DIV/0!</v>
      </c>
      <c r="AD99" t="e">
        <f t="shared" si="20"/>
        <v>#DIV/0!</v>
      </c>
      <c r="AE99" t="e">
        <f t="shared" si="21"/>
        <v>#DIV/0!</v>
      </c>
      <c r="AF99" t="e">
        <f t="shared" si="22"/>
        <v>#DIV/0!</v>
      </c>
      <c r="AG99" t="e">
        <f t="shared" si="23"/>
        <v>#DIV/0!</v>
      </c>
      <c r="AH99" t="e">
        <f t="shared" si="24"/>
        <v>#DIV/0!</v>
      </c>
      <c r="AI99" t="e">
        <f t="shared" si="31"/>
        <v>#DIV/0!</v>
      </c>
      <c r="AJ99" t="e">
        <f t="shared" si="25"/>
        <v>#DIV/0!</v>
      </c>
      <c r="AK99">
        <f t="shared" si="26"/>
        <v>0</v>
      </c>
      <c r="AL99" t="e">
        <f t="shared" si="27"/>
        <v>#N/A</v>
      </c>
      <c r="AM99">
        <f t="shared" si="28"/>
        <v>0</v>
      </c>
      <c r="AN99" t="e">
        <f t="shared" si="29"/>
        <v>#N/A</v>
      </c>
      <c r="AO99">
        <f>_xlfn.PERCENTILE.INC(INDEX($W$4:$W$263,MATCH(SPC!$B$13,IF(Setup!$B$11="Weekly",'SPC Backing (Hide)'!$B$4:$B$263,'SPC Backing (Hide)'!$E$4:$E$263),0),1):INDEX($W$4:$W$263,MATCH(SPC!$B$14,IF(Setup!$B$11="Weekly",'SPC Backing (Hide)'!$B$4:$B$263,'SPC Backing (Hide)'!$E$4:$E$263),0),1),'SPC Backing (Hide)'!$AO$3)</f>
        <v>0</v>
      </c>
      <c r="AP99">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9">
        <f t="shared" si="30"/>
        <v>1</v>
      </c>
    </row>
    <row r="100" spans="2:43" x14ac:dyDescent="0.2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f>AVERAGE(INDEX($F$4:$U$263,MATCH(SPC!$B$13,IF(Setup!$B$11="Weekly",'SPC Backing (Hide)'!$B$4:$B$263,'SPC Backing (Hide)'!$E$4:$E$263),0),MATCH($X$2,$F$3:$U$3,0)):INDEX($F$4:$U$263,MATCH(SPC!$B$14,IF(Setup!$B$11="Weekly",'SPC Backing (Hide)'!$B$4:$B$263,'SPC Backing (Hide)'!$E$4:$E$263),0),MATCH('SPC Backing (Hide)'!$X$2,'SPC Backing (Hide)'!$F$3:$U$3,0)))</f>
        <v>0</v>
      </c>
      <c r="Y100" cm="1">
        <f t="array" ref="Y100">ABS(INDEX($F$4:$U$263,ROW(A97),MATCH($X$2,$F$3:$U$3,0))-INDEX($F$4:$U$263,ROW(A96),MATCH($X$2,$F$3:$U$3,0)))</f>
        <v>0</v>
      </c>
      <c r="Z100" t="e">
        <f>AVERAGE(INDEX($Y$4:$Y$263,MATCH(SPC!$B$13,IF(Setup!$B$11="Weekly",'SPC Backing (Hide)'!$B$4:$B$263,'SPC Backing (Hide)'!$E$4:$E$263),0)):INDEX($Y$4:$Y$263,MATCH(SPC!$B$14,IF(Setup!$B$11="Weekly",'SPC Backing (Hide)'!$B$4:$B$263,'SPC Backing (Hide)'!$E$4:$E$263),0),1))</f>
        <v>#DIV/0!</v>
      </c>
      <c r="AA100" t="e">
        <f t="shared" si="17"/>
        <v>#DIV/0!</v>
      </c>
      <c r="AB100" t="e">
        <f t="shared" si="18"/>
        <v>#DIV/0!</v>
      </c>
      <c r="AC100" t="e">
        <f t="shared" si="19"/>
        <v>#DIV/0!</v>
      </c>
      <c r="AD100" t="e">
        <f t="shared" si="20"/>
        <v>#DIV/0!</v>
      </c>
      <c r="AE100" t="e">
        <f t="shared" si="21"/>
        <v>#DIV/0!</v>
      </c>
      <c r="AF100" t="e">
        <f t="shared" si="22"/>
        <v>#DIV/0!</v>
      </c>
      <c r="AG100" t="e">
        <f t="shared" si="23"/>
        <v>#DIV/0!</v>
      </c>
      <c r="AH100" t="e">
        <f t="shared" si="24"/>
        <v>#DIV/0!</v>
      </c>
      <c r="AI100" t="e">
        <f t="shared" si="31"/>
        <v>#DIV/0!</v>
      </c>
      <c r="AJ100" t="e">
        <f t="shared" si="25"/>
        <v>#DIV/0!</v>
      </c>
      <c r="AK100">
        <f t="shared" si="26"/>
        <v>0</v>
      </c>
      <c r="AL100" t="e">
        <f t="shared" si="27"/>
        <v>#N/A</v>
      </c>
      <c r="AM100">
        <f t="shared" si="28"/>
        <v>0</v>
      </c>
      <c r="AN100" t="e">
        <f t="shared" si="29"/>
        <v>#N/A</v>
      </c>
      <c r="AO100">
        <f>_xlfn.PERCENTILE.INC(INDEX($W$4:$W$263,MATCH(SPC!$B$13,IF(Setup!$B$11="Weekly",'SPC Backing (Hide)'!$B$4:$B$263,'SPC Backing (Hide)'!$E$4:$E$263),0),1):INDEX($W$4:$W$263,MATCH(SPC!$B$14,IF(Setup!$B$11="Weekly",'SPC Backing (Hide)'!$B$4:$B$263,'SPC Backing (Hide)'!$E$4:$E$263),0),1),'SPC Backing (Hide)'!$AO$3)</f>
        <v>0</v>
      </c>
      <c r="AP100">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0">
        <f t="shared" si="30"/>
        <v>1</v>
      </c>
    </row>
    <row r="101" spans="2:43" x14ac:dyDescent="0.2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f>AVERAGE(INDEX($F$4:$U$263,MATCH(SPC!$B$13,IF(Setup!$B$11="Weekly",'SPC Backing (Hide)'!$B$4:$B$263,'SPC Backing (Hide)'!$E$4:$E$263),0),MATCH($X$2,$F$3:$U$3,0)):INDEX($F$4:$U$263,MATCH(SPC!$B$14,IF(Setup!$B$11="Weekly",'SPC Backing (Hide)'!$B$4:$B$263,'SPC Backing (Hide)'!$E$4:$E$263),0),MATCH('SPC Backing (Hide)'!$X$2,'SPC Backing (Hide)'!$F$3:$U$3,0)))</f>
        <v>0</v>
      </c>
      <c r="Y101" cm="1">
        <f t="array" ref="Y101">ABS(INDEX($F$4:$U$263,ROW(A98),MATCH($X$2,$F$3:$U$3,0))-INDEX($F$4:$U$263,ROW(A97),MATCH($X$2,$F$3:$U$3,0)))</f>
        <v>0</v>
      </c>
      <c r="Z101" t="e">
        <f>AVERAGE(INDEX($Y$4:$Y$263,MATCH(SPC!$B$13,IF(Setup!$B$11="Weekly",'SPC Backing (Hide)'!$B$4:$B$263,'SPC Backing (Hide)'!$E$4:$E$263),0)):INDEX($Y$4:$Y$263,MATCH(SPC!$B$14,IF(Setup!$B$11="Weekly",'SPC Backing (Hide)'!$B$4:$B$263,'SPC Backing (Hide)'!$E$4:$E$263),0),1))</f>
        <v>#DIV/0!</v>
      </c>
      <c r="AA101" t="e">
        <f t="shared" si="17"/>
        <v>#DIV/0!</v>
      </c>
      <c r="AB101" t="e">
        <f t="shared" si="18"/>
        <v>#DIV/0!</v>
      </c>
      <c r="AC101" t="e">
        <f t="shared" si="19"/>
        <v>#DIV/0!</v>
      </c>
      <c r="AD101" t="e">
        <f t="shared" si="20"/>
        <v>#DIV/0!</v>
      </c>
      <c r="AE101" t="e">
        <f t="shared" si="21"/>
        <v>#DIV/0!</v>
      </c>
      <c r="AF101" t="e">
        <f t="shared" si="22"/>
        <v>#DIV/0!</v>
      </c>
      <c r="AG101" t="e">
        <f t="shared" si="23"/>
        <v>#DIV/0!</v>
      </c>
      <c r="AH101" t="e">
        <f t="shared" si="24"/>
        <v>#DIV/0!</v>
      </c>
      <c r="AI101" t="e">
        <f t="shared" si="31"/>
        <v>#DIV/0!</v>
      </c>
      <c r="AJ101" t="e">
        <f t="shared" si="25"/>
        <v>#DIV/0!</v>
      </c>
      <c r="AK101">
        <f t="shared" si="26"/>
        <v>0</v>
      </c>
      <c r="AL101" t="e">
        <f t="shared" si="27"/>
        <v>#N/A</v>
      </c>
      <c r="AM101">
        <f t="shared" si="28"/>
        <v>0</v>
      </c>
      <c r="AN101" t="e">
        <f t="shared" si="29"/>
        <v>#N/A</v>
      </c>
      <c r="AO101">
        <f>_xlfn.PERCENTILE.INC(INDEX($W$4:$W$263,MATCH(SPC!$B$13,IF(Setup!$B$11="Weekly",'SPC Backing (Hide)'!$B$4:$B$263,'SPC Backing (Hide)'!$E$4:$E$263),0),1):INDEX($W$4:$W$263,MATCH(SPC!$B$14,IF(Setup!$B$11="Weekly",'SPC Backing (Hide)'!$B$4:$B$263,'SPC Backing (Hide)'!$E$4:$E$263),0),1),'SPC Backing (Hide)'!$AO$3)</f>
        <v>0</v>
      </c>
      <c r="AP101">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1">
        <f t="shared" si="30"/>
        <v>1</v>
      </c>
    </row>
    <row r="102" spans="2:43" x14ac:dyDescent="0.2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f>AVERAGE(INDEX($F$4:$U$263,MATCH(SPC!$B$13,IF(Setup!$B$11="Weekly",'SPC Backing (Hide)'!$B$4:$B$263,'SPC Backing (Hide)'!$E$4:$E$263),0),MATCH($X$2,$F$3:$U$3,0)):INDEX($F$4:$U$263,MATCH(SPC!$B$14,IF(Setup!$B$11="Weekly",'SPC Backing (Hide)'!$B$4:$B$263,'SPC Backing (Hide)'!$E$4:$E$263),0),MATCH('SPC Backing (Hide)'!$X$2,'SPC Backing (Hide)'!$F$3:$U$3,0)))</f>
        <v>0</v>
      </c>
      <c r="Y102" cm="1">
        <f t="array" ref="Y102">ABS(INDEX($F$4:$U$263,ROW(A99),MATCH($X$2,$F$3:$U$3,0))-INDEX($F$4:$U$263,ROW(A98),MATCH($X$2,$F$3:$U$3,0)))</f>
        <v>0</v>
      </c>
      <c r="Z102" t="e">
        <f>AVERAGE(INDEX($Y$4:$Y$263,MATCH(SPC!$B$13,IF(Setup!$B$11="Weekly",'SPC Backing (Hide)'!$B$4:$B$263,'SPC Backing (Hide)'!$E$4:$E$263),0)):INDEX($Y$4:$Y$263,MATCH(SPC!$B$14,IF(Setup!$B$11="Weekly",'SPC Backing (Hide)'!$B$4:$B$263,'SPC Backing (Hide)'!$E$4:$E$263),0),1))</f>
        <v>#DIV/0!</v>
      </c>
      <c r="AA102" t="e">
        <f t="shared" si="17"/>
        <v>#DIV/0!</v>
      </c>
      <c r="AB102" t="e">
        <f t="shared" si="18"/>
        <v>#DIV/0!</v>
      </c>
      <c r="AC102" t="e">
        <f t="shared" si="19"/>
        <v>#DIV/0!</v>
      </c>
      <c r="AD102" t="e">
        <f t="shared" si="20"/>
        <v>#DIV/0!</v>
      </c>
      <c r="AE102" t="e">
        <f t="shared" si="21"/>
        <v>#DIV/0!</v>
      </c>
      <c r="AF102" t="e">
        <f t="shared" si="22"/>
        <v>#DIV/0!</v>
      </c>
      <c r="AG102" t="e">
        <f t="shared" si="23"/>
        <v>#DIV/0!</v>
      </c>
      <c r="AH102" t="e">
        <f t="shared" si="24"/>
        <v>#DIV/0!</v>
      </c>
      <c r="AI102" t="e">
        <f t="shared" si="31"/>
        <v>#DIV/0!</v>
      </c>
      <c r="AJ102" t="e">
        <f t="shared" si="25"/>
        <v>#DIV/0!</v>
      </c>
      <c r="AK102">
        <f t="shared" si="26"/>
        <v>0</v>
      </c>
      <c r="AL102" t="e">
        <f t="shared" si="27"/>
        <v>#N/A</v>
      </c>
      <c r="AM102">
        <f t="shared" si="28"/>
        <v>0</v>
      </c>
      <c r="AN102" t="e">
        <f t="shared" si="29"/>
        <v>#N/A</v>
      </c>
      <c r="AO102">
        <f>_xlfn.PERCENTILE.INC(INDEX($W$4:$W$263,MATCH(SPC!$B$13,IF(Setup!$B$11="Weekly",'SPC Backing (Hide)'!$B$4:$B$263,'SPC Backing (Hide)'!$E$4:$E$263),0),1):INDEX($W$4:$W$263,MATCH(SPC!$B$14,IF(Setup!$B$11="Weekly",'SPC Backing (Hide)'!$B$4:$B$263,'SPC Backing (Hide)'!$E$4:$E$263),0),1),'SPC Backing (Hide)'!$AO$3)</f>
        <v>0</v>
      </c>
      <c r="AP102">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2">
        <f t="shared" si="30"/>
        <v>1</v>
      </c>
    </row>
    <row r="103" spans="2:43" x14ac:dyDescent="0.2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f>AVERAGE(INDEX($F$4:$U$263,MATCH(SPC!$B$13,IF(Setup!$B$11="Weekly",'SPC Backing (Hide)'!$B$4:$B$263,'SPC Backing (Hide)'!$E$4:$E$263),0),MATCH($X$2,$F$3:$U$3,0)):INDEX($F$4:$U$263,MATCH(SPC!$B$14,IF(Setup!$B$11="Weekly",'SPC Backing (Hide)'!$B$4:$B$263,'SPC Backing (Hide)'!$E$4:$E$263),0),MATCH('SPC Backing (Hide)'!$X$2,'SPC Backing (Hide)'!$F$3:$U$3,0)))</f>
        <v>0</v>
      </c>
      <c r="Y103" cm="1">
        <f t="array" ref="Y103">ABS(INDEX($F$4:$U$263,ROW(A100),MATCH($X$2,$F$3:$U$3,0))-INDEX($F$4:$U$263,ROW(A99),MATCH($X$2,$F$3:$U$3,0)))</f>
        <v>0</v>
      </c>
      <c r="Z103" t="e">
        <f>AVERAGE(INDEX($Y$4:$Y$263,MATCH(SPC!$B$13,IF(Setup!$B$11="Weekly",'SPC Backing (Hide)'!$B$4:$B$263,'SPC Backing (Hide)'!$E$4:$E$263),0)):INDEX($Y$4:$Y$263,MATCH(SPC!$B$14,IF(Setup!$B$11="Weekly",'SPC Backing (Hide)'!$B$4:$B$263,'SPC Backing (Hide)'!$E$4:$E$263),0),1))</f>
        <v>#DIV/0!</v>
      </c>
      <c r="AA103" t="e">
        <f t="shared" si="17"/>
        <v>#DIV/0!</v>
      </c>
      <c r="AB103" t="e">
        <f t="shared" si="18"/>
        <v>#DIV/0!</v>
      </c>
      <c r="AC103" t="e">
        <f t="shared" si="19"/>
        <v>#DIV/0!</v>
      </c>
      <c r="AD103" t="e">
        <f t="shared" si="20"/>
        <v>#DIV/0!</v>
      </c>
      <c r="AE103" t="e">
        <f t="shared" si="21"/>
        <v>#DIV/0!</v>
      </c>
      <c r="AF103" t="e">
        <f t="shared" si="22"/>
        <v>#DIV/0!</v>
      </c>
      <c r="AG103" t="e">
        <f t="shared" si="23"/>
        <v>#DIV/0!</v>
      </c>
      <c r="AH103" t="e">
        <f t="shared" si="24"/>
        <v>#DIV/0!</v>
      </c>
      <c r="AI103" t="e">
        <f t="shared" si="31"/>
        <v>#DIV/0!</v>
      </c>
      <c r="AJ103" t="e">
        <f t="shared" si="25"/>
        <v>#DIV/0!</v>
      </c>
      <c r="AK103">
        <f t="shared" si="26"/>
        <v>0</v>
      </c>
      <c r="AL103" t="e">
        <f t="shared" si="27"/>
        <v>#N/A</v>
      </c>
      <c r="AM103">
        <f t="shared" si="28"/>
        <v>0</v>
      </c>
      <c r="AN103" t="e">
        <f t="shared" si="29"/>
        <v>#N/A</v>
      </c>
      <c r="AO103">
        <f>_xlfn.PERCENTILE.INC(INDEX($W$4:$W$263,MATCH(SPC!$B$13,IF(Setup!$B$11="Weekly",'SPC Backing (Hide)'!$B$4:$B$263,'SPC Backing (Hide)'!$E$4:$E$263),0),1):INDEX($W$4:$W$263,MATCH(SPC!$B$14,IF(Setup!$B$11="Weekly",'SPC Backing (Hide)'!$B$4:$B$263,'SPC Backing (Hide)'!$E$4:$E$263),0),1),'SPC Backing (Hide)'!$AO$3)</f>
        <v>0</v>
      </c>
      <c r="AP103">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3">
        <f t="shared" si="30"/>
        <v>1</v>
      </c>
    </row>
    <row r="104" spans="2:43" x14ac:dyDescent="0.2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f>AVERAGE(INDEX($F$4:$U$263,MATCH(SPC!$B$13,IF(Setup!$B$11="Weekly",'SPC Backing (Hide)'!$B$4:$B$263,'SPC Backing (Hide)'!$E$4:$E$263),0),MATCH($X$2,$F$3:$U$3,0)):INDEX($F$4:$U$263,MATCH(SPC!$B$14,IF(Setup!$B$11="Weekly",'SPC Backing (Hide)'!$B$4:$B$263,'SPC Backing (Hide)'!$E$4:$E$263),0),MATCH('SPC Backing (Hide)'!$X$2,'SPC Backing (Hide)'!$F$3:$U$3,0)))</f>
        <v>0</v>
      </c>
      <c r="Y104" cm="1">
        <f t="array" ref="Y104">ABS(INDEX($F$4:$U$263,ROW(A101),MATCH($X$2,$F$3:$U$3,0))-INDEX($F$4:$U$263,ROW(A100),MATCH($X$2,$F$3:$U$3,0)))</f>
        <v>0</v>
      </c>
      <c r="Z104" t="e">
        <f>AVERAGE(INDEX($Y$4:$Y$263,MATCH(SPC!$B$13,IF(Setup!$B$11="Weekly",'SPC Backing (Hide)'!$B$4:$B$263,'SPC Backing (Hide)'!$E$4:$E$263),0)):INDEX($Y$4:$Y$263,MATCH(SPC!$B$14,IF(Setup!$B$11="Weekly",'SPC Backing (Hide)'!$B$4:$B$263,'SPC Backing (Hide)'!$E$4:$E$263),0),1))</f>
        <v>#DIV/0!</v>
      </c>
      <c r="AA104" t="e">
        <f t="shared" si="17"/>
        <v>#DIV/0!</v>
      </c>
      <c r="AB104" t="e">
        <f t="shared" si="18"/>
        <v>#DIV/0!</v>
      </c>
      <c r="AC104" t="e">
        <f t="shared" si="19"/>
        <v>#DIV/0!</v>
      </c>
      <c r="AD104" t="e">
        <f t="shared" si="20"/>
        <v>#DIV/0!</v>
      </c>
      <c r="AE104" t="e">
        <f t="shared" si="21"/>
        <v>#DIV/0!</v>
      </c>
      <c r="AF104" t="e">
        <f t="shared" si="22"/>
        <v>#DIV/0!</v>
      </c>
      <c r="AG104" t="e">
        <f t="shared" si="23"/>
        <v>#DIV/0!</v>
      </c>
      <c r="AH104" t="e">
        <f t="shared" si="24"/>
        <v>#DIV/0!</v>
      </c>
      <c r="AI104" t="e">
        <f t="shared" si="31"/>
        <v>#DIV/0!</v>
      </c>
      <c r="AJ104" t="e">
        <f t="shared" si="25"/>
        <v>#DIV/0!</v>
      </c>
      <c r="AK104">
        <f t="shared" si="26"/>
        <v>0</v>
      </c>
      <c r="AL104" t="e">
        <f t="shared" si="27"/>
        <v>#N/A</v>
      </c>
      <c r="AM104">
        <f t="shared" si="28"/>
        <v>0</v>
      </c>
      <c r="AN104" t="e">
        <f t="shared" si="29"/>
        <v>#N/A</v>
      </c>
      <c r="AO104">
        <f>_xlfn.PERCENTILE.INC(INDEX($W$4:$W$263,MATCH(SPC!$B$13,IF(Setup!$B$11="Weekly",'SPC Backing (Hide)'!$B$4:$B$263,'SPC Backing (Hide)'!$E$4:$E$263),0),1):INDEX($W$4:$W$263,MATCH(SPC!$B$14,IF(Setup!$B$11="Weekly",'SPC Backing (Hide)'!$B$4:$B$263,'SPC Backing (Hide)'!$E$4:$E$263),0),1),'SPC Backing (Hide)'!$AO$3)</f>
        <v>0</v>
      </c>
      <c r="AP104">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4">
        <f t="shared" si="30"/>
        <v>1</v>
      </c>
    </row>
    <row r="105" spans="2:43" x14ac:dyDescent="0.2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f>AVERAGE(INDEX($F$4:$U$263,MATCH(SPC!$B$13,IF(Setup!$B$11="Weekly",'SPC Backing (Hide)'!$B$4:$B$263,'SPC Backing (Hide)'!$E$4:$E$263),0),MATCH($X$2,$F$3:$U$3,0)):INDEX($F$4:$U$263,MATCH(SPC!$B$14,IF(Setup!$B$11="Weekly",'SPC Backing (Hide)'!$B$4:$B$263,'SPC Backing (Hide)'!$E$4:$E$263),0),MATCH('SPC Backing (Hide)'!$X$2,'SPC Backing (Hide)'!$F$3:$U$3,0)))</f>
        <v>0</v>
      </c>
      <c r="Y105" cm="1">
        <f t="array" ref="Y105">ABS(INDEX($F$4:$U$263,ROW(A102),MATCH($X$2,$F$3:$U$3,0))-INDEX($F$4:$U$263,ROW(A101),MATCH($X$2,$F$3:$U$3,0)))</f>
        <v>0</v>
      </c>
      <c r="Z105" t="e">
        <f>AVERAGE(INDEX($Y$4:$Y$263,MATCH(SPC!$B$13,IF(Setup!$B$11="Weekly",'SPC Backing (Hide)'!$B$4:$B$263,'SPC Backing (Hide)'!$E$4:$E$263),0)):INDEX($Y$4:$Y$263,MATCH(SPC!$B$14,IF(Setup!$B$11="Weekly",'SPC Backing (Hide)'!$B$4:$B$263,'SPC Backing (Hide)'!$E$4:$E$263),0),1))</f>
        <v>#DIV/0!</v>
      </c>
      <c r="AA105" t="e">
        <f t="shared" si="17"/>
        <v>#DIV/0!</v>
      </c>
      <c r="AB105" t="e">
        <f t="shared" si="18"/>
        <v>#DIV/0!</v>
      </c>
      <c r="AC105" t="e">
        <f t="shared" si="19"/>
        <v>#DIV/0!</v>
      </c>
      <c r="AD105" t="e">
        <f t="shared" si="20"/>
        <v>#DIV/0!</v>
      </c>
      <c r="AE105" t="e">
        <f t="shared" si="21"/>
        <v>#DIV/0!</v>
      </c>
      <c r="AF105" t="e">
        <f t="shared" si="22"/>
        <v>#DIV/0!</v>
      </c>
      <c r="AG105" t="e">
        <f t="shared" si="23"/>
        <v>#DIV/0!</v>
      </c>
      <c r="AH105" t="e">
        <f t="shared" si="24"/>
        <v>#DIV/0!</v>
      </c>
      <c r="AI105" t="e">
        <f t="shared" si="31"/>
        <v>#DIV/0!</v>
      </c>
      <c r="AJ105" t="e">
        <f t="shared" si="25"/>
        <v>#DIV/0!</v>
      </c>
      <c r="AK105">
        <f t="shared" si="26"/>
        <v>0</v>
      </c>
      <c r="AL105" t="e">
        <f t="shared" si="27"/>
        <v>#N/A</v>
      </c>
      <c r="AM105">
        <f t="shared" si="28"/>
        <v>0</v>
      </c>
      <c r="AN105" t="e">
        <f t="shared" si="29"/>
        <v>#N/A</v>
      </c>
      <c r="AO105">
        <f>_xlfn.PERCENTILE.INC(INDEX($W$4:$W$263,MATCH(SPC!$B$13,IF(Setup!$B$11="Weekly",'SPC Backing (Hide)'!$B$4:$B$263,'SPC Backing (Hide)'!$E$4:$E$263),0),1):INDEX($W$4:$W$263,MATCH(SPC!$B$14,IF(Setup!$B$11="Weekly",'SPC Backing (Hide)'!$B$4:$B$263,'SPC Backing (Hide)'!$E$4:$E$263),0),1),'SPC Backing (Hide)'!$AO$3)</f>
        <v>0</v>
      </c>
      <c r="AP105">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5">
        <f t="shared" si="30"/>
        <v>1</v>
      </c>
    </row>
    <row r="106" spans="2:43" x14ac:dyDescent="0.2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f>AVERAGE(INDEX($F$4:$U$263,MATCH(SPC!$B$13,IF(Setup!$B$11="Weekly",'SPC Backing (Hide)'!$B$4:$B$263,'SPC Backing (Hide)'!$E$4:$E$263),0),MATCH($X$2,$F$3:$U$3,0)):INDEX($F$4:$U$263,MATCH(SPC!$B$14,IF(Setup!$B$11="Weekly",'SPC Backing (Hide)'!$B$4:$B$263,'SPC Backing (Hide)'!$E$4:$E$263),0),MATCH('SPC Backing (Hide)'!$X$2,'SPC Backing (Hide)'!$F$3:$U$3,0)))</f>
        <v>0</v>
      </c>
      <c r="Y106" cm="1">
        <f t="array" ref="Y106">ABS(INDEX($F$4:$U$263,ROW(A103),MATCH($X$2,$F$3:$U$3,0))-INDEX($F$4:$U$263,ROW(A102),MATCH($X$2,$F$3:$U$3,0)))</f>
        <v>0</v>
      </c>
      <c r="Z106" t="e">
        <f>AVERAGE(INDEX($Y$4:$Y$263,MATCH(SPC!$B$13,IF(Setup!$B$11="Weekly",'SPC Backing (Hide)'!$B$4:$B$263,'SPC Backing (Hide)'!$E$4:$E$263),0)):INDEX($Y$4:$Y$263,MATCH(SPC!$B$14,IF(Setup!$B$11="Weekly",'SPC Backing (Hide)'!$B$4:$B$263,'SPC Backing (Hide)'!$E$4:$E$263),0),1))</f>
        <v>#DIV/0!</v>
      </c>
      <c r="AA106" t="e">
        <f t="shared" si="17"/>
        <v>#DIV/0!</v>
      </c>
      <c r="AB106" t="e">
        <f t="shared" si="18"/>
        <v>#DIV/0!</v>
      </c>
      <c r="AC106" t="e">
        <f t="shared" si="19"/>
        <v>#DIV/0!</v>
      </c>
      <c r="AD106" t="e">
        <f t="shared" si="20"/>
        <v>#DIV/0!</v>
      </c>
      <c r="AE106" t="e">
        <f t="shared" si="21"/>
        <v>#DIV/0!</v>
      </c>
      <c r="AF106" t="e">
        <f t="shared" si="22"/>
        <v>#DIV/0!</v>
      </c>
      <c r="AG106" t="e">
        <f t="shared" si="23"/>
        <v>#DIV/0!</v>
      </c>
      <c r="AH106" t="e">
        <f t="shared" si="24"/>
        <v>#DIV/0!</v>
      </c>
      <c r="AI106" t="e">
        <f t="shared" si="31"/>
        <v>#DIV/0!</v>
      </c>
      <c r="AJ106" t="e">
        <f t="shared" si="25"/>
        <v>#DIV/0!</v>
      </c>
      <c r="AK106">
        <f t="shared" si="26"/>
        <v>0</v>
      </c>
      <c r="AL106" t="e">
        <f t="shared" si="27"/>
        <v>#N/A</v>
      </c>
      <c r="AM106">
        <f t="shared" si="28"/>
        <v>0</v>
      </c>
      <c r="AN106" t="e">
        <f t="shared" si="29"/>
        <v>#N/A</v>
      </c>
      <c r="AO106">
        <f>_xlfn.PERCENTILE.INC(INDEX($W$4:$W$263,MATCH(SPC!$B$13,IF(Setup!$B$11="Weekly",'SPC Backing (Hide)'!$B$4:$B$263,'SPC Backing (Hide)'!$E$4:$E$263),0),1):INDEX($W$4:$W$263,MATCH(SPC!$B$14,IF(Setup!$B$11="Weekly",'SPC Backing (Hide)'!$B$4:$B$263,'SPC Backing (Hide)'!$E$4:$E$263),0),1),'SPC Backing (Hide)'!$AO$3)</f>
        <v>0</v>
      </c>
      <c r="AP106">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6">
        <f t="shared" si="30"/>
        <v>1</v>
      </c>
    </row>
    <row r="107" spans="2:43" x14ac:dyDescent="0.2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f>AVERAGE(INDEX($F$4:$U$263,MATCH(SPC!$B$13,IF(Setup!$B$11="Weekly",'SPC Backing (Hide)'!$B$4:$B$263,'SPC Backing (Hide)'!$E$4:$E$263),0),MATCH($X$2,$F$3:$U$3,0)):INDEX($F$4:$U$263,MATCH(SPC!$B$14,IF(Setup!$B$11="Weekly",'SPC Backing (Hide)'!$B$4:$B$263,'SPC Backing (Hide)'!$E$4:$E$263),0),MATCH('SPC Backing (Hide)'!$X$2,'SPC Backing (Hide)'!$F$3:$U$3,0)))</f>
        <v>0</v>
      </c>
      <c r="Y107" cm="1">
        <f t="array" ref="Y107">ABS(INDEX($F$4:$U$263,ROW(A104),MATCH($X$2,$F$3:$U$3,0))-INDEX($F$4:$U$263,ROW(A103),MATCH($X$2,$F$3:$U$3,0)))</f>
        <v>0</v>
      </c>
      <c r="Z107" t="e">
        <f>AVERAGE(INDEX($Y$4:$Y$263,MATCH(SPC!$B$13,IF(Setup!$B$11="Weekly",'SPC Backing (Hide)'!$B$4:$B$263,'SPC Backing (Hide)'!$E$4:$E$263),0)):INDEX($Y$4:$Y$263,MATCH(SPC!$B$14,IF(Setup!$B$11="Weekly",'SPC Backing (Hide)'!$B$4:$B$263,'SPC Backing (Hide)'!$E$4:$E$263),0),1))</f>
        <v>#DIV/0!</v>
      </c>
      <c r="AA107" t="e">
        <f t="shared" si="17"/>
        <v>#DIV/0!</v>
      </c>
      <c r="AB107" t="e">
        <f t="shared" si="18"/>
        <v>#DIV/0!</v>
      </c>
      <c r="AC107" t="e">
        <f t="shared" si="19"/>
        <v>#DIV/0!</v>
      </c>
      <c r="AD107" t="e">
        <f t="shared" si="20"/>
        <v>#DIV/0!</v>
      </c>
      <c r="AE107" t="e">
        <f t="shared" si="21"/>
        <v>#DIV/0!</v>
      </c>
      <c r="AF107" t="e">
        <f t="shared" si="22"/>
        <v>#DIV/0!</v>
      </c>
      <c r="AG107" t="e">
        <f t="shared" si="23"/>
        <v>#DIV/0!</v>
      </c>
      <c r="AH107" t="e">
        <f t="shared" si="24"/>
        <v>#DIV/0!</v>
      </c>
      <c r="AI107" t="e">
        <f t="shared" si="31"/>
        <v>#DIV/0!</v>
      </c>
      <c r="AJ107" t="e">
        <f t="shared" si="25"/>
        <v>#DIV/0!</v>
      </c>
      <c r="AK107">
        <f t="shared" si="26"/>
        <v>0</v>
      </c>
      <c r="AL107" t="e">
        <f t="shared" si="27"/>
        <v>#N/A</v>
      </c>
      <c r="AM107">
        <f t="shared" si="28"/>
        <v>0</v>
      </c>
      <c r="AN107" t="e">
        <f t="shared" si="29"/>
        <v>#N/A</v>
      </c>
      <c r="AO107">
        <f>_xlfn.PERCENTILE.INC(INDEX($W$4:$W$263,MATCH(SPC!$B$13,IF(Setup!$B$11="Weekly",'SPC Backing (Hide)'!$B$4:$B$263,'SPC Backing (Hide)'!$E$4:$E$263),0),1):INDEX($W$4:$W$263,MATCH(SPC!$B$14,IF(Setup!$B$11="Weekly",'SPC Backing (Hide)'!$B$4:$B$263,'SPC Backing (Hide)'!$E$4:$E$263),0),1),'SPC Backing (Hide)'!$AO$3)</f>
        <v>0</v>
      </c>
      <c r="AP107">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7">
        <f t="shared" si="30"/>
        <v>1</v>
      </c>
    </row>
    <row r="108" spans="2:43" x14ac:dyDescent="0.2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f>AVERAGE(INDEX($F$4:$U$263,MATCH(SPC!$B$13,IF(Setup!$B$11="Weekly",'SPC Backing (Hide)'!$B$4:$B$263,'SPC Backing (Hide)'!$E$4:$E$263),0),MATCH($X$2,$F$3:$U$3,0)):INDEX($F$4:$U$263,MATCH(SPC!$B$14,IF(Setup!$B$11="Weekly",'SPC Backing (Hide)'!$B$4:$B$263,'SPC Backing (Hide)'!$E$4:$E$263),0),MATCH('SPC Backing (Hide)'!$X$2,'SPC Backing (Hide)'!$F$3:$U$3,0)))</f>
        <v>0</v>
      </c>
      <c r="Y108" cm="1">
        <f t="array" ref="Y108">ABS(INDEX($F$4:$U$263,ROW(A105),MATCH($X$2,$F$3:$U$3,0))-INDEX($F$4:$U$263,ROW(A104),MATCH($X$2,$F$3:$U$3,0)))</f>
        <v>0</v>
      </c>
      <c r="Z108" t="e">
        <f>AVERAGE(INDEX($Y$4:$Y$263,MATCH(SPC!$B$13,IF(Setup!$B$11="Weekly",'SPC Backing (Hide)'!$B$4:$B$263,'SPC Backing (Hide)'!$E$4:$E$263),0)):INDEX($Y$4:$Y$263,MATCH(SPC!$B$14,IF(Setup!$B$11="Weekly",'SPC Backing (Hide)'!$B$4:$B$263,'SPC Backing (Hide)'!$E$4:$E$263),0),1))</f>
        <v>#DIV/0!</v>
      </c>
      <c r="AA108" t="e">
        <f t="shared" si="17"/>
        <v>#DIV/0!</v>
      </c>
      <c r="AB108" t="e">
        <f t="shared" si="18"/>
        <v>#DIV/0!</v>
      </c>
      <c r="AC108" t="e">
        <f t="shared" si="19"/>
        <v>#DIV/0!</v>
      </c>
      <c r="AD108" t="e">
        <f t="shared" si="20"/>
        <v>#DIV/0!</v>
      </c>
      <c r="AE108" t="e">
        <f t="shared" si="21"/>
        <v>#DIV/0!</v>
      </c>
      <c r="AF108" t="e">
        <f t="shared" si="22"/>
        <v>#DIV/0!</v>
      </c>
      <c r="AG108" t="e">
        <f t="shared" si="23"/>
        <v>#DIV/0!</v>
      </c>
      <c r="AH108" t="e">
        <f t="shared" si="24"/>
        <v>#DIV/0!</v>
      </c>
      <c r="AI108" t="e">
        <f t="shared" si="31"/>
        <v>#DIV/0!</v>
      </c>
      <c r="AJ108" t="e">
        <f t="shared" si="25"/>
        <v>#DIV/0!</v>
      </c>
      <c r="AK108">
        <f t="shared" si="26"/>
        <v>0</v>
      </c>
      <c r="AL108" t="e">
        <f t="shared" si="27"/>
        <v>#N/A</v>
      </c>
      <c r="AM108">
        <f t="shared" si="28"/>
        <v>0</v>
      </c>
      <c r="AN108" t="e">
        <f t="shared" si="29"/>
        <v>#N/A</v>
      </c>
      <c r="AO108">
        <f>_xlfn.PERCENTILE.INC(INDEX($W$4:$W$263,MATCH(SPC!$B$13,IF(Setup!$B$11="Weekly",'SPC Backing (Hide)'!$B$4:$B$263,'SPC Backing (Hide)'!$E$4:$E$263),0),1):INDEX($W$4:$W$263,MATCH(SPC!$B$14,IF(Setup!$B$11="Weekly",'SPC Backing (Hide)'!$B$4:$B$263,'SPC Backing (Hide)'!$E$4:$E$263),0),1),'SPC Backing (Hide)'!$AO$3)</f>
        <v>0</v>
      </c>
      <c r="AP108">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8">
        <f t="shared" si="30"/>
        <v>1</v>
      </c>
    </row>
    <row r="109" spans="2:43" x14ac:dyDescent="0.2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f>AVERAGE(INDEX($F$4:$U$263,MATCH(SPC!$B$13,IF(Setup!$B$11="Weekly",'SPC Backing (Hide)'!$B$4:$B$263,'SPC Backing (Hide)'!$E$4:$E$263),0),MATCH($X$2,$F$3:$U$3,0)):INDEX($F$4:$U$263,MATCH(SPC!$B$14,IF(Setup!$B$11="Weekly",'SPC Backing (Hide)'!$B$4:$B$263,'SPC Backing (Hide)'!$E$4:$E$263),0),MATCH('SPC Backing (Hide)'!$X$2,'SPC Backing (Hide)'!$F$3:$U$3,0)))</f>
        <v>0</v>
      </c>
      <c r="Y109" cm="1">
        <f t="array" ref="Y109">ABS(INDEX($F$4:$U$263,ROW(A106),MATCH($X$2,$F$3:$U$3,0))-INDEX($F$4:$U$263,ROW(A105),MATCH($X$2,$F$3:$U$3,0)))</f>
        <v>0</v>
      </c>
      <c r="Z109" t="e">
        <f>AVERAGE(INDEX($Y$4:$Y$263,MATCH(SPC!$B$13,IF(Setup!$B$11="Weekly",'SPC Backing (Hide)'!$B$4:$B$263,'SPC Backing (Hide)'!$E$4:$E$263),0)):INDEX($Y$4:$Y$263,MATCH(SPC!$B$14,IF(Setup!$B$11="Weekly",'SPC Backing (Hide)'!$B$4:$B$263,'SPC Backing (Hide)'!$E$4:$E$263),0),1))</f>
        <v>#DIV/0!</v>
      </c>
      <c r="AA109" t="e">
        <f t="shared" si="17"/>
        <v>#DIV/0!</v>
      </c>
      <c r="AB109" t="e">
        <f t="shared" si="18"/>
        <v>#DIV/0!</v>
      </c>
      <c r="AC109" t="e">
        <f t="shared" si="19"/>
        <v>#DIV/0!</v>
      </c>
      <c r="AD109" t="e">
        <f t="shared" si="20"/>
        <v>#DIV/0!</v>
      </c>
      <c r="AE109" t="e">
        <f t="shared" si="21"/>
        <v>#DIV/0!</v>
      </c>
      <c r="AF109" t="e">
        <f t="shared" si="22"/>
        <v>#DIV/0!</v>
      </c>
      <c r="AG109" t="e">
        <f t="shared" si="23"/>
        <v>#DIV/0!</v>
      </c>
      <c r="AH109" t="e">
        <f t="shared" si="24"/>
        <v>#DIV/0!</v>
      </c>
      <c r="AI109" t="e">
        <f t="shared" si="31"/>
        <v>#DIV/0!</v>
      </c>
      <c r="AJ109" t="e">
        <f t="shared" si="25"/>
        <v>#DIV/0!</v>
      </c>
      <c r="AK109">
        <f t="shared" si="26"/>
        <v>0</v>
      </c>
      <c r="AL109" t="e">
        <f t="shared" si="27"/>
        <v>#N/A</v>
      </c>
      <c r="AM109">
        <f t="shared" si="28"/>
        <v>0</v>
      </c>
      <c r="AN109" t="e">
        <f t="shared" si="29"/>
        <v>#N/A</v>
      </c>
      <c r="AO109">
        <f>_xlfn.PERCENTILE.INC(INDEX($W$4:$W$263,MATCH(SPC!$B$13,IF(Setup!$B$11="Weekly",'SPC Backing (Hide)'!$B$4:$B$263,'SPC Backing (Hide)'!$E$4:$E$263),0),1):INDEX($W$4:$W$263,MATCH(SPC!$B$14,IF(Setup!$B$11="Weekly",'SPC Backing (Hide)'!$B$4:$B$263,'SPC Backing (Hide)'!$E$4:$E$263),0),1),'SPC Backing (Hide)'!$AO$3)</f>
        <v>0</v>
      </c>
      <c r="AP109">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9">
        <f t="shared" si="30"/>
        <v>1</v>
      </c>
    </row>
    <row r="110" spans="2:43" x14ac:dyDescent="0.2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f>AVERAGE(INDEX($F$4:$U$263,MATCH(SPC!$B$13,IF(Setup!$B$11="Weekly",'SPC Backing (Hide)'!$B$4:$B$263,'SPC Backing (Hide)'!$E$4:$E$263),0),MATCH($X$2,$F$3:$U$3,0)):INDEX($F$4:$U$263,MATCH(SPC!$B$14,IF(Setup!$B$11="Weekly",'SPC Backing (Hide)'!$B$4:$B$263,'SPC Backing (Hide)'!$E$4:$E$263),0),MATCH('SPC Backing (Hide)'!$X$2,'SPC Backing (Hide)'!$F$3:$U$3,0)))</f>
        <v>0</v>
      </c>
      <c r="Y110" cm="1">
        <f t="array" ref="Y110">ABS(INDEX($F$4:$U$263,ROW(A107),MATCH($X$2,$F$3:$U$3,0))-INDEX($F$4:$U$263,ROW(A106),MATCH($X$2,$F$3:$U$3,0)))</f>
        <v>0</v>
      </c>
      <c r="Z110" t="e">
        <f>AVERAGE(INDEX($Y$4:$Y$263,MATCH(SPC!$B$13,IF(Setup!$B$11="Weekly",'SPC Backing (Hide)'!$B$4:$B$263,'SPC Backing (Hide)'!$E$4:$E$263),0)):INDEX($Y$4:$Y$263,MATCH(SPC!$B$14,IF(Setup!$B$11="Weekly",'SPC Backing (Hide)'!$B$4:$B$263,'SPC Backing (Hide)'!$E$4:$E$263),0),1))</f>
        <v>#DIV/0!</v>
      </c>
      <c r="AA110" t="e">
        <f t="shared" si="17"/>
        <v>#DIV/0!</v>
      </c>
      <c r="AB110" t="e">
        <f t="shared" si="18"/>
        <v>#DIV/0!</v>
      </c>
      <c r="AC110" t="e">
        <f t="shared" si="19"/>
        <v>#DIV/0!</v>
      </c>
      <c r="AD110" t="e">
        <f t="shared" si="20"/>
        <v>#DIV/0!</v>
      </c>
      <c r="AE110" t="e">
        <f t="shared" si="21"/>
        <v>#DIV/0!</v>
      </c>
      <c r="AF110" t="e">
        <f t="shared" si="22"/>
        <v>#DIV/0!</v>
      </c>
      <c r="AG110" t="e">
        <f t="shared" si="23"/>
        <v>#DIV/0!</v>
      </c>
      <c r="AH110" t="e">
        <f t="shared" si="24"/>
        <v>#DIV/0!</v>
      </c>
      <c r="AI110" t="e">
        <f t="shared" si="31"/>
        <v>#DIV/0!</v>
      </c>
      <c r="AJ110" t="e">
        <f t="shared" si="25"/>
        <v>#DIV/0!</v>
      </c>
      <c r="AK110">
        <f t="shared" si="26"/>
        <v>0</v>
      </c>
      <c r="AL110" t="e">
        <f t="shared" si="27"/>
        <v>#N/A</v>
      </c>
      <c r="AM110">
        <f t="shared" si="28"/>
        <v>0</v>
      </c>
      <c r="AN110" t="e">
        <f t="shared" si="29"/>
        <v>#N/A</v>
      </c>
      <c r="AO110">
        <f>_xlfn.PERCENTILE.INC(INDEX($W$4:$W$263,MATCH(SPC!$B$13,IF(Setup!$B$11="Weekly",'SPC Backing (Hide)'!$B$4:$B$263,'SPC Backing (Hide)'!$E$4:$E$263),0),1):INDEX($W$4:$W$263,MATCH(SPC!$B$14,IF(Setup!$B$11="Weekly",'SPC Backing (Hide)'!$B$4:$B$263,'SPC Backing (Hide)'!$E$4:$E$263),0),1),'SPC Backing (Hide)'!$AO$3)</f>
        <v>0</v>
      </c>
      <c r="AP110">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0">
        <f t="shared" si="30"/>
        <v>1</v>
      </c>
    </row>
    <row r="111" spans="2:43" x14ac:dyDescent="0.2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f>AVERAGE(INDEX($F$4:$U$263,MATCH(SPC!$B$13,IF(Setup!$B$11="Weekly",'SPC Backing (Hide)'!$B$4:$B$263,'SPC Backing (Hide)'!$E$4:$E$263),0),MATCH($X$2,$F$3:$U$3,0)):INDEX($F$4:$U$263,MATCH(SPC!$B$14,IF(Setup!$B$11="Weekly",'SPC Backing (Hide)'!$B$4:$B$263,'SPC Backing (Hide)'!$E$4:$E$263),0),MATCH('SPC Backing (Hide)'!$X$2,'SPC Backing (Hide)'!$F$3:$U$3,0)))</f>
        <v>0</v>
      </c>
      <c r="Y111" cm="1">
        <f t="array" ref="Y111">ABS(INDEX($F$4:$U$263,ROW(A108),MATCH($X$2,$F$3:$U$3,0))-INDEX($F$4:$U$263,ROW(A107),MATCH($X$2,$F$3:$U$3,0)))</f>
        <v>0</v>
      </c>
      <c r="Z111" t="e">
        <f>AVERAGE(INDEX($Y$4:$Y$263,MATCH(SPC!$B$13,IF(Setup!$B$11="Weekly",'SPC Backing (Hide)'!$B$4:$B$263,'SPC Backing (Hide)'!$E$4:$E$263),0)):INDEX($Y$4:$Y$263,MATCH(SPC!$B$14,IF(Setup!$B$11="Weekly",'SPC Backing (Hide)'!$B$4:$B$263,'SPC Backing (Hide)'!$E$4:$E$263),0),1))</f>
        <v>#DIV/0!</v>
      </c>
      <c r="AA111" t="e">
        <f t="shared" si="17"/>
        <v>#DIV/0!</v>
      </c>
      <c r="AB111" t="e">
        <f t="shared" si="18"/>
        <v>#DIV/0!</v>
      </c>
      <c r="AC111" t="e">
        <f t="shared" si="19"/>
        <v>#DIV/0!</v>
      </c>
      <c r="AD111" t="e">
        <f t="shared" si="20"/>
        <v>#DIV/0!</v>
      </c>
      <c r="AE111" t="e">
        <f t="shared" si="21"/>
        <v>#DIV/0!</v>
      </c>
      <c r="AF111" t="e">
        <f t="shared" si="22"/>
        <v>#DIV/0!</v>
      </c>
      <c r="AG111" t="e">
        <f t="shared" si="23"/>
        <v>#DIV/0!</v>
      </c>
      <c r="AH111" t="e">
        <f t="shared" si="24"/>
        <v>#DIV/0!</v>
      </c>
      <c r="AI111" t="e">
        <f t="shared" si="31"/>
        <v>#DIV/0!</v>
      </c>
      <c r="AJ111" t="e">
        <f t="shared" si="25"/>
        <v>#DIV/0!</v>
      </c>
      <c r="AK111">
        <f t="shared" si="26"/>
        <v>0</v>
      </c>
      <c r="AL111" t="e">
        <f t="shared" si="27"/>
        <v>#N/A</v>
      </c>
      <c r="AM111">
        <f t="shared" si="28"/>
        <v>0</v>
      </c>
      <c r="AN111" t="e">
        <f t="shared" si="29"/>
        <v>#N/A</v>
      </c>
      <c r="AO111">
        <f>_xlfn.PERCENTILE.INC(INDEX($W$4:$W$263,MATCH(SPC!$B$13,IF(Setup!$B$11="Weekly",'SPC Backing (Hide)'!$B$4:$B$263,'SPC Backing (Hide)'!$E$4:$E$263),0),1):INDEX($W$4:$W$263,MATCH(SPC!$B$14,IF(Setup!$B$11="Weekly",'SPC Backing (Hide)'!$B$4:$B$263,'SPC Backing (Hide)'!$E$4:$E$263),0),1),'SPC Backing (Hide)'!$AO$3)</f>
        <v>0</v>
      </c>
      <c r="AP111">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1">
        <f t="shared" si="30"/>
        <v>1</v>
      </c>
    </row>
    <row r="112" spans="2:43" x14ac:dyDescent="0.2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f>AVERAGE(INDEX($F$4:$U$263,MATCH(SPC!$B$13,IF(Setup!$B$11="Weekly",'SPC Backing (Hide)'!$B$4:$B$263,'SPC Backing (Hide)'!$E$4:$E$263),0),MATCH($X$2,$F$3:$U$3,0)):INDEX($F$4:$U$263,MATCH(SPC!$B$14,IF(Setup!$B$11="Weekly",'SPC Backing (Hide)'!$B$4:$B$263,'SPC Backing (Hide)'!$E$4:$E$263),0),MATCH('SPC Backing (Hide)'!$X$2,'SPC Backing (Hide)'!$F$3:$U$3,0)))</f>
        <v>0</v>
      </c>
      <c r="Y112" cm="1">
        <f t="array" ref="Y112">ABS(INDEX($F$4:$U$263,ROW(A109),MATCH($X$2,$F$3:$U$3,0))-INDEX($F$4:$U$263,ROW(A108),MATCH($X$2,$F$3:$U$3,0)))</f>
        <v>0</v>
      </c>
      <c r="Z112" t="e">
        <f>AVERAGE(INDEX($Y$4:$Y$263,MATCH(SPC!$B$13,IF(Setup!$B$11="Weekly",'SPC Backing (Hide)'!$B$4:$B$263,'SPC Backing (Hide)'!$E$4:$E$263),0)):INDEX($Y$4:$Y$263,MATCH(SPC!$B$14,IF(Setup!$B$11="Weekly",'SPC Backing (Hide)'!$B$4:$B$263,'SPC Backing (Hide)'!$E$4:$E$263),0),1))</f>
        <v>#DIV/0!</v>
      </c>
      <c r="AA112" t="e">
        <f t="shared" si="17"/>
        <v>#DIV/0!</v>
      </c>
      <c r="AB112" t="e">
        <f t="shared" si="18"/>
        <v>#DIV/0!</v>
      </c>
      <c r="AC112" t="e">
        <f t="shared" si="19"/>
        <v>#DIV/0!</v>
      </c>
      <c r="AD112" t="e">
        <f t="shared" si="20"/>
        <v>#DIV/0!</v>
      </c>
      <c r="AE112" t="e">
        <f t="shared" si="21"/>
        <v>#DIV/0!</v>
      </c>
      <c r="AF112" t="e">
        <f t="shared" si="22"/>
        <v>#DIV/0!</v>
      </c>
      <c r="AG112" t="e">
        <f t="shared" si="23"/>
        <v>#DIV/0!</v>
      </c>
      <c r="AH112" t="e">
        <f t="shared" si="24"/>
        <v>#DIV/0!</v>
      </c>
      <c r="AI112" t="e">
        <f t="shared" si="31"/>
        <v>#DIV/0!</v>
      </c>
      <c r="AJ112" t="e">
        <f t="shared" si="25"/>
        <v>#DIV/0!</v>
      </c>
      <c r="AK112">
        <f t="shared" si="26"/>
        <v>0</v>
      </c>
      <c r="AL112" t="e">
        <f t="shared" si="27"/>
        <v>#N/A</v>
      </c>
      <c r="AM112">
        <f t="shared" si="28"/>
        <v>0</v>
      </c>
      <c r="AN112" t="e">
        <f t="shared" si="29"/>
        <v>#N/A</v>
      </c>
      <c r="AO112">
        <f>_xlfn.PERCENTILE.INC(INDEX($W$4:$W$263,MATCH(SPC!$B$13,IF(Setup!$B$11="Weekly",'SPC Backing (Hide)'!$B$4:$B$263,'SPC Backing (Hide)'!$E$4:$E$263),0),1):INDEX($W$4:$W$263,MATCH(SPC!$B$14,IF(Setup!$B$11="Weekly",'SPC Backing (Hide)'!$B$4:$B$263,'SPC Backing (Hide)'!$E$4:$E$263),0),1),'SPC Backing (Hide)'!$AO$3)</f>
        <v>0</v>
      </c>
      <c r="AP112">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2">
        <f t="shared" si="30"/>
        <v>1</v>
      </c>
    </row>
    <row r="113" spans="2:43" x14ac:dyDescent="0.2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f>AVERAGE(INDEX($F$4:$U$263,MATCH(SPC!$B$13,IF(Setup!$B$11="Weekly",'SPC Backing (Hide)'!$B$4:$B$263,'SPC Backing (Hide)'!$E$4:$E$263),0),MATCH($X$2,$F$3:$U$3,0)):INDEX($F$4:$U$263,MATCH(SPC!$B$14,IF(Setup!$B$11="Weekly",'SPC Backing (Hide)'!$B$4:$B$263,'SPC Backing (Hide)'!$E$4:$E$263),0),MATCH('SPC Backing (Hide)'!$X$2,'SPC Backing (Hide)'!$F$3:$U$3,0)))</f>
        <v>0</v>
      </c>
      <c r="Y113" cm="1">
        <f t="array" ref="Y113">ABS(INDEX($F$4:$U$263,ROW(A110),MATCH($X$2,$F$3:$U$3,0))-INDEX($F$4:$U$263,ROW(A109),MATCH($X$2,$F$3:$U$3,0)))</f>
        <v>0</v>
      </c>
      <c r="Z113" t="e">
        <f>AVERAGE(INDEX($Y$4:$Y$263,MATCH(SPC!$B$13,IF(Setup!$B$11="Weekly",'SPC Backing (Hide)'!$B$4:$B$263,'SPC Backing (Hide)'!$E$4:$E$263),0)):INDEX($Y$4:$Y$263,MATCH(SPC!$B$14,IF(Setup!$B$11="Weekly",'SPC Backing (Hide)'!$B$4:$B$263,'SPC Backing (Hide)'!$E$4:$E$263),0),1))</f>
        <v>#DIV/0!</v>
      </c>
      <c r="AA113" t="e">
        <f t="shared" si="17"/>
        <v>#DIV/0!</v>
      </c>
      <c r="AB113" t="e">
        <f t="shared" si="18"/>
        <v>#DIV/0!</v>
      </c>
      <c r="AC113" t="e">
        <f t="shared" si="19"/>
        <v>#DIV/0!</v>
      </c>
      <c r="AD113" t="e">
        <f t="shared" si="20"/>
        <v>#DIV/0!</v>
      </c>
      <c r="AE113" t="e">
        <f t="shared" si="21"/>
        <v>#DIV/0!</v>
      </c>
      <c r="AF113" t="e">
        <f t="shared" si="22"/>
        <v>#DIV/0!</v>
      </c>
      <c r="AG113" t="e">
        <f t="shared" si="23"/>
        <v>#DIV/0!</v>
      </c>
      <c r="AH113" t="e">
        <f t="shared" si="24"/>
        <v>#DIV/0!</v>
      </c>
      <c r="AI113" t="e">
        <f t="shared" si="31"/>
        <v>#DIV/0!</v>
      </c>
      <c r="AJ113" t="e">
        <f t="shared" si="25"/>
        <v>#DIV/0!</v>
      </c>
      <c r="AK113">
        <f t="shared" si="26"/>
        <v>0</v>
      </c>
      <c r="AL113" t="e">
        <f t="shared" si="27"/>
        <v>#N/A</v>
      </c>
      <c r="AM113">
        <f t="shared" si="28"/>
        <v>0</v>
      </c>
      <c r="AN113" t="e">
        <f t="shared" si="29"/>
        <v>#N/A</v>
      </c>
      <c r="AO113">
        <f>_xlfn.PERCENTILE.INC(INDEX($W$4:$W$263,MATCH(SPC!$B$13,IF(Setup!$B$11="Weekly",'SPC Backing (Hide)'!$B$4:$B$263,'SPC Backing (Hide)'!$E$4:$E$263),0),1):INDEX($W$4:$W$263,MATCH(SPC!$B$14,IF(Setup!$B$11="Weekly",'SPC Backing (Hide)'!$B$4:$B$263,'SPC Backing (Hide)'!$E$4:$E$263),0),1),'SPC Backing (Hide)'!$AO$3)</f>
        <v>0</v>
      </c>
      <c r="AP113">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3">
        <f t="shared" si="30"/>
        <v>1</v>
      </c>
    </row>
    <row r="114" spans="2:43" x14ac:dyDescent="0.2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f>AVERAGE(INDEX($F$4:$U$263,MATCH(SPC!$B$13,IF(Setup!$B$11="Weekly",'SPC Backing (Hide)'!$B$4:$B$263,'SPC Backing (Hide)'!$E$4:$E$263),0),MATCH($X$2,$F$3:$U$3,0)):INDEX($F$4:$U$263,MATCH(SPC!$B$14,IF(Setup!$B$11="Weekly",'SPC Backing (Hide)'!$B$4:$B$263,'SPC Backing (Hide)'!$E$4:$E$263),0),MATCH('SPC Backing (Hide)'!$X$2,'SPC Backing (Hide)'!$F$3:$U$3,0)))</f>
        <v>0</v>
      </c>
      <c r="Y114" cm="1">
        <f t="array" ref="Y114">ABS(INDEX($F$4:$U$263,ROW(A111),MATCH($X$2,$F$3:$U$3,0))-INDEX($F$4:$U$263,ROW(A110),MATCH($X$2,$F$3:$U$3,0)))</f>
        <v>0</v>
      </c>
      <c r="Z114" t="e">
        <f>AVERAGE(INDEX($Y$4:$Y$263,MATCH(SPC!$B$13,IF(Setup!$B$11="Weekly",'SPC Backing (Hide)'!$B$4:$B$263,'SPC Backing (Hide)'!$E$4:$E$263),0)):INDEX($Y$4:$Y$263,MATCH(SPC!$B$14,IF(Setup!$B$11="Weekly",'SPC Backing (Hide)'!$B$4:$B$263,'SPC Backing (Hide)'!$E$4:$E$263),0),1))</f>
        <v>#DIV/0!</v>
      </c>
      <c r="AA114" t="e">
        <f t="shared" si="17"/>
        <v>#DIV/0!</v>
      </c>
      <c r="AB114" t="e">
        <f t="shared" si="18"/>
        <v>#DIV/0!</v>
      </c>
      <c r="AC114" t="e">
        <f t="shared" si="19"/>
        <v>#DIV/0!</v>
      </c>
      <c r="AD114" t="e">
        <f t="shared" si="20"/>
        <v>#DIV/0!</v>
      </c>
      <c r="AE114" t="e">
        <f t="shared" si="21"/>
        <v>#DIV/0!</v>
      </c>
      <c r="AF114" t="e">
        <f t="shared" si="22"/>
        <v>#DIV/0!</v>
      </c>
      <c r="AG114" t="e">
        <f t="shared" si="23"/>
        <v>#DIV/0!</v>
      </c>
      <c r="AH114" t="e">
        <f t="shared" si="24"/>
        <v>#DIV/0!</v>
      </c>
      <c r="AI114" t="e">
        <f t="shared" si="31"/>
        <v>#DIV/0!</v>
      </c>
      <c r="AJ114" t="e">
        <f t="shared" si="25"/>
        <v>#DIV/0!</v>
      </c>
      <c r="AK114">
        <f t="shared" si="26"/>
        <v>0</v>
      </c>
      <c r="AL114" t="e">
        <f t="shared" si="27"/>
        <v>#N/A</v>
      </c>
      <c r="AM114">
        <f t="shared" si="28"/>
        <v>0</v>
      </c>
      <c r="AN114" t="e">
        <f t="shared" si="29"/>
        <v>#N/A</v>
      </c>
      <c r="AO114">
        <f>_xlfn.PERCENTILE.INC(INDEX($W$4:$W$263,MATCH(SPC!$B$13,IF(Setup!$B$11="Weekly",'SPC Backing (Hide)'!$B$4:$B$263,'SPC Backing (Hide)'!$E$4:$E$263),0),1):INDEX($W$4:$W$263,MATCH(SPC!$B$14,IF(Setup!$B$11="Weekly",'SPC Backing (Hide)'!$B$4:$B$263,'SPC Backing (Hide)'!$E$4:$E$263),0),1),'SPC Backing (Hide)'!$AO$3)</f>
        <v>0</v>
      </c>
      <c r="AP114">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4">
        <f t="shared" si="30"/>
        <v>1</v>
      </c>
    </row>
    <row r="115" spans="2:43" x14ac:dyDescent="0.2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f>AVERAGE(INDEX($F$4:$U$263,MATCH(SPC!$B$13,IF(Setup!$B$11="Weekly",'SPC Backing (Hide)'!$B$4:$B$263,'SPC Backing (Hide)'!$E$4:$E$263),0),MATCH($X$2,$F$3:$U$3,0)):INDEX($F$4:$U$263,MATCH(SPC!$B$14,IF(Setup!$B$11="Weekly",'SPC Backing (Hide)'!$B$4:$B$263,'SPC Backing (Hide)'!$E$4:$E$263),0),MATCH('SPC Backing (Hide)'!$X$2,'SPC Backing (Hide)'!$F$3:$U$3,0)))</f>
        <v>0</v>
      </c>
      <c r="Y115" cm="1">
        <f t="array" ref="Y115">ABS(INDEX($F$4:$U$263,ROW(A112),MATCH($X$2,$F$3:$U$3,0))-INDEX($F$4:$U$263,ROW(A111),MATCH($X$2,$F$3:$U$3,0)))</f>
        <v>0</v>
      </c>
      <c r="Z115" t="e">
        <f>AVERAGE(INDEX($Y$4:$Y$263,MATCH(SPC!$B$13,IF(Setup!$B$11="Weekly",'SPC Backing (Hide)'!$B$4:$B$263,'SPC Backing (Hide)'!$E$4:$E$263),0)):INDEX($Y$4:$Y$263,MATCH(SPC!$B$14,IF(Setup!$B$11="Weekly",'SPC Backing (Hide)'!$B$4:$B$263,'SPC Backing (Hide)'!$E$4:$E$263),0),1))</f>
        <v>#DIV/0!</v>
      </c>
      <c r="AA115" t="e">
        <f t="shared" si="17"/>
        <v>#DIV/0!</v>
      </c>
      <c r="AB115" t="e">
        <f t="shared" si="18"/>
        <v>#DIV/0!</v>
      </c>
      <c r="AC115" t="e">
        <f t="shared" si="19"/>
        <v>#DIV/0!</v>
      </c>
      <c r="AD115" t="e">
        <f t="shared" si="20"/>
        <v>#DIV/0!</v>
      </c>
      <c r="AE115" t="e">
        <f t="shared" si="21"/>
        <v>#DIV/0!</v>
      </c>
      <c r="AF115" t="e">
        <f t="shared" si="22"/>
        <v>#DIV/0!</v>
      </c>
      <c r="AG115" t="e">
        <f t="shared" si="23"/>
        <v>#DIV/0!</v>
      </c>
      <c r="AH115" t="e">
        <f t="shared" si="24"/>
        <v>#DIV/0!</v>
      </c>
      <c r="AI115" t="e">
        <f t="shared" si="31"/>
        <v>#DIV/0!</v>
      </c>
      <c r="AJ115" t="e">
        <f t="shared" si="25"/>
        <v>#DIV/0!</v>
      </c>
      <c r="AK115">
        <f t="shared" si="26"/>
        <v>0</v>
      </c>
      <c r="AL115" t="e">
        <f t="shared" si="27"/>
        <v>#N/A</v>
      </c>
      <c r="AM115">
        <f t="shared" si="28"/>
        <v>0</v>
      </c>
      <c r="AN115" t="e">
        <f t="shared" si="29"/>
        <v>#N/A</v>
      </c>
      <c r="AO115">
        <f>_xlfn.PERCENTILE.INC(INDEX($W$4:$W$263,MATCH(SPC!$B$13,IF(Setup!$B$11="Weekly",'SPC Backing (Hide)'!$B$4:$B$263,'SPC Backing (Hide)'!$E$4:$E$263),0),1):INDEX($W$4:$W$263,MATCH(SPC!$B$14,IF(Setup!$B$11="Weekly",'SPC Backing (Hide)'!$B$4:$B$263,'SPC Backing (Hide)'!$E$4:$E$263),0),1),'SPC Backing (Hide)'!$AO$3)</f>
        <v>0</v>
      </c>
      <c r="AP115">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5">
        <f t="shared" si="30"/>
        <v>1</v>
      </c>
    </row>
    <row r="116" spans="2:43" x14ac:dyDescent="0.2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f>AVERAGE(INDEX($F$4:$U$263,MATCH(SPC!$B$13,IF(Setup!$B$11="Weekly",'SPC Backing (Hide)'!$B$4:$B$263,'SPC Backing (Hide)'!$E$4:$E$263),0),MATCH($X$2,$F$3:$U$3,0)):INDEX($F$4:$U$263,MATCH(SPC!$B$14,IF(Setup!$B$11="Weekly",'SPC Backing (Hide)'!$B$4:$B$263,'SPC Backing (Hide)'!$E$4:$E$263),0),MATCH('SPC Backing (Hide)'!$X$2,'SPC Backing (Hide)'!$F$3:$U$3,0)))</f>
        <v>0</v>
      </c>
      <c r="Y116" cm="1">
        <f t="array" ref="Y116">ABS(INDEX($F$4:$U$263,ROW(A113),MATCH($X$2,$F$3:$U$3,0))-INDEX($F$4:$U$263,ROW(A112),MATCH($X$2,$F$3:$U$3,0)))</f>
        <v>0</v>
      </c>
      <c r="Z116" t="e">
        <f>AVERAGE(INDEX($Y$4:$Y$263,MATCH(SPC!$B$13,IF(Setup!$B$11="Weekly",'SPC Backing (Hide)'!$B$4:$B$263,'SPC Backing (Hide)'!$E$4:$E$263),0)):INDEX($Y$4:$Y$263,MATCH(SPC!$B$14,IF(Setup!$B$11="Weekly",'SPC Backing (Hide)'!$B$4:$B$263,'SPC Backing (Hide)'!$E$4:$E$263),0),1))</f>
        <v>#DIV/0!</v>
      </c>
      <c r="AA116" t="e">
        <f t="shared" si="17"/>
        <v>#DIV/0!</v>
      </c>
      <c r="AB116" t="e">
        <f t="shared" si="18"/>
        <v>#DIV/0!</v>
      </c>
      <c r="AC116" t="e">
        <f t="shared" si="19"/>
        <v>#DIV/0!</v>
      </c>
      <c r="AD116" t="e">
        <f t="shared" si="20"/>
        <v>#DIV/0!</v>
      </c>
      <c r="AE116" t="e">
        <f t="shared" si="21"/>
        <v>#DIV/0!</v>
      </c>
      <c r="AF116" t="e">
        <f t="shared" si="22"/>
        <v>#DIV/0!</v>
      </c>
      <c r="AG116" t="e">
        <f t="shared" si="23"/>
        <v>#DIV/0!</v>
      </c>
      <c r="AH116" t="e">
        <f t="shared" si="24"/>
        <v>#DIV/0!</v>
      </c>
      <c r="AI116" t="e">
        <f t="shared" si="31"/>
        <v>#DIV/0!</v>
      </c>
      <c r="AJ116" t="e">
        <f t="shared" si="25"/>
        <v>#DIV/0!</v>
      </c>
      <c r="AK116">
        <f t="shared" si="26"/>
        <v>0</v>
      </c>
      <c r="AL116" t="e">
        <f t="shared" si="27"/>
        <v>#N/A</v>
      </c>
      <c r="AM116">
        <f t="shared" si="28"/>
        <v>0</v>
      </c>
      <c r="AN116" t="e">
        <f t="shared" si="29"/>
        <v>#N/A</v>
      </c>
      <c r="AO116">
        <f>_xlfn.PERCENTILE.INC(INDEX($W$4:$W$263,MATCH(SPC!$B$13,IF(Setup!$B$11="Weekly",'SPC Backing (Hide)'!$B$4:$B$263,'SPC Backing (Hide)'!$E$4:$E$263),0),1):INDEX($W$4:$W$263,MATCH(SPC!$B$14,IF(Setup!$B$11="Weekly",'SPC Backing (Hide)'!$B$4:$B$263,'SPC Backing (Hide)'!$E$4:$E$263),0),1),'SPC Backing (Hide)'!$AO$3)</f>
        <v>0</v>
      </c>
      <c r="AP116">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6">
        <f t="shared" si="30"/>
        <v>1</v>
      </c>
    </row>
    <row r="117" spans="2:43" x14ac:dyDescent="0.2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f>AVERAGE(INDEX($F$4:$U$263,MATCH(SPC!$B$13,IF(Setup!$B$11="Weekly",'SPC Backing (Hide)'!$B$4:$B$263,'SPC Backing (Hide)'!$E$4:$E$263),0),MATCH($X$2,$F$3:$U$3,0)):INDEX($F$4:$U$263,MATCH(SPC!$B$14,IF(Setup!$B$11="Weekly",'SPC Backing (Hide)'!$B$4:$B$263,'SPC Backing (Hide)'!$E$4:$E$263),0),MATCH('SPC Backing (Hide)'!$X$2,'SPC Backing (Hide)'!$F$3:$U$3,0)))</f>
        <v>0</v>
      </c>
      <c r="Y117" cm="1">
        <f t="array" ref="Y117">ABS(INDEX($F$4:$U$263,ROW(A114),MATCH($X$2,$F$3:$U$3,0))-INDEX($F$4:$U$263,ROW(A113),MATCH($X$2,$F$3:$U$3,0)))</f>
        <v>0</v>
      </c>
      <c r="Z117" t="e">
        <f>AVERAGE(INDEX($Y$4:$Y$263,MATCH(SPC!$B$13,IF(Setup!$B$11="Weekly",'SPC Backing (Hide)'!$B$4:$B$263,'SPC Backing (Hide)'!$E$4:$E$263),0)):INDEX($Y$4:$Y$263,MATCH(SPC!$B$14,IF(Setup!$B$11="Weekly",'SPC Backing (Hide)'!$B$4:$B$263,'SPC Backing (Hide)'!$E$4:$E$263),0),1))</f>
        <v>#DIV/0!</v>
      </c>
      <c r="AA117" t="e">
        <f t="shared" si="17"/>
        <v>#DIV/0!</v>
      </c>
      <c r="AB117" t="e">
        <f t="shared" si="18"/>
        <v>#DIV/0!</v>
      </c>
      <c r="AC117" t="e">
        <f t="shared" si="19"/>
        <v>#DIV/0!</v>
      </c>
      <c r="AD117" t="e">
        <f t="shared" si="20"/>
        <v>#DIV/0!</v>
      </c>
      <c r="AE117" t="e">
        <f t="shared" si="21"/>
        <v>#DIV/0!</v>
      </c>
      <c r="AF117" t="e">
        <f t="shared" si="22"/>
        <v>#DIV/0!</v>
      </c>
      <c r="AG117" t="e">
        <f t="shared" si="23"/>
        <v>#DIV/0!</v>
      </c>
      <c r="AH117" t="e">
        <f t="shared" si="24"/>
        <v>#DIV/0!</v>
      </c>
      <c r="AI117" t="e">
        <f t="shared" si="31"/>
        <v>#DIV/0!</v>
      </c>
      <c r="AJ117" t="e">
        <f t="shared" si="25"/>
        <v>#DIV/0!</v>
      </c>
      <c r="AK117">
        <f t="shared" si="26"/>
        <v>0</v>
      </c>
      <c r="AL117" t="e">
        <f t="shared" si="27"/>
        <v>#N/A</v>
      </c>
      <c r="AM117">
        <f t="shared" si="28"/>
        <v>0</v>
      </c>
      <c r="AN117" t="e">
        <f t="shared" si="29"/>
        <v>#N/A</v>
      </c>
      <c r="AO117">
        <f>_xlfn.PERCENTILE.INC(INDEX($W$4:$W$263,MATCH(SPC!$B$13,IF(Setup!$B$11="Weekly",'SPC Backing (Hide)'!$B$4:$B$263,'SPC Backing (Hide)'!$E$4:$E$263),0),1):INDEX($W$4:$W$263,MATCH(SPC!$B$14,IF(Setup!$B$11="Weekly",'SPC Backing (Hide)'!$B$4:$B$263,'SPC Backing (Hide)'!$E$4:$E$263),0),1),'SPC Backing (Hide)'!$AO$3)</f>
        <v>0</v>
      </c>
      <c r="AP117">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7">
        <f t="shared" si="30"/>
        <v>1</v>
      </c>
    </row>
    <row r="118" spans="2:43" x14ac:dyDescent="0.2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f>AVERAGE(INDEX($F$4:$U$263,MATCH(SPC!$B$13,IF(Setup!$B$11="Weekly",'SPC Backing (Hide)'!$B$4:$B$263,'SPC Backing (Hide)'!$E$4:$E$263),0),MATCH($X$2,$F$3:$U$3,0)):INDEX($F$4:$U$263,MATCH(SPC!$B$14,IF(Setup!$B$11="Weekly",'SPC Backing (Hide)'!$B$4:$B$263,'SPC Backing (Hide)'!$E$4:$E$263),0),MATCH('SPC Backing (Hide)'!$X$2,'SPC Backing (Hide)'!$F$3:$U$3,0)))</f>
        <v>0</v>
      </c>
      <c r="Y118" cm="1">
        <f t="array" ref="Y118">ABS(INDEX($F$4:$U$263,ROW(A115),MATCH($X$2,$F$3:$U$3,0))-INDEX($F$4:$U$263,ROW(A114),MATCH($X$2,$F$3:$U$3,0)))</f>
        <v>0</v>
      </c>
      <c r="Z118" t="e">
        <f>AVERAGE(INDEX($Y$4:$Y$263,MATCH(SPC!$B$13,IF(Setup!$B$11="Weekly",'SPC Backing (Hide)'!$B$4:$B$263,'SPC Backing (Hide)'!$E$4:$E$263),0)):INDEX($Y$4:$Y$263,MATCH(SPC!$B$14,IF(Setup!$B$11="Weekly",'SPC Backing (Hide)'!$B$4:$B$263,'SPC Backing (Hide)'!$E$4:$E$263),0),1))</f>
        <v>#DIV/0!</v>
      </c>
      <c r="AA118" t="e">
        <f t="shared" si="17"/>
        <v>#DIV/0!</v>
      </c>
      <c r="AB118" t="e">
        <f t="shared" si="18"/>
        <v>#DIV/0!</v>
      </c>
      <c r="AC118" t="e">
        <f t="shared" si="19"/>
        <v>#DIV/0!</v>
      </c>
      <c r="AD118" t="e">
        <f t="shared" si="20"/>
        <v>#DIV/0!</v>
      </c>
      <c r="AE118" t="e">
        <f t="shared" si="21"/>
        <v>#DIV/0!</v>
      </c>
      <c r="AF118" t="e">
        <f t="shared" si="22"/>
        <v>#DIV/0!</v>
      </c>
      <c r="AG118" t="e">
        <f t="shared" si="23"/>
        <v>#DIV/0!</v>
      </c>
      <c r="AH118" t="e">
        <f t="shared" si="24"/>
        <v>#DIV/0!</v>
      </c>
      <c r="AI118" t="e">
        <f t="shared" si="31"/>
        <v>#DIV/0!</v>
      </c>
      <c r="AJ118" t="e">
        <f t="shared" si="25"/>
        <v>#DIV/0!</v>
      </c>
      <c r="AK118">
        <f t="shared" si="26"/>
        <v>0</v>
      </c>
      <c r="AL118" t="e">
        <f t="shared" si="27"/>
        <v>#N/A</v>
      </c>
      <c r="AM118">
        <f t="shared" si="28"/>
        <v>0</v>
      </c>
      <c r="AN118" t="e">
        <f t="shared" si="29"/>
        <v>#N/A</v>
      </c>
      <c r="AO118">
        <f>_xlfn.PERCENTILE.INC(INDEX($W$4:$W$263,MATCH(SPC!$B$13,IF(Setup!$B$11="Weekly",'SPC Backing (Hide)'!$B$4:$B$263,'SPC Backing (Hide)'!$E$4:$E$263),0),1):INDEX($W$4:$W$263,MATCH(SPC!$B$14,IF(Setup!$B$11="Weekly",'SPC Backing (Hide)'!$B$4:$B$263,'SPC Backing (Hide)'!$E$4:$E$263),0),1),'SPC Backing (Hide)'!$AO$3)</f>
        <v>0</v>
      </c>
      <c r="AP118">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8">
        <f t="shared" si="30"/>
        <v>1</v>
      </c>
    </row>
    <row r="119" spans="2:43" x14ac:dyDescent="0.2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f>AVERAGE(INDEX($F$4:$U$263,MATCH(SPC!$B$13,IF(Setup!$B$11="Weekly",'SPC Backing (Hide)'!$B$4:$B$263,'SPC Backing (Hide)'!$E$4:$E$263),0),MATCH($X$2,$F$3:$U$3,0)):INDEX($F$4:$U$263,MATCH(SPC!$B$14,IF(Setup!$B$11="Weekly",'SPC Backing (Hide)'!$B$4:$B$263,'SPC Backing (Hide)'!$E$4:$E$263),0),MATCH('SPC Backing (Hide)'!$X$2,'SPC Backing (Hide)'!$F$3:$U$3,0)))</f>
        <v>0</v>
      </c>
      <c r="Y119" cm="1">
        <f t="array" ref="Y119">ABS(INDEX($F$4:$U$263,ROW(A116),MATCH($X$2,$F$3:$U$3,0))-INDEX($F$4:$U$263,ROW(A115),MATCH($X$2,$F$3:$U$3,0)))</f>
        <v>0</v>
      </c>
      <c r="Z119" t="e">
        <f>AVERAGE(INDEX($Y$4:$Y$263,MATCH(SPC!$B$13,IF(Setup!$B$11="Weekly",'SPC Backing (Hide)'!$B$4:$B$263,'SPC Backing (Hide)'!$E$4:$E$263),0)):INDEX($Y$4:$Y$263,MATCH(SPC!$B$14,IF(Setup!$B$11="Weekly",'SPC Backing (Hide)'!$B$4:$B$263,'SPC Backing (Hide)'!$E$4:$E$263),0),1))</f>
        <v>#DIV/0!</v>
      </c>
      <c r="AA119" t="e">
        <f t="shared" si="17"/>
        <v>#DIV/0!</v>
      </c>
      <c r="AB119" t="e">
        <f t="shared" si="18"/>
        <v>#DIV/0!</v>
      </c>
      <c r="AC119" t="e">
        <f t="shared" si="19"/>
        <v>#DIV/0!</v>
      </c>
      <c r="AD119" t="e">
        <f t="shared" si="20"/>
        <v>#DIV/0!</v>
      </c>
      <c r="AE119" t="e">
        <f t="shared" si="21"/>
        <v>#DIV/0!</v>
      </c>
      <c r="AF119" t="e">
        <f t="shared" si="22"/>
        <v>#DIV/0!</v>
      </c>
      <c r="AG119" t="e">
        <f t="shared" si="23"/>
        <v>#DIV/0!</v>
      </c>
      <c r="AH119" t="e">
        <f t="shared" si="24"/>
        <v>#DIV/0!</v>
      </c>
      <c r="AI119" t="e">
        <f t="shared" si="31"/>
        <v>#DIV/0!</v>
      </c>
      <c r="AJ119" t="e">
        <f t="shared" si="25"/>
        <v>#DIV/0!</v>
      </c>
      <c r="AK119">
        <f t="shared" si="26"/>
        <v>0</v>
      </c>
      <c r="AL119" t="e">
        <f t="shared" si="27"/>
        <v>#N/A</v>
      </c>
      <c r="AM119">
        <f t="shared" si="28"/>
        <v>0</v>
      </c>
      <c r="AN119" t="e">
        <f t="shared" si="29"/>
        <v>#N/A</v>
      </c>
      <c r="AO119">
        <f>_xlfn.PERCENTILE.INC(INDEX($W$4:$W$263,MATCH(SPC!$B$13,IF(Setup!$B$11="Weekly",'SPC Backing (Hide)'!$B$4:$B$263,'SPC Backing (Hide)'!$E$4:$E$263),0),1):INDEX($W$4:$W$263,MATCH(SPC!$B$14,IF(Setup!$B$11="Weekly",'SPC Backing (Hide)'!$B$4:$B$263,'SPC Backing (Hide)'!$E$4:$E$263),0),1),'SPC Backing (Hide)'!$AO$3)</f>
        <v>0</v>
      </c>
      <c r="AP119">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9">
        <f t="shared" si="30"/>
        <v>1</v>
      </c>
    </row>
    <row r="120" spans="2:43" x14ac:dyDescent="0.2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f>AVERAGE(INDEX($F$4:$U$263,MATCH(SPC!$B$13,IF(Setup!$B$11="Weekly",'SPC Backing (Hide)'!$B$4:$B$263,'SPC Backing (Hide)'!$E$4:$E$263),0),MATCH($X$2,$F$3:$U$3,0)):INDEX($F$4:$U$263,MATCH(SPC!$B$14,IF(Setup!$B$11="Weekly",'SPC Backing (Hide)'!$B$4:$B$263,'SPC Backing (Hide)'!$E$4:$E$263),0),MATCH('SPC Backing (Hide)'!$X$2,'SPC Backing (Hide)'!$F$3:$U$3,0)))</f>
        <v>0</v>
      </c>
      <c r="Y120" cm="1">
        <f t="array" ref="Y120">ABS(INDEX($F$4:$U$263,ROW(A117),MATCH($X$2,$F$3:$U$3,0))-INDEX($F$4:$U$263,ROW(A116),MATCH($X$2,$F$3:$U$3,0)))</f>
        <v>0</v>
      </c>
      <c r="Z120" t="e">
        <f>AVERAGE(INDEX($Y$4:$Y$263,MATCH(SPC!$B$13,IF(Setup!$B$11="Weekly",'SPC Backing (Hide)'!$B$4:$B$263,'SPC Backing (Hide)'!$E$4:$E$263),0)):INDEX($Y$4:$Y$263,MATCH(SPC!$B$14,IF(Setup!$B$11="Weekly",'SPC Backing (Hide)'!$B$4:$B$263,'SPC Backing (Hide)'!$E$4:$E$263),0),1))</f>
        <v>#DIV/0!</v>
      </c>
      <c r="AA120" t="e">
        <f t="shared" si="17"/>
        <v>#DIV/0!</v>
      </c>
      <c r="AB120" t="e">
        <f t="shared" si="18"/>
        <v>#DIV/0!</v>
      </c>
      <c r="AC120" t="e">
        <f t="shared" si="19"/>
        <v>#DIV/0!</v>
      </c>
      <c r="AD120" t="e">
        <f t="shared" si="20"/>
        <v>#DIV/0!</v>
      </c>
      <c r="AE120" t="e">
        <f t="shared" si="21"/>
        <v>#DIV/0!</v>
      </c>
      <c r="AF120" t="e">
        <f t="shared" si="22"/>
        <v>#DIV/0!</v>
      </c>
      <c r="AG120" t="e">
        <f t="shared" si="23"/>
        <v>#DIV/0!</v>
      </c>
      <c r="AH120" t="e">
        <f t="shared" si="24"/>
        <v>#DIV/0!</v>
      </c>
      <c r="AI120" t="e">
        <f t="shared" si="31"/>
        <v>#DIV/0!</v>
      </c>
      <c r="AJ120" t="e">
        <f t="shared" si="25"/>
        <v>#DIV/0!</v>
      </c>
      <c r="AK120">
        <f t="shared" si="26"/>
        <v>0</v>
      </c>
      <c r="AL120" t="e">
        <f t="shared" si="27"/>
        <v>#N/A</v>
      </c>
      <c r="AM120">
        <f t="shared" si="28"/>
        <v>0</v>
      </c>
      <c r="AN120" t="e">
        <f t="shared" si="29"/>
        <v>#N/A</v>
      </c>
      <c r="AO120">
        <f>_xlfn.PERCENTILE.INC(INDEX($W$4:$W$263,MATCH(SPC!$B$13,IF(Setup!$B$11="Weekly",'SPC Backing (Hide)'!$B$4:$B$263,'SPC Backing (Hide)'!$E$4:$E$263),0),1):INDEX($W$4:$W$263,MATCH(SPC!$B$14,IF(Setup!$B$11="Weekly",'SPC Backing (Hide)'!$B$4:$B$263,'SPC Backing (Hide)'!$E$4:$E$263),0),1),'SPC Backing (Hide)'!$AO$3)</f>
        <v>0</v>
      </c>
      <c r="AP120">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0">
        <f t="shared" si="30"/>
        <v>1</v>
      </c>
    </row>
    <row r="121" spans="2:43" x14ac:dyDescent="0.2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f>AVERAGE(INDEX($F$4:$U$263,MATCH(SPC!$B$13,IF(Setup!$B$11="Weekly",'SPC Backing (Hide)'!$B$4:$B$263,'SPC Backing (Hide)'!$E$4:$E$263),0),MATCH($X$2,$F$3:$U$3,0)):INDEX($F$4:$U$263,MATCH(SPC!$B$14,IF(Setup!$B$11="Weekly",'SPC Backing (Hide)'!$B$4:$B$263,'SPC Backing (Hide)'!$E$4:$E$263),0),MATCH('SPC Backing (Hide)'!$X$2,'SPC Backing (Hide)'!$F$3:$U$3,0)))</f>
        <v>0</v>
      </c>
      <c r="Y121" cm="1">
        <f t="array" ref="Y121">ABS(INDEX($F$4:$U$263,ROW(A118),MATCH($X$2,$F$3:$U$3,0))-INDEX($F$4:$U$263,ROW(A117),MATCH($X$2,$F$3:$U$3,0)))</f>
        <v>0</v>
      </c>
      <c r="Z121" t="e">
        <f>AVERAGE(INDEX($Y$4:$Y$263,MATCH(SPC!$B$13,IF(Setup!$B$11="Weekly",'SPC Backing (Hide)'!$B$4:$B$263,'SPC Backing (Hide)'!$E$4:$E$263),0)):INDEX($Y$4:$Y$263,MATCH(SPC!$B$14,IF(Setup!$B$11="Weekly",'SPC Backing (Hide)'!$B$4:$B$263,'SPC Backing (Hide)'!$E$4:$E$263),0),1))</f>
        <v>#DIV/0!</v>
      </c>
      <c r="AA121" t="e">
        <f t="shared" si="17"/>
        <v>#DIV/0!</v>
      </c>
      <c r="AB121" t="e">
        <f t="shared" si="18"/>
        <v>#DIV/0!</v>
      </c>
      <c r="AC121" t="e">
        <f t="shared" si="19"/>
        <v>#DIV/0!</v>
      </c>
      <c r="AD121" t="e">
        <f t="shared" si="20"/>
        <v>#DIV/0!</v>
      </c>
      <c r="AE121" t="e">
        <f t="shared" si="21"/>
        <v>#DIV/0!</v>
      </c>
      <c r="AF121" t="e">
        <f t="shared" si="22"/>
        <v>#DIV/0!</v>
      </c>
      <c r="AG121" t="e">
        <f t="shared" si="23"/>
        <v>#DIV/0!</v>
      </c>
      <c r="AH121" t="e">
        <f t="shared" si="24"/>
        <v>#DIV/0!</v>
      </c>
      <c r="AI121" t="e">
        <f t="shared" si="31"/>
        <v>#DIV/0!</v>
      </c>
      <c r="AJ121" t="e">
        <f t="shared" si="25"/>
        <v>#DIV/0!</v>
      </c>
      <c r="AK121">
        <f t="shared" si="26"/>
        <v>0</v>
      </c>
      <c r="AL121" t="e">
        <f t="shared" si="27"/>
        <v>#N/A</v>
      </c>
      <c r="AM121">
        <f t="shared" si="28"/>
        <v>0</v>
      </c>
      <c r="AN121" t="e">
        <f t="shared" si="29"/>
        <v>#N/A</v>
      </c>
      <c r="AO121">
        <f>_xlfn.PERCENTILE.INC(INDEX($W$4:$W$263,MATCH(SPC!$B$13,IF(Setup!$B$11="Weekly",'SPC Backing (Hide)'!$B$4:$B$263,'SPC Backing (Hide)'!$E$4:$E$263),0),1):INDEX($W$4:$W$263,MATCH(SPC!$B$14,IF(Setup!$B$11="Weekly",'SPC Backing (Hide)'!$B$4:$B$263,'SPC Backing (Hide)'!$E$4:$E$263),0),1),'SPC Backing (Hide)'!$AO$3)</f>
        <v>0</v>
      </c>
      <c r="AP121">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1">
        <f t="shared" si="30"/>
        <v>1</v>
      </c>
    </row>
    <row r="122" spans="2:43" x14ac:dyDescent="0.2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f>AVERAGE(INDEX($F$4:$U$263,MATCH(SPC!$B$13,IF(Setup!$B$11="Weekly",'SPC Backing (Hide)'!$B$4:$B$263,'SPC Backing (Hide)'!$E$4:$E$263),0),MATCH($X$2,$F$3:$U$3,0)):INDEX($F$4:$U$263,MATCH(SPC!$B$14,IF(Setup!$B$11="Weekly",'SPC Backing (Hide)'!$B$4:$B$263,'SPC Backing (Hide)'!$E$4:$E$263),0),MATCH('SPC Backing (Hide)'!$X$2,'SPC Backing (Hide)'!$F$3:$U$3,0)))</f>
        <v>0</v>
      </c>
      <c r="Y122" cm="1">
        <f t="array" ref="Y122">ABS(INDEX($F$4:$U$263,ROW(A119),MATCH($X$2,$F$3:$U$3,0))-INDEX($F$4:$U$263,ROW(A118),MATCH($X$2,$F$3:$U$3,0)))</f>
        <v>0</v>
      </c>
      <c r="Z122" t="e">
        <f>AVERAGE(INDEX($Y$4:$Y$263,MATCH(SPC!$B$13,IF(Setup!$B$11="Weekly",'SPC Backing (Hide)'!$B$4:$B$263,'SPC Backing (Hide)'!$E$4:$E$263),0)):INDEX($Y$4:$Y$263,MATCH(SPC!$B$14,IF(Setup!$B$11="Weekly",'SPC Backing (Hide)'!$B$4:$B$263,'SPC Backing (Hide)'!$E$4:$E$263),0),1))</f>
        <v>#DIV/0!</v>
      </c>
      <c r="AA122" t="e">
        <f t="shared" si="17"/>
        <v>#DIV/0!</v>
      </c>
      <c r="AB122" t="e">
        <f t="shared" si="18"/>
        <v>#DIV/0!</v>
      </c>
      <c r="AC122" t="e">
        <f t="shared" si="19"/>
        <v>#DIV/0!</v>
      </c>
      <c r="AD122" t="e">
        <f t="shared" si="20"/>
        <v>#DIV/0!</v>
      </c>
      <c r="AE122" t="e">
        <f t="shared" si="21"/>
        <v>#DIV/0!</v>
      </c>
      <c r="AF122" t="e">
        <f t="shared" si="22"/>
        <v>#DIV/0!</v>
      </c>
      <c r="AG122" t="e">
        <f t="shared" si="23"/>
        <v>#DIV/0!</v>
      </c>
      <c r="AH122" t="e">
        <f t="shared" si="24"/>
        <v>#DIV/0!</v>
      </c>
      <c r="AI122" t="e">
        <f t="shared" si="31"/>
        <v>#DIV/0!</v>
      </c>
      <c r="AJ122" t="e">
        <f t="shared" si="25"/>
        <v>#DIV/0!</v>
      </c>
      <c r="AK122">
        <f t="shared" si="26"/>
        <v>0</v>
      </c>
      <c r="AL122" t="e">
        <f t="shared" si="27"/>
        <v>#N/A</v>
      </c>
      <c r="AM122">
        <f t="shared" si="28"/>
        <v>0</v>
      </c>
      <c r="AN122" t="e">
        <f t="shared" si="29"/>
        <v>#N/A</v>
      </c>
      <c r="AO122">
        <f>_xlfn.PERCENTILE.INC(INDEX($W$4:$W$263,MATCH(SPC!$B$13,IF(Setup!$B$11="Weekly",'SPC Backing (Hide)'!$B$4:$B$263,'SPC Backing (Hide)'!$E$4:$E$263),0),1):INDEX($W$4:$W$263,MATCH(SPC!$B$14,IF(Setup!$B$11="Weekly",'SPC Backing (Hide)'!$B$4:$B$263,'SPC Backing (Hide)'!$E$4:$E$263),0),1),'SPC Backing (Hide)'!$AO$3)</f>
        <v>0</v>
      </c>
      <c r="AP122">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2">
        <f t="shared" si="30"/>
        <v>1</v>
      </c>
    </row>
    <row r="123" spans="2:43" x14ac:dyDescent="0.2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f>AVERAGE(INDEX($F$4:$U$263,MATCH(SPC!$B$13,IF(Setup!$B$11="Weekly",'SPC Backing (Hide)'!$B$4:$B$263,'SPC Backing (Hide)'!$E$4:$E$263),0),MATCH($X$2,$F$3:$U$3,0)):INDEX($F$4:$U$263,MATCH(SPC!$B$14,IF(Setup!$B$11="Weekly",'SPC Backing (Hide)'!$B$4:$B$263,'SPC Backing (Hide)'!$E$4:$E$263),0),MATCH('SPC Backing (Hide)'!$X$2,'SPC Backing (Hide)'!$F$3:$U$3,0)))</f>
        <v>0</v>
      </c>
      <c r="Y123" cm="1">
        <f t="array" ref="Y123">ABS(INDEX($F$4:$U$263,ROW(A120),MATCH($X$2,$F$3:$U$3,0))-INDEX($F$4:$U$263,ROW(A119),MATCH($X$2,$F$3:$U$3,0)))</f>
        <v>0</v>
      </c>
      <c r="Z123" t="e">
        <f>AVERAGE(INDEX($Y$4:$Y$263,MATCH(SPC!$B$13,IF(Setup!$B$11="Weekly",'SPC Backing (Hide)'!$B$4:$B$263,'SPC Backing (Hide)'!$E$4:$E$263),0)):INDEX($Y$4:$Y$263,MATCH(SPC!$B$14,IF(Setup!$B$11="Weekly",'SPC Backing (Hide)'!$B$4:$B$263,'SPC Backing (Hide)'!$E$4:$E$263),0),1))</f>
        <v>#DIV/0!</v>
      </c>
      <c r="AA123" t="e">
        <f t="shared" si="17"/>
        <v>#DIV/0!</v>
      </c>
      <c r="AB123" t="e">
        <f t="shared" si="18"/>
        <v>#DIV/0!</v>
      </c>
      <c r="AC123" t="e">
        <f t="shared" si="19"/>
        <v>#DIV/0!</v>
      </c>
      <c r="AD123" t="e">
        <f t="shared" si="20"/>
        <v>#DIV/0!</v>
      </c>
      <c r="AE123" t="e">
        <f t="shared" si="21"/>
        <v>#DIV/0!</v>
      </c>
      <c r="AF123" t="e">
        <f t="shared" si="22"/>
        <v>#DIV/0!</v>
      </c>
      <c r="AG123" t="e">
        <f t="shared" si="23"/>
        <v>#DIV/0!</v>
      </c>
      <c r="AH123" t="e">
        <f t="shared" si="24"/>
        <v>#DIV/0!</v>
      </c>
      <c r="AI123" t="e">
        <f t="shared" si="31"/>
        <v>#DIV/0!</v>
      </c>
      <c r="AJ123" t="e">
        <f t="shared" si="25"/>
        <v>#DIV/0!</v>
      </c>
      <c r="AK123">
        <f t="shared" si="26"/>
        <v>0</v>
      </c>
      <c r="AL123" t="e">
        <f t="shared" si="27"/>
        <v>#N/A</v>
      </c>
      <c r="AM123">
        <f t="shared" si="28"/>
        <v>0</v>
      </c>
      <c r="AN123" t="e">
        <f t="shared" si="29"/>
        <v>#N/A</v>
      </c>
      <c r="AO123">
        <f>_xlfn.PERCENTILE.INC(INDEX($W$4:$W$263,MATCH(SPC!$B$13,IF(Setup!$B$11="Weekly",'SPC Backing (Hide)'!$B$4:$B$263,'SPC Backing (Hide)'!$E$4:$E$263),0),1):INDEX($W$4:$W$263,MATCH(SPC!$B$14,IF(Setup!$B$11="Weekly",'SPC Backing (Hide)'!$B$4:$B$263,'SPC Backing (Hide)'!$E$4:$E$263),0),1),'SPC Backing (Hide)'!$AO$3)</f>
        <v>0</v>
      </c>
      <c r="AP123">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3">
        <f t="shared" si="30"/>
        <v>1</v>
      </c>
    </row>
    <row r="124" spans="2:43" x14ac:dyDescent="0.2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f>AVERAGE(INDEX($F$4:$U$263,MATCH(SPC!$B$13,IF(Setup!$B$11="Weekly",'SPC Backing (Hide)'!$B$4:$B$263,'SPC Backing (Hide)'!$E$4:$E$263),0),MATCH($X$2,$F$3:$U$3,0)):INDEX($F$4:$U$263,MATCH(SPC!$B$14,IF(Setup!$B$11="Weekly",'SPC Backing (Hide)'!$B$4:$B$263,'SPC Backing (Hide)'!$E$4:$E$263),0),MATCH('SPC Backing (Hide)'!$X$2,'SPC Backing (Hide)'!$F$3:$U$3,0)))</f>
        <v>0</v>
      </c>
      <c r="Y124" cm="1">
        <f t="array" ref="Y124">ABS(INDEX($F$4:$U$263,ROW(A121),MATCH($X$2,$F$3:$U$3,0))-INDEX($F$4:$U$263,ROW(A120),MATCH($X$2,$F$3:$U$3,0)))</f>
        <v>0</v>
      </c>
      <c r="Z124" t="e">
        <f>AVERAGE(INDEX($Y$4:$Y$263,MATCH(SPC!$B$13,IF(Setup!$B$11="Weekly",'SPC Backing (Hide)'!$B$4:$B$263,'SPC Backing (Hide)'!$E$4:$E$263),0)):INDEX($Y$4:$Y$263,MATCH(SPC!$B$14,IF(Setup!$B$11="Weekly",'SPC Backing (Hide)'!$B$4:$B$263,'SPC Backing (Hide)'!$E$4:$E$263),0),1))</f>
        <v>#DIV/0!</v>
      </c>
      <c r="AA124" t="e">
        <f t="shared" si="17"/>
        <v>#DIV/0!</v>
      </c>
      <c r="AB124" t="e">
        <f t="shared" si="18"/>
        <v>#DIV/0!</v>
      </c>
      <c r="AC124" t="e">
        <f t="shared" si="19"/>
        <v>#DIV/0!</v>
      </c>
      <c r="AD124" t="e">
        <f t="shared" si="20"/>
        <v>#DIV/0!</v>
      </c>
      <c r="AE124" t="e">
        <f t="shared" si="21"/>
        <v>#DIV/0!</v>
      </c>
      <c r="AF124" t="e">
        <f t="shared" si="22"/>
        <v>#DIV/0!</v>
      </c>
      <c r="AG124" t="e">
        <f t="shared" si="23"/>
        <v>#DIV/0!</v>
      </c>
      <c r="AH124" t="e">
        <f t="shared" si="24"/>
        <v>#DIV/0!</v>
      </c>
      <c r="AI124" t="e">
        <f t="shared" si="31"/>
        <v>#DIV/0!</v>
      </c>
      <c r="AJ124" t="e">
        <f t="shared" si="25"/>
        <v>#DIV/0!</v>
      </c>
      <c r="AK124">
        <f t="shared" si="26"/>
        <v>0</v>
      </c>
      <c r="AL124" t="e">
        <f t="shared" si="27"/>
        <v>#N/A</v>
      </c>
      <c r="AM124">
        <f t="shared" si="28"/>
        <v>0</v>
      </c>
      <c r="AN124" t="e">
        <f t="shared" si="29"/>
        <v>#N/A</v>
      </c>
      <c r="AO124">
        <f>_xlfn.PERCENTILE.INC(INDEX($W$4:$W$263,MATCH(SPC!$B$13,IF(Setup!$B$11="Weekly",'SPC Backing (Hide)'!$B$4:$B$263,'SPC Backing (Hide)'!$E$4:$E$263),0),1):INDEX($W$4:$W$263,MATCH(SPC!$B$14,IF(Setup!$B$11="Weekly",'SPC Backing (Hide)'!$B$4:$B$263,'SPC Backing (Hide)'!$E$4:$E$263),0),1),'SPC Backing (Hide)'!$AO$3)</f>
        <v>0</v>
      </c>
      <c r="AP124">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4">
        <f t="shared" si="30"/>
        <v>1</v>
      </c>
    </row>
    <row r="125" spans="2:43" x14ac:dyDescent="0.2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f>AVERAGE(INDEX($F$4:$U$263,MATCH(SPC!$B$13,IF(Setup!$B$11="Weekly",'SPC Backing (Hide)'!$B$4:$B$263,'SPC Backing (Hide)'!$E$4:$E$263),0),MATCH($X$2,$F$3:$U$3,0)):INDEX($F$4:$U$263,MATCH(SPC!$B$14,IF(Setup!$B$11="Weekly",'SPC Backing (Hide)'!$B$4:$B$263,'SPC Backing (Hide)'!$E$4:$E$263),0),MATCH('SPC Backing (Hide)'!$X$2,'SPC Backing (Hide)'!$F$3:$U$3,0)))</f>
        <v>0</v>
      </c>
      <c r="Y125" cm="1">
        <f t="array" ref="Y125">ABS(INDEX($F$4:$U$263,ROW(A122),MATCH($X$2,$F$3:$U$3,0))-INDEX($F$4:$U$263,ROW(A121),MATCH($X$2,$F$3:$U$3,0)))</f>
        <v>0</v>
      </c>
      <c r="Z125" t="e">
        <f>AVERAGE(INDEX($Y$4:$Y$263,MATCH(SPC!$B$13,IF(Setup!$B$11="Weekly",'SPC Backing (Hide)'!$B$4:$B$263,'SPC Backing (Hide)'!$E$4:$E$263),0)):INDEX($Y$4:$Y$263,MATCH(SPC!$B$14,IF(Setup!$B$11="Weekly",'SPC Backing (Hide)'!$B$4:$B$263,'SPC Backing (Hide)'!$E$4:$E$263),0),1))</f>
        <v>#DIV/0!</v>
      </c>
      <c r="AA125" t="e">
        <f t="shared" si="17"/>
        <v>#DIV/0!</v>
      </c>
      <c r="AB125" t="e">
        <f t="shared" si="18"/>
        <v>#DIV/0!</v>
      </c>
      <c r="AC125" t="e">
        <f t="shared" si="19"/>
        <v>#DIV/0!</v>
      </c>
      <c r="AD125" t="e">
        <f t="shared" si="20"/>
        <v>#DIV/0!</v>
      </c>
      <c r="AE125" t="e">
        <f t="shared" si="21"/>
        <v>#DIV/0!</v>
      </c>
      <c r="AF125" t="e">
        <f t="shared" si="22"/>
        <v>#DIV/0!</v>
      </c>
      <c r="AG125" t="e">
        <f t="shared" si="23"/>
        <v>#DIV/0!</v>
      </c>
      <c r="AH125" t="e">
        <f t="shared" si="24"/>
        <v>#DIV/0!</v>
      </c>
      <c r="AI125" t="e">
        <f t="shared" si="31"/>
        <v>#DIV/0!</v>
      </c>
      <c r="AJ125" t="e">
        <f t="shared" si="25"/>
        <v>#DIV/0!</v>
      </c>
      <c r="AK125">
        <f t="shared" si="26"/>
        <v>0</v>
      </c>
      <c r="AL125" t="e">
        <f t="shared" si="27"/>
        <v>#N/A</v>
      </c>
      <c r="AM125">
        <f t="shared" si="28"/>
        <v>0</v>
      </c>
      <c r="AN125" t="e">
        <f t="shared" si="29"/>
        <v>#N/A</v>
      </c>
      <c r="AO125">
        <f>_xlfn.PERCENTILE.INC(INDEX($W$4:$W$263,MATCH(SPC!$B$13,IF(Setup!$B$11="Weekly",'SPC Backing (Hide)'!$B$4:$B$263,'SPC Backing (Hide)'!$E$4:$E$263),0),1):INDEX($W$4:$W$263,MATCH(SPC!$B$14,IF(Setup!$B$11="Weekly",'SPC Backing (Hide)'!$B$4:$B$263,'SPC Backing (Hide)'!$E$4:$E$263),0),1),'SPC Backing (Hide)'!$AO$3)</f>
        <v>0</v>
      </c>
      <c r="AP125">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5">
        <f t="shared" si="30"/>
        <v>1</v>
      </c>
    </row>
    <row r="126" spans="2:43" x14ac:dyDescent="0.2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f>AVERAGE(INDEX($F$4:$U$263,MATCH(SPC!$B$13,IF(Setup!$B$11="Weekly",'SPC Backing (Hide)'!$B$4:$B$263,'SPC Backing (Hide)'!$E$4:$E$263),0),MATCH($X$2,$F$3:$U$3,0)):INDEX($F$4:$U$263,MATCH(SPC!$B$14,IF(Setup!$B$11="Weekly",'SPC Backing (Hide)'!$B$4:$B$263,'SPC Backing (Hide)'!$E$4:$E$263),0),MATCH('SPC Backing (Hide)'!$X$2,'SPC Backing (Hide)'!$F$3:$U$3,0)))</f>
        <v>0</v>
      </c>
      <c r="Y126" cm="1">
        <f t="array" ref="Y126">ABS(INDEX($F$4:$U$263,ROW(A123),MATCH($X$2,$F$3:$U$3,0))-INDEX($F$4:$U$263,ROW(A122),MATCH($X$2,$F$3:$U$3,0)))</f>
        <v>0</v>
      </c>
      <c r="Z126" t="e">
        <f>AVERAGE(INDEX($Y$4:$Y$263,MATCH(SPC!$B$13,IF(Setup!$B$11="Weekly",'SPC Backing (Hide)'!$B$4:$B$263,'SPC Backing (Hide)'!$E$4:$E$263),0)):INDEX($Y$4:$Y$263,MATCH(SPC!$B$14,IF(Setup!$B$11="Weekly",'SPC Backing (Hide)'!$B$4:$B$263,'SPC Backing (Hide)'!$E$4:$E$263),0),1))</f>
        <v>#DIV/0!</v>
      </c>
      <c r="AA126" t="e">
        <f t="shared" si="17"/>
        <v>#DIV/0!</v>
      </c>
      <c r="AB126" t="e">
        <f t="shared" si="18"/>
        <v>#DIV/0!</v>
      </c>
      <c r="AC126" t="e">
        <f t="shared" si="19"/>
        <v>#DIV/0!</v>
      </c>
      <c r="AD126" t="e">
        <f t="shared" si="20"/>
        <v>#DIV/0!</v>
      </c>
      <c r="AE126" t="e">
        <f t="shared" si="21"/>
        <v>#DIV/0!</v>
      </c>
      <c r="AF126" t="e">
        <f t="shared" si="22"/>
        <v>#DIV/0!</v>
      </c>
      <c r="AG126" t="e">
        <f t="shared" si="23"/>
        <v>#DIV/0!</v>
      </c>
      <c r="AH126" t="e">
        <f t="shared" si="24"/>
        <v>#DIV/0!</v>
      </c>
      <c r="AI126" t="e">
        <f t="shared" si="31"/>
        <v>#DIV/0!</v>
      </c>
      <c r="AJ126" t="e">
        <f t="shared" si="25"/>
        <v>#DIV/0!</v>
      </c>
      <c r="AK126">
        <f t="shared" si="26"/>
        <v>0</v>
      </c>
      <c r="AL126" t="e">
        <f t="shared" si="27"/>
        <v>#N/A</v>
      </c>
      <c r="AM126">
        <f t="shared" si="28"/>
        <v>0</v>
      </c>
      <c r="AN126" t="e">
        <f t="shared" si="29"/>
        <v>#N/A</v>
      </c>
      <c r="AO126">
        <f>_xlfn.PERCENTILE.INC(INDEX($W$4:$W$263,MATCH(SPC!$B$13,IF(Setup!$B$11="Weekly",'SPC Backing (Hide)'!$B$4:$B$263,'SPC Backing (Hide)'!$E$4:$E$263),0),1):INDEX($W$4:$W$263,MATCH(SPC!$B$14,IF(Setup!$B$11="Weekly",'SPC Backing (Hide)'!$B$4:$B$263,'SPC Backing (Hide)'!$E$4:$E$263),0),1),'SPC Backing (Hide)'!$AO$3)</f>
        <v>0</v>
      </c>
      <c r="AP126">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6">
        <f t="shared" si="30"/>
        <v>1</v>
      </c>
    </row>
    <row r="127" spans="2:43" x14ac:dyDescent="0.2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f>AVERAGE(INDEX($F$4:$U$263,MATCH(SPC!$B$13,IF(Setup!$B$11="Weekly",'SPC Backing (Hide)'!$B$4:$B$263,'SPC Backing (Hide)'!$E$4:$E$263),0),MATCH($X$2,$F$3:$U$3,0)):INDEX($F$4:$U$263,MATCH(SPC!$B$14,IF(Setup!$B$11="Weekly",'SPC Backing (Hide)'!$B$4:$B$263,'SPC Backing (Hide)'!$E$4:$E$263),0),MATCH('SPC Backing (Hide)'!$X$2,'SPC Backing (Hide)'!$F$3:$U$3,0)))</f>
        <v>0</v>
      </c>
      <c r="Y127" cm="1">
        <f t="array" ref="Y127">ABS(INDEX($F$4:$U$263,ROW(A124),MATCH($X$2,$F$3:$U$3,0))-INDEX($F$4:$U$263,ROW(A123),MATCH($X$2,$F$3:$U$3,0)))</f>
        <v>0</v>
      </c>
      <c r="Z127" t="e">
        <f>AVERAGE(INDEX($Y$4:$Y$263,MATCH(SPC!$B$13,IF(Setup!$B$11="Weekly",'SPC Backing (Hide)'!$B$4:$B$263,'SPC Backing (Hide)'!$E$4:$E$263),0)):INDEX($Y$4:$Y$263,MATCH(SPC!$B$14,IF(Setup!$B$11="Weekly",'SPC Backing (Hide)'!$B$4:$B$263,'SPC Backing (Hide)'!$E$4:$E$263),0),1))</f>
        <v>#DIV/0!</v>
      </c>
      <c r="AA127" t="e">
        <f t="shared" si="17"/>
        <v>#DIV/0!</v>
      </c>
      <c r="AB127" t="e">
        <f t="shared" si="18"/>
        <v>#DIV/0!</v>
      </c>
      <c r="AC127" t="e">
        <f t="shared" si="19"/>
        <v>#DIV/0!</v>
      </c>
      <c r="AD127" t="e">
        <f t="shared" si="20"/>
        <v>#DIV/0!</v>
      </c>
      <c r="AE127" t="e">
        <f t="shared" si="21"/>
        <v>#DIV/0!</v>
      </c>
      <c r="AF127" t="e">
        <f t="shared" si="22"/>
        <v>#DIV/0!</v>
      </c>
      <c r="AG127" t="e">
        <f t="shared" si="23"/>
        <v>#DIV/0!</v>
      </c>
      <c r="AH127" t="e">
        <f t="shared" si="24"/>
        <v>#DIV/0!</v>
      </c>
      <c r="AI127" t="e">
        <f t="shared" si="31"/>
        <v>#DIV/0!</v>
      </c>
      <c r="AJ127" t="e">
        <f t="shared" si="25"/>
        <v>#DIV/0!</v>
      </c>
      <c r="AK127">
        <f t="shared" si="26"/>
        <v>0</v>
      </c>
      <c r="AL127" t="e">
        <f t="shared" si="27"/>
        <v>#N/A</v>
      </c>
      <c r="AM127">
        <f t="shared" si="28"/>
        <v>0</v>
      </c>
      <c r="AN127" t="e">
        <f t="shared" si="29"/>
        <v>#N/A</v>
      </c>
      <c r="AO127">
        <f>_xlfn.PERCENTILE.INC(INDEX($W$4:$W$263,MATCH(SPC!$B$13,IF(Setup!$B$11="Weekly",'SPC Backing (Hide)'!$B$4:$B$263,'SPC Backing (Hide)'!$E$4:$E$263),0),1):INDEX($W$4:$W$263,MATCH(SPC!$B$14,IF(Setup!$B$11="Weekly",'SPC Backing (Hide)'!$B$4:$B$263,'SPC Backing (Hide)'!$E$4:$E$263),0),1),'SPC Backing (Hide)'!$AO$3)</f>
        <v>0</v>
      </c>
      <c r="AP127">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7">
        <f t="shared" si="30"/>
        <v>1</v>
      </c>
    </row>
    <row r="128" spans="2:43" x14ac:dyDescent="0.2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f>AVERAGE(INDEX($F$4:$U$263,MATCH(SPC!$B$13,IF(Setup!$B$11="Weekly",'SPC Backing (Hide)'!$B$4:$B$263,'SPC Backing (Hide)'!$E$4:$E$263),0),MATCH($X$2,$F$3:$U$3,0)):INDEX($F$4:$U$263,MATCH(SPC!$B$14,IF(Setup!$B$11="Weekly",'SPC Backing (Hide)'!$B$4:$B$263,'SPC Backing (Hide)'!$E$4:$E$263),0),MATCH('SPC Backing (Hide)'!$X$2,'SPC Backing (Hide)'!$F$3:$U$3,0)))</f>
        <v>0</v>
      </c>
      <c r="Y128" cm="1">
        <f t="array" ref="Y128">ABS(INDEX($F$4:$U$263,ROW(A125),MATCH($X$2,$F$3:$U$3,0))-INDEX($F$4:$U$263,ROW(A124),MATCH($X$2,$F$3:$U$3,0)))</f>
        <v>0</v>
      </c>
      <c r="Z128" t="e">
        <f>AVERAGE(INDEX($Y$4:$Y$263,MATCH(SPC!$B$13,IF(Setup!$B$11="Weekly",'SPC Backing (Hide)'!$B$4:$B$263,'SPC Backing (Hide)'!$E$4:$E$263),0)):INDEX($Y$4:$Y$263,MATCH(SPC!$B$14,IF(Setup!$B$11="Weekly",'SPC Backing (Hide)'!$B$4:$B$263,'SPC Backing (Hide)'!$E$4:$E$263),0),1))</f>
        <v>#DIV/0!</v>
      </c>
      <c r="AA128" t="e">
        <f t="shared" si="17"/>
        <v>#DIV/0!</v>
      </c>
      <c r="AB128" t="e">
        <f t="shared" si="18"/>
        <v>#DIV/0!</v>
      </c>
      <c r="AC128" t="e">
        <f t="shared" si="19"/>
        <v>#DIV/0!</v>
      </c>
      <c r="AD128" t="e">
        <f t="shared" si="20"/>
        <v>#DIV/0!</v>
      </c>
      <c r="AE128" t="e">
        <f t="shared" si="21"/>
        <v>#DIV/0!</v>
      </c>
      <c r="AF128" t="e">
        <f t="shared" si="22"/>
        <v>#DIV/0!</v>
      </c>
      <c r="AG128" t="e">
        <f t="shared" si="23"/>
        <v>#DIV/0!</v>
      </c>
      <c r="AH128" t="e">
        <f t="shared" si="24"/>
        <v>#DIV/0!</v>
      </c>
      <c r="AI128" t="e">
        <f t="shared" si="31"/>
        <v>#DIV/0!</v>
      </c>
      <c r="AJ128" t="e">
        <f t="shared" si="25"/>
        <v>#DIV/0!</v>
      </c>
      <c r="AK128">
        <f t="shared" si="26"/>
        <v>0</v>
      </c>
      <c r="AL128" t="e">
        <f t="shared" si="27"/>
        <v>#N/A</v>
      </c>
      <c r="AM128">
        <f t="shared" si="28"/>
        <v>0</v>
      </c>
      <c r="AN128" t="e">
        <f t="shared" si="29"/>
        <v>#N/A</v>
      </c>
      <c r="AO128">
        <f>_xlfn.PERCENTILE.INC(INDEX($W$4:$W$263,MATCH(SPC!$B$13,IF(Setup!$B$11="Weekly",'SPC Backing (Hide)'!$B$4:$B$263,'SPC Backing (Hide)'!$E$4:$E$263),0),1):INDEX($W$4:$W$263,MATCH(SPC!$B$14,IF(Setup!$B$11="Weekly",'SPC Backing (Hide)'!$B$4:$B$263,'SPC Backing (Hide)'!$E$4:$E$263),0),1),'SPC Backing (Hide)'!$AO$3)</f>
        <v>0</v>
      </c>
      <c r="AP128">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8">
        <f t="shared" si="30"/>
        <v>1</v>
      </c>
    </row>
    <row r="129" spans="2:43" x14ac:dyDescent="0.2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f>AVERAGE(INDEX($F$4:$U$263,MATCH(SPC!$B$13,IF(Setup!$B$11="Weekly",'SPC Backing (Hide)'!$B$4:$B$263,'SPC Backing (Hide)'!$E$4:$E$263),0),MATCH($X$2,$F$3:$U$3,0)):INDEX($F$4:$U$263,MATCH(SPC!$B$14,IF(Setup!$B$11="Weekly",'SPC Backing (Hide)'!$B$4:$B$263,'SPC Backing (Hide)'!$E$4:$E$263),0),MATCH('SPC Backing (Hide)'!$X$2,'SPC Backing (Hide)'!$F$3:$U$3,0)))</f>
        <v>0</v>
      </c>
      <c r="Y129" cm="1">
        <f t="array" ref="Y129">ABS(INDEX($F$4:$U$263,ROW(A126),MATCH($X$2,$F$3:$U$3,0))-INDEX($F$4:$U$263,ROW(A125),MATCH($X$2,$F$3:$U$3,0)))</f>
        <v>0</v>
      </c>
      <c r="Z129" t="e">
        <f>AVERAGE(INDEX($Y$4:$Y$263,MATCH(SPC!$B$13,IF(Setup!$B$11="Weekly",'SPC Backing (Hide)'!$B$4:$B$263,'SPC Backing (Hide)'!$E$4:$E$263),0)):INDEX($Y$4:$Y$263,MATCH(SPC!$B$14,IF(Setup!$B$11="Weekly",'SPC Backing (Hide)'!$B$4:$B$263,'SPC Backing (Hide)'!$E$4:$E$263),0),1))</f>
        <v>#DIV/0!</v>
      </c>
      <c r="AA129" t="e">
        <f t="shared" si="17"/>
        <v>#DIV/0!</v>
      </c>
      <c r="AB129" t="e">
        <f t="shared" si="18"/>
        <v>#DIV/0!</v>
      </c>
      <c r="AC129" t="e">
        <f t="shared" si="19"/>
        <v>#DIV/0!</v>
      </c>
      <c r="AD129" t="e">
        <f t="shared" si="20"/>
        <v>#DIV/0!</v>
      </c>
      <c r="AE129" t="e">
        <f t="shared" si="21"/>
        <v>#DIV/0!</v>
      </c>
      <c r="AF129" t="e">
        <f t="shared" si="22"/>
        <v>#DIV/0!</v>
      </c>
      <c r="AG129" t="e">
        <f t="shared" si="23"/>
        <v>#DIV/0!</v>
      </c>
      <c r="AH129" t="e">
        <f t="shared" si="24"/>
        <v>#DIV/0!</v>
      </c>
      <c r="AI129" t="e">
        <f t="shared" si="31"/>
        <v>#DIV/0!</v>
      </c>
      <c r="AJ129" t="e">
        <f t="shared" si="25"/>
        <v>#DIV/0!</v>
      </c>
      <c r="AK129">
        <f t="shared" si="26"/>
        <v>0</v>
      </c>
      <c r="AL129" t="e">
        <f t="shared" si="27"/>
        <v>#N/A</v>
      </c>
      <c r="AM129">
        <f t="shared" si="28"/>
        <v>0</v>
      </c>
      <c r="AN129" t="e">
        <f t="shared" si="29"/>
        <v>#N/A</v>
      </c>
      <c r="AO129">
        <f>_xlfn.PERCENTILE.INC(INDEX($W$4:$W$263,MATCH(SPC!$B$13,IF(Setup!$B$11="Weekly",'SPC Backing (Hide)'!$B$4:$B$263,'SPC Backing (Hide)'!$E$4:$E$263),0),1):INDEX($W$4:$W$263,MATCH(SPC!$B$14,IF(Setup!$B$11="Weekly",'SPC Backing (Hide)'!$B$4:$B$263,'SPC Backing (Hide)'!$E$4:$E$263),0),1),'SPC Backing (Hide)'!$AO$3)</f>
        <v>0</v>
      </c>
      <c r="AP129">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9">
        <f t="shared" si="30"/>
        <v>1</v>
      </c>
    </row>
    <row r="130" spans="2:43" x14ac:dyDescent="0.2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f>AVERAGE(INDEX($F$4:$U$263,MATCH(SPC!$B$13,IF(Setup!$B$11="Weekly",'SPC Backing (Hide)'!$B$4:$B$263,'SPC Backing (Hide)'!$E$4:$E$263),0),MATCH($X$2,$F$3:$U$3,0)):INDEX($F$4:$U$263,MATCH(SPC!$B$14,IF(Setup!$B$11="Weekly",'SPC Backing (Hide)'!$B$4:$B$263,'SPC Backing (Hide)'!$E$4:$E$263),0),MATCH('SPC Backing (Hide)'!$X$2,'SPC Backing (Hide)'!$F$3:$U$3,0)))</f>
        <v>0</v>
      </c>
      <c r="Y130" cm="1">
        <f t="array" ref="Y130">ABS(INDEX($F$4:$U$263,ROW(A127),MATCH($X$2,$F$3:$U$3,0))-INDEX($F$4:$U$263,ROW(A126),MATCH($X$2,$F$3:$U$3,0)))</f>
        <v>0</v>
      </c>
      <c r="Z130" t="e">
        <f>AVERAGE(INDEX($Y$4:$Y$263,MATCH(SPC!$B$13,IF(Setup!$B$11="Weekly",'SPC Backing (Hide)'!$B$4:$B$263,'SPC Backing (Hide)'!$E$4:$E$263),0)):INDEX($Y$4:$Y$263,MATCH(SPC!$B$14,IF(Setup!$B$11="Weekly",'SPC Backing (Hide)'!$B$4:$B$263,'SPC Backing (Hide)'!$E$4:$E$263),0),1))</f>
        <v>#DIV/0!</v>
      </c>
      <c r="AA130" t="e">
        <f t="shared" si="17"/>
        <v>#DIV/0!</v>
      </c>
      <c r="AB130" t="e">
        <f t="shared" si="18"/>
        <v>#DIV/0!</v>
      </c>
      <c r="AC130" t="e">
        <f t="shared" si="19"/>
        <v>#DIV/0!</v>
      </c>
      <c r="AD130" t="e">
        <f t="shared" si="20"/>
        <v>#DIV/0!</v>
      </c>
      <c r="AE130" t="e">
        <f t="shared" si="21"/>
        <v>#DIV/0!</v>
      </c>
      <c r="AF130" t="e">
        <f t="shared" si="22"/>
        <v>#DIV/0!</v>
      </c>
      <c r="AG130" t="e">
        <f t="shared" si="23"/>
        <v>#DIV/0!</v>
      </c>
      <c r="AH130" t="e">
        <f t="shared" si="24"/>
        <v>#DIV/0!</v>
      </c>
      <c r="AI130" t="e">
        <f t="shared" si="31"/>
        <v>#DIV/0!</v>
      </c>
      <c r="AJ130" t="e">
        <f t="shared" si="25"/>
        <v>#DIV/0!</v>
      </c>
      <c r="AK130">
        <f t="shared" si="26"/>
        <v>0</v>
      </c>
      <c r="AL130" t="e">
        <f t="shared" si="27"/>
        <v>#N/A</v>
      </c>
      <c r="AM130">
        <f t="shared" si="28"/>
        <v>0</v>
      </c>
      <c r="AN130" t="e">
        <f t="shared" si="29"/>
        <v>#N/A</v>
      </c>
      <c r="AO130">
        <f>_xlfn.PERCENTILE.INC(INDEX($W$4:$W$263,MATCH(SPC!$B$13,IF(Setup!$B$11="Weekly",'SPC Backing (Hide)'!$B$4:$B$263,'SPC Backing (Hide)'!$E$4:$E$263),0),1):INDEX($W$4:$W$263,MATCH(SPC!$B$14,IF(Setup!$B$11="Weekly",'SPC Backing (Hide)'!$B$4:$B$263,'SPC Backing (Hide)'!$E$4:$E$263),0),1),'SPC Backing (Hide)'!$AO$3)</f>
        <v>0</v>
      </c>
      <c r="AP130">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0">
        <f t="shared" si="30"/>
        <v>1</v>
      </c>
    </row>
    <row r="131" spans="2:43" x14ac:dyDescent="0.2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f>AVERAGE(INDEX($F$4:$U$263,MATCH(SPC!$B$13,IF(Setup!$B$11="Weekly",'SPC Backing (Hide)'!$B$4:$B$263,'SPC Backing (Hide)'!$E$4:$E$263),0),MATCH($X$2,$F$3:$U$3,0)):INDEX($F$4:$U$263,MATCH(SPC!$B$14,IF(Setup!$B$11="Weekly",'SPC Backing (Hide)'!$B$4:$B$263,'SPC Backing (Hide)'!$E$4:$E$263),0),MATCH('SPC Backing (Hide)'!$X$2,'SPC Backing (Hide)'!$F$3:$U$3,0)))</f>
        <v>0</v>
      </c>
      <c r="Y131" cm="1">
        <f t="array" ref="Y131">ABS(INDEX($F$4:$U$263,ROW(A128),MATCH($X$2,$F$3:$U$3,0))-INDEX($F$4:$U$263,ROW(A127),MATCH($X$2,$F$3:$U$3,0)))</f>
        <v>0</v>
      </c>
      <c r="Z131" t="e">
        <f>AVERAGE(INDEX($Y$4:$Y$263,MATCH(SPC!$B$13,IF(Setup!$B$11="Weekly",'SPC Backing (Hide)'!$B$4:$B$263,'SPC Backing (Hide)'!$E$4:$E$263),0)):INDEX($Y$4:$Y$263,MATCH(SPC!$B$14,IF(Setup!$B$11="Weekly",'SPC Backing (Hide)'!$B$4:$B$263,'SPC Backing (Hide)'!$E$4:$E$263),0),1))</f>
        <v>#DIV/0!</v>
      </c>
      <c r="AA131" t="e">
        <f t="shared" si="17"/>
        <v>#DIV/0!</v>
      </c>
      <c r="AB131" t="e">
        <f t="shared" si="18"/>
        <v>#DIV/0!</v>
      </c>
      <c r="AC131" t="e">
        <f t="shared" si="19"/>
        <v>#DIV/0!</v>
      </c>
      <c r="AD131" t="e">
        <f t="shared" si="20"/>
        <v>#DIV/0!</v>
      </c>
      <c r="AE131" t="e">
        <f t="shared" si="21"/>
        <v>#DIV/0!</v>
      </c>
      <c r="AF131" t="e">
        <f t="shared" si="22"/>
        <v>#DIV/0!</v>
      </c>
      <c r="AG131" t="e">
        <f t="shared" si="23"/>
        <v>#DIV/0!</v>
      </c>
      <c r="AH131" t="e">
        <f t="shared" si="24"/>
        <v>#DIV/0!</v>
      </c>
      <c r="AI131" t="e">
        <f t="shared" si="31"/>
        <v>#DIV/0!</v>
      </c>
      <c r="AJ131" t="e">
        <f t="shared" si="25"/>
        <v>#DIV/0!</v>
      </c>
      <c r="AK131">
        <f t="shared" si="26"/>
        <v>0</v>
      </c>
      <c r="AL131" t="e">
        <f t="shared" si="27"/>
        <v>#N/A</v>
      </c>
      <c r="AM131">
        <f t="shared" si="28"/>
        <v>0</v>
      </c>
      <c r="AN131" t="e">
        <f t="shared" si="29"/>
        <v>#N/A</v>
      </c>
      <c r="AO131">
        <f>_xlfn.PERCENTILE.INC(INDEX($W$4:$W$263,MATCH(SPC!$B$13,IF(Setup!$B$11="Weekly",'SPC Backing (Hide)'!$B$4:$B$263,'SPC Backing (Hide)'!$E$4:$E$263),0),1):INDEX($W$4:$W$263,MATCH(SPC!$B$14,IF(Setup!$B$11="Weekly",'SPC Backing (Hide)'!$B$4:$B$263,'SPC Backing (Hide)'!$E$4:$E$263),0),1),'SPC Backing (Hide)'!$AO$3)</f>
        <v>0</v>
      </c>
      <c r="AP131">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1">
        <f t="shared" si="30"/>
        <v>1</v>
      </c>
    </row>
    <row r="132" spans="2:43" x14ac:dyDescent="0.2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f>AVERAGE(INDEX($F$4:$U$263,MATCH(SPC!$B$13,IF(Setup!$B$11="Weekly",'SPC Backing (Hide)'!$B$4:$B$263,'SPC Backing (Hide)'!$E$4:$E$263),0),MATCH($X$2,$F$3:$U$3,0)):INDEX($F$4:$U$263,MATCH(SPC!$B$14,IF(Setup!$B$11="Weekly",'SPC Backing (Hide)'!$B$4:$B$263,'SPC Backing (Hide)'!$E$4:$E$263),0),MATCH('SPC Backing (Hide)'!$X$2,'SPC Backing (Hide)'!$F$3:$U$3,0)))</f>
        <v>0</v>
      </c>
      <c r="Y132" cm="1">
        <f t="array" ref="Y132">ABS(INDEX($F$4:$U$263,ROW(A129),MATCH($X$2,$F$3:$U$3,0))-INDEX($F$4:$U$263,ROW(A128),MATCH($X$2,$F$3:$U$3,0)))</f>
        <v>0</v>
      </c>
      <c r="Z132" t="e">
        <f>AVERAGE(INDEX($Y$4:$Y$263,MATCH(SPC!$B$13,IF(Setup!$B$11="Weekly",'SPC Backing (Hide)'!$B$4:$B$263,'SPC Backing (Hide)'!$E$4:$E$263),0)):INDEX($Y$4:$Y$263,MATCH(SPC!$B$14,IF(Setup!$B$11="Weekly",'SPC Backing (Hide)'!$B$4:$B$263,'SPC Backing (Hide)'!$E$4:$E$263),0),1))</f>
        <v>#DIV/0!</v>
      </c>
      <c r="AA132" t="e">
        <f t="shared" si="17"/>
        <v>#DIV/0!</v>
      </c>
      <c r="AB132" t="e">
        <f t="shared" si="18"/>
        <v>#DIV/0!</v>
      </c>
      <c r="AC132" t="e">
        <f t="shared" si="19"/>
        <v>#DIV/0!</v>
      </c>
      <c r="AD132" t="e">
        <f t="shared" si="20"/>
        <v>#DIV/0!</v>
      </c>
      <c r="AE132" t="e">
        <f t="shared" si="21"/>
        <v>#DIV/0!</v>
      </c>
      <c r="AF132" t="e">
        <f t="shared" si="22"/>
        <v>#DIV/0!</v>
      </c>
      <c r="AG132" t="e">
        <f t="shared" si="23"/>
        <v>#DIV/0!</v>
      </c>
      <c r="AH132" t="e">
        <f t="shared" si="24"/>
        <v>#DIV/0!</v>
      </c>
      <c r="AI132" t="e">
        <f t="shared" si="31"/>
        <v>#DIV/0!</v>
      </c>
      <c r="AJ132" t="e">
        <f t="shared" si="25"/>
        <v>#DIV/0!</v>
      </c>
      <c r="AK132">
        <f t="shared" si="26"/>
        <v>0</v>
      </c>
      <c r="AL132" t="e">
        <f t="shared" si="27"/>
        <v>#N/A</v>
      </c>
      <c r="AM132">
        <f t="shared" si="28"/>
        <v>0</v>
      </c>
      <c r="AN132" t="e">
        <f t="shared" si="29"/>
        <v>#N/A</v>
      </c>
      <c r="AO132">
        <f>_xlfn.PERCENTILE.INC(INDEX($W$4:$W$263,MATCH(SPC!$B$13,IF(Setup!$B$11="Weekly",'SPC Backing (Hide)'!$B$4:$B$263,'SPC Backing (Hide)'!$E$4:$E$263),0),1):INDEX($W$4:$W$263,MATCH(SPC!$B$14,IF(Setup!$B$11="Weekly",'SPC Backing (Hide)'!$B$4:$B$263,'SPC Backing (Hide)'!$E$4:$E$263),0),1),'SPC Backing (Hide)'!$AO$3)</f>
        <v>0</v>
      </c>
      <c r="AP132">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2">
        <f t="shared" si="30"/>
        <v>1</v>
      </c>
    </row>
    <row r="133" spans="2:43" x14ac:dyDescent="0.2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f>AVERAGE(INDEX($F$4:$U$263,MATCH(SPC!$B$13,IF(Setup!$B$11="Weekly",'SPC Backing (Hide)'!$B$4:$B$263,'SPC Backing (Hide)'!$E$4:$E$263),0),MATCH($X$2,$F$3:$U$3,0)):INDEX($F$4:$U$263,MATCH(SPC!$B$14,IF(Setup!$B$11="Weekly",'SPC Backing (Hide)'!$B$4:$B$263,'SPC Backing (Hide)'!$E$4:$E$263),0),MATCH('SPC Backing (Hide)'!$X$2,'SPC Backing (Hide)'!$F$3:$U$3,0)))</f>
        <v>0</v>
      </c>
      <c r="Y133" cm="1">
        <f t="array" ref="Y133">ABS(INDEX($F$4:$U$263,ROW(A130),MATCH($X$2,$F$3:$U$3,0))-INDEX($F$4:$U$263,ROW(A129),MATCH($X$2,$F$3:$U$3,0)))</f>
        <v>0</v>
      </c>
      <c r="Z133" t="e">
        <f>AVERAGE(INDEX($Y$4:$Y$263,MATCH(SPC!$B$13,IF(Setup!$B$11="Weekly",'SPC Backing (Hide)'!$B$4:$B$263,'SPC Backing (Hide)'!$E$4:$E$263),0)):INDEX($Y$4:$Y$263,MATCH(SPC!$B$14,IF(Setup!$B$11="Weekly",'SPC Backing (Hide)'!$B$4:$B$263,'SPC Backing (Hide)'!$E$4:$E$263),0),1))</f>
        <v>#DIV/0!</v>
      </c>
      <c r="AA133" t="e">
        <f t="shared" ref="AA133:AA196" si="33">Z133/1.128</f>
        <v>#DIV/0!</v>
      </c>
      <c r="AB133" t="e">
        <f t="shared" ref="AB133:AB196" si="34">MAX(0,X133-(3*AA133))</f>
        <v>#DIV/0!</v>
      </c>
      <c r="AC133" t="e">
        <f t="shared" ref="AC133:AC196" si="35">MAX(0,X133-(2*AA133))</f>
        <v>#DIV/0!</v>
      </c>
      <c r="AD133" t="e">
        <f t="shared" ref="AD133:AD196" si="36">MAX(0,X133-AA133)</f>
        <v>#DIV/0!</v>
      </c>
      <c r="AE133" t="e">
        <f t="shared" ref="AE133:AE196" si="37">X133+AA133</f>
        <v>#DIV/0!</v>
      </c>
      <c r="AF133" t="e">
        <f t="shared" ref="AF133:AF196" si="38">X133+(2*AA133)</f>
        <v>#DIV/0!</v>
      </c>
      <c r="AG133" t="e">
        <f t="shared" ref="AG133:AG196" si="39">X133+(3*AA133)</f>
        <v>#DIV/0!</v>
      </c>
      <c r="AH133" t="e">
        <f t="shared" ref="AH133:AH196" si="40">IF(OR(W133&gt;AG133,W133&lt;AB133),W133,NA())</f>
        <v>#DIV/0!</v>
      </c>
      <c r="AI133" t="e">
        <f t="shared" si="31"/>
        <v>#DIV/0!</v>
      </c>
      <c r="AJ133" t="e">
        <f t="shared" ref="AJ133:AJ196" si="41">IF(ABS(SUM(AI133:AI135))&gt;=5,W133,NA())</f>
        <v>#DIV/0!</v>
      </c>
      <c r="AK133">
        <f t="shared" ref="AK133:AK196" si="42">IF(W134&gt;W133,1,IF(W134&lt;W133,-1,0))</f>
        <v>0</v>
      </c>
      <c r="AL133" t="e">
        <f t="shared" ref="AL133:AL196" si="43">IF(ABS(SUM(AK133:AK138))=6,W133,NA())</f>
        <v>#N/A</v>
      </c>
      <c r="AM133">
        <f t="shared" ref="AM133:AM196" si="44">IF(W133&lt;X133,-1,IF(W133&gt;X133,1,0))</f>
        <v>0</v>
      </c>
      <c r="AN133" t="e">
        <f t="shared" ref="AN133:AN196" si="45">IF(ABS(SUM(AM133:AM141))=9,W133,NA())</f>
        <v>#N/A</v>
      </c>
      <c r="AO133">
        <f>_xlfn.PERCENTILE.INC(INDEX($W$4:$W$263,MATCH(SPC!$B$13,IF(Setup!$B$11="Weekly",'SPC Backing (Hide)'!$B$4:$B$263,'SPC Backing (Hide)'!$E$4:$E$263),0),1):INDEX($W$4:$W$263,MATCH(SPC!$B$14,IF(Setup!$B$11="Weekly",'SPC Backing (Hide)'!$B$4:$B$263,'SPC Backing (Hide)'!$E$4:$E$263),0),1),'SPC Backing (Hide)'!$AO$3)</f>
        <v>0</v>
      </c>
      <c r="AP133">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3">
        <f t="shared" ref="AQ133:AQ196" si="46">AP133-AO133</f>
        <v>1</v>
      </c>
    </row>
    <row r="134" spans="2:43" x14ac:dyDescent="0.2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f>AVERAGE(INDEX($F$4:$U$263,MATCH(SPC!$B$13,IF(Setup!$B$11="Weekly",'SPC Backing (Hide)'!$B$4:$B$263,'SPC Backing (Hide)'!$E$4:$E$263),0),MATCH($X$2,$F$3:$U$3,0)):INDEX($F$4:$U$263,MATCH(SPC!$B$14,IF(Setup!$B$11="Weekly",'SPC Backing (Hide)'!$B$4:$B$263,'SPC Backing (Hide)'!$E$4:$E$263),0),MATCH('SPC Backing (Hide)'!$X$2,'SPC Backing (Hide)'!$F$3:$U$3,0)))</f>
        <v>0</v>
      </c>
      <c r="Y134" cm="1">
        <f t="array" ref="Y134">ABS(INDEX($F$4:$U$263,ROW(A131),MATCH($X$2,$F$3:$U$3,0))-INDEX($F$4:$U$263,ROW(A130),MATCH($X$2,$F$3:$U$3,0)))</f>
        <v>0</v>
      </c>
      <c r="Z134" t="e">
        <f>AVERAGE(INDEX($Y$4:$Y$263,MATCH(SPC!$B$13,IF(Setup!$B$11="Weekly",'SPC Backing (Hide)'!$B$4:$B$263,'SPC Backing (Hide)'!$E$4:$E$263),0)):INDEX($Y$4:$Y$263,MATCH(SPC!$B$14,IF(Setup!$B$11="Weekly",'SPC Backing (Hide)'!$B$4:$B$263,'SPC Backing (Hide)'!$E$4:$E$263),0),1))</f>
        <v>#DIV/0!</v>
      </c>
      <c r="AA134" t="e">
        <f t="shared" si="33"/>
        <v>#DIV/0!</v>
      </c>
      <c r="AB134" t="e">
        <f t="shared" si="34"/>
        <v>#DIV/0!</v>
      </c>
      <c r="AC134" t="e">
        <f t="shared" si="35"/>
        <v>#DIV/0!</v>
      </c>
      <c r="AD134" t="e">
        <f t="shared" si="36"/>
        <v>#DIV/0!</v>
      </c>
      <c r="AE134" t="e">
        <f t="shared" si="37"/>
        <v>#DIV/0!</v>
      </c>
      <c r="AF134" t="e">
        <f t="shared" si="38"/>
        <v>#DIV/0!</v>
      </c>
      <c r="AG134" t="e">
        <f t="shared" si="39"/>
        <v>#DIV/0!</v>
      </c>
      <c r="AH134" t="e">
        <f t="shared" si="40"/>
        <v>#DIV/0!</v>
      </c>
      <c r="AI134" t="e">
        <f t="shared" ref="AI134:AI197" si="47">IF(W134&gt;AF134,2,IF(W134&lt;AC134,-2,IF(W134&gt;X134,1,IF(W134&lt;X134,-1,0))))</f>
        <v>#DIV/0!</v>
      </c>
      <c r="AJ134" t="e">
        <f t="shared" si="41"/>
        <v>#DIV/0!</v>
      </c>
      <c r="AK134">
        <f t="shared" si="42"/>
        <v>0</v>
      </c>
      <c r="AL134" t="e">
        <f t="shared" si="43"/>
        <v>#N/A</v>
      </c>
      <c r="AM134">
        <f t="shared" si="44"/>
        <v>0</v>
      </c>
      <c r="AN134" t="e">
        <f t="shared" si="45"/>
        <v>#N/A</v>
      </c>
      <c r="AO134">
        <f>_xlfn.PERCENTILE.INC(INDEX($W$4:$W$263,MATCH(SPC!$B$13,IF(Setup!$B$11="Weekly",'SPC Backing (Hide)'!$B$4:$B$263,'SPC Backing (Hide)'!$E$4:$E$263),0),1):INDEX($W$4:$W$263,MATCH(SPC!$B$14,IF(Setup!$B$11="Weekly",'SPC Backing (Hide)'!$B$4:$B$263,'SPC Backing (Hide)'!$E$4:$E$263),0),1),'SPC Backing (Hide)'!$AO$3)</f>
        <v>0</v>
      </c>
      <c r="AP134">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4">
        <f t="shared" si="46"/>
        <v>1</v>
      </c>
    </row>
    <row r="135" spans="2:43" x14ac:dyDescent="0.2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f>AVERAGE(INDEX($F$4:$U$263,MATCH(SPC!$B$13,IF(Setup!$B$11="Weekly",'SPC Backing (Hide)'!$B$4:$B$263,'SPC Backing (Hide)'!$E$4:$E$263),0),MATCH($X$2,$F$3:$U$3,0)):INDEX($F$4:$U$263,MATCH(SPC!$B$14,IF(Setup!$B$11="Weekly",'SPC Backing (Hide)'!$B$4:$B$263,'SPC Backing (Hide)'!$E$4:$E$263),0),MATCH('SPC Backing (Hide)'!$X$2,'SPC Backing (Hide)'!$F$3:$U$3,0)))</f>
        <v>0</v>
      </c>
      <c r="Y135" cm="1">
        <f t="array" ref="Y135">ABS(INDEX($F$4:$U$263,ROW(A132),MATCH($X$2,$F$3:$U$3,0))-INDEX($F$4:$U$263,ROW(A131),MATCH($X$2,$F$3:$U$3,0)))</f>
        <v>0</v>
      </c>
      <c r="Z135" t="e">
        <f>AVERAGE(INDEX($Y$4:$Y$263,MATCH(SPC!$B$13,IF(Setup!$B$11="Weekly",'SPC Backing (Hide)'!$B$4:$B$263,'SPC Backing (Hide)'!$E$4:$E$263),0)):INDEX($Y$4:$Y$263,MATCH(SPC!$B$14,IF(Setup!$B$11="Weekly",'SPC Backing (Hide)'!$B$4:$B$263,'SPC Backing (Hide)'!$E$4:$E$263),0),1))</f>
        <v>#DIV/0!</v>
      </c>
      <c r="AA135" t="e">
        <f t="shared" si="33"/>
        <v>#DIV/0!</v>
      </c>
      <c r="AB135" t="e">
        <f t="shared" si="34"/>
        <v>#DIV/0!</v>
      </c>
      <c r="AC135" t="e">
        <f t="shared" si="35"/>
        <v>#DIV/0!</v>
      </c>
      <c r="AD135" t="e">
        <f t="shared" si="36"/>
        <v>#DIV/0!</v>
      </c>
      <c r="AE135" t="e">
        <f t="shared" si="37"/>
        <v>#DIV/0!</v>
      </c>
      <c r="AF135" t="e">
        <f t="shared" si="38"/>
        <v>#DIV/0!</v>
      </c>
      <c r="AG135" t="e">
        <f t="shared" si="39"/>
        <v>#DIV/0!</v>
      </c>
      <c r="AH135" t="e">
        <f t="shared" si="40"/>
        <v>#DIV/0!</v>
      </c>
      <c r="AI135" t="e">
        <f t="shared" si="47"/>
        <v>#DIV/0!</v>
      </c>
      <c r="AJ135" t="e">
        <f t="shared" si="41"/>
        <v>#DIV/0!</v>
      </c>
      <c r="AK135">
        <f t="shared" si="42"/>
        <v>0</v>
      </c>
      <c r="AL135" t="e">
        <f t="shared" si="43"/>
        <v>#N/A</v>
      </c>
      <c r="AM135">
        <f t="shared" si="44"/>
        <v>0</v>
      </c>
      <c r="AN135" t="e">
        <f t="shared" si="45"/>
        <v>#N/A</v>
      </c>
      <c r="AO135">
        <f>_xlfn.PERCENTILE.INC(INDEX($W$4:$W$263,MATCH(SPC!$B$13,IF(Setup!$B$11="Weekly",'SPC Backing (Hide)'!$B$4:$B$263,'SPC Backing (Hide)'!$E$4:$E$263),0),1):INDEX($W$4:$W$263,MATCH(SPC!$B$14,IF(Setup!$B$11="Weekly",'SPC Backing (Hide)'!$B$4:$B$263,'SPC Backing (Hide)'!$E$4:$E$263),0),1),'SPC Backing (Hide)'!$AO$3)</f>
        <v>0</v>
      </c>
      <c r="AP135">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5">
        <f t="shared" si="46"/>
        <v>1</v>
      </c>
    </row>
    <row r="136" spans="2:43" x14ac:dyDescent="0.2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f>AVERAGE(INDEX($F$4:$U$263,MATCH(SPC!$B$13,IF(Setup!$B$11="Weekly",'SPC Backing (Hide)'!$B$4:$B$263,'SPC Backing (Hide)'!$E$4:$E$263),0),MATCH($X$2,$F$3:$U$3,0)):INDEX($F$4:$U$263,MATCH(SPC!$B$14,IF(Setup!$B$11="Weekly",'SPC Backing (Hide)'!$B$4:$B$263,'SPC Backing (Hide)'!$E$4:$E$263),0),MATCH('SPC Backing (Hide)'!$X$2,'SPC Backing (Hide)'!$F$3:$U$3,0)))</f>
        <v>0</v>
      </c>
      <c r="Y136" cm="1">
        <f t="array" ref="Y136">ABS(INDEX($F$4:$U$263,ROW(A133),MATCH($X$2,$F$3:$U$3,0))-INDEX($F$4:$U$263,ROW(A132),MATCH($X$2,$F$3:$U$3,0)))</f>
        <v>0</v>
      </c>
      <c r="Z136" t="e">
        <f>AVERAGE(INDEX($Y$4:$Y$263,MATCH(SPC!$B$13,IF(Setup!$B$11="Weekly",'SPC Backing (Hide)'!$B$4:$B$263,'SPC Backing (Hide)'!$E$4:$E$263),0)):INDEX($Y$4:$Y$263,MATCH(SPC!$B$14,IF(Setup!$B$11="Weekly",'SPC Backing (Hide)'!$B$4:$B$263,'SPC Backing (Hide)'!$E$4:$E$263),0),1))</f>
        <v>#DIV/0!</v>
      </c>
      <c r="AA136" t="e">
        <f t="shared" si="33"/>
        <v>#DIV/0!</v>
      </c>
      <c r="AB136" t="e">
        <f t="shared" si="34"/>
        <v>#DIV/0!</v>
      </c>
      <c r="AC136" t="e">
        <f t="shared" si="35"/>
        <v>#DIV/0!</v>
      </c>
      <c r="AD136" t="e">
        <f t="shared" si="36"/>
        <v>#DIV/0!</v>
      </c>
      <c r="AE136" t="e">
        <f t="shared" si="37"/>
        <v>#DIV/0!</v>
      </c>
      <c r="AF136" t="e">
        <f t="shared" si="38"/>
        <v>#DIV/0!</v>
      </c>
      <c r="AG136" t="e">
        <f t="shared" si="39"/>
        <v>#DIV/0!</v>
      </c>
      <c r="AH136" t="e">
        <f t="shared" si="40"/>
        <v>#DIV/0!</v>
      </c>
      <c r="AI136" t="e">
        <f t="shared" si="47"/>
        <v>#DIV/0!</v>
      </c>
      <c r="AJ136" t="e">
        <f t="shared" si="41"/>
        <v>#DIV/0!</v>
      </c>
      <c r="AK136">
        <f t="shared" si="42"/>
        <v>0</v>
      </c>
      <c r="AL136" t="e">
        <f t="shared" si="43"/>
        <v>#N/A</v>
      </c>
      <c r="AM136">
        <f t="shared" si="44"/>
        <v>0</v>
      </c>
      <c r="AN136" t="e">
        <f t="shared" si="45"/>
        <v>#N/A</v>
      </c>
      <c r="AO136">
        <f>_xlfn.PERCENTILE.INC(INDEX($W$4:$W$263,MATCH(SPC!$B$13,IF(Setup!$B$11="Weekly",'SPC Backing (Hide)'!$B$4:$B$263,'SPC Backing (Hide)'!$E$4:$E$263),0),1):INDEX($W$4:$W$263,MATCH(SPC!$B$14,IF(Setup!$B$11="Weekly",'SPC Backing (Hide)'!$B$4:$B$263,'SPC Backing (Hide)'!$E$4:$E$263),0),1),'SPC Backing (Hide)'!$AO$3)</f>
        <v>0</v>
      </c>
      <c r="AP136">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6">
        <f t="shared" si="46"/>
        <v>1</v>
      </c>
    </row>
    <row r="137" spans="2:43" x14ac:dyDescent="0.2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f>AVERAGE(INDEX($F$4:$U$263,MATCH(SPC!$B$13,IF(Setup!$B$11="Weekly",'SPC Backing (Hide)'!$B$4:$B$263,'SPC Backing (Hide)'!$E$4:$E$263),0),MATCH($X$2,$F$3:$U$3,0)):INDEX($F$4:$U$263,MATCH(SPC!$B$14,IF(Setup!$B$11="Weekly",'SPC Backing (Hide)'!$B$4:$B$263,'SPC Backing (Hide)'!$E$4:$E$263),0),MATCH('SPC Backing (Hide)'!$X$2,'SPC Backing (Hide)'!$F$3:$U$3,0)))</f>
        <v>0</v>
      </c>
      <c r="Y137" cm="1">
        <f t="array" ref="Y137">ABS(INDEX($F$4:$U$263,ROW(A134),MATCH($X$2,$F$3:$U$3,0))-INDEX($F$4:$U$263,ROW(A133),MATCH($X$2,$F$3:$U$3,0)))</f>
        <v>0</v>
      </c>
      <c r="Z137" t="e">
        <f>AVERAGE(INDEX($Y$4:$Y$263,MATCH(SPC!$B$13,IF(Setup!$B$11="Weekly",'SPC Backing (Hide)'!$B$4:$B$263,'SPC Backing (Hide)'!$E$4:$E$263),0)):INDEX($Y$4:$Y$263,MATCH(SPC!$B$14,IF(Setup!$B$11="Weekly",'SPC Backing (Hide)'!$B$4:$B$263,'SPC Backing (Hide)'!$E$4:$E$263),0),1))</f>
        <v>#DIV/0!</v>
      </c>
      <c r="AA137" t="e">
        <f t="shared" si="33"/>
        <v>#DIV/0!</v>
      </c>
      <c r="AB137" t="e">
        <f t="shared" si="34"/>
        <v>#DIV/0!</v>
      </c>
      <c r="AC137" t="e">
        <f t="shared" si="35"/>
        <v>#DIV/0!</v>
      </c>
      <c r="AD137" t="e">
        <f t="shared" si="36"/>
        <v>#DIV/0!</v>
      </c>
      <c r="AE137" t="e">
        <f t="shared" si="37"/>
        <v>#DIV/0!</v>
      </c>
      <c r="AF137" t="e">
        <f t="shared" si="38"/>
        <v>#DIV/0!</v>
      </c>
      <c r="AG137" t="e">
        <f t="shared" si="39"/>
        <v>#DIV/0!</v>
      </c>
      <c r="AH137" t="e">
        <f t="shared" si="40"/>
        <v>#DIV/0!</v>
      </c>
      <c r="AI137" t="e">
        <f t="shared" si="47"/>
        <v>#DIV/0!</v>
      </c>
      <c r="AJ137" t="e">
        <f t="shared" si="41"/>
        <v>#DIV/0!</v>
      </c>
      <c r="AK137">
        <f t="shared" si="42"/>
        <v>0</v>
      </c>
      <c r="AL137" t="e">
        <f t="shared" si="43"/>
        <v>#N/A</v>
      </c>
      <c r="AM137">
        <f t="shared" si="44"/>
        <v>0</v>
      </c>
      <c r="AN137" t="e">
        <f t="shared" si="45"/>
        <v>#N/A</v>
      </c>
      <c r="AO137">
        <f>_xlfn.PERCENTILE.INC(INDEX($W$4:$W$263,MATCH(SPC!$B$13,IF(Setup!$B$11="Weekly",'SPC Backing (Hide)'!$B$4:$B$263,'SPC Backing (Hide)'!$E$4:$E$263),0),1):INDEX($W$4:$W$263,MATCH(SPC!$B$14,IF(Setup!$B$11="Weekly",'SPC Backing (Hide)'!$B$4:$B$263,'SPC Backing (Hide)'!$E$4:$E$263),0),1),'SPC Backing (Hide)'!$AO$3)</f>
        <v>0</v>
      </c>
      <c r="AP137">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7">
        <f t="shared" si="46"/>
        <v>1</v>
      </c>
    </row>
    <row r="138" spans="2:43" x14ac:dyDescent="0.2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f>AVERAGE(INDEX($F$4:$U$263,MATCH(SPC!$B$13,IF(Setup!$B$11="Weekly",'SPC Backing (Hide)'!$B$4:$B$263,'SPC Backing (Hide)'!$E$4:$E$263),0),MATCH($X$2,$F$3:$U$3,0)):INDEX($F$4:$U$263,MATCH(SPC!$B$14,IF(Setup!$B$11="Weekly",'SPC Backing (Hide)'!$B$4:$B$263,'SPC Backing (Hide)'!$E$4:$E$263),0),MATCH('SPC Backing (Hide)'!$X$2,'SPC Backing (Hide)'!$F$3:$U$3,0)))</f>
        <v>0</v>
      </c>
      <c r="Y138" cm="1">
        <f t="array" ref="Y138">ABS(INDEX($F$4:$U$263,ROW(A135),MATCH($X$2,$F$3:$U$3,0))-INDEX($F$4:$U$263,ROW(A134),MATCH($X$2,$F$3:$U$3,0)))</f>
        <v>0</v>
      </c>
      <c r="Z138" t="e">
        <f>AVERAGE(INDEX($Y$4:$Y$263,MATCH(SPC!$B$13,IF(Setup!$B$11="Weekly",'SPC Backing (Hide)'!$B$4:$B$263,'SPC Backing (Hide)'!$E$4:$E$263),0)):INDEX($Y$4:$Y$263,MATCH(SPC!$B$14,IF(Setup!$B$11="Weekly",'SPC Backing (Hide)'!$B$4:$B$263,'SPC Backing (Hide)'!$E$4:$E$263),0),1))</f>
        <v>#DIV/0!</v>
      </c>
      <c r="AA138" t="e">
        <f t="shared" si="33"/>
        <v>#DIV/0!</v>
      </c>
      <c r="AB138" t="e">
        <f t="shared" si="34"/>
        <v>#DIV/0!</v>
      </c>
      <c r="AC138" t="e">
        <f t="shared" si="35"/>
        <v>#DIV/0!</v>
      </c>
      <c r="AD138" t="e">
        <f t="shared" si="36"/>
        <v>#DIV/0!</v>
      </c>
      <c r="AE138" t="e">
        <f t="shared" si="37"/>
        <v>#DIV/0!</v>
      </c>
      <c r="AF138" t="e">
        <f t="shared" si="38"/>
        <v>#DIV/0!</v>
      </c>
      <c r="AG138" t="e">
        <f t="shared" si="39"/>
        <v>#DIV/0!</v>
      </c>
      <c r="AH138" t="e">
        <f t="shared" si="40"/>
        <v>#DIV/0!</v>
      </c>
      <c r="AI138" t="e">
        <f t="shared" si="47"/>
        <v>#DIV/0!</v>
      </c>
      <c r="AJ138" t="e">
        <f t="shared" si="41"/>
        <v>#DIV/0!</v>
      </c>
      <c r="AK138">
        <f t="shared" si="42"/>
        <v>0</v>
      </c>
      <c r="AL138" t="e">
        <f t="shared" si="43"/>
        <v>#N/A</v>
      </c>
      <c r="AM138">
        <f t="shared" si="44"/>
        <v>0</v>
      </c>
      <c r="AN138" t="e">
        <f t="shared" si="45"/>
        <v>#N/A</v>
      </c>
      <c r="AO138">
        <f>_xlfn.PERCENTILE.INC(INDEX($W$4:$W$263,MATCH(SPC!$B$13,IF(Setup!$B$11="Weekly",'SPC Backing (Hide)'!$B$4:$B$263,'SPC Backing (Hide)'!$E$4:$E$263),0),1):INDEX($W$4:$W$263,MATCH(SPC!$B$14,IF(Setup!$B$11="Weekly",'SPC Backing (Hide)'!$B$4:$B$263,'SPC Backing (Hide)'!$E$4:$E$263),0),1),'SPC Backing (Hide)'!$AO$3)</f>
        <v>0</v>
      </c>
      <c r="AP138">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8">
        <f t="shared" si="46"/>
        <v>1</v>
      </c>
    </row>
    <row r="139" spans="2:43" x14ac:dyDescent="0.2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f>AVERAGE(INDEX($F$4:$U$263,MATCH(SPC!$B$13,IF(Setup!$B$11="Weekly",'SPC Backing (Hide)'!$B$4:$B$263,'SPC Backing (Hide)'!$E$4:$E$263),0),MATCH($X$2,$F$3:$U$3,0)):INDEX($F$4:$U$263,MATCH(SPC!$B$14,IF(Setup!$B$11="Weekly",'SPC Backing (Hide)'!$B$4:$B$263,'SPC Backing (Hide)'!$E$4:$E$263),0),MATCH('SPC Backing (Hide)'!$X$2,'SPC Backing (Hide)'!$F$3:$U$3,0)))</f>
        <v>0</v>
      </c>
      <c r="Y139" cm="1">
        <f t="array" ref="Y139">ABS(INDEX($F$4:$U$263,ROW(A136),MATCH($X$2,$F$3:$U$3,0))-INDEX($F$4:$U$263,ROW(A135),MATCH($X$2,$F$3:$U$3,0)))</f>
        <v>0</v>
      </c>
      <c r="Z139" t="e">
        <f>AVERAGE(INDEX($Y$4:$Y$263,MATCH(SPC!$B$13,IF(Setup!$B$11="Weekly",'SPC Backing (Hide)'!$B$4:$B$263,'SPC Backing (Hide)'!$E$4:$E$263),0)):INDEX($Y$4:$Y$263,MATCH(SPC!$B$14,IF(Setup!$B$11="Weekly",'SPC Backing (Hide)'!$B$4:$B$263,'SPC Backing (Hide)'!$E$4:$E$263),0),1))</f>
        <v>#DIV/0!</v>
      </c>
      <c r="AA139" t="e">
        <f t="shared" si="33"/>
        <v>#DIV/0!</v>
      </c>
      <c r="AB139" t="e">
        <f t="shared" si="34"/>
        <v>#DIV/0!</v>
      </c>
      <c r="AC139" t="e">
        <f t="shared" si="35"/>
        <v>#DIV/0!</v>
      </c>
      <c r="AD139" t="e">
        <f t="shared" si="36"/>
        <v>#DIV/0!</v>
      </c>
      <c r="AE139" t="e">
        <f t="shared" si="37"/>
        <v>#DIV/0!</v>
      </c>
      <c r="AF139" t="e">
        <f t="shared" si="38"/>
        <v>#DIV/0!</v>
      </c>
      <c r="AG139" t="e">
        <f t="shared" si="39"/>
        <v>#DIV/0!</v>
      </c>
      <c r="AH139" t="e">
        <f t="shared" si="40"/>
        <v>#DIV/0!</v>
      </c>
      <c r="AI139" t="e">
        <f t="shared" si="47"/>
        <v>#DIV/0!</v>
      </c>
      <c r="AJ139" t="e">
        <f t="shared" si="41"/>
        <v>#DIV/0!</v>
      </c>
      <c r="AK139">
        <f t="shared" si="42"/>
        <v>0</v>
      </c>
      <c r="AL139" t="e">
        <f t="shared" si="43"/>
        <v>#N/A</v>
      </c>
      <c r="AM139">
        <f t="shared" si="44"/>
        <v>0</v>
      </c>
      <c r="AN139" t="e">
        <f t="shared" si="45"/>
        <v>#N/A</v>
      </c>
      <c r="AO139">
        <f>_xlfn.PERCENTILE.INC(INDEX($W$4:$W$263,MATCH(SPC!$B$13,IF(Setup!$B$11="Weekly",'SPC Backing (Hide)'!$B$4:$B$263,'SPC Backing (Hide)'!$E$4:$E$263),0),1):INDEX($W$4:$W$263,MATCH(SPC!$B$14,IF(Setup!$B$11="Weekly",'SPC Backing (Hide)'!$B$4:$B$263,'SPC Backing (Hide)'!$E$4:$E$263),0),1),'SPC Backing (Hide)'!$AO$3)</f>
        <v>0</v>
      </c>
      <c r="AP139">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9">
        <f t="shared" si="46"/>
        <v>1</v>
      </c>
    </row>
    <row r="140" spans="2:43" x14ac:dyDescent="0.2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f>AVERAGE(INDEX($F$4:$U$263,MATCH(SPC!$B$13,IF(Setup!$B$11="Weekly",'SPC Backing (Hide)'!$B$4:$B$263,'SPC Backing (Hide)'!$E$4:$E$263),0),MATCH($X$2,$F$3:$U$3,0)):INDEX($F$4:$U$263,MATCH(SPC!$B$14,IF(Setup!$B$11="Weekly",'SPC Backing (Hide)'!$B$4:$B$263,'SPC Backing (Hide)'!$E$4:$E$263),0),MATCH('SPC Backing (Hide)'!$X$2,'SPC Backing (Hide)'!$F$3:$U$3,0)))</f>
        <v>0</v>
      </c>
      <c r="Y140" cm="1">
        <f t="array" ref="Y140">ABS(INDEX($F$4:$U$263,ROW(A137),MATCH($X$2,$F$3:$U$3,0))-INDEX($F$4:$U$263,ROW(A136),MATCH($X$2,$F$3:$U$3,0)))</f>
        <v>0</v>
      </c>
      <c r="Z140" t="e">
        <f>AVERAGE(INDEX($Y$4:$Y$263,MATCH(SPC!$B$13,IF(Setup!$B$11="Weekly",'SPC Backing (Hide)'!$B$4:$B$263,'SPC Backing (Hide)'!$E$4:$E$263),0)):INDEX($Y$4:$Y$263,MATCH(SPC!$B$14,IF(Setup!$B$11="Weekly",'SPC Backing (Hide)'!$B$4:$B$263,'SPC Backing (Hide)'!$E$4:$E$263),0),1))</f>
        <v>#DIV/0!</v>
      </c>
      <c r="AA140" t="e">
        <f t="shared" si="33"/>
        <v>#DIV/0!</v>
      </c>
      <c r="AB140" t="e">
        <f t="shared" si="34"/>
        <v>#DIV/0!</v>
      </c>
      <c r="AC140" t="e">
        <f t="shared" si="35"/>
        <v>#DIV/0!</v>
      </c>
      <c r="AD140" t="e">
        <f t="shared" si="36"/>
        <v>#DIV/0!</v>
      </c>
      <c r="AE140" t="e">
        <f t="shared" si="37"/>
        <v>#DIV/0!</v>
      </c>
      <c r="AF140" t="e">
        <f t="shared" si="38"/>
        <v>#DIV/0!</v>
      </c>
      <c r="AG140" t="e">
        <f t="shared" si="39"/>
        <v>#DIV/0!</v>
      </c>
      <c r="AH140" t="e">
        <f t="shared" si="40"/>
        <v>#DIV/0!</v>
      </c>
      <c r="AI140" t="e">
        <f t="shared" si="47"/>
        <v>#DIV/0!</v>
      </c>
      <c r="AJ140" t="e">
        <f t="shared" si="41"/>
        <v>#DIV/0!</v>
      </c>
      <c r="AK140">
        <f t="shared" si="42"/>
        <v>0</v>
      </c>
      <c r="AL140" t="e">
        <f t="shared" si="43"/>
        <v>#N/A</v>
      </c>
      <c r="AM140">
        <f t="shared" si="44"/>
        <v>0</v>
      </c>
      <c r="AN140" t="e">
        <f t="shared" si="45"/>
        <v>#N/A</v>
      </c>
      <c r="AO140">
        <f>_xlfn.PERCENTILE.INC(INDEX($W$4:$W$263,MATCH(SPC!$B$13,IF(Setup!$B$11="Weekly",'SPC Backing (Hide)'!$B$4:$B$263,'SPC Backing (Hide)'!$E$4:$E$263),0),1):INDEX($W$4:$W$263,MATCH(SPC!$B$14,IF(Setup!$B$11="Weekly",'SPC Backing (Hide)'!$B$4:$B$263,'SPC Backing (Hide)'!$E$4:$E$263),0),1),'SPC Backing (Hide)'!$AO$3)</f>
        <v>0</v>
      </c>
      <c r="AP140">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0">
        <f t="shared" si="46"/>
        <v>1</v>
      </c>
    </row>
    <row r="141" spans="2:43" x14ac:dyDescent="0.2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f>AVERAGE(INDEX($F$4:$U$263,MATCH(SPC!$B$13,IF(Setup!$B$11="Weekly",'SPC Backing (Hide)'!$B$4:$B$263,'SPC Backing (Hide)'!$E$4:$E$263),0),MATCH($X$2,$F$3:$U$3,0)):INDEX($F$4:$U$263,MATCH(SPC!$B$14,IF(Setup!$B$11="Weekly",'SPC Backing (Hide)'!$B$4:$B$263,'SPC Backing (Hide)'!$E$4:$E$263),0),MATCH('SPC Backing (Hide)'!$X$2,'SPC Backing (Hide)'!$F$3:$U$3,0)))</f>
        <v>0</v>
      </c>
      <c r="Y141" cm="1">
        <f t="array" ref="Y141">ABS(INDEX($F$4:$U$263,ROW(A138),MATCH($X$2,$F$3:$U$3,0))-INDEX($F$4:$U$263,ROW(A137),MATCH($X$2,$F$3:$U$3,0)))</f>
        <v>0</v>
      </c>
      <c r="Z141" t="e">
        <f>AVERAGE(INDEX($Y$4:$Y$263,MATCH(SPC!$B$13,IF(Setup!$B$11="Weekly",'SPC Backing (Hide)'!$B$4:$B$263,'SPC Backing (Hide)'!$E$4:$E$263),0)):INDEX($Y$4:$Y$263,MATCH(SPC!$B$14,IF(Setup!$B$11="Weekly",'SPC Backing (Hide)'!$B$4:$B$263,'SPC Backing (Hide)'!$E$4:$E$263),0),1))</f>
        <v>#DIV/0!</v>
      </c>
      <c r="AA141" t="e">
        <f t="shared" si="33"/>
        <v>#DIV/0!</v>
      </c>
      <c r="AB141" t="e">
        <f t="shared" si="34"/>
        <v>#DIV/0!</v>
      </c>
      <c r="AC141" t="e">
        <f t="shared" si="35"/>
        <v>#DIV/0!</v>
      </c>
      <c r="AD141" t="e">
        <f t="shared" si="36"/>
        <v>#DIV/0!</v>
      </c>
      <c r="AE141" t="e">
        <f t="shared" si="37"/>
        <v>#DIV/0!</v>
      </c>
      <c r="AF141" t="e">
        <f t="shared" si="38"/>
        <v>#DIV/0!</v>
      </c>
      <c r="AG141" t="e">
        <f t="shared" si="39"/>
        <v>#DIV/0!</v>
      </c>
      <c r="AH141" t="e">
        <f t="shared" si="40"/>
        <v>#DIV/0!</v>
      </c>
      <c r="AI141" t="e">
        <f t="shared" si="47"/>
        <v>#DIV/0!</v>
      </c>
      <c r="AJ141" t="e">
        <f t="shared" si="41"/>
        <v>#DIV/0!</v>
      </c>
      <c r="AK141">
        <f t="shared" si="42"/>
        <v>0</v>
      </c>
      <c r="AL141" t="e">
        <f t="shared" si="43"/>
        <v>#N/A</v>
      </c>
      <c r="AM141">
        <f t="shared" si="44"/>
        <v>0</v>
      </c>
      <c r="AN141" t="e">
        <f t="shared" si="45"/>
        <v>#N/A</v>
      </c>
      <c r="AO141">
        <f>_xlfn.PERCENTILE.INC(INDEX($W$4:$W$263,MATCH(SPC!$B$13,IF(Setup!$B$11="Weekly",'SPC Backing (Hide)'!$B$4:$B$263,'SPC Backing (Hide)'!$E$4:$E$263),0),1):INDEX($W$4:$W$263,MATCH(SPC!$B$14,IF(Setup!$B$11="Weekly",'SPC Backing (Hide)'!$B$4:$B$263,'SPC Backing (Hide)'!$E$4:$E$263),0),1),'SPC Backing (Hide)'!$AO$3)</f>
        <v>0</v>
      </c>
      <c r="AP141">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1">
        <f t="shared" si="46"/>
        <v>1</v>
      </c>
    </row>
    <row r="142" spans="2:43" x14ac:dyDescent="0.2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f>AVERAGE(INDEX($F$4:$U$263,MATCH(SPC!$B$13,IF(Setup!$B$11="Weekly",'SPC Backing (Hide)'!$B$4:$B$263,'SPC Backing (Hide)'!$E$4:$E$263),0),MATCH($X$2,$F$3:$U$3,0)):INDEX($F$4:$U$263,MATCH(SPC!$B$14,IF(Setup!$B$11="Weekly",'SPC Backing (Hide)'!$B$4:$B$263,'SPC Backing (Hide)'!$E$4:$E$263),0),MATCH('SPC Backing (Hide)'!$X$2,'SPC Backing (Hide)'!$F$3:$U$3,0)))</f>
        <v>0</v>
      </c>
      <c r="Y142" cm="1">
        <f t="array" ref="Y142">ABS(INDEX($F$4:$U$263,ROW(A139),MATCH($X$2,$F$3:$U$3,0))-INDEX($F$4:$U$263,ROW(A138),MATCH($X$2,$F$3:$U$3,0)))</f>
        <v>0</v>
      </c>
      <c r="Z142" t="e">
        <f>AVERAGE(INDEX($Y$4:$Y$263,MATCH(SPC!$B$13,IF(Setup!$B$11="Weekly",'SPC Backing (Hide)'!$B$4:$B$263,'SPC Backing (Hide)'!$E$4:$E$263),0)):INDEX($Y$4:$Y$263,MATCH(SPC!$B$14,IF(Setup!$B$11="Weekly",'SPC Backing (Hide)'!$B$4:$B$263,'SPC Backing (Hide)'!$E$4:$E$263),0),1))</f>
        <v>#DIV/0!</v>
      </c>
      <c r="AA142" t="e">
        <f t="shared" si="33"/>
        <v>#DIV/0!</v>
      </c>
      <c r="AB142" t="e">
        <f t="shared" si="34"/>
        <v>#DIV/0!</v>
      </c>
      <c r="AC142" t="e">
        <f t="shared" si="35"/>
        <v>#DIV/0!</v>
      </c>
      <c r="AD142" t="e">
        <f t="shared" si="36"/>
        <v>#DIV/0!</v>
      </c>
      <c r="AE142" t="e">
        <f t="shared" si="37"/>
        <v>#DIV/0!</v>
      </c>
      <c r="AF142" t="e">
        <f t="shared" si="38"/>
        <v>#DIV/0!</v>
      </c>
      <c r="AG142" t="e">
        <f t="shared" si="39"/>
        <v>#DIV/0!</v>
      </c>
      <c r="AH142" t="e">
        <f t="shared" si="40"/>
        <v>#DIV/0!</v>
      </c>
      <c r="AI142" t="e">
        <f t="shared" si="47"/>
        <v>#DIV/0!</v>
      </c>
      <c r="AJ142" t="e">
        <f t="shared" si="41"/>
        <v>#DIV/0!</v>
      </c>
      <c r="AK142">
        <f t="shared" si="42"/>
        <v>0</v>
      </c>
      <c r="AL142" t="e">
        <f t="shared" si="43"/>
        <v>#N/A</v>
      </c>
      <c r="AM142">
        <f t="shared" si="44"/>
        <v>0</v>
      </c>
      <c r="AN142" t="e">
        <f t="shared" si="45"/>
        <v>#N/A</v>
      </c>
      <c r="AO142">
        <f>_xlfn.PERCENTILE.INC(INDEX($W$4:$W$263,MATCH(SPC!$B$13,IF(Setup!$B$11="Weekly",'SPC Backing (Hide)'!$B$4:$B$263,'SPC Backing (Hide)'!$E$4:$E$263),0),1):INDEX($W$4:$W$263,MATCH(SPC!$B$14,IF(Setup!$B$11="Weekly",'SPC Backing (Hide)'!$B$4:$B$263,'SPC Backing (Hide)'!$E$4:$E$263),0),1),'SPC Backing (Hide)'!$AO$3)</f>
        <v>0</v>
      </c>
      <c r="AP142">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2">
        <f t="shared" si="46"/>
        <v>1</v>
      </c>
    </row>
    <row r="143" spans="2:43" x14ac:dyDescent="0.2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f>AVERAGE(INDEX($F$4:$U$263,MATCH(SPC!$B$13,IF(Setup!$B$11="Weekly",'SPC Backing (Hide)'!$B$4:$B$263,'SPC Backing (Hide)'!$E$4:$E$263),0),MATCH($X$2,$F$3:$U$3,0)):INDEX($F$4:$U$263,MATCH(SPC!$B$14,IF(Setup!$B$11="Weekly",'SPC Backing (Hide)'!$B$4:$B$263,'SPC Backing (Hide)'!$E$4:$E$263),0),MATCH('SPC Backing (Hide)'!$X$2,'SPC Backing (Hide)'!$F$3:$U$3,0)))</f>
        <v>0</v>
      </c>
      <c r="Y143" cm="1">
        <f t="array" ref="Y143">ABS(INDEX($F$4:$U$263,ROW(A140),MATCH($X$2,$F$3:$U$3,0))-INDEX($F$4:$U$263,ROW(A139),MATCH($X$2,$F$3:$U$3,0)))</f>
        <v>0</v>
      </c>
      <c r="Z143" t="e">
        <f>AVERAGE(INDEX($Y$4:$Y$263,MATCH(SPC!$B$13,IF(Setup!$B$11="Weekly",'SPC Backing (Hide)'!$B$4:$B$263,'SPC Backing (Hide)'!$E$4:$E$263),0)):INDEX($Y$4:$Y$263,MATCH(SPC!$B$14,IF(Setup!$B$11="Weekly",'SPC Backing (Hide)'!$B$4:$B$263,'SPC Backing (Hide)'!$E$4:$E$263),0),1))</f>
        <v>#DIV/0!</v>
      </c>
      <c r="AA143" t="e">
        <f t="shared" si="33"/>
        <v>#DIV/0!</v>
      </c>
      <c r="AB143" t="e">
        <f t="shared" si="34"/>
        <v>#DIV/0!</v>
      </c>
      <c r="AC143" t="e">
        <f t="shared" si="35"/>
        <v>#DIV/0!</v>
      </c>
      <c r="AD143" t="e">
        <f t="shared" si="36"/>
        <v>#DIV/0!</v>
      </c>
      <c r="AE143" t="e">
        <f t="shared" si="37"/>
        <v>#DIV/0!</v>
      </c>
      <c r="AF143" t="e">
        <f t="shared" si="38"/>
        <v>#DIV/0!</v>
      </c>
      <c r="AG143" t="e">
        <f t="shared" si="39"/>
        <v>#DIV/0!</v>
      </c>
      <c r="AH143" t="e">
        <f t="shared" si="40"/>
        <v>#DIV/0!</v>
      </c>
      <c r="AI143" t="e">
        <f t="shared" si="47"/>
        <v>#DIV/0!</v>
      </c>
      <c r="AJ143" t="e">
        <f t="shared" si="41"/>
        <v>#DIV/0!</v>
      </c>
      <c r="AK143">
        <f t="shared" si="42"/>
        <v>0</v>
      </c>
      <c r="AL143" t="e">
        <f t="shared" si="43"/>
        <v>#N/A</v>
      </c>
      <c r="AM143">
        <f t="shared" si="44"/>
        <v>0</v>
      </c>
      <c r="AN143" t="e">
        <f t="shared" si="45"/>
        <v>#N/A</v>
      </c>
      <c r="AO143">
        <f>_xlfn.PERCENTILE.INC(INDEX($W$4:$W$263,MATCH(SPC!$B$13,IF(Setup!$B$11="Weekly",'SPC Backing (Hide)'!$B$4:$B$263,'SPC Backing (Hide)'!$E$4:$E$263),0),1):INDEX($W$4:$W$263,MATCH(SPC!$B$14,IF(Setup!$B$11="Weekly",'SPC Backing (Hide)'!$B$4:$B$263,'SPC Backing (Hide)'!$E$4:$E$263),0),1),'SPC Backing (Hide)'!$AO$3)</f>
        <v>0</v>
      </c>
      <c r="AP143">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3">
        <f t="shared" si="46"/>
        <v>1</v>
      </c>
    </row>
    <row r="144" spans="2:43" x14ac:dyDescent="0.2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f>AVERAGE(INDEX($F$4:$U$263,MATCH(SPC!$B$13,IF(Setup!$B$11="Weekly",'SPC Backing (Hide)'!$B$4:$B$263,'SPC Backing (Hide)'!$E$4:$E$263),0),MATCH($X$2,$F$3:$U$3,0)):INDEX($F$4:$U$263,MATCH(SPC!$B$14,IF(Setup!$B$11="Weekly",'SPC Backing (Hide)'!$B$4:$B$263,'SPC Backing (Hide)'!$E$4:$E$263),0),MATCH('SPC Backing (Hide)'!$X$2,'SPC Backing (Hide)'!$F$3:$U$3,0)))</f>
        <v>0</v>
      </c>
      <c r="Y144" cm="1">
        <f t="array" ref="Y144">ABS(INDEX($F$4:$U$263,ROW(A141),MATCH($X$2,$F$3:$U$3,0))-INDEX($F$4:$U$263,ROW(A140),MATCH($X$2,$F$3:$U$3,0)))</f>
        <v>0</v>
      </c>
      <c r="Z144" t="e">
        <f>AVERAGE(INDEX($Y$4:$Y$263,MATCH(SPC!$B$13,IF(Setup!$B$11="Weekly",'SPC Backing (Hide)'!$B$4:$B$263,'SPC Backing (Hide)'!$E$4:$E$263),0)):INDEX($Y$4:$Y$263,MATCH(SPC!$B$14,IF(Setup!$B$11="Weekly",'SPC Backing (Hide)'!$B$4:$B$263,'SPC Backing (Hide)'!$E$4:$E$263),0),1))</f>
        <v>#DIV/0!</v>
      </c>
      <c r="AA144" t="e">
        <f t="shared" si="33"/>
        <v>#DIV/0!</v>
      </c>
      <c r="AB144" t="e">
        <f t="shared" si="34"/>
        <v>#DIV/0!</v>
      </c>
      <c r="AC144" t="e">
        <f t="shared" si="35"/>
        <v>#DIV/0!</v>
      </c>
      <c r="AD144" t="e">
        <f t="shared" si="36"/>
        <v>#DIV/0!</v>
      </c>
      <c r="AE144" t="e">
        <f t="shared" si="37"/>
        <v>#DIV/0!</v>
      </c>
      <c r="AF144" t="e">
        <f t="shared" si="38"/>
        <v>#DIV/0!</v>
      </c>
      <c r="AG144" t="e">
        <f t="shared" si="39"/>
        <v>#DIV/0!</v>
      </c>
      <c r="AH144" t="e">
        <f t="shared" si="40"/>
        <v>#DIV/0!</v>
      </c>
      <c r="AI144" t="e">
        <f t="shared" si="47"/>
        <v>#DIV/0!</v>
      </c>
      <c r="AJ144" t="e">
        <f t="shared" si="41"/>
        <v>#DIV/0!</v>
      </c>
      <c r="AK144">
        <f t="shared" si="42"/>
        <v>0</v>
      </c>
      <c r="AL144" t="e">
        <f t="shared" si="43"/>
        <v>#N/A</v>
      </c>
      <c r="AM144">
        <f t="shared" si="44"/>
        <v>0</v>
      </c>
      <c r="AN144" t="e">
        <f t="shared" si="45"/>
        <v>#N/A</v>
      </c>
      <c r="AO144">
        <f>_xlfn.PERCENTILE.INC(INDEX($W$4:$W$263,MATCH(SPC!$B$13,IF(Setup!$B$11="Weekly",'SPC Backing (Hide)'!$B$4:$B$263,'SPC Backing (Hide)'!$E$4:$E$263),0),1):INDEX($W$4:$W$263,MATCH(SPC!$B$14,IF(Setup!$B$11="Weekly",'SPC Backing (Hide)'!$B$4:$B$263,'SPC Backing (Hide)'!$E$4:$E$263),0),1),'SPC Backing (Hide)'!$AO$3)</f>
        <v>0</v>
      </c>
      <c r="AP144">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4">
        <f t="shared" si="46"/>
        <v>1</v>
      </c>
    </row>
    <row r="145" spans="2:43" x14ac:dyDescent="0.2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f>AVERAGE(INDEX($F$4:$U$263,MATCH(SPC!$B$13,IF(Setup!$B$11="Weekly",'SPC Backing (Hide)'!$B$4:$B$263,'SPC Backing (Hide)'!$E$4:$E$263),0),MATCH($X$2,$F$3:$U$3,0)):INDEX($F$4:$U$263,MATCH(SPC!$B$14,IF(Setup!$B$11="Weekly",'SPC Backing (Hide)'!$B$4:$B$263,'SPC Backing (Hide)'!$E$4:$E$263),0),MATCH('SPC Backing (Hide)'!$X$2,'SPC Backing (Hide)'!$F$3:$U$3,0)))</f>
        <v>0</v>
      </c>
      <c r="Y145" cm="1">
        <f t="array" ref="Y145">ABS(INDEX($F$4:$U$263,ROW(A142),MATCH($X$2,$F$3:$U$3,0))-INDEX($F$4:$U$263,ROW(A141),MATCH($X$2,$F$3:$U$3,0)))</f>
        <v>0</v>
      </c>
      <c r="Z145" t="e">
        <f>AVERAGE(INDEX($Y$4:$Y$263,MATCH(SPC!$B$13,IF(Setup!$B$11="Weekly",'SPC Backing (Hide)'!$B$4:$B$263,'SPC Backing (Hide)'!$E$4:$E$263),0)):INDEX($Y$4:$Y$263,MATCH(SPC!$B$14,IF(Setup!$B$11="Weekly",'SPC Backing (Hide)'!$B$4:$B$263,'SPC Backing (Hide)'!$E$4:$E$263),0),1))</f>
        <v>#DIV/0!</v>
      </c>
      <c r="AA145" t="e">
        <f t="shared" si="33"/>
        <v>#DIV/0!</v>
      </c>
      <c r="AB145" t="e">
        <f t="shared" si="34"/>
        <v>#DIV/0!</v>
      </c>
      <c r="AC145" t="e">
        <f t="shared" si="35"/>
        <v>#DIV/0!</v>
      </c>
      <c r="AD145" t="e">
        <f t="shared" si="36"/>
        <v>#DIV/0!</v>
      </c>
      <c r="AE145" t="e">
        <f t="shared" si="37"/>
        <v>#DIV/0!</v>
      </c>
      <c r="AF145" t="e">
        <f t="shared" si="38"/>
        <v>#DIV/0!</v>
      </c>
      <c r="AG145" t="e">
        <f t="shared" si="39"/>
        <v>#DIV/0!</v>
      </c>
      <c r="AH145" t="e">
        <f t="shared" si="40"/>
        <v>#DIV/0!</v>
      </c>
      <c r="AI145" t="e">
        <f t="shared" si="47"/>
        <v>#DIV/0!</v>
      </c>
      <c r="AJ145" t="e">
        <f t="shared" si="41"/>
        <v>#DIV/0!</v>
      </c>
      <c r="AK145">
        <f t="shared" si="42"/>
        <v>0</v>
      </c>
      <c r="AL145" t="e">
        <f t="shared" si="43"/>
        <v>#N/A</v>
      </c>
      <c r="AM145">
        <f t="shared" si="44"/>
        <v>0</v>
      </c>
      <c r="AN145" t="e">
        <f t="shared" si="45"/>
        <v>#N/A</v>
      </c>
      <c r="AO145">
        <f>_xlfn.PERCENTILE.INC(INDEX($W$4:$W$263,MATCH(SPC!$B$13,IF(Setup!$B$11="Weekly",'SPC Backing (Hide)'!$B$4:$B$263,'SPC Backing (Hide)'!$E$4:$E$263),0),1):INDEX($W$4:$W$263,MATCH(SPC!$B$14,IF(Setup!$B$11="Weekly",'SPC Backing (Hide)'!$B$4:$B$263,'SPC Backing (Hide)'!$E$4:$E$263),0),1),'SPC Backing (Hide)'!$AO$3)</f>
        <v>0</v>
      </c>
      <c r="AP145">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5">
        <f t="shared" si="46"/>
        <v>1</v>
      </c>
    </row>
    <row r="146" spans="2:43" x14ac:dyDescent="0.2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f>AVERAGE(INDEX($F$4:$U$263,MATCH(SPC!$B$13,IF(Setup!$B$11="Weekly",'SPC Backing (Hide)'!$B$4:$B$263,'SPC Backing (Hide)'!$E$4:$E$263),0),MATCH($X$2,$F$3:$U$3,0)):INDEX($F$4:$U$263,MATCH(SPC!$B$14,IF(Setup!$B$11="Weekly",'SPC Backing (Hide)'!$B$4:$B$263,'SPC Backing (Hide)'!$E$4:$E$263),0),MATCH('SPC Backing (Hide)'!$X$2,'SPC Backing (Hide)'!$F$3:$U$3,0)))</f>
        <v>0</v>
      </c>
      <c r="Y146" cm="1">
        <f t="array" ref="Y146">ABS(INDEX($F$4:$U$263,ROW(A143),MATCH($X$2,$F$3:$U$3,0))-INDEX($F$4:$U$263,ROW(A142),MATCH($X$2,$F$3:$U$3,0)))</f>
        <v>0</v>
      </c>
      <c r="Z146" t="e">
        <f>AVERAGE(INDEX($Y$4:$Y$263,MATCH(SPC!$B$13,IF(Setup!$B$11="Weekly",'SPC Backing (Hide)'!$B$4:$B$263,'SPC Backing (Hide)'!$E$4:$E$263),0)):INDEX($Y$4:$Y$263,MATCH(SPC!$B$14,IF(Setup!$B$11="Weekly",'SPC Backing (Hide)'!$B$4:$B$263,'SPC Backing (Hide)'!$E$4:$E$263),0),1))</f>
        <v>#DIV/0!</v>
      </c>
      <c r="AA146" t="e">
        <f t="shared" si="33"/>
        <v>#DIV/0!</v>
      </c>
      <c r="AB146" t="e">
        <f t="shared" si="34"/>
        <v>#DIV/0!</v>
      </c>
      <c r="AC146" t="e">
        <f t="shared" si="35"/>
        <v>#DIV/0!</v>
      </c>
      <c r="AD146" t="e">
        <f t="shared" si="36"/>
        <v>#DIV/0!</v>
      </c>
      <c r="AE146" t="e">
        <f t="shared" si="37"/>
        <v>#DIV/0!</v>
      </c>
      <c r="AF146" t="e">
        <f t="shared" si="38"/>
        <v>#DIV/0!</v>
      </c>
      <c r="AG146" t="e">
        <f t="shared" si="39"/>
        <v>#DIV/0!</v>
      </c>
      <c r="AH146" t="e">
        <f t="shared" si="40"/>
        <v>#DIV/0!</v>
      </c>
      <c r="AI146" t="e">
        <f t="shared" si="47"/>
        <v>#DIV/0!</v>
      </c>
      <c r="AJ146" t="e">
        <f t="shared" si="41"/>
        <v>#DIV/0!</v>
      </c>
      <c r="AK146">
        <f t="shared" si="42"/>
        <v>0</v>
      </c>
      <c r="AL146" t="e">
        <f t="shared" si="43"/>
        <v>#N/A</v>
      </c>
      <c r="AM146">
        <f t="shared" si="44"/>
        <v>0</v>
      </c>
      <c r="AN146" t="e">
        <f t="shared" si="45"/>
        <v>#N/A</v>
      </c>
      <c r="AO146">
        <f>_xlfn.PERCENTILE.INC(INDEX($W$4:$W$263,MATCH(SPC!$B$13,IF(Setup!$B$11="Weekly",'SPC Backing (Hide)'!$B$4:$B$263,'SPC Backing (Hide)'!$E$4:$E$263),0),1):INDEX($W$4:$W$263,MATCH(SPC!$B$14,IF(Setup!$B$11="Weekly",'SPC Backing (Hide)'!$B$4:$B$263,'SPC Backing (Hide)'!$E$4:$E$263),0),1),'SPC Backing (Hide)'!$AO$3)</f>
        <v>0</v>
      </c>
      <c r="AP146">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6">
        <f t="shared" si="46"/>
        <v>1</v>
      </c>
    </row>
    <row r="147" spans="2:43" x14ac:dyDescent="0.2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f>AVERAGE(INDEX($F$4:$U$263,MATCH(SPC!$B$13,IF(Setup!$B$11="Weekly",'SPC Backing (Hide)'!$B$4:$B$263,'SPC Backing (Hide)'!$E$4:$E$263),0),MATCH($X$2,$F$3:$U$3,0)):INDEX($F$4:$U$263,MATCH(SPC!$B$14,IF(Setup!$B$11="Weekly",'SPC Backing (Hide)'!$B$4:$B$263,'SPC Backing (Hide)'!$E$4:$E$263),0),MATCH('SPC Backing (Hide)'!$X$2,'SPC Backing (Hide)'!$F$3:$U$3,0)))</f>
        <v>0</v>
      </c>
      <c r="Y147" cm="1">
        <f t="array" ref="Y147">ABS(INDEX($F$4:$U$263,ROW(A144),MATCH($X$2,$F$3:$U$3,0))-INDEX($F$4:$U$263,ROW(A143),MATCH($X$2,$F$3:$U$3,0)))</f>
        <v>0</v>
      </c>
      <c r="Z147" t="e">
        <f>AVERAGE(INDEX($Y$4:$Y$263,MATCH(SPC!$B$13,IF(Setup!$B$11="Weekly",'SPC Backing (Hide)'!$B$4:$B$263,'SPC Backing (Hide)'!$E$4:$E$263),0)):INDEX($Y$4:$Y$263,MATCH(SPC!$B$14,IF(Setup!$B$11="Weekly",'SPC Backing (Hide)'!$B$4:$B$263,'SPC Backing (Hide)'!$E$4:$E$263),0),1))</f>
        <v>#DIV/0!</v>
      </c>
      <c r="AA147" t="e">
        <f t="shared" si="33"/>
        <v>#DIV/0!</v>
      </c>
      <c r="AB147" t="e">
        <f t="shared" si="34"/>
        <v>#DIV/0!</v>
      </c>
      <c r="AC147" t="e">
        <f t="shared" si="35"/>
        <v>#DIV/0!</v>
      </c>
      <c r="AD147" t="e">
        <f t="shared" si="36"/>
        <v>#DIV/0!</v>
      </c>
      <c r="AE147" t="e">
        <f t="shared" si="37"/>
        <v>#DIV/0!</v>
      </c>
      <c r="AF147" t="e">
        <f t="shared" si="38"/>
        <v>#DIV/0!</v>
      </c>
      <c r="AG147" t="e">
        <f t="shared" si="39"/>
        <v>#DIV/0!</v>
      </c>
      <c r="AH147" t="e">
        <f t="shared" si="40"/>
        <v>#DIV/0!</v>
      </c>
      <c r="AI147" t="e">
        <f t="shared" si="47"/>
        <v>#DIV/0!</v>
      </c>
      <c r="AJ147" t="e">
        <f t="shared" si="41"/>
        <v>#DIV/0!</v>
      </c>
      <c r="AK147">
        <f t="shared" si="42"/>
        <v>0</v>
      </c>
      <c r="AL147" t="e">
        <f t="shared" si="43"/>
        <v>#N/A</v>
      </c>
      <c r="AM147">
        <f t="shared" si="44"/>
        <v>0</v>
      </c>
      <c r="AN147" t="e">
        <f t="shared" si="45"/>
        <v>#N/A</v>
      </c>
      <c r="AO147">
        <f>_xlfn.PERCENTILE.INC(INDEX($W$4:$W$263,MATCH(SPC!$B$13,IF(Setup!$B$11="Weekly",'SPC Backing (Hide)'!$B$4:$B$263,'SPC Backing (Hide)'!$E$4:$E$263),0),1):INDEX($W$4:$W$263,MATCH(SPC!$B$14,IF(Setup!$B$11="Weekly",'SPC Backing (Hide)'!$B$4:$B$263,'SPC Backing (Hide)'!$E$4:$E$263),0),1),'SPC Backing (Hide)'!$AO$3)</f>
        <v>0</v>
      </c>
      <c r="AP147">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7">
        <f t="shared" si="46"/>
        <v>1</v>
      </c>
    </row>
    <row r="148" spans="2:43" x14ac:dyDescent="0.2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f>AVERAGE(INDEX($F$4:$U$263,MATCH(SPC!$B$13,IF(Setup!$B$11="Weekly",'SPC Backing (Hide)'!$B$4:$B$263,'SPC Backing (Hide)'!$E$4:$E$263),0),MATCH($X$2,$F$3:$U$3,0)):INDEX($F$4:$U$263,MATCH(SPC!$B$14,IF(Setup!$B$11="Weekly",'SPC Backing (Hide)'!$B$4:$B$263,'SPC Backing (Hide)'!$E$4:$E$263),0),MATCH('SPC Backing (Hide)'!$X$2,'SPC Backing (Hide)'!$F$3:$U$3,0)))</f>
        <v>0</v>
      </c>
      <c r="Y148" cm="1">
        <f t="array" ref="Y148">ABS(INDEX($F$4:$U$263,ROW(A145),MATCH($X$2,$F$3:$U$3,0))-INDEX($F$4:$U$263,ROW(A144),MATCH($X$2,$F$3:$U$3,0)))</f>
        <v>0</v>
      </c>
      <c r="Z148" t="e">
        <f>AVERAGE(INDEX($Y$4:$Y$263,MATCH(SPC!$B$13,IF(Setup!$B$11="Weekly",'SPC Backing (Hide)'!$B$4:$B$263,'SPC Backing (Hide)'!$E$4:$E$263),0)):INDEX($Y$4:$Y$263,MATCH(SPC!$B$14,IF(Setup!$B$11="Weekly",'SPC Backing (Hide)'!$B$4:$B$263,'SPC Backing (Hide)'!$E$4:$E$263),0),1))</f>
        <v>#DIV/0!</v>
      </c>
      <c r="AA148" t="e">
        <f t="shared" si="33"/>
        <v>#DIV/0!</v>
      </c>
      <c r="AB148" t="e">
        <f t="shared" si="34"/>
        <v>#DIV/0!</v>
      </c>
      <c r="AC148" t="e">
        <f t="shared" si="35"/>
        <v>#DIV/0!</v>
      </c>
      <c r="AD148" t="e">
        <f t="shared" si="36"/>
        <v>#DIV/0!</v>
      </c>
      <c r="AE148" t="e">
        <f t="shared" si="37"/>
        <v>#DIV/0!</v>
      </c>
      <c r="AF148" t="e">
        <f t="shared" si="38"/>
        <v>#DIV/0!</v>
      </c>
      <c r="AG148" t="e">
        <f t="shared" si="39"/>
        <v>#DIV/0!</v>
      </c>
      <c r="AH148" t="e">
        <f t="shared" si="40"/>
        <v>#DIV/0!</v>
      </c>
      <c r="AI148" t="e">
        <f t="shared" si="47"/>
        <v>#DIV/0!</v>
      </c>
      <c r="AJ148" t="e">
        <f t="shared" si="41"/>
        <v>#DIV/0!</v>
      </c>
      <c r="AK148">
        <f t="shared" si="42"/>
        <v>0</v>
      </c>
      <c r="AL148" t="e">
        <f t="shared" si="43"/>
        <v>#N/A</v>
      </c>
      <c r="AM148">
        <f t="shared" si="44"/>
        <v>0</v>
      </c>
      <c r="AN148" t="e">
        <f t="shared" si="45"/>
        <v>#N/A</v>
      </c>
      <c r="AO148">
        <f>_xlfn.PERCENTILE.INC(INDEX($W$4:$W$263,MATCH(SPC!$B$13,IF(Setup!$B$11="Weekly",'SPC Backing (Hide)'!$B$4:$B$263,'SPC Backing (Hide)'!$E$4:$E$263),0),1):INDEX($W$4:$W$263,MATCH(SPC!$B$14,IF(Setup!$B$11="Weekly",'SPC Backing (Hide)'!$B$4:$B$263,'SPC Backing (Hide)'!$E$4:$E$263),0),1),'SPC Backing (Hide)'!$AO$3)</f>
        <v>0</v>
      </c>
      <c r="AP148">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8">
        <f t="shared" si="46"/>
        <v>1</v>
      </c>
    </row>
    <row r="149" spans="2:43" x14ac:dyDescent="0.2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f>AVERAGE(INDEX($F$4:$U$263,MATCH(SPC!$B$13,IF(Setup!$B$11="Weekly",'SPC Backing (Hide)'!$B$4:$B$263,'SPC Backing (Hide)'!$E$4:$E$263),0),MATCH($X$2,$F$3:$U$3,0)):INDEX($F$4:$U$263,MATCH(SPC!$B$14,IF(Setup!$B$11="Weekly",'SPC Backing (Hide)'!$B$4:$B$263,'SPC Backing (Hide)'!$E$4:$E$263),0),MATCH('SPC Backing (Hide)'!$X$2,'SPC Backing (Hide)'!$F$3:$U$3,0)))</f>
        <v>0</v>
      </c>
      <c r="Y149" cm="1">
        <f t="array" ref="Y149">ABS(INDEX($F$4:$U$263,ROW(A146),MATCH($X$2,$F$3:$U$3,0))-INDEX($F$4:$U$263,ROW(A145),MATCH($X$2,$F$3:$U$3,0)))</f>
        <v>0</v>
      </c>
      <c r="Z149" t="e">
        <f>AVERAGE(INDEX($Y$4:$Y$263,MATCH(SPC!$B$13,IF(Setup!$B$11="Weekly",'SPC Backing (Hide)'!$B$4:$B$263,'SPC Backing (Hide)'!$E$4:$E$263),0)):INDEX($Y$4:$Y$263,MATCH(SPC!$B$14,IF(Setup!$B$11="Weekly",'SPC Backing (Hide)'!$B$4:$B$263,'SPC Backing (Hide)'!$E$4:$E$263),0),1))</f>
        <v>#DIV/0!</v>
      </c>
      <c r="AA149" t="e">
        <f t="shared" si="33"/>
        <v>#DIV/0!</v>
      </c>
      <c r="AB149" t="e">
        <f t="shared" si="34"/>
        <v>#DIV/0!</v>
      </c>
      <c r="AC149" t="e">
        <f t="shared" si="35"/>
        <v>#DIV/0!</v>
      </c>
      <c r="AD149" t="e">
        <f t="shared" si="36"/>
        <v>#DIV/0!</v>
      </c>
      <c r="AE149" t="e">
        <f t="shared" si="37"/>
        <v>#DIV/0!</v>
      </c>
      <c r="AF149" t="e">
        <f t="shared" si="38"/>
        <v>#DIV/0!</v>
      </c>
      <c r="AG149" t="e">
        <f t="shared" si="39"/>
        <v>#DIV/0!</v>
      </c>
      <c r="AH149" t="e">
        <f t="shared" si="40"/>
        <v>#DIV/0!</v>
      </c>
      <c r="AI149" t="e">
        <f t="shared" si="47"/>
        <v>#DIV/0!</v>
      </c>
      <c r="AJ149" t="e">
        <f t="shared" si="41"/>
        <v>#DIV/0!</v>
      </c>
      <c r="AK149">
        <f t="shared" si="42"/>
        <v>0</v>
      </c>
      <c r="AL149" t="e">
        <f t="shared" si="43"/>
        <v>#N/A</v>
      </c>
      <c r="AM149">
        <f t="shared" si="44"/>
        <v>0</v>
      </c>
      <c r="AN149" t="e">
        <f t="shared" si="45"/>
        <v>#N/A</v>
      </c>
      <c r="AO149">
        <f>_xlfn.PERCENTILE.INC(INDEX($W$4:$W$263,MATCH(SPC!$B$13,IF(Setup!$B$11="Weekly",'SPC Backing (Hide)'!$B$4:$B$263,'SPC Backing (Hide)'!$E$4:$E$263),0),1):INDEX($W$4:$W$263,MATCH(SPC!$B$14,IF(Setup!$B$11="Weekly",'SPC Backing (Hide)'!$B$4:$B$263,'SPC Backing (Hide)'!$E$4:$E$263),0),1),'SPC Backing (Hide)'!$AO$3)</f>
        <v>0</v>
      </c>
      <c r="AP149">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9">
        <f t="shared" si="46"/>
        <v>1</v>
      </c>
    </row>
    <row r="150" spans="2:43" x14ac:dyDescent="0.2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f>AVERAGE(INDEX($F$4:$U$263,MATCH(SPC!$B$13,IF(Setup!$B$11="Weekly",'SPC Backing (Hide)'!$B$4:$B$263,'SPC Backing (Hide)'!$E$4:$E$263),0),MATCH($X$2,$F$3:$U$3,0)):INDEX($F$4:$U$263,MATCH(SPC!$B$14,IF(Setup!$B$11="Weekly",'SPC Backing (Hide)'!$B$4:$B$263,'SPC Backing (Hide)'!$E$4:$E$263),0),MATCH('SPC Backing (Hide)'!$X$2,'SPC Backing (Hide)'!$F$3:$U$3,0)))</f>
        <v>0</v>
      </c>
      <c r="Y150" cm="1">
        <f t="array" ref="Y150">ABS(INDEX($F$4:$U$263,ROW(A147),MATCH($X$2,$F$3:$U$3,0))-INDEX($F$4:$U$263,ROW(A146),MATCH($X$2,$F$3:$U$3,0)))</f>
        <v>0</v>
      </c>
      <c r="Z150" t="e">
        <f>AVERAGE(INDEX($Y$4:$Y$263,MATCH(SPC!$B$13,IF(Setup!$B$11="Weekly",'SPC Backing (Hide)'!$B$4:$B$263,'SPC Backing (Hide)'!$E$4:$E$263),0)):INDEX($Y$4:$Y$263,MATCH(SPC!$B$14,IF(Setup!$B$11="Weekly",'SPC Backing (Hide)'!$B$4:$B$263,'SPC Backing (Hide)'!$E$4:$E$263),0),1))</f>
        <v>#DIV/0!</v>
      </c>
      <c r="AA150" t="e">
        <f t="shared" si="33"/>
        <v>#DIV/0!</v>
      </c>
      <c r="AB150" t="e">
        <f t="shared" si="34"/>
        <v>#DIV/0!</v>
      </c>
      <c r="AC150" t="e">
        <f t="shared" si="35"/>
        <v>#DIV/0!</v>
      </c>
      <c r="AD150" t="e">
        <f t="shared" si="36"/>
        <v>#DIV/0!</v>
      </c>
      <c r="AE150" t="e">
        <f t="shared" si="37"/>
        <v>#DIV/0!</v>
      </c>
      <c r="AF150" t="e">
        <f t="shared" si="38"/>
        <v>#DIV/0!</v>
      </c>
      <c r="AG150" t="e">
        <f t="shared" si="39"/>
        <v>#DIV/0!</v>
      </c>
      <c r="AH150" t="e">
        <f t="shared" si="40"/>
        <v>#DIV/0!</v>
      </c>
      <c r="AI150" t="e">
        <f t="shared" si="47"/>
        <v>#DIV/0!</v>
      </c>
      <c r="AJ150" t="e">
        <f t="shared" si="41"/>
        <v>#DIV/0!</v>
      </c>
      <c r="AK150">
        <f t="shared" si="42"/>
        <v>0</v>
      </c>
      <c r="AL150" t="e">
        <f t="shared" si="43"/>
        <v>#N/A</v>
      </c>
      <c r="AM150">
        <f t="shared" si="44"/>
        <v>0</v>
      </c>
      <c r="AN150" t="e">
        <f t="shared" si="45"/>
        <v>#N/A</v>
      </c>
      <c r="AO150">
        <f>_xlfn.PERCENTILE.INC(INDEX($W$4:$W$263,MATCH(SPC!$B$13,IF(Setup!$B$11="Weekly",'SPC Backing (Hide)'!$B$4:$B$263,'SPC Backing (Hide)'!$E$4:$E$263),0),1):INDEX($W$4:$W$263,MATCH(SPC!$B$14,IF(Setup!$B$11="Weekly",'SPC Backing (Hide)'!$B$4:$B$263,'SPC Backing (Hide)'!$E$4:$E$263),0),1),'SPC Backing (Hide)'!$AO$3)</f>
        <v>0</v>
      </c>
      <c r="AP150">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0">
        <f t="shared" si="46"/>
        <v>1</v>
      </c>
    </row>
    <row r="151" spans="2:43" x14ac:dyDescent="0.2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f>AVERAGE(INDEX($F$4:$U$263,MATCH(SPC!$B$13,IF(Setup!$B$11="Weekly",'SPC Backing (Hide)'!$B$4:$B$263,'SPC Backing (Hide)'!$E$4:$E$263),0),MATCH($X$2,$F$3:$U$3,0)):INDEX($F$4:$U$263,MATCH(SPC!$B$14,IF(Setup!$B$11="Weekly",'SPC Backing (Hide)'!$B$4:$B$263,'SPC Backing (Hide)'!$E$4:$E$263),0),MATCH('SPC Backing (Hide)'!$X$2,'SPC Backing (Hide)'!$F$3:$U$3,0)))</f>
        <v>0</v>
      </c>
      <c r="Y151" cm="1">
        <f t="array" ref="Y151">ABS(INDEX($F$4:$U$263,ROW(A148),MATCH($X$2,$F$3:$U$3,0))-INDEX($F$4:$U$263,ROW(A147),MATCH($X$2,$F$3:$U$3,0)))</f>
        <v>0</v>
      </c>
      <c r="Z151" t="e">
        <f>AVERAGE(INDEX($Y$4:$Y$263,MATCH(SPC!$B$13,IF(Setup!$B$11="Weekly",'SPC Backing (Hide)'!$B$4:$B$263,'SPC Backing (Hide)'!$E$4:$E$263),0)):INDEX($Y$4:$Y$263,MATCH(SPC!$B$14,IF(Setup!$B$11="Weekly",'SPC Backing (Hide)'!$B$4:$B$263,'SPC Backing (Hide)'!$E$4:$E$263),0),1))</f>
        <v>#DIV/0!</v>
      </c>
      <c r="AA151" t="e">
        <f t="shared" si="33"/>
        <v>#DIV/0!</v>
      </c>
      <c r="AB151" t="e">
        <f t="shared" si="34"/>
        <v>#DIV/0!</v>
      </c>
      <c r="AC151" t="e">
        <f t="shared" si="35"/>
        <v>#DIV/0!</v>
      </c>
      <c r="AD151" t="e">
        <f t="shared" si="36"/>
        <v>#DIV/0!</v>
      </c>
      <c r="AE151" t="e">
        <f t="shared" si="37"/>
        <v>#DIV/0!</v>
      </c>
      <c r="AF151" t="e">
        <f t="shared" si="38"/>
        <v>#DIV/0!</v>
      </c>
      <c r="AG151" t="e">
        <f t="shared" si="39"/>
        <v>#DIV/0!</v>
      </c>
      <c r="AH151" t="e">
        <f t="shared" si="40"/>
        <v>#DIV/0!</v>
      </c>
      <c r="AI151" t="e">
        <f t="shared" si="47"/>
        <v>#DIV/0!</v>
      </c>
      <c r="AJ151" t="e">
        <f t="shared" si="41"/>
        <v>#DIV/0!</v>
      </c>
      <c r="AK151">
        <f t="shared" si="42"/>
        <v>0</v>
      </c>
      <c r="AL151" t="e">
        <f t="shared" si="43"/>
        <v>#N/A</v>
      </c>
      <c r="AM151">
        <f t="shared" si="44"/>
        <v>0</v>
      </c>
      <c r="AN151" t="e">
        <f t="shared" si="45"/>
        <v>#N/A</v>
      </c>
      <c r="AO151">
        <f>_xlfn.PERCENTILE.INC(INDEX($W$4:$W$263,MATCH(SPC!$B$13,IF(Setup!$B$11="Weekly",'SPC Backing (Hide)'!$B$4:$B$263,'SPC Backing (Hide)'!$E$4:$E$263),0),1):INDEX($W$4:$W$263,MATCH(SPC!$B$14,IF(Setup!$B$11="Weekly",'SPC Backing (Hide)'!$B$4:$B$263,'SPC Backing (Hide)'!$E$4:$E$263),0),1),'SPC Backing (Hide)'!$AO$3)</f>
        <v>0</v>
      </c>
      <c r="AP151">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1">
        <f t="shared" si="46"/>
        <v>1</v>
      </c>
    </row>
    <row r="152" spans="2:43" x14ac:dyDescent="0.2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f>AVERAGE(INDEX($F$4:$U$263,MATCH(SPC!$B$13,IF(Setup!$B$11="Weekly",'SPC Backing (Hide)'!$B$4:$B$263,'SPC Backing (Hide)'!$E$4:$E$263),0),MATCH($X$2,$F$3:$U$3,0)):INDEX($F$4:$U$263,MATCH(SPC!$B$14,IF(Setup!$B$11="Weekly",'SPC Backing (Hide)'!$B$4:$B$263,'SPC Backing (Hide)'!$E$4:$E$263),0),MATCH('SPC Backing (Hide)'!$X$2,'SPC Backing (Hide)'!$F$3:$U$3,0)))</f>
        <v>0</v>
      </c>
      <c r="Y152" cm="1">
        <f t="array" ref="Y152">ABS(INDEX($F$4:$U$263,ROW(A149),MATCH($X$2,$F$3:$U$3,0))-INDEX($F$4:$U$263,ROW(A148),MATCH($X$2,$F$3:$U$3,0)))</f>
        <v>0</v>
      </c>
      <c r="Z152" t="e">
        <f>AVERAGE(INDEX($Y$4:$Y$263,MATCH(SPC!$B$13,IF(Setup!$B$11="Weekly",'SPC Backing (Hide)'!$B$4:$B$263,'SPC Backing (Hide)'!$E$4:$E$263),0)):INDEX($Y$4:$Y$263,MATCH(SPC!$B$14,IF(Setup!$B$11="Weekly",'SPC Backing (Hide)'!$B$4:$B$263,'SPC Backing (Hide)'!$E$4:$E$263),0),1))</f>
        <v>#DIV/0!</v>
      </c>
      <c r="AA152" t="e">
        <f t="shared" si="33"/>
        <v>#DIV/0!</v>
      </c>
      <c r="AB152" t="e">
        <f t="shared" si="34"/>
        <v>#DIV/0!</v>
      </c>
      <c r="AC152" t="e">
        <f t="shared" si="35"/>
        <v>#DIV/0!</v>
      </c>
      <c r="AD152" t="e">
        <f t="shared" si="36"/>
        <v>#DIV/0!</v>
      </c>
      <c r="AE152" t="e">
        <f t="shared" si="37"/>
        <v>#DIV/0!</v>
      </c>
      <c r="AF152" t="e">
        <f t="shared" si="38"/>
        <v>#DIV/0!</v>
      </c>
      <c r="AG152" t="e">
        <f t="shared" si="39"/>
        <v>#DIV/0!</v>
      </c>
      <c r="AH152" t="e">
        <f t="shared" si="40"/>
        <v>#DIV/0!</v>
      </c>
      <c r="AI152" t="e">
        <f t="shared" si="47"/>
        <v>#DIV/0!</v>
      </c>
      <c r="AJ152" t="e">
        <f t="shared" si="41"/>
        <v>#DIV/0!</v>
      </c>
      <c r="AK152">
        <f t="shared" si="42"/>
        <v>0</v>
      </c>
      <c r="AL152" t="e">
        <f t="shared" si="43"/>
        <v>#N/A</v>
      </c>
      <c r="AM152">
        <f t="shared" si="44"/>
        <v>0</v>
      </c>
      <c r="AN152" t="e">
        <f t="shared" si="45"/>
        <v>#N/A</v>
      </c>
      <c r="AO152">
        <f>_xlfn.PERCENTILE.INC(INDEX($W$4:$W$263,MATCH(SPC!$B$13,IF(Setup!$B$11="Weekly",'SPC Backing (Hide)'!$B$4:$B$263,'SPC Backing (Hide)'!$E$4:$E$263),0),1):INDEX($W$4:$W$263,MATCH(SPC!$B$14,IF(Setup!$B$11="Weekly",'SPC Backing (Hide)'!$B$4:$B$263,'SPC Backing (Hide)'!$E$4:$E$263),0),1),'SPC Backing (Hide)'!$AO$3)</f>
        <v>0</v>
      </c>
      <c r="AP152">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2">
        <f t="shared" si="46"/>
        <v>1</v>
      </c>
    </row>
    <row r="153" spans="2:43" x14ac:dyDescent="0.2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f>AVERAGE(INDEX($F$4:$U$263,MATCH(SPC!$B$13,IF(Setup!$B$11="Weekly",'SPC Backing (Hide)'!$B$4:$B$263,'SPC Backing (Hide)'!$E$4:$E$263),0),MATCH($X$2,$F$3:$U$3,0)):INDEX($F$4:$U$263,MATCH(SPC!$B$14,IF(Setup!$B$11="Weekly",'SPC Backing (Hide)'!$B$4:$B$263,'SPC Backing (Hide)'!$E$4:$E$263),0),MATCH('SPC Backing (Hide)'!$X$2,'SPC Backing (Hide)'!$F$3:$U$3,0)))</f>
        <v>0</v>
      </c>
      <c r="Y153" cm="1">
        <f t="array" ref="Y153">ABS(INDEX($F$4:$U$263,ROW(A150),MATCH($X$2,$F$3:$U$3,0))-INDEX($F$4:$U$263,ROW(A149),MATCH($X$2,$F$3:$U$3,0)))</f>
        <v>0</v>
      </c>
      <c r="Z153" t="e">
        <f>AVERAGE(INDEX($Y$4:$Y$263,MATCH(SPC!$B$13,IF(Setup!$B$11="Weekly",'SPC Backing (Hide)'!$B$4:$B$263,'SPC Backing (Hide)'!$E$4:$E$263),0)):INDEX($Y$4:$Y$263,MATCH(SPC!$B$14,IF(Setup!$B$11="Weekly",'SPC Backing (Hide)'!$B$4:$B$263,'SPC Backing (Hide)'!$E$4:$E$263),0),1))</f>
        <v>#DIV/0!</v>
      </c>
      <c r="AA153" t="e">
        <f t="shared" si="33"/>
        <v>#DIV/0!</v>
      </c>
      <c r="AB153" t="e">
        <f t="shared" si="34"/>
        <v>#DIV/0!</v>
      </c>
      <c r="AC153" t="e">
        <f t="shared" si="35"/>
        <v>#DIV/0!</v>
      </c>
      <c r="AD153" t="e">
        <f t="shared" si="36"/>
        <v>#DIV/0!</v>
      </c>
      <c r="AE153" t="e">
        <f t="shared" si="37"/>
        <v>#DIV/0!</v>
      </c>
      <c r="AF153" t="e">
        <f t="shared" si="38"/>
        <v>#DIV/0!</v>
      </c>
      <c r="AG153" t="e">
        <f t="shared" si="39"/>
        <v>#DIV/0!</v>
      </c>
      <c r="AH153" t="e">
        <f t="shared" si="40"/>
        <v>#DIV/0!</v>
      </c>
      <c r="AI153" t="e">
        <f t="shared" si="47"/>
        <v>#DIV/0!</v>
      </c>
      <c r="AJ153" t="e">
        <f t="shared" si="41"/>
        <v>#DIV/0!</v>
      </c>
      <c r="AK153">
        <f t="shared" si="42"/>
        <v>0</v>
      </c>
      <c r="AL153" t="e">
        <f t="shared" si="43"/>
        <v>#N/A</v>
      </c>
      <c r="AM153">
        <f t="shared" si="44"/>
        <v>0</v>
      </c>
      <c r="AN153" t="e">
        <f t="shared" si="45"/>
        <v>#N/A</v>
      </c>
      <c r="AO153">
        <f>_xlfn.PERCENTILE.INC(INDEX($W$4:$W$263,MATCH(SPC!$B$13,IF(Setup!$B$11="Weekly",'SPC Backing (Hide)'!$B$4:$B$263,'SPC Backing (Hide)'!$E$4:$E$263),0),1):INDEX($W$4:$W$263,MATCH(SPC!$B$14,IF(Setup!$B$11="Weekly",'SPC Backing (Hide)'!$B$4:$B$263,'SPC Backing (Hide)'!$E$4:$E$263),0),1),'SPC Backing (Hide)'!$AO$3)</f>
        <v>0</v>
      </c>
      <c r="AP153">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3">
        <f t="shared" si="46"/>
        <v>1</v>
      </c>
    </row>
    <row r="154" spans="2:43" x14ac:dyDescent="0.2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f>AVERAGE(INDEX($F$4:$U$263,MATCH(SPC!$B$13,IF(Setup!$B$11="Weekly",'SPC Backing (Hide)'!$B$4:$B$263,'SPC Backing (Hide)'!$E$4:$E$263),0),MATCH($X$2,$F$3:$U$3,0)):INDEX($F$4:$U$263,MATCH(SPC!$B$14,IF(Setup!$B$11="Weekly",'SPC Backing (Hide)'!$B$4:$B$263,'SPC Backing (Hide)'!$E$4:$E$263),0),MATCH('SPC Backing (Hide)'!$X$2,'SPC Backing (Hide)'!$F$3:$U$3,0)))</f>
        <v>0</v>
      </c>
      <c r="Y154" cm="1">
        <f t="array" ref="Y154">ABS(INDEX($F$4:$U$263,ROW(A151),MATCH($X$2,$F$3:$U$3,0))-INDEX($F$4:$U$263,ROW(A150),MATCH($X$2,$F$3:$U$3,0)))</f>
        <v>0</v>
      </c>
      <c r="Z154" t="e">
        <f>AVERAGE(INDEX($Y$4:$Y$263,MATCH(SPC!$B$13,IF(Setup!$B$11="Weekly",'SPC Backing (Hide)'!$B$4:$B$263,'SPC Backing (Hide)'!$E$4:$E$263),0)):INDEX($Y$4:$Y$263,MATCH(SPC!$B$14,IF(Setup!$B$11="Weekly",'SPC Backing (Hide)'!$B$4:$B$263,'SPC Backing (Hide)'!$E$4:$E$263),0),1))</f>
        <v>#DIV/0!</v>
      </c>
      <c r="AA154" t="e">
        <f t="shared" si="33"/>
        <v>#DIV/0!</v>
      </c>
      <c r="AB154" t="e">
        <f t="shared" si="34"/>
        <v>#DIV/0!</v>
      </c>
      <c r="AC154" t="e">
        <f t="shared" si="35"/>
        <v>#DIV/0!</v>
      </c>
      <c r="AD154" t="e">
        <f t="shared" si="36"/>
        <v>#DIV/0!</v>
      </c>
      <c r="AE154" t="e">
        <f t="shared" si="37"/>
        <v>#DIV/0!</v>
      </c>
      <c r="AF154" t="e">
        <f t="shared" si="38"/>
        <v>#DIV/0!</v>
      </c>
      <c r="AG154" t="e">
        <f t="shared" si="39"/>
        <v>#DIV/0!</v>
      </c>
      <c r="AH154" t="e">
        <f t="shared" si="40"/>
        <v>#DIV/0!</v>
      </c>
      <c r="AI154" t="e">
        <f t="shared" si="47"/>
        <v>#DIV/0!</v>
      </c>
      <c r="AJ154" t="e">
        <f t="shared" si="41"/>
        <v>#DIV/0!</v>
      </c>
      <c r="AK154">
        <f t="shared" si="42"/>
        <v>0</v>
      </c>
      <c r="AL154" t="e">
        <f t="shared" si="43"/>
        <v>#N/A</v>
      </c>
      <c r="AM154">
        <f t="shared" si="44"/>
        <v>0</v>
      </c>
      <c r="AN154" t="e">
        <f t="shared" si="45"/>
        <v>#N/A</v>
      </c>
      <c r="AO154">
        <f>_xlfn.PERCENTILE.INC(INDEX($W$4:$W$263,MATCH(SPC!$B$13,IF(Setup!$B$11="Weekly",'SPC Backing (Hide)'!$B$4:$B$263,'SPC Backing (Hide)'!$E$4:$E$263),0),1):INDEX($W$4:$W$263,MATCH(SPC!$B$14,IF(Setup!$B$11="Weekly",'SPC Backing (Hide)'!$B$4:$B$263,'SPC Backing (Hide)'!$E$4:$E$263),0),1),'SPC Backing (Hide)'!$AO$3)</f>
        <v>0</v>
      </c>
      <c r="AP154">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4">
        <f t="shared" si="46"/>
        <v>1</v>
      </c>
    </row>
    <row r="155" spans="2:43" x14ac:dyDescent="0.2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f>AVERAGE(INDEX($F$4:$U$263,MATCH(SPC!$B$13,IF(Setup!$B$11="Weekly",'SPC Backing (Hide)'!$B$4:$B$263,'SPC Backing (Hide)'!$E$4:$E$263),0),MATCH($X$2,$F$3:$U$3,0)):INDEX($F$4:$U$263,MATCH(SPC!$B$14,IF(Setup!$B$11="Weekly",'SPC Backing (Hide)'!$B$4:$B$263,'SPC Backing (Hide)'!$E$4:$E$263),0),MATCH('SPC Backing (Hide)'!$X$2,'SPC Backing (Hide)'!$F$3:$U$3,0)))</f>
        <v>0</v>
      </c>
      <c r="Y155" cm="1">
        <f t="array" ref="Y155">ABS(INDEX($F$4:$U$263,ROW(A152),MATCH($X$2,$F$3:$U$3,0))-INDEX($F$4:$U$263,ROW(A151),MATCH($X$2,$F$3:$U$3,0)))</f>
        <v>0</v>
      </c>
      <c r="Z155" t="e">
        <f>AVERAGE(INDEX($Y$4:$Y$263,MATCH(SPC!$B$13,IF(Setup!$B$11="Weekly",'SPC Backing (Hide)'!$B$4:$B$263,'SPC Backing (Hide)'!$E$4:$E$263),0)):INDEX($Y$4:$Y$263,MATCH(SPC!$B$14,IF(Setup!$B$11="Weekly",'SPC Backing (Hide)'!$B$4:$B$263,'SPC Backing (Hide)'!$E$4:$E$263),0),1))</f>
        <v>#DIV/0!</v>
      </c>
      <c r="AA155" t="e">
        <f t="shared" si="33"/>
        <v>#DIV/0!</v>
      </c>
      <c r="AB155" t="e">
        <f t="shared" si="34"/>
        <v>#DIV/0!</v>
      </c>
      <c r="AC155" t="e">
        <f t="shared" si="35"/>
        <v>#DIV/0!</v>
      </c>
      <c r="AD155" t="e">
        <f t="shared" si="36"/>
        <v>#DIV/0!</v>
      </c>
      <c r="AE155" t="e">
        <f t="shared" si="37"/>
        <v>#DIV/0!</v>
      </c>
      <c r="AF155" t="e">
        <f t="shared" si="38"/>
        <v>#DIV/0!</v>
      </c>
      <c r="AG155" t="e">
        <f t="shared" si="39"/>
        <v>#DIV/0!</v>
      </c>
      <c r="AH155" t="e">
        <f t="shared" si="40"/>
        <v>#DIV/0!</v>
      </c>
      <c r="AI155" t="e">
        <f t="shared" si="47"/>
        <v>#DIV/0!</v>
      </c>
      <c r="AJ155" t="e">
        <f t="shared" si="41"/>
        <v>#DIV/0!</v>
      </c>
      <c r="AK155">
        <f t="shared" si="42"/>
        <v>0</v>
      </c>
      <c r="AL155" t="e">
        <f t="shared" si="43"/>
        <v>#N/A</v>
      </c>
      <c r="AM155">
        <f t="shared" si="44"/>
        <v>0</v>
      </c>
      <c r="AN155" t="e">
        <f t="shared" si="45"/>
        <v>#N/A</v>
      </c>
      <c r="AO155">
        <f>_xlfn.PERCENTILE.INC(INDEX($W$4:$W$263,MATCH(SPC!$B$13,IF(Setup!$B$11="Weekly",'SPC Backing (Hide)'!$B$4:$B$263,'SPC Backing (Hide)'!$E$4:$E$263),0),1):INDEX($W$4:$W$263,MATCH(SPC!$B$14,IF(Setup!$B$11="Weekly",'SPC Backing (Hide)'!$B$4:$B$263,'SPC Backing (Hide)'!$E$4:$E$263),0),1),'SPC Backing (Hide)'!$AO$3)</f>
        <v>0</v>
      </c>
      <c r="AP155">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5">
        <f t="shared" si="46"/>
        <v>1</v>
      </c>
    </row>
    <row r="156" spans="2:43" x14ac:dyDescent="0.2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f>AVERAGE(INDEX($F$4:$U$263,MATCH(SPC!$B$13,IF(Setup!$B$11="Weekly",'SPC Backing (Hide)'!$B$4:$B$263,'SPC Backing (Hide)'!$E$4:$E$263),0),MATCH($X$2,$F$3:$U$3,0)):INDEX($F$4:$U$263,MATCH(SPC!$B$14,IF(Setup!$B$11="Weekly",'SPC Backing (Hide)'!$B$4:$B$263,'SPC Backing (Hide)'!$E$4:$E$263),0),MATCH('SPC Backing (Hide)'!$X$2,'SPC Backing (Hide)'!$F$3:$U$3,0)))</f>
        <v>0</v>
      </c>
      <c r="Y156" cm="1">
        <f t="array" ref="Y156">ABS(INDEX($F$4:$U$263,ROW(A153),MATCH($X$2,$F$3:$U$3,0))-INDEX($F$4:$U$263,ROW(A152),MATCH($X$2,$F$3:$U$3,0)))</f>
        <v>0</v>
      </c>
      <c r="Z156" t="e">
        <f>AVERAGE(INDEX($Y$4:$Y$263,MATCH(SPC!$B$13,IF(Setup!$B$11="Weekly",'SPC Backing (Hide)'!$B$4:$B$263,'SPC Backing (Hide)'!$E$4:$E$263),0)):INDEX($Y$4:$Y$263,MATCH(SPC!$B$14,IF(Setup!$B$11="Weekly",'SPC Backing (Hide)'!$B$4:$B$263,'SPC Backing (Hide)'!$E$4:$E$263),0),1))</f>
        <v>#DIV/0!</v>
      </c>
      <c r="AA156" t="e">
        <f t="shared" si="33"/>
        <v>#DIV/0!</v>
      </c>
      <c r="AB156" t="e">
        <f t="shared" si="34"/>
        <v>#DIV/0!</v>
      </c>
      <c r="AC156" t="e">
        <f t="shared" si="35"/>
        <v>#DIV/0!</v>
      </c>
      <c r="AD156" t="e">
        <f t="shared" si="36"/>
        <v>#DIV/0!</v>
      </c>
      <c r="AE156" t="e">
        <f t="shared" si="37"/>
        <v>#DIV/0!</v>
      </c>
      <c r="AF156" t="e">
        <f t="shared" si="38"/>
        <v>#DIV/0!</v>
      </c>
      <c r="AG156" t="e">
        <f t="shared" si="39"/>
        <v>#DIV/0!</v>
      </c>
      <c r="AH156" t="e">
        <f t="shared" si="40"/>
        <v>#DIV/0!</v>
      </c>
      <c r="AI156" t="e">
        <f t="shared" si="47"/>
        <v>#DIV/0!</v>
      </c>
      <c r="AJ156" t="e">
        <f t="shared" si="41"/>
        <v>#DIV/0!</v>
      </c>
      <c r="AK156">
        <f t="shared" si="42"/>
        <v>0</v>
      </c>
      <c r="AL156" t="e">
        <f t="shared" si="43"/>
        <v>#N/A</v>
      </c>
      <c r="AM156">
        <f t="shared" si="44"/>
        <v>0</v>
      </c>
      <c r="AN156" t="e">
        <f t="shared" si="45"/>
        <v>#N/A</v>
      </c>
      <c r="AO156">
        <f>_xlfn.PERCENTILE.INC(INDEX($W$4:$W$263,MATCH(SPC!$B$13,IF(Setup!$B$11="Weekly",'SPC Backing (Hide)'!$B$4:$B$263,'SPC Backing (Hide)'!$E$4:$E$263),0),1):INDEX($W$4:$W$263,MATCH(SPC!$B$14,IF(Setup!$B$11="Weekly",'SPC Backing (Hide)'!$B$4:$B$263,'SPC Backing (Hide)'!$E$4:$E$263),0),1),'SPC Backing (Hide)'!$AO$3)</f>
        <v>0</v>
      </c>
      <c r="AP156">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6">
        <f t="shared" si="46"/>
        <v>1</v>
      </c>
    </row>
    <row r="157" spans="2:43" x14ac:dyDescent="0.2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f>AVERAGE(INDEX($F$4:$U$263,MATCH(SPC!$B$13,IF(Setup!$B$11="Weekly",'SPC Backing (Hide)'!$B$4:$B$263,'SPC Backing (Hide)'!$E$4:$E$263),0),MATCH($X$2,$F$3:$U$3,0)):INDEX($F$4:$U$263,MATCH(SPC!$B$14,IF(Setup!$B$11="Weekly",'SPC Backing (Hide)'!$B$4:$B$263,'SPC Backing (Hide)'!$E$4:$E$263),0),MATCH('SPC Backing (Hide)'!$X$2,'SPC Backing (Hide)'!$F$3:$U$3,0)))</f>
        <v>0</v>
      </c>
      <c r="Y157" cm="1">
        <f t="array" ref="Y157">ABS(INDEX($F$4:$U$263,ROW(A154),MATCH($X$2,$F$3:$U$3,0))-INDEX($F$4:$U$263,ROW(A153),MATCH($X$2,$F$3:$U$3,0)))</f>
        <v>0</v>
      </c>
      <c r="Z157" t="e">
        <f>AVERAGE(INDEX($Y$4:$Y$263,MATCH(SPC!$B$13,IF(Setup!$B$11="Weekly",'SPC Backing (Hide)'!$B$4:$B$263,'SPC Backing (Hide)'!$E$4:$E$263),0)):INDEX($Y$4:$Y$263,MATCH(SPC!$B$14,IF(Setup!$B$11="Weekly",'SPC Backing (Hide)'!$B$4:$B$263,'SPC Backing (Hide)'!$E$4:$E$263),0),1))</f>
        <v>#DIV/0!</v>
      </c>
      <c r="AA157" t="e">
        <f t="shared" si="33"/>
        <v>#DIV/0!</v>
      </c>
      <c r="AB157" t="e">
        <f t="shared" si="34"/>
        <v>#DIV/0!</v>
      </c>
      <c r="AC157" t="e">
        <f t="shared" si="35"/>
        <v>#DIV/0!</v>
      </c>
      <c r="AD157" t="e">
        <f t="shared" si="36"/>
        <v>#DIV/0!</v>
      </c>
      <c r="AE157" t="e">
        <f t="shared" si="37"/>
        <v>#DIV/0!</v>
      </c>
      <c r="AF157" t="e">
        <f t="shared" si="38"/>
        <v>#DIV/0!</v>
      </c>
      <c r="AG157" t="e">
        <f t="shared" si="39"/>
        <v>#DIV/0!</v>
      </c>
      <c r="AH157" t="e">
        <f t="shared" si="40"/>
        <v>#DIV/0!</v>
      </c>
      <c r="AI157" t="e">
        <f t="shared" si="47"/>
        <v>#DIV/0!</v>
      </c>
      <c r="AJ157" t="e">
        <f t="shared" si="41"/>
        <v>#DIV/0!</v>
      </c>
      <c r="AK157">
        <f t="shared" si="42"/>
        <v>0</v>
      </c>
      <c r="AL157" t="e">
        <f t="shared" si="43"/>
        <v>#N/A</v>
      </c>
      <c r="AM157">
        <f t="shared" si="44"/>
        <v>0</v>
      </c>
      <c r="AN157" t="e">
        <f t="shared" si="45"/>
        <v>#N/A</v>
      </c>
      <c r="AO157">
        <f>_xlfn.PERCENTILE.INC(INDEX($W$4:$W$263,MATCH(SPC!$B$13,IF(Setup!$B$11="Weekly",'SPC Backing (Hide)'!$B$4:$B$263,'SPC Backing (Hide)'!$E$4:$E$263),0),1):INDEX($W$4:$W$263,MATCH(SPC!$B$14,IF(Setup!$B$11="Weekly",'SPC Backing (Hide)'!$B$4:$B$263,'SPC Backing (Hide)'!$E$4:$E$263),0),1),'SPC Backing (Hide)'!$AO$3)</f>
        <v>0</v>
      </c>
      <c r="AP157">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7">
        <f t="shared" si="46"/>
        <v>1</v>
      </c>
    </row>
    <row r="158" spans="2:43" x14ac:dyDescent="0.2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f>AVERAGE(INDEX($F$4:$U$263,MATCH(SPC!$B$13,IF(Setup!$B$11="Weekly",'SPC Backing (Hide)'!$B$4:$B$263,'SPC Backing (Hide)'!$E$4:$E$263),0),MATCH($X$2,$F$3:$U$3,0)):INDEX($F$4:$U$263,MATCH(SPC!$B$14,IF(Setup!$B$11="Weekly",'SPC Backing (Hide)'!$B$4:$B$263,'SPC Backing (Hide)'!$E$4:$E$263),0),MATCH('SPC Backing (Hide)'!$X$2,'SPC Backing (Hide)'!$F$3:$U$3,0)))</f>
        <v>0</v>
      </c>
      <c r="Y158" cm="1">
        <f t="array" ref="Y158">ABS(INDEX($F$4:$U$263,ROW(A155),MATCH($X$2,$F$3:$U$3,0))-INDEX($F$4:$U$263,ROW(A154),MATCH($X$2,$F$3:$U$3,0)))</f>
        <v>0</v>
      </c>
      <c r="Z158" t="e">
        <f>AVERAGE(INDEX($Y$4:$Y$263,MATCH(SPC!$B$13,IF(Setup!$B$11="Weekly",'SPC Backing (Hide)'!$B$4:$B$263,'SPC Backing (Hide)'!$E$4:$E$263),0)):INDEX($Y$4:$Y$263,MATCH(SPC!$B$14,IF(Setup!$B$11="Weekly",'SPC Backing (Hide)'!$B$4:$B$263,'SPC Backing (Hide)'!$E$4:$E$263),0),1))</f>
        <v>#DIV/0!</v>
      </c>
      <c r="AA158" t="e">
        <f t="shared" si="33"/>
        <v>#DIV/0!</v>
      </c>
      <c r="AB158" t="e">
        <f t="shared" si="34"/>
        <v>#DIV/0!</v>
      </c>
      <c r="AC158" t="e">
        <f t="shared" si="35"/>
        <v>#DIV/0!</v>
      </c>
      <c r="AD158" t="e">
        <f t="shared" si="36"/>
        <v>#DIV/0!</v>
      </c>
      <c r="AE158" t="e">
        <f t="shared" si="37"/>
        <v>#DIV/0!</v>
      </c>
      <c r="AF158" t="e">
        <f t="shared" si="38"/>
        <v>#DIV/0!</v>
      </c>
      <c r="AG158" t="e">
        <f t="shared" si="39"/>
        <v>#DIV/0!</v>
      </c>
      <c r="AH158" t="e">
        <f t="shared" si="40"/>
        <v>#DIV/0!</v>
      </c>
      <c r="AI158" t="e">
        <f t="shared" si="47"/>
        <v>#DIV/0!</v>
      </c>
      <c r="AJ158" t="e">
        <f t="shared" si="41"/>
        <v>#DIV/0!</v>
      </c>
      <c r="AK158">
        <f t="shared" si="42"/>
        <v>0</v>
      </c>
      <c r="AL158" t="e">
        <f t="shared" si="43"/>
        <v>#N/A</v>
      </c>
      <c r="AM158">
        <f t="shared" si="44"/>
        <v>0</v>
      </c>
      <c r="AN158" t="e">
        <f t="shared" si="45"/>
        <v>#N/A</v>
      </c>
      <c r="AO158">
        <f>_xlfn.PERCENTILE.INC(INDEX($W$4:$W$263,MATCH(SPC!$B$13,IF(Setup!$B$11="Weekly",'SPC Backing (Hide)'!$B$4:$B$263,'SPC Backing (Hide)'!$E$4:$E$263),0),1):INDEX($W$4:$W$263,MATCH(SPC!$B$14,IF(Setup!$B$11="Weekly",'SPC Backing (Hide)'!$B$4:$B$263,'SPC Backing (Hide)'!$E$4:$E$263),0),1),'SPC Backing (Hide)'!$AO$3)</f>
        <v>0</v>
      </c>
      <c r="AP158">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8">
        <f t="shared" si="46"/>
        <v>1</v>
      </c>
    </row>
    <row r="159" spans="2:43" x14ac:dyDescent="0.2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f>AVERAGE(INDEX($F$4:$U$263,MATCH(SPC!$B$13,IF(Setup!$B$11="Weekly",'SPC Backing (Hide)'!$B$4:$B$263,'SPC Backing (Hide)'!$E$4:$E$263),0),MATCH($X$2,$F$3:$U$3,0)):INDEX($F$4:$U$263,MATCH(SPC!$B$14,IF(Setup!$B$11="Weekly",'SPC Backing (Hide)'!$B$4:$B$263,'SPC Backing (Hide)'!$E$4:$E$263),0),MATCH('SPC Backing (Hide)'!$X$2,'SPC Backing (Hide)'!$F$3:$U$3,0)))</f>
        <v>0</v>
      </c>
      <c r="Y159" cm="1">
        <f t="array" ref="Y159">ABS(INDEX($F$4:$U$263,ROW(A156),MATCH($X$2,$F$3:$U$3,0))-INDEX($F$4:$U$263,ROW(A155),MATCH($X$2,$F$3:$U$3,0)))</f>
        <v>0</v>
      </c>
      <c r="Z159" t="e">
        <f>AVERAGE(INDEX($Y$4:$Y$263,MATCH(SPC!$B$13,IF(Setup!$B$11="Weekly",'SPC Backing (Hide)'!$B$4:$B$263,'SPC Backing (Hide)'!$E$4:$E$263),0)):INDEX($Y$4:$Y$263,MATCH(SPC!$B$14,IF(Setup!$B$11="Weekly",'SPC Backing (Hide)'!$B$4:$B$263,'SPC Backing (Hide)'!$E$4:$E$263),0),1))</f>
        <v>#DIV/0!</v>
      </c>
      <c r="AA159" t="e">
        <f t="shared" si="33"/>
        <v>#DIV/0!</v>
      </c>
      <c r="AB159" t="e">
        <f t="shared" si="34"/>
        <v>#DIV/0!</v>
      </c>
      <c r="AC159" t="e">
        <f t="shared" si="35"/>
        <v>#DIV/0!</v>
      </c>
      <c r="AD159" t="e">
        <f t="shared" si="36"/>
        <v>#DIV/0!</v>
      </c>
      <c r="AE159" t="e">
        <f t="shared" si="37"/>
        <v>#DIV/0!</v>
      </c>
      <c r="AF159" t="e">
        <f t="shared" si="38"/>
        <v>#DIV/0!</v>
      </c>
      <c r="AG159" t="e">
        <f t="shared" si="39"/>
        <v>#DIV/0!</v>
      </c>
      <c r="AH159" t="e">
        <f t="shared" si="40"/>
        <v>#DIV/0!</v>
      </c>
      <c r="AI159" t="e">
        <f t="shared" si="47"/>
        <v>#DIV/0!</v>
      </c>
      <c r="AJ159" t="e">
        <f t="shared" si="41"/>
        <v>#DIV/0!</v>
      </c>
      <c r="AK159">
        <f t="shared" si="42"/>
        <v>0</v>
      </c>
      <c r="AL159" t="e">
        <f t="shared" si="43"/>
        <v>#N/A</v>
      </c>
      <c r="AM159">
        <f t="shared" si="44"/>
        <v>0</v>
      </c>
      <c r="AN159" t="e">
        <f t="shared" si="45"/>
        <v>#N/A</v>
      </c>
      <c r="AO159">
        <f>_xlfn.PERCENTILE.INC(INDEX($W$4:$W$263,MATCH(SPC!$B$13,IF(Setup!$B$11="Weekly",'SPC Backing (Hide)'!$B$4:$B$263,'SPC Backing (Hide)'!$E$4:$E$263),0),1):INDEX($W$4:$W$263,MATCH(SPC!$B$14,IF(Setup!$B$11="Weekly",'SPC Backing (Hide)'!$B$4:$B$263,'SPC Backing (Hide)'!$E$4:$E$263),0),1),'SPC Backing (Hide)'!$AO$3)</f>
        <v>0</v>
      </c>
      <c r="AP159">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9">
        <f t="shared" si="46"/>
        <v>1</v>
      </c>
    </row>
    <row r="160" spans="2:43" x14ac:dyDescent="0.2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f>AVERAGE(INDEX($F$4:$U$263,MATCH(SPC!$B$13,IF(Setup!$B$11="Weekly",'SPC Backing (Hide)'!$B$4:$B$263,'SPC Backing (Hide)'!$E$4:$E$263),0),MATCH($X$2,$F$3:$U$3,0)):INDEX($F$4:$U$263,MATCH(SPC!$B$14,IF(Setup!$B$11="Weekly",'SPC Backing (Hide)'!$B$4:$B$263,'SPC Backing (Hide)'!$E$4:$E$263),0),MATCH('SPC Backing (Hide)'!$X$2,'SPC Backing (Hide)'!$F$3:$U$3,0)))</f>
        <v>0</v>
      </c>
      <c r="Y160" cm="1">
        <f t="array" ref="Y160">ABS(INDEX($F$4:$U$263,ROW(A157),MATCH($X$2,$F$3:$U$3,0))-INDEX($F$4:$U$263,ROW(A156),MATCH($X$2,$F$3:$U$3,0)))</f>
        <v>0</v>
      </c>
      <c r="Z160" t="e">
        <f>AVERAGE(INDEX($Y$4:$Y$263,MATCH(SPC!$B$13,IF(Setup!$B$11="Weekly",'SPC Backing (Hide)'!$B$4:$B$263,'SPC Backing (Hide)'!$E$4:$E$263),0)):INDEX($Y$4:$Y$263,MATCH(SPC!$B$14,IF(Setup!$B$11="Weekly",'SPC Backing (Hide)'!$B$4:$B$263,'SPC Backing (Hide)'!$E$4:$E$263),0),1))</f>
        <v>#DIV/0!</v>
      </c>
      <c r="AA160" t="e">
        <f t="shared" si="33"/>
        <v>#DIV/0!</v>
      </c>
      <c r="AB160" t="e">
        <f t="shared" si="34"/>
        <v>#DIV/0!</v>
      </c>
      <c r="AC160" t="e">
        <f t="shared" si="35"/>
        <v>#DIV/0!</v>
      </c>
      <c r="AD160" t="e">
        <f t="shared" si="36"/>
        <v>#DIV/0!</v>
      </c>
      <c r="AE160" t="e">
        <f t="shared" si="37"/>
        <v>#DIV/0!</v>
      </c>
      <c r="AF160" t="e">
        <f t="shared" si="38"/>
        <v>#DIV/0!</v>
      </c>
      <c r="AG160" t="e">
        <f t="shared" si="39"/>
        <v>#DIV/0!</v>
      </c>
      <c r="AH160" t="e">
        <f t="shared" si="40"/>
        <v>#DIV/0!</v>
      </c>
      <c r="AI160" t="e">
        <f t="shared" si="47"/>
        <v>#DIV/0!</v>
      </c>
      <c r="AJ160" t="e">
        <f t="shared" si="41"/>
        <v>#DIV/0!</v>
      </c>
      <c r="AK160">
        <f t="shared" si="42"/>
        <v>0</v>
      </c>
      <c r="AL160" t="e">
        <f t="shared" si="43"/>
        <v>#N/A</v>
      </c>
      <c r="AM160">
        <f t="shared" si="44"/>
        <v>0</v>
      </c>
      <c r="AN160" t="e">
        <f t="shared" si="45"/>
        <v>#N/A</v>
      </c>
      <c r="AO160">
        <f>_xlfn.PERCENTILE.INC(INDEX($W$4:$W$263,MATCH(SPC!$B$13,IF(Setup!$B$11="Weekly",'SPC Backing (Hide)'!$B$4:$B$263,'SPC Backing (Hide)'!$E$4:$E$263),0),1):INDEX($W$4:$W$263,MATCH(SPC!$B$14,IF(Setup!$B$11="Weekly",'SPC Backing (Hide)'!$B$4:$B$263,'SPC Backing (Hide)'!$E$4:$E$263),0),1),'SPC Backing (Hide)'!$AO$3)</f>
        <v>0</v>
      </c>
      <c r="AP160">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0">
        <f t="shared" si="46"/>
        <v>1</v>
      </c>
    </row>
    <row r="161" spans="2:43" x14ac:dyDescent="0.2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f>AVERAGE(INDEX($F$4:$U$263,MATCH(SPC!$B$13,IF(Setup!$B$11="Weekly",'SPC Backing (Hide)'!$B$4:$B$263,'SPC Backing (Hide)'!$E$4:$E$263),0),MATCH($X$2,$F$3:$U$3,0)):INDEX($F$4:$U$263,MATCH(SPC!$B$14,IF(Setup!$B$11="Weekly",'SPC Backing (Hide)'!$B$4:$B$263,'SPC Backing (Hide)'!$E$4:$E$263),0),MATCH('SPC Backing (Hide)'!$X$2,'SPC Backing (Hide)'!$F$3:$U$3,0)))</f>
        <v>0</v>
      </c>
      <c r="Y161" cm="1">
        <f t="array" ref="Y161">ABS(INDEX($F$4:$U$263,ROW(A158),MATCH($X$2,$F$3:$U$3,0))-INDEX($F$4:$U$263,ROW(A157),MATCH($X$2,$F$3:$U$3,0)))</f>
        <v>0</v>
      </c>
      <c r="Z161" t="e">
        <f>AVERAGE(INDEX($Y$4:$Y$263,MATCH(SPC!$B$13,IF(Setup!$B$11="Weekly",'SPC Backing (Hide)'!$B$4:$B$263,'SPC Backing (Hide)'!$E$4:$E$263),0)):INDEX($Y$4:$Y$263,MATCH(SPC!$B$14,IF(Setup!$B$11="Weekly",'SPC Backing (Hide)'!$B$4:$B$263,'SPC Backing (Hide)'!$E$4:$E$263),0),1))</f>
        <v>#DIV/0!</v>
      </c>
      <c r="AA161" t="e">
        <f t="shared" si="33"/>
        <v>#DIV/0!</v>
      </c>
      <c r="AB161" t="e">
        <f t="shared" si="34"/>
        <v>#DIV/0!</v>
      </c>
      <c r="AC161" t="e">
        <f t="shared" si="35"/>
        <v>#DIV/0!</v>
      </c>
      <c r="AD161" t="e">
        <f t="shared" si="36"/>
        <v>#DIV/0!</v>
      </c>
      <c r="AE161" t="e">
        <f t="shared" si="37"/>
        <v>#DIV/0!</v>
      </c>
      <c r="AF161" t="e">
        <f t="shared" si="38"/>
        <v>#DIV/0!</v>
      </c>
      <c r="AG161" t="e">
        <f t="shared" si="39"/>
        <v>#DIV/0!</v>
      </c>
      <c r="AH161" t="e">
        <f t="shared" si="40"/>
        <v>#DIV/0!</v>
      </c>
      <c r="AI161" t="e">
        <f t="shared" si="47"/>
        <v>#DIV/0!</v>
      </c>
      <c r="AJ161" t="e">
        <f t="shared" si="41"/>
        <v>#DIV/0!</v>
      </c>
      <c r="AK161">
        <f t="shared" si="42"/>
        <v>0</v>
      </c>
      <c r="AL161" t="e">
        <f t="shared" si="43"/>
        <v>#N/A</v>
      </c>
      <c r="AM161">
        <f t="shared" si="44"/>
        <v>0</v>
      </c>
      <c r="AN161" t="e">
        <f t="shared" si="45"/>
        <v>#N/A</v>
      </c>
      <c r="AO161">
        <f>_xlfn.PERCENTILE.INC(INDEX($W$4:$W$263,MATCH(SPC!$B$13,IF(Setup!$B$11="Weekly",'SPC Backing (Hide)'!$B$4:$B$263,'SPC Backing (Hide)'!$E$4:$E$263),0),1):INDEX($W$4:$W$263,MATCH(SPC!$B$14,IF(Setup!$B$11="Weekly",'SPC Backing (Hide)'!$B$4:$B$263,'SPC Backing (Hide)'!$E$4:$E$263),0),1),'SPC Backing (Hide)'!$AO$3)</f>
        <v>0</v>
      </c>
      <c r="AP161">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1">
        <f t="shared" si="46"/>
        <v>1</v>
      </c>
    </row>
    <row r="162" spans="2:43" x14ac:dyDescent="0.2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f>AVERAGE(INDEX($F$4:$U$263,MATCH(SPC!$B$13,IF(Setup!$B$11="Weekly",'SPC Backing (Hide)'!$B$4:$B$263,'SPC Backing (Hide)'!$E$4:$E$263),0),MATCH($X$2,$F$3:$U$3,0)):INDEX($F$4:$U$263,MATCH(SPC!$B$14,IF(Setup!$B$11="Weekly",'SPC Backing (Hide)'!$B$4:$B$263,'SPC Backing (Hide)'!$E$4:$E$263),0),MATCH('SPC Backing (Hide)'!$X$2,'SPC Backing (Hide)'!$F$3:$U$3,0)))</f>
        <v>0</v>
      </c>
      <c r="Y162" cm="1">
        <f t="array" ref="Y162">ABS(INDEX($F$4:$U$263,ROW(A159),MATCH($X$2,$F$3:$U$3,0))-INDEX($F$4:$U$263,ROW(A158),MATCH($X$2,$F$3:$U$3,0)))</f>
        <v>0</v>
      </c>
      <c r="Z162" t="e">
        <f>AVERAGE(INDEX($Y$4:$Y$263,MATCH(SPC!$B$13,IF(Setup!$B$11="Weekly",'SPC Backing (Hide)'!$B$4:$B$263,'SPC Backing (Hide)'!$E$4:$E$263),0)):INDEX($Y$4:$Y$263,MATCH(SPC!$B$14,IF(Setup!$B$11="Weekly",'SPC Backing (Hide)'!$B$4:$B$263,'SPC Backing (Hide)'!$E$4:$E$263),0),1))</f>
        <v>#DIV/0!</v>
      </c>
      <c r="AA162" t="e">
        <f t="shared" si="33"/>
        <v>#DIV/0!</v>
      </c>
      <c r="AB162" t="e">
        <f t="shared" si="34"/>
        <v>#DIV/0!</v>
      </c>
      <c r="AC162" t="e">
        <f t="shared" si="35"/>
        <v>#DIV/0!</v>
      </c>
      <c r="AD162" t="e">
        <f t="shared" si="36"/>
        <v>#DIV/0!</v>
      </c>
      <c r="AE162" t="e">
        <f t="shared" si="37"/>
        <v>#DIV/0!</v>
      </c>
      <c r="AF162" t="e">
        <f t="shared" si="38"/>
        <v>#DIV/0!</v>
      </c>
      <c r="AG162" t="e">
        <f t="shared" si="39"/>
        <v>#DIV/0!</v>
      </c>
      <c r="AH162" t="e">
        <f t="shared" si="40"/>
        <v>#DIV/0!</v>
      </c>
      <c r="AI162" t="e">
        <f t="shared" si="47"/>
        <v>#DIV/0!</v>
      </c>
      <c r="AJ162" t="e">
        <f t="shared" si="41"/>
        <v>#DIV/0!</v>
      </c>
      <c r="AK162">
        <f t="shared" si="42"/>
        <v>0</v>
      </c>
      <c r="AL162" t="e">
        <f t="shared" si="43"/>
        <v>#N/A</v>
      </c>
      <c r="AM162">
        <f t="shared" si="44"/>
        <v>0</v>
      </c>
      <c r="AN162" t="e">
        <f t="shared" si="45"/>
        <v>#N/A</v>
      </c>
      <c r="AO162">
        <f>_xlfn.PERCENTILE.INC(INDEX($W$4:$W$263,MATCH(SPC!$B$13,IF(Setup!$B$11="Weekly",'SPC Backing (Hide)'!$B$4:$B$263,'SPC Backing (Hide)'!$E$4:$E$263),0),1):INDEX($W$4:$W$263,MATCH(SPC!$B$14,IF(Setup!$B$11="Weekly",'SPC Backing (Hide)'!$B$4:$B$263,'SPC Backing (Hide)'!$E$4:$E$263),0),1),'SPC Backing (Hide)'!$AO$3)</f>
        <v>0</v>
      </c>
      <c r="AP162">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2">
        <f t="shared" si="46"/>
        <v>1</v>
      </c>
    </row>
    <row r="163" spans="2:43" x14ac:dyDescent="0.2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f>AVERAGE(INDEX($F$4:$U$263,MATCH(SPC!$B$13,IF(Setup!$B$11="Weekly",'SPC Backing (Hide)'!$B$4:$B$263,'SPC Backing (Hide)'!$E$4:$E$263),0),MATCH($X$2,$F$3:$U$3,0)):INDEX($F$4:$U$263,MATCH(SPC!$B$14,IF(Setup!$B$11="Weekly",'SPC Backing (Hide)'!$B$4:$B$263,'SPC Backing (Hide)'!$E$4:$E$263),0),MATCH('SPC Backing (Hide)'!$X$2,'SPC Backing (Hide)'!$F$3:$U$3,0)))</f>
        <v>0</v>
      </c>
      <c r="Y163" cm="1">
        <f t="array" ref="Y163">ABS(INDEX($F$4:$U$263,ROW(A160),MATCH($X$2,$F$3:$U$3,0))-INDEX($F$4:$U$263,ROW(A159),MATCH($X$2,$F$3:$U$3,0)))</f>
        <v>0</v>
      </c>
      <c r="Z163" t="e">
        <f>AVERAGE(INDEX($Y$4:$Y$263,MATCH(SPC!$B$13,IF(Setup!$B$11="Weekly",'SPC Backing (Hide)'!$B$4:$B$263,'SPC Backing (Hide)'!$E$4:$E$263),0)):INDEX($Y$4:$Y$263,MATCH(SPC!$B$14,IF(Setup!$B$11="Weekly",'SPC Backing (Hide)'!$B$4:$B$263,'SPC Backing (Hide)'!$E$4:$E$263),0),1))</f>
        <v>#DIV/0!</v>
      </c>
      <c r="AA163" t="e">
        <f t="shared" si="33"/>
        <v>#DIV/0!</v>
      </c>
      <c r="AB163" t="e">
        <f t="shared" si="34"/>
        <v>#DIV/0!</v>
      </c>
      <c r="AC163" t="e">
        <f t="shared" si="35"/>
        <v>#DIV/0!</v>
      </c>
      <c r="AD163" t="e">
        <f t="shared" si="36"/>
        <v>#DIV/0!</v>
      </c>
      <c r="AE163" t="e">
        <f t="shared" si="37"/>
        <v>#DIV/0!</v>
      </c>
      <c r="AF163" t="e">
        <f t="shared" si="38"/>
        <v>#DIV/0!</v>
      </c>
      <c r="AG163" t="e">
        <f t="shared" si="39"/>
        <v>#DIV/0!</v>
      </c>
      <c r="AH163" t="e">
        <f t="shared" si="40"/>
        <v>#DIV/0!</v>
      </c>
      <c r="AI163" t="e">
        <f t="shared" si="47"/>
        <v>#DIV/0!</v>
      </c>
      <c r="AJ163" t="e">
        <f t="shared" si="41"/>
        <v>#DIV/0!</v>
      </c>
      <c r="AK163">
        <f t="shared" si="42"/>
        <v>0</v>
      </c>
      <c r="AL163" t="e">
        <f t="shared" si="43"/>
        <v>#N/A</v>
      </c>
      <c r="AM163">
        <f t="shared" si="44"/>
        <v>0</v>
      </c>
      <c r="AN163" t="e">
        <f t="shared" si="45"/>
        <v>#N/A</v>
      </c>
      <c r="AO163">
        <f>_xlfn.PERCENTILE.INC(INDEX($W$4:$W$263,MATCH(SPC!$B$13,IF(Setup!$B$11="Weekly",'SPC Backing (Hide)'!$B$4:$B$263,'SPC Backing (Hide)'!$E$4:$E$263),0),1):INDEX($W$4:$W$263,MATCH(SPC!$B$14,IF(Setup!$B$11="Weekly",'SPC Backing (Hide)'!$B$4:$B$263,'SPC Backing (Hide)'!$E$4:$E$263),0),1),'SPC Backing (Hide)'!$AO$3)</f>
        <v>0</v>
      </c>
      <c r="AP163">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3">
        <f t="shared" si="46"/>
        <v>1</v>
      </c>
    </row>
    <row r="164" spans="2:43" x14ac:dyDescent="0.2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f>AVERAGE(INDEX($F$4:$U$263,MATCH(SPC!$B$13,IF(Setup!$B$11="Weekly",'SPC Backing (Hide)'!$B$4:$B$263,'SPC Backing (Hide)'!$E$4:$E$263),0),MATCH($X$2,$F$3:$U$3,0)):INDEX($F$4:$U$263,MATCH(SPC!$B$14,IF(Setup!$B$11="Weekly",'SPC Backing (Hide)'!$B$4:$B$263,'SPC Backing (Hide)'!$E$4:$E$263),0),MATCH('SPC Backing (Hide)'!$X$2,'SPC Backing (Hide)'!$F$3:$U$3,0)))</f>
        <v>0</v>
      </c>
      <c r="Y164" cm="1">
        <f t="array" ref="Y164">ABS(INDEX($F$4:$U$263,ROW(A161),MATCH($X$2,$F$3:$U$3,0))-INDEX($F$4:$U$263,ROW(A160),MATCH($X$2,$F$3:$U$3,0)))</f>
        <v>0</v>
      </c>
      <c r="Z164" t="e">
        <f>AVERAGE(INDEX($Y$4:$Y$263,MATCH(SPC!$B$13,IF(Setup!$B$11="Weekly",'SPC Backing (Hide)'!$B$4:$B$263,'SPC Backing (Hide)'!$E$4:$E$263),0)):INDEX($Y$4:$Y$263,MATCH(SPC!$B$14,IF(Setup!$B$11="Weekly",'SPC Backing (Hide)'!$B$4:$B$263,'SPC Backing (Hide)'!$E$4:$E$263),0),1))</f>
        <v>#DIV/0!</v>
      </c>
      <c r="AA164" t="e">
        <f t="shared" si="33"/>
        <v>#DIV/0!</v>
      </c>
      <c r="AB164" t="e">
        <f t="shared" si="34"/>
        <v>#DIV/0!</v>
      </c>
      <c r="AC164" t="e">
        <f t="shared" si="35"/>
        <v>#DIV/0!</v>
      </c>
      <c r="AD164" t="e">
        <f t="shared" si="36"/>
        <v>#DIV/0!</v>
      </c>
      <c r="AE164" t="e">
        <f t="shared" si="37"/>
        <v>#DIV/0!</v>
      </c>
      <c r="AF164" t="e">
        <f t="shared" si="38"/>
        <v>#DIV/0!</v>
      </c>
      <c r="AG164" t="e">
        <f t="shared" si="39"/>
        <v>#DIV/0!</v>
      </c>
      <c r="AH164" t="e">
        <f t="shared" si="40"/>
        <v>#DIV/0!</v>
      </c>
      <c r="AI164" t="e">
        <f t="shared" si="47"/>
        <v>#DIV/0!</v>
      </c>
      <c r="AJ164" t="e">
        <f t="shared" si="41"/>
        <v>#DIV/0!</v>
      </c>
      <c r="AK164">
        <f t="shared" si="42"/>
        <v>0</v>
      </c>
      <c r="AL164" t="e">
        <f t="shared" si="43"/>
        <v>#N/A</v>
      </c>
      <c r="AM164">
        <f t="shared" si="44"/>
        <v>0</v>
      </c>
      <c r="AN164" t="e">
        <f t="shared" si="45"/>
        <v>#N/A</v>
      </c>
      <c r="AO164">
        <f>_xlfn.PERCENTILE.INC(INDEX($W$4:$W$263,MATCH(SPC!$B$13,IF(Setup!$B$11="Weekly",'SPC Backing (Hide)'!$B$4:$B$263,'SPC Backing (Hide)'!$E$4:$E$263),0),1):INDEX($W$4:$W$263,MATCH(SPC!$B$14,IF(Setup!$B$11="Weekly",'SPC Backing (Hide)'!$B$4:$B$263,'SPC Backing (Hide)'!$E$4:$E$263),0),1),'SPC Backing (Hide)'!$AO$3)</f>
        <v>0</v>
      </c>
      <c r="AP164">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4">
        <f t="shared" si="46"/>
        <v>1</v>
      </c>
    </row>
    <row r="165" spans="2:43" x14ac:dyDescent="0.2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f>AVERAGE(INDEX($F$4:$U$263,MATCH(SPC!$B$13,IF(Setup!$B$11="Weekly",'SPC Backing (Hide)'!$B$4:$B$263,'SPC Backing (Hide)'!$E$4:$E$263),0),MATCH($X$2,$F$3:$U$3,0)):INDEX($F$4:$U$263,MATCH(SPC!$B$14,IF(Setup!$B$11="Weekly",'SPC Backing (Hide)'!$B$4:$B$263,'SPC Backing (Hide)'!$E$4:$E$263),0),MATCH('SPC Backing (Hide)'!$X$2,'SPC Backing (Hide)'!$F$3:$U$3,0)))</f>
        <v>0</v>
      </c>
      <c r="Y165" cm="1">
        <f t="array" ref="Y165">ABS(INDEX($F$4:$U$263,ROW(A162),MATCH($X$2,$F$3:$U$3,0))-INDEX($F$4:$U$263,ROW(A161),MATCH($X$2,$F$3:$U$3,0)))</f>
        <v>0</v>
      </c>
      <c r="Z165" t="e">
        <f>AVERAGE(INDEX($Y$4:$Y$263,MATCH(SPC!$B$13,IF(Setup!$B$11="Weekly",'SPC Backing (Hide)'!$B$4:$B$263,'SPC Backing (Hide)'!$E$4:$E$263),0)):INDEX($Y$4:$Y$263,MATCH(SPC!$B$14,IF(Setup!$B$11="Weekly",'SPC Backing (Hide)'!$B$4:$B$263,'SPC Backing (Hide)'!$E$4:$E$263),0),1))</f>
        <v>#DIV/0!</v>
      </c>
      <c r="AA165" t="e">
        <f t="shared" si="33"/>
        <v>#DIV/0!</v>
      </c>
      <c r="AB165" t="e">
        <f t="shared" si="34"/>
        <v>#DIV/0!</v>
      </c>
      <c r="AC165" t="e">
        <f t="shared" si="35"/>
        <v>#DIV/0!</v>
      </c>
      <c r="AD165" t="e">
        <f t="shared" si="36"/>
        <v>#DIV/0!</v>
      </c>
      <c r="AE165" t="e">
        <f t="shared" si="37"/>
        <v>#DIV/0!</v>
      </c>
      <c r="AF165" t="e">
        <f t="shared" si="38"/>
        <v>#DIV/0!</v>
      </c>
      <c r="AG165" t="e">
        <f t="shared" si="39"/>
        <v>#DIV/0!</v>
      </c>
      <c r="AH165" t="e">
        <f t="shared" si="40"/>
        <v>#DIV/0!</v>
      </c>
      <c r="AI165" t="e">
        <f t="shared" si="47"/>
        <v>#DIV/0!</v>
      </c>
      <c r="AJ165" t="e">
        <f t="shared" si="41"/>
        <v>#DIV/0!</v>
      </c>
      <c r="AK165">
        <f t="shared" si="42"/>
        <v>0</v>
      </c>
      <c r="AL165" t="e">
        <f t="shared" si="43"/>
        <v>#N/A</v>
      </c>
      <c r="AM165">
        <f t="shared" si="44"/>
        <v>0</v>
      </c>
      <c r="AN165" t="e">
        <f t="shared" si="45"/>
        <v>#N/A</v>
      </c>
      <c r="AO165">
        <f>_xlfn.PERCENTILE.INC(INDEX($W$4:$W$263,MATCH(SPC!$B$13,IF(Setup!$B$11="Weekly",'SPC Backing (Hide)'!$B$4:$B$263,'SPC Backing (Hide)'!$E$4:$E$263),0),1):INDEX($W$4:$W$263,MATCH(SPC!$B$14,IF(Setup!$B$11="Weekly",'SPC Backing (Hide)'!$B$4:$B$263,'SPC Backing (Hide)'!$E$4:$E$263),0),1),'SPC Backing (Hide)'!$AO$3)</f>
        <v>0</v>
      </c>
      <c r="AP165">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5">
        <f t="shared" si="46"/>
        <v>1</v>
      </c>
    </row>
    <row r="166" spans="2:43" x14ac:dyDescent="0.2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f>AVERAGE(INDEX($F$4:$U$263,MATCH(SPC!$B$13,IF(Setup!$B$11="Weekly",'SPC Backing (Hide)'!$B$4:$B$263,'SPC Backing (Hide)'!$E$4:$E$263),0),MATCH($X$2,$F$3:$U$3,0)):INDEX($F$4:$U$263,MATCH(SPC!$B$14,IF(Setup!$B$11="Weekly",'SPC Backing (Hide)'!$B$4:$B$263,'SPC Backing (Hide)'!$E$4:$E$263),0),MATCH('SPC Backing (Hide)'!$X$2,'SPC Backing (Hide)'!$F$3:$U$3,0)))</f>
        <v>0</v>
      </c>
      <c r="Y166" cm="1">
        <f t="array" ref="Y166">ABS(INDEX($F$4:$U$263,ROW(A163),MATCH($X$2,$F$3:$U$3,0))-INDEX($F$4:$U$263,ROW(A162),MATCH($X$2,$F$3:$U$3,0)))</f>
        <v>0</v>
      </c>
      <c r="Z166" t="e">
        <f>AVERAGE(INDEX($Y$4:$Y$263,MATCH(SPC!$B$13,IF(Setup!$B$11="Weekly",'SPC Backing (Hide)'!$B$4:$B$263,'SPC Backing (Hide)'!$E$4:$E$263),0)):INDEX($Y$4:$Y$263,MATCH(SPC!$B$14,IF(Setup!$B$11="Weekly",'SPC Backing (Hide)'!$B$4:$B$263,'SPC Backing (Hide)'!$E$4:$E$263),0),1))</f>
        <v>#DIV/0!</v>
      </c>
      <c r="AA166" t="e">
        <f t="shared" si="33"/>
        <v>#DIV/0!</v>
      </c>
      <c r="AB166" t="e">
        <f t="shared" si="34"/>
        <v>#DIV/0!</v>
      </c>
      <c r="AC166" t="e">
        <f t="shared" si="35"/>
        <v>#DIV/0!</v>
      </c>
      <c r="AD166" t="e">
        <f t="shared" si="36"/>
        <v>#DIV/0!</v>
      </c>
      <c r="AE166" t="e">
        <f t="shared" si="37"/>
        <v>#DIV/0!</v>
      </c>
      <c r="AF166" t="e">
        <f t="shared" si="38"/>
        <v>#DIV/0!</v>
      </c>
      <c r="AG166" t="e">
        <f t="shared" si="39"/>
        <v>#DIV/0!</v>
      </c>
      <c r="AH166" t="e">
        <f t="shared" si="40"/>
        <v>#DIV/0!</v>
      </c>
      <c r="AI166" t="e">
        <f t="shared" si="47"/>
        <v>#DIV/0!</v>
      </c>
      <c r="AJ166" t="e">
        <f t="shared" si="41"/>
        <v>#DIV/0!</v>
      </c>
      <c r="AK166">
        <f t="shared" si="42"/>
        <v>0</v>
      </c>
      <c r="AL166" t="e">
        <f t="shared" si="43"/>
        <v>#N/A</v>
      </c>
      <c r="AM166">
        <f t="shared" si="44"/>
        <v>0</v>
      </c>
      <c r="AN166" t="e">
        <f t="shared" si="45"/>
        <v>#N/A</v>
      </c>
      <c r="AO166">
        <f>_xlfn.PERCENTILE.INC(INDEX($W$4:$W$263,MATCH(SPC!$B$13,IF(Setup!$B$11="Weekly",'SPC Backing (Hide)'!$B$4:$B$263,'SPC Backing (Hide)'!$E$4:$E$263),0),1):INDEX($W$4:$W$263,MATCH(SPC!$B$14,IF(Setup!$B$11="Weekly",'SPC Backing (Hide)'!$B$4:$B$263,'SPC Backing (Hide)'!$E$4:$E$263),0),1),'SPC Backing (Hide)'!$AO$3)</f>
        <v>0</v>
      </c>
      <c r="AP166">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6">
        <f t="shared" si="46"/>
        <v>1</v>
      </c>
    </row>
    <row r="167" spans="2:43" x14ac:dyDescent="0.2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f>AVERAGE(INDEX($F$4:$U$263,MATCH(SPC!$B$13,IF(Setup!$B$11="Weekly",'SPC Backing (Hide)'!$B$4:$B$263,'SPC Backing (Hide)'!$E$4:$E$263),0),MATCH($X$2,$F$3:$U$3,0)):INDEX($F$4:$U$263,MATCH(SPC!$B$14,IF(Setup!$B$11="Weekly",'SPC Backing (Hide)'!$B$4:$B$263,'SPC Backing (Hide)'!$E$4:$E$263),0),MATCH('SPC Backing (Hide)'!$X$2,'SPC Backing (Hide)'!$F$3:$U$3,0)))</f>
        <v>0</v>
      </c>
      <c r="Y167" cm="1">
        <f t="array" ref="Y167">ABS(INDEX($F$4:$U$263,ROW(A164),MATCH($X$2,$F$3:$U$3,0))-INDEX($F$4:$U$263,ROW(A163),MATCH($X$2,$F$3:$U$3,0)))</f>
        <v>0</v>
      </c>
      <c r="Z167" t="e">
        <f>AVERAGE(INDEX($Y$4:$Y$263,MATCH(SPC!$B$13,IF(Setup!$B$11="Weekly",'SPC Backing (Hide)'!$B$4:$B$263,'SPC Backing (Hide)'!$E$4:$E$263),0)):INDEX($Y$4:$Y$263,MATCH(SPC!$B$14,IF(Setup!$B$11="Weekly",'SPC Backing (Hide)'!$B$4:$B$263,'SPC Backing (Hide)'!$E$4:$E$263),0),1))</f>
        <v>#DIV/0!</v>
      </c>
      <c r="AA167" t="e">
        <f t="shared" si="33"/>
        <v>#DIV/0!</v>
      </c>
      <c r="AB167" t="e">
        <f t="shared" si="34"/>
        <v>#DIV/0!</v>
      </c>
      <c r="AC167" t="e">
        <f t="shared" si="35"/>
        <v>#DIV/0!</v>
      </c>
      <c r="AD167" t="e">
        <f t="shared" si="36"/>
        <v>#DIV/0!</v>
      </c>
      <c r="AE167" t="e">
        <f t="shared" si="37"/>
        <v>#DIV/0!</v>
      </c>
      <c r="AF167" t="e">
        <f t="shared" si="38"/>
        <v>#DIV/0!</v>
      </c>
      <c r="AG167" t="e">
        <f t="shared" si="39"/>
        <v>#DIV/0!</v>
      </c>
      <c r="AH167" t="e">
        <f t="shared" si="40"/>
        <v>#DIV/0!</v>
      </c>
      <c r="AI167" t="e">
        <f t="shared" si="47"/>
        <v>#DIV/0!</v>
      </c>
      <c r="AJ167" t="e">
        <f t="shared" si="41"/>
        <v>#DIV/0!</v>
      </c>
      <c r="AK167">
        <f t="shared" si="42"/>
        <v>0</v>
      </c>
      <c r="AL167" t="e">
        <f t="shared" si="43"/>
        <v>#N/A</v>
      </c>
      <c r="AM167">
        <f t="shared" si="44"/>
        <v>0</v>
      </c>
      <c r="AN167" t="e">
        <f t="shared" si="45"/>
        <v>#N/A</v>
      </c>
      <c r="AO167">
        <f>_xlfn.PERCENTILE.INC(INDEX($W$4:$W$263,MATCH(SPC!$B$13,IF(Setup!$B$11="Weekly",'SPC Backing (Hide)'!$B$4:$B$263,'SPC Backing (Hide)'!$E$4:$E$263),0),1):INDEX($W$4:$W$263,MATCH(SPC!$B$14,IF(Setup!$B$11="Weekly",'SPC Backing (Hide)'!$B$4:$B$263,'SPC Backing (Hide)'!$E$4:$E$263),0),1),'SPC Backing (Hide)'!$AO$3)</f>
        <v>0</v>
      </c>
      <c r="AP167">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7">
        <f t="shared" si="46"/>
        <v>1</v>
      </c>
    </row>
    <row r="168" spans="2:43" x14ac:dyDescent="0.2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f>AVERAGE(INDEX($F$4:$U$263,MATCH(SPC!$B$13,IF(Setup!$B$11="Weekly",'SPC Backing (Hide)'!$B$4:$B$263,'SPC Backing (Hide)'!$E$4:$E$263),0),MATCH($X$2,$F$3:$U$3,0)):INDEX($F$4:$U$263,MATCH(SPC!$B$14,IF(Setup!$B$11="Weekly",'SPC Backing (Hide)'!$B$4:$B$263,'SPC Backing (Hide)'!$E$4:$E$263),0),MATCH('SPC Backing (Hide)'!$X$2,'SPC Backing (Hide)'!$F$3:$U$3,0)))</f>
        <v>0</v>
      </c>
      <c r="Y168" cm="1">
        <f t="array" ref="Y168">ABS(INDEX($F$4:$U$263,ROW(A165),MATCH($X$2,$F$3:$U$3,0))-INDEX($F$4:$U$263,ROW(A164),MATCH($X$2,$F$3:$U$3,0)))</f>
        <v>0</v>
      </c>
      <c r="Z168" t="e">
        <f>AVERAGE(INDEX($Y$4:$Y$263,MATCH(SPC!$B$13,IF(Setup!$B$11="Weekly",'SPC Backing (Hide)'!$B$4:$B$263,'SPC Backing (Hide)'!$E$4:$E$263),0)):INDEX($Y$4:$Y$263,MATCH(SPC!$B$14,IF(Setup!$B$11="Weekly",'SPC Backing (Hide)'!$B$4:$B$263,'SPC Backing (Hide)'!$E$4:$E$263),0),1))</f>
        <v>#DIV/0!</v>
      </c>
      <c r="AA168" t="e">
        <f t="shared" si="33"/>
        <v>#DIV/0!</v>
      </c>
      <c r="AB168" t="e">
        <f t="shared" si="34"/>
        <v>#DIV/0!</v>
      </c>
      <c r="AC168" t="e">
        <f t="shared" si="35"/>
        <v>#DIV/0!</v>
      </c>
      <c r="AD168" t="e">
        <f t="shared" si="36"/>
        <v>#DIV/0!</v>
      </c>
      <c r="AE168" t="e">
        <f t="shared" si="37"/>
        <v>#DIV/0!</v>
      </c>
      <c r="AF168" t="e">
        <f t="shared" si="38"/>
        <v>#DIV/0!</v>
      </c>
      <c r="AG168" t="e">
        <f t="shared" si="39"/>
        <v>#DIV/0!</v>
      </c>
      <c r="AH168" t="e">
        <f t="shared" si="40"/>
        <v>#DIV/0!</v>
      </c>
      <c r="AI168" t="e">
        <f t="shared" si="47"/>
        <v>#DIV/0!</v>
      </c>
      <c r="AJ168" t="e">
        <f t="shared" si="41"/>
        <v>#DIV/0!</v>
      </c>
      <c r="AK168">
        <f t="shared" si="42"/>
        <v>0</v>
      </c>
      <c r="AL168" t="e">
        <f t="shared" si="43"/>
        <v>#N/A</v>
      </c>
      <c r="AM168">
        <f t="shared" si="44"/>
        <v>0</v>
      </c>
      <c r="AN168" t="e">
        <f t="shared" si="45"/>
        <v>#N/A</v>
      </c>
      <c r="AO168">
        <f>_xlfn.PERCENTILE.INC(INDEX($W$4:$W$263,MATCH(SPC!$B$13,IF(Setup!$B$11="Weekly",'SPC Backing (Hide)'!$B$4:$B$263,'SPC Backing (Hide)'!$E$4:$E$263),0),1):INDEX($W$4:$W$263,MATCH(SPC!$B$14,IF(Setup!$B$11="Weekly",'SPC Backing (Hide)'!$B$4:$B$263,'SPC Backing (Hide)'!$E$4:$E$263),0),1),'SPC Backing (Hide)'!$AO$3)</f>
        <v>0</v>
      </c>
      <c r="AP168">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8">
        <f t="shared" si="46"/>
        <v>1</v>
      </c>
    </row>
    <row r="169" spans="2:43" x14ac:dyDescent="0.2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f>AVERAGE(INDEX($F$4:$U$263,MATCH(SPC!$B$13,IF(Setup!$B$11="Weekly",'SPC Backing (Hide)'!$B$4:$B$263,'SPC Backing (Hide)'!$E$4:$E$263),0),MATCH($X$2,$F$3:$U$3,0)):INDEX($F$4:$U$263,MATCH(SPC!$B$14,IF(Setup!$B$11="Weekly",'SPC Backing (Hide)'!$B$4:$B$263,'SPC Backing (Hide)'!$E$4:$E$263),0),MATCH('SPC Backing (Hide)'!$X$2,'SPC Backing (Hide)'!$F$3:$U$3,0)))</f>
        <v>0</v>
      </c>
      <c r="Y169" cm="1">
        <f t="array" ref="Y169">ABS(INDEX($F$4:$U$263,ROW(A166),MATCH($X$2,$F$3:$U$3,0))-INDEX($F$4:$U$263,ROW(A165),MATCH($X$2,$F$3:$U$3,0)))</f>
        <v>0</v>
      </c>
      <c r="Z169" t="e">
        <f>AVERAGE(INDEX($Y$4:$Y$263,MATCH(SPC!$B$13,IF(Setup!$B$11="Weekly",'SPC Backing (Hide)'!$B$4:$B$263,'SPC Backing (Hide)'!$E$4:$E$263),0)):INDEX($Y$4:$Y$263,MATCH(SPC!$B$14,IF(Setup!$B$11="Weekly",'SPC Backing (Hide)'!$B$4:$B$263,'SPC Backing (Hide)'!$E$4:$E$263),0),1))</f>
        <v>#DIV/0!</v>
      </c>
      <c r="AA169" t="e">
        <f t="shared" si="33"/>
        <v>#DIV/0!</v>
      </c>
      <c r="AB169" t="e">
        <f t="shared" si="34"/>
        <v>#DIV/0!</v>
      </c>
      <c r="AC169" t="e">
        <f t="shared" si="35"/>
        <v>#DIV/0!</v>
      </c>
      <c r="AD169" t="e">
        <f t="shared" si="36"/>
        <v>#DIV/0!</v>
      </c>
      <c r="AE169" t="e">
        <f t="shared" si="37"/>
        <v>#DIV/0!</v>
      </c>
      <c r="AF169" t="e">
        <f t="shared" si="38"/>
        <v>#DIV/0!</v>
      </c>
      <c r="AG169" t="e">
        <f t="shared" si="39"/>
        <v>#DIV/0!</v>
      </c>
      <c r="AH169" t="e">
        <f t="shared" si="40"/>
        <v>#DIV/0!</v>
      </c>
      <c r="AI169" t="e">
        <f t="shared" si="47"/>
        <v>#DIV/0!</v>
      </c>
      <c r="AJ169" t="e">
        <f t="shared" si="41"/>
        <v>#DIV/0!</v>
      </c>
      <c r="AK169">
        <f t="shared" si="42"/>
        <v>0</v>
      </c>
      <c r="AL169" t="e">
        <f t="shared" si="43"/>
        <v>#N/A</v>
      </c>
      <c r="AM169">
        <f t="shared" si="44"/>
        <v>0</v>
      </c>
      <c r="AN169" t="e">
        <f t="shared" si="45"/>
        <v>#N/A</v>
      </c>
      <c r="AO169">
        <f>_xlfn.PERCENTILE.INC(INDEX($W$4:$W$263,MATCH(SPC!$B$13,IF(Setup!$B$11="Weekly",'SPC Backing (Hide)'!$B$4:$B$263,'SPC Backing (Hide)'!$E$4:$E$263),0),1):INDEX($W$4:$W$263,MATCH(SPC!$B$14,IF(Setup!$B$11="Weekly",'SPC Backing (Hide)'!$B$4:$B$263,'SPC Backing (Hide)'!$E$4:$E$263),0),1),'SPC Backing (Hide)'!$AO$3)</f>
        <v>0</v>
      </c>
      <c r="AP169">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9">
        <f t="shared" si="46"/>
        <v>1</v>
      </c>
    </row>
    <row r="170" spans="2:43" x14ac:dyDescent="0.2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f>AVERAGE(INDEX($F$4:$U$263,MATCH(SPC!$B$13,IF(Setup!$B$11="Weekly",'SPC Backing (Hide)'!$B$4:$B$263,'SPC Backing (Hide)'!$E$4:$E$263),0),MATCH($X$2,$F$3:$U$3,0)):INDEX($F$4:$U$263,MATCH(SPC!$B$14,IF(Setup!$B$11="Weekly",'SPC Backing (Hide)'!$B$4:$B$263,'SPC Backing (Hide)'!$E$4:$E$263),0),MATCH('SPC Backing (Hide)'!$X$2,'SPC Backing (Hide)'!$F$3:$U$3,0)))</f>
        <v>0</v>
      </c>
      <c r="Y170" cm="1">
        <f t="array" ref="Y170">ABS(INDEX($F$4:$U$263,ROW(A167),MATCH($X$2,$F$3:$U$3,0))-INDEX($F$4:$U$263,ROW(A166),MATCH($X$2,$F$3:$U$3,0)))</f>
        <v>0</v>
      </c>
      <c r="Z170" t="e">
        <f>AVERAGE(INDEX($Y$4:$Y$263,MATCH(SPC!$B$13,IF(Setup!$B$11="Weekly",'SPC Backing (Hide)'!$B$4:$B$263,'SPC Backing (Hide)'!$E$4:$E$263),0)):INDEX($Y$4:$Y$263,MATCH(SPC!$B$14,IF(Setup!$B$11="Weekly",'SPC Backing (Hide)'!$B$4:$B$263,'SPC Backing (Hide)'!$E$4:$E$263),0),1))</f>
        <v>#DIV/0!</v>
      </c>
      <c r="AA170" t="e">
        <f t="shared" si="33"/>
        <v>#DIV/0!</v>
      </c>
      <c r="AB170" t="e">
        <f t="shared" si="34"/>
        <v>#DIV/0!</v>
      </c>
      <c r="AC170" t="e">
        <f t="shared" si="35"/>
        <v>#DIV/0!</v>
      </c>
      <c r="AD170" t="e">
        <f t="shared" si="36"/>
        <v>#DIV/0!</v>
      </c>
      <c r="AE170" t="e">
        <f t="shared" si="37"/>
        <v>#DIV/0!</v>
      </c>
      <c r="AF170" t="e">
        <f t="shared" si="38"/>
        <v>#DIV/0!</v>
      </c>
      <c r="AG170" t="e">
        <f t="shared" si="39"/>
        <v>#DIV/0!</v>
      </c>
      <c r="AH170" t="e">
        <f t="shared" si="40"/>
        <v>#DIV/0!</v>
      </c>
      <c r="AI170" t="e">
        <f t="shared" si="47"/>
        <v>#DIV/0!</v>
      </c>
      <c r="AJ170" t="e">
        <f t="shared" si="41"/>
        <v>#DIV/0!</v>
      </c>
      <c r="AK170">
        <f t="shared" si="42"/>
        <v>0</v>
      </c>
      <c r="AL170" t="e">
        <f t="shared" si="43"/>
        <v>#N/A</v>
      </c>
      <c r="AM170">
        <f t="shared" si="44"/>
        <v>0</v>
      </c>
      <c r="AN170" t="e">
        <f t="shared" si="45"/>
        <v>#N/A</v>
      </c>
      <c r="AO170">
        <f>_xlfn.PERCENTILE.INC(INDEX($W$4:$W$263,MATCH(SPC!$B$13,IF(Setup!$B$11="Weekly",'SPC Backing (Hide)'!$B$4:$B$263,'SPC Backing (Hide)'!$E$4:$E$263),0),1):INDEX($W$4:$W$263,MATCH(SPC!$B$14,IF(Setup!$B$11="Weekly",'SPC Backing (Hide)'!$B$4:$B$263,'SPC Backing (Hide)'!$E$4:$E$263),0),1),'SPC Backing (Hide)'!$AO$3)</f>
        <v>0</v>
      </c>
      <c r="AP170">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0">
        <f t="shared" si="46"/>
        <v>1</v>
      </c>
    </row>
    <row r="171" spans="2:43" x14ac:dyDescent="0.2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f>AVERAGE(INDEX($F$4:$U$263,MATCH(SPC!$B$13,IF(Setup!$B$11="Weekly",'SPC Backing (Hide)'!$B$4:$B$263,'SPC Backing (Hide)'!$E$4:$E$263),0),MATCH($X$2,$F$3:$U$3,0)):INDEX($F$4:$U$263,MATCH(SPC!$B$14,IF(Setup!$B$11="Weekly",'SPC Backing (Hide)'!$B$4:$B$263,'SPC Backing (Hide)'!$E$4:$E$263),0),MATCH('SPC Backing (Hide)'!$X$2,'SPC Backing (Hide)'!$F$3:$U$3,0)))</f>
        <v>0</v>
      </c>
      <c r="Y171" cm="1">
        <f t="array" ref="Y171">ABS(INDEX($F$4:$U$263,ROW(A168),MATCH($X$2,$F$3:$U$3,0))-INDEX($F$4:$U$263,ROW(A167),MATCH($X$2,$F$3:$U$3,0)))</f>
        <v>0</v>
      </c>
      <c r="Z171" t="e">
        <f>AVERAGE(INDEX($Y$4:$Y$263,MATCH(SPC!$B$13,IF(Setup!$B$11="Weekly",'SPC Backing (Hide)'!$B$4:$B$263,'SPC Backing (Hide)'!$E$4:$E$263),0)):INDEX($Y$4:$Y$263,MATCH(SPC!$B$14,IF(Setup!$B$11="Weekly",'SPC Backing (Hide)'!$B$4:$B$263,'SPC Backing (Hide)'!$E$4:$E$263),0),1))</f>
        <v>#DIV/0!</v>
      </c>
      <c r="AA171" t="e">
        <f t="shared" si="33"/>
        <v>#DIV/0!</v>
      </c>
      <c r="AB171" t="e">
        <f t="shared" si="34"/>
        <v>#DIV/0!</v>
      </c>
      <c r="AC171" t="e">
        <f t="shared" si="35"/>
        <v>#DIV/0!</v>
      </c>
      <c r="AD171" t="e">
        <f t="shared" si="36"/>
        <v>#DIV/0!</v>
      </c>
      <c r="AE171" t="e">
        <f t="shared" si="37"/>
        <v>#DIV/0!</v>
      </c>
      <c r="AF171" t="e">
        <f t="shared" si="38"/>
        <v>#DIV/0!</v>
      </c>
      <c r="AG171" t="e">
        <f t="shared" si="39"/>
        <v>#DIV/0!</v>
      </c>
      <c r="AH171" t="e">
        <f t="shared" si="40"/>
        <v>#DIV/0!</v>
      </c>
      <c r="AI171" t="e">
        <f t="shared" si="47"/>
        <v>#DIV/0!</v>
      </c>
      <c r="AJ171" t="e">
        <f t="shared" si="41"/>
        <v>#DIV/0!</v>
      </c>
      <c r="AK171">
        <f t="shared" si="42"/>
        <v>0</v>
      </c>
      <c r="AL171" t="e">
        <f t="shared" si="43"/>
        <v>#N/A</v>
      </c>
      <c r="AM171">
        <f t="shared" si="44"/>
        <v>0</v>
      </c>
      <c r="AN171" t="e">
        <f t="shared" si="45"/>
        <v>#N/A</v>
      </c>
      <c r="AO171">
        <f>_xlfn.PERCENTILE.INC(INDEX($W$4:$W$263,MATCH(SPC!$B$13,IF(Setup!$B$11="Weekly",'SPC Backing (Hide)'!$B$4:$B$263,'SPC Backing (Hide)'!$E$4:$E$263),0),1):INDEX($W$4:$W$263,MATCH(SPC!$B$14,IF(Setup!$B$11="Weekly",'SPC Backing (Hide)'!$B$4:$B$263,'SPC Backing (Hide)'!$E$4:$E$263),0),1),'SPC Backing (Hide)'!$AO$3)</f>
        <v>0</v>
      </c>
      <c r="AP171">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1">
        <f t="shared" si="46"/>
        <v>1</v>
      </c>
    </row>
    <row r="172" spans="2:43" x14ac:dyDescent="0.2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f>AVERAGE(INDEX($F$4:$U$263,MATCH(SPC!$B$13,IF(Setup!$B$11="Weekly",'SPC Backing (Hide)'!$B$4:$B$263,'SPC Backing (Hide)'!$E$4:$E$263),0),MATCH($X$2,$F$3:$U$3,0)):INDEX($F$4:$U$263,MATCH(SPC!$B$14,IF(Setup!$B$11="Weekly",'SPC Backing (Hide)'!$B$4:$B$263,'SPC Backing (Hide)'!$E$4:$E$263),0),MATCH('SPC Backing (Hide)'!$X$2,'SPC Backing (Hide)'!$F$3:$U$3,0)))</f>
        <v>0</v>
      </c>
      <c r="Y172" cm="1">
        <f t="array" ref="Y172">ABS(INDEX($F$4:$U$263,ROW(A169),MATCH($X$2,$F$3:$U$3,0))-INDEX($F$4:$U$263,ROW(A168),MATCH($X$2,$F$3:$U$3,0)))</f>
        <v>0</v>
      </c>
      <c r="Z172" t="e">
        <f>AVERAGE(INDEX($Y$4:$Y$263,MATCH(SPC!$B$13,IF(Setup!$B$11="Weekly",'SPC Backing (Hide)'!$B$4:$B$263,'SPC Backing (Hide)'!$E$4:$E$263),0)):INDEX($Y$4:$Y$263,MATCH(SPC!$B$14,IF(Setup!$B$11="Weekly",'SPC Backing (Hide)'!$B$4:$B$263,'SPC Backing (Hide)'!$E$4:$E$263),0),1))</f>
        <v>#DIV/0!</v>
      </c>
      <c r="AA172" t="e">
        <f t="shared" si="33"/>
        <v>#DIV/0!</v>
      </c>
      <c r="AB172" t="e">
        <f t="shared" si="34"/>
        <v>#DIV/0!</v>
      </c>
      <c r="AC172" t="e">
        <f t="shared" si="35"/>
        <v>#DIV/0!</v>
      </c>
      <c r="AD172" t="e">
        <f t="shared" si="36"/>
        <v>#DIV/0!</v>
      </c>
      <c r="AE172" t="e">
        <f t="shared" si="37"/>
        <v>#DIV/0!</v>
      </c>
      <c r="AF172" t="e">
        <f t="shared" si="38"/>
        <v>#DIV/0!</v>
      </c>
      <c r="AG172" t="e">
        <f t="shared" si="39"/>
        <v>#DIV/0!</v>
      </c>
      <c r="AH172" t="e">
        <f t="shared" si="40"/>
        <v>#DIV/0!</v>
      </c>
      <c r="AI172" t="e">
        <f t="shared" si="47"/>
        <v>#DIV/0!</v>
      </c>
      <c r="AJ172" t="e">
        <f t="shared" si="41"/>
        <v>#DIV/0!</v>
      </c>
      <c r="AK172">
        <f t="shared" si="42"/>
        <v>0</v>
      </c>
      <c r="AL172" t="e">
        <f t="shared" si="43"/>
        <v>#N/A</v>
      </c>
      <c r="AM172">
        <f t="shared" si="44"/>
        <v>0</v>
      </c>
      <c r="AN172" t="e">
        <f t="shared" si="45"/>
        <v>#N/A</v>
      </c>
      <c r="AO172">
        <f>_xlfn.PERCENTILE.INC(INDEX($W$4:$W$263,MATCH(SPC!$B$13,IF(Setup!$B$11="Weekly",'SPC Backing (Hide)'!$B$4:$B$263,'SPC Backing (Hide)'!$E$4:$E$263),0),1):INDEX($W$4:$W$263,MATCH(SPC!$B$14,IF(Setup!$B$11="Weekly",'SPC Backing (Hide)'!$B$4:$B$263,'SPC Backing (Hide)'!$E$4:$E$263),0),1),'SPC Backing (Hide)'!$AO$3)</f>
        <v>0</v>
      </c>
      <c r="AP172">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2">
        <f t="shared" si="46"/>
        <v>1</v>
      </c>
    </row>
    <row r="173" spans="2:43" x14ac:dyDescent="0.2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f>AVERAGE(INDEX($F$4:$U$263,MATCH(SPC!$B$13,IF(Setup!$B$11="Weekly",'SPC Backing (Hide)'!$B$4:$B$263,'SPC Backing (Hide)'!$E$4:$E$263),0),MATCH($X$2,$F$3:$U$3,0)):INDEX($F$4:$U$263,MATCH(SPC!$B$14,IF(Setup!$B$11="Weekly",'SPC Backing (Hide)'!$B$4:$B$263,'SPC Backing (Hide)'!$E$4:$E$263),0),MATCH('SPC Backing (Hide)'!$X$2,'SPC Backing (Hide)'!$F$3:$U$3,0)))</f>
        <v>0</v>
      </c>
      <c r="Y173" cm="1">
        <f t="array" ref="Y173">ABS(INDEX($F$4:$U$263,ROW(A170),MATCH($X$2,$F$3:$U$3,0))-INDEX($F$4:$U$263,ROW(A169),MATCH($X$2,$F$3:$U$3,0)))</f>
        <v>0</v>
      </c>
      <c r="Z173" t="e">
        <f>AVERAGE(INDEX($Y$4:$Y$263,MATCH(SPC!$B$13,IF(Setup!$B$11="Weekly",'SPC Backing (Hide)'!$B$4:$B$263,'SPC Backing (Hide)'!$E$4:$E$263),0)):INDEX($Y$4:$Y$263,MATCH(SPC!$B$14,IF(Setup!$B$11="Weekly",'SPC Backing (Hide)'!$B$4:$B$263,'SPC Backing (Hide)'!$E$4:$E$263),0),1))</f>
        <v>#DIV/0!</v>
      </c>
      <c r="AA173" t="e">
        <f t="shared" si="33"/>
        <v>#DIV/0!</v>
      </c>
      <c r="AB173" t="e">
        <f t="shared" si="34"/>
        <v>#DIV/0!</v>
      </c>
      <c r="AC173" t="e">
        <f t="shared" si="35"/>
        <v>#DIV/0!</v>
      </c>
      <c r="AD173" t="e">
        <f t="shared" si="36"/>
        <v>#DIV/0!</v>
      </c>
      <c r="AE173" t="e">
        <f t="shared" si="37"/>
        <v>#DIV/0!</v>
      </c>
      <c r="AF173" t="e">
        <f t="shared" si="38"/>
        <v>#DIV/0!</v>
      </c>
      <c r="AG173" t="e">
        <f t="shared" si="39"/>
        <v>#DIV/0!</v>
      </c>
      <c r="AH173" t="e">
        <f t="shared" si="40"/>
        <v>#DIV/0!</v>
      </c>
      <c r="AI173" t="e">
        <f t="shared" si="47"/>
        <v>#DIV/0!</v>
      </c>
      <c r="AJ173" t="e">
        <f t="shared" si="41"/>
        <v>#DIV/0!</v>
      </c>
      <c r="AK173">
        <f t="shared" si="42"/>
        <v>0</v>
      </c>
      <c r="AL173" t="e">
        <f t="shared" si="43"/>
        <v>#N/A</v>
      </c>
      <c r="AM173">
        <f t="shared" si="44"/>
        <v>0</v>
      </c>
      <c r="AN173" t="e">
        <f t="shared" si="45"/>
        <v>#N/A</v>
      </c>
      <c r="AO173">
        <f>_xlfn.PERCENTILE.INC(INDEX($W$4:$W$263,MATCH(SPC!$B$13,IF(Setup!$B$11="Weekly",'SPC Backing (Hide)'!$B$4:$B$263,'SPC Backing (Hide)'!$E$4:$E$263),0),1):INDEX($W$4:$W$263,MATCH(SPC!$B$14,IF(Setup!$B$11="Weekly",'SPC Backing (Hide)'!$B$4:$B$263,'SPC Backing (Hide)'!$E$4:$E$263),0),1),'SPC Backing (Hide)'!$AO$3)</f>
        <v>0</v>
      </c>
      <c r="AP173">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3">
        <f t="shared" si="46"/>
        <v>1</v>
      </c>
    </row>
    <row r="174" spans="2:43" x14ac:dyDescent="0.2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f>AVERAGE(INDEX($F$4:$U$263,MATCH(SPC!$B$13,IF(Setup!$B$11="Weekly",'SPC Backing (Hide)'!$B$4:$B$263,'SPC Backing (Hide)'!$E$4:$E$263),0),MATCH($X$2,$F$3:$U$3,0)):INDEX($F$4:$U$263,MATCH(SPC!$B$14,IF(Setup!$B$11="Weekly",'SPC Backing (Hide)'!$B$4:$B$263,'SPC Backing (Hide)'!$E$4:$E$263),0),MATCH('SPC Backing (Hide)'!$X$2,'SPC Backing (Hide)'!$F$3:$U$3,0)))</f>
        <v>0</v>
      </c>
      <c r="Y174" cm="1">
        <f t="array" ref="Y174">ABS(INDEX($F$4:$U$263,ROW(A171),MATCH($X$2,$F$3:$U$3,0))-INDEX($F$4:$U$263,ROW(A170),MATCH($X$2,$F$3:$U$3,0)))</f>
        <v>0</v>
      </c>
      <c r="Z174" t="e">
        <f>AVERAGE(INDEX($Y$4:$Y$263,MATCH(SPC!$B$13,IF(Setup!$B$11="Weekly",'SPC Backing (Hide)'!$B$4:$B$263,'SPC Backing (Hide)'!$E$4:$E$263),0)):INDEX($Y$4:$Y$263,MATCH(SPC!$B$14,IF(Setup!$B$11="Weekly",'SPC Backing (Hide)'!$B$4:$B$263,'SPC Backing (Hide)'!$E$4:$E$263),0),1))</f>
        <v>#DIV/0!</v>
      </c>
      <c r="AA174" t="e">
        <f t="shared" si="33"/>
        <v>#DIV/0!</v>
      </c>
      <c r="AB174" t="e">
        <f t="shared" si="34"/>
        <v>#DIV/0!</v>
      </c>
      <c r="AC174" t="e">
        <f t="shared" si="35"/>
        <v>#DIV/0!</v>
      </c>
      <c r="AD174" t="e">
        <f t="shared" si="36"/>
        <v>#DIV/0!</v>
      </c>
      <c r="AE174" t="e">
        <f t="shared" si="37"/>
        <v>#DIV/0!</v>
      </c>
      <c r="AF174" t="e">
        <f t="shared" si="38"/>
        <v>#DIV/0!</v>
      </c>
      <c r="AG174" t="e">
        <f t="shared" si="39"/>
        <v>#DIV/0!</v>
      </c>
      <c r="AH174" t="e">
        <f t="shared" si="40"/>
        <v>#DIV/0!</v>
      </c>
      <c r="AI174" t="e">
        <f t="shared" si="47"/>
        <v>#DIV/0!</v>
      </c>
      <c r="AJ174" t="e">
        <f t="shared" si="41"/>
        <v>#DIV/0!</v>
      </c>
      <c r="AK174">
        <f t="shared" si="42"/>
        <v>0</v>
      </c>
      <c r="AL174" t="e">
        <f t="shared" si="43"/>
        <v>#N/A</v>
      </c>
      <c r="AM174">
        <f t="shared" si="44"/>
        <v>0</v>
      </c>
      <c r="AN174" t="e">
        <f t="shared" si="45"/>
        <v>#N/A</v>
      </c>
      <c r="AO174">
        <f>_xlfn.PERCENTILE.INC(INDEX($W$4:$W$263,MATCH(SPC!$B$13,IF(Setup!$B$11="Weekly",'SPC Backing (Hide)'!$B$4:$B$263,'SPC Backing (Hide)'!$E$4:$E$263),0),1):INDEX($W$4:$W$263,MATCH(SPC!$B$14,IF(Setup!$B$11="Weekly",'SPC Backing (Hide)'!$B$4:$B$263,'SPC Backing (Hide)'!$E$4:$E$263),0),1),'SPC Backing (Hide)'!$AO$3)</f>
        <v>0</v>
      </c>
      <c r="AP174">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4">
        <f t="shared" si="46"/>
        <v>1</v>
      </c>
    </row>
    <row r="175" spans="2:43" x14ac:dyDescent="0.2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f>AVERAGE(INDEX($F$4:$U$263,MATCH(SPC!$B$13,IF(Setup!$B$11="Weekly",'SPC Backing (Hide)'!$B$4:$B$263,'SPC Backing (Hide)'!$E$4:$E$263),0),MATCH($X$2,$F$3:$U$3,0)):INDEX($F$4:$U$263,MATCH(SPC!$B$14,IF(Setup!$B$11="Weekly",'SPC Backing (Hide)'!$B$4:$B$263,'SPC Backing (Hide)'!$E$4:$E$263),0),MATCH('SPC Backing (Hide)'!$X$2,'SPC Backing (Hide)'!$F$3:$U$3,0)))</f>
        <v>0</v>
      </c>
      <c r="Y175" cm="1">
        <f t="array" ref="Y175">ABS(INDEX($F$4:$U$263,ROW(A172),MATCH($X$2,$F$3:$U$3,0))-INDEX($F$4:$U$263,ROW(A171),MATCH($X$2,$F$3:$U$3,0)))</f>
        <v>0</v>
      </c>
      <c r="Z175" t="e">
        <f>AVERAGE(INDEX($Y$4:$Y$263,MATCH(SPC!$B$13,IF(Setup!$B$11="Weekly",'SPC Backing (Hide)'!$B$4:$B$263,'SPC Backing (Hide)'!$E$4:$E$263),0)):INDEX($Y$4:$Y$263,MATCH(SPC!$B$14,IF(Setup!$B$11="Weekly",'SPC Backing (Hide)'!$B$4:$B$263,'SPC Backing (Hide)'!$E$4:$E$263),0),1))</f>
        <v>#DIV/0!</v>
      </c>
      <c r="AA175" t="e">
        <f t="shared" si="33"/>
        <v>#DIV/0!</v>
      </c>
      <c r="AB175" t="e">
        <f t="shared" si="34"/>
        <v>#DIV/0!</v>
      </c>
      <c r="AC175" t="e">
        <f t="shared" si="35"/>
        <v>#DIV/0!</v>
      </c>
      <c r="AD175" t="e">
        <f t="shared" si="36"/>
        <v>#DIV/0!</v>
      </c>
      <c r="AE175" t="e">
        <f t="shared" si="37"/>
        <v>#DIV/0!</v>
      </c>
      <c r="AF175" t="e">
        <f t="shared" si="38"/>
        <v>#DIV/0!</v>
      </c>
      <c r="AG175" t="e">
        <f t="shared" si="39"/>
        <v>#DIV/0!</v>
      </c>
      <c r="AH175" t="e">
        <f t="shared" si="40"/>
        <v>#DIV/0!</v>
      </c>
      <c r="AI175" t="e">
        <f t="shared" si="47"/>
        <v>#DIV/0!</v>
      </c>
      <c r="AJ175" t="e">
        <f t="shared" si="41"/>
        <v>#DIV/0!</v>
      </c>
      <c r="AK175">
        <f t="shared" si="42"/>
        <v>0</v>
      </c>
      <c r="AL175" t="e">
        <f t="shared" si="43"/>
        <v>#N/A</v>
      </c>
      <c r="AM175">
        <f t="shared" si="44"/>
        <v>0</v>
      </c>
      <c r="AN175" t="e">
        <f t="shared" si="45"/>
        <v>#N/A</v>
      </c>
      <c r="AO175">
        <f>_xlfn.PERCENTILE.INC(INDEX($W$4:$W$263,MATCH(SPC!$B$13,IF(Setup!$B$11="Weekly",'SPC Backing (Hide)'!$B$4:$B$263,'SPC Backing (Hide)'!$E$4:$E$263),0),1):INDEX($W$4:$W$263,MATCH(SPC!$B$14,IF(Setup!$B$11="Weekly",'SPC Backing (Hide)'!$B$4:$B$263,'SPC Backing (Hide)'!$E$4:$E$263),0),1),'SPC Backing (Hide)'!$AO$3)</f>
        <v>0</v>
      </c>
      <c r="AP175">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5">
        <f t="shared" si="46"/>
        <v>1</v>
      </c>
    </row>
    <row r="176" spans="2:43" x14ac:dyDescent="0.2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f>AVERAGE(INDEX($F$4:$U$263,MATCH(SPC!$B$13,IF(Setup!$B$11="Weekly",'SPC Backing (Hide)'!$B$4:$B$263,'SPC Backing (Hide)'!$E$4:$E$263),0),MATCH($X$2,$F$3:$U$3,0)):INDEX($F$4:$U$263,MATCH(SPC!$B$14,IF(Setup!$B$11="Weekly",'SPC Backing (Hide)'!$B$4:$B$263,'SPC Backing (Hide)'!$E$4:$E$263),0),MATCH('SPC Backing (Hide)'!$X$2,'SPC Backing (Hide)'!$F$3:$U$3,0)))</f>
        <v>0</v>
      </c>
      <c r="Y176" cm="1">
        <f t="array" ref="Y176">ABS(INDEX($F$4:$U$263,ROW(A173),MATCH($X$2,$F$3:$U$3,0))-INDEX($F$4:$U$263,ROW(A172),MATCH($X$2,$F$3:$U$3,0)))</f>
        <v>0</v>
      </c>
      <c r="Z176" t="e">
        <f>AVERAGE(INDEX($Y$4:$Y$263,MATCH(SPC!$B$13,IF(Setup!$B$11="Weekly",'SPC Backing (Hide)'!$B$4:$B$263,'SPC Backing (Hide)'!$E$4:$E$263),0)):INDEX($Y$4:$Y$263,MATCH(SPC!$B$14,IF(Setup!$B$11="Weekly",'SPC Backing (Hide)'!$B$4:$B$263,'SPC Backing (Hide)'!$E$4:$E$263),0),1))</f>
        <v>#DIV/0!</v>
      </c>
      <c r="AA176" t="e">
        <f t="shared" si="33"/>
        <v>#DIV/0!</v>
      </c>
      <c r="AB176" t="e">
        <f t="shared" si="34"/>
        <v>#DIV/0!</v>
      </c>
      <c r="AC176" t="e">
        <f t="shared" si="35"/>
        <v>#DIV/0!</v>
      </c>
      <c r="AD176" t="e">
        <f t="shared" si="36"/>
        <v>#DIV/0!</v>
      </c>
      <c r="AE176" t="e">
        <f t="shared" si="37"/>
        <v>#DIV/0!</v>
      </c>
      <c r="AF176" t="e">
        <f t="shared" si="38"/>
        <v>#DIV/0!</v>
      </c>
      <c r="AG176" t="e">
        <f t="shared" si="39"/>
        <v>#DIV/0!</v>
      </c>
      <c r="AH176" t="e">
        <f t="shared" si="40"/>
        <v>#DIV/0!</v>
      </c>
      <c r="AI176" t="e">
        <f t="shared" si="47"/>
        <v>#DIV/0!</v>
      </c>
      <c r="AJ176" t="e">
        <f t="shared" si="41"/>
        <v>#DIV/0!</v>
      </c>
      <c r="AK176">
        <f t="shared" si="42"/>
        <v>0</v>
      </c>
      <c r="AL176" t="e">
        <f t="shared" si="43"/>
        <v>#N/A</v>
      </c>
      <c r="AM176">
        <f t="shared" si="44"/>
        <v>0</v>
      </c>
      <c r="AN176" t="e">
        <f t="shared" si="45"/>
        <v>#N/A</v>
      </c>
      <c r="AO176">
        <f>_xlfn.PERCENTILE.INC(INDEX($W$4:$W$263,MATCH(SPC!$B$13,IF(Setup!$B$11="Weekly",'SPC Backing (Hide)'!$B$4:$B$263,'SPC Backing (Hide)'!$E$4:$E$263),0),1):INDEX($W$4:$W$263,MATCH(SPC!$B$14,IF(Setup!$B$11="Weekly",'SPC Backing (Hide)'!$B$4:$B$263,'SPC Backing (Hide)'!$E$4:$E$263),0),1),'SPC Backing (Hide)'!$AO$3)</f>
        <v>0</v>
      </c>
      <c r="AP176">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6">
        <f t="shared" si="46"/>
        <v>1</v>
      </c>
    </row>
    <row r="177" spans="2:43" x14ac:dyDescent="0.2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f>AVERAGE(INDEX($F$4:$U$263,MATCH(SPC!$B$13,IF(Setup!$B$11="Weekly",'SPC Backing (Hide)'!$B$4:$B$263,'SPC Backing (Hide)'!$E$4:$E$263),0),MATCH($X$2,$F$3:$U$3,0)):INDEX($F$4:$U$263,MATCH(SPC!$B$14,IF(Setup!$B$11="Weekly",'SPC Backing (Hide)'!$B$4:$B$263,'SPC Backing (Hide)'!$E$4:$E$263),0),MATCH('SPC Backing (Hide)'!$X$2,'SPC Backing (Hide)'!$F$3:$U$3,0)))</f>
        <v>0</v>
      </c>
      <c r="Y177" cm="1">
        <f t="array" ref="Y177">ABS(INDEX($F$4:$U$263,ROW(A174),MATCH($X$2,$F$3:$U$3,0))-INDEX($F$4:$U$263,ROW(A173),MATCH($X$2,$F$3:$U$3,0)))</f>
        <v>0</v>
      </c>
      <c r="Z177" t="e">
        <f>AVERAGE(INDEX($Y$4:$Y$263,MATCH(SPC!$B$13,IF(Setup!$B$11="Weekly",'SPC Backing (Hide)'!$B$4:$B$263,'SPC Backing (Hide)'!$E$4:$E$263),0)):INDEX($Y$4:$Y$263,MATCH(SPC!$B$14,IF(Setup!$B$11="Weekly",'SPC Backing (Hide)'!$B$4:$B$263,'SPC Backing (Hide)'!$E$4:$E$263),0),1))</f>
        <v>#DIV/0!</v>
      </c>
      <c r="AA177" t="e">
        <f t="shared" si="33"/>
        <v>#DIV/0!</v>
      </c>
      <c r="AB177" t="e">
        <f t="shared" si="34"/>
        <v>#DIV/0!</v>
      </c>
      <c r="AC177" t="e">
        <f t="shared" si="35"/>
        <v>#DIV/0!</v>
      </c>
      <c r="AD177" t="e">
        <f t="shared" si="36"/>
        <v>#DIV/0!</v>
      </c>
      <c r="AE177" t="e">
        <f t="shared" si="37"/>
        <v>#DIV/0!</v>
      </c>
      <c r="AF177" t="e">
        <f t="shared" si="38"/>
        <v>#DIV/0!</v>
      </c>
      <c r="AG177" t="e">
        <f t="shared" si="39"/>
        <v>#DIV/0!</v>
      </c>
      <c r="AH177" t="e">
        <f t="shared" si="40"/>
        <v>#DIV/0!</v>
      </c>
      <c r="AI177" t="e">
        <f t="shared" si="47"/>
        <v>#DIV/0!</v>
      </c>
      <c r="AJ177" t="e">
        <f t="shared" si="41"/>
        <v>#DIV/0!</v>
      </c>
      <c r="AK177">
        <f t="shared" si="42"/>
        <v>0</v>
      </c>
      <c r="AL177" t="e">
        <f t="shared" si="43"/>
        <v>#N/A</v>
      </c>
      <c r="AM177">
        <f t="shared" si="44"/>
        <v>0</v>
      </c>
      <c r="AN177" t="e">
        <f t="shared" si="45"/>
        <v>#N/A</v>
      </c>
      <c r="AO177">
        <f>_xlfn.PERCENTILE.INC(INDEX($W$4:$W$263,MATCH(SPC!$B$13,IF(Setup!$B$11="Weekly",'SPC Backing (Hide)'!$B$4:$B$263,'SPC Backing (Hide)'!$E$4:$E$263),0),1):INDEX($W$4:$W$263,MATCH(SPC!$B$14,IF(Setup!$B$11="Weekly",'SPC Backing (Hide)'!$B$4:$B$263,'SPC Backing (Hide)'!$E$4:$E$263),0),1),'SPC Backing (Hide)'!$AO$3)</f>
        <v>0</v>
      </c>
      <c r="AP177">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7">
        <f t="shared" si="46"/>
        <v>1</v>
      </c>
    </row>
    <row r="178" spans="2:43" x14ac:dyDescent="0.2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f>AVERAGE(INDEX($F$4:$U$263,MATCH(SPC!$B$13,IF(Setup!$B$11="Weekly",'SPC Backing (Hide)'!$B$4:$B$263,'SPC Backing (Hide)'!$E$4:$E$263),0),MATCH($X$2,$F$3:$U$3,0)):INDEX($F$4:$U$263,MATCH(SPC!$B$14,IF(Setup!$B$11="Weekly",'SPC Backing (Hide)'!$B$4:$B$263,'SPC Backing (Hide)'!$E$4:$E$263),0),MATCH('SPC Backing (Hide)'!$X$2,'SPC Backing (Hide)'!$F$3:$U$3,0)))</f>
        <v>0</v>
      </c>
      <c r="Y178" cm="1">
        <f t="array" ref="Y178">ABS(INDEX($F$4:$U$263,ROW(A175),MATCH($X$2,$F$3:$U$3,0))-INDEX($F$4:$U$263,ROW(A174),MATCH($X$2,$F$3:$U$3,0)))</f>
        <v>0</v>
      </c>
      <c r="Z178" t="e">
        <f>AVERAGE(INDEX($Y$4:$Y$263,MATCH(SPC!$B$13,IF(Setup!$B$11="Weekly",'SPC Backing (Hide)'!$B$4:$B$263,'SPC Backing (Hide)'!$E$4:$E$263),0)):INDEX($Y$4:$Y$263,MATCH(SPC!$B$14,IF(Setup!$B$11="Weekly",'SPC Backing (Hide)'!$B$4:$B$263,'SPC Backing (Hide)'!$E$4:$E$263),0),1))</f>
        <v>#DIV/0!</v>
      </c>
      <c r="AA178" t="e">
        <f t="shared" si="33"/>
        <v>#DIV/0!</v>
      </c>
      <c r="AB178" t="e">
        <f t="shared" si="34"/>
        <v>#DIV/0!</v>
      </c>
      <c r="AC178" t="e">
        <f t="shared" si="35"/>
        <v>#DIV/0!</v>
      </c>
      <c r="AD178" t="e">
        <f t="shared" si="36"/>
        <v>#DIV/0!</v>
      </c>
      <c r="AE178" t="e">
        <f t="shared" si="37"/>
        <v>#DIV/0!</v>
      </c>
      <c r="AF178" t="e">
        <f t="shared" si="38"/>
        <v>#DIV/0!</v>
      </c>
      <c r="AG178" t="e">
        <f t="shared" si="39"/>
        <v>#DIV/0!</v>
      </c>
      <c r="AH178" t="e">
        <f t="shared" si="40"/>
        <v>#DIV/0!</v>
      </c>
      <c r="AI178" t="e">
        <f t="shared" si="47"/>
        <v>#DIV/0!</v>
      </c>
      <c r="AJ178" t="e">
        <f t="shared" si="41"/>
        <v>#DIV/0!</v>
      </c>
      <c r="AK178">
        <f t="shared" si="42"/>
        <v>0</v>
      </c>
      <c r="AL178" t="e">
        <f t="shared" si="43"/>
        <v>#N/A</v>
      </c>
      <c r="AM178">
        <f t="shared" si="44"/>
        <v>0</v>
      </c>
      <c r="AN178" t="e">
        <f t="shared" si="45"/>
        <v>#N/A</v>
      </c>
      <c r="AO178">
        <f>_xlfn.PERCENTILE.INC(INDEX($W$4:$W$263,MATCH(SPC!$B$13,IF(Setup!$B$11="Weekly",'SPC Backing (Hide)'!$B$4:$B$263,'SPC Backing (Hide)'!$E$4:$E$263),0),1):INDEX($W$4:$W$263,MATCH(SPC!$B$14,IF(Setup!$B$11="Weekly",'SPC Backing (Hide)'!$B$4:$B$263,'SPC Backing (Hide)'!$E$4:$E$263),0),1),'SPC Backing (Hide)'!$AO$3)</f>
        <v>0</v>
      </c>
      <c r="AP178">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8">
        <f t="shared" si="46"/>
        <v>1</v>
      </c>
    </row>
    <row r="179" spans="2:43" x14ac:dyDescent="0.2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f>AVERAGE(INDEX($F$4:$U$263,MATCH(SPC!$B$13,IF(Setup!$B$11="Weekly",'SPC Backing (Hide)'!$B$4:$B$263,'SPC Backing (Hide)'!$E$4:$E$263),0),MATCH($X$2,$F$3:$U$3,0)):INDEX($F$4:$U$263,MATCH(SPC!$B$14,IF(Setup!$B$11="Weekly",'SPC Backing (Hide)'!$B$4:$B$263,'SPC Backing (Hide)'!$E$4:$E$263),0),MATCH('SPC Backing (Hide)'!$X$2,'SPC Backing (Hide)'!$F$3:$U$3,0)))</f>
        <v>0</v>
      </c>
      <c r="Y179" cm="1">
        <f t="array" ref="Y179">ABS(INDEX($F$4:$U$263,ROW(A176),MATCH($X$2,$F$3:$U$3,0))-INDEX($F$4:$U$263,ROW(A175),MATCH($X$2,$F$3:$U$3,0)))</f>
        <v>0</v>
      </c>
      <c r="Z179" t="e">
        <f>AVERAGE(INDEX($Y$4:$Y$263,MATCH(SPC!$B$13,IF(Setup!$B$11="Weekly",'SPC Backing (Hide)'!$B$4:$B$263,'SPC Backing (Hide)'!$E$4:$E$263),0)):INDEX($Y$4:$Y$263,MATCH(SPC!$B$14,IF(Setup!$B$11="Weekly",'SPC Backing (Hide)'!$B$4:$B$263,'SPC Backing (Hide)'!$E$4:$E$263),0),1))</f>
        <v>#DIV/0!</v>
      </c>
      <c r="AA179" t="e">
        <f t="shared" si="33"/>
        <v>#DIV/0!</v>
      </c>
      <c r="AB179" t="e">
        <f t="shared" si="34"/>
        <v>#DIV/0!</v>
      </c>
      <c r="AC179" t="e">
        <f t="shared" si="35"/>
        <v>#DIV/0!</v>
      </c>
      <c r="AD179" t="e">
        <f t="shared" si="36"/>
        <v>#DIV/0!</v>
      </c>
      <c r="AE179" t="e">
        <f t="shared" si="37"/>
        <v>#DIV/0!</v>
      </c>
      <c r="AF179" t="e">
        <f t="shared" si="38"/>
        <v>#DIV/0!</v>
      </c>
      <c r="AG179" t="e">
        <f t="shared" si="39"/>
        <v>#DIV/0!</v>
      </c>
      <c r="AH179" t="e">
        <f t="shared" si="40"/>
        <v>#DIV/0!</v>
      </c>
      <c r="AI179" t="e">
        <f t="shared" si="47"/>
        <v>#DIV/0!</v>
      </c>
      <c r="AJ179" t="e">
        <f t="shared" si="41"/>
        <v>#DIV/0!</v>
      </c>
      <c r="AK179">
        <f t="shared" si="42"/>
        <v>0</v>
      </c>
      <c r="AL179" t="e">
        <f t="shared" si="43"/>
        <v>#N/A</v>
      </c>
      <c r="AM179">
        <f t="shared" si="44"/>
        <v>0</v>
      </c>
      <c r="AN179" t="e">
        <f t="shared" si="45"/>
        <v>#N/A</v>
      </c>
      <c r="AO179">
        <f>_xlfn.PERCENTILE.INC(INDEX($W$4:$W$263,MATCH(SPC!$B$13,IF(Setup!$B$11="Weekly",'SPC Backing (Hide)'!$B$4:$B$263,'SPC Backing (Hide)'!$E$4:$E$263),0),1):INDEX($W$4:$W$263,MATCH(SPC!$B$14,IF(Setup!$B$11="Weekly",'SPC Backing (Hide)'!$B$4:$B$263,'SPC Backing (Hide)'!$E$4:$E$263),0),1),'SPC Backing (Hide)'!$AO$3)</f>
        <v>0</v>
      </c>
      <c r="AP179">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9">
        <f t="shared" si="46"/>
        <v>1</v>
      </c>
    </row>
    <row r="180" spans="2:43" x14ac:dyDescent="0.2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f>AVERAGE(INDEX($F$4:$U$263,MATCH(SPC!$B$13,IF(Setup!$B$11="Weekly",'SPC Backing (Hide)'!$B$4:$B$263,'SPC Backing (Hide)'!$E$4:$E$263),0),MATCH($X$2,$F$3:$U$3,0)):INDEX($F$4:$U$263,MATCH(SPC!$B$14,IF(Setup!$B$11="Weekly",'SPC Backing (Hide)'!$B$4:$B$263,'SPC Backing (Hide)'!$E$4:$E$263),0),MATCH('SPC Backing (Hide)'!$X$2,'SPC Backing (Hide)'!$F$3:$U$3,0)))</f>
        <v>0</v>
      </c>
      <c r="Y180" cm="1">
        <f t="array" ref="Y180">ABS(INDEX($F$4:$U$263,ROW(A177),MATCH($X$2,$F$3:$U$3,0))-INDEX($F$4:$U$263,ROW(A176),MATCH($X$2,$F$3:$U$3,0)))</f>
        <v>0</v>
      </c>
      <c r="Z180" t="e">
        <f>AVERAGE(INDEX($Y$4:$Y$263,MATCH(SPC!$B$13,IF(Setup!$B$11="Weekly",'SPC Backing (Hide)'!$B$4:$B$263,'SPC Backing (Hide)'!$E$4:$E$263),0)):INDEX($Y$4:$Y$263,MATCH(SPC!$B$14,IF(Setup!$B$11="Weekly",'SPC Backing (Hide)'!$B$4:$B$263,'SPC Backing (Hide)'!$E$4:$E$263),0),1))</f>
        <v>#DIV/0!</v>
      </c>
      <c r="AA180" t="e">
        <f t="shared" si="33"/>
        <v>#DIV/0!</v>
      </c>
      <c r="AB180" t="e">
        <f t="shared" si="34"/>
        <v>#DIV/0!</v>
      </c>
      <c r="AC180" t="e">
        <f t="shared" si="35"/>
        <v>#DIV/0!</v>
      </c>
      <c r="AD180" t="e">
        <f t="shared" si="36"/>
        <v>#DIV/0!</v>
      </c>
      <c r="AE180" t="e">
        <f t="shared" si="37"/>
        <v>#DIV/0!</v>
      </c>
      <c r="AF180" t="e">
        <f t="shared" si="38"/>
        <v>#DIV/0!</v>
      </c>
      <c r="AG180" t="e">
        <f t="shared" si="39"/>
        <v>#DIV/0!</v>
      </c>
      <c r="AH180" t="e">
        <f t="shared" si="40"/>
        <v>#DIV/0!</v>
      </c>
      <c r="AI180" t="e">
        <f t="shared" si="47"/>
        <v>#DIV/0!</v>
      </c>
      <c r="AJ180" t="e">
        <f t="shared" si="41"/>
        <v>#DIV/0!</v>
      </c>
      <c r="AK180">
        <f t="shared" si="42"/>
        <v>0</v>
      </c>
      <c r="AL180" t="e">
        <f t="shared" si="43"/>
        <v>#N/A</v>
      </c>
      <c r="AM180">
        <f t="shared" si="44"/>
        <v>0</v>
      </c>
      <c r="AN180" t="e">
        <f t="shared" si="45"/>
        <v>#N/A</v>
      </c>
      <c r="AO180">
        <f>_xlfn.PERCENTILE.INC(INDEX($W$4:$W$263,MATCH(SPC!$B$13,IF(Setup!$B$11="Weekly",'SPC Backing (Hide)'!$B$4:$B$263,'SPC Backing (Hide)'!$E$4:$E$263),0),1):INDEX($W$4:$W$263,MATCH(SPC!$B$14,IF(Setup!$B$11="Weekly",'SPC Backing (Hide)'!$B$4:$B$263,'SPC Backing (Hide)'!$E$4:$E$263),0),1),'SPC Backing (Hide)'!$AO$3)</f>
        <v>0</v>
      </c>
      <c r="AP180">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0">
        <f t="shared" si="46"/>
        <v>1</v>
      </c>
    </row>
    <row r="181" spans="2:43" x14ac:dyDescent="0.2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f>AVERAGE(INDEX($F$4:$U$263,MATCH(SPC!$B$13,IF(Setup!$B$11="Weekly",'SPC Backing (Hide)'!$B$4:$B$263,'SPC Backing (Hide)'!$E$4:$E$263),0),MATCH($X$2,$F$3:$U$3,0)):INDEX($F$4:$U$263,MATCH(SPC!$B$14,IF(Setup!$B$11="Weekly",'SPC Backing (Hide)'!$B$4:$B$263,'SPC Backing (Hide)'!$E$4:$E$263),0),MATCH('SPC Backing (Hide)'!$X$2,'SPC Backing (Hide)'!$F$3:$U$3,0)))</f>
        <v>0</v>
      </c>
      <c r="Y181" cm="1">
        <f t="array" ref="Y181">ABS(INDEX($F$4:$U$263,ROW(A178),MATCH($X$2,$F$3:$U$3,0))-INDEX($F$4:$U$263,ROW(A177),MATCH($X$2,$F$3:$U$3,0)))</f>
        <v>0</v>
      </c>
      <c r="Z181" t="e">
        <f>AVERAGE(INDEX($Y$4:$Y$263,MATCH(SPC!$B$13,IF(Setup!$B$11="Weekly",'SPC Backing (Hide)'!$B$4:$B$263,'SPC Backing (Hide)'!$E$4:$E$263),0)):INDEX($Y$4:$Y$263,MATCH(SPC!$B$14,IF(Setup!$B$11="Weekly",'SPC Backing (Hide)'!$B$4:$B$263,'SPC Backing (Hide)'!$E$4:$E$263),0),1))</f>
        <v>#DIV/0!</v>
      </c>
      <c r="AA181" t="e">
        <f t="shared" si="33"/>
        <v>#DIV/0!</v>
      </c>
      <c r="AB181" t="e">
        <f t="shared" si="34"/>
        <v>#DIV/0!</v>
      </c>
      <c r="AC181" t="e">
        <f t="shared" si="35"/>
        <v>#DIV/0!</v>
      </c>
      <c r="AD181" t="e">
        <f t="shared" si="36"/>
        <v>#DIV/0!</v>
      </c>
      <c r="AE181" t="e">
        <f t="shared" si="37"/>
        <v>#DIV/0!</v>
      </c>
      <c r="AF181" t="e">
        <f t="shared" si="38"/>
        <v>#DIV/0!</v>
      </c>
      <c r="AG181" t="e">
        <f t="shared" si="39"/>
        <v>#DIV/0!</v>
      </c>
      <c r="AH181" t="e">
        <f t="shared" si="40"/>
        <v>#DIV/0!</v>
      </c>
      <c r="AI181" t="e">
        <f t="shared" si="47"/>
        <v>#DIV/0!</v>
      </c>
      <c r="AJ181" t="e">
        <f t="shared" si="41"/>
        <v>#DIV/0!</v>
      </c>
      <c r="AK181">
        <f t="shared" si="42"/>
        <v>0</v>
      </c>
      <c r="AL181" t="e">
        <f t="shared" si="43"/>
        <v>#N/A</v>
      </c>
      <c r="AM181">
        <f t="shared" si="44"/>
        <v>0</v>
      </c>
      <c r="AN181" t="e">
        <f t="shared" si="45"/>
        <v>#N/A</v>
      </c>
      <c r="AO181">
        <f>_xlfn.PERCENTILE.INC(INDEX($W$4:$W$263,MATCH(SPC!$B$13,IF(Setup!$B$11="Weekly",'SPC Backing (Hide)'!$B$4:$B$263,'SPC Backing (Hide)'!$E$4:$E$263),0),1):INDEX($W$4:$W$263,MATCH(SPC!$B$14,IF(Setup!$B$11="Weekly",'SPC Backing (Hide)'!$B$4:$B$263,'SPC Backing (Hide)'!$E$4:$E$263),0),1),'SPC Backing (Hide)'!$AO$3)</f>
        <v>0</v>
      </c>
      <c r="AP181">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1">
        <f t="shared" si="46"/>
        <v>1</v>
      </c>
    </row>
    <row r="182" spans="2:43" x14ac:dyDescent="0.2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f>AVERAGE(INDEX($F$4:$U$263,MATCH(SPC!$B$13,IF(Setup!$B$11="Weekly",'SPC Backing (Hide)'!$B$4:$B$263,'SPC Backing (Hide)'!$E$4:$E$263),0),MATCH($X$2,$F$3:$U$3,0)):INDEX($F$4:$U$263,MATCH(SPC!$B$14,IF(Setup!$B$11="Weekly",'SPC Backing (Hide)'!$B$4:$B$263,'SPC Backing (Hide)'!$E$4:$E$263),0),MATCH('SPC Backing (Hide)'!$X$2,'SPC Backing (Hide)'!$F$3:$U$3,0)))</f>
        <v>0</v>
      </c>
      <c r="Y182" cm="1">
        <f t="array" ref="Y182">ABS(INDEX($F$4:$U$263,ROW(A179),MATCH($X$2,$F$3:$U$3,0))-INDEX($F$4:$U$263,ROW(A178),MATCH($X$2,$F$3:$U$3,0)))</f>
        <v>0</v>
      </c>
      <c r="Z182" t="e">
        <f>AVERAGE(INDEX($Y$4:$Y$263,MATCH(SPC!$B$13,IF(Setup!$B$11="Weekly",'SPC Backing (Hide)'!$B$4:$B$263,'SPC Backing (Hide)'!$E$4:$E$263),0)):INDEX($Y$4:$Y$263,MATCH(SPC!$B$14,IF(Setup!$B$11="Weekly",'SPC Backing (Hide)'!$B$4:$B$263,'SPC Backing (Hide)'!$E$4:$E$263),0),1))</f>
        <v>#DIV/0!</v>
      </c>
      <c r="AA182" t="e">
        <f t="shared" si="33"/>
        <v>#DIV/0!</v>
      </c>
      <c r="AB182" t="e">
        <f t="shared" si="34"/>
        <v>#DIV/0!</v>
      </c>
      <c r="AC182" t="e">
        <f t="shared" si="35"/>
        <v>#DIV/0!</v>
      </c>
      <c r="AD182" t="e">
        <f t="shared" si="36"/>
        <v>#DIV/0!</v>
      </c>
      <c r="AE182" t="e">
        <f t="shared" si="37"/>
        <v>#DIV/0!</v>
      </c>
      <c r="AF182" t="e">
        <f t="shared" si="38"/>
        <v>#DIV/0!</v>
      </c>
      <c r="AG182" t="e">
        <f t="shared" si="39"/>
        <v>#DIV/0!</v>
      </c>
      <c r="AH182" t="e">
        <f t="shared" si="40"/>
        <v>#DIV/0!</v>
      </c>
      <c r="AI182" t="e">
        <f t="shared" si="47"/>
        <v>#DIV/0!</v>
      </c>
      <c r="AJ182" t="e">
        <f t="shared" si="41"/>
        <v>#DIV/0!</v>
      </c>
      <c r="AK182">
        <f t="shared" si="42"/>
        <v>0</v>
      </c>
      <c r="AL182" t="e">
        <f t="shared" si="43"/>
        <v>#N/A</v>
      </c>
      <c r="AM182">
        <f t="shared" si="44"/>
        <v>0</v>
      </c>
      <c r="AN182" t="e">
        <f t="shared" si="45"/>
        <v>#N/A</v>
      </c>
      <c r="AO182">
        <f>_xlfn.PERCENTILE.INC(INDEX($W$4:$W$263,MATCH(SPC!$B$13,IF(Setup!$B$11="Weekly",'SPC Backing (Hide)'!$B$4:$B$263,'SPC Backing (Hide)'!$E$4:$E$263),0),1):INDEX($W$4:$W$263,MATCH(SPC!$B$14,IF(Setup!$B$11="Weekly",'SPC Backing (Hide)'!$B$4:$B$263,'SPC Backing (Hide)'!$E$4:$E$263),0),1),'SPC Backing (Hide)'!$AO$3)</f>
        <v>0</v>
      </c>
      <c r="AP182">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2">
        <f t="shared" si="46"/>
        <v>1</v>
      </c>
    </row>
    <row r="183" spans="2:43" x14ac:dyDescent="0.2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f>AVERAGE(INDEX($F$4:$U$263,MATCH(SPC!$B$13,IF(Setup!$B$11="Weekly",'SPC Backing (Hide)'!$B$4:$B$263,'SPC Backing (Hide)'!$E$4:$E$263),0),MATCH($X$2,$F$3:$U$3,0)):INDEX($F$4:$U$263,MATCH(SPC!$B$14,IF(Setup!$B$11="Weekly",'SPC Backing (Hide)'!$B$4:$B$263,'SPC Backing (Hide)'!$E$4:$E$263),0),MATCH('SPC Backing (Hide)'!$X$2,'SPC Backing (Hide)'!$F$3:$U$3,0)))</f>
        <v>0</v>
      </c>
      <c r="Y183" cm="1">
        <f t="array" ref="Y183">ABS(INDEX($F$4:$U$263,ROW(A180),MATCH($X$2,$F$3:$U$3,0))-INDEX($F$4:$U$263,ROW(A179),MATCH($X$2,$F$3:$U$3,0)))</f>
        <v>0</v>
      </c>
      <c r="Z183" t="e">
        <f>AVERAGE(INDEX($Y$4:$Y$263,MATCH(SPC!$B$13,IF(Setup!$B$11="Weekly",'SPC Backing (Hide)'!$B$4:$B$263,'SPC Backing (Hide)'!$E$4:$E$263),0)):INDEX($Y$4:$Y$263,MATCH(SPC!$B$14,IF(Setup!$B$11="Weekly",'SPC Backing (Hide)'!$B$4:$B$263,'SPC Backing (Hide)'!$E$4:$E$263),0),1))</f>
        <v>#DIV/0!</v>
      </c>
      <c r="AA183" t="e">
        <f t="shared" si="33"/>
        <v>#DIV/0!</v>
      </c>
      <c r="AB183" t="e">
        <f t="shared" si="34"/>
        <v>#DIV/0!</v>
      </c>
      <c r="AC183" t="e">
        <f t="shared" si="35"/>
        <v>#DIV/0!</v>
      </c>
      <c r="AD183" t="e">
        <f t="shared" si="36"/>
        <v>#DIV/0!</v>
      </c>
      <c r="AE183" t="e">
        <f t="shared" si="37"/>
        <v>#DIV/0!</v>
      </c>
      <c r="AF183" t="e">
        <f t="shared" si="38"/>
        <v>#DIV/0!</v>
      </c>
      <c r="AG183" t="e">
        <f t="shared" si="39"/>
        <v>#DIV/0!</v>
      </c>
      <c r="AH183" t="e">
        <f t="shared" si="40"/>
        <v>#DIV/0!</v>
      </c>
      <c r="AI183" t="e">
        <f t="shared" si="47"/>
        <v>#DIV/0!</v>
      </c>
      <c r="AJ183" t="e">
        <f t="shared" si="41"/>
        <v>#DIV/0!</v>
      </c>
      <c r="AK183">
        <f t="shared" si="42"/>
        <v>0</v>
      </c>
      <c r="AL183" t="e">
        <f t="shared" si="43"/>
        <v>#N/A</v>
      </c>
      <c r="AM183">
        <f t="shared" si="44"/>
        <v>0</v>
      </c>
      <c r="AN183" t="e">
        <f t="shared" si="45"/>
        <v>#N/A</v>
      </c>
      <c r="AO183">
        <f>_xlfn.PERCENTILE.INC(INDEX($W$4:$W$263,MATCH(SPC!$B$13,IF(Setup!$B$11="Weekly",'SPC Backing (Hide)'!$B$4:$B$263,'SPC Backing (Hide)'!$E$4:$E$263),0),1):INDEX($W$4:$W$263,MATCH(SPC!$B$14,IF(Setup!$B$11="Weekly",'SPC Backing (Hide)'!$B$4:$B$263,'SPC Backing (Hide)'!$E$4:$E$263),0),1),'SPC Backing (Hide)'!$AO$3)</f>
        <v>0</v>
      </c>
      <c r="AP183">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3">
        <f t="shared" si="46"/>
        <v>1</v>
      </c>
    </row>
    <row r="184" spans="2:43" x14ac:dyDescent="0.2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f>AVERAGE(INDEX($F$4:$U$263,MATCH(SPC!$B$13,IF(Setup!$B$11="Weekly",'SPC Backing (Hide)'!$B$4:$B$263,'SPC Backing (Hide)'!$E$4:$E$263),0),MATCH($X$2,$F$3:$U$3,0)):INDEX($F$4:$U$263,MATCH(SPC!$B$14,IF(Setup!$B$11="Weekly",'SPC Backing (Hide)'!$B$4:$B$263,'SPC Backing (Hide)'!$E$4:$E$263),0),MATCH('SPC Backing (Hide)'!$X$2,'SPC Backing (Hide)'!$F$3:$U$3,0)))</f>
        <v>0</v>
      </c>
      <c r="Y184" cm="1">
        <f t="array" ref="Y184">ABS(INDEX($F$4:$U$263,ROW(A181),MATCH($X$2,$F$3:$U$3,0))-INDEX($F$4:$U$263,ROW(A180),MATCH($X$2,$F$3:$U$3,0)))</f>
        <v>0</v>
      </c>
      <c r="Z184" t="e">
        <f>AVERAGE(INDEX($Y$4:$Y$263,MATCH(SPC!$B$13,IF(Setup!$B$11="Weekly",'SPC Backing (Hide)'!$B$4:$B$263,'SPC Backing (Hide)'!$E$4:$E$263),0)):INDEX($Y$4:$Y$263,MATCH(SPC!$B$14,IF(Setup!$B$11="Weekly",'SPC Backing (Hide)'!$B$4:$B$263,'SPC Backing (Hide)'!$E$4:$E$263),0),1))</f>
        <v>#DIV/0!</v>
      </c>
      <c r="AA184" t="e">
        <f t="shared" si="33"/>
        <v>#DIV/0!</v>
      </c>
      <c r="AB184" t="e">
        <f t="shared" si="34"/>
        <v>#DIV/0!</v>
      </c>
      <c r="AC184" t="e">
        <f t="shared" si="35"/>
        <v>#DIV/0!</v>
      </c>
      <c r="AD184" t="e">
        <f t="shared" si="36"/>
        <v>#DIV/0!</v>
      </c>
      <c r="AE184" t="e">
        <f t="shared" si="37"/>
        <v>#DIV/0!</v>
      </c>
      <c r="AF184" t="e">
        <f t="shared" si="38"/>
        <v>#DIV/0!</v>
      </c>
      <c r="AG184" t="e">
        <f t="shared" si="39"/>
        <v>#DIV/0!</v>
      </c>
      <c r="AH184" t="e">
        <f t="shared" si="40"/>
        <v>#DIV/0!</v>
      </c>
      <c r="AI184" t="e">
        <f t="shared" si="47"/>
        <v>#DIV/0!</v>
      </c>
      <c r="AJ184" t="e">
        <f t="shared" si="41"/>
        <v>#DIV/0!</v>
      </c>
      <c r="AK184">
        <f t="shared" si="42"/>
        <v>0</v>
      </c>
      <c r="AL184" t="e">
        <f t="shared" si="43"/>
        <v>#N/A</v>
      </c>
      <c r="AM184">
        <f t="shared" si="44"/>
        <v>0</v>
      </c>
      <c r="AN184" t="e">
        <f t="shared" si="45"/>
        <v>#N/A</v>
      </c>
      <c r="AO184">
        <f>_xlfn.PERCENTILE.INC(INDEX($W$4:$W$263,MATCH(SPC!$B$13,IF(Setup!$B$11="Weekly",'SPC Backing (Hide)'!$B$4:$B$263,'SPC Backing (Hide)'!$E$4:$E$263),0),1):INDEX($W$4:$W$263,MATCH(SPC!$B$14,IF(Setup!$B$11="Weekly",'SPC Backing (Hide)'!$B$4:$B$263,'SPC Backing (Hide)'!$E$4:$E$263),0),1),'SPC Backing (Hide)'!$AO$3)</f>
        <v>0</v>
      </c>
      <c r="AP184">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4">
        <f t="shared" si="46"/>
        <v>1</v>
      </c>
    </row>
    <row r="185" spans="2:43" x14ac:dyDescent="0.2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f>AVERAGE(INDEX($F$4:$U$263,MATCH(SPC!$B$13,IF(Setup!$B$11="Weekly",'SPC Backing (Hide)'!$B$4:$B$263,'SPC Backing (Hide)'!$E$4:$E$263),0),MATCH($X$2,$F$3:$U$3,0)):INDEX($F$4:$U$263,MATCH(SPC!$B$14,IF(Setup!$B$11="Weekly",'SPC Backing (Hide)'!$B$4:$B$263,'SPC Backing (Hide)'!$E$4:$E$263),0),MATCH('SPC Backing (Hide)'!$X$2,'SPC Backing (Hide)'!$F$3:$U$3,0)))</f>
        <v>0</v>
      </c>
      <c r="Y185" cm="1">
        <f t="array" ref="Y185">ABS(INDEX($F$4:$U$263,ROW(A182),MATCH($X$2,$F$3:$U$3,0))-INDEX($F$4:$U$263,ROW(A181),MATCH($X$2,$F$3:$U$3,0)))</f>
        <v>0</v>
      </c>
      <c r="Z185" t="e">
        <f>AVERAGE(INDEX($Y$4:$Y$263,MATCH(SPC!$B$13,IF(Setup!$B$11="Weekly",'SPC Backing (Hide)'!$B$4:$B$263,'SPC Backing (Hide)'!$E$4:$E$263),0)):INDEX($Y$4:$Y$263,MATCH(SPC!$B$14,IF(Setup!$B$11="Weekly",'SPC Backing (Hide)'!$B$4:$B$263,'SPC Backing (Hide)'!$E$4:$E$263),0),1))</f>
        <v>#DIV/0!</v>
      </c>
      <c r="AA185" t="e">
        <f t="shared" si="33"/>
        <v>#DIV/0!</v>
      </c>
      <c r="AB185" t="e">
        <f t="shared" si="34"/>
        <v>#DIV/0!</v>
      </c>
      <c r="AC185" t="e">
        <f t="shared" si="35"/>
        <v>#DIV/0!</v>
      </c>
      <c r="AD185" t="e">
        <f t="shared" si="36"/>
        <v>#DIV/0!</v>
      </c>
      <c r="AE185" t="e">
        <f t="shared" si="37"/>
        <v>#DIV/0!</v>
      </c>
      <c r="AF185" t="e">
        <f t="shared" si="38"/>
        <v>#DIV/0!</v>
      </c>
      <c r="AG185" t="e">
        <f t="shared" si="39"/>
        <v>#DIV/0!</v>
      </c>
      <c r="AH185" t="e">
        <f t="shared" si="40"/>
        <v>#DIV/0!</v>
      </c>
      <c r="AI185" t="e">
        <f t="shared" si="47"/>
        <v>#DIV/0!</v>
      </c>
      <c r="AJ185" t="e">
        <f t="shared" si="41"/>
        <v>#DIV/0!</v>
      </c>
      <c r="AK185">
        <f t="shared" si="42"/>
        <v>0</v>
      </c>
      <c r="AL185" t="e">
        <f t="shared" si="43"/>
        <v>#N/A</v>
      </c>
      <c r="AM185">
        <f t="shared" si="44"/>
        <v>0</v>
      </c>
      <c r="AN185" t="e">
        <f t="shared" si="45"/>
        <v>#N/A</v>
      </c>
      <c r="AO185">
        <f>_xlfn.PERCENTILE.INC(INDEX($W$4:$W$263,MATCH(SPC!$B$13,IF(Setup!$B$11="Weekly",'SPC Backing (Hide)'!$B$4:$B$263,'SPC Backing (Hide)'!$E$4:$E$263),0),1):INDEX($W$4:$W$263,MATCH(SPC!$B$14,IF(Setup!$B$11="Weekly",'SPC Backing (Hide)'!$B$4:$B$263,'SPC Backing (Hide)'!$E$4:$E$263),0),1),'SPC Backing (Hide)'!$AO$3)</f>
        <v>0</v>
      </c>
      <c r="AP185">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5">
        <f t="shared" si="46"/>
        <v>1</v>
      </c>
    </row>
    <row r="186" spans="2:43" x14ac:dyDescent="0.2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f>AVERAGE(INDEX($F$4:$U$263,MATCH(SPC!$B$13,IF(Setup!$B$11="Weekly",'SPC Backing (Hide)'!$B$4:$B$263,'SPC Backing (Hide)'!$E$4:$E$263),0),MATCH($X$2,$F$3:$U$3,0)):INDEX($F$4:$U$263,MATCH(SPC!$B$14,IF(Setup!$B$11="Weekly",'SPC Backing (Hide)'!$B$4:$B$263,'SPC Backing (Hide)'!$E$4:$E$263),0),MATCH('SPC Backing (Hide)'!$X$2,'SPC Backing (Hide)'!$F$3:$U$3,0)))</f>
        <v>0</v>
      </c>
      <c r="Y186" cm="1">
        <f t="array" ref="Y186">ABS(INDEX($F$4:$U$263,ROW(A183),MATCH($X$2,$F$3:$U$3,0))-INDEX($F$4:$U$263,ROW(A182),MATCH($X$2,$F$3:$U$3,0)))</f>
        <v>0</v>
      </c>
      <c r="Z186" t="e">
        <f>AVERAGE(INDEX($Y$4:$Y$263,MATCH(SPC!$B$13,IF(Setup!$B$11="Weekly",'SPC Backing (Hide)'!$B$4:$B$263,'SPC Backing (Hide)'!$E$4:$E$263),0)):INDEX($Y$4:$Y$263,MATCH(SPC!$B$14,IF(Setup!$B$11="Weekly",'SPC Backing (Hide)'!$B$4:$B$263,'SPC Backing (Hide)'!$E$4:$E$263),0),1))</f>
        <v>#DIV/0!</v>
      </c>
      <c r="AA186" t="e">
        <f t="shared" si="33"/>
        <v>#DIV/0!</v>
      </c>
      <c r="AB186" t="e">
        <f t="shared" si="34"/>
        <v>#DIV/0!</v>
      </c>
      <c r="AC186" t="e">
        <f t="shared" si="35"/>
        <v>#DIV/0!</v>
      </c>
      <c r="AD186" t="e">
        <f t="shared" si="36"/>
        <v>#DIV/0!</v>
      </c>
      <c r="AE186" t="e">
        <f t="shared" si="37"/>
        <v>#DIV/0!</v>
      </c>
      <c r="AF186" t="e">
        <f t="shared" si="38"/>
        <v>#DIV/0!</v>
      </c>
      <c r="AG186" t="e">
        <f t="shared" si="39"/>
        <v>#DIV/0!</v>
      </c>
      <c r="AH186" t="e">
        <f t="shared" si="40"/>
        <v>#DIV/0!</v>
      </c>
      <c r="AI186" t="e">
        <f t="shared" si="47"/>
        <v>#DIV/0!</v>
      </c>
      <c r="AJ186" t="e">
        <f t="shared" si="41"/>
        <v>#DIV/0!</v>
      </c>
      <c r="AK186">
        <f t="shared" si="42"/>
        <v>0</v>
      </c>
      <c r="AL186" t="e">
        <f t="shared" si="43"/>
        <v>#N/A</v>
      </c>
      <c r="AM186">
        <f t="shared" si="44"/>
        <v>0</v>
      </c>
      <c r="AN186" t="e">
        <f t="shared" si="45"/>
        <v>#N/A</v>
      </c>
      <c r="AO186">
        <f>_xlfn.PERCENTILE.INC(INDEX($W$4:$W$263,MATCH(SPC!$B$13,IF(Setup!$B$11="Weekly",'SPC Backing (Hide)'!$B$4:$B$263,'SPC Backing (Hide)'!$E$4:$E$263),0),1):INDEX($W$4:$W$263,MATCH(SPC!$B$14,IF(Setup!$B$11="Weekly",'SPC Backing (Hide)'!$B$4:$B$263,'SPC Backing (Hide)'!$E$4:$E$263),0),1),'SPC Backing (Hide)'!$AO$3)</f>
        <v>0</v>
      </c>
      <c r="AP186">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6">
        <f t="shared" si="46"/>
        <v>1</v>
      </c>
    </row>
    <row r="187" spans="2:43" x14ac:dyDescent="0.2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f>AVERAGE(INDEX($F$4:$U$263,MATCH(SPC!$B$13,IF(Setup!$B$11="Weekly",'SPC Backing (Hide)'!$B$4:$B$263,'SPC Backing (Hide)'!$E$4:$E$263),0),MATCH($X$2,$F$3:$U$3,0)):INDEX($F$4:$U$263,MATCH(SPC!$B$14,IF(Setup!$B$11="Weekly",'SPC Backing (Hide)'!$B$4:$B$263,'SPC Backing (Hide)'!$E$4:$E$263),0),MATCH('SPC Backing (Hide)'!$X$2,'SPC Backing (Hide)'!$F$3:$U$3,0)))</f>
        <v>0</v>
      </c>
      <c r="Y187" cm="1">
        <f t="array" ref="Y187">ABS(INDEX($F$4:$U$263,ROW(A184),MATCH($X$2,$F$3:$U$3,0))-INDEX($F$4:$U$263,ROW(A183),MATCH($X$2,$F$3:$U$3,0)))</f>
        <v>0</v>
      </c>
      <c r="Z187" t="e">
        <f>AVERAGE(INDEX($Y$4:$Y$263,MATCH(SPC!$B$13,IF(Setup!$B$11="Weekly",'SPC Backing (Hide)'!$B$4:$B$263,'SPC Backing (Hide)'!$E$4:$E$263),0)):INDEX($Y$4:$Y$263,MATCH(SPC!$B$14,IF(Setup!$B$11="Weekly",'SPC Backing (Hide)'!$B$4:$B$263,'SPC Backing (Hide)'!$E$4:$E$263),0),1))</f>
        <v>#DIV/0!</v>
      </c>
      <c r="AA187" t="e">
        <f t="shared" si="33"/>
        <v>#DIV/0!</v>
      </c>
      <c r="AB187" t="e">
        <f t="shared" si="34"/>
        <v>#DIV/0!</v>
      </c>
      <c r="AC187" t="e">
        <f t="shared" si="35"/>
        <v>#DIV/0!</v>
      </c>
      <c r="AD187" t="e">
        <f t="shared" si="36"/>
        <v>#DIV/0!</v>
      </c>
      <c r="AE187" t="e">
        <f t="shared" si="37"/>
        <v>#DIV/0!</v>
      </c>
      <c r="AF187" t="e">
        <f t="shared" si="38"/>
        <v>#DIV/0!</v>
      </c>
      <c r="AG187" t="e">
        <f t="shared" si="39"/>
        <v>#DIV/0!</v>
      </c>
      <c r="AH187" t="e">
        <f t="shared" si="40"/>
        <v>#DIV/0!</v>
      </c>
      <c r="AI187" t="e">
        <f t="shared" si="47"/>
        <v>#DIV/0!</v>
      </c>
      <c r="AJ187" t="e">
        <f t="shared" si="41"/>
        <v>#DIV/0!</v>
      </c>
      <c r="AK187">
        <f t="shared" si="42"/>
        <v>0</v>
      </c>
      <c r="AL187" t="e">
        <f t="shared" si="43"/>
        <v>#N/A</v>
      </c>
      <c r="AM187">
        <f t="shared" si="44"/>
        <v>0</v>
      </c>
      <c r="AN187" t="e">
        <f t="shared" si="45"/>
        <v>#N/A</v>
      </c>
      <c r="AO187">
        <f>_xlfn.PERCENTILE.INC(INDEX($W$4:$W$263,MATCH(SPC!$B$13,IF(Setup!$B$11="Weekly",'SPC Backing (Hide)'!$B$4:$B$263,'SPC Backing (Hide)'!$E$4:$E$263),0),1):INDEX($W$4:$W$263,MATCH(SPC!$B$14,IF(Setup!$B$11="Weekly",'SPC Backing (Hide)'!$B$4:$B$263,'SPC Backing (Hide)'!$E$4:$E$263),0),1),'SPC Backing (Hide)'!$AO$3)</f>
        <v>0</v>
      </c>
      <c r="AP187">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7">
        <f t="shared" si="46"/>
        <v>1</v>
      </c>
    </row>
    <row r="188" spans="2:43" x14ac:dyDescent="0.2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f>AVERAGE(INDEX($F$4:$U$263,MATCH(SPC!$B$13,IF(Setup!$B$11="Weekly",'SPC Backing (Hide)'!$B$4:$B$263,'SPC Backing (Hide)'!$E$4:$E$263),0),MATCH($X$2,$F$3:$U$3,0)):INDEX($F$4:$U$263,MATCH(SPC!$B$14,IF(Setup!$B$11="Weekly",'SPC Backing (Hide)'!$B$4:$B$263,'SPC Backing (Hide)'!$E$4:$E$263),0),MATCH('SPC Backing (Hide)'!$X$2,'SPC Backing (Hide)'!$F$3:$U$3,0)))</f>
        <v>0</v>
      </c>
      <c r="Y188" cm="1">
        <f t="array" ref="Y188">ABS(INDEX($F$4:$U$263,ROW(A185),MATCH($X$2,$F$3:$U$3,0))-INDEX($F$4:$U$263,ROW(A184),MATCH($X$2,$F$3:$U$3,0)))</f>
        <v>0</v>
      </c>
      <c r="Z188" t="e">
        <f>AVERAGE(INDEX($Y$4:$Y$263,MATCH(SPC!$B$13,IF(Setup!$B$11="Weekly",'SPC Backing (Hide)'!$B$4:$B$263,'SPC Backing (Hide)'!$E$4:$E$263),0)):INDEX($Y$4:$Y$263,MATCH(SPC!$B$14,IF(Setup!$B$11="Weekly",'SPC Backing (Hide)'!$B$4:$B$263,'SPC Backing (Hide)'!$E$4:$E$263),0),1))</f>
        <v>#DIV/0!</v>
      </c>
      <c r="AA188" t="e">
        <f t="shared" si="33"/>
        <v>#DIV/0!</v>
      </c>
      <c r="AB188" t="e">
        <f t="shared" si="34"/>
        <v>#DIV/0!</v>
      </c>
      <c r="AC188" t="e">
        <f t="shared" si="35"/>
        <v>#DIV/0!</v>
      </c>
      <c r="AD188" t="e">
        <f t="shared" si="36"/>
        <v>#DIV/0!</v>
      </c>
      <c r="AE188" t="e">
        <f t="shared" si="37"/>
        <v>#DIV/0!</v>
      </c>
      <c r="AF188" t="e">
        <f t="shared" si="38"/>
        <v>#DIV/0!</v>
      </c>
      <c r="AG188" t="e">
        <f t="shared" si="39"/>
        <v>#DIV/0!</v>
      </c>
      <c r="AH188" t="e">
        <f t="shared" si="40"/>
        <v>#DIV/0!</v>
      </c>
      <c r="AI188" t="e">
        <f t="shared" si="47"/>
        <v>#DIV/0!</v>
      </c>
      <c r="AJ188" t="e">
        <f t="shared" si="41"/>
        <v>#DIV/0!</v>
      </c>
      <c r="AK188">
        <f t="shared" si="42"/>
        <v>0</v>
      </c>
      <c r="AL188" t="e">
        <f t="shared" si="43"/>
        <v>#N/A</v>
      </c>
      <c r="AM188">
        <f t="shared" si="44"/>
        <v>0</v>
      </c>
      <c r="AN188" t="e">
        <f t="shared" si="45"/>
        <v>#N/A</v>
      </c>
      <c r="AO188">
        <f>_xlfn.PERCENTILE.INC(INDEX($W$4:$W$263,MATCH(SPC!$B$13,IF(Setup!$B$11="Weekly",'SPC Backing (Hide)'!$B$4:$B$263,'SPC Backing (Hide)'!$E$4:$E$263),0),1):INDEX($W$4:$W$263,MATCH(SPC!$B$14,IF(Setup!$B$11="Weekly",'SPC Backing (Hide)'!$B$4:$B$263,'SPC Backing (Hide)'!$E$4:$E$263),0),1),'SPC Backing (Hide)'!$AO$3)</f>
        <v>0</v>
      </c>
      <c r="AP188">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8">
        <f t="shared" si="46"/>
        <v>1</v>
      </c>
    </row>
    <row r="189" spans="2:43" x14ac:dyDescent="0.2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f>AVERAGE(INDEX($F$4:$U$263,MATCH(SPC!$B$13,IF(Setup!$B$11="Weekly",'SPC Backing (Hide)'!$B$4:$B$263,'SPC Backing (Hide)'!$E$4:$E$263),0),MATCH($X$2,$F$3:$U$3,0)):INDEX($F$4:$U$263,MATCH(SPC!$B$14,IF(Setup!$B$11="Weekly",'SPC Backing (Hide)'!$B$4:$B$263,'SPC Backing (Hide)'!$E$4:$E$263),0),MATCH('SPC Backing (Hide)'!$X$2,'SPC Backing (Hide)'!$F$3:$U$3,0)))</f>
        <v>0</v>
      </c>
      <c r="Y189" cm="1">
        <f t="array" ref="Y189">ABS(INDEX($F$4:$U$263,ROW(A186),MATCH($X$2,$F$3:$U$3,0))-INDEX($F$4:$U$263,ROW(A185),MATCH($X$2,$F$3:$U$3,0)))</f>
        <v>0</v>
      </c>
      <c r="Z189" t="e">
        <f>AVERAGE(INDEX($Y$4:$Y$263,MATCH(SPC!$B$13,IF(Setup!$B$11="Weekly",'SPC Backing (Hide)'!$B$4:$B$263,'SPC Backing (Hide)'!$E$4:$E$263),0)):INDEX($Y$4:$Y$263,MATCH(SPC!$B$14,IF(Setup!$B$11="Weekly",'SPC Backing (Hide)'!$B$4:$B$263,'SPC Backing (Hide)'!$E$4:$E$263),0),1))</f>
        <v>#DIV/0!</v>
      </c>
      <c r="AA189" t="e">
        <f t="shared" si="33"/>
        <v>#DIV/0!</v>
      </c>
      <c r="AB189" t="e">
        <f t="shared" si="34"/>
        <v>#DIV/0!</v>
      </c>
      <c r="AC189" t="e">
        <f t="shared" si="35"/>
        <v>#DIV/0!</v>
      </c>
      <c r="AD189" t="e">
        <f t="shared" si="36"/>
        <v>#DIV/0!</v>
      </c>
      <c r="AE189" t="e">
        <f t="shared" si="37"/>
        <v>#DIV/0!</v>
      </c>
      <c r="AF189" t="e">
        <f t="shared" si="38"/>
        <v>#DIV/0!</v>
      </c>
      <c r="AG189" t="e">
        <f t="shared" si="39"/>
        <v>#DIV/0!</v>
      </c>
      <c r="AH189" t="e">
        <f t="shared" si="40"/>
        <v>#DIV/0!</v>
      </c>
      <c r="AI189" t="e">
        <f t="shared" si="47"/>
        <v>#DIV/0!</v>
      </c>
      <c r="AJ189" t="e">
        <f t="shared" si="41"/>
        <v>#DIV/0!</v>
      </c>
      <c r="AK189">
        <f t="shared" si="42"/>
        <v>0</v>
      </c>
      <c r="AL189" t="e">
        <f t="shared" si="43"/>
        <v>#N/A</v>
      </c>
      <c r="AM189">
        <f t="shared" si="44"/>
        <v>0</v>
      </c>
      <c r="AN189" t="e">
        <f t="shared" si="45"/>
        <v>#N/A</v>
      </c>
      <c r="AO189">
        <f>_xlfn.PERCENTILE.INC(INDEX($W$4:$W$263,MATCH(SPC!$B$13,IF(Setup!$B$11="Weekly",'SPC Backing (Hide)'!$B$4:$B$263,'SPC Backing (Hide)'!$E$4:$E$263),0),1):INDEX($W$4:$W$263,MATCH(SPC!$B$14,IF(Setup!$B$11="Weekly",'SPC Backing (Hide)'!$B$4:$B$263,'SPC Backing (Hide)'!$E$4:$E$263),0),1),'SPC Backing (Hide)'!$AO$3)</f>
        <v>0</v>
      </c>
      <c r="AP189">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9">
        <f t="shared" si="46"/>
        <v>1</v>
      </c>
    </row>
    <row r="190" spans="2:43" x14ac:dyDescent="0.2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f>AVERAGE(INDEX($F$4:$U$263,MATCH(SPC!$B$13,IF(Setup!$B$11="Weekly",'SPC Backing (Hide)'!$B$4:$B$263,'SPC Backing (Hide)'!$E$4:$E$263),0),MATCH($X$2,$F$3:$U$3,0)):INDEX($F$4:$U$263,MATCH(SPC!$B$14,IF(Setup!$B$11="Weekly",'SPC Backing (Hide)'!$B$4:$B$263,'SPC Backing (Hide)'!$E$4:$E$263),0),MATCH('SPC Backing (Hide)'!$X$2,'SPC Backing (Hide)'!$F$3:$U$3,0)))</f>
        <v>0</v>
      </c>
      <c r="Y190" cm="1">
        <f t="array" ref="Y190">ABS(INDEX($F$4:$U$263,ROW(A187),MATCH($X$2,$F$3:$U$3,0))-INDEX($F$4:$U$263,ROW(A186),MATCH($X$2,$F$3:$U$3,0)))</f>
        <v>0</v>
      </c>
      <c r="Z190" t="e">
        <f>AVERAGE(INDEX($Y$4:$Y$263,MATCH(SPC!$B$13,IF(Setup!$B$11="Weekly",'SPC Backing (Hide)'!$B$4:$B$263,'SPC Backing (Hide)'!$E$4:$E$263),0)):INDEX($Y$4:$Y$263,MATCH(SPC!$B$14,IF(Setup!$B$11="Weekly",'SPC Backing (Hide)'!$B$4:$B$263,'SPC Backing (Hide)'!$E$4:$E$263),0),1))</f>
        <v>#DIV/0!</v>
      </c>
      <c r="AA190" t="e">
        <f t="shared" si="33"/>
        <v>#DIV/0!</v>
      </c>
      <c r="AB190" t="e">
        <f t="shared" si="34"/>
        <v>#DIV/0!</v>
      </c>
      <c r="AC190" t="e">
        <f t="shared" si="35"/>
        <v>#DIV/0!</v>
      </c>
      <c r="AD190" t="e">
        <f t="shared" si="36"/>
        <v>#DIV/0!</v>
      </c>
      <c r="AE190" t="e">
        <f t="shared" si="37"/>
        <v>#DIV/0!</v>
      </c>
      <c r="AF190" t="e">
        <f t="shared" si="38"/>
        <v>#DIV/0!</v>
      </c>
      <c r="AG190" t="e">
        <f t="shared" si="39"/>
        <v>#DIV/0!</v>
      </c>
      <c r="AH190" t="e">
        <f t="shared" si="40"/>
        <v>#DIV/0!</v>
      </c>
      <c r="AI190" t="e">
        <f t="shared" si="47"/>
        <v>#DIV/0!</v>
      </c>
      <c r="AJ190" t="e">
        <f t="shared" si="41"/>
        <v>#DIV/0!</v>
      </c>
      <c r="AK190">
        <f t="shared" si="42"/>
        <v>0</v>
      </c>
      <c r="AL190" t="e">
        <f t="shared" si="43"/>
        <v>#N/A</v>
      </c>
      <c r="AM190">
        <f t="shared" si="44"/>
        <v>0</v>
      </c>
      <c r="AN190" t="e">
        <f t="shared" si="45"/>
        <v>#N/A</v>
      </c>
      <c r="AO190">
        <f>_xlfn.PERCENTILE.INC(INDEX($W$4:$W$263,MATCH(SPC!$B$13,IF(Setup!$B$11="Weekly",'SPC Backing (Hide)'!$B$4:$B$263,'SPC Backing (Hide)'!$E$4:$E$263),0),1):INDEX($W$4:$W$263,MATCH(SPC!$B$14,IF(Setup!$B$11="Weekly",'SPC Backing (Hide)'!$B$4:$B$263,'SPC Backing (Hide)'!$E$4:$E$263),0),1),'SPC Backing (Hide)'!$AO$3)</f>
        <v>0</v>
      </c>
      <c r="AP190">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0">
        <f t="shared" si="46"/>
        <v>1</v>
      </c>
    </row>
    <row r="191" spans="2:43" x14ac:dyDescent="0.2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f>AVERAGE(INDEX($F$4:$U$263,MATCH(SPC!$B$13,IF(Setup!$B$11="Weekly",'SPC Backing (Hide)'!$B$4:$B$263,'SPC Backing (Hide)'!$E$4:$E$263),0),MATCH($X$2,$F$3:$U$3,0)):INDEX($F$4:$U$263,MATCH(SPC!$B$14,IF(Setup!$B$11="Weekly",'SPC Backing (Hide)'!$B$4:$B$263,'SPC Backing (Hide)'!$E$4:$E$263),0),MATCH('SPC Backing (Hide)'!$X$2,'SPC Backing (Hide)'!$F$3:$U$3,0)))</f>
        <v>0</v>
      </c>
      <c r="Y191" cm="1">
        <f t="array" ref="Y191">ABS(INDEX($F$4:$U$263,ROW(A188),MATCH($X$2,$F$3:$U$3,0))-INDEX($F$4:$U$263,ROW(A187),MATCH($X$2,$F$3:$U$3,0)))</f>
        <v>0</v>
      </c>
      <c r="Z191" t="e">
        <f>AVERAGE(INDEX($Y$4:$Y$263,MATCH(SPC!$B$13,IF(Setup!$B$11="Weekly",'SPC Backing (Hide)'!$B$4:$B$263,'SPC Backing (Hide)'!$E$4:$E$263),0)):INDEX($Y$4:$Y$263,MATCH(SPC!$B$14,IF(Setup!$B$11="Weekly",'SPC Backing (Hide)'!$B$4:$B$263,'SPC Backing (Hide)'!$E$4:$E$263),0),1))</f>
        <v>#DIV/0!</v>
      </c>
      <c r="AA191" t="e">
        <f t="shared" si="33"/>
        <v>#DIV/0!</v>
      </c>
      <c r="AB191" t="e">
        <f t="shared" si="34"/>
        <v>#DIV/0!</v>
      </c>
      <c r="AC191" t="e">
        <f t="shared" si="35"/>
        <v>#DIV/0!</v>
      </c>
      <c r="AD191" t="e">
        <f t="shared" si="36"/>
        <v>#DIV/0!</v>
      </c>
      <c r="AE191" t="e">
        <f t="shared" si="37"/>
        <v>#DIV/0!</v>
      </c>
      <c r="AF191" t="e">
        <f t="shared" si="38"/>
        <v>#DIV/0!</v>
      </c>
      <c r="AG191" t="e">
        <f t="shared" si="39"/>
        <v>#DIV/0!</v>
      </c>
      <c r="AH191" t="e">
        <f t="shared" si="40"/>
        <v>#DIV/0!</v>
      </c>
      <c r="AI191" t="e">
        <f t="shared" si="47"/>
        <v>#DIV/0!</v>
      </c>
      <c r="AJ191" t="e">
        <f t="shared" si="41"/>
        <v>#DIV/0!</v>
      </c>
      <c r="AK191">
        <f t="shared" si="42"/>
        <v>0</v>
      </c>
      <c r="AL191" t="e">
        <f t="shared" si="43"/>
        <v>#N/A</v>
      </c>
      <c r="AM191">
        <f t="shared" si="44"/>
        <v>0</v>
      </c>
      <c r="AN191" t="e">
        <f t="shared" si="45"/>
        <v>#N/A</v>
      </c>
      <c r="AO191">
        <f>_xlfn.PERCENTILE.INC(INDEX($W$4:$W$263,MATCH(SPC!$B$13,IF(Setup!$B$11="Weekly",'SPC Backing (Hide)'!$B$4:$B$263,'SPC Backing (Hide)'!$E$4:$E$263),0),1):INDEX($W$4:$W$263,MATCH(SPC!$B$14,IF(Setup!$B$11="Weekly",'SPC Backing (Hide)'!$B$4:$B$263,'SPC Backing (Hide)'!$E$4:$E$263),0),1),'SPC Backing (Hide)'!$AO$3)</f>
        <v>0</v>
      </c>
      <c r="AP191">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1">
        <f t="shared" si="46"/>
        <v>1</v>
      </c>
    </row>
    <row r="192" spans="2:43" x14ac:dyDescent="0.2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f>AVERAGE(INDEX($F$4:$U$263,MATCH(SPC!$B$13,IF(Setup!$B$11="Weekly",'SPC Backing (Hide)'!$B$4:$B$263,'SPC Backing (Hide)'!$E$4:$E$263),0),MATCH($X$2,$F$3:$U$3,0)):INDEX($F$4:$U$263,MATCH(SPC!$B$14,IF(Setup!$B$11="Weekly",'SPC Backing (Hide)'!$B$4:$B$263,'SPC Backing (Hide)'!$E$4:$E$263),0),MATCH('SPC Backing (Hide)'!$X$2,'SPC Backing (Hide)'!$F$3:$U$3,0)))</f>
        <v>0</v>
      </c>
      <c r="Y192" cm="1">
        <f t="array" ref="Y192">ABS(INDEX($F$4:$U$263,ROW(A189),MATCH($X$2,$F$3:$U$3,0))-INDEX($F$4:$U$263,ROW(A188),MATCH($X$2,$F$3:$U$3,0)))</f>
        <v>0</v>
      </c>
      <c r="Z192" t="e">
        <f>AVERAGE(INDEX($Y$4:$Y$263,MATCH(SPC!$B$13,IF(Setup!$B$11="Weekly",'SPC Backing (Hide)'!$B$4:$B$263,'SPC Backing (Hide)'!$E$4:$E$263),0)):INDEX($Y$4:$Y$263,MATCH(SPC!$B$14,IF(Setup!$B$11="Weekly",'SPC Backing (Hide)'!$B$4:$B$263,'SPC Backing (Hide)'!$E$4:$E$263),0),1))</f>
        <v>#DIV/0!</v>
      </c>
      <c r="AA192" t="e">
        <f t="shared" si="33"/>
        <v>#DIV/0!</v>
      </c>
      <c r="AB192" t="e">
        <f t="shared" si="34"/>
        <v>#DIV/0!</v>
      </c>
      <c r="AC192" t="e">
        <f t="shared" si="35"/>
        <v>#DIV/0!</v>
      </c>
      <c r="AD192" t="e">
        <f t="shared" si="36"/>
        <v>#DIV/0!</v>
      </c>
      <c r="AE192" t="e">
        <f t="shared" si="37"/>
        <v>#DIV/0!</v>
      </c>
      <c r="AF192" t="e">
        <f t="shared" si="38"/>
        <v>#DIV/0!</v>
      </c>
      <c r="AG192" t="e">
        <f t="shared" si="39"/>
        <v>#DIV/0!</v>
      </c>
      <c r="AH192" t="e">
        <f t="shared" si="40"/>
        <v>#DIV/0!</v>
      </c>
      <c r="AI192" t="e">
        <f t="shared" si="47"/>
        <v>#DIV/0!</v>
      </c>
      <c r="AJ192" t="e">
        <f t="shared" si="41"/>
        <v>#DIV/0!</v>
      </c>
      <c r="AK192">
        <f t="shared" si="42"/>
        <v>0</v>
      </c>
      <c r="AL192" t="e">
        <f t="shared" si="43"/>
        <v>#N/A</v>
      </c>
      <c r="AM192">
        <f t="shared" si="44"/>
        <v>0</v>
      </c>
      <c r="AN192" t="e">
        <f t="shared" si="45"/>
        <v>#N/A</v>
      </c>
      <c r="AO192">
        <f>_xlfn.PERCENTILE.INC(INDEX($W$4:$W$263,MATCH(SPC!$B$13,IF(Setup!$B$11="Weekly",'SPC Backing (Hide)'!$B$4:$B$263,'SPC Backing (Hide)'!$E$4:$E$263),0),1):INDEX($W$4:$W$263,MATCH(SPC!$B$14,IF(Setup!$B$11="Weekly",'SPC Backing (Hide)'!$B$4:$B$263,'SPC Backing (Hide)'!$E$4:$E$263),0),1),'SPC Backing (Hide)'!$AO$3)</f>
        <v>0</v>
      </c>
      <c r="AP192">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2">
        <f t="shared" si="46"/>
        <v>1</v>
      </c>
    </row>
    <row r="193" spans="2:43" x14ac:dyDescent="0.2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f>AVERAGE(INDEX($F$4:$U$263,MATCH(SPC!$B$13,IF(Setup!$B$11="Weekly",'SPC Backing (Hide)'!$B$4:$B$263,'SPC Backing (Hide)'!$E$4:$E$263),0),MATCH($X$2,$F$3:$U$3,0)):INDEX($F$4:$U$263,MATCH(SPC!$B$14,IF(Setup!$B$11="Weekly",'SPC Backing (Hide)'!$B$4:$B$263,'SPC Backing (Hide)'!$E$4:$E$263),0),MATCH('SPC Backing (Hide)'!$X$2,'SPC Backing (Hide)'!$F$3:$U$3,0)))</f>
        <v>0</v>
      </c>
      <c r="Y193" cm="1">
        <f t="array" ref="Y193">ABS(INDEX($F$4:$U$263,ROW(A190),MATCH($X$2,$F$3:$U$3,0))-INDEX($F$4:$U$263,ROW(A189),MATCH($X$2,$F$3:$U$3,0)))</f>
        <v>0</v>
      </c>
      <c r="Z193" t="e">
        <f>AVERAGE(INDEX($Y$4:$Y$263,MATCH(SPC!$B$13,IF(Setup!$B$11="Weekly",'SPC Backing (Hide)'!$B$4:$B$263,'SPC Backing (Hide)'!$E$4:$E$263),0)):INDEX($Y$4:$Y$263,MATCH(SPC!$B$14,IF(Setup!$B$11="Weekly",'SPC Backing (Hide)'!$B$4:$B$263,'SPC Backing (Hide)'!$E$4:$E$263),0),1))</f>
        <v>#DIV/0!</v>
      </c>
      <c r="AA193" t="e">
        <f t="shared" si="33"/>
        <v>#DIV/0!</v>
      </c>
      <c r="AB193" t="e">
        <f t="shared" si="34"/>
        <v>#DIV/0!</v>
      </c>
      <c r="AC193" t="e">
        <f t="shared" si="35"/>
        <v>#DIV/0!</v>
      </c>
      <c r="AD193" t="e">
        <f t="shared" si="36"/>
        <v>#DIV/0!</v>
      </c>
      <c r="AE193" t="e">
        <f t="shared" si="37"/>
        <v>#DIV/0!</v>
      </c>
      <c r="AF193" t="e">
        <f t="shared" si="38"/>
        <v>#DIV/0!</v>
      </c>
      <c r="AG193" t="e">
        <f t="shared" si="39"/>
        <v>#DIV/0!</v>
      </c>
      <c r="AH193" t="e">
        <f t="shared" si="40"/>
        <v>#DIV/0!</v>
      </c>
      <c r="AI193" t="e">
        <f t="shared" si="47"/>
        <v>#DIV/0!</v>
      </c>
      <c r="AJ193" t="e">
        <f t="shared" si="41"/>
        <v>#DIV/0!</v>
      </c>
      <c r="AK193">
        <f t="shared" si="42"/>
        <v>0</v>
      </c>
      <c r="AL193" t="e">
        <f t="shared" si="43"/>
        <v>#N/A</v>
      </c>
      <c r="AM193">
        <f t="shared" si="44"/>
        <v>0</v>
      </c>
      <c r="AN193" t="e">
        <f t="shared" si="45"/>
        <v>#N/A</v>
      </c>
      <c r="AO193">
        <f>_xlfn.PERCENTILE.INC(INDEX($W$4:$W$263,MATCH(SPC!$B$13,IF(Setup!$B$11="Weekly",'SPC Backing (Hide)'!$B$4:$B$263,'SPC Backing (Hide)'!$E$4:$E$263),0),1):INDEX($W$4:$W$263,MATCH(SPC!$B$14,IF(Setup!$B$11="Weekly",'SPC Backing (Hide)'!$B$4:$B$263,'SPC Backing (Hide)'!$E$4:$E$263),0),1),'SPC Backing (Hide)'!$AO$3)</f>
        <v>0</v>
      </c>
      <c r="AP193">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3">
        <f t="shared" si="46"/>
        <v>1</v>
      </c>
    </row>
    <row r="194" spans="2:43" x14ac:dyDescent="0.2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f>AVERAGE(INDEX($F$4:$U$263,MATCH(SPC!$B$13,IF(Setup!$B$11="Weekly",'SPC Backing (Hide)'!$B$4:$B$263,'SPC Backing (Hide)'!$E$4:$E$263),0),MATCH($X$2,$F$3:$U$3,0)):INDEX($F$4:$U$263,MATCH(SPC!$B$14,IF(Setup!$B$11="Weekly",'SPC Backing (Hide)'!$B$4:$B$263,'SPC Backing (Hide)'!$E$4:$E$263),0),MATCH('SPC Backing (Hide)'!$X$2,'SPC Backing (Hide)'!$F$3:$U$3,0)))</f>
        <v>0</v>
      </c>
      <c r="Y194" cm="1">
        <f t="array" ref="Y194">ABS(INDEX($F$4:$U$263,ROW(A191),MATCH($X$2,$F$3:$U$3,0))-INDEX($F$4:$U$263,ROW(A190),MATCH($X$2,$F$3:$U$3,0)))</f>
        <v>0</v>
      </c>
      <c r="Z194" t="e">
        <f>AVERAGE(INDEX($Y$4:$Y$263,MATCH(SPC!$B$13,IF(Setup!$B$11="Weekly",'SPC Backing (Hide)'!$B$4:$B$263,'SPC Backing (Hide)'!$E$4:$E$263),0)):INDEX($Y$4:$Y$263,MATCH(SPC!$B$14,IF(Setup!$B$11="Weekly",'SPC Backing (Hide)'!$B$4:$B$263,'SPC Backing (Hide)'!$E$4:$E$263),0),1))</f>
        <v>#DIV/0!</v>
      </c>
      <c r="AA194" t="e">
        <f t="shared" si="33"/>
        <v>#DIV/0!</v>
      </c>
      <c r="AB194" t="e">
        <f t="shared" si="34"/>
        <v>#DIV/0!</v>
      </c>
      <c r="AC194" t="e">
        <f t="shared" si="35"/>
        <v>#DIV/0!</v>
      </c>
      <c r="AD194" t="e">
        <f t="shared" si="36"/>
        <v>#DIV/0!</v>
      </c>
      <c r="AE194" t="e">
        <f t="shared" si="37"/>
        <v>#DIV/0!</v>
      </c>
      <c r="AF194" t="e">
        <f t="shared" si="38"/>
        <v>#DIV/0!</v>
      </c>
      <c r="AG194" t="e">
        <f t="shared" si="39"/>
        <v>#DIV/0!</v>
      </c>
      <c r="AH194" t="e">
        <f t="shared" si="40"/>
        <v>#DIV/0!</v>
      </c>
      <c r="AI194" t="e">
        <f t="shared" si="47"/>
        <v>#DIV/0!</v>
      </c>
      <c r="AJ194" t="e">
        <f t="shared" si="41"/>
        <v>#DIV/0!</v>
      </c>
      <c r="AK194">
        <f t="shared" si="42"/>
        <v>0</v>
      </c>
      <c r="AL194" t="e">
        <f t="shared" si="43"/>
        <v>#N/A</v>
      </c>
      <c r="AM194">
        <f t="shared" si="44"/>
        <v>0</v>
      </c>
      <c r="AN194" t="e">
        <f t="shared" si="45"/>
        <v>#N/A</v>
      </c>
      <c r="AO194">
        <f>_xlfn.PERCENTILE.INC(INDEX($W$4:$W$263,MATCH(SPC!$B$13,IF(Setup!$B$11="Weekly",'SPC Backing (Hide)'!$B$4:$B$263,'SPC Backing (Hide)'!$E$4:$E$263),0),1):INDEX($W$4:$W$263,MATCH(SPC!$B$14,IF(Setup!$B$11="Weekly",'SPC Backing (Hide)'!$B$4:$B$263,'SPC Backing (Hide)'!$E$4:$E$263),0),1),'SPC Backing (Hide)'!$AO$3)</f>
        <v>0</v>
      </c>
      <c r="AP194">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4">
        <f t="shared" si="46"/>
        <v>1</v>
      </c>
    </row>
    <row r="195" spans="2:43" x14ac:dyDescent="0.2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f>AVERAGE(INDEX($F$4:$U$263,MATCH(SPC!$B$13,IF(Setup!$B$11="Weekly",'SPC Backing (Hide)'!$B$4:$B$263,'SPC Backing (Hide)'!$E$4:$E$263),0),MATCH($X$2,$F$3:$U$3,0)):INDEX($F$4:$U$263,MATCH(SPC!$B$14,IF(Setup!$B$11="Weekly",'SPC Backing (Hide)'!$B$4:$B$263,'SPC Backing (Hide)'!$E$4:$E$263),0),MATCH('SPC Backing (Hide)'!$X$2,'SPC Backing (Hide)'!$F$3:$U$3,0)))</f>
        <v>0</v>
      </c>
      <c r="Y195" cm="1">
        <f t="array" ref="Y195">ABS(INDEX($F$4:$U$263,ROW(A192),MATCH($X$2,$F$3:$U$3,0))-INDEX($F$4:$U$263,ROW(A191),MATCH($X$2,$F$3:$U$3,0)))</f>
        <v>0</v>
      </c>
      <c r="Z195" t="e">
        <f>AVERAGE(INDEX($Y$4:$Y$263,MATCH(SPC!$B$13,IF(Setup!$B$11="Weekly",'SPC Backing (Hide)'!$B$4:$B$263,'SPC Backing (Hide)'!$E$4:$E$263),0)):INDEX($Y$4:$Y$263,MATCH(SPC!$B$14,IF(Setup!$B$11="Weekly",'SPC Backing (Hide)'!$B$4:$B$263,'SPC Backing (Hide)'!$E$4:$E$263),0),1))</f>
        <v>#DIV/0!</v>
      </c>
      <c r="AA195" t="e">
        <f t="shared" si="33"/>
        <v>#DIV/0!</v>
      </c>
      <c r="AB195" t="e">
        <f t="shared" si="34"/>
        <v>#DIV/0!</v>
      </c>
      <c r="AC195" t="e">
        <f t="shared" si="35"/>
        <v>#DIV/0!</v>
      </c>
      <c r="AD195" t="e">
        <f t="shared" si="36"/>
        <v>#DIV/0!</v>
      </c>
      <c r="AE195" t="e">
        <f t="shared" si="37"/>
        <v>#DIV/0!</v>
      </c>
      <c r="AF195" t="e">
        <f t="shared" si="38"/>
        <v>#DIV/0!</v>
      </c>
      <c r="AG195" t="e">
        <f t="shared" si="39"/>
        <v>#DIV/0!</v>
      </c>
      <c r="AH195" t="e">
        <f t="shared" si="40"/>
        <v>#DIV/0!</v>
      </c>
      <c r="AI195" t="e">
        <f t="shared" si="47"/>
        <v>#DIV/0!</v>
      </c>
      <c r="AJ195" t="e">
        <f t="shared" si="41"/>
        <v>#DIV/0!</v>
      </c>
      <c r="AK195">
        <f t="shared" si="42"/>
        <v>0</v>
      </c>
      <c r="AL195" t="e">
        <f t="shared" si="43"/>
        <v>#N/A</v>
      </c>
      <c r="AM195">
        <f t="shared" si="44"/>
        <v>0</v>
      </c>
      <c r="AN195" t="e">
        <f t="shared" si="45"/>
        <v>#N/A</v>
      </c>
      <c r="AO195">
        <f>_xlfn.PERCENTILE.INC(INDEX($W$4:$W$263,MATCH(SPC!$B$13,IF(Setup!$B$11="Weekly",'SPC Backing (Hide)'!$B$4:$B$263,'SPC Backing (Hide)'!$E$4:$E$263),0),1):INDEX($W$4:$W$263,MATCH(SPC!$B$14,IF(Setup!$B$11="Weekly",'SPC Backing (Hide)'!$B$4:$B$263,'SPC Backing (Hide)'!$E$4:$E$263),0),1),'SPC Backing (Hide)'!$AO$3)</f>
        <v>0</v>
      </c>
      <c r="AP195">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5">
        <f t="shared" si="46"/>
        <v>1</v>
      </c>
    </row>
    <row r="196" spans="2:43" x14ac:dyDescent="0.2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f>AVERAGE(INDEX($F$4:$U$263,MATCH(SPC!$B$13,IF(Setup!$B$11="Weekly",'SPC Backing (Hide)'!$B$4:$B$263,'SPC Backing (Hide)'!$E$4:$E$263),0),MATCH($X$2,$F$3:$U$3,0)):INDEX($F$4:$U$263,MATCH(SPC!$B$14,IF(Setup!$B$11="Weekly",'SPC Backing (Hide)'!$B$4:$B$263,'SPC Backing (Hide)'!$E$4:$E$263),0),MATCH('SPC Backing (Hide)'!$X$2,'SPC Backing (Hide)'!$F$3:$U$3,0)))</f>
        <v>0</v>
      </c>
      <c r="Y196" cm="1">
        <f t="array" ref="Y196">ABS(INDEX($F$4:$U$263,ROW(A193),MATCH($X$2,$F$3:$U$3,0))-INDEX($F$4:$U$263,ROW(A192),MATCH($X$2,$F$3:$U$3,0)))</f>
        <v>0</v>
      </c>
      <c r="Z196" t="e">
        <f>AVERAGE(INDEX($Y$4:$Y$263,MATCH(SPC!$B$13,IF(Setup!$B$11="Weekly",'SPC Backing (Hide)'!$B$4:$B$263,'SPC Backing (Hide)'!$E$4:$E$263),0)):INDEX($Y$4:$Y$263,MATCH(SPC!$B$14,IF(Setup!$B$11="Weekly",'SPC Backing (Hide)'!$B$4:$B$263,'SPC Backing (Hide)'!$E$4:$E$263),0),1))</f>
        <v>#DIV/0!</v>
      </c>
      <c r="AA196" t="e">
        <f t="shared" si="33"/>
        <v>#DIV/0!</v>
      </c>
      <c r="AB196" t="e">
        <f t="shared" si="34"/>
        <v>#DIV/0!</v>
      </c>
      <c r="AC196" t="e">
        <f t="shared" si="35"/>
        <v>#DIV/0!</v>
      </c>
      <c r="AD196" t="e">
        <f t="shared" si="36"/>
        <v>#DIV/0!</v>
      </c>
      <c r="AE196" t="e">
        <f t="shared" si="37"/>
        <v>#DIV/0!</v>
      </c>
      <c r="AF196" t="e">
        <f t="shared" si="38"/>
        <v>#DIV/0!</v>
      </c>
      <c r="AG196" t="e">
        <f t="shared" si="39"/>
        <v>#DIV/0!</v>
      </c>
      <c r="AH196" t="e">
        <f t="shared" si="40"/>
        <v>#DIV/0!</v>
      </c>
      <c r="AI196" t="e">
        <f t="shared" si="47"/>
        <v>#DIV/0!</v>
      </c>
      <c r="AJ196" t="e">
        <f t="shared" si="41"/>
        <v>#DIV/0!</v>
      </c>
      <c r="AK196">
        <f t="shared" si="42"/>
        <v>0</v>
      </c>
      <c r="AL196" t="e">
        <f t="shared" si="43"/>
        <v>#N/A</v>
      </c>
      <c r="AM196">
        <f t="shared" si="44"/>
        <v>0</v>
      </c>
      <c r="AN196" t="e">
        <f t="shared" si="45"/>
        <v>#N/A</v>
      </c>
      <c r="AO196">
        <f>_xlfn.PERCENTILE.INC(INDEX($W$4:$W$263,MATCH(SPC!$B$13,IF(Setup!$B$11="Weekly",'SPC Backing (Hide)'!$B$4:$B$263,'SPC Backing (Hide)'!$E$4:$E$263),0),1):INDEX($W$4:$W$263,MATCH(SPC!$B$14,IF(Setup!$B$11="Weekly",'SPC Backing (Hide)'!$B$4:$B$263,'SPC Backing (Hide)'!$E$4:$E$263),0),1),'SPC Backing (Hide)'!$AO$3)</f>
        <v>0</v>
      </c>
      <c r="AP196">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6">
        <f t="shared" si="46"/>
        <v>1</v>
      </c>
    </row>
    <row r="197" spans="2:43" x14ac:dyDescent="0.2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f>AVERAGE(INDEX($F$4:$U$263,MATCH(SPC!$B$13,IF(Setup!$B$11="Weekly",'SPC Backing (Hide)'!$B$4:$B$263,'SPC Backing (Hide)'!$E$4:$E$263),0),MATCH($X$2,$F$3:$U$3,0)):INDEX($F$4:$U$263,MATCH(SPC!$B$14,IF(Setup!$B$11="Weekly",'SPC Backing (Hide)'!$B$4:$B$263,'SPC Backing (Hide)'!$E$4:$E$263),0),MATCH('SPC Backing (Hide)'!$X$2,'SPC Backing (Hide)'!$F$3:$U$3,0)))</f>
        <v>0</v>
      </c>
      <c r="Y197" cm="1">
        <f t="array" ref="Y197">ABS(INDEX($F$4:$U$263,ROW(A194),MATCH($X$2,$F$3:$U$3,0))-INDEX($F$4:$U$263,ROW(A193),MATCH($X$2,$F$3:$U$3,0)))</f>
        <v>0</v>
      </c>
      <c r="Z197" t="e">
        <f>AVERAGE(INDEX($Y$4:$Y$263,MATCH(SPC!$B$13,IF(Setup!$B$11="Weekly",'SPC Backing (Hide)'!$B$4:$B$263,'SPC Backing (Hide)'!$E$4:$E$263),0)):INDEX($Y$4:$Y$263,MATCH(SPC!$B$14,IF(Setup!$B$11="Weekly",'SPC Backing (Hide)'!$B$4:$B$263,'SPC Backing (Hide)'!$E$4:$E$263),0),1))</f>
        <v>#DIV/0!</v>
      </c>
      <c r="AA197" t="e">
        <f t="shared" ref="AA197:AA260" si="49">Z197/1.128</f>
        <v>#DIV/0!</v>
      </c>
      <c r="AB197" t="e">
        <f t="shared" ref="AB197:AB260" si="50">MAX(0,X197-(3*AA197))</f>
        <v>#DIV/0!</v>
      </c>
      <c r="AC197" t="e">
        <f t="shared" ref="AC197:AC260" si="51">MAX(0,X197-(2*AA197))</f>
        <v>#DIV/0!</v>
      </c>
      <c r="AD197" t="e">
        <f t="shared" ref="AD197:AD260" si="52">MAX(0,X197-AA197)</f>
        <v>#DIV/0!</v>
      </c>
      <c r="AE197" t="e">
        <f t="shared" ref="AE197:AE260" si="53">X197+AA197</f>
        <v>#DIV/0!</v>
      </c>
      <c r="AF197" t="e">
        <f t="shared" ref="AF197:AF260" si="54">X197+(2*AA197)</f>
        <v>#DIV/0!</v>
      </c>
      <c r="AG197" t="e">
        <f t="shared" ref="AG197:AG260" si="55">X197+(3*AA197)</f>
        <v>#DIV/0!</v>
      </c>
      <c r="AH197" t="e">
        <f t="shared" ref="AH197:AH260" si="56">IF(OR(W197&gt;AG197,W197&lt;AB197),W197,NA())</f>
        <v>#DIV/0!</v>
      </c>
      <c r="AI197" t="e">
        <f t="shared" si="47"/>
        <v>#DIV/0!</v>
      </c>
      <c r="AJ197" t="e">
        <f t="shared" ref="AJ197:AJ260" si="57">IF(ABS(SUM(AI197:AI199))&gt;=5,W197,NA())</f>
        <v>#DIV/0!</v>
      </c>
      <c r="AK197">
        <f t="shared" ref="AK197:AK260" si="58">IF(W198&gt;W197,1,IF(W198&lt;W197,-1,0))</f>
        <v>0</v>
      </c>
      <c r="AL197" t="e">
        <f t="shared" ref="AL197:AL260" si="59">IF(ABS(SUM(AK197:AK202))=6,W197,NA())</f>
        <v>#N/A</v>
      </c>
      <c r="AM197">
        <f t="shared" ref="AM197:AM260" si="60">IF(W197&lt;X197,-1,IF(W197&gt;X197,1,0))</f>
        <v>0</v>
      </c>
      <c r="AN197" t="e">
        <f t="shared" ref="AN197:AN260" si="61">IF(ABS(SUM(AM197:AM205))=9,W197,NA())</f>
        <v>#N/A</v>
      </c>
      <c r="AO197">
        <f>_xlfn.PERCENTILE.INC(INDEX($W$4:$W$263,MATCH(SPC!$B$13,IF(Setup!$B$11="Weekly",'SPC Backing (Hide)'!$B$4:$B$263,'SPC Backing (Hide)'!$E$4:$E$263),0),1):INDEX($W$4:$W$263,MATCH(SPC!$B$14,IF(Setup!$B$11="Weekly",'SPC Backing (Hide)'!$B$4:$B$263,'SPC Backing (Hide)'!$E$4:$E$263),0),1),'SPC Backing (Hide)'!$AO$3)</f>
        <v>0</v>
      </c>
      <c r="AP197">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7">
        <f t="shared" ref="AQ197:AQ260" si="62">AP197-AO197</f>
        <v>1</v>
      </c>
    </row>
    <row r="198" spans="2:43" x14ac:dyDescent="0.2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f>AVERAGE(INDEX($F$4:$U$263,MATCH(SPC!$B$13,IF(Setup!$B$11="Weekly",'SPC Backing (Hide)'!$B$4:$B$263,'SPC Backing (Hide)'!$E$4:$E$263),0),MATCH($X$2,$F$3:$U$3,0)):INDEX($F$4:$U$263,MATCH(SPC!$B$14,IF(Setup!$B$11="Weekly",'SPC Backing (Hide)'!$B$4:$B$263,'SPC Backing (Hide)'!$E$4:$E$263),0),MATCH('SPC Backing (Hide)'!$X$2,'SPC Backing (Hide)'!$F$3:$U$3,0)))</f>
        <v>0</v>
      </c>
      <c r="Y198" cm="1">
        <f t="array" ref="Y198">ABS(INDEX($F$4:$U$263,ROW(A195),MATCH($X$2,$F$3:$U$3,0))-INDEX($F$4:$U$263,ROW(A194),MATCH($X$2,$F$3:$U$3,0)))</f>
        <v>0</v>
      </c>
      <c r="Z198" t="e">
        <f>AVERAGE(INDEX($Y$4:$Y$263,MATCH(SPC!$B$13,IF(Setup!$B$11="Weekly",'SPC Backing (Hide)'!$B$4:$B$263,'SPC Backing (Hide)'!$E$4:$E$263),0)):INDEX($Y$4:$Y$263,MATCH(SPC!$B$14,IF(Setup!$B$11="Weekly",'SPC Backing (Hide)'!$B$4:$B$263,'SPC Backing (Hide)'!$E$4:$E$263),0),1))</f>
        <v>#DIV/0!</v>
      </c>
      <c r="AA198" t="e">
        <f t="shared" si="49"/>
        <v>#DIV/0!</v>
      </c>
      <c r="AB198" t="e">
        <f t="shared" si="50"/>
        <v>#DIV/0!</v>
      </c>
      <c r="AC198" t="e">
        <f t="shared" si="51"/>
        <v>#DIV/0!</v>
      </c>
      <c r="AD198" t="e">
        <f t="shared" si="52"/>
        <v>#DIV/0!</v>
      </c>
      <c r="AE198" t="e">
        <f t="shared" si="53"/>
        <v>#DIV/0!</v>
      </c>
      <c r="AF198" t="e">
        <f t="shared" si="54"/>
        <v>#DIV/0!</v>
      </c>
      <c r="AG198" t="e">
        <f t="shared" si="55"/>
        <v>#DIV/0!</v>
      </c>
      <c r="AH198" t="e">
        <f t="shared" si="56"/>
        <v>#DIV/0!</v>
      </c>
      <c r="AI198" t="e">
        <f t="shared" ref="AI198:AI261" si="63">IF(W198&gt;AF198,2,IF(W198&lt;AC198,-2,IF(W198&gt;X198,1,IF(W198&lt;X198,-1,0))))</f>
        <v>#DIV/0!</v>
      </c>
      <c r="AJ198" t="e">
        <f t="shared" si="57"/>
        <v>#DIV/0!</v>
      </c>
      <c r="AK198">
        <f t="shared" si="58"/>
        <v>0</v>
      </c>
      <c r="AL198" t="e">
        <f t="shared" si="59"/>
        <v>#N/A</v>
      </c>
      <c r="AM198">
        <f t="shared" si="60"/>
        <v>0</v>
      </c>
      <c r="AN198" t="e">
        <f t="shared" si="61"/>
        <v>#N/A</v>
      </c>
      <c r="AO198">
        <f>_xlfn.PERCENTILE.INC(INDEX($W$4:$W$263,MATCH(SPC!$B$13,IF(Setup!$B$11="Weekly",'SPC Backing (Hide)'!$B$4:$B$263,'SPC Backing (Hide)'!$E$4:$E$263),0),1):INDEX($W$4:$W$263,MATCH(SPC!$B$14,IF(Setup!$B$11="Weekly",'SPC Backing (Hide)'!$B$4:$B$263,'SPC Backing (Hide)'!$E$4:$E$263),0),1),'SPC Backing (Hide)'!$AO$3)</f>
        <v>0</v>
      </c>
      <c r="AP198">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8">
        <f t="shared" si="62"/>
        <v>1</v>
      </c>
    </row>
    <row r="199" spans="2:43" x14ac:dyDescent="0.2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f>AVERAGE(INDEX($F$4:$U$263,MATCH(SPC!$B$13,IF(Setup!$B$11="Weekly",'SPC Backing (Hide)'!$B$4:$B$263,'SPC Backing (Hide)'!$E$4:$E$263),0),MATCH($X$2,$F$3:$U$3,0)):INDEX($F$4:$U$263,MATCH(SPC!$B$14,IF(Setup!$B$11="Weekly",'SPC Backing (Hide)'!$B$4:$B$263,'SPC Backing (Hide)'!$E$4:$E$263),0),MATCH('SPC Backing (Hide)'!$X$2,'SPC Backing (Hide)'!$F$3:$U$3,0)))</f>
        <v>0</v>
      </c>
      <c r="Y199" cm="1">
        <f t="array" ref="Y199">ABS(INDEX($F$4:$U$263,ROW(A196),MATCH($X$2,$F$3:$U$3,0))-INDEX($F$4:$U$263,ROW(A195),MATCH($X$2,$F$3:$U$3,0)))</f>
        <v>0</v>
      </c>
      <c r="Z199" t="e">
        <f>AVERAGE(INDEX($Y$4:$Y$263,MATCH(SPC!$B$13,IF(Setup!$B$11="Weekly",'SPC Backing (Hide)'!$B$4:$B$263,'SPC Backing (Hide)'!$E$4:$E$263),0)):INDEX($Y$4:$Y$263,MATCH(SPC!$B$14,IF(Setup!$B$11="Weekly",'SPC Backing (Hide)'!$B$4:$B$263,'SPC Backing (Hide)'!$E$4:$E$263),0),1))</f>
        <v>#DIV/0!</v>
      </c>
      <c r="AA199" t="e">
        <f t="shared" si="49"/>
        <v>#DIV/0!</v>
      </c>
      <c r="AB199" t="e">
        <f t="shared" si="50"/>
        <v>#DIV/0!</v>
      </c>
      <c r="AC199" t="e">
        <f t="shared" si="51"/>
        <v>#DIV/0!</v>
      </c>
      <c r="AD199" t="e">
        <f t="shared" si="52"/>
        <v>#DIV/0!</v>
      </c>
      <c r="AE199" t="e">
        <f t="shared" si="53"/>
        <v>#DIV/0!</v>
      </c>
      <c r="AF199" t="e">
        <f t="shared" si="54"/>
        <v>#DIV/0!</v>
      </c>
      <c r="AG199" t="e">
        <f t="shared" si="55"/>
        <v>#DIV/0!</v>
      </c>
      <c r="AH199" t="e">
        <f t="shared" si="56"/>
        <v>#DIV/0!</v>
      </c>
      <c r="AI199" t="e">
        <f t="shared" si="63"/>
        <v>#DIV/0!</v>
      </c>
      <c r="AJ199" t="e">
        <f t="shared" si="57"/>
        <v>#DIV/0!</v>
      </c>
      <c r="AK199">
        <f t="shared" si="58"/>
        <v>0</v>
      </c>
      <c r="AL199" t="e">
        <f t="shared" si="59"/>
        <v>#N/A</v>
      </c>
      <c r="AM199">
        <f t="shared" si="60"/>
        <v>0</v>
      </c>
      <c r="AN199" t="e">
        <f t="shared" si="61"/>
        <v>#N/A</v>
      </c>
      <c r="AO199">
        <f>_xlfn.PERCENTILE.INC(INDEX($W$4:$W$263,MATCH(SPC!$B$13,IF(Setup!$B$11="Weekly",'SPC Backing (Hide)'!$B$4:$B$263,'SPC Backing (Hide)'!$E$4:$E$263),0),1):INDEX($W$4:$W$263,MATCH(SPC!$B$14,IF(Setup!$B$11="Weekly",'SPC Backing (Hide)'!$B$4:$B$263,'SPC Backing (Hide)'!$E$4:$E$263),0),1),'SPC Backing (Hide)'!$AO$3)</f>
        <v>0</v>
      </c>
      <c r="AP199">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9">
        <f t="shared" si="62"/>
        <v>1</v>
      </c>
    </row>
    <row r="200" spans="2:43" x14ac:dyDescent="0.2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f>AVERAGE(INDEX($F$4:$U$263,MATCH(SPC!$B$13,IF(Setup!$B$11="Weekly",'SPC Backing (Hide)'!$B$4:$B$263,'SPC Backing (Hide)'!$E$4:$E$263),0),MATCH($X$2,$F$3:$U$3,0)):INDEX($F$4:$U$263,MATCH(SPC!$B$14,IF(Setup!$B$11="Weekly",'SPC Backing (Hide)'!$B$4:$B$263,'SPC Backing (Hide)'!$E$4:$E$263),0),MATCH('SPC Backing (Hide)'!$X$2,'SPC Backing (Hide)'!$F$3:$U$3,0)))</f>
        <v>0</v>
      </c>
      <c r="Y200" cm="1">
        <f t="array" ref="Y200">ABS(INDEX($F$4:$U$263,ROW(A197),MATCH($X$2,$F$3:$U$3,0))-INDEX($F$4:$U$263,ROW(A196),MATCH($X$2,$F$3:$U$3,0)))</f>
        <v>0</v>
      </c>
      <c r="Z200" t="e">
        <f>AVERAGE(INDEX($Y$4:$Y$263,MATCH(SPC!$B$13,IF(Setup!$B$11="Weekly",'SPC Backing (Hide)'!$B$4:$B$263,'SPC Backing (Hide)'!$E$4:$E$263),0)):INDEX($Y$4:$Y$263,MATCH(SPC!$B$14,IF(Setup!$B$11="Weekly",'SPC Backing (Hide)'!$B$4:$B$263,'SPC Backing (Hide)'!$E$4:$E$263),0),1))</f>
        <v>#DIV/0!</v>
      </c>
      <c r="AA200" t="e">
        <f t="shared" si="49"/>
        <v>#DIV/0!</v>
      </c>
      <c r="AB200" t="e">
        <f t="shared" si="50"/>
        <v>#DIV/0!</v>
      </c>
      <c r="AC200" t="e">
        <f t="shared" si="51"/>
        <v>#DIV/0!</v>
      </c>
      <c r="AD200" t="e">
        <f t="shared" si="52"/>
        <v>#DIV/0!</v>
      </c>
      <c r="AE200" t="e">
        <f t="shared" si="53"/>
        <v>#DIV/0!</v>
      </c>
      <c r="AF200" t="e">
        <f t="shared" si="54"/>
        <v>#DIV/0!</v>
      </c>
      <c r="AG200" t="e">
        <f t="shared" si="55"/>
        <v>#DIV/0!</v>
      </c>
      <c r="AH200" t="e">
        <f t="shared" si="56"/>
        <v>#DIV/0!</v>
      </c>
      <c r="AI200" t="e">
        <f t="shared" si="63"/>
        <v>#DIV/0!</v>
      </c>
      <c r="AJ200" t="e">
        <f t="shared" si="57"/>
        <v>#DIV/0!</v>
      </c>
      <c r="AK200">
        <f t="shared" si="58"/>
        <v>0</v>
      </c>
      <c r="AL200" t="e">
        <f t="shared" si="59"/>
        <v>#N/A</v>
      </c>
      <c r="AM200">
        <f t="shared" si="60"/>
        <v>0</v>
      </c>
      <c r="AN200" t="e">
        <f t="shared" si="61"/>
        <v>#N/A</v>
      </c>
      <c r="AO200">
        <f>_xlfn.PERCENTILE.INC(INDEX($W$4:$W$263,MATCH(SPC!$B$13,IF(Setup!$B$11="Weekly",'SPC Backing (Hide)'!$B$4:$B$263,'SPC Backing (Hide)'!$E$4:$E$263),0),1):INDEX($W$4:$W$263,MATCH(SPC!$B$14,IF(Setup!$B$11="Weekly",'SPC Backing (Hide)'!$B$4:$B$263,'SPC Backing (Hide)'!$E$4:$E$263),0),1),'SPC Backing (Hide)'!$AO$3)</f>
        <v>0</v>
      </c>
      <c r="AP200">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0">
        <f t="shared" si="62"/>
        <v>1</v>
      </c>
    </row>
    <row r="201" spans="2:43" x14ac:dyDescent="0.2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f>AVERAGE(INDEX($F$4:$U$263,MATCH(SPC!$B$13,IF(Setup!$B$11="Weekly",'SPC Backing (Hide)'!$B$4:$B$263,'SPC Backing (Hide)'!$E$4:$E$263),0),MATCH($X$2,$F$3:$U$3,0)):INDEX($F$4:$U$263,MATCH(SPC!$B$14,IF(Setup!$B$11="Weekly",'SPC Backing (Hide)'!$B$4:$B$263,'SPC Backing (Hide)'!$E$4:$E$263),0),MATCH('SPC Backing (Hide)'!$X$2,'SPC Backing (Hide)'!$F$3:$U$3,0)))</f>
        <v>0</v>
      </c>
      <c r="Y201" cm="1">
        <f t="array" ref="Y201">ABS(INDEX($F$4:$U$263,ROW(A198),MATCH($X$2,$F$3:$U$3,0))-INDEX($F$4:$U$263,ROW(A197),MATCH($X$2,$F$3:$U$3,0)))</f>
        <v>0</v>
      </c>
      <c r="Z201" t="e">
        <f>AVERAGE(INDEX($Y$4:$Y$263,MATCH(SPC!$B$13,IF(Setup!$B$11="Weekly",'SPC Backing (Hide)'!$B$4:$B$263,'SPC Backing (Hide)'!$E$4:$E$263),0)):INDEX($Y$4:$Y$263,MATCH(SPC!$B$14,IF(Setup!$B$11="Weekly",'SPC Backing (Hide)'!$B$4:$B$263,'SPC Backing (Hide)'!$E$4:$E$263),0),1))</f>
        <v>#DIV/0!</v>
      </c>
      <c r="AA201" t="e">
        <f t="shared" si="49"/>
        <v>#DIV/0!</v>
      </c>
      <c r="AB201" t="e">
        <f t="shared" si="50"/>
        <v>#DIV/0!</v>
      </c>
      <c r="AC201" t="e">
        <f t="shared" si="51"/>
        <v>#DIV/0!</v>
      </c>
      <c r="AD201" t="e">
        <f t="shared" si="52"/>
        <v>#DIV/0!</v>
      </c>
      <c r="AE201" t="e">
        <f t="shared" si="53"/>
        <v>#DIV/0!</v>
      </c>
      <c r="AF201" t="e">
        <f t="shared" si="54"/>
        <v>#DIV/0!</v>
      </c>
      <c r="AG201" t="e">
        <f t="shared" si="55"/>
        <v>#DIV/0!</v>
      </c>
      <c r="AH201" t="e">
        <f t="shared" si="56"/>
        <v>#DIV/0!</v>
      </c>
      <c r="AI201" t="e">
        <f t="shared" si="63"/>
        <v>#DIV/0!</v>
      </c>
      <c r="AJ201" t="e">
        <f t="shared" si="57"/>
        <v>#DIV/0!</v>
      </c>
      <c r="AK201">
        <f t="shared" si="58"/>
        <v>0</v>
      </c>
      <c r="AL201" t="e">
        <f t="shared" si="59"/>
        <v>#N/A</v>
      </c>
      <c r="AM201">
        <f t="shared" si="60"/>
        <v>0</v>
      </c>
      <c r="AN201" t="e">
        <f t="shared" si="61"/>
        <v>#N/A</v>
      </c>
      <c r="AO201">
        <f>_xlfn.PERCENTILE.INC(INDEX($W$4:$W$263,MATCH(SPC!$B$13,IF(Setup!$B$11="Weekly",'SPC Backing (Hide)'!$B$4:$B$263,'SPC Backing (Hide)'!$E$4:$E$263),0),1):INDEX($W$4:$W$263,MATCH(SPC!$B$14,IF(Setup!$B$11="Weekly",'SPC Backing (Hide)'!$B$4:$B$263,'SPC Backing (Hide)'!$E$4:$E$263),0),1),'SPC Backing (Hide)'!$AO$3)</f>
        <v>0</v>
      </c>
      <c r="AP201">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1">
        <f t="shared" si="62"/>
        <v>1</v>
      </c>
    </row>
    <row r="202" spans="2:43" x14ac:dyDescent="0.2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f>AVERAGE(INDEX($F$4:$U$263,MATCH(SPC!$B$13,IF(Setup!$B$11="Weekly",'SPC Backing (Hide)'!$B$4:$B$263,'SPC Backing (Hide)'!$E$4:$E$263),0),MATCH($X$2,$F$3:$U$3,0)):INDEX($F$4:$U$263,MATCH(SPC!$B$14,IF(Setup!$B$11="Weekly",'SPC Backing (Hide)'!$B$4:$B$263,'SPC Backing (Hide)'!$E$4:$E$263),0),MATCH('SPC Backing (Hide)'!$X$2,'SPC Backing (Hide)'!$F$3:$U$3,0)))</f>
        <v>0</v>
      </c>
      <c r="Y202" cm="1">
        <f t="array" ref="Y202">ABS(INDEX($F$4:$U$263,ROW(A199),MATCH($X$2,$F$3:$U$3,0))-INDEX($F$4:$U$263,ROW(A198),MATCH($X$2,$F$3:$U$3,0)))</f>
        <v>0</v>
      </c>
      <c r="Z202" t="e">
        <f>AVERAGE(INDEX($Y$4:$Y$263,MATCH(SPC!$B$13,IF(Setup!$B$11="Weekly",'SPC Backing (Hide)'!$B$4:$B$263,'SPC Backing (Hide)'!$E$4:$E$263),0)):INDEX($Y$4:$Y$263,MATCH(SPC!$B$14,IF(Setup!$B$11="Weekly",'SPC Backing (Hide)'!$B$4:$B$263,'SPC Backing (Hide)'!$E$4:$E$263),0),1))</f>
        <v>#DIV/0!</v>
      </c>
      <c r="AA202" t="e">
        <f t="shared" si="49"/>
        <v>#DIV/0!</v>
      </c>
      <c r="AB202" t="e">
        <f t="shared" si="50"/>
        <v>#DIV/0!</v>
      </c>
      <c r="AC202" t="e">
        <f t="shared" si="51"/>
        <v>#DIV/0!</v>
      </c>
      <c r="AD202" t="e">
        <f t="shared" si="52"/>
        <v>#DIV/0!</v>
      </c>
      <c r="AE202" t="e">
        <f t="shared" si="53"/>
        <v>#DIV/0!</v>
      </c>
      <c r="AF202" t="e">
        <f t="shared" si="54"/>
        <v>#DIV/0!</v>
      </c>
      <c r="AG202" t="e">
        <f t="shared" si="55"/>
        <v>#DIV/0!</v>
      </c>
      <c r="AH202" t="e">
        <f t="shared" si="56"/>
        <v>#DIV/0!</v>
      </c>
      <c r="AI202" t="e">
        <f t="shared" si="63"/>
        <v>#DIV/0!</v>
      </c>
      <c r="AJ202" t="e">
        <f t="shared" si="57"/>
        <v>#DIV/0!</v>
      </c>
      <c r="AK202">
        <f t="shared" si="58"/>
        <v>0</v>
      </c>
      <c r="AL202" t="e">
        <f t="shared" si="59"/>
        <v>#N/A</v>
      </c>
      <c r="AM202">
        <f t="shared" si="60"/>
        <v>0</v>
      </c>
      <c r="AN202" t="e">
        <f t="shared" si="61"/>
        <v>#N/A</v>
      </c>
      <c r="AO202">
        <f>_xlfn.PERCENTILE.INC(INDEX($W$4:$W$263,MATCH(SPC!$B$13,IF(Setup!$B$11="Weekly",'SPC Backing (Hide)'!$B$4:$B$263,'SPC Backing (Hide)'!$E$4:$E$263),0),1):INDEX($W$4:$W$263,MATCH(SPC!$B$14,IF(Setup!$B$11="Weekly",'SPC Backing (Hide)'!$B$4:$B$263,'SPC Backing (Hide)'!$E$4:$E$263),0),1),'SPC Backing (Hide)'!$AO$3)</f>
        <v>0</v>
      </c>
      <c r="AP202">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2">
        <f t="shared" si="62"/>
        <v>1</v>
      </c>
    </row>
    <row r="203" spans="2:43" x14ac:dyDescent="0.2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f>AVERAGE(INDEX($F$4:$U$263,MATCH(SPC!$B$13,IF(Setup!$B$11="Weekly",'SPC Backing (Hide)'!$B$4:$B$263,'SPC Backing (Hide)'!$E$4:$E$263),0),MATCH($X$2,$F$3:$U$3,0)):INDEX($F$4:$U$263,MATCH(SPC!$B$14,IF(Setup!$B$11="Weekly",'SPC Backing (Hide)'!$B$4:$B$263,'SPC Backing (Hide)'!$E$4:$E$263),0),MATCH('SPC Backing (Hide)'!$X$2,'SPC Backing (Hide)'!$F$3:$U$3,0)))</f>
        <v>0</v>
      </c>
      <c r="Y203" cm="1">
        <f t="array" ref="Y203">ABS(INDEX($F$4:$U$263,ROW(A200),MATCH($X$2,$F$3:$U$3,0))-INDEX($F$4:$U$263,ROW(A199),MATCH($X$2,$F$3:$U$3,0)))</f>
        <v>0</v>
      </c>
      <c r="Z203" t="e">
        <f>AVERAGE(INDEX($Y$4:$Y$263,MATCH(SPC!$B$13,IF(Setup!$B$11="Weekly",'SPC Backing (Hide)'!$B$4:$B$263,'SPC Backing (Hide)'!$E$4:$E$263),0)):INDEX($Y$4:$Y$263,MATCH(SPC!$B$14,IF(Setup!$B$11="Weekly",'SPC Backing (Hide)'!$B$4:$B$263,'SPC Backing (Hide)'!$E$4:$E$263),0),1))</f>
        <v>#DIV/0!</v>
      </c>
      <c r="AA203" t="e">
        <f t="shared" si="49"/>
        <v>#DIV/0!</v>
      </c>
      <c r="AB203" t="e">
        <f t="shared" si="50"/>
        <v>#DIV/0!</v>
      </c>
      <c r="AC203" t="e">
        <f t="shared" si="51"/>
        <v>#DIV/0!</v>
      </c>
      <c r="AD203" t="e">
        <f t="shared" si="52"/>
        <v>#DIV/0!</v>
      </c>
      <c r="AE203" t="e">
        <f t="shared" si="53"/>
        <v>#DIV/0!</v>
      </c>
      <c r="AF203" t="e">
        <f t="shared" si="54"/>
        <v>#DIV/0!</v>
      </c>
      <c r="AG203" t="e">
        <f t="shared" si="55"/>
        <v>#DIV/0!</v>
      </c>
      <c r="AH203" t="e">
        <f t="shared" si="56"/>
        <v>#DIV/0!</v>
      </c>
      <c r="AI203" t="e">
        <f t="shared" si="63"/>
        <v>#DIV/0!</v>
      </c>
      <c r="AJ203" t="e">
        <f t="shared" si="57"/>
        <v>#DIV/0!</v>
      </c>
      <c r="AK203">
        <f t="shared" si="58"/>
        <v>0</v>
      </c>
      <c r="AL203" t="e">
        <f t="shared" si="59"/>
        <v>#N/A</v>
      </c>
      <c r="AM203">
        <f t="shared" si="60"/>
        <v>0</v>
      </c>
      <c r="AN203" t="e">
        <f t="shared" si="61"/>
        <v>#N/A</v>
      </c>
      <c r="AO203">
        <f>_xlfn.PERCENTILE.INC(INDEX($W$4:$W$263,MATCH(SPC!$B$13,IF(Setup!$B$11="Weekly",'SPC Backing (Hide)'!$B$4:$B$263,'SPC Backing (Hide)'!$E$4:$E$263),0),1):INDEX($W$4:$W$263,MATCH(SPC!$B$14,IF(Setup!$B$11="Weekly",'SPC Backing (Hide)'!$B$4:$B$263,'SPC Backing (Hide)'!$E$4:$E$263),0),1),'SPC Backing (Hide)'!$AO$3)</f>
        <v>0</v>
      </c>
      <c r="AP203">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3">
        <f t="shared" si="62"/>
        <v>1</v>
      </c>
    </row>
    <row r="204" spans="2:43" x14ac:dyDescent="0.2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f>AVERAGE(INDEX($F$4:$U$263,MATCH(SPC!$B$13,IF(Setup!$B$11="Weekly",'SPC Backing (Hide)'!$B$4:$B$263,'SPC Backing (Hide)'!$E$4:$E$263),0),MATCH($X$2,$F$3:$U$3,0)):INDEX($F$4:$U$263,MATCH(SPC!$B$14,IF(Setup!$B$11="Weekly",'SPC Backing (Hide)'!$B$4:$B$263,'SPC Backing (Hide)'!$E$4:$E$263),0),MATCH('SPC Backing (Hide)'!$X$2,'SPC Backing (Hide)'!$F$3:$U$3,0)))</f>
        <v>0</v>
      </c>
      <c r="Y204" cm="1">
        <f t="array" ref="Y204">ABS(INDEX($F$4:$U$263,ROW(A201),MATCH($X$2,$F$3:$U$3,0))-INDEX($F$4:$U$263,ROW(A200),MATCH($X$2,$F$3:$U$3,0)))</f>
        <v>0</v>
      </c>
      <c r="Z204" t="e">
        <f>AVERAGE(INDEX($Y$4:$Y$263,MATCH(SPC!$B$13,IF(Setup!$B$11="Weekly",'SPC Backing (Hide)'!$B$4:$B$263,'SPC Backing (Hide)'!$E$4:$E$263),0)):INDEX($Y$4:$Y$263,MATCH(SPC!$B$14,IF(Setup!$B$11="Weekly",'SPC Backing (Hide)'!$B$4:$B$263,'SPC Backing (Hide)'!$E$4:$E$263),0),1))</f>
        <v>#DIV/0!</v>
      </c>
      <c r="AA204" t="e">
        <f t="shared" si="49"/>
        <v>#DIV/0!</v>
      </c>
      <c r="AB204" t="e">
        <f t="shared" si="50"/>
        <v>#DIV/0!</v>
      </c>
      <c r="AC204" t="e">
        <f t="shared" si="51"/>
        <v>#DIV/0!</v>
      </c>
      <c r="AD204" t="e">
        <f t="shared" si="52"/>
        <v>#DIV/0!</v>
      </c>
      <c r="AE204" t="e">
        <f t="shared" si="53"/>
        <v>#DIV/0!</v>
      </c>
      <c r="AF204" t="e">
        <f t="shared" si="54"/>
        <v>#DIV/0!</v>
      </c>
      <c r="AG204" t="e">
        <f t="shared" si="55"/>
        <v>#DIV/0!</v>
      </c>
      <c r="AH204" t="e">
        <f t="shared" si="56"/>
        <v>#DIV/0!</v>
      </c>
      <c r="AI204" t="e">
        <f t="shared" si="63"/>
        <v>#DIV/0!</v>
      </c>
      <c r="AJ204" t="e">
        <f t="shared" si="57"/>
        <v>#DIV/0!</v>
      </c>
      <c r="AK204">
        <f t="shared" si="58"/>
        <v>0</v>
      </c>
      <c r="AL204" t="e">
        <f t="shared" si="59"/>
        <v>#N/A</v>
      </c>
      <c r="AM204">
        <f t="shared" si="60"/>
        <v>0</v>
      </c>
      <c r="AN204" t="e">
        <f t="shared" si="61"/>
        <v>#N/A</v>
      </c>
      <c r="AO204">
        <f>_xlfn.PERCENTILE.INC(INDEX($W$4:$W$263,MATCH(SPC!$B$13,IF(Setup!$B$11="Weekly",'SPC Backing (Hide)'!$B$4:$B$263,'SPC Backing (Hide)'!$E$4:$E$263),0),1):INDEX($W$4:$W$263,MATCH(SPC!$B$14,IF(Setup!$B$11="Weekly",'SPC Backing (Hide)'!$B$4:$B$263,'SPC Backing (Hide)'!$E$4:$E$263),0),1),'SPC Backing (Hide)'!$AO$3)</f>
        <v>0</v>
      </c>
      <c r="AP204">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4">
        <f t="shared" si="62"/>
        <v>1</v>
      </c>
    </row>
    <row r="205" spans="2:43" x14ac:dyDescent="0.2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f>AVERAGE(INDEX($F$4:$U$263,MATCH(SPC!$B$13,IF(Setup!$B$11="Weekly",'SPC Backing (Hide)'!$B$4:$B$263,'SPC Backing (Hide)'!$E$4:$E$263),0),MATCH($X$2,$F$3:$U$3,0)):INDEX($F$4:$U$263,MATCH(SPC!$B$14,IF(Setup!$B$11="Weekly",'SPC Backing (Hide)'!$B$4:$B$263,'SPC Backing (Hide)'!$E$4:$E$263),0),MATCH('SPC Backing (Hide)'!$X$2,'SPC Backing (Hide)'!$F$3:$U$3,0)))</f>
        <v>0</v>
      </c>
      <c r="Y205" cm="1">
        <f t="array" ref="Y205">ABS(INDEX($F$4:$U$263,ROW(A202),MATCH($X$2,$F$3:$U$3,0))-INDEX($F$4:$U$263,ROW(A201),MATCH($X$2,$F$3:$U$3,0)))</f>
        <v>0</v>
      </c>
      <c r="Z205" t="e">
        <f>AVERAGE(INDEX($Y$4:$Y$263,MATCH(SPC!$B$13,IF(Setup!$B$11="Weekly",'SPC Backing (Hide)'!$B$4:$B$263,'SPC Backing (Hide)'!$E$4:$E$263),0)):INDEX($Y$4:$Y$263,MATCH(SPC!$B$14,IF(Setup!$B$11="Weekly",'SPC Backing (Hide)'!$B$4:$B$263,'SPC Backing (Hide)'!$E$4:$E$263),0),1))</f>
        <v>#DIV/0!</v>
      </c>
      <c r="AA205" t="e">
        <f t="shared" si="49"/>
        <v>#DIV/0!</v>
      </c>
      <c r="AB205" t="e">
        <f t="shared" si="50"/>
        <v>#DIV/0!</v>
      </c>
      <c r="AC205" t="e">
        <f t="shared" si="51"/>
        <v>#DIV/0!</v>
      </c>
      <c r="AD205" t="e">
        <f t="shared" si="52"/>
        <v>#DIV/0!</v>
      </c>
      <c r="AE205" t="e">
        <f t="shared" si="53"/>
        <v>#DIV/0!</v>
      </c>
      <c r="AF205" t="e">
        <f t="shared" si="54"/>
        <v>#DIV/0!</v>
      </c>
      <c r="AG205" t="e">
        <f t="shared" si="55"/>
        <v>#DIV/0!</v>
      </c>
      <c r="AH205" t="e">
        <f t="shared" si="56"/>
        <v>#DIV/0!</v>
      </c>
      <c r="AI205" t="e">
        <f t="shared" si="63"/>
        <v>#DIV/0!</v>
      </c>
      <c r="AJ205" t="e">
        <f t="shared" si="57"/>
        <v>#DIV/0!</v>
      </c>
      <c r="AK205">
        <f t="shared" si="58"/>
        <v>0</v>
      </c>
      <c r="AL205" t="e">
        <f t="shared" si="59"/>
        <v>#N/A</v>
      </c>
      <c r="AM205">
        <f t="shared" si="60"/>
        <v>0</v>
      </c>
      <c r="AN205" t="e">
        <f t="shared" si="61"/>
        <v>#N/A</v>
      </c>
      <c r="AO205">
        <f>_xlfn.PERCENTILE.INC(INDEX($W$4:$W$263,MATCH(SPC!$B$13,IF(Setup!$B$11="Weekly",'SPC Backing (Hide)'!$B$4:$B$263,'SPC Backing (Hide)'!$E$4:$E$263),0),1):INDEX($W$4:$W$263,MATCH(SPC!$B$14,IF(Setup!$B$11="Weekly",'SPC Backing (Hide)'!$B$4:$B$263,'SPC Backing (Hide)'!$E$4:$E$263),0),1),'SPC Backing (Hide)'!$AO$3)</f>
        <v>0</v>
      </c>
      <c r="AP205">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5">
        <f t="shared" si="62"/>
        <v>1</v>
      </c>
    </row>
    <row r="206" spans="2:43" x14ac:dyDescent="0.2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f>AVERAGE(INDEX($F$4:$U$263,MATCH(SPC!$B$13,IF(Setup!$B$11="Weekly",'SPC Backing (Hide)'!$B$4:$B$263,'SPC Backing (Hide)'!$E$4:$E$263),0),MATCH($X$2,$F$3:$U$3,0)):INDEX($F$4:$U$263,MATCH(SPC!$B$14,IF(Setup!$B$11="Weekly",'SPC Backing (Hide)'!$B$4:$B$263,'SPC Backing (Hide)'!$E$4:$E$263),0),MATCH('SPC Backing (Hide)'!$X$2,'SPC Backing (Hide)'!$F$3:$U$3,0)))</f>
        <v>0</v>
      </c>
      <c r="Y206" cm="1">
        <f t="array" ref="Y206">ABS(INDEX($F$4:$U$263,ROW(A203),MATCH($X$2,$F$3:$U$3,0))-INDEX($F$4:$U$263,ROW(A202),MATCH($X$2,$F$3:$U$3,0)))</f>
        <v>0</v>
      </c>
      <c r="Z206" t="e">
        <f>AVERAGE(INDEX($Y$4:$Y$263,MATCH(SPC!$B$13,IF(Setup!$B$11="Weekly",'SPC Backing (Hide)'!$B$4:$B$263,'SPC Backing (Hide)'!$E$4:$E$263),0)):INDEX($Y$4:$Y$263,MATCH(SPC!$B$14,IF(Setup!$B$11="Weekly",'SPC Backing (Hide)'!$B$4:$B$263,'SPC Backing (Hide)'!$E$4:$E$263),0),1))</f>
        <v>#DIV/0!</v>
      </c>
      <c r="AA206" t="e">
        <f t="shared" si="49"/>
        <v>#DIV/0!</v>
      </c>
      <c r="AB206" t="e">
        <f t="shared" si="50"/>
        <v>#DIV/0!</v>
      </c>
      <c r="AC206" t="e">
        <f t="shared" si="51"/>
        <v>#DIV/0!</v>
      </c>
      <c r="AD206" t="e">
        <f t="shared" si="52"/>
        <v>#DIV/0!</v>
      </c>
      <c r="AE206" t="e">
        <f t="shared" si="53"/>
        <v>#DIV/0!</v>
      </c>
      <c r="AF206" t="e">
        <f t="shared" si="54"/>
        <v>#DIV/0!</v>
      </c>
      <c r="AG206" t="e">
        <f t="shared" si="55"/>
        <v>#DIV/0!</v>
      </c>
      <c r="AH206" t="e">
        <f t="shared" si="56"/>
        <v>#DIV/0!</v>
      </c>
      <c r="AI206" t="e">
        <f t="shared" si="63"/>
        <v>#DIV/0!</v>
      </c>
      <c r="AJ206" t="e">
        <f t="shared" si="57"/>
        <v>#DIV/0!</v>
      </c>
      <c r="AK206">
        <f t="shared" si="58"/>
        <v>0</v>
      </c>
      <c r="AL206" t="e">
        <f t="shared" si="59"/>
        <v>#N/A</v>
      </c>
      <c r="AM206">
        <f t="shared" si="60"/>
        <v>0</v>
      </c>
      <c r="AN206" t="e">
        <f t="shared" si="61"/>
        <v>#N/A</v>
      </c>
      <c r="AO206">
        <f>_xlfn.PERCENTILE.INC(INDEX($W$4:$W$263,MATCH(SPC!$B$13,IF(Setup!$B$11="Weekly",'SPC Backing (Hide)'!$B$4:$B$263,'SPC Backing (Hide)'!$E$4:$E$263),0),1):INDEX($W$4:$W$263,MATCH(SPC!$B$14,IF(Setup!$B$11="Weekly",'SPC Backing (Hide)'!$B$4:$B$263,'SPC Backing (Hide)'!$E$4:$E$263),0),1),'SPC Backing (Hide)'!$AO$3)</f>
        <v>0</v>
      </c>
      <c r="AP206">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6">
        <f t="shared" si="62"/>
        <v>1</v>
      </c>
    </row>
    <row r="207" spans="2:43" x14ac:dyDescent="0.2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f>AVERAGE(INDEX($F$4:$U$263,MATCH(SPC!$B$13,IF(Setup!$B$11="Weekly",'SPC Backing (Hide)'!$B$4:$B$263,'SPC Backing (Hide)'!$E$4:$E$263),0),MATCH($X$2,$F$3:$U$3,0)):INDEX($F$4:$U$263,MATCH(SPC!$B$14,IF(Setup!$B$11="Weekly",'SPC Backing (Hide)'!$B$4:$B$263,'SPC Backing (Hide)'!$E$4:$E$263),0),MATCH('SPC Backing (Hide)'!$X$2,'SPC Backing (Hide)'!$F$3:$U$3,0)))</f>
        <v>0</v>
      </c>
      <c r="Y207" cm="1">
        <f t="array" ref="Y207">ABS(INDEX($F$4:$U$263,ROW(A204),MATCH($X$2,$F$3:$U$3,0))-INDEX($F$4:$U$263,ROW(A203),MATCH($X$2,$F$3:$U$3,0)))</f>
        <v>0</v>
      </c>
      <c r="Z207" t="e">
        <f>AVERAGE(INDEX($Y$4:$Y$263,MATCH(SPC!$B$13,IF(Setup!$B$11="Weekly",'SPC Backing (Hide)'!$B$4:$B$263,'SPC Backing (Hide)'!$E$4:$E$263),0)):INDEX($Y$4:$Y$263,MATCH(SPC!$B$14,IF(Setup!$B$11="Weekly",'SPC Backing (Hide)'!$B$4:$B$263,'SPC Backing (Hide)'!$E$4:$E$263),0),1))</f>
        <v>#DIV/0!</v>
      </c>
      <c r="AA207" t="e">
        <f t="shared" si="49"/>
        <v>#DIV/0!</v>
      </c>
      <c r="AB207" t="e">
        <f t="shared" si="50"/>
        <v>#DIV/0!</v>
      </c>
      <c r="AC207" t="e">
        <f t="shared" si="51"/>
        <v>#DIV/0!</v>
      </c>
      <c r="AD207" t="e">
        <f t="shared" si="52"/>
        <v>#DIV/0!</v>
      </c>
      <c r="AE207" t="e">
        <f t="shared" si="53"/>
        <v>#DIV/0!</v>
      </c>
      <c r="AF207" t="e">
        <f t="shared" si="54"/>
        <v>#DIV/0!</v>
      </c>
      <c r="AG207" t="e">
        <f t="shared" si="55"/>
        <v>#DIV/0!</v>
      </c>
      <c r="AH207" t="e">
        <f t="shared" si="56"/>
        <v>#DIV/0!</v>
      </c>
      <c r="AI207" t="e">
        <f t="shared" si="63"/>
        <v>#DIV/0!</v>
      </c>
      <c r="AJ207" t="e">
        <f t="shared" si="57"/>
        <v>#DIV/0!</v>
      </c>
      <c r="AK207">
        <f t="shared" si="58"/>
        <v>0</v>
      </c>
      <c r="AL207" t="e">
        <f t="shared" si="59"/>
        <v>#N/A</v>
      </c>
      <c r="AM207">
        <f t="shared" si="60"/>
        <v>0</v>
      </c>
      <c r="AN207" t="e">
        <f t="shared" si="61"/>
        <v>#N/A</v>
      </c>
      <c r="AO207">
        <f>_xlfn.PERCENTILE.INC(INDEX($W$4:$W$263,MATCH(SPC!$B$13,IF(Setup!$B$11="Weekly",'SPC Backing (Hide)'!$B$4:$B$263,'SPC Backing (Hide)'!$E$4:$E$263),0),1):INDEX($W$4:$W$263,MATCH(SPC!$B$14,IF(Setup!$B$11="Weekly",'SPC Backing (Hide)'!$B$4:$B$263,'SPC Backing (Hide)'!$E$4:$E$263),0),1),'SPC Backing (Hide)'!$AO$3)</f>
        <v>0</v>
      </c>
      <c r="AP207">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7">
        <f t="shared" si="62"/>
        <v>1</v>
      </c>
    </row>
    <row r="208" spans="2:43" x14ac:dyDescent="0.2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f>AVERAGE(INDEX($F$4:$U$263,MATCH(SPC!$B$13,IF(Setup!$B$11="Weekly",'SPC Backing (Hide)'!$B$4:$B$263,'SPC Backing (Hide)'!$E$4:$E$263),0),MATCH($X$2,$F$3:$U$3,0)):INDEX($F$4:$U$263,MATCH(SPC!$B$14,IF(Setup!$B$11="Weekly",'SPC Backing (Hide)'!$B$4:$B$263,'SPC Backing (Hide)'!$E$4:$E$263),0),MATCH('SPC Backing (Hide)'!$X$2,'SPC Backing (Hide)'!$F$3:$U$3,0)))</f>
        <v>0</v>
      </c>
      <c r="Y208" cm="1">
        <f t="array" ref="Y208">ABS(INDEX($F$4:$U$263,ROW(A205),MATCH($X$2,$F$3:$U$3,0))-INDEX($F$4:$U$263,ROW(A204),MATCH($X$2,$F$3:$U$3,0)))</f>
        <v>0</v>
      </c>
      <c r="Z208" t="e">
        <f>AVERAGE(INDEX($Y$4:$Y$263,MATCH(SPC!$B$13,IF(Setup!$B$11="Weekly",'SPC Backing (Hide)'!$B$4:$B$263,'SPC Backing (Hide)'!$E$4:$E$263),0)):INDEX($Y$4:$Y$263,MATCH(SPC!$B$14,IF(Setup!$B$11="Weekly",'SPC Backing (Hide)'!$B$4:$B$263,'SPC Backing (Hide)'!$E$4:$E$263),0),1))</f>
        <v>#DIV/0!</v>
      </c>
      <c r="AA208" t="e">
        <f t="shared" si="49"/>
        <v>#DIV/0!</v>
      </c>
      <c r="AB208" t="e">
        <f t="shared" si="50"/>
        <v>#DIV/0!</v>
      </c>
      <c r="AC208" t="e">
        <f t="shared" si="51"/>
        <v>#DIV/0!</v>
      </c>
      <c r="AD208" t="e">
        <f t="shared" si="52"/>
        <v>#DIV/0!</v>
      </c>
      <c r="AE208" t="e">
        <f t="shared" si="53"/>
        <v>#DIV/0!</v>
      </c>
      <c r="AF208" t="e">
        <f t="shared" si="54"/>
        <v>#DIV/0!</v>
      </c>
      <c r="AG208" t="e">
        <f t="shared" si="55"/>
        <v>#DIV/0!</v>
      </c>
      <c r="AH208" t="e">
        <f t="shared" si="56"/>
        <v>#DIV/0!</v>
      </c>
      <c r="AI208" t="e">
        <f t="shared" si="63"/>
        <v>#DIV/0!</v>
      </c>
      <c r="AJ208" t="e">
        <f t="shared" si="57"/>
        <v>#DIV/0!</v>
      </c>
      <c r="AK208">
        <f t="shared" si="58"/>
        <v>0</v>
      </c>
      <c r="AL208" t="e">
        <f t="shared" si="59"/>
        <v>#N/A</v>
      </c>
      <c r="AM208">
        <f t="shared" si="60"/>
        <v>0</v>
      </c>
      <c r="AN208" t="e">
        <f t="shared" si="61"/>
        <v>#N/A</v>
      </c>
      <c r="AO208">
        <f>_xlfn.PERCENTILE.INC(INDEX($W$4:$W$263,MATCH(SPC!$B$13,IF(Setup!$B$11="Weekly",'SPC Backing (Hide)'!$B$4:$B$263,'SPC Backing (Hide)'!$E$4:$E$263),0),1):INDEX($W$4:$W$263,MATCH(SPC!$B$14,IF(Setup!$B$11="Weekly",'SPC Backing (Hide)'!$B$4:$B$263,'SPC Backing (Hide)'!$E$4:$E$263),0),1),'SPC Backing (Hide)'!$AO$3)</f>
        <v>0</v>
      </c>
      <c r="AP208">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8">
        <f t="shared" si="62"/>
        <v>1</v>
      </c>
    </row>
    <row r="209" spans="2:43" x14ac:dyDescent="0.2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f>AVERAGE(INDEX($F$4:$U$263,MATCH(SPC!$B$13,IF(Setup!$B$11="Weekly",'SPC Backing (Hide)'!$B$4:$B$263,'SPC Backing (Hide)'!$E$4:$E$263),0),MATCH($X$2,$F$3:$U$3,0)):INDEX($F$4:$U$263,MATCH(SPC!$B$14,IF(Setup!$B$11="Weekly",'SPC Backing (Hide)'!$B$4:$B$263,'SPC Backing (Hide)'!$E$4:$E$263),0),MATCH('SPC Backing (Hide)'!$X$2,'SPC Backing (Hide)'!$F$3:$U$3,0)))</f>
        <v>0</v>
      </c>
      <c r="Y209" cm="1">
        <f t="array" ref="Y209">ABS(INDEX($F$4:$U$263,ROW(A206),MATCH($X$2,$F$3:$U$3,0))-INDEX($F$4:$U$263,ROW(A205),MATCH($X$2,$F$3:$U$3,0)))</f>
        <v>0</v>
      </c>
      <c r="Z209" t="e">
        <f>AVERAGE(INDEX($Y$4:$Y$263,MATCH(SPC!$B$13,IF(Setup!$B$11="Weekly",'SPC Backing (Hide)'!$B$4:$B$263,'SPC Backing (Hide)'!$E$4:$E$263),0)):INDEX($Y$4:$Y$263,MATCH(SPC!$B$14,IF(Setup!$B$11="Weekly",'SPC Backing (Hide)'!$B$4:$B$263,'SPC Backing (Hide)'!$E$4:$E$263),0),1))</f>
        <v>#DIV/0!</v>
      </c>
      <c r="AA209" t="e">
        <f t="shared" si="49"/>
        <v>#DIV/0!</v>
      </c>
      <c r="AB209" t="e">
        <f t="shared" si="50"/>
        <v>#DIV/0!</v>
      </c>
      <c r="AC209" t="e">
        <f t="shared" si="51"/>
        <v>#DIV/0!</v>
      </c>
      <c r="AD209" t="e">
        <f t="shared" si="52"/>
        <v>#DIV/0!</v>
      </c>
      <c r="AE209" t="e">
        <f t="shared" si="53"/>
        <v>#DIV/0!</v>
      </c>
      <c r="AF209" t="e">
        <f t="shared" si="54"/>
        <v>#DIV/0!</v>
      </c>
      <c r="AG209" t="e">
        <f t="shared" si="55"/>
        <v>#DIV/0!</v>
      </c>
      <c r="AH209" t="e">
        <f t="shared" si="56"/>
        <v>#DIV/0!</v>
      </c>
      <c r="AI209" t="e">
        <f t="shared" si="63"/>
        <v>#DIV/0!</v>
      </c>
      <c r="AJ209" t="e">
        <f t="shared" si="57"/>
        <v>#DIV/0!</v>
      </c>
      <c r="AK209">
        <f t="shared" si="58"/>
        <v>0</v>
      </c>
      <c r="AL209" t="e">
        <f t="shared" si="59"/>
        <v>#N/A</v>
      </c>
      <c r="AM209">
        <f t="shared" si="60"/>
        <v>0</v>
      </c>
      <c r="AN209" t="e">
        <f t="shared" si="61"/>
        <v>#N/A</v>
      </c>
      <c r="AO209">
        <f>_xlfn.PERCENTILE.INC(INDEX($W$4:$W$263,MATCH(SPC!$B$13,IF(Setup!$B$11="Weekly",'SPC Backing (Hide)'!$B$4:$B$263,'SPC Backing (Hide)'!$E$4:$E$263),0),1):INDEX($W$4:$W$263,MATCH(SPC!$B$14,IF(Setup!$B$11="Weekly",'SPC Backing (Hide)'!$B$4:$B$263,'SPC Backing (Hide)'!$E$4:$E$263),0),1),'SPC Backing (Hide)'!$AO$3)</f>
        <v>0</v>
      </c>
      <c r="AP209">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9">
        <f t="shared" si="62"/>
        <v>1</v>
      </c>
    </row>
    <row r="210" spans="2:43" x14ac:dyDescent="0.2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f>AVERAGE(INDEX($F$4:$U$263,MATCH(SPC!$B$13,IF(Setup!$B$11="Weekly",'SPC Backing (Hide)'!$B$4:$B$263,'SPC Backing (Hide)'!$E$4:$E$263),0),MATCH($X$2,$F$3:$U$3,0)):INDEX($F$4:$U$263,MATCH(SPC!$B$14,IF(Setup!$B$11="Weekly",'SPC Backing (Hide)'!$B$4:$B$263,'SPC Backing (Hide)'!$E$4:$E$263),0),MATCH('SPC Backing (Hide)'!$X$2,'SPC Backing (Hide)'!$F$3:$U$3,0)))</f>
        <v>0</v>
      </c>
      <c r="Y210" cm="1">
        <f t="array" ref="Y210">ABS(INDEX($F$4:$U$263,ROW(A207),MATCH($X$2,$F$3:$U$3,0))-INDEX($F$4:$U$263,ROW(A206),MATCH($X$2,$F$3:$U$3,0)))</f>
        <v>0</v>
      </c>
      <c r="Z210" t="e">
        <f>AVERAGE(INDEX($Y$4:$Y$263,MATCH(SPC!$B$13,IF(Setup!$B$11="Weekly",'SPC Backing (Hide)'!$B$4:$B$263,'SPC Backing (Hide)'!$E$4:$E$263),0)):INDEX($Y$4:$Y$263,MATCH(SPC!$B$14,IF(Setup!$B$11="Weekly",'SPC Backing (Hide)'!$B$4:$B$263,'SPC Backing (Hide)'!$E$4:$E$263),0),1))</f>
        <v>#DIV/0!</v>
      </c>
      <c r="AA210" t="e">
        <f t="shared" si="49"/>
        <v>#DIV/0!</v>
      </c>
      <c r="AB210" t="e">
        <f t="shared" si="50"/>
        <v>#DIV/0!</v>
      </c>
      <c r="AC210" t="e">
        <f t="shared" si="51"/>
        <v>#DIV/0!</v>
      </c>
      <c r="AD210" t="e">
        <f t="shared" si="52"/>
        <v>#DIV/0!</v>
      </c>
      <c r="AE210" t="e">
        <f t="shared" si="53"/>
        <v>#DIV/0!</v>
      </c>
      <c r="AF210" t="e">
        <f t="shared" si="54"/>
        <v>#DIV/0!</v>
      </c>
      <c r="AG210" t="e">
        <f t="shared" si="55"/>
        <v>#DIV/0!</v>
      </c>
      <c r="AH210" t="e">
        <f t="shared" si="56"/>
        <v>#DIV/0!</v>
      </c>
      <c r="AI210" t="e">
        <f t="shared" si="63"/>
        <v>#DIV/0!</v>
      </c>
      <c r="AJ210" t="e">
        <f t="shared" si="57"/>
        <v>#DIV/0!</v>
      </c>
      <c r="AK210">
        <f t="shared" si="58"/>
        <v>0</v>
      </c>
      <c r="AL210" t="e">
        <f t="shared" si="59"/>
        <v>#N/A</v>
      </c>
      <c r="AM210">
        <f t="shared" si="60"/>
        <v>0</v>
      </c>
      <c r="AN210" t="e">
        <f t="shared" si="61"/>
        <v>#N/A</v>
      </c>
      <c r="AO210">
        <f>_xlfn.PERCENTILE.INC(INDEX($W$4:$W$263,MATCH(SPC!$B$13,IF(Setup!$B$11="Weekly",'SPC Backing (Hide)'!$B$4:$B$263,'SPC Backing (Hide)'!$E$4:$E$263),0),1):INDEX($W$4:$W$263,MATCH(SPC!$B$14,IF(Setup!$B$11="Weekly",'SPC Backing (Hide)'!$B$4:$B$263,'SPC Backing (Hide)'!$E$4:$E$263),0),1),'SPC Backing (Hide)'!$AO$3)</f>
        <v>0</v>
      </c>
      <c r="AP210">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0">
        <f t="shared" si="62"/>
        <v>1</v>
      </c>
    </row>
    <row r="211" spans="2:43" x14ac:dyDescent="0.2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f>AVERAGE(INDEX($F$4:$U$263,MATCH(SPC!$B$13,IF(Setup!$B$11="Weekly",'SPC Backing (Hide)'!$B$4:$B$263,'SPC Backing (Hide)'!$E$4:$E$263),0),MATCH($X$2,$F$3:$U$3,0)):INDEX($F$4:$U$263,MATCH(SPC!$B$14,IF(Setup!$B$11="Weekly",'SPC Backing (Hide)'!$B$4:$B$263,'SPC Backing (Hide)'!$E$4:$E$263),0),MATCH('SPC Backing (Hide)'!$X$2,'SPC Backing (Hide)'!$F$3:$U$3,0)))</f>
        <v>0</v>
      </c>
      <c r="Y211" cm="1">
        <f t="array" ref="Y211">ABS(INDEX($F$4:$U$263,ROW(A208),MATCH($X$2,$F$3:$U$3,0))-INDEX($F$4:$U$263,ROW(A207),MATCH($X$2,$F$3:$U$3,0)))</f>
        <v>0</v>
      </c>
      <c r="Z211" t="e">
        <f>AVERAGE(INDEX($Y$4:$Y$263,MATCH(SPC!$B$13,IF(Setup!$B$11="Weekly",'SPC Backing (Hide)'!$B$4:$B$263,'SPC Backing (Hide)'!$E$4:$E$263),0)):INDEX($Y$4:$Y$263,MATCH(SPC!$B$14,IF(Setup!$B$11="Weekly",'SPC Backing (Hide)'!$B$4:$B$263,'SPC Backing (Hide)'!$E$4:$E$263),0),1))</f>
        <v>#DIV/0!</v>
      </c>
      <c r="AA211" t="e">
        <f t="shared" si="49"/>
        <v>#DIV/0!</v>
      </c>
      <c r="AB211" t="e">
        <f t="shared" si="50"/>
        <v>#DIV/0!</v>
      </c>
      <c r="AC211" t="e">
        <f t="shared" si="51"/>
        <v>#DIV/0!</v>
      </c>
      <c r="AD211" t="e">
        <f t="shared" si="52"/>
        <v>#DIV/0!</v>
      </c>
      <c r="AE211" t="e">
        <f t="shared" si="53"/>
        <v>#DIV/0!</v>
      </c>
      <c r="AF211" t="e">
        <f t="shared" si="54"/>
        <v>#DIV/0!</v>
      </c>
      <c r="AG211" t="e">
        <f t="shared" si="55"/>
        <v>#DIV/0!</v>
      </c>
      <c r="AH211" t="e">
        <f t="shared" si="56"/>
        <v>#DIV/0!</v>
      </c>
      <c r="AI211" t="e">
        <f t="shared" si="63"/>
        <v>#DIV/0!</v>
      </c>
      <c r="AJ211" t="e">
        <f t="shared" si="57"/>
        <v>#DIV/0!</v>
      </c>
      <c r="AK211">
        <f t="shared" si="58"/>
        <v>0</v>
      </c>
      <c r="AL211" t="e">
        <f t="shared" si="59"/>
        <v>#N/A</v>
      </c>
      <c r="AM211">
        <f t="shared" si="60"/>
        <v>0</v>
      </c>
      <c r="AN211" t="e">
        <f t="shared" si="61"/>
        <v>#N/A</v>
      </c>
      <c r="AO211">
        <f>_xlfn.PERCENTILE.INC(INDEX($W$4:$W$263,MATCH(SPC!$B$13,IF(Setup!$B$11="Weekly",'SPC Backing (Hide)'!$B$4:$B$263,'SPC Backing (Hide)'!$E$4:$E$263),0),1):INDEX($W$4:$W$263,MATCH(SPC!$B$14,IF(Setup!$B$11="Weekly",'SPC Backing (Hide)'!$B$4:$B$263,'SPC Backing (Hide)'!$E$4:$E$263),0),1),'SPC Backing (Hide)'!$AO$3)</f>
        <v>0</v>
      </c>
      <c r="AP211">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1">
        <f t="shared" si="62"/>
        <v>1</v>
      </c>
    </row>
    <row r="212" spans="2:43" x14ac:dyDescent="0.2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f>AVERAGE(INDEX($F$4:$U$263,MATCH(SPC!$B$13,IF(Setup!$B$11="Weekly",'SPC Backing (Hide)'!$B$4:$B$263,'SPC Backing (Hide)'!$E$4:$E$263),0),MATCH($X$2,$F$3:$U$3,0)):INDEX($F$4:$U$263,MATCH(SPC!$B$14,IF(Setup!$B$11="Weekly",'SPC Backing (Hide)'!$B$4:$B$263,'SPC Backing (Hide)'!$E$4:$E$263),0),MATCH('SPC Backing (Hide)'!$X$2,'SPC Backing (Hide)'!$F$3:$U$3,0)))</f>
        <v>0</v>
      </c>
      <c r="Y212" cm="1">
        <f t="array" ref="Y212">ABS(INDEX($F$4:$U$263,ROW(A209),MATCH($X$2,$F$3:$U$3,0))-INDEX($F$4:$U$263,ROW(A208),MATCH($X$2,$F$3:$U$3,0)))</f>
        <v>0</v>
      </c>
      <c r="Z212" t="e">
        <f>AVERAGE(INDEX($Y$4:$Y$263,MATCH(SPC!$B$13,IF(Setup!$B$11="Weekly",'SPC Backing (Hide)'!$B$4:$B$263,'SPC Backing (Hide)'!$E$4:$E$263),0)):INDEX($Y$4:$Y$263,MATCH(SPC!$B$14,IF(Setup!$B$11="Weekly",'SPC Backing (Hide)'!$B$4:$B$263,'SPC Backing (Hide)'!$E$4:$E$263),0),1))</f>
        <v>#DIV/0!</v>
      </c>
      <c r="AA212" t="e">
        <f t="shared" si="49"/>
        <v>#DIV/0!</v>
      </c>
      <c r="AB212" t="e">
        <f t="shared" si="50"/>
        <v>#DIV/0!</v>
      </c>
      <c r="AC212" t="e">
        <f t="shared" si="51"/>
        <v>#DIV/0!</v>
      </c>
      <c r="AD212" t="e">
        <f t="shared" si="52"/>
        <v>#DIV/0!</v>
      </c>
      <c r="AE212" t="e">
        <f t="shared" si="53"/>
        <v>#DIV/0!</v>
      </c>
      <c r="AF212" t="e">
        <f t="shared" si="54"/>
        <v>#DIV/0!</v>
      </c>
      <c r="AG212" t="e">
        <f t="shared" si="55"/>
        <v>#DIV/0!</v>
      </c>
      <c r="AH212" t="e">
        <f t="shared" si="56"/>
        <v>#DIV/0!</v>
      </c>
      <c r="AI212" t="e">
        <f t="shared" si="63"/>
        <v>#DIV/0!</v>
      </c>
      <c r="AJ212" t="e">
        <f t="shared" si="57"/>
        <v>#DIV/0!</v>
      </c>
      <c r="AK212">
        <f t="shared" si="58"/>
        <v>0</v>
      </c>
      <c r="AL212" t="e">
        <f t="shared" si="59"/>
        <v>#N/A</v>
      </c>
      <c r="AM212">
        <f t="shared" si="60"/>
        <v>0</v>
      </c>
      <c r="AN212" t="e">
        <f t="shared" si="61"/>
        <v>#N/A</v>
      </c>
      <c r="AO212">
        <f>_xlfn.PERCENTILE.INC(INDEX($W$4:$W$263,MATCH(SPC!$B$13,IF(Setup!$B$11="Weekly",'SPC Backing (Hide)'!$B$4:$B$263,'SPC Backing (Hide)'!$E$4:$E$263),0),1):INDEX($W$4:$W$263,MATCH(SPC!$B$14,IF(Setup!$B$11="Weekly",'SPC Backing (Hide)'!$B$4:$B$263,'SPC Backing (Hide)'!$E$4:$E$263),0),1),'SPC Backing (Hide)'!$AO$3)</f>
        <v>0</v>
      </c>
      <c r="AP212">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2">
        <f t="shared" si="62"/>
        <v>1</v>
      </c>
    </row>
    <row r="213" spans="2:43" x14ac:dyDescent="0.2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f>AVERAGE(INDEX($F$4:$U$263,MATCH(SPC!$B$13,IF(Setup!$B$11="Weekly",'SPC Backing (Hide)'!$B$4:$B$263,'SPC Backing (Hide)'!$E$4:$E$263),0),MATCH($X$2,$F$3:$U$3,0)):INDEX($F$4:$U$263,MATCH(SPC!$B$14,IF(Setup!$B$11="Weekly",'SPC Backing (Hide)'!$B$4:$B$263,'SPC Backing (Hide)'!$E$4:$E$263),0),MATCH('SPC Backing (Hide)'!$X$2,'SPC Backing (Hide)'!$F$3:$U$3,0)))</f>
        <v>0</v>
      </c>
      <c r="Y213" cm="1">
        <f t="array" ref="Y213">ABS(INDEX($F$4:$U$263,ROW(A210),MATCH($X$2,$F$3:$U$3,0))-INDEX($F$4:$U$263,ROW(A209),MATCH($X$2,$F$3:$U$3,0)))</f>
        <v>0</v>
      </c>
      <c r="Z213" t="e">
        <f>AVERAGE(INDEX($Y$4:$Y$263,MATCH(SPC!$B$13,IF(Setup!$B$11="Weekly",'SPC Backing (Hide)'!$B$4:$B$263,'SPC Backing (Hide)'!$E$4:$E$263),0)):INDEX($Y$4:$Y$263,MATCH(SPC!$B$14,IF(Setup!$B$11="Weekly",'SPC Backing (Hide)'!$B$4:$B$263,'SPC Backing (Hide)'!$E$4:$E$263),0),1))</f>
        <v>#DIV/0!</v>
      </c>
      <c r="AA213" t="e">
        <f t="shared" si="49"/>
        <v>#DIV/0!</v>
      </c>
      <c r="AB213" t="e">
        <f t="shared" si="50"/>
        <v>#DIV/0!</v>
      </c>
      <c r="AC213" t="e">
        <f t="shared" si="51"/>
        <v>#DIV/0!</v>
      </c>
      <c r="AD213" t="e">
        <f t="shared" si="52"/>
        <v>#DIV/0!</v>
      </c>
      <c r="AE213" t="e">
        <f t="shared" si="53"/>
        <v>#DIV/0!</v>
      </c>
      <c r="AF213" t="e">
        <f t="shared" si="54"/>
        <v>#DIV/0!</v>
      </c>
      <c r="AG213" t="e">
        <f t="shared" si="55"/>
        <v>#DIV/0!</v>
      </c>
      <c r="AH213" t="e">
        <f t="shared" si="56"/>
        <v>#DIV/0!</v>
      </c>
      <c r="AI213" t="e">
        <f t="shared" si="63"/>
        <v>#DIV/0!</v>
      </c>
      <c r="AJ213" t="e">
        <f t="shared" si="57"/>
        <v>#DIV/0!</v>
      </c>
      <c r="AK213">
        <f t="shared" si="58"/>
        <v>0</v>
      </c>
      <c r="AL213" t="e">
        <f t="shared" si="59"/>
        <v>#N/A</v>
      </c>
      <c r="AM213">
        <f t="shared" si="60"/>
        <v>0</v>
      </c>
      <c r="AN213" t="e">
        <f t="shared" si="61"/>
        <v>#N/A</v>
      </c>
      <c r="AO213">
        <f>_xlfn.PERCENTILE.INC(INDEX($W$4:$W$263,MATCH(SPC!$B$13,IF(Setup!$B$11="Weekly",'SPC Backing (Hide)'!$B$4:$B$263,'SPC Backing (Hide)'!$E$4:$E$263),0),1):INDEX($W$4:$W$263,MATCH(SPC!$B$14,IF(Setup!$B$11="Weekly",'SPC Backing (Hide)'!$B$4:$B$263,'SPC Backing (Hide)'!$E$4:$E$263),0),1),'SPC Backing (Hide)'!$AO$3)</f>
        <v>0</v>
      </c>
      <c r="AP213">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3">
        <f t="shared" si="62"/>
        <v>1</v>
      </c>
    </row>
    <row r="214" spans="2:43" x14ac:dyDescent="0.2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f>AVERAGE(INDEX($F$4:$U$263,MATCH(SPC!$B$13,IF(Setup!$B$11="Weekly",'SPC Backing (Hide)'!$B$4:$B$263,'SPC Backing (Hide)'!$E$4:$E$263),0),MATCH($X$2,$F$3:$U$3,0)):INDEX($F$4:$U$263,MATCH(SPC!$B$14,IF(Setup!$B$11="Weekly",'SPC Backing (Hide)'!$B$4:$B$263,'SPC Backing (Hide)'!$E$4:$E$263),0),MATCH('SPC Backing (Hide)'!$X$2,'SPC Backing (Hide)'!$F$3:$U$3,0)))</f>
        <v>0</v>
      </c>
      <c r="Y214" cm="1">
        <f t="array" ref="Y214">ABS(INDEX($F$4:$U$263,ROW(A211),MATCH($X$2,$F$3:$U$3,0))-INDEX($F$4:$U$263,ROW(A210),MATCH($X$2,$F$3:$U$3,0)))</f>
        <v>0</v>
      </c>
      <c r="Z214" t="e">
        <f>AVERAGE(INDEX($Y$4:$Y$263,MATCH(SPC!$B$13,IF(Setup!$B$11="Weekly",'SPC Backing (Hide)'!$B$4:$B$263,'SPC Backing (Hide)'!$E$4:$E$263),0)):INDEX($Y$4:$Y$263,MATCH(SPC!$B$14,IF(Setup!$B$11="Weekly",'SPC Backing (Hide)'!$B$4:$B$263,'SPC Backing (Hide)'!$E$4:$E$263),0),1))</f>
        <v>#DIV/0!</v>
      </c>
      <c r="AA214" t="e">
        <f t="shared" si="49"/>
        <v>#DIV/0!</v>
      </c>
      <c r="AB214" t="e">
        <f t="shared" si="50"/>
        <v>#DIV/0!</v>
      </c>
      <c r="AC214" t="e">
        <f t="shared" si="51"/>
        <v>#DIV/0!</v>
      </c>
      <c r="AD214" t="e">
        <f t="shared" si="52"/>
        <v>#DIV/0!</v>
      </c>
      <c r="AE214" t="e">
        <f t="shared" si="53"/>
        <v>#DIV/0!</v>
      </c>
      <c r="AF214" t="e">
        <f t="shared" si="54"/>
        <v>#DIV/0!</v>
      </c>
      <c r="AG214" t="e">
        <f t="shared" si="55"/>
        <v>#DIV/0!</v>
      </c>
      <c r="AH214" t="e">
        <f t="shared" si="56"/>
        <v>#DIV/0!</v>
      </c>
      <c r="AI214" t="e">
        <f t="shared" si="63"/>
        <v>#DIV/0!</v>
      </c>
      <c r="AJ214" t="e">
        <f t="shared" si="57"/>
        <v>#DIV/0!</v>
      </c>
      <c r="AK214">
        <f t="shared" si="58"/>
        <v>0</v>
      </c>
      <c r="AL214" t="e">
        <f t="shared" si="59"/>
        <v>#N/A</v>
      </c>
      <c r="AM214">
        <f t="shared" si="60"/>
        <v>0</v>
      </c>
      <c r="AN214" t="e">
        <f t="shared" si="61"/>
        <v>#N/A</v>
      </c>
      <c r="AO214">
        <f>_xlfn.PERCENTILE.INC(INDEX($W$4:$W$263,MATCH(SPC!$B$13,IF(Setup!$B$11="Weekly",'SPC Backing (Hide)'!$B$4:$B$263,'SPC Backing (Hide)'!$E$4:$E$263),0),1):INDEX($W$4:$W$263,MATCH(SPC!$B$14,IF(Setup!$B$11="Weekly",'SPC Backing (Hide)'!$B$4:$B$263,'SPC Backing (Hide)'!$E$4:$E$263),0),1),'SPC Backing (Hide)'!$AO$3)</f>
        <v>0</v>
      </c>
      <c r="AP214">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4">
        <f t="shared" si="62"/>
        <v>1</v>
      </c>
    </row>
    <row r="215" spans="2:43" x14ac:dyDescent="0.2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f>AVERAGE(INDEX($F$4:$U$263,MATCH(SPC!$B$13,IF(Setup!$B$11="Weekly",'SPC Backing (Hide)'!$B$4:$B$263,'SPC Backing (Hide)'!$E$4:$E$263),0),MATCH($X$2,$F$3:$U$3,0)):INDEX($F$4:$U$263,MATCH(SPC!$B$14,IF(Setup!$B$11="Weekly",'SPC Backing (Hide)'!$B$4:$B$263,'SPC Backing (Hide)'!$E$4:$E$263),0),MATCH('SPC Backing (Hide)'!$X$2,'SPC Backing (Hide)'!$F$3:$U$3,0)))</f>
        <v>0</v>
      </c>
      <c r="Y215" cm="1">
        <f t="array" ref="Y215">ABS(INDEX($F$4:$U$263,ROW(A212),MATCH($X$2,$F$3:$U$3,0))-INDEX($F$4:$U$263,ROW(A211),MATCH($X$2,$F$3:$U$3,0)))</f>
        <v>0</v>
      </c>
      <c r="Z215" t="e">
        <f>AVERAGE(INDEX($Y$4:$Y$263,MATCH(SPC!$B$13,IF(Setup!$B$11="Weekly",'SPC Backing (Hide)'!$B$4:$B$263,'SPC Backing (Hide)'!$E$4:$E$263),0)):INDEX($Y$4:$Y$263,MATCH(SPC!$B$14,IF(Setup!$B$11="Weekly",'SPC Backing (Hide)'!$B$4:$B$263,'SPC Backing (Hide)'!$E$4:$E$263),0),1))</f>
        <v>#DIV/0!</v>
      </c>
      <c r="AA215" t="e">
        <f t="shared" si="49"/>
        <v>#DIV/0!</v>
      </c>
      <c r="AB215" t="e">
        <f t="shared" si="50"/>
        <v>#DIV/0!</v>
      </c>
      <c r="AC215" t="e">
        <f t="shared" si="51"/>
        <v>#DIV/0!</v>
      </c>
      <c r="AD215" t="e">
        <f t="shared" si="52"/>
        <v>#DIV/0!</v>
      </c>
      <c r="AE215" t="e">
        <f t="shared" si="53"/>
        <v>#DIV/0!</v>
      </c>
      <c r="AF215" t="e">
        <f t="shared" si="54"/>
        <v>#DIV/0!</v>
      </c>
      <c r="AG215" t="e">
        <f t="shared" si="55"/>
        <v>#DIV/0!</v>
      </c>
      <c r="AH215" t="e">
        <f t="shared" si="56"/>
        <v>#DIV/0!</v>
      </c>
      <c r="AI215" t="e">
        <f t="shared" si="63"/>
        <v>#DIV/0!</v>
      </c>
      <c r="AJ215" t="e">
        <f t="shared" si="57"/>
        <v>#DIV/0!</v>
      </c>
      <c r="AK215">
        <f t="shared" si="58"/>
        <v>0</v>
      </c>
      <c r="AL215" t="e">
        <f t="shared" si="59"/>
        <v>#N/A</v>
      </c>
      <c r="AM215">
        <f t="shared" si="60"/>
        <v>0</v>
      </c>
      <c r="AN215" t="e">
        <f t="shared" si="61"/>
        <v>#N/A</v>
      </c>
      <c r="AO215">
        <f>_xlfn.PERCENTILE.INC(INDEX($W$4:$W$263,MATCH(SPC!$B$13,IF(Setup!$B$11="Weekly",'SPC Backing (Hide)'!$B$4:$B$263,'SPC Backing (Hide)'!$E$4:$E$263),0),1):INDEX($W$4:$W$263,MATCH(SPC!$B$14,IF(Setup!$B$11="Weekly",'SPC Backing (Hide)'!$B$4:$B$263,'SPC Backing (Hide)'!$E$4:$E$263),0),1),'SPC Backing (Hide)'!$AO$3)</f>
        <v>0</v>
      </c>
      <c r="AP215">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5">
        <f t="shared" si="62"/>
        <v>1</v>
      </c>
    </row>
    <row r="216" spans="2:43" x14ac:dyDescent="0.2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f>AVERAGE(INDEX($F$4:$U$263,MATCH(SPC!$B$13,IF(Setup!$B$11="Weekly",'SPC Backing (Hide)'!$B$4:$B$263,'SPC Backing (Hide)'!$E$4:$E$263),0),MATCH($X$2,$F$3:$U$3,0)):INDEX($F$4:$U$263,MATCH(SPC!$B$14,IF(Setup!$B$11="Weekly",'SPC Backing (Hide)'!$B$4:$B$263,'SPC Backing (Hide)'!$E$4:$E$263),0),MATCH('SPC Backing (Hide)'!$X$2,'SPC Backing (Hide)'!$F$3:$U$3,0)))</f>
        <v>0</v>
      </c>
      <c r="Y216" cm="1">
        <f t="array" ref="Y216">ABS(INDEX($F$4:$U$263,ROW(A213),MATCH($X$2,$F$3:$U$3,0))-INDEX($F$4:$U$263,ROW(A212),MATCH($X$2,$F$3:$U$3,0)))</f>
        <v>0</v>
      </c>
      <c r="Z216" t="e">
        <f>AVERAGE(INDEX($Y$4:$Y$263,MATCH(SPC!$B$13,IF(Setup!$B$11="Weekly",'SPC Backing (Hide)'!$B$4:$B$263,'SPC Backing (Hide)'!$E$4:$E$263),0)):INDEX($Y$4:$Y$263,MATCH(SPC!$B$14,IF(Setup!$B$11="Weekly",'SPC Backing (Hide)'!$B$4:$B$263,'SPC Backing (Hide)'!$E$4:$E$263),0),1))</f>
        <v>#DIV/0!</v>
      </c>
      <c r="AA216" t="e">
        <f t="shared" si="49"/>
        <v>#DIV/0!</v>
      </c>
      <c r="AB216" t="e">
        <f t="shared" si="50"/>
        <v>#DIV/0!</v>
      </c>
      <c r="AC216" t="e">
        <f t="shared" si="51"/>
        <v>#DIV/0!</v>
      </c>
      <c r="AD216" t="e">
        <f t="shared" si="52"/>
        <v>#DIV/0!</v>
      </c>
      <c r="AE216" t="e">
        <f t="shared" si="53"/>
        <v>#DIV/0!</v>
      </c>
      <c r="AF216" t="e">
        <f t="shared" si="54"/>
        <v>#DIV/0!</v>
      </c>
      <c r="AG216" t="e">
        <f t="shared" si="55"/>
        <v>#DIV/0!</v>
      </c>
      <c r="AH216" t="e">
        <f t="shared" si="56"/>
        <v>#DIV/0!</v>
      </c>
      <c r="AI216" t="e">
        <f t="shared" si="63"/>
        <v>#DIV/0!</v>
      </c>
      <c r="AJ216" t="e">
        <f t="shared" si="57"/>
        <v>#DIV/0!</v>
      </c>
      <c r="AK216">
        <f t="shared" si="58"/>
        <v>0</v>
      </c>
      <c r="AL216" t="e">
        <f t="shared" si="59"/>
        <v>#N/A</v>
      </c>
      <c r="AM216">
        <f t="shared" si="60"/>
        <v>0</v>
      </c>
      <c r="AN216" t="e">
        <f t="shared" si="61"/>
        <v>#N/A</v>
      </c>
      <c r="AO216">
        <f>_xlfn.PERCENTILE.INC(INDEX($W$4:$W$263,MATCH(SPC!$B$13,IF(Setup!$B$11="Weekly",'SPC Backing (Hide)'!$B$4:$B$263,'SPC Backing (Hide)'!$E$4:$E$263),0),1):INDEX($W$4:$W$263,MATCH(SPC!$B$14,IF(Setup!$B$11="Weekly",'SPC Backing (Hide)'!$B$4:$B$263,'SPC Backing (Hide)'!$E$4:$E$263),0),1),'SPC Backing (Hide)'!$AO$3)</f>
        <v>0</v>
      </c>
      <c r="AP216">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6">
        <f t="shared" si="62"/>
        <v>1</v>
      </c>
    </row>
    <row r="217" spans="2:43" x14ac:dyDescent="0.2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f>AVERAGE(INDEX($F$4:$U$263,MATCH(SPC!$B$13,IF(Setup!$B$11="Weekly",'SPC Backing (Hide)'!$B$4:$B$263,'SPC Backing (Hide)'!$E$4:$E$263),0),MATCH($X$2,$F$3:$U$3,0)):INDEX($F$4:$U$263,MATCH(SPC!$B$14,IF(Setup!$B$11="Weekly",'SPC Backing (Hide)'!$B$4:$B$263,'SPC Backing (Hide)'!$E$4:$E$263),0),MATCH('SPC Backing (Hide)'!$X$2,'SPC Backing (Hide)'!$F$3:$U$3,0)))</f>
        <v>0</v>
      </c>
      <c r="Y217" cm="1">
        <f t="array" ref="Y217">ABS(INDEX($F$4:$U$263,ROW(A214),MATCH($X$2,$F$3:$U$3,0))-INDEX($F$4:$U$263,ROW(A213),MATCH($X$2,$F$3:$U$3,0)))</f>
        <v>0</v>
      </c>
      <c r="Z217" t="e">
        <f>AVERAGE(INDEX($Y$4:$Y$263,MATCH(SPC!$B$13,IF(Setup!$B$11="Weekly",'SPC Backing (Hide)'!$B$4:$B$263,'SPC Backing (Hide)'!$E$4:$E$263),0)):INDEX($Y$4:$Y$263,MATCH(SPC!$B$14,IF(Setup!$B$11="Weekly",'SPC Backing (Hide)'!$B$4:$B$263,'SPC Backing (Hide)'!$E$4:$E$263),0),1))</f>
        <v>#DIV/0!</v>
      </c>
      <c r="AA217" t="e">
        <f t="shared" si="49"/>
        <v>#DIV/0!</v>
      </c>
      <c r="AB217" t="e">
        <f t="shared" si="50"/>
        <v>#DIV/0!</v>
      </c>
      <c r="AC217" t="e">
        <f t="shared" si="51"/>
        <v>#DIV/0!</v>
      </c>
      <c r="AD217" t="e">
        <f t="shared" si="52"/>
        <v>#DIV/0!</v>
      </c>
      <c r="AE217" t="e">
        <f t="shared" si="53"/>
        <v>#DIV/0!</v>
      </c>
      <c r="AF217" t="e">
        <f t="shared" si="54"/>
        <v>#DIV/0!</v>
      </c>
      <c r="AG217" t="e">
        <f t="shared" si="55"/>
        <v>#DIV/0!</v>
      </c>
      <c r="AH217" t="e">
        <f t="shared" si="56"/>
        <v>#DIV/0!</v>
      </c>
      <c r="AI217" t="e">
        <f t="shared" si="63"/>
        <v>#DIV/0!</v>
      </c>
      <c r="AJ217" t="e">
        <f t="shared" si="57"/>
        <v>#DIV/0!</v>
      </c>
      <c r="AK217">
        <f t="shared" si="58"/>
        <v>0</v>
      </c>
      <c r="AL217" t="e">
        <f t="shared" si="59"/>
        <v>#N/A</v>
      </c>
      <c r="AM217">
        <f t="shared" si="60"/>
        <v>0</v>
      </c>
      <c r="AN217" t="e">
        <f t="shared" si="61"/>
        <v>#N/A</v>
      </c>
      <c r="AO217">
        <f>_xlfn.PERCENTILE.INC(INDEX($W$4:$W$263,MATCH(SPC!$B$13,IF(Setup!$B$11="Weekly",'SPC Backing (Hide)'!$B$4:$B$263,'SPC Backing (Hide)'!$E$4:$E$263),0),1):INDEX($W$4:$W$263,MATCH(SPC!$B$14,IF(Setup!$B$11="Weekly",'SPC Backing (Hide)'!$B$4:$B$263,'SPC Backing (Hide)'!$E$4:$E$263),0),1),'SPC Backing (Hide)'!$AO$3)</f>
        <v>0</v>
      </c>
      <c r="AP217">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7">
        <f t="shared" si="62"/>
        <v>1</v>
      </c>
    </row>
    <row r="218" spans="2:43" x14ac:dyDescent="0.2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f>AVERAGE(INDEX($F$4:$U$263,MATCH(SPC!$B$13,IF(Setup!$B$11="Weekly",'SPC Backing (Hide)'!$B$4:$B$263,'SPC Backing (Hide)'!$E$4:$E$263),0),MATCH($X$2,$F$3:$U$3,0)):INDEX($F$4:$U$263,MATCH(SPC!$B$14,IF(Setup!$B$11="Weekly",'SPC Backing (Hide)'!$B$4:$B$263,'SPC Backing (Hide)'!$E$4:$E$263),0),MATCH('SPC Backing (Hide)'!$X$2,'SPC Backing (Hide)'!$F$3:$U$3,0)))</f>
        <v>0</v>
      </c>
      <c r="Y218" cm="1">
        <f t="array" ref="Y218">ABS(INDEX($F$4:$U$263,ROW(A215),MATCH($X$2,$F$3:$U$3,0))-INDEX($F$4:$U$263,ROW(A214),MATCH($X$2,$F$3:$U$3,0)))</f>
        <v>0</v>
      </c>
      <c r="Z218" t="e">
        <f>AVERAGE(INDEX($Y$4:$Y$263,MATCH(SPC!$B$13,IF(Setup!$B$11="Weekly",'SPC Backing (Hide)'!$B$4:$B$263,'SPC Backing (Hide)'!$E$4:$E$263),0)):INDEX($Y$4:$Y$263,MATCH(SPC!$B$14,IF(Setup!$B$11="Weekly",'SPC Backing (Hide)'!$B$4:$B$263,'SPC Backing (Hide)'!$E$4:$E$263),0),1))</f>
        <v>#DIV/0!</v>
      </c>
      <c r="AA218" t="e">
        <f t="shared" si="49"/>
        <v>#DIV/0!</v>
      </c>
      <c r="AB218" t="e">
        <f t="shared" si="50"/>
        <v>#DIV/0!</v>
      </c>
      <c r="AC218" t="e">
        <f t="shared" si="51"/>
        <v>#DIV/0!</v>
      </c>
      <c r="AD218" t="e">
        <f t="shared" si="52"/>
        <v>#DIV/0!</v>
      </c>
      <c r="AE218" t="e">
        <f t="shared" si="53"/>
        <v>#DIV/0!</v>
      </c>
      <c r="AF218" t="e">
        <f t="shared" si="54"/>
        <v>#DIV/0!</v>
      </c>
      <c r="AG218" t="e">
        <f t="shared" si="55"/>
        <v>#DIV/0!</v>
      </c>
      <c r="AH218" t="e">
        <f t="shared" si="56"/>
        <v>#DIV/0!</v>
      </c>
      <c r="AI218" t="e">
        <f t="shared" si="63"/>
        <v>#DIV/0!</v>
      </c>
      <c r="AJ218" t="e">
        <f t="shared" si="57"/>
        <v>#DIV/0!</v>
      </c>
      <c r="AK218">
        <f t="shared" si="58"/>
        <v>0</v>
      </c>
      <c r="AL218" t="e">
        <f t="shared" si="59"/>
        <v>#N/A</v>
      </c>
      <c r="AM218">
        <f t="shared" si="60"/>
        <v>0</v>
      </c>
      <c r="AN218" t="e">
        <f t="shared" si="61"/>
        <v>#N/A</v>
      </c>
      <c r="AO218">
        <f>_xlfn.PERCENTILE.INC(INDEX($W$4:$W$263,MATCH(SPC!$B$13,IF(Setup!$B$11="Weekly",'SPC Backing (Hide)'!$B$4:$B$263,'SPC Backing (Hide)'!$E$4:$E$263),0),1):INDEX($W$4:$W$263,MATCH(SPC!$B$14,IF(Setup!$B$11="Weekly",'SPC Backing (Hide)'!$B$4:$B$263,'SPC Backing (Hide)'!$E$4:$E$263),0),1),'SPC Backing (Hide)'!$AO$3)</f>
        <v>0</v>
      </c>
      <c r="AP218">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8">
        <f t="shared" si="62"/>
        <v>1</v>
      </c>
    </row>
    <row r="219" spans="2:43" x14ac:dyDescent="0.2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f>AVERAGE(INDEX($F$4:$U$263,MATCH(SPC!$B$13,IF(Setup!$B$11="Weekly",'SPC Backing (Hide)'!$B$4:$B$263,'SPC Backing (Hide)'!$E$4:$E$263),0),MATCH($X$2,$F$3:$U$3,0)):INDEX($F$4:$U$263,MATCH(SPC!$B$14,IF(Setup!$B$11="Weekly",'SPC Backing (Hide)'!$B$4:$B$263,'SPC Backing (Hide)'!$E$4:$E$263),0),MATCH('SPC Backing (Hide)'!$X$2,'SPC Backing (Hide)'!$F$3:$U$3,0)))</f>
        <v>0</v>
      </c>
      <c r="Y219" cm="1">
        <f t="array" ref="Y219">ABS(INDEX($F$4:$U$263,ROW(A216),MATCH($X$2,$F$3:$U$3,0))-INDEX($F$4:$U$263,ROW(A215),MATCH($X$2,$F$3:$U$3,0)))</f>
        <v>0</v>
      </c>
      <c r="Z219" t="e">
        <f>AVERAGE(INDEX($Y$4:$Y$263,MATCH(SPC!$B$13,IF(Setup!$B$11="Weekly",'SPC Backing (Hide)'!$B$4:$B$263,'SPC Backing (Hide)'!$E$4:$E$263),0)):INDEX($Y$4:$Y$263,MATCH(SPC!$B$14,IF(Setup!$B$11="Weekly",'SPC Backing (Hide)'!$B$4:$B$263,'SPC Backing (Hide)'!$E$4:$E$263),0),1))</f>
        <v>#DIV/0!</v>
      </c>
      <c r="AA219" t="e">
        <f t="shared" si="49"/>
        <v>#DIV/0!</v>
      </c>
      <c r="AB219" t="e">
        <f t="shared" si="50"/>
        <v>#DIV/0!</v>
      </c>
      <c r="AC219" t="e">
        <f t="shared" si="51"/>
        <v>#DIV/0!</v>
      </c>
      <c r="AD219" t="e">
        <f t="shared" si="52"/>
        <v>#DIV/0!</v>
      </c>
      <c r="AE219" t="e">
        <f t="shared" si="53"/>
        <v>#DIV/0!</v>
      </c>
      <c r="AF219" t="e">
        <f t="shared" si="54"/>
        <v>#DIV/0!</v>
      </c>
      <c r="AG219" t="e">
        <f t="shared" si="55"/>
        <v>#DIV/0!</v>
      </c>
      <c r="AH219" t="e">
        <f t="shared" si="56"/>
        <v>#DIV/0!</v>
      </c>
      <c r="AI219" t="e">
        <f t="shared" si="63"/>
        <v>#DIV/0!</v>
      </c>
      <c r="AJ219" t="e">
        <f t="shared" si="57"/>
        <v>#DIV/0!</v>
      </c>
      <c r="AK219">
        <f t="shared" si="58"/>
        <v>0</v>
      </c>
      <c r="AL219" t="e">
        <f t="shared" si="59"/>
        <v>#N/A</v>
      </c>
      <c r="AM219">
        <f t="shared" si="60"/>
        <v>0</v>
      </c>
      <c r="AN219" t="e">
        <f t="shared" si="61"/>
        <v>#N/A</v>
      </c>
      <c r="AO219">
        <f>_xlfn.PERCENTILE.INC(INDEX($W$4:$W$263,MATCH(SPC!$B$13,IF(Setup!$B$11="Weekly",'SPC Backing (Hide)'!$B$4:$B$263,'SPC Backing (Hide)'!$E$4:$E$263),0),1):INDEX($W$4:$W$263,MATCH(SPC!$B$14,IF(Setup!$B$11="Weekly",'SPC Backing (Hide)'!$B$4:$B$263,'SPC Backing (Hide)'!$E$4:$E$263),0),1),'SPC Backing (Hide)'!$AO$3)</f>
        <v>0</v>
      </c>
      <c r="AP219">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9">
        <f t="shared" si="62"/>
        <v>1</v>
      </c>
    </row>
    <row r="220" spans="2:43" x14ac:dyDescent="0.2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f>AVERAGE(INDEX($F$4:$U$263,MATCH(SPC!$B$13,IF(Setup!$B$11="Weekly",'SPC Backing (Hide)'!$B$4:$B$263,'SPC Backing (Hide)'!$E$4:$E$263),0),MATCH($X$2,$F$3:$U$3,0)):INDEX($F$4:$U$263,MATCH(SPC!$B$14,IF(Setup!$B$11="Weekly",'SPC Backing (Hide)'!$B$4:$B$263,'SPC Backing (Hide)'!$E$4:$E$263),0),MATCH('SPC Backing (Hide)'!$X$2,'SPC Backing (Hide)'!$F$3:$U$3,0)))</f>
        <v>0</v>
      </c>
      <c r="Y220" cm="1">
        <f t="array" ref="Y220">ABS(INDEX($F$4:$U$263,ROW(A217),MATCH($X$2,$F$3:$U$3,0))-INDEX($F$4:$U$263,ROW(A216),MATCH($X$2,$F$3:$U$3,0)))</f>
        <v>0</v>
      </c>
      <c r="Z220" t="e">
        <f>AVERAGE(INDEX($Y$4:$Y$263,MATCH(SPC!$B$13,IF(Setup!$B$11="Weekly",'SPC Backing (Hide)'!$B$4:$B$263,'SPC Backing (Hide)'!$E$4:$E$263),0)):INDEX($Y$4:$Y$263,MATCH(SPC!$B$14,IF(Setup!$B$11="Weekly",'SPC Backing (Hide)'!$B$4:$B$263,'SPC Backing (Hide)'!$E$4:$E$263),0),1))</f>
        <v>#DIV/0!</v>
      </c>
      <c r="AA220" t="e">
        <f t="shared" si="49"/>
        <v>#DIV/0!</v>
      </c>
      <c r="AB220" t="e">
        <f t="shared" si="50"/>
        <v>#DIV/0!</v>
      </c>
      <c r="AC220" t="e">
        <f t="shared" si="51"/>
        <v>#DIV/0!</v>
      </c>
      <c r="AD220" t="e">
        <f t="shared" si="52"/>
        <v>#DIV/0!</v>
      </c>
      <c r="AE220" t="e">
        <f t="shared" si="53"/>
        <v>#DIV/0!</v>
      </c>
      <c r="AF220" t="e">
        <f t="shared" si="54"/>
        <v>#DIV/0!</v>
      </c>
      <c r="AG220" t="e">
        <f t="shared" si="55"/>
        <v>#DIV/0!</v>
      </c>
      <c r="AH220" t="e">
        <f t="shared" si="56"/>
        <v>#DIV/0!</v>
      </c>
      <c r="AI220" t="e">
        <f t="shared" si="63"/>
        <v>#DIV/0!</v>
      </c>
      <c r="AJ220" t="e">
        <f t="shared" si="57"/>
        <v>#DIV/0!</v>
      </c>
      <c r="AK220">
        <f t="shared" si="58"/>
        <v>0</v>
      </c>
      <c r="AL220" t="e">
        <f t="shared" si="59"/>
        <v>#N/A</v>
      </c>
      <c r="AM220">
        <f t="shared" si="60"/>
        <v>0</v>
      </c>
      <c r="AN220" t="e">
        <f t="shared" si="61"/>
        <v>#N/A</v>
      </c>
      <c r="AO220">
        <f>_xlfn.PERCENTILE.INC(INDEX($W$4:$W$263,MATCH(SPC!$B$13,IF(Setup!$B$11="Weekly",'SPC Backing (Hide)'!$B$4:$B$263,'SPC Backing (Hide)'!$E$4:$E$263),0),1):INDEX($W$4:$W$263,MATCH(SPC!$B$14,IF(Setup!$B$11="Weekly",'SPC Backing (Hide)'!$B$4:$B$263,'SPC Backing (Hide)'!$E$4:$E$263),0),1),'SPC Backing (Hide)'!$AO$3)</f>
        <v>0</v>
      </c>
      <c r="AP220">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0">
        <f t="shared" si="62"/>
        <v>1</v>
      </c>
    </row>
    <row r="221" spans="2:43" x14ac:dyDescent="0.2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f>AVERAGE(INDEX($F$4:$U$263,MATCH(SPC!$B$13,IF(Setup!$B$11="Weekly",'SPC Backing (Hide)'!$B$4:$B$263,'SPC Backing (Hide)'!$E$4:$E$263),0),MATCH($X$2,$F$3:$U$3,0)):INDEX($F$4:$U$263,MATCH(SPC!$B$14,IF(Setup!$B$11="Weekly",'SPC Backing (Hide)'!$B$4:$B$263,'SPC Backing (Hide)'!$E$4:$E$263),0),MATCH('SPC Backing (Hide)'!$X$2,'SPC Backing (Hide)'!$F$3:$U$3,0)))</f>
        <v>0</v>
      </c>
      <c r="Y221" cm="1">
        <f t="array" ref="Y221">ABS(INDEX($F$4:$U$263,ROW(A218),MATCH($X$2,$F$3:$U$3,0))-INDEX($F$4:$U$263,ROW(A217),MATCH($X$2,$F$3:$U$3,0)))</f>
        <v>0</v>
      </c>
      <c r="Z221" t="e">
        <f>AVERAGE(INDEX($Y$4:$Y$263,MATCH(SPC!$B$13,IF(Setup!$B$11="Weekly",'SPC Backing (Hide)'!$B$4:$B$263,'SPC Backing (Hide)'!$E$4:$E$263),0)):INDEX($Y$4:$Y$263,MATCH(SPC!$B$14,IF(Setup!$B$11="Weekly",'SPC Backing (Hide)'!$B$4:$B$263,'SPC Backing (Hide)'!$E$4:$E$263),0),1))</f>
        <v>#DIV/0!</v>
      </c>
      <c r="AA221" t="e">
        <f t="shared" si="49"/>
        <v>#DIV/0!</v>
      </c>
      <c r="AB221" t="e">
        <f t="shared" si="50"/>
        <v>#DIV/0!</v>
      </c>
      <c r="AC221" t="e">
        <f t="shared" si="51"/>
        <v>#DIV/0!</v>
      </c>
      <c r="AD221" t="e">
        <f t="shared" si="52"/>
        <v>#DIV/0!</v>
      </c>
      <c r="AE221" t="e">
        <f t="shared" si="53"/>
        <v>#DIV/0!</v>
      </c>
      <c r="AF221" t="e">
        <f t="shared" si="54"/>
        <v>#DIV/0!</v>
      </c>
      <c r="AG221" t="e">
        <f t="shared" si="55"/>
        <v>#DIV/0!</v>
      </c>
      <c r="AH221" t="e">
        <f t="shared" si="56"/>
        <v>#DIV/0!</v>
      </c>
      <c r="AI221" t="e">
        <f t="shared" si="63"/>
        <v>#DIV/0!</v>
      </c>
      <c r="AJ221" t="e">
        <f t="shared" si="57"/>
        <v>#DIV/0!</v>
      </c>
      <c r="AK221">
        <f t="shared" si="58"/>
        <v>0</v>
      </c>
      <c r="AL221" t="e">
        <f t="shared" si="59"/>
        <v>#N/A</v>
      </c>
      <c r="AM221">
        <f t="shared" si="60"/>
        <v>0</v>
      </c>
      <c r="AN221" t="e">
        <f t="shared" si="61"/>
        <v>#N/A</v>
      </c>
      <c r="AO221">
        <f>_xlfn.PERCENTILE.INC(INDEX($W$4:$W$263,MATCH(SPC!$B$13,IF(Setup!$B$11="Weekly",'SPC Backing (Hide)'!$B$4:$B$263,'SPC Backing (Hide)'!$E$4:$E$263),0),1):INDEX($W$4:$W$263,MATCH(SPC!$B$14,IF(Setup!$B$11="Weekly",'SPC Backing (Hide)'!$B$4:$B$263,'SPC Backing (Hide)'!$E$4:$E$263),0),1),'SPC Backing (Hide)'!$AO$3)</f>
        <v>0</v>
      </c>
      <c r="AP221">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1">
        <f t="shared" si="62"/>
        <v>1</v>
      </c>
    </row>
    <row r="222" spans="2:43" x14ac:dyDescent="0.2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f>AVERAGE(INDEX($F$4:$U$263,MATCH(SPC!$B$13,IF(Setup!$B$11="Weekly",'SPC Backing (Hide)'!$B$4:$B$263,'SPC Backing (Hide)'!$E$4:$E$263),0),MATCH($X$2,$F$3:$U$3,0)):INDEX($F$4:$U$263,MATCH(SPC!$B$14,IF(Setup!$B$11="Weekly",'SPC Backing (Hide)'!$B$4:$B$263,'SPC Backing (Hide)'!$E$4:$E$263),0),MATCH('SPC Backing (Hide)'!$X$2,'SPC Backing (Hide)'!$F$3:$U$3,0)))</f>
        <v>0</v>
      </c>
      <c r="Y222" cm="1">
        <f t="array" ref="Y222">ABS(INDEX($F$4:$U$263,ROW(A219),MATCH($X$2,$F$3:$U$3,0))-INDEX($F$4:$U$263,ROW(A218),MATCH($X$2,$F$3:$U$3,0)))</f>
        <v>0</v>
      </c>
      <c r="Z222" t="e">
        <f>AVERAGE(INDEX($Y$4:$Y$263,MATCH(SPC!$B$13,IF(Setup!$B$11="Weekly",'SPC Backing (Hide)'!$B$4:$B$263,'SPC Backing (Hide)'!$E$4:$E$263),0)):INDEX($Y$4:$Y$263,MATCH(SPC!$B$14,IF(Setup!$B$11="Weekly",'SPC Backing (Hide)'!$B$4:$B$263,'SPC Backing (Hide)'!$E$4:$E$263),0),1))</f>
        <v>#DIV/0!</v>
      </c>
      <c r="AA222" t="e">
        <f t="shared" si="49"/>
        <v>#DIV/0!</v>
      </c>
      <c r="AB222" t="e">
        <f t="shared" si="50"/>
        <v>#DIV/0!</v>
      </c>
      <c r="AC222" t="e">
        <f t="shared" si="51"/>
        <v>#DIV/0!</v>
      </c>
      <c r="AD222" t="e">
        <f t="shared" si="52"/>
        <v>#DIV/0!</v>
      </c>
      <c r="AE222" t="e">
        <f t="shared" si="53"/>
        <v>#DIV/0!</v>
      </c>
      <c r="AF222" t="e">
        <f t="shared" si="54"/>
        <v>#DIV/0!</v>
      </c>
      <c r="AG222" t="e">
        <f t="shared" si="55"/>
        <v>#DIV/0!</v>
      </c>
      <c r="AH222" t="e">
        <f t="shared" si="56"/>
        <v>#DIV/0!</v>
      </c>
      <c r="AI222" t="e">
        <f t="shared" si="63"/>
        <v>#DIV/0!</v>
      </c>
      <c r="AJ222" t="e">
        <f t="shared" si="57"/>
        <v>#DIV/0!</v>
      </c>
      <c r="AK222">
        <f t="shared" si="58"/>
        <v>0</v>
      </c>
      <c r="AL222" t="e">
        <f t="shared" si="59"/>
        <v>#N/A</v>
      </c>
      <c r="AM222">
        <f t="shared" si="60"/>
        <v>0</v>
      </c>
      <c r="AN222" t="e">
        <f t="shared" si="61"/>
        <v>#N/A</v>
      </c>
      <c r="AO222">
        <f>_xlfn.PERCENTILE.INC(INDEX($W$4:$W$263,MATCH(SPC!$B$13,IF(Setup!$B$11="Weekly",'SPC Backing (Hide)'!$B$4:$B$263,'SPC Backing (Hide)'!$E$4:$E$263),0),1):INDEX($W$4:$W$263,MATCH(SPC!$B$14,IF(Setup!$B$11="Weekly",'SPC Backing (Hide)'!$B$4:$B$263,'SPC Backing (Hide)'!$E$4:$E$263),0),1),'SPC Backing (Hide)'!$AO$3)</f>
        <v>0</v>
      </c>
      <c r="AP222">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2">
        <f t="shared" si="62"/>
        <v>1</v>
      </c>
    </row>
    <row r="223" spans="2:43" x14ac:dyDescent="0.2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f>AVERAGE(INDEX($F$4:$U$263,MATCH(SPC!$B$13,IF(Setup!$B$11="Weekly",'SPC Backing (Hide)'!$B$4:$B$263,'SPC Backing (Hide)'!$E$4:$E$263),0),MATCH($X$2,$F$3:$U$3,0)):INDEX($F$4:$U$263,MATCH(SPC!$B$14,IF(Setup!$B$11="Weekly",'SPC Backing (Hide)'!$B$4:$B$263,'SPC Backing (Hide)'!$E$4:$E$263),0),MATCH('SPC Backing (Hide)'!$X$2,'SPC Backing (Hide)'!$F$3:$U$3,0)))</f>
        <v>0</v>
      </c>
      <c r="Y223" cm="1">
        <f t="array" ref="Y223">ABS(INDEX($F$4:$U$263,ROW(A220),MATCH($X$2,$F$3:$U$3,0))-INDEX($F$4:$U$263,ROW(A219),MATCH($X$2,$F$3:$U$3,0)))</f>
        <v>0</v>
      </c>
      <c r="Z223" t="e">
        <f>AVERAGE(INDEX($Y$4:$Y$263,MATCH(SPC!$B$13,IF(Setup!$B$11="Weekly",'SPC Backing (Hide)'!$B$4:$B$263,'SPC Backing (Hide)'!$E$4:$E$263),0)):INDEX($Y$4:$Y$263,MATCH(SPC!$B$14,IF(Setup!$B$11="Weekly",'SPC Backing (Hide)'!$B$4:$B$263,'SPC Backing (Hide)'!$E$4:$E$263),0),1))</f>
        <v>#DIV/0!</v>
      </c>
      <c r="AA223" t="e">
        <f t="shared" si="49"/>
        <v>#DIV/0!</v>
      </c>
      <c r="AB223" t="e">
        <f t="shared" si="50"/>
        <v>#DIV/0!</v>
      </c>
      <c r="AC223" t="e">
        <f t="shared" si="51"/>
        <v>#DIV/0!</v>
      </c>
      <c r="AD223" t="e">
        <f t="shared" si="52"/>
        <v>#DIV/0!</v>
      </c>
      <c r="AE223" t="e">
        <f t="shared" si="53"/>
        <v>#DIV/0!</v>
      </c>
      <c r="AF223" t="e">
        <f t="shared" si="54"/>
        <v>#DIV/0!</v>
      </c>
      <c r="AG223" t="e">
        <f t="shared" si="55"/>
        <v>#DIV/0!</v>
      </c>
      <c r="AH223" t="e">
        <f t="shared" si="56"/>
        <v>#DIV/0!</v>
      </c>
      <c r="AI223" t="e">
        <f t="shared" si="63"/>
        <v>#DIV/0!</v>
      </c>
      <c r="AJ223" t="e">
        <f t="shared" si="57"/>
        <v>#DIV/0!</v>
      </c>
      <c r="AK223">
        <f t="shared" si="58"/>
        <v>0</v>
      </c>
      <c r="AL223" t="e">
        <f t="shared" si="59"/>
        <v>#N/A</v>
      </c>
      <c r="AM223">
        <f t="shared" si="60"/>
        <v>0</v>
      </c>
      <c r="AN223" t="e">
        <f t="shared" si="61"/>
        <v>#N/A</v>
      </c>
      <c r="AO223">
        <f>_xlfn.PERCENTILE.INC(INDEX($W$4:$W$263,MATCH(SPC!$B$13,IF(Setup!$B$11="Weekly",'SPC Backing (Hide)'!$B$4:$B$263,'SPC Backing (Hide)'!$E$4:$E$263),0),1):INDEX($W$4:$W$263,MATCH(SPC!$B$14,IF(Setup!$B$11="Weekly",'SPC Backing (Hide)'!$B$4:$B$263,'SPC Backing (Hide)'!$E$4:$E$263),0),1),'SPC Backing (Hide)'!$AO$3)</f>
        <v>0</v>
      </c>
      <c r="AP223">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3">
        <f t="shared" si="62"/>
        <v>1</v>
      </c>
    </row>
    <row r="224" spans="2:43" x14ac:dyDescent="0.2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f>AVERAGE(INDEX($F$4:$U$263,MATCH(SPC!$B$13,IF(Setup!$B$11="Weekly",'SPC Backing (Hide)'!$B$4:$B$263,'SPC Backing (Hide)'!$E$4:$E$263),0),MATCH($X$2,$F$3:$U$3,0)):INDEX($F$4:$U$263,MATCH(SPC!$B$14,IF(Setup!$B$11="Weekly",'SPC Backing (Hide)'!$B$4:$B$263,'SPC Backing (Hide)'!$E$4:$E$263),0),MATCH('SPC Backing (Hide)'!$X$2,'SPC Backing (Hide)'!$F$3:$U$3,0)))</f>
        <v>0</v>
      </c>
      <c r="Y224" cm="1">
        <f t="array" ref="Y224">ABS(INDEX($F$4:$U$263,ROW(A221),MATCH($X$2,$F$3:$U$3,0))-INDEX($F$4:$U$263,ROW(A220),MATCH($X$2,$F$3:$U$3,0)))</f>
        <v>0</v>
      </c>
      <c r="Z224" t="e">
        <f>AVERAGE(INDEX($Y$4:$Y$263,MATCH(SPC!$B$13,IF(Setup!$B$11="Weekly",'SPC Backing (Hide)'!$B$4:$B$263,'SPC Backing (Hide)'!$E$4:$E$263),0)):INDEX($Y$4:$Y$263,MATCH(SPC!$B$14,IF(Setup!$B$11="Weekly",'SPC Backing (Hide)'!$B$4:$B$263,'SPC Backing (Hide)'!$E$4:$E$263),0),1))</f>
        <v>#DIV/0!</v>
      </c>
      <c r="AA224" t="e">
        <f t="shared" si="49"/>
        <v>#DIV/0!</v>
      </c>
      <c r="AB224" t="e">
        <f t="shared" si="50"/>
        <v>#DIV/0!</v>
      </c>
      <c r="AC224" t="e">
        <f t="shared" si="51"/>
        <v>#DIV/0!</v>
      </c>
      <c r="AD224" t="e">
        <f t="shared" si="52"/>
        <v>#DIV/0!</v>
      </c>
      <c r="AE224" t="e">
        <f t="shared" si="53"/>
        <v>#DIV/0!</v>
      </c>
      <c r="AF224" t="e">
        <f t="shared" si="54"/>
        <v>#DIV/0!</v>
      </c>
      <c r="AG224" t="e">
        <f t="shared" si="55"/>
        <v>#DIV/0!</v>
      </c>
      <c r="AH224" t="e">
        <f t="shared" si="56"/>
        <v>#DIV/0!</v>
      </c>
      <c r="AI224" t="e">
        <f t="shared" si="63"/>
        <v>#DIV/0!</v>
      </c>
      <c r="AJ224" t="e">
        <f t="shared" si="57"/>
        <v>#DIV/0!</v>
      </c>
      <c r="AK224">
        <f t="shared" si="58"/>
        <v>0</v>
      </c>
      <c r="AL224" t="e">
        <f t="shared" si="59"/>
        <v>#N/A</v>
      </c>
      <c r="AM224">
        <f t="shared" si="60"/>
        <v>0</v>
      </c>
      <c r="AN224" t="e">
        <f t="shared" si="61"/>
        <v>#N/A</v>
      </c>
      <c r="AO224">
        <f>_xlfn.PERCENTILE.INC(INDEX($W$4:$W$263,MATCH(SPC!$B$13,IF(Setup!$B$11="Weekly",'SPC Backing (Hide)'!$B$4:$B$263,'SPC Backing (Hide)'!$E$4:$E$263),0),1):INDEX($W$4:$W$263,MATCH(SPC!$B$14,IF(Setup!$B$11="Weekly",'SPC Backing (Hide)'!$B$4:$B$263,'SPC Backing (Hide)'!$E$4:$E$263),0),1),'SPC Backing (Hide)'!$AO$3)</f>
        <v>0</v>
      </c>
      <c r="AP224">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4">
        <f t="shared" si="62"/>
        <v>1</v>
      </c>
    </row>
    <row r="225" spans="2:43" x14ac:dyDescent="0.2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f>AVERAGE(INDEX($F$4:$U$263,MATCH(SPC!$B$13,IF(Setup!$B$11="Weekly",'SPC Backing (Hide)'!$B$4:$B$263,'SPC Backing (Hide)'!$E$4:$E$263),0),MATCH($X$2,$F$3:$U$3,0)):INDEX($F$4:$U$263,MATCH(SPC!$B$14,IF(Setup!$B$11="Weekly",'SPC Backing (Hide)'!$B$4:$B$263,'SPC Backing (Hide)'!$E$4:$E$263),0),MATCH('SPC Backing (Hide)'!$X$2,'SPC Backing (Hide)'!$F$3:$U$3,0)))</f>
        <v>0</v>
      </c>
      <c r="Y225" cm="1">
        <f t="array" ref="Y225">ABS(INDEX($F$4:$U$263,ROW(A222),MATCH($X$2,$F$3:$U$3,0))-INDEX($F$4:$U$263,ROW(A221),MATCH($X$2,$F$3:$U$3,0)))</f>
        <v>0</v>
      </c>
      <c r="Z225" t="e">
        <f>AVERAGE(INDEX($Y$4:$Y$263,MATCH(SPC!$B$13,IF(Setup!$B$11="Weekly",'SPC Backing (Hide)'!$B$4:$B$263,'SPC Backing (Hide)'!$E$4:$E$263),0)):INDEX($Y$4:$Y$263,MATCH(SPC!$B$14,IF(Setup!$B$11="Weekly",'SPC Backing (Hide)'!$B$4:$B$263,'SPC Backing (Hide)'!$E$4:$E$263),0),1))</f>
        <v>#DIV/0!</v>
      </c>
      <c r="AA225" t="e">
        <f t="shared" si="49"/>
        <v>#DIV/0!</v>
      </c>
      <c r="AB225" t="e">
        <f t="shared" si="50"/>
        <v>#DIV/0!</v>
      </c>
      <c r="AC225" t="e">
        <f t="shared" si="51"/>
        <v>#DIV/0!</v>
      </c>
      <c r="AD225" t="e">
        <f t="shared" si="52"/>
        <v>#DIV/0!</v>
      </c>
      <c r="AE225" t="e">
        <f t="shared" si="53"/>
        <v>#DIV/0!</v>
      </c>
      <c r="AF225" t="e">
        <f t="shared" si="54"/>
        <v>#DIV/0!</v>
      </c>
      <c r="AG225" t="e">
        <f t="shared" si="55"/>
        <v>#DIV/0!</v>
      </c>
      <c r="AH225" t="e">
        <f t="shared" si="56"/>
        <v>#DIV/0!</v>
      </c>
      <c r="AI225" t="e">
        <f t="shared" si="63"/>
        <v>#DIV/0!</v>
      </c>
      <c r="AJ225" t="e">
        <f t="shared" si="57"/>
        <v>#DIV/0!</v>
      </c>
      <c r="AK225">
        <f t="shared" si="58"/>
        <v>0</v>
      </c>
      <c r="AL225" t="e">
        <f t="shared" si="59"/>
        <v>#N/A</v>
      </c>
      <c r="AM225">
        <f t="shared" si="60"/>
        <v>0</v>
      </c>
      <c r="AN225" t="e">
        <f t="shared" si="61"/>
        <v>#N/A</v>
      </c>
      <c r="AO225">
        <f>_xlfn.PERCENTILE.INC(INDEX($W$4:$W$263,MATCH(SPC!$B$13,IF(Setup!$B$11="Weekly",'SPC Backing (Hide)'!$B$4:$B$263,'SPC Backing (Hide)'!$E$4:$E$263),0),1):INDEX($W$4:$W$263,MATCH(SPC!$B$14,IF(Setup!$B$11="Weekly",'SPC Backing (Hide)'!$B$4:$B$263,'SPC Backing (Hide)'!$E$4:$E$263),0),1),'SPC Backing (Hide)'!$AO$3)</f>
        <v>0</v>
      </c>
      <c r="AP225">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5">
        <f t="shared" si="62"/>
        <v>1</v>
      </c>
    </row>
    <row r="226" spans="2:43" x14ac:dyDescent="0.2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f>AVERAGE(INDEX($F$4:$U$263,MATCH(SPC!$B$13,IF(Setup!$B$11="Weekly",'SPC Backing (Hide)'!$B$4:$B$263,'SPC Backing (Hide)'!$E$4:$E$263),0),MATCH($X$2,$F$3:$U$3,0)):INDEX($F$4:$U$263,MATCH(SPC!$B$14,IF(Setup!$B$11="Weekly",'SPC Backing (Hide)'!$B$4:$B$263,'SPC Backing (Hide)'!$E$4:$E$263),0),MATCH('SPC Backing (Hide)'!$X$2,'SPC Backing (Hide)'!$F$3:$U$3,0)))</f>
        <v>0</v>
      </c>
      <c r="Y226" cm="1">
        <f t="array" ref="Y226">ABS(INDEX($F$4:$U$263,ROW(A223),MATCH($X$2,$F$3:$U$3,0))-INDEX($F$4:$U$263,ROW(A222),MATCH($X$2,$F$3:$U$3,0)))</f>
        <v>0</v>
      </c>
      <c r="Z226" t="e">
        <f>AVERAGE(INDEX($Y$4:$Y$263,MATCH(SPC!$B$13,IF(Setup!$B$11="Weekly",'SPC Backing (Hide)'!$B$4:$B$263,'SPC Backing (Hide)'!$E$4:$E$263),0)):INDEX($Y$4:$Y$263,MATCH(SPC!$B$14,IF(Setup!$B$11="Weekly",'SPC Backing (Hide)'!$B$4:$B$263,'SPC Backing (Hide)'!$E$4:$E$263),0),1))</f>
        <v>#DIV/0!</v>
      </c>
      <c r="AA226" t="e">
        <f t="shared" si="49"/>
        <v>#DIV/0!</v>
      </c>
      <c r="AB226" t="e">
        <f t="shared" si="50"/>
        <v>#DIV/0!</v>
      </c>
      <c r="AC226" t="e">
        <f t="shared" si="51"/>
        <v>#DIV/0!</v>
      </c>
      <c r="AD226" t="e">
        <f t="shared" si="52"/>
        <v>#DIV/0!</v>
      </c>
      <c r="AE226" t="e">
        <f t="shared" si="53"/>
        <v>#DIV/0!</v>
      </c>
      <c r="AF226" t="e">
        <f t="shared" si="54"/>
        <v>#DIV/0!</v>
      </c>
      <c r="AG226" t="e">
        <f t="shared" si="55"/>
        <v>#DIV/0!</v>
      </c>
      <c r="AH226" t="e">
        <f t="shared" si="56"/>
        <v>#DIV/0!</v>
      </c>
      <c r="AI226" t="e">
        <f t="shared" si="63"/>
        <v>#DIV/0!</v>
      </c>
      <c r="AJ226" t="e">
        <f t="shared" si="57"/>
        <v>#DIV/0!</v>
      </c>
      <c r="AK226">
        <f t="shared" si="58"/>
        <v>0</v>
      </c>
      <c r="AL226" t="e">
        <f t="shared" si="59"/>
        <v>#N/A</v>
      </c>
      <c r="AM226">
        <f t="shared" si="60"/>
        <v>0</v>
      </c>
      <c r="AN226" t="e">
        <f t="shared" si="61"/>
        <v>#N/A</v>
      </c>
      <c r="AO226">
        <f>_xlfn.PERCENTILE.INC(INDEX($W$4:$W$263,MATCH(SPC!$B$13,IF(Setup!$B$11="Weekly",'SPC Backing (Hide)'!$B$4:$B$263,'SPC Backing (Hide)'!$E$4:$E$263),0),1):INDEX($W$4:$W$263,MATCH(SPC!$B$14,IF(Setup!$B$11="Weekly",'SPC Backing (Hide)'!$B$4:$B$263,'SPC Backing (Hide)'!$E$4:$E$263),0),1),'SPC Backing (Hide)'!$AO$3)</f>
        <v>0</v>
      </c>
      <c r="AP226">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6">
        <f t="shared" si="62"/>
        <v>1</v>
      </c>
    </row>
    <row r="227" spans="2:43" x14ac:dyDescent="0.2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f>AVERAGE(INDEX($F$4:$U$263,MATCH(SPC!$B$13,IF(Setup!$B$11="Weekly",'SPC Backing (Hide)'!$B$4:$B$263,'SPC Backing (Hide)'!$E$4:$E$263),0),MATCH($X$2,$F$3:$U$3,0)):INDEX($F$4:$U$263,MATCH(SPC!$B$14,IF(Setup!$B$11="Weekly",'SPC Backing (Hide)'!$B$4:$B$263,'SPC Backing (Hide)'!$E$4:$E$263),0),MATCH('SPC Backing (Hide)'!$X$2,'SPC Backing (Hide)'!$F$3:$U$3,0)))</f>
        <v>0</v>
      </c>
      <c r="Y227" cm="1">
        <f t="array" ref="Y227">ABS(INDEX($F$4:$U$263,ROW(A224),MATCH($X$2,$F$3:$U$3,0))-INDEX($F$4:$U$263,ROW(A223),MATCH($X$2,$F$3:$U$3,0)))</f>
        <v>0</v>
      </c>
      <c r="Z227" t="e">
        <f>AVERAGE(INDEX($Y$4:$Y$263,MATCH(SPC!$B$13,IF(Setup!$B$11="Weekly",'SPC Backing (Hide)'!$B$4:$B$263,'SPC Backing (Hide)'!$E$4:$E$263),0)):INDEX($Y$4:$Y$263,MATCH(SPC!$B$14,IF(Setup!$B$11="Weekly",'SPC Backing (Hide)'!$B$4:$B$263,'SPC Backing (Hide)'!$E$4:$E$263),0),1))</f>
        <v>#DIV/0!</v>
      </c>
      <c r="AA227" t="e">
        <f t="shared" si="49"/>
        <v>#DIV/0!</v>
      </c>
      <c r="AB227" t="e">
        <f t="shared" si="50"/>
        <v>#DIV/0!</v>
      </c>
      <c r="AC227" t="e">
        <f t="shared" si="51"/>
        <v>#DIV/0!</v>
      </c>
      <c r="AD227" t="e">
        <f t="shared" si="52"/>
        <v>#DIV/0!</v>
      </c>
      <c r="AE227" t="e">
        <f t="shared" si="53"/>
        <v>#DIV/0!</v>
      </c>
      <c r="AF227" t="e">
        <f t="shared" si="54"/>
        <v>#DIV/0!</v>
      </c>
      <c r="AG227" t="e">
        <f t="shared" si="55"/>
        <v>#DIV/0!</v>
      </c>
      <c r="AH227" t="e">
        <f t="shared" si="56"/>
        <v>#DIV/0!</v>
      </c>
      <c r="AI227" t="e">
        <f t="shared" si="63"/>
        <v>#DIV/0!</v>
      </c>
      <c r="AJ227" t="e">
        <f t="shared" si="57"/>
        <v>#DIV/0!</v>
      </c>
      <c r="AK227">
        <f t="shared" si="58"/>
        <v>0</v>
      </c>
      <c r="AL227" t="e">
        <f t="shared" si="59"/>
        <v>#N/A</v>
      </c>
      <c r="AM227">
        <f t="shared" si="60"/>
        <v>0</v>
      </c>
      <c r="AN227" t="e">
        <f t="shared" si="61"/>
        <v>#N/A</v>
      </c>
      <c r="AO227">
        <f>_xlfn.PERCENTILE.INC(INDEX($W$4:$W$263,MATCH(SPC!$B$13,IF(Setup!$B$11="Weekly",'SPC Backing (Hide)'!$B$4:$B$263,'SPC Backing (Hide)'!$E$4:$E$263),0),1):INDEX($W$4:$W$263,MATCH(SPC!$B$14,IF(Setup!$B$11="Weekly",'SPC Backing (Hide)'!$B$4:$B$263,'SPC Backing (Hide)'!$E$4:$E$263),0),1),'SPC Backing (Hide)'!$AO$3)</f>
        <v>0</v>
      </c>
      <c r="AP227">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7">
        <f t="shared" si="62"/>
        <v>1</v>
      </c>
    </row>
    <row r="228" spans="2:43" x14ac:dyDescent="0.2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f>AVERAGE(INDEX($F$4:$U$263,MATCH(SPC!$B$13,IF(Setup!$B$11="Weekly",'SPC Backing (Hide)'!$B$4:$B$263,'SPC Backing (Hide)'!$E$4:$E$263),0),MATCH($X$2,$F$3:$U$3,0)):INDEX($F$4:$U$263,MATCH(SPC!$B$14,IF(Setup!$B$11="Weekly",'SPC Backing (Hide)'!$B$4:$B$263,'SPC Backing (Hide)'!$E$4:$E$263),0),MATCH('SPC Backing (Hide)'!$X$2,'SPC Backing (Hide)'!$F$3:$U$3,0)))</f>
        <v>0</v>
      </c>
      <c r="Y228" cm="1">
        <f t="array" ref="Y228">ABS(INDEX($F$4:$U$263,ROW(A225),MATCH($X$2,$F$3:$U$3,0))-INDEX($F$4:$U$263,ROW(A224),MATCH($X$2,$F$3:$U$3,0)))</f>
        <v>0</v>
      </c>
      <c r="Z228" t="e">
        <f>AVERAGE(INDEX($Y$4:$Y$263,MATCH(SPC!$B$13,IF(Setup!$B$11="Weekly",'SPC Backing (Hide)'!$B$4:$B$263,'SPC Backing (Hide)'!$E$4:$E$263),0)):INDEX($Y$4:$Y$263,MATCH(SPC!$B$14,IF(Setup!$B$11="Weekly",'SPC Backing (Hide)'!$B$4:$B$263,'SPC Backing (Hide)'!$E$4:$E$263),0),1))</f>
        <v>#DIV/0!</v>
      </c>
      <c r="AA228" t="e">
        <f t="shared" si="49"/>
        <v>#DIV/0!</v>
      </c>
      <c r="AB228" t="e">
        <f t="shared" si="50"/>
        <v>#DIV/0!</v>
      </c>
      <c r="AC228" t="e">
        <f t="shared" si="51"/>
        <v>#DIV/0!</v>
      </c>
      <c r="AD228" t="e">
        <f t="shared" si="52"/>
        <v>#DIV/0!</v>
      </c>
      <c r="AE228" t="e">
        <f t="shared" si="53"/>
        <v>#DIV/0!</v>
      </c>
      <c r="AF228" t="e">
        <f t="shared" si="54"/>
        <v>#DIV/0!</v>
      </c>
      <c r="AG228" t="e">
        <f t="shared" si="55"/>
        <v>#DIV/0!</v>
      </c>
      <c r="AH228" t="e">
        <f t="shared" si="56"/>
        <v>#DIV/0!</v>
      </c>
      <c r="AI228" t="e">
        <f t="shared" si="63"/>
        <v>#DIV/0!</v>
      </c>
      <c r="AJ228" t="e">
        <f t="shared" si="57"/>
        <v>#DIV/0!</v>
      </c>
      <c r="AK228">
        <f t="shared" si="58"/>
        <v>0</v>
      </c>
      <c r="AL228" t="e">
        <f t="shared" si="59"/>
        <v>#N/A</v>
      </c>
      <c r="AM228">
        <f t="shared" si="60"/>
        <v>0</v>
      </c>
      <c r="AN228" t="e">
        <f t="shared" si="61"/>
        <v>#N/A</v>
      </c>
      <c r="AO228">
        <f>_xlfn.PERCENTILE.INC(INDEX($W$4:$W$263,MATCH(SPC!$B$13,IF(Setup!$B$11="Weekly",'SPC Backing (Hide)'!$B$4:$B$263,'SPC Backing (Hide)'!$E$4:$E$263),0),1):INDEX($W$4:$W$263,MATCH(SPC!$B$14,IF(Setup!$B$11="Weekly",'SPC Backing (Hide)'!$B$4:$B$263,'SPC Backing (Hide)'!$E$4:$E$263),0),1),'SPC Backing (Hide)'!$AO$3)</f>
        <v>0</v>
      </c>
      <c r="AP228">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8">
        <f t="shared" si="62"/>
        <v>1</v>
      </c>
    </row>
    <row r="229" spans="2:43" x14ac:dyDescent="0.2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f>AVERAGE(INDEX($F$4:$U$263,MATCH(SPC!$B$13,IF(Setup!$B$11="Weekly",'SPC Backing (Hide)'!$B$4:$B$263,'SPC Backing (Hide)'!$E$4:$E$263),0),MATCH($X$2,$F$3:$U$3,0)):INDEX($F$4:$U$263,MATCH(SPC!$B$14,IF(Setup!$B$11="Weekly",'SPC Backing (Hide)'!$B$4:$B$263,'SPC Backing (Hide)'!$E$4:$E$263),0),MATCH('SPC Backing (Hide)'!$X$2,'SPC Backing (Hide)'!$F$3:$U$3,0)))</f>
        <v>0</v>
      </c>
      <c r="Y229" cm="1">
        <f t="array" ref="Y229">ABS(INDEX($F$4:$U$263,ROW(A226),MATCH($X$2,$F$3:$U$3,0))-INDEX($F$4:$U$263,ROW(A225),MATCH($X$2,$F$3:$U$3,0)))</f>
        <v>0</v>
      </c>
      <c r="Z229" t="e">
        <f>AVERAGE(INDEX($Y$4:$Y$263,MATCH(SPC!$B$13,IF(Setup!$B$11="Weekly",'SPC Backing (Hide)'!$B$4:$B$263,'SPC Backing (Hide)'!$E$4:$E$263),0)):INDEX($Y$4:$Y$263,MATCH(SPC!$B$14,IF(Setup!$B$11="Weekly",'SPC Backing (Hide)'!$B$4:$B$263,'SPC Backing (Hide)'!$E$4:$E$263),0),1))</f>
        <v>#DIV/0!</v>
      </c>
      <c r="AA229" t="e">
        <f t="shared" si="49"/>
        <v>#DIV/0!</v>
      </c>
      <c r="AB229" t="e">
        <f t="shared" si="50"/>
        <v>#DIV/0!</v>
      </c>
      <c r="AC229" t="e">
        <f t="shared" si="51"/>
        <v>#DIV/0!</v>
      </c>
      <c r="AD229" t="e">
        <f t="shared" si="52"/>
        <v>#DIV/0!</v>
      </c>
      <c r="AE229" t="e">
        <f t="shared" si="53"/>
        <v>#DIV/0!</v>
      </c>
      <c r="AF229" t="e">
        <f t="shared" si="54"/>
        <v>#DIV/0!</v>
      </c>
      <c r="AG229" t="e">
        <f t="shared" si="55"/>
        <v>#DIV/0!</v>
      </c>
      <c r="AH229" t="e">
        <f t="shared" si="56"/>
        <v>#DIV/0!</v>
      </c>
      <c r="AI229" t="e">
        <f t="shared" si="63"/>
        <v>#DIV/0!</v>
      </c>
      <c r="AJ229" t="e">
        <f t="shared" si="57"/>
        <v>#DIV/0!</v>
      </c>
      <c r="AK229">
        <f t="shared" si="58"/>
        <v>0</v>
      </c>
      <c r="AL229" t="e">
        <f t="shared" si="59"/>
        <v>#N/A</v>
      </c>
      <c r="AM229">
        <f t="shared" si="60"/>
        <v>0</v>
      </c>
      <c r="AN229" t="e">
        <f t="shared" si="61"/>
        <v>#N/A</v>
      </c>
      <c r="AO229">
        <f>_xlfn.PERCENTILE.INC(INDEX($W$4:$W$263,MATCH(SPC!$B$13,IF(Setup!$B$11="Weekly",'SPC Backing (Hide)'!$B$4:$B$263,'SPC Backing (Hide)'!$E$4:$E$263),0),1):INDEX($W$4:$W$263,MATCH(SPC!$B$14,IF(Setup!$B$11="Weekly",'SPC Backing (Hide)'!$B$4:$B$263,'SPC Backing (Hide)'!$E$4:$E$263),0),1),'SPC Backing (Hide)'!$AO$3)</f>
        <v>0</v>
      </c>
      <c r="AP229">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9">
        <f t="shared" si="62"/>
        <v>1</v>
      </c>
    </row>
    <row r="230" spans="2:43" x14ac:dyDescent="0.2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f>AVERAGE(INDEX($F$4:$U$263,MATCH(SPC!$B$13,IF(Setup!$B$11="Weekly",'SPC Backing (Hide)'!$B$4:$B$263,'SPC Backing (Hide)'!$E$4:$E$263),0),MATCH($X$2,$F$3:$U$3,0)):INDEX($F$4:$U$263,MATCH(SPC!$B$14,IF(Setup!$B$11="Weekly",'SPC Backing (Hide)'!$B$4:$B$263,'SPC Backing (Hide)'!$E$4:$E$263),0),MATCH('SPC Backing (Hide)'!$X$2,'SPC Backing (Hide)'!$F$3:$U$3,0)))</f>
        <v>0</v>
      </c>
      <c r="Y230" cm="1">
        <f t="array" ref="Y230">ABS(INDEX($F$4:$U$263,ROW(A227),MATCH($X$2,$F$3:$U$3,0))-INDEX($F$4:$U$263,ROW(A226),MATCH($X$2,$F$3:$U$3,0)))</f>
        <v>0</v>
      </c>
      <c r="Z230" t="e">
        <f>AVERAGE(INDEX($Y$4:$Y$263,MATCH(SPC!$B$13,IF(Setup!$B$11="Weekly",'SPC Backing (Hide)'!$B$4:$B$263,'SPC Backing (Hide)'!$E$4:$E$263),0)):INDEX($Y$4:$Y$263,MATCH(SPC!$B$14,IF(Setup!$B$11="Weekly",'SPC Backing (Hide)'!$B$4:$B$263,'SPC Backing (Hide)'!$E$4:$E$263),0),1))</f>
        <v>#DIV/0!</v>
      </c>
      <c r="AA230" t="e">
        <f t="shared" si="49"/>
        <v>#DIV/0!</v>
      </c>
      <c r="AB230" t="e">
        <f t="shared" si="50"/>
        <v>#DIV/0!</v>
      </c>
      <c r="AC230" t="e">
        <f t="shared" si="51"/>
        <v>#DIV/0!</v>
      </c>
      <c r="AD230" t="e">
        <f t="shared" si="52"/>
        <v>#DIV/0!</v>
      </c>
      <c r="AE230" t="e">
        <f t="shared" si="53"/>
        <v>#DIV/0!</v>
      </c>
      <c r="AF230" t="e">
        <f t="shared" si="54"/>
        <v>#DIV/0!</v>
      </c>
      <c r="AG230" t="e">
        <f t="shared" si="55"/>
        <v>#DIV/0!</v>
      </c>
      <c r="AH230" t="e">
        <f t="shared" si="56"/>
        <v>#DIV/0!</v>
      </c>
      <c r="AI230" t="e">
        <f t="shared" si="63"/>
        <v>#DIV/0!</v>
      </c>
      <c r="AJ230" t="e">
        <f t="shared" si="57"/>
        <v>#DIV/0!</v>
      </c>
      <c r="AK230">
        <f t="shared" si="58"/>
        <v>0</v>
      </c>
      <c r="AL230" t="e">
        <f t="shared" si="59"/>
        <v>#N/A</v>
      </c>
      <c r="AM230">
        <f t="shared" si="60"/>
        <v>0</v>
      </c>
      <c r="AN230" t="e">
        <f t="shared" si="61"/>
        <v>#N/A</v>
      </c>
      <c r="AO230">
        <f>_xlfn.PERCENTILE.INC(INDEX($W$4:$W$263,MATCH(SPC!$B$13,IF(Setup!$B$11="Weekly",'SPC Backing (Hide)'!$B$4:$B$263,'SPC Backing (Hide)'!$E$4:$E$263),0),1):INDEX($W$4:$W$263,MATCH(SPC!$B$14,IF(Setup!$B$11="Weekly",'SPC Backing (Hide)'!$B$4:$B$263,'SPC Backing (Hide)'!$E$4:$E$263),0),1),'SPC Backing (Hide)'!$AO$3)</f>
        <v>0</v>
      </c>
      <c r="AP230">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0">
        <f t="shared" si="62"/>
        <v>1</v>
      </c>
    </row>
    <row r="231" spans="2:43" x14ac:dyDescent="0.2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f>AVERAGE(INDEX($F$4:$U$263,MATCH(SPC!$B$13,IF(Setup!$B$11="Weekly",'SPC Backing (Hide)'!$B$4:$B$263,'SPC Backing (Hide)'!$E$4:$E$263),0),MATCH($X$2,$F$3:$U$3,0)):INDEX($F$4:$U$263,MATCH(SPC!$B$14,IF(Setup!$B$11="Weekly",'SPC Backing (Hide)'!$B$4:$B$263,'SPC Backing (Hide)'!$E$4:$E$263),0),MATCH('SPC Backing (Hide)'!$X$2,'SPC Backing (Hide)'!$F$3:$U$3,0)))</f>
        <v>0</v>
      </c>
      <c r="Y231" cm="1">
        <f t="array" ref="Y231">ABS(INDEX($F$4:$U$263,ROW(A228),MATCH($X$2,$F$3:$U$3,0))-INDEX($F$4:$U$263,ROW(A227),MATCH($X$2,$F$3:$U$3,0)))</f>
        <v>0</v>
      </c>
      <c r="Z231" t="e">
        <f>AVERAGE(INDEX($Y$4:$Y$263,MATCH(SPC!$B$13,IF(Setup!$B$11="Weekly",'SPC Backing (Hide)'!$B$4:$B$263,'SPC Backing (Hide)'!$E$4:$E$263),0)):INDEX($Y$4:$Y$263,MATCH(SPC!$B$14,IF(Setup!$B$11="Weekly",'SPC Backing (Hide)'!$B$4:$B$263,'SPC Backing (Hide)'!$E$4:$E$263),0),1))</f>
        <v>#DIV/0!</v>
      </c>
      <c r="AA231" t="e">
        <f t="shared" si="49"/>
        <v>#DIV/0!</v>
      </c>
      <c r="AB231" t="e">
        <f t="shared" si="50"/>
        <v>#DIV/0!</v>
      </c>
      <c r="AC231" t="e">
        <f t="shared" si="51"/>
        <v>#DIV/0!</v>
      </c>
      <c r="AD231" t="e">
        <f t="shared" si="52"/>
        <v>#DIV/0!</v>
      </c>
      <c r="AE231" t="e">
        <f t="shared" si="53"/>
        <v>#DIV/0!</v>
      </c>
      <c r="AF231" t="e">
        <f t="shared" si="54"/>
        <v>#DIV/0!</v>
      </c>
      <c r="AG231" t="e">
        <f t="shared" si="55"/>
        <v>#DIV/0!</v>
      </c>
      <c r="AH231" t="e">
        <f t="shared" si="56"/>
        <v>#DIV/0!</v>
      </c>
      <c r="AI231" t="e">
        <f t="shared" si="63"/>
        <v>#DIV/0!</v>
      </c>
      <c r="AJ231" t="e">
        <f t="shared" si="57"/>
        <v>#DIV/0!</v>
      </c>
      <c r="AK231">
        <f t="shared" si="58"/>
        <v>0</v>
      </c>
      <c r="AL231" t="e">
        <f t="shared" si="59"/>
        <v>#N/A</v>
      </c>
      <c r="AM231">
        <f t="shared" si="60"/>
        <v>0</v>
      </c>
      <c r="AN231" t="e">
        <f t="shared" si="61"/>
        <v>#N/A</v>
      </c>
      <c r="AO231">
        <f>_xlfn.PERCENTILE.INC(INDEX($W$4:$W$263,MATCH(SPC!$B$13,IF(Setup!$B$11="Weekly",'SPC Backing (Hide)'!$B$4:$B$263,'SPC Backing (Hide)'!$E$4:$E$263),0),1):INDEX($W$4:$W$263,MATCH(SPC!$B$14,IF(Setup!$B$11="Weekly",'SPC Backing (Hide)'!$B$4:$B$263,'SPC Backing (Hide)'!$E$4:$E$263),0),1),'SPC Backing (Hide)'!$AO$3)</f>
        <v>0</v>
      </c>
      <c r="AP231">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1">
        <f t="shared" si="62"/>
        <v>1</v>
      </c>
    </row>
    <row r="232" spans="2:43" x14ac:dyDescent="0.2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f>AVERAGE(INDEX($F$4:$U$263,MATCH(SPC!$B$13,IF(Setup!$B$11="Weekly",'SPC Backing (Hide)'!$B$4:$B$263,'SPC Backing (Hide)'!$E$4:$E$263),0),MATCH($X$2,$F$3:$U$3,0)):INDEX($F$4:$U$263,MATCH(SPC!$B$14,IF(Setup!$B$11="Weekly",'SPC Backing (Hide)'!$B$4:$B$263,'SPC Backing (Hide)'!$E$4:$E$263),0),MATCH('SPC Backing (Hide)'!$X$2,'SPC Backing (Hide)'!$F$3:$U$3,0)))</f>
        <v>0</v>
      </c>
      <c r="Y232" cm="1">
        <f t="array" ref="Y232">ABS(INDEX($F$4:$U$263,ROW(A229),MATCH($X$2,$F$3:$U$3,0))-INDEX($F$4:$U$263,ROW(A228),MATCH($X$2,$F$3:$U$3,0)))</f>
        <v>0</v>
      </c>
      <c r="Z232" t="e">
        <f>AVERAGE(INDEX($Y$4:$Y$263,MATCH(SPC!$B$13,IF(Setup!$B$11="Weekly",'SPC Backing (Hide)'!$B$4:$B$263,'SPC Backing (Hide)'!$E$4:$E$263),0)):INDEX($Y$4:$Y$263,MATCH(SPC!$B$14,IF(Setup!$B$11="Weekly",'SPC Backing (Hide)'!$B$4:$B$263,'SPC Backing (Hide)'!$E$4:$E$263),0),1))</f>
        <v>#DIV/0!</v>
      </c>
      <c r="AA232" t="e">
        <f t="shared" si="49"/>
        <v>#DIV/0!</v>
      </c>
      <c r="AB232" t="e">
        <f t="shared" si="50"/>
        <v>#DIV/0!</v>
      </c>
      <c r="AC232" t="e">
        <f t="shared" si="51"/>
        <v>#DIV/0!</v>
      </c>
      <c r="AD232" t="e">
        <f t="shared" si="52"/>
        <v>#DIV/0!</v>
      </c>
      <c r="AE232" t="e">
        <f t="shared" si="53"/>
        <v>#DIV/0!</v>
      </c>
      <c r="AF232" t="e">
        <f t="shared" si="54"/>
        <v>#DIV/0!</v>
      </c>
      <c r="AG232" t="e">
        <f t="shared" si="55"/>
        <v>#DIV/0!</v>
      </c>
      <c r="AH232" t="e">
        <f t="shared" si="56"/>
        <v>#DIV/0!</v>
      </c>
      <c r="AI232" t="e">
        <f t="shared" si="63"/>
        <v>#DIV/0!</v>
      </c>
      <c r="AJ232" t="e">
        <f t="shared" si="57"/>
        <v>#DIV/0!</v>
      </c>
      <c r="AK232">
        <f t="shared" si="58"/>
        <v>0</v>
      </c>
      <c r="AL232" t="e">
        <f t="shared" si="59"/>
        <v>#N/A</v>
      </c>
      <c r="AM232">
        <f t="shared" si="60"/>
        <v>0</v>
      </c>
      <c r="AN232" t="e">
        <f t="shared" si="61"/>
        <v>#N/A</v>
      </c>
      <c r="AO232">
        <f>_xlfn.PERCENTILE.INC(INDEX($W$4:$W$263,MATCH(SPC!$B$13,IF(Setup!$B$11="Weekly",'SPC Backing (Hide)'!$B$4:$B$263,'SPC Backing (Hide)'!$E$4:$E$263),0),1):INDEX($W$4:$W$263,MATCH(SPC!$B$14,IF(Setup!$B$11="Weekly",'SPC Backing (Hide)'!$B$4:$B$263,'SPC Backing (Hide)'!$E$4:$E$263),0),1),'SPC Backing (Hide)'!$AO$3)</f>
        <v>0</v>
      </c>
      <c r="AP232">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2">
        <f t="shared" si="62"/>
        <v>1</v>
      </c>
    </row>
    <row r="233" spans="2:43" x14ac:dyDescent="0.2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f>AVERAGE(INDEX($F$4:$U$263,MATCH(SPC!$B$13,IF(Setup!$B$11="Weekly",'SPC Backing (Hide)'!$B$4:$B$263,'SPC Backing (Hide)'!$E$4:$E$263),0),MATCH($X$2,$F$3:$U$3,0)):INDEX($F$4:$U$263,MATCH(SPC!$B$14,IF(Setup!$B$11="Weekly",'SPC Backing (Hide)'!$B$4:$B$263,'SPC Backing (Hide)'!$E$4:$E$263),0),MATCH('SPC Backing (Hide)'!$X$2,'SPC Backing (Hide)'!$F$3:$U$3,0)))</f>
        <v>0</v>
      </c>
      <c r="Y233" cm="1">
        <f t="array" ref="Y233">ABS(INDEX($F$4:$U$263,ROW(A230),MATCH($X$2,$F$3:$U$3,0))-INDEX($F$4:$U$263,ROW(A229),MATCH($X$2,$F$3:$U$3,0)))</f>
        <v>0</v>
      </c>
      <c r="Z233" t="e">
        <f>AVERAGE(INDEX($Y$4:$Y$263,MATCH(SPC!$B$13,IF(Setup!$B$11="Weekly",'SPC Backing (Hide)'!$B$4:$B$263,'SPC Backing (Hide)'!$E$4:$E$263),0)):INDEX($Y$4:$Y$263,MATCH(SPC!$B$14,IF(Setup!$B$11="Weekly",'SPC Backing (Hide)'!$B$4:$B$263,'SPC Backing (Hide)'!$E$4:$E$263),0),1))</f>
        <v>#DIV/0!</v>
      </c>
      <c r="AA233" t="e">
        <f t="shared" si="49"/>
        <v>#DIV/0!</v>
      </c>
      <c r="AB233" t="e">
        <f t="shared" si="50"/>
        <v>#DIV/0!</v>
      </c>
      <c r="AC233" t="e">
        <f t="shared" si="51"/>
        <v>#DIV/0!</v>
      </c>
      <c r="AD233" t="e">
        <f t="shared" si="52"/>
        <v>#DIV/0!</v>
      </c>
      <c r="AE233" t="e">
        <f t="shared" si="53"/>
        <v>#DIV/0!</v>
      </c>
      <c r="AF233" t="e">
        <f t="shared" si="54"/>
        <v>#DIV/0!</v>
      </c>
      <c r="AG233" t="e">
        <f t="shared" si="55"/>
        <v>#DIV/0!</v>
      </c>
      <c r="AH233" t="e">
        <f t="shared" si="56"/>
        <v>#DIV/0!</v>
      </c>
      <c r="AI233" t="e">
        <f t="shared" si="63"/>
        <v>#DIV/0!</v>
      </c>
      <c r="AJ233" t="e">
        <f t="shared" si="57"/>
        <v>#DIV/0!</v>
      </c>
      <c r="AK233">
        <f t="shared" si="58"/>
        <v>0</v>
      </c>
      <c r="AL233" t="e">
        <f t="shared" si="59"/>
        <v>#N/A</v>
      </c>
      <c r="AM233">
        <f t="shared" si="60"/>
        <v>0</v>
      </c>
      <c r="AN233" t="e">
        <f t="shared" si="61"/>
        <v>#N/A</v>
      </c>
      <c r="AO233">
        <f>_xlfn.PERCENTILE.INC(INDEX($W$4:$W$263,MATCH(SPC!$B$13,IF(Setup!$B$11="Weekly",'SPC Backing (Hide)'!$B$4:$B$263,'SPC Backing (Hide)'!$E$4:$E$263),0),1):INDEX($W$4:$W$263,MATCH(SPC!$B$14,IF(Setup!$B$11="Weekly",'SPC Backing (Hide)'!$B$4:$B$263,'SPC Backing (Hide)'!$E$4:$E$263),0),1),'SPC Backing (Hide)'!$AO$3)</f>
        <v>0</v>
      </c>
      <c r="AP233">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3">
        <f t="shared" si="62"/>
        <v>1</v>
      </c>
    </row>
    <row r="234" spans="2:43" x14ac:dyDescent="0.2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f>AVERAGE(INDEX($F$4:$U$263,MATCH(SPC!$B$13,IF(Setup!$B$11="Weekly",'SPC Backing (Hide)'!$B$4:$B$263,'SPC Backing (Hide)'!$E$4:$E$263),0),MATCH($X$2,$F$3:$U$3,0)):INDEX($F$4:$U$263,MATCH(SPC!$B$14,IF(Setup!$B$11="Weekly",'SPC Backing (Hide)'!$B$4:$B$263,'SPC Backing (Hide)'!$E$4:$E$263),0),MATCH('SPC Backing (Hide)'!$X$2,'SPC Backing (Hide)'!$F$3:$U$3,0)))</f>
        <v>0</v>
      </c>
      <c r="Y234" cm="1">
        <f t="array" ref="Y234">ABS(INDEX($F$4:$U$263,ROW(A231),MATCH($X$2,$F$3:$U$3,0))-INDEX($F$4:$U$263,ROW(A230),MATCH($X$2,$F$3:$U$3,0)))</f>
        <v>0</v>
      </c>
      <c r="Z234" t="e">
        <f>AVERAGE(INDEX($Y$4:$Y$263,MATCH(SPC!$B$13,IF(Setup!$B$11="Weekly",'SPC Backing (Hide)'!$B$4:$B$263,'SPC Backing (Hide)'!$E$4:$E$263),0)):INDEX($Y$4:$Y$263,MATCH(SPC!$B$14,IF(Setup!$B$11="Weekly",'SPC Backing (Hide)'!$B$4:$B$263,'SPC Backing (Hide)'!$E$4:$E$263),0),1))</f>
        <v>#DIV/0!</v>
      </c>
      <c r="AA234" t="e">
        <f t="shared" si="49"/>
        <v>#DIV/0!</v>
      </c>
      <c r="AB234" t="e">
        <f t="shared" si="50"/>
        <v>#DIV/0!</v>
      </c>
      <c r="AC234" t="e">
        <f t="shared" si="51"/>
        <v>#DIV/0!</v>
      </c>
      <c r="AD234" t="e">
        <f t="shared" si="52"/>
        <v>#DIV/0!</v>
      </c>
      <c r="AE234" t="e">
        <f t="shared" si="53"/>
        <v>#DIV/0!</v>
      </c>
      <c r="AF234" t="e">
        <f t="shared" si="54"/>
        <v>#DIV/0!</v>
      </c>
      <c r="AG234" t="e">
        <f t="shared" si="55"/>
        <v>#DIV/0!</v>
      </c>
      <c r="AH234" t="e">
        <f t="shared" si="56"/>
        <v>#DIV/0!</v>
      </c>
      <c r="AI234" t="e">
        <f t="shared" si="63"/>
        <v>#DIV/0!</v>
      </c>
      <c r="AJ234" t="e">
        <f t="shared" si="57"/>
        <v>#DIV/0!</v>
      </c>
      <c r="AK234">
        <f t="shared" si="58"/>
        <v>0</v>
      </c>
      <c r="AL234" t="e">
        <f t="shared" si="59"/>
        <v>#N/A</v>
      </c>
      <c r="AM234">
        <f t="shared" si="60"/>
        <v>0</v>
      </c>
      <c r="AN234" t="e">
        <f t="shared" si="61"/>
        <v>#N/A</v>
      </c>
      <c r="AO234">
        <f>_xlfn.PERCENTILE.INC(INDEX($W$4:$W$263,MATCH(SPC!$B$13,IF(Setup!$B$11="Weekly",'SPC Backing (Hide)'!$B$4:$B$263,'SPC Backing (Hide)'!$E$4:$E$263),0),1):INDEX($W$4:$W$263,MATCH(SPC!$B$14,IF(Setup!$B$11="Weekly",'SPC Backing (Hide)'!$B$4:$B$263,'SPC Backing (Hide)'!$E$4:$E$263),0),1),'SPC Backing (Hide)'!$AO$3)</f>
        <v>0</v>
      </c>
      <c r="AP234">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4">
        <f t="shared" si="62"/>
        <v>1</v>
      </c>
    </row>
    <row r="235" spans="2:43" x14ac:dyDescent="0.2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f>AVERAGE(INDEX($F$4:$U$263,MATCH(SPC!$B$13,IF(Setup!$B$11="Weekly",'SPC Backing (Hide)'!$B$4:$B$263,'SPC Backing (Hide)'!$E$4:$E$263),0),MATCH($X$2,$F$3:$U$3,0)):INDEX($F$4:$U$263,MATCH(SPC!$B$14,IF(Setup!$B$11="Weekly",'SPC Backing (Hide)'!$B$4:$B$263,'SPC Backing (Hide)'!$E$4:$E$263),0),MATCH('SPC Backing (Hide)'!$X$2,'SPC Backing (Hide)'!$F$3:$U$3,0)))</f>
        <v>0</v>
      </c>
      <c r="Y235" cm="1">
        <f t="array" ref="Y235">ABS(INDEX($F$4:$U$263,ROW(A232),MATCH($X$2,$F$3:$U$3,0))-INDEX($F$4:$U$263,ROW(A231),MATCH($X$2,$F$3:$U$3,0)))</f>
        <v>0</v>
      </c>
      <c r="Z235" t="e">
        <f>AVERAGE(INDEX($Y$4:$Y$263,MATCH(SPC!$B$13,IF(Setup!$B$11="Weekly",'SPC Backing (Hide)'!$B$4:$B$263,'SPC Backing (Hide)'!$E$4:$E$263),0)):INDEX($Y$4:$Y$263,MATCH(SPC!$B$14,IF(Setup!$B$11="Weekly",'SPC Backing (Hide)'!$B$4:$B$263,'SPC Backing (Hide)'!$E$4:$E$263),0),1))</f>
        <v>#DIV/0!</v>
      </c>
      <c r="AA235" t="e">
        <f t="shared" si="49"/>
        <v>#DIV/0!</v>
      </c>
      <c r="AB235" t="e">
        <f t="shared" si="50"/>
        <v>#DIV/0!</v>
      </c>
      <c r="AC235" t="e">
        <f t="shared" si="51"/>
        <v>#DIV/0!</v>
      </c>
      <c r="AD235" t="e">
        <f t="shared" si="52"/>
        <v>#DIV/0!</v>
      </c>
      <c r="AE235" t="e">
        <f t="shared" si="53"/>
        <v>#DIV/0!</v>
      </c>
      <c r="AF235" t="e">
        <f t="shared" si="54"/>
        <v>#DIV/0!</v>
      </c>
      <c r="AG235" t="e">
        <f t="shared" si="55"/>
        <v>#DIV/0!</v>
      </c>
      <c r="AH235" t="e">
        <f t="shared" si="56"/>
        <v>#DIV/0!</v>
      </c>
      <c r="AI235" t="e">
        <f t="shared" si="63"/>
        <v>#DIV/0!</v>
      </c>
      <c r="AJ235" t="e">
        <f t="shared" si="57"/>
        <v>#DIV/0!</v>
      </c>
      <c r="AK235">
        <f t="shared" si="58"/>
        <v>0</v>
      </c>
      <c r="AL235" t="e">
        <f t="shared" si="59"/>
        <v>#N/A</v>
      </c>
      <c r="AM235">
        <f t="shared" si="60"/>
        <v>0</v>
      </c>
      <c r="AN235" t="e">
        <f t="shared" si="61"/>
        <v>#N/A</v>
      </c>
      <c r="AO235">
        <f>_xlfn.PERCENTILE.INC(INDEX($W$4:$W$263,MATCH(SPC!$B$13,IF(Setup!$B$11="Weekly",'SPC Backing (Hide)'!$B$4:$B$263,'SPC Backing (Hide)'!$E$4:$E$263),0),1):INDEX($W$4:$W$263,MATCH(SPC!$B$14,IF(Setup!$B$11="Weekly",'SPC Backing (Hide)'!$B$4:$B$263,'SPC Backing (Hide)'!$E$4:$E$263),0),1),'SPC Backing (Hide)'!$AO$3)</f>
        <v>0</v>
      </c>
      <c r="AP235">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5">
        <f t="shared" si="62"/>
        <v>1</v>
      </c>
    </row>
    <row r="236" spans="2:43" x14ac:dyDescent="0.2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f>AVERAGE(INDEX($F$4:$U$263,MATCH(SPC!$B$13,IF(Setup!$B$11="Weekly",'SPC Backing (Hide)'!$B$4:$B$263,'SPC Backing (Hide)'!$E$4:$E$263),0),MATCH($X$2,$F$3:$U$3,0)):INDEX($F$4:$U$263,MATCH(SPC!$B$14,IF(Setup!$B$11="Weekly",'SPC Backing (Hide)'!$B$4:$B$263,'SPC Backing (Hide)'!$E$4:$E$263),0),MATCH('SPC Backing (Hide)'!$X$2,'SPC Backing (Hide)'!$F$3:$U$3,0)))</f>
        <v>0</v>
      </c>
      <c r="Y236" cm="1">
        <f t="array" ref="Y236">ABS(INDEX($F$4:$U$263,ROW(A233),MATCH($X$2,$F$3:$U$3,0))-INDEX($F$4:$U$263,ROW(A232),MATCH($X$2,$F$3:$U$3,0)))</f>
        <v>0</v>
      </c>
      <c r="Z236" t="e">
        <f>AVERAGE(INDEX($Y$4:$Y$263,MATCH(SPC!$B$13,IF(Setup!$B$11="Weekly",'SPC Backing (Hide)'!$B$4:$B$263,'SPC Backing (Hide)'!$E$4:$E$263),0)):INDEX($Y$4:$Y$263,MATCH(SPC!$B$14,IF(Setup!$B$11="Weekly",'SPC Backing (Hide)'!$B$4:$B$263,'SPC Backing (Hide)'!$E$4:$E$263),0),1))</f>
        <v>#DIV/0!</v>
      </c>
      <c r="AA236" t="e">
        <f t="shared" si="49"/>
        <v>#DIV/0!</v>
      </c>
      <c r="AB236" t="e">
        <f t="shared" si="50"/>
        <v>#DIV/0!</v>
      </c>
      <c r="AC236" t="e">
        <f t="shared" si="51"/>
        <v>#DIV/0!</v>
      </c>
      <c r="AD236" t="e">
        <f t="shared" si="52"/>
        <v>#DIV/0!</v>
      </c>
      <c r="AE236" t="e">
        <f t="shared" si="53"/>
        <v>#DIV/0!</v>
      </c>
      <c r="AF236" t="e">
        <f t="shared" si="54"/>
        <v>#DIV/0!</v>
      </c>
      <c r="AG236" t="e">
        <f t="shared" si="55"/>
        <v>#DIV/0!</v>
      </c>
      <c r="AH236" t="e">
        <f t="shared" si="56"/>
        <v>#DIV/0!</v>
      </c>
      <c r="AI236" t="e">
        <f t="shared" si="63"/>
        <v>#DIV/0!</v>
      </c>
      <c r="AJ236" t="e">
        <f t="shared" si="57"/>
        <v>#DIV/0!</v>
      </c>
      <c r="AK236">
        <f t="shared" si="58"/>
        <v>0</v>
      </c>
      <c r="AL236" t="e">
        <f t="shared" si="59"/>
        <v>#N/A</v>
      </c>
      <c r="AM236">
        <f t="shared" si="60"/>
        <v>0</v>
      </c>
      <c r="AN236" t="e">
        <f t="shared" si="61"/>
        <v>#N/A</v>
      </c>
      <c r="AO236">
        <f>_xlfn.PERCENTILE.INC(INDEX($W$4:$W$263,MATCH(SPC!$B$13,IF(Setup!$B$11="Weekly",'SPC Backing (Hide)'!$B$4:$B$263,'SPC Backing (Hide)'!$E$4:$E$263),0),1):INDEX($W$4:$W$263,MATCH(SPC!$B$14,IF(Setup!$B$11="Weekly",'SPC Backing (Hide)'!$B$4:$B$263,'SPC Backing (Hide)'!$E$4:$E$263),0),1),'SPC Backing (Hide)'!$AO$3)</f>
        <v>0</v>
      </c>
      <c r="AP236">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6">
        <f t="shared" si="62"/>
        <v>1</v>
      </c>
    </row>
    <row r="237" spans="2:43" x14ac:dyDescent="0.2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f>AVERAGE(INDEX($F$4:$U$263,MATCH(SPC!$B$13,IF(Setup!$B$11="Weekly",'SPC Backing (Hide)'!$B$4:$B$263,'SPC Backing (Hide)'!$E$4:$E$263),0),MATCH($X$2,$F$3:$U$3,0)):INDEX($F$4:$U$263,MATCH(SPC!$B$14,IF(Setup!$B$11="Weekly",'SPC Backing (Hide)'!$B$4:$B$263,'SPC Backing (Hide)'!$E$4:$E$263),0),MATCH('SPC Backing (Hide)'!$X$2,'SPC Backing (Hide)'!$F$3:$U$3,0)))</f>
        <v>0</v>
      </c>
      <c r="Y237" cm="1">
        <f t="array" ref="Y237">ABS(INDEX($F$4:$U$263,ROW(A234),MATCH($X$2,$F$3:$U$3,0))-INDEX($F$4:$U$263,ROW(A233),MATCH($X$2,$F$3:$U$3,0)))</f>
        <v>0</v>
      </c>
      <c r="Z237" t="e">
        <f>AVERAGE(INDEX($Y$4:$Y$263,MATCH(SPC!$B$13,IF(Setup!$B$11="Weekly",'SPC Backing (Hide)'!$B$4:$B$263,'SPC Backing (Hide)'!$E$4:$E$263),0)):INDEX($Y$4:$Y$263,MATCH(SPC!$B$14,IF(Setup!$B$11="Weekly",'SPC Backing (Hide)'!$B$4:$B$263,'SPC Backing (Hide)'!$E$4:$E$263),0),1))</f>
        <v>#DIV/0!</v>
      </c>
      <c r="AA237" t="e">
        <f t="shared" si="49"/>
        <v>#DIV/0!</v>
      </c>
      <c r="AB237" t="e">
        <f t="shared" si="50"/>
        <v>#DIV/0!</v>
      </c>
      <c r="AC237" t="e">
        <f t="shared" si="51"/>
        <v>#DIV/0!</v>
      </c>
      <c r="AD237" t="e">
        <f t="shared" si="52"/>
        <v>#DIV/0!</v>
      </c>
      <c r="AE237" t="e">
        <f t="shared" si="53"/>
        <v>#DIV/0!</v>
      </c>
      <c r="AF237" t="e">
        <f t="shared" si="54"/>
        <v>#DIV/0!</v>
      </c>
      <c r="AG237" t="e">
        <f t="shared" si="55"/>
        <v>#DIV/0!</v>
      </c>
      <c r="AH237" t="e">
        <f t="shared" si="56"/>
        <v>#DIV/0!</v>
      </c>
      <c r="AI237" t="e">
        <f t="shared" si="63"/>
        <v>#DIV/0!</v>
      </c>
      <c r="AJ237" t="e">
        <f t="shared" si="57"/>
        <v>#DIV/0!</v>
      </c>
      <c r="AK237">
        <f t="shared" si="58"/>
        <v>0</v>
      </c>
      <c r="AL237" t="e">
        <f t="shared" si="59"/>
        <v>#N/A</v>
      </c>
      <c r="AM237">
        <f t="shared" si="60"/>
        <v>0</v>
      </c>
      <c r="AN237" t="e">
        <f t="shared" si="61"/>
        <v>#N/A</v>
      </c>
      <c r="AO237">
        <f>_xlfn.PERCENTILE.INC(INDEX($W$4:$W$263,MATCH(SPC!$B$13,IF(Setup!$B$11="Weekly",'SPC Backing (Hide)'!$B$4:$B$263,'SPC Backing (Hide)'!$E$4:$E$263),0),1):INDEX($W$4:$W$263,MATCH(SPC!$B$14,IF(Setup!$B$11="Weekly",'SPC Backing (Hide)'!$B$4:$B$263,'SPC Backing (Hide)'!$E$4:$E$263),0),1),'SPC Backing (Hide)'!$AO$3)</f>
        <v>0</v>
      </c>
      <c r="AP237">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7">
        <f t="shared" si="62"/>
        <v>1</v>
      </c>
    </row>
    <row r="238" spans="2:43" x14ac:dyDescent="0.2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f>AVERAGE(INDEX($F$4:$U$263,MATCH(SPC!$B$13,IF(Setup!$B$11="Weekly",'SPC Backing (Hide)'!$B$4:$B$263,'SPC Backing (Hide)'!$E$4:$E$263),0),MATCH($X$2,$F$3:$U$3,0)):INDEX($F$4:$U$263,MATCH(SPC!$B$14,IF(Setup!$B$11="Weekly",'SPC Backing (Hide)'!$B$4:$B$263,'SPC Backing (Hide)'!$E$4:$E$263),0),MATCH('SPC Backing (Hide)'!$X$2,'SPC Backing (Hide)'!$F$3:$U$3,0)))</f>
        <v>0</v>
      </c>
      <c r="Y238" cm="1">
        <f t="array" ref="Y238">ABS(INDEX($F$4:$U$263,ROW(A235),MATCH($X$2,$F$3:$U$3,0))-INDEX($F$4:$U$263,ROW(A234),MATCH($X$2,$F$3:$U$3,0)))</f>
        <v>0</v>
      </c>
      <c r="Z238" t="e">
        <f>AVERAGE(INDEX($Y$4:$Y$263,MATCH(SPC!$B$13,IF(Setup!$B$11="Weekly",'SPC Backing (Hide)'!$B$4:$B$263,'SPC Backing (Hide)'!$E$4:$E$263),0)):INDEX($Y$4:$Y$263,MATCH(SPC!$B$14,IF(Setup!$B$11="Weekly",'SPC Backing (Hide)'!$B$4:$B$263,'SPC Backing (Hide)'!$E$4:$E$263),0),1))</f>
        <v>#DIV/0!</v>
      </c>
      <c r="AA238" t="e">
        <f t="shared" si="49"/>
        <v>#DIV/0!</v>
      </c>
      <c r="AB238" t="e">
        <f t="shared" si="50"/>
        <v>#DIV/0!</v>
      </c>
      <c r="AC238" t="e">
        <f t="shared" si="51"/>
        <v>#DIV/0!</v>
      </c>
      <c r="AD238" t="e">
        <f t="shared" si="52"/>
        <v>#DIV/0!</v>
      </c>
      <c r="AE238" t="e">
        <f t="shared" si="53"/>
        <v>#DIV/0!</v>
      </c>
      <c r="AF238" t="e">
        <f t="shared" si="54"/>
        <v>#DIV/0!</v>
      </c>
      <c r="AG238" t="e">
        <f t="shared" si="55"/>
        <v>#DIV/0!</v>
      </c>
      <c r="AH238" t="e">
        <f t="shared" si="56"/>
        <v>#DIV/0!</v>
      </c>
      <c r="AI238" t="e">
        <f t="shared" si="63"/>
        <v>#DIV/0!</v>
      </c>
      <c r="AJ238" t="e">
        <f t="shared" si="57"/>
        <v>#DIV/0!</v>
      </c>
      <c r="AK238">
        <f t="shared" si="58"/>
        <v>0</v>
      </c>
      <c r="AL238" t="e">
        <f t="shared" si="59"/>
        <v>#N/A</v>
      </c>
      <c r="AM238">
        <f t="shared" si="60"/>
        <v>0</v>
      </c>
      <c r="AN238" t="e">
        <f t="shared" si="61"/>
        <v>#N/A</v>
      </c>
      <c r="AO238">
        <f>_xlfn.PERCENTILE.INC(INDEX($W$4:$W$263,MATCH(SPC!$B$13,IF(Setup!$B$11="Weekly",'SPC Backing (Hide)'!$B$4:$B$263,'SPC Backing (Hide)'!$E$4:$E$263),0),1):INDEX($W$4:$W$263,MATCH(SPC!$B$14,IF(Setup!$B$11="Weekly",'SPC Backing (Hide)'!$B$4:$B$263,'SPC Backing (Hide)'!$E$4:$E$263),0),1),'SPC Backing (Hide)'!$AO$3)</f>
        <v>0</v>
      </c>
      <c r="AP238">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8">
        <f t="shared" si="62"/>
        <v>1</v>
      </c>
    </row>
    <row r="239" spans="2:43" x14ac:dyDescent="0.2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f>AVERAGE(INDEX($F$4:$U$263,MATCH(SPC!$B$13,IF(Setup!$B$11="Weekly",'SPC Backing (Hide)'!$B$4:$B$263,'SPC Backing (Hide)'!$E$4:$E$263),0),MATCH($X$2,$F$3:$U$3,0)):INDEX($F$4:$U$263,MATCH(SPC!$B$14,IF(Setup!$B$11="Weekly",'SPC Backing (Hide)'!$B$4:$B$263,'SPC Backing (Hide)'!$E$4:$E$263),0),MATCH('SPC Backing (Hide)'!$X$2,'SPC Backing (Hide)'!$F$3:$U$3,0)))</f>
        <v>0</v>
      </c>
      <c r="Y239" cm="1">
        <f t="array" ref="Y239">ABS(INDEX($F$4:$U$263,ROW(A236),MATCH($X$2,$F$3:$U$3,0))-INDEX($F$4:$U$263,ROW(A235),MATCH($X$2,$F$3:$U$3,0)))</f>
        <v>0</v>
      </c>
      <c r="Z239" t="e">
        <f>AVERAGE(INDEX($Y$4:$Y$263,MATCH(SPC!$B$13,IF(Setup!$B$11="Weekly",'SPC Backing (Hide)'!$B$4:$B$263,'SPC Backing (Hide)'!$E$4:$E$263),0)):INDEX($Y$4:$Y$263,MATCH(SPC!$B$14,IF(Setup!$B$11="Weekly",'SPC Backing (Hide)'!$B$4:$B$263,'SPC Backing (Hide)'!$E$4:$E$263),0),1))</f>
        <v>#DIV/0!</v>
      </c>
      <c r="AA239" t="e">
        <f t="shared" si="49"/>
        <v>#DIV/0!</v>
      </c>
      <c r="AB239" t="e">
        <f t="shared" si="50"/>
        <v>#DIV/0!</v>
      </c>
      <c r="AC239" t="e">
        <f t="shared" si="51"/>
        <v>#DIV/0!</v>
      </c>
      <c r="AD239" t="e">
        <f t="shared" si="52"/>
        <v>#DIV/0!</v>
      </c>
      <c r="AE239" t="e">
        <f t="shared" si="53"/>
        <v>#DIV/0!</v>
      </c>
      <c r="AF239" t="e">
        <f t="shared" si="54"/>
        <v>#DIV/0!</v>
      </c>
      <c r="AG239" t="e">
        <f t="shared" si="55"/>
        <v>#DIV/0!</v>
      </c>
      <c r="AH239" t="e">
        <f t="shared" si="56"/>
        <v>#DIV/0!</v>
      </c>
      <c r="AI239" t="e">
        <f t="shared" si="63"/>
        <v>#DIV/0!</v>
      </c>
      <c r="AJ239" t="e">
        <f t="shared" si="57"/>
        <v>#DIV/0!</v>
      </c>
      <c r="AK239">
        <f t="shared" si="58"/>
        <v>0</v>
      </c>
      <c r="AL239" t="e">
        <f t="shared" si="59"/>
        <v>#N/A</v>
      </c>
      <c r="AM239">
        <f t="shared" si="60"/>
        <v>0</v>
      </c>
      <c r="AN239" t="e">
        <f t="shared" si="61"/>
        <v>#N/A</v>
      </c>
      <c r="AO239">
        <f>_xlfn.PERCENTILE.INC(INDEX($W$4:$W$263,MATCH(SPC!$B$13,IF(Setup!$B$11="Weekly",'SPC Backing (Hide)'!$B$4:$B$263,'SPC Backing (Hide)'!$E$4:$E$263),0),1):INDEX($W$4:$W$263,MATCH(SPC!$B$14,IF(Setup!$B$11="Weekly",'SPC Backing (Hide)'!$B$4:$B$263,'SPC Backing (Hide)'!$E$4:$E$263),0),1),'SPC Backing (Hide)'!$AO$3)</f>
        <v>0</v>
      </c>
      <c r="AP239">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9">
        <f t="shared" si="62"/>
        <v>1</v>
      </c>
    </row>
    <row r="240" spans="2:43" x14ac:dyDescent="0.2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f>AVERAGE(INDEX($F$4:$U$263,MATCH(SPC!$B$13,IF(Setup!$B$11="Weekly",'SPC Backing (Hide)'!$B$4:$B$263,'SPC Backing (Hide)'!$E$4:$E$263),0),MATCH($X$2,$F$3:$U$3,0)):INDEX($F$4:$U$263,MATCH(SPC!$B$14,IF(Setup!$B$11="Weekly",'SPC Backing (Hide)'!$B$4:$B$263,'SPC Backing (Hide)'!$E$4:$E$263),0),MATCH('SPC Backing (Hide)'!$X$2,'SPC Backing (Hide)'!$F$3:$U$3,0)))</f>
        <v>0</v>
      </c>
      <c r="Y240" cm="1">
        <f t="array" ref="Y240">ABS(INDEX($F$4:$U$263,ROW(A237),MATCH($X$2,$F$3:$U$3,0))-INDEX($F$4:$U$263,ROW(A236),MATCH($X$2,$F$3:$U$3,0)))</f>
        <v>0</v>
      </c>
      <c r="Z240" t="e">
        <f>AVERAGE(INDEX($Y$4:$Y$263,MATCH(SPC!$B$13,IF(Setup!$B$11="Weekly",'SPC Backing (Hide)'!$B$4:$B$263,'SPC Backing (Hide)'!$E$4:$E$263),0)):INDEX($Y$4:$Y$263,MATCH(SPC!$B$14,IF(Setup!$B$11="Weekly",'SPC Backing (Hide)'!$B$4:$B$263,'SPC Backing (Hide)'!$E$4:$E$263),0),1))</f>
        <v>#DIV/0!</v>
      </c>
      <c r="AA240" t="e">
        <f t="shared" si="49"/>
        <v>#DIV/0!</v>
      </c>
      <c r="AB240" t="e">
        <f t="shared" si="50"/>
        <v>#DIV/0!</v>
      </c>
      <c r="AC240" t="e">
        <f t="shared" si="51"/>
        <v>#DIV/0!</v>
      </c>
      <c r="AD240" t="e">
        <f t="shared" si="52"/>
        <v>#DIV/0!</v>
      </c>
      <c r="AE240" t="e">
        <f t="shared" si="53"/>
        <v>#DIV/0!</v>
      </c>
      <c r="AF240" t="e">
        <f t="shared" si="54"/>
        <v>#DIV/0!</v>
      </c>
      <c r="AG240" t="e">
        <f t="shared" si="55"/>
        <v>#DIV/0!</v>
      </c>
      <c r="AH240" t="e">
        <f t="shared" si="56"/>
        <v>#DIV/0!</v>
      </c>
      <c r="AI240" t="e">
        <f t="shared" si="63"/>
        <v>#DIV/0!</v>
      </c>
      <c r="AJ240" t="e">
        <f t="shared" si="57"/>
        <v>#DIV/0!</v>
      </c>
      <c r="AK240">
        <f t="shared" si="58"/>
        <v>0</v>
      </c>
      <c r="AL240" t="e">
        <f t="shared" si="59"/>
        <v>#N/A</v>
      </c>
      <c r="AM240">
        <f t="shared" si="60"/>
        <v>0</v>
      </c>
      <c r="AN240" t="e">
        <f t="shared" si="61"/>
        <v>#N/A</v>
      </c>
      <c r="AO240">
        <f>_xlfn.PERCENTILE.INC(INDEX($W$4:$W$263,MATCH(SPC!$B$13,IF(Setup!$B$11="Weekly",'SPC Backing (Hide)'!$B$4:$B$263,'SPC Backing (Hide)'!$E$4:$E$263),0),1):INDEX($W$4:$W$263,MATCH(SPC!$B$14,IF(Setup!$B$11="Weekly",'SPC Backing (Hide)'!$B$4:$B$263,'SPC Backing (Hide)'!$E$4:$E$263),0),1),'SPC Backing (Hide)'!$AO$3)</f>
        <v>0</v>
      </c>
      <c r="AP240">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0">
        <f t="shared" si="62"/>
        <v>1</v>
      </c>
    </row>
    <row r="241" spans="2:43" x14ac:dyDescent="0.2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f>AVERAGE(INDEX($F$4:$U$263,MATCH(SPC!$B$13,IF(Setup!$B$11="Weekly",'SPC Backing (Hide)'!$B$4:$B$263,'SPC Backing (Hide)'!$E$4:$E$263),0),MATCH($X$2,$F$3:$U$3,0)):INDEX($F$4:$U$263,MATCH(SPC!$B$14,IF(Setup!$B$11="Weekly",'SPC Backing (Hide)'!$B$4:$B$263,'SPC Backing (Hide)'!$E$4:$E$263),0),MATCH('SPC Backing (Hide)'!$X$2,'SPC Backing (Hide)'!$F$3:$U$3,0)))</f>
        <v>0</v>
      </c>
      <c r="Y241" cm="1">
        <f t="array" ref="Y241">ABS(INDEX($F$4:$U$263,ROW(A238),MATCH($X$2,$F$3:$U$3,0))-INDEX($F$4:$U$263,ROW(A237),MATCH($X$2,$F$3:$U$3,0)))</f>
        <v>0</v>
      </c>
      <c r="Z241" t="e">
        <f>AVERAGE(INDEX($Y$4:$Y$263,MATCH(SPC!$B$13,IF(Setup!$B$11="Weekly",'SPC Backing (Hide)'!$B$4:$B$263,'SPC Backing (Hide)'!$E$4:$E$263),0)):INDEX($Y$4:$Y$263,MATCH(SPC!$B$14,IF(Setup!$B$11="Weekly",'SPC Backing (Hide)'!$B$4:$B$263,'SPC Backing (Hide)'!$E$4:$E$263),0),1))</f>
        <v>#DIV/0!</v>
      </c>
      <c r="AA241" t="e">
        <f t="shared" si="49"/>
        <v>#DIV/0!</v>
      </c>
      <c r="AB241" t="e">
        <f t="shared" si="50"/>
        <v>#DIV/0!</v>
      </c>
      <c r="AC241" t="e">
        <f t="shared" si="51"/>
        <v>#DIV/0!</v>
      </c>
      <c r="AD241" t="e">
        <f t="shared" si="52"/>
        <v>#DIV/0!</v>
      </c>
      <c r="AE241" t="e">
        <f t="shared" si="53"/>
        <v>#DIV/0!</v>
      </c>
      <c r="AF241" t="e">
        <f t="shared" si="54"/>
        <v>#DIV/0!</v>
      </c>
      <c r="AG241" t="e">
        <f t="shared" si="55"/>
        <v>#DIV/0!</v>
      </c>
      <c r="AH241" t="e">
        <f t="shared" si="56"/>
        <v>#DIV/0!</v>
      </c>
      <c r="AI241" t="e">
        <f t="shared" si="63"/>
        <v>#DIV/0!</v>
      </c>
      <c r="AJ241" t="e">
        <f t="shared" si="57"/>
        <v>#DIV/0!</v>
      </c>
      <c r="AK241">
        <f t="shared" si="58"/>
        <v>0</v>
      </c>
      <c r="AL241" t="e">
        <f t="shared" si="59"/>
        <v>#N/A</v>
      </c>
      <c r="AM241">
        <f t="shared" si="60"/>
        <v>0</v>
      </c>
      <c r="AN241" t="e">
        <f t="shared" si="61"/>
        <v>#N/A</v>
      </c>
      <c r="AO241">
        <f>_xlfn.PERCENTILE.INC(INDEX($W$4:$W$263,MATCH(SPC!$B$13,IF(Setup!$B$11="Weekly",'SPC Backing (Hide)'!$B$4:$B$263,'SPC Backing (Hide)'!$E$4:$E$263),0),1):INDEX($W$4:$W$263,MATCH(SPC!$B$14,IF(Setup!$B$11="Weekly",'SPC Backing (Hide)'!$B$4:$B$263,'SPC Backing (Hide)'!$E$4:$E$263),0),1),'SPC Backing (Hide)'!$AO$3)</f>
        <v>0</v>
      </c>
      <c r="AP241">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1">
        <f t="shared" si="62"/>
        <v>1</v>
      </c>
    </row>
    <row r="242" spans="2:43" x14ac:dyDescent="0.2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f>AVERAGE(INDEX($F$4:$U$263,MATCH(SPC!$B$13,IF(Setup!$B$11="Weekly",'SPC Backing (Hide)'!$B$4:$B$263,'SPC Backing (Hide)'!$E$4:$E$263),0),MATCH($X$2,$F$3:$U$3,0)):INDEX($F$4:$U$263,MATCH(SPC!$B$14,IF(Setup!$B$11="Weekly",'SPC Backing (Hide)'!$B$4:$B$263,'SPC Backing (Hide)'!$E$4:$E$263),0),MATCH('SPC Backing (Hide)'!$X$2,'SPC Backing (Hide)'!$F$3:$U$3,0)))</f>
        <v>0</v>
      </c>
      <c r="Y242" cm="1">
        <f t="array" ref="Y242">ABS(INDEX($F$4:$U$263,ROW(A239),MATCH($X$2,$F$3:$U$3,0))-INDEX($F$4:$U$263,ROW(A238),MATCH($X$2,$F$3:$U$3,0)))</f>
        <v>0</v>
      </c>
      <c r="Z242" t="e">
        <f>AVERAGE(INDEX($Y$4:$Y$263,MATCH(SPC!$B$13,IF(Setup!$B$11="Weekly",'SPC Backing (Hide)'!$B$4:$B$263,'SPC Backing (Hide)'!$E$4:$E$263),0)):INDEX($Y$4:$Y$263,MATCH(SPC!$B$14,IF(Setup!$B$11="Weekly",'SPC Backing (Hide)'!$B$4:$B$263,'SPC Backing (Hide)'!$E$4:$E$263),0),1))</f>
        <v>#DIV/0!</v>
      </c>
      <c r="AA242" t="e">
        <f t="shared" si="49"/>
        <v>#DIV/0!</v>
      </c>
      <c r="AB242" t="e">
        <f t="shared" si="50"/>
        <v>#DIV/0!</v>
      </c>
      <c r="AC242" t="e">
        <f t="shared" si="51"/>
        <v>#DIV/0!</v>
      </c>
      <c r="AD242" t="e">
        <f t="shared" si="52"/>
        <v>#DIV/0!</v>
      </c>
      <c r="AE242" t="e">
        <f t="shared" si="53"/>
        <v>#DIV/0!</v>
      </c>
      <c r="AF242" t="e">
        <f t="shared" si="54"/>
        <v>#DIV/0!</v>
      </c>
      <c r="AG242" t="e">
        <f t="shared" si="55"/>
        <v>#DIV/0!</v>
      </c>
      <c r="AH242" t="e">
        <f t="shared" si="56"/>
        <v>#DIV/0!</v>
      </c>
      <c r="AI242" t="e">
        <f t="shared" si="63"/>
        <v>#DIV/0!</v>
      </c>
      <c r="AJ242" t="e">
        <f t="shared" si="57"/>
        <v>#DIV/0!</v>
      </c>
      <c r="AK242">
        <f t="shared" si="58"/>
        <v>0</v>
      </c>
      <c r="AL242" t="e">
        <f t="shared" si="59"/>
        <v>#N/A</v>
      </c>
      <c r="AM242">
        <f t="shared" si="60"/>
        <v>0</v>
      </c>
      <c r="AN242" t="e">
        <f t="shared" si="61"/>
        <v>#N/A</v>
      </c>
      <c r="AO242">
        <f>_xlfn.PERCENTILE.INC(INDEX($W$4:$W$263,MATCH(SPC!$B$13,IF(Setup!$B$11="Weekly",'SPC Backing (Hide)'!$B$4:$B$263,'SPC Backing (Hide)'!$E$4:$E$263),0),1):INDEX($W$4:$W$263,MATCH(SPC!$B$14,IF(Setup!$B$11="Weekly",'SPC Backing (Hide)'!$B$4:$B$263,'SPC Backing (Hide)'!$E$4:$E$263),0),1),'SPC Backing (Hide)'!$AO$3)</f>
        <v>0</v>
      </c>
      <c r="AP242">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2">
        <f t="shared" si="62"/>
        <v>1</v>
      </c>
    </row>
    <row r="243" spans="2:43" x14ac:dyDescent="0.2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f>AVERAGE(INDEX($F$4:$U$263,MATCH(SPC!$B$13,IF(Setup!$B$11="Weekly",'SPC Backing (Hide)'!$B$4:$B$263,'SPC Backing (Hide)'!$E$4:$E$263),0),MATCH($X$2,$F$3:$U$3,0)):INDEX($F$4:$U$263,MATCH(SPC!$B$14,IF(Setup!$B$11="Weekly",'SPC Backing (Hide)'!$B$4:$B$263,'SPC Backing (Hide)'!$E$4:$E$263),0),MATCH('SPC Backing (Hide)'!$X$2,'SPC Backing (Hide)'!$F$3:$U$3,0)))</f>
        <v>0</v>
      </c>
      <c r="Y243" cm="1">
        <f t="array" ref="Y243">ABS(INDEX($F$4:$U$263,ROW(A240),MATCH($X$2,$F$3:$U$3,0))-INDEX($F$4:$U$263,ROW(A239),MATCH($X$2,$F$3:$U$3,0)))</f>
        <v>0</v>
      </c>
      <c r="Z243" t="e">
        <f>AVERAGE(INDEX($Y$4:$Y$263,MATCH(SPC!$B$13,IF(Setup!$B$11="Weekly",'SPC Backing (Hide)'!$B$4:$B$263,'SPC Backing (Hide)'!$E$4:$E$263),0)):INDEX($Y$4:$Y$263,MATCH(SPC!$B$14,IF(Setup!$B$11="Weekly",'SPC Backing (Hide)'!$B$4:$B$263,'SPC Backing (Hide)'!$E$4:$E$263),0),1))</f>
        <v>#DIV/0!</v>
      </c>
      <c r="AA243" t="e">
        <f t="shared" si="49"/>
        <v>#DIV/0!</v>
      </c>
      <c r="AB243" t="e">
        <f t="shared" si="50"/>
        <v>#DIV/0!</v>
      </c>
      <c r="AC243" t="e">
        <f t="shared" si="51"/>
        <v>#DIV/0!</v>
      </c>
      <c r="AD243" t="e">
        <f t="shared" si="52"/>
        <v>#DIV/0!</v>
      </c>
      <c r="AE243" t="e">
        <f t="shared" si="53"/>
        <v>#DIV/0!</v>
      </c>
      <c r="AF243" t="e">
        <f t="shared" si="54"/>
        <v>#DIV/0!</v>
      </c>
      <c r="AG243" t="e">
        <f t="shared" si="55"/>
        <v>#DIV/0!</v>
      </c>
      <c r="AH243" t="e">
        <f t="shared" si="56"/>
        <v>#DIV/0!</v>
      </c>
      <c r="AI243" t="e">
        <f t="shared" si="63"/>
        <v>#DIV/0!</v>
      </c>
      <c r="AJ243" t="e">
        <f t="shared" si="57"/>
        <v>#DIV/0!</v>
      </c>
      <c r="AK243">
        <f t="shared" si="58"/>
        <v>0</v>
      </c>
      <c r="AL243" t="e">
        <f t="shared" si="59"/>
        <v>#N/A</v>
      </c>
      <c r="AM243">
        <f t="shared" si="60"/>
        <v>0</v>
      </c>
      <c r="AN243" t="e">
        <f t="shared" si="61"/>
        <v>#N/A</v>
      </c>
      <c r="AO243">
        <f>_xlfn.PERCENTILE.INC(INDEX($W$4:$W$263,MATCH(SPC!$B$13,IF(Setup!$B$11="Weekly",'SPC Backing (Hide)'!$B$4:$B$263,'SPC Backing (Hide)'!$E$4:$E$263),0),1):INDEX($W$4:$W$263,MATCH(SPC!$B$14,IF(Setup!$B$11="Weekly",'SPC Backing (Hide)'!$B$4:$B$263,'SPC Backing (Hide)'!$E$4:$E$263),0),1),'SPC Backing (Hide)'!$AO$3)</f>
        <v>0</v>
      </c>
      <c r="AP243">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3">
        <f t="shared" si="62"/>
        <v>1</v>
      </c>
    </row>
    <row r="244" spans="2:43" x14ac:dyDescent="0.2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f>AVERAGE(INDEX($F$4:$U$263,MATCH(SPC!$B$13,IF(Setup!$B$11="Weekly",'SPC Backing (Hide)'!$B$4:$B$263,'SPC Backing (Hide)'!$E$4:$E$263),0),MATCH($X$2,$F$3:$U$3,0)):INDEX($F$4:$U$263,MATCH(SPC!$B$14,IF(Setup!$B$11="Weekly",'SPC Backing (Hide)'!$B$4:$B$263,'SPC Backing (Hide)'!$E$4:$E$263),0),MATCH('SPC Backing (Hide)'!$X$2,'SPC Backing (Hide)'!$F$3:$U$3,0)))</f>
        <v>0</v>
      </c>
      <c r="Y244" cm="1">
        <f t="array" ref="Y244">ABS(INDEX($F$4:$U$263,ROW(A241),MATCH($X$2,$F$3:$U$3,0))-INDEX($F$4:$U$263,ROW(A240),MATCH($X$2,$F$3:$U$3,0)))</f>
        <v>0</v>
      </c>
      <c r="Z244" t="e">
        <f>AVERAGE(INDEX($Y$4:$Y$263,MATCH(SPC!$B$13,IF(Setup!$B$11="Weekly",'SPC Backing (Hide)'!$B$4:$B$263,'SPC Backing (Hide)'!$E$4:$E$263),0)):INDEX($Y$4:$Y$263,MATCH(SPC!$B$14,IF(Setup!$B$11="Weekly",'SPC Backing (Hide)'!$B$4:$B$263,'SPC Backing (Hide)'!$E$4:$E$263),0),1))</f>
        <v>#DIV/0!</v>
      </c>
      <c r="AA244" t="e">
        <f t="shared" si="49"/>
        <v>#DIV/0!</v>
      </c>
      <c r="AB244" t="e">
        <f t="shared" si="50"/>
        <v>#DIV/0!</v>
      </c>
      <c r="AC244" t="e">
        <f t="shared" si="51"/>
        <v>#DIV/0!</v>
      </c>
      <c r="AD244" t="e">
        <f t="shared" si="52"/>
        <v>#DIV/0!</v>
      </c>
      <c r="AE244" t="e">
        <f t="shared" si="53"/>
        <v>#DIV/0!</v>
      </c>
      <c r="AF244" t="e">
        <f t="shared" si="54"/>
        <v>#DIV/0!</v>
      </c>
      <c r="AG244" t="e">
        <f t="shared" si="55"/>
        <v>#DIV/0!</v>
      </c>
      <c r="AH244" t="e">
        <f t="shared" si="56"/>
        <v>#DIV/0!</v>
      </c>
      <c r="AI244" t="e">
        <f t="shared" si="63"/>
        <v>#DIV/0!</v>
      </c>
      <c r="AJ244" t="e">
        <f t="shared" si="57"/>
        <v>#DIV/0!</v>
      </c>
      <c r="AK244">
        <f t="shared" si="58"/>
        <v>0</v>
      </c>
      <c r="AL244" t="e">
        <f t="shared" si="59"/>
        <v>#N/A</v>
      </c>
      <c r="AM244">
        <f t="shared" si="60"/>
        <v>0</v>
      </c>
      <c r="AN244" t="e">
        <f t="shared" si="61"/>
        <v>#N/A</v>
      </c>
      <c r="AO244">
        <f>_xlfn.PERCENTILE.INC(INDEX($W$4:$W$263,MATCH(SPC!$B$13,IF(Setup!$B$11="Weekly",'SPC Backing (Hide)'!$B$4:$B$263,'SPC Backing (Hide)'!$E$4:$E$263),0),1):INDEX($W$4:$W$263,MATCH(SPC!$B$14,IF(Setup!$B$11="Weekly",'SPC Backing (Hide)'!$B$4:$B$263,'SPC Backing (Hide)'!$E$4:$E$263),0),1),'SPC Backing (Hide)'!$AO$3)</f>
        <v>0</v>
      </c>
      <c r="AP244">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4">
        <f t="shared" si="62"/>
        <v>1</v>
      </c>
    </row>
    <row r="245" spans="2:43" x14ac:dyDescent="0.2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f>AVERAGE(INDEX($F$4:$U$263,MATCH(SPC!$B$13,IF(Setup!$B$11="Weekly",'SPC Backing (Hide)'!$B$4:$B$263,'SPC Backing (Hide)'!$E$4:$E$263),0),MATCH($X$2,$F$3:$U$3,0)):INDEX($F$4:$U$263,MATCH(SPC!$B$14,IF(Setup!$B$11="Weekly",'SPC Backing (Hide)'!$B$4:$B$263,'SPC Backing (Hide)'!$E$4:$E$263),0),MATCH('SPC Backing (Hide)'!$X$2,'SPC Backing (Hide)'!$F$3:$U$3,0)))</f>
        <v>0</v>
      </c>
      <c r="Y245" cm="1">
        <f t="array" ref="Y245">ABS(INDEX($F$4:$U$263,ROW(A242),MATCH($X$2,$F$3:$U$3,0))-INDEX($F$4:$U$263,ROW(A241),MATCH($X$2,$F$3:$U$3,0)))</f>
        <v>0</v>
      </c>
      <c r="Z245" t="e">
        <f>AVERAGE(INDEX($Y$4:$Y$263,MATCH(SPC!$B$13,IF(Setup!$B$11="Weekly",'SPC Backing (Hide)'!$B$4:$B$263,'SPC Backing (Hide)'!$E$4:$E$263),0)):INDEX($Y$4:$Y$263,MATCH(SPC!$B$14,IF(Setup!$B$11="Weekly",'SPC Backing (Hide)'!$B$4:$B$263,'SPC Backing (Hide)'!$E$4:$E$263),0),1))</f>
        <v>#DIV/0!</v>
      </c>
      <c r="AA245" t="e">
        <f t="shared" si="49"/>
        <v>#DIV/0!</v>
      </c>
      <c r="AB245" t="e">
        <f t="shared" si="50"/>
        <v>#DIV/0!</v>
      </c>
      <c r="AC245" t="e">
        <f t="shared" si="51"/>
        <v>#DIV/0!</v>
      </c>
      <c r="AD245" t="e">
        <f t="shared" si="52"/>
        <v>#DIV/0!</v>
      </c>
      <c r="AE245" t="e">
        <f t="shared" si="53"/>
        <v>#DIV/0!</v>
      </c>
      <c r="AF245" t="e">
        <f t="shared" si="54"/>
        <v>#DIV/0!</v>
      </c>
      <c r="AG245" t="e">
        <f t="shared" si="55"/>
        <v>#DIV/0!</v>
      </c>
      <c r="AH245" t="e">
        <f t="shared" si="56"/>
        <v>#DIV/0!</v>
      </c>
      <c r="AI245" t="e">
        <f t="shared" si="63"/>
        <v>#DIV/0!</v>
      </c>
      <c r="AJ245" t="e">
        <f t="shared" si="57"/>
        <v>#DIV/0!</v>
      </c>
      <c r="AK245">
        <f t="shared" si="58"/>
        <v>0</v>
      </c>
      <c r="AL245" t="e">
        <f t="shared" si="59"/>
        <v>#N/A</v>
      </c>
      <c r="AM245">
        <f t="shared" si="60"/>
        <v>0</v>
      </c>
      <c r="AN245" t="e">
        <f t="shared" si="61"/>
        <v>#N/A</v>
      </c>
      <c r="AO245">
        <f>_xlfn.PERCENTILE.INC(INDEX($W$4:$W$263,MATCH(SPC!$B$13,IF(Setup!$B$11="Weekly",'SPC Backing (Hide)'!$B$4:$B$263,'SPC Backing (Hide)'!$E$4:$E$263),0),1):INDEX($W$4:$W$263,MATCH(SPC!$B$14,IF(Setup!$B$11="Weekly",'SPC Backing (Hide)'!$B$4:$B$263,'SPC Backing (Hide)'!$E$4:$E$263),0),1),'SPC Backing (Hide)'!$AO$3)</f>
        <v>0</v>
      </c>
      <c r="AP245">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5">
        <f t="shared" si="62"/>
        <v>1</v>
      </c>
    </row>
    <row r="246" spans="2:43" x14ac:dyDescent="0.2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f>AVERAGE(INDEX($F$4:$U$263,MATCH(SPC!$B$13,IF(Setup!$B$11="Weekly",'SPC Backing (Hide)'!$B$4:$B$263,'SPC Backing (Hide)'!$E$4:$E$263),0),MATCH($X$2,$F$3:$U$3,0)):INDEX($F$4:$U$263,MATCH(SPC!$B$14,IF(Setup!$B$11="Weekly",'SPC Backing (Hide)'!$B$4:$B$263,'SPC Backing (Hide)'!$E$4:$E$263),0),MATCH('SPC Backing (Hide)'!$X$2,'SPC Backing (Hide)'!$F$3:$U$3,0)))</f>
        <v>0</v>
      </c>
      <c r="Y246" cm="1">
        <f t="array" ref="Y246">ABS(INDEX($F$4:$U$263,ROW(A243),MATCH($X$2,$F$3:$U$3,0))-INDEX($F$4:$U$263,ROW(A242),MATCH($X$2,$F$3:$U$3,0)))</f>
        <v>0</v>
      </c>
      <c r="Z246" t="e">
        <f>AVERAGE(INDEX($Y$4:$Y$263,MATCH(SPC!$B$13,IF(Setup!$B$11="Weekly",'SPC Backing (Hide)'!$B$4:$B$263,'SPC Backing (Hide)'!$E$4:$E$263),0)):INDEX($Y$4:$Y$263,MATCH(SPC!$B$14,IF(Setup!$B$11="Weekly",'SPC Backing (Hide)'!$B$4:$B$263,'SPC Backing (Hide)'!$E$4:$E$263),0),1))</f>
        <v>#DIV/0!</v>
      </c>
      <c r="AA246" t="e">
        <f t="shared" si="49"/>
        <v>#DIV/0!</v>
      </c>
      <c r="AB246" t="e">
        <f t="shared" si="50"/>
        <v>#DIV/0!</v>
      </c>
      <c r="AC246" t="e">
        <f t="shared" si="51"/>
        <v>#DIV/0!</v>
      </c>
      <c r="AD246" t="e">
        <f t="shared" si="52"/>
        <v>#DIV/0!</v>
      </c>
      <c r="AE246" t="e">
        <f t="shared" si="53"/>
        <v>#DIV/0!</v>
      </c>
      <c r="AF246" t="e">
        <f t="shared" si="54"/>
        <v>#DIV/0!</v>
      </c>
      <c r="AG246" t="e">
        <f t="shared" si="55"/>
        <v>#DIV/0!</v>
      </c>
      <c r="AH246" t="e">
        <f t="shared" si="56"/>
        <v>#DIV/0!</v>
      </c>
      <c r="AI246" t="e">
        <f t="shared" si="63"/>
        <v>#DIV/0!</v>
      </c>
      <c r="AJ246" t="e">
        <f t="shared" si="57"/>
        <v>#DIV/0!</v>
      </c>
      <c r="AK246">
        <f t="shared" si="58"/>
        <v>0</v>
      </c>
      <c r="AL246" t="e">
        <f t="shared" si="59"/>
        <v>#N/A</v>
      </c>
      <c r="AM246">
        <f t="shared" si="60"/>
        <v>0</v>
      </c>
      <c r="AN246" t="e">
        <f t="shared" si="61"/>
        <v>#N/A</v>
      </c>
      <c r="AO246">
        <f>_xlfn.PERCENTILE.INC(INDEX($W$4:$W$263,MATCH(SPC!$B$13,IF(Setup!$B$11="Weekly",'SPC Backing (Hide)'!$B$4:$B$263,'SPC Backing (Hide)'!$E$4:$E$263),0),1):INDEX($W$4:$W$263,MATCH(SPC!$B$14,IF(Setup!$B$11="Weekly",'SPC Backing (Hide)'!$B$4:$B$263,'SPC Backing (Hide)'!$E$4:$E$263),0),1),'SPC Backing (Hide)'!$AO$3)</f>
        <v>0</v>
      </c>
      <c r="AP246">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6">
        <f t="shared" si="62"/>
        <v>1</v>
      </c>
    </row>
    <row r="247" spans="2:43" x14ac:dyDescent="0.2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f>AVERAGE(INDEX($F$4:$U$263,MATCH(SPC!$B$13,IF(Setup!$B$11="Weekly",'SPC Backing (Hide)'!$B$4:$B$263,'SPC Backing (Hide)'!$E$4:$E$263),0),MATCH($X$2,$F$3:$U$3,0)):INDEX($F$4:$U$263,MATCH(SPC!$B$14,IF(Setup!$B$11="Weekly",'SPC Backing (Hide)'!$B$4:$B$263,'SPC Backing (Hide)'!$E$4:$E$263),0),MATCH('SPC Backing (Hide)'!$X$2,'SPC Backing (Hide)'!$F$3:$U$3,0)))</f>
        <v>0</v>
      </c>
      <c r="Y247" cm="1">
        <f t="array" ref="Y247">ABS(INDEX($F$4:$U$263,ROW(A244),MATCH($X$2,$F$3:$U$3,0))-INDEX($F$4:$U$263,ROW(A243),MATCH($X$2,$F$3:$U$3,0)))</f>
        <v>0</v>
      </c>
      <c r="Z247" t="e">
        <f>AVERAGE(INDEX($Y$4:$Y$263,MATCH(SPC!$B$13,IF(Setup!$B$11="Weekly",'SPC Backing (Hide)'!$B$4:$B$263,'SPC Backing (Hide)'!$E$4:$E$263),0)):INDEX($Y$4:$Y$263,MATCH(SPC!$B$14,IF(Setup!$B$11="Weekly",'SPC Backing (Hide)'!$B$4:$B$263,'SPC Backing (Hide)'!$E$4:$E$263),0),1))</f>
        <v>#DIV/0!</v>
      </c>
      <c r="AA247" t="e">
        <f t="shared" si="49"/>
        <v>#DIV/0!</v>
      </c>
      <c r="AB247" t="e">
        <f t="shared" si="50"/>
        <v>#DIV/0!</v>
      </c>
      <c r="AC247" t="e">
        <f t="shared" si="51"/>
        <v>#DIV/0!</v>
      </c>
      <c r="AD247" t="e">
        <f t="shared" si="52"/>
        <v>#DIV/0!</v>
      </c>
      <c r="AE247" t="e">
        <f t="shared" si="53"/>
        <v>#DIV/0!</v>
      </c>
      <c r="AF247" t="e">
        <f t="shared" si="54"/>
        <v>#DIV/0!</v>
      </c>
      <c r="AG247" t="e">
        <f t="shared" si="55"/>
        <v>#DIV/0!</v>
      </c>
      <c r="AH247" t="e">
        <f t="shared" si="56"/>
        <v>#DIV/0!</v>
      </c>
      <c r="AI247" t="e">
        <f t="shared" si="63"/>
        <v>#DIV/0!</v>
      </c>
      <c r="AJ247" t="e">
        <f t="shared" si="57"/>
        <v>#DIV/0!</v>
      </c>
      <c r="AK247">
        <f t="shared" si="58"/>
        <v>0</v>
      </c>
      <c r="AL247" t="e">
        <f t="shared" si="59"/>
        <v>#N/A</v>
      </c>
      <c r="AM247">
        <f t="shared" si="60"/>
        <v>0</v>
      </c>
      <c r="AN247" t="e">
        <f t="shared" si="61"/>
        <v>#N/A</v>
      </c>
      <c r="AO247">
        <f>_xlfn.PERCENTILE.INC(INDEX($W$4:$W$263,MATCH(SPC!$B$13,IF(Setup!$B$11="Weekly",'SPC Backing (Hide)'!$B$4:$B$263,'SPC Backing (Hide)'!$E$4:$E$263),0),1):INDEX($W$4:$W$263,MATCH(SPC!$B$14,IF(Setup!$B$11="Weekly",'SPC Backing (Hide)'!$B$4:$B$263,'SPC Backing (Hide)'!$E$4:$E$263),0),1),'SPC Backing (Hide)'!$AO$3)</f>
        <v>0</v>
      </c>
      <c r="AP247">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7">
        <f t="shared" si="62"/>
        <v>1</v>
      </c>
    </row>
    <row r="248" spans="2:43" x14ac:dyDescent="0.2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f>AVERAGE(INDEX($F$4:$U$263,MATCH(SPC!$B$13,IF(Setup!$B$11="Weekly",'SPC Backing (Hide)'!$B$4:$B$263,'SPC Backing (Hide)'!$E$4:$E$263),0),MATCH($X$2,$F$3:$U$3,0)):INDEX($F$4:$U$263,MATCH(SPC!$B$14,IF(Setup!$B$11="Weekly",'SPC Backing (Hide)'!$B$4:$B$263,'SPC Backing (Hide)'!$E$4:$E$263),0),MATCH('SPC Backing (Hide)'!$X$2,'SPC Backing (Hide)'!$F$3:$U$3,0)))</f>
        <v>0</v>
      </c>
      <c r="Y248" cm="1">
        <f t="array" ref="Y248">ABS(INDEX($F$4:$U$263,ROW(A245),MATCH($X$2,$F$3:$U$3,0))-INDEX($F$4:$U$263,ROW(A244),MATCH($X$2,$F$3:$U$3,0)))</f>
        <v>0</v>
      </c>
      <c r="Z248" t="e">
        <f>AVERAGE(INDEX($Y$4:$Y$263,MATCH(SPC!$B$13,IF(Setup!$B$11="Weekly",'SPC Backing (Hide)'!$B$4:$B$263,'SPC Backing (Hide)'!$E$4:$E$263),0)):INDEX($Y$4:$Y$263,MATCH(SPC!$B$14,IF(Setup!$B$11="Weekly",'SPC Backing (Hide)'!$B$4:$B$263,'SPC Backing (Hide)'!$E$4:$E$263),0),1))</f>
        <v>#DIV/0!</v>
      </c>
      <c r="AA248" t="e">
        <f t="shared" si="49"/>
        <v>#DIV/0!</v>
      </c>
      <c r="AB248" t="e">
        <f t="shared" si="50"/>
        <v>#DIV/0!</v>
      </c>
      <c r="AC248" t="e">
        <f t="shared" si="51"/>
        <v>#DIV/0!</v>
      </c>
      <c r="AD248" t="e">
        <f t="shared" si="52"/>
        <v>#DIV/0!</v>
      </c>
      <c r="AE248" t="e">
        <f t="shared" si="53"/>
        <v>#DIV/0!</v>
      </c>
      <c r="AF248" t="e">
        <f t="shared" si="54"/>
        <v>#DIV/0!</v>
      </c>
      <c r="AG248" t="e">
        <f t="shared" si="55"/>
        <v>#DIV/0!</v>
      </c>
      <c r="AH248" t="e">
        <f t="shared" si="56"/>
        <v>#DIV/0!</v>
      </c>
      <c r="AI248" t="e">
        <f t="shared" si="63"/>
        <v>#DIV/0!</v>
      </c>
      <c r="AJ248" t="e">
        <f t="shared" si="57"/>
        <v>#DIV/0!</v>
      </c>
      <c r="AK248">
        <f t="shared" si="58"/>
        <v>0</v>
      </c>
      <c r="AL248" t="e">
        <f t="shared" si="59"/>
        <v>#N/A</v>
      </c>
      <c r="AM248">
        <f t="shared" si="60"/>
        <v>0</v>
      </c>
      <c r="AN248" t="e">
        <f t="shared" si="61"/>
        <v>#N/A</v>
      </c>
      <c r="AO248">
        <f>_xlfn.PERCENTILE.INC(INDEX($W$4:$W$263,MATCH(SPC!$B$13,IF(Setup!$B$11="Weekly",'SPC Backing (Hide)'!$B$4:$B$263,'SPC Backing (Hide)'!$E$4:$E$263),0),1):INDEX($W$4:$W$263,MATCH(SPC!$B$14,IF(Setup!$B$11="Weekly",'SPC Backing (Hide)'!$B$4:$B$263,'SPC Backing (Hide)'!$E$4:$E$263),0),1),'SPC Backing (Hide)'!$AO$3)</f>
        <v>0</v>
      </c>
      <c r="AP248">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8">
        <f t="shared" si="62"/>
        <v>1</v>
      </c>
    </row>
    <row r="249" spans="2:43" x14ac:dyDescent="0.2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f>AVERAGE(INDEX($F$4:$U$263,MATCH(SPC!$B$13,IF(Setup!$B$11="Weekly",'SPC Backing (Hide)'!$B$4:$B$263,'SPC Backing (Hide)'!$E$4:$E$263),0),MATCH($X$2,$F$3:$U$3,0)):INDEX($F$4:$U$263,MATCH(SPC!$B$14,IF(Setup!$B$11="Weekly",'SPC Backing (Hide)'!$B$4:$B$263,'SPC Backing (Hide)'!$E$4:$E$263),0),MATCH('SPC Backing (Hide)'!$X$2,'SPC Backing (Hide)'!$F$3:$U$3,0)))</f>
        <v>0</v>
      </c>
      <c r="Y249" cm="1">
        <f t="array" ref="Y249">ABS(INDEX($F$4:$U$263,ROW(A246),MATCH($X$2,$F$3:$U$3,0))-INDEX($F$4:$U$263,ROW(A245),MATCH($X$2,$F$3:$U$3,0)))</f>
        <v>0</v>
      </c>
      <c r="Z249" t="e">
        <f>AVERAGE(INDEX($Y$4:$Y$263,MATCH(SPC!$B$13,IF(Setup!$B$11="Weekly",'SPC Backing (Hide)'!$B$4:$B$263,'SPC Backing (Hide)'!$E$4:$E$263),0)):INDEX($Y$4:$Y$263,MATCH(SPC!$B$14,IF(Setup!$B$11="Weekly",'SPC Backing (Hide)'!$B$4:$B$263,'SPC Backing (Hide)'!$E$4:$E$263),0),1))</f>
        <v>#DIV/0!</v>
      </c>
      <c r="AA249" t="e">
        <f t="shared" si="49"/>
        <v>#DIV/0!</v>
      </c>
      <c r="AB249" t="e">
        <f t="shared" si="50"/>
        <v>#DIV/0!</v>
      </c>
      <c r="AC249" t="e">
        <f t="shared" si="51"/>
        <v>#DIV/0!</v>
      </c>
      <c r="AD249" t="e">
        <f t="shared" si="52"/>
        <v>#DIV/0!</v>
      </c>
      <c r="AE249" t="e">
        <f t="shared" si="53"/>
        <v>#DIV/0!</v>
      </c>
      <c r="AF249" t="e">
        <f t="shared" si="54"/>
        <v>#DIV/0!</v>
      </c>
      <c r="AG249" t="e">
        <f t="shared" si="55"/>
        <v>#DIV/0!</v>
      </c>
      <c r="AH249" t="e">
        <f t="shared" si="56"/>
        <v>#DIV/0!</v>
      </c>
      <c r="AI249" t="e">
        <f t="shared" si="63"/>
        <v>#DIV/0!</v>
      </c>
      <c r="AJ249" t="e">
        <f t="shared" si="57"/>
        <v>#DIV/0!</v>
      </c>
      <c r="AK249">
        <f t="shared" si="58"/>
        <v>0</v>
      </c>
      <c r="AL249" t="e">
        <f t="shared" si="59"/>
        <v>#N/A</v>
      </c>
      <c r="AM249">
        <f t="shared" si="60"/>
        <v>0</v>
      </c>
      <c r="AN249" t="e">
        <f t="shared" si="61"/>
        <v>#N/A</v>
      </c>
      <c r="AO249">
        <f>_xlfn.PERCENTILE.INC(INDEX($W$4:$W$263,MATCH(SPC!$B$13,IF(Setup!$B$11="Weekly",'SPC Backing (Hide)'!$B$4:$B$263,'SPC Backing (Hide)'!$E$4:$E$263),0),1):INDEX($W$4:$W$263,MATCH(SPC!$B$14,IF(Setup!$B$11="Weekly",'SPC Backing (Hide)'!$B$4:$B$263,'SPC Backing (Hide)'!$E$4:$E$263),0),1),'SPC Backing (Hide)'!$AO$3)</f>
        <v>0</v>
      </c>
      <c r="AP249">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9">
        <f t="shared" si="62"/>
        <v>1</v>
      </c>
    </row>
    <row r="250" spans="2:43" x14ac:dyDescent="0.2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f>AVERAGE(INDEX($F$4:$U$263,MATCH(SPC!$B$13,IF(Setup!$B$11="Weekly",'SPC Backing (Hide)'!$B$4:$B$263,'SPC Backing (Hide)'!$E$4:$E$263),0),MATCH($X$2,$F$3:$U$3,0)):INDEX($F$4:$U$263,MATCH(SPC!$B$14,IF(Setup!$B$11="Weekly",'SPC Backing (Hide)'!$B$4:$B$263,'SPC Backing (Hide)'!$E$4:$E$263),0),MATCH('SPC Backing (Hide)'!$X$2,'SPC Backing (Hide)'!$F$3:$U$3,0)))</f>
        <v>0</v>
      </c>
      <c r="Y250" cm="1">
        <f t="array" ref="Y250">ABS(INDEX($F$4:$U$263,ROW(A247),MATCH($X$2,$F$3:$U$3,0))-INDEX($F$4:$U$263,ROW(A246),MATCH($X$2,$F$3:$U$3,0)))</f>
        <v>0</v>
      </c>
      <c r="Z250" t="e">
        <f>AVERAGE(INDEX($Y$4:$Y$263,MATCH(SPC!$B$13,IF(Setup!$B$11="Weekly",'SPC Backing (Hide)'!$B$4:$B$263,'SPC Backing (Hide)'!$E$4:$E$263),0)):INDEX($Y$4:$Y$263,MATCH(SPC!$B$14,IF(Setup!$B$11="Weekly",'SPC Backing (Hide)'!$B$4:$B$263,'SPC Backing (Hide)'!$E$4:$E$263),0),1))</f>
        <v>#DIV/0!</v>
      </c>
      <c r="AA250" t="e">
        <f t="shared" si="49"/>
        <v>#DIV/0!</v>
      </c>
      <c r="AB250" t="e">
        <f t="shared" si="50"/>
        <v>#DIV/0!</v>
      </c>
      <c r="AC250" t="e">
        <f t="shared" si="51"/>
        <v>#DIV/0!</v>
      </c>
      <c r="AD250" t="e">
        <f t="shared" si="52"/>
        <v>#DIV/0!</v>
      </c>
      <c r="AE250" t="e">
        <f t="shared" si="53"/>
        <v>#DIV/0!</v>
      </c>
      <c r="AF250" t="e">
        <f t="shared" si="54"/>
        <v>#DIV/0!</v>
      </c>
      <c r="AG250" t="e">
        <f t="shared" si="55"/>
        <v>#DIV/0!</v>
      </c>
      <c r="AH250" t="e">
        <f t="shared" si="56"/>
        <v>#DIV/0!</v>
      </c>
      <c r="AI250" t="e">
        <f t="shared" si="63"/>
        <v>#DIV/0!</v>
      </c>
      <c r="AJ250" t="e">
        <f t="shared" si="57"/>
        <v>#DIV/0!</v>
      </c>
      <c r="AK250">
        <f t="shared" si="58"/>
        <v>0</v>
      </c>
      <c r="AL250" t="e">
        <f t="shared" si="59"/>
        <v>#N/A</v>
      </c>
      <c r="AM250">
        <f t="shared" si="60"/>
        <v>0</v>
      </c>
      <c r="AN250" t="e">
        <f t="shared" si="61"/>
        <v>#N/A</v>
      </c>
      <c r="AO250">
        <f>_xlfn.PERCENTILE.INC(INDEX($W$4:$W$263,MATCH(SPC!$B$13,IF(Setup!$B$11="Weekly",'SPC Backing (Hide)'!$B$4:$B$263,'SPC Backing (Hide)'!$E$4:$E$263),0),1):INDEX($W$4:$W$263,MATCH(SPC!$B$14,IF(Setup!$B$11="Weekly",'SPC Backing (Hide)'!$B$4:$B$263,'SPC Backing (Hide)'!$E$4:$E$263),0),1),'SPC Backing (Hide)'!$AO$3)</f>
        <v>0</v>
      </c>
      <c r="AP250">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0">
        <f t="shared" si="62"/>
        <v>1</v>
      </c>
    </row>
    <row r="251" spans="2:43" x14ac:dyDescent="0.2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f>AVERAGE(INDEX($F$4:$U$263,MATCH(SPC!$B$13,IF(Setup!$B$11="Weekly",'SPC Backing (Hide)'!$B$4:$B$263,'SPC Backing (Hide)'!$E$4:$E$263),0),MATCH($X$2,$F$3:$U$3,0)):INDEX($F$4:$U$263,MATCH(SPC!$B$14,IF(Setup!$B$11="Weekly",'SPC Backing (Hide)'!$B$4:$B$263,'SPC Backing (Hide)'!$E$4:$E$263),0),MATCH('SPC Backing (Hide)'!$X$2,'SPC Backing (Hide)'!$F$3:$U$3,0)))</f>
        <v>0</v>
      </c>
      <c r="Y251" cm="1">
        <f t="array" ref="Y251">ABS(INDEX($F$4:$U$263,ROW(A248),MATCH($X$2,$F$3:$U$3,0))-INDEX($F$4:$U$263,ROW(A247),MATCH($X$2,$F$3:$U$3,0)))</f>
        <v>0</v>
      </c>
      <c r="Z251" t="e">
        <f>AVERAGE(INDEX($Y$4:$Y$263,MATCH(SPC!$B$13,IF(Setup!$B$11="Weekly",'SPC Backing (Hide)'!$B$4:$B$263,'SPC Backing (Hide)'!$E$4:$E$263),0)):INDEX($Y$4:$Y$263,MATCH(SPC!$B$14,IF(Setup!$B$11="Weekly",'SPC Backing (Hide)'!$B$4:$B$263,'SPC Backing (Hide)'!$E$4:$E$263),0),1))</f>
        <v>#DIV/0!</v>
      </c>
      <c r="AA251" t="e">
        <f t="shared" si="49"/>
        <v>#DIV/0!</v>
      </c>
      <c r="AB251" t="e">
        <f t="shared" si="50"/>
        <v>#DIV/0!</v>
      </c>
      <c r="AC251" t="e">
        <f t="shared" si="51"/>
        <v>#DIV/0!</v>
      </c>
      <c r="AD251" t="e">
        <f t="shared" si="52"/>
        <v>#DIV/0!</v>
      </c>
      <c r="AE251" t="e">
        <f t="shared" si="53"/>
        <v>#DIV/0!</v>
      </c>
      <c r="AF251" t="e">
        <f t="shared" si="54"/>
        <v>#DIV/0!</v>
      </c>
      <c r="AG251" t="e">
        <f t="shared" si="55"/>
        <v>#DIV/0!</v>
      </c>
      <c r="AH251" t="e">
        <f t="shared" si="56"/>
        <v>#DIV/0!</v>
      </c>
      <c r="AI251" t="e">
        <f t="shared" si="63"/>
        <v>#DIV/0!</v>
      </c>
      <c r="AJ251" t="e">
        <f t="shared" si="57"/>
        <v>#DIV/0!</v>
      </c>
      <c r="AK251">
        <f t="shared" si="58"/>
        <v>0</v>
      </c>
      <c r="AL251" t="e">
        <f t="shared" si="59"/>
        <v>#N/A</v>
      </c>
      <c r="AM251">
        <f t="shared" si="60"/>
        <v>0</v>
      </c>
      <c r="AN251" t="e">
        <f t="shared" si="61"/>
        <v>#N/A</v>
      </c>
      <c r="AO251">
        <f>_xlfn.PERCENTILE.INC(INDEX($W$4:$W$263,MATCH(SPC!$B$13,IF(Setup!$B$11="Weekly",'SPC Backing (Hide)'!$B$4:$B$263,'SPC Backing (Hide)'!$E$4:$E$263),0),1):INDEX($W$4:$W$263,MATCH(SPC!$B$14,IF(Setup!$B$11="Weekly",'SPC Backing (Hide)'!$B$4:$B$263,'SPC Backing (Hide)'!$E$4:$E$263),0),1),'SPC Backing (Hide)'!$AO$3)</f>
        <v>0</v>
      </c>
      <c r="AP251">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1">
        <f t="shared" si="62"/>
        <v>1</v>
      </c>
    </row>
    <row r="252" spans="2:43" x14ac:dyDescent="0.2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f>AVERAGE(INDEX($F$4:$U$263,MATCH(SPC!$B$13,IF(Setup!$B$11="Weekly",'SPC Backing (Hide)'!$B$4:$B$263,'SPC Backing (Hide)'!$E$4:$E$263),0),MATCH($X$2,$F$3:$U$3,0)):INDEX($F$4:$U$263,MATCH(SPC!$B$14,IF(Setup!$B$11="Weekly",'SPC Backing (Hide)'!$B$4:$B$263,'SPC Backing (Hide)'!$E$4:$E$263),0),MATCH('SPC Backing (Hide)'!$X$2,'SPC Backing (Hide)'!$F$3:$U$3,0)))</f>
        <v>0</v>
      </c>
      <c r="Y252" cm="1">
        <f t="array" ref="Y252">ABS(INDEX($F$4:$U$263,ROW(A249),MATCH($X$2,$F$3:$U$3,0))-INDEX($F$4:$U$263,ROW(A248),MATCH($X$2,$F$3:$U$3,0)))</f>
        <v>0</v>
      </c>
      <c r="Z252" t="e">
        <f>AVERAGE(INDEX($Y$4:$Y$263,MATCH(SPC!$B$13,IF(Setup!$B$11="Weekly",'SPC Backing (Hide)'!$B$4:$B$263,'SPC Backing (Hide)'!$E$4:$E$263),0)):INDEX($Y$4:$Y$263,MATCH(SPC!$B$14,IF(Setup!$B$11="Weekly",'SPC Backing (Hide)'!$B$4:$B$263,'SPC Backing (Hide)'!$E$4:$E$263),0),1))</f>
        <v>#DIV/0!</v>
      </c>
      <c r="AA252" t="e">
        <f t="shared" si="49"/>
        <v>#DIV/0!</v>
      </c>
      <c r="AB252" t="e">
        <f t="shared" si="50"/>
        <v>#DIV/0!</v>
      </c>
      <c r="AC252" t="e">
        <f t="shared" si="51"/>
        <v>#DIV/0!</v>
      </c>
      <c r="AD252" t="e">
        <f t="shared" si="52"/>
        <v>#DIV/0!</v>
      </c>
      <c r="AE252" t="e">
        <f t="shared" si="53"/>
        <v>#DIV/0!</v>
      </c>
      <c r="AF252" t="e">
        <f t="shared" si="54"/>
        <v>#DIV/0!</v>
      </c>
      <c r="AG252" t="e">
        <f t="shared" si="55"/>
        <v>#DIV/0!</v>
      </c>
      <c r="AH252" t="e">
        <f t="shared" si="56"/>
        <v>#DIV/0!</v>
      </c>
      <c r="AI252" t="e">
        <f t="shared" si="63"/>
        <v>#DIV/0!</v>
      </c>
      <c r="AJ252" t="e">
        <f t="shared" si="57"/>
        <v>#DIV/0!</v>
      </c>
      <c r="AK252">
        <f t="shared" si="58"/>
        <v>0</v>
      </c>
      <c r="AL252" t="e">
        <f t="shared" si="59"/>
        <v>#N/A</v>
      </c>
      <c r="AM252">
        <f t="shared" si="60"/>
        <v>0</v>
      </c>
      <c r="AN252" t="e">
        <f t="shared" si="61"/>
        <v>#N/A</v>
      </c>
      <c r="AO252">
        <f>_xlfn.PERCENTILE.INC(INDEX($W$4:$W$263,MATCH(SPC!$B$13,IF(Setup!$B$11="Weekly",'SPC Backing (Hide)'!$B$4:$B$263,'SPC Backing (Hide)'!$E$4:$E$263),0),1):INDEX($W$4:$W$263,MATCH(SPC!$B$14,IF(Setup!$B$11="Weekly",'SPC Backing (Hide)'!$B$4:$B$263,'SPC Backing (Hide)'!$E$4:$E$263),0),1),'SPC Backing (Hide)'!$AO$3)</f>
        <v>0</v>
      </c>
      <c r="AP252">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2">
        <f t="shared" si="62"/>
        <v>1</v>
      </c>
    </row>
    <row r="253" spans="2:43" x14ac:dyDescent="0.2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f>AVERAGE(INDEX($F$4:$U$263,MATCH(SPC!$B$13,IF(Setup!$B$11="Weekly",'SPC Backing (Hide)'!$B$4:$B$263,'SPC Backing (Hide)'!$E$4:$E$263),0),MATCH($X$2,$F$3:$U$3,0)):INDEX($F$4:$U$263,MATCH(SPC!$B$14,IF(Setup!$B$11="Weekly",'SPC Backing (Hide)'!$B$4:$B$263,'SPC Backing (Hide)'!$E$4:$E$263),0),MATCH('SPC Backing (Hide)'!$X$2,'SPC Backing (Hide)'!$F$3:$U$3,0)))</f>
        <v>0</v>
      </c>
      <c r="Y253" cm="1">
        <f t="array" ref="Y253">ABS(INDEX($F$4:$U$263,ROW(A250),MATCH($X$2,$F$3:$U$3,0))-INDEX($F$4:$U$263,ROW(A249),MATCH($X$2,$F$3:$U$3,0)))</f>
        <v>0</v>
      </c>
      <c r="Z253" t="e">
        <f>AVERAGE(INDEX($Y$4:$Y$263,MATCH(SPC!$B$13,IF(Setup!$B$11="Weekly",'SPC Backing (Hide)'!$B$4:$B$263,'SPC Backing (Hide)'!$E$4:$E$263),0)):INDEX($Y$4:$Y$263,MATCH(SPC!$B$14,IF(Setup!$B$11="Weekly",'SPC Backing (Hide)'!$B$4:$B$263,'SPC Backing (Hide)'!$E$4:$E$263),0),1))</f>
        <v>#DIV/0!</v>
      </c>
      <c r="AA253" t="e">
        <f t="shared" si="49"/>
        <v>#DIV/0!</v>
      </c>
      <c r="AB253" t="e">
        <f t="shared" si="50"/>
        <v>#DIV/0!</v>
      </c>
      <c r="AC253" t="e">
        <f t="shared" si="51"/>
        <v>#DIV/0!</v>
      </c>
      <c r="AD253" t="e">
        <f t="shared" si="52"/>
        <v>#DIV/0!</v>
      </c>
      <c r="AE253" t="e">
        <f t="shared" si="53"/>
        <v>#DIV/0!</v>
      </c>
      <c r="AF253" t="e">
        <f t="shared" si="54"/>
        <v>#DIV/0!</v>
      </c>
      <c r="AG253" t="e">
        <f t="shared" si="55"/>
        <v>#DIV/0!</v>
      </c>
      <c r="AH253" t="e">
        <f t="shared" si="56"/>
        <v>#DIV/0!</v>
      </c>
      <c r="AI253" t="e">
        <f t="shared" si="63"/>
        <v>#DIV/0!</v>
      </c>
      <c r="AJ253" t="e">
        <f t="shared" si="57"/>
        <v>#DIV/0!</v>
      </c>
      <c r="AK253">
        <f t="shared" si="58"/>
        <v>0</v>
      </c>
      <c r="AL253" t="e">
        <f t="shared" si="59"/>
        <v>#N/A</v>
      </c>
      <c r="AM253">
        <f t="shared" si="60"/>
        <v>0</v>
      </c>
      <c r="AN253" t="e">
        <f t="shared" si="61"/>
        <v>#N/A</v>
      </c>
      <c r="AO253">
        <f>_xlfn.PERCENTILE.INC(INDEX($W$4:$W$263,MATCH(SPC!$B$13,IF(Setup!$B$11="Weekly",'SPC Backing (Hide)'!$B$4:$B$263,'SPC Backing (Hide)'!$E$4:$E$263),0),1):INDEX($W$4:$W$263,MATCH(SPC!$B$14,IF(Setup!$B$11="Weekly",'SPC Backing (Hide)'!$B$4:$B$263,'SPC Backing (Hide)'!$E$4:$E$263),0),1),'SPC Backing (Hide)'!$AO$3)</f>
        <v>0</v>
      </c>
      <c r="AP253">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3">
        <f t="shared" si="62"/>
        <v>1</v>
      </c>
    </row>
    <row r="254" spans="2:43" x14ac:dyDescent="0.2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f>AVERAGE(INDEX($F$4:$U$263,MATCH(SPC!$B$13,IF(Setup!$B$11="Weekly",'SPC Backing (Hide)'!$B$4:$B$263,'SPC Backing (Hide)'!$E$4:$E$263),0),MATCH($X$2,$F$3:$U$3,0)):INDEX($F$4:$U$263,MATCH(SPC!$B$14,IF(Setup!$B$11="Weekly",'SPC Backing (Hide)'!$B$4:$B$263,'SPC Backing (Hide)'!$E$4:$E$263),0),MATCH('SPC Backing (Hide)'!$X$2,'SPC Backing (Hide)'!$F$3:$U$3,0)))</f>
        <v>0</v>
      </c>
      <c r="Y254" cm="1">
        <f t="array" ref="Y254">ABS(INDEX($F$4:$U$263,ROW(A251),MATCH($X$2,$F$3:$U$3,0))-INDEX($F$4:$U$263,ROW(A250),MATCH($X$2,$F$3:$U$3,0)))</f>
        <v>0</v>
      </c>
      <c r="Z254" t="e">
        <f>AVERAGE(INDEX($Y$4:$Y$263,MATCH(SPC!$B$13,IF(Setup!$B$11="Weekly",'SPC Backing (Hide)'!$B$4:$B$263,'SPC Backing (Hide)'!$E$4:$E$263),0)):INDEX($Y$4:$Y$263,MATCH(SPC!$B$14,IF(Setup!$B$11="Weekly",'SPC Backing (Hide)'!$B$4:$B$263,'SPC Backing (Hide)'!$E$4:$E$263),0),1))</f>
        <v>#DIV/0!</v>
      </c>
      <c r="AA254" t="e">
        <f t="shared" si="49"/>
        <v>#DIV/0!</v>
      </c>
      <c r="AB254" t="e">
        <f t="shared" si="50"/>
        <v>#DIV/0!</v>
      </c>
      <c r="AC254" t="e">
        <f t="shared" si="51"/>
        <v>#DIV/0!</v>
      </c>
      <c r="AD254" t="e">
        <f t="shared" si="52"/>
        <v>#DIV/0!</v>
      </c>
      <c r="AE254" t="e">
        <f t="shared" si="53"/>
        <v>#DIV/0!</v>
      </c>
      <c r="AF254" t="e">
        <f t="shared" si="54"/>
        <v>#DIV/0!</v>
      </c>
      <c r="AG254" t="e">
        <f t="shared" si="55"/>
        <v>#DIV/0!</v>
      </c>
      <c r="AH254" t="e">
        <f t="shared" si="56"/>
        <v>#DIV/0!</v>
      </c>
      <c r="AI254" t="e">
        <f t="shared" si="63"/>
        <v>#DIV/0!</v>
      </c>
      <c r="AJ254" t="e">
        <f t="shared" si="57"/>
        <v>#DIV/0!</v>
      </c>
      <c r="AK254">
        <f t="shared" si="58"/>
        <v>0</v>
      </c>
      <c r="AL254" t="e">
        <f t="shared" si="59"/>
        <v>#N/A</v>
      </c>
      <c r="AM254">
        <f t="shared" si="60"/>
        <v>0</v>
      </c>
      <c r="AN254" t="e">
        <f t="shared" si="61"/>
        <v>#N/A</v>
      </c>
      <c r="AO254">
        <f>_xlfn.PERCENTILE.INC(INDEX($W$4:$W$263,MATCH(SPC!$B$13,IF(Setup!$B$11="Weekly",'SPC Backing (Hide)'!$B$4:$B$263,'SPC Backing (Hide)'!$E$4:$E$263),0),1):INDEX($W$4:$W$263,MATCH(SPC!$B$14,IF(Setup!$B$11="Weekly",'SPC Backing (Hide)'!$B$4:$B$263,'SPC Backing (Hide)'!$E$4:$E$263),0),1),'SPC Backing (Hide)'!$AO$3)</f>
        <v>0</v>
      </c>
      <c r="AP254">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4">
        <f t="shared" si="62"/>
        <v>1</v>
      </c>
    </row>
    <row r="255" spans="2:43" x14ac:dyDescent="0.2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f>AVERAGE(INDEX($F$4:$U$263,MATCH(SPC!$B$13,IF(Setup!$B$11="Weekly",'SPC Backing (Hide)'!$B$4:$B$263,'SPC Backing (Hide)'!$E$4:$E$263),0),MATCH($X$2,$F$3:$U$3,0)):INDEX($F$4:$U$263,MATCH(SPC!$B$14,IF(Setup!$B$11="Weekly",'SPC Backing (Hide)'!$B$4:$B$263,'SPC Backing (Hide)'!$E$4:$E$263),0),MATCH('SPC Backing (Hide)'!$X$2,'SPC Backing (Hide)'!$F$3:$U$3,0)))</f>
        <v>0</v>
      </c>
      <c r="Y255" cm="1">
        <f t="array" ref="Y255">ABS(INDEX($F$4:$U$263,ROW(A252),MATCH($X$2,$F$3:$U$3,0))-INDEX($F$4:$U$263,ROW(A251),MATCH($X$2,$F$3:$U$3,0)))</f>
        <v>0</v>
      </c>
      <c r="Z255" t="e">
        <f>AVERAGE(INDEX($Y$4:$Y$263,MATCH(SPC!$B$13,IF(Setup!$B$11="Weekly",'SPC Backing (Hide)'!$B$4:$B$263,'SPC Backing (Hide)'!$E$4:$E$263),0)):INDEX($Y$4:$Y$263,MATCH(SPC!$B$14,IF(Setup!$B$11="Weekly",'SPC Backing (Hide)'!$B$4:$B$263,'SPC Backing (Hide)'!$E$4:$E$263),0),1))</f>
        <v>#DIV/0!</v>
      </c>
      <c r="AA255" t="e">
        <f t="shared" si="49"/>
        <v>#DIV/0!</v>
      </c>
      <c r="AB255" t="e">
        <f t="shared" si="50"/>
        <v>#DIV/0!</v>
      </c>
      <c r="AC255" t="e">
        <f t="shared" si="51"/>
        <v>#DIV/0!</v>
      </c>
      <c r="AD255" t="e">
        <f t="shared" si="52"/>
        <v>#DIV/0!</v>
      </c>
      <c r="AE255" t="e">
        <f t="shared" si="53"/>
        <v>#DIV/0!</v>
      </c>
      <c r="AF255" t="e">
        <f t="shared" si="54"/>
        <v>#DIV/0!</v>
      </c>
      <c r="AG255" t="e">
        <f t="shared" si="55"/>
        <v>#DIV/0!</v>
      </c>
      <c r="AH255" t="e">
        <f t="shared" si="56"/>
        <v>#DIV/0!</v>
      </c>
      <c r="AI255" t="e">
        <f t="shared" si="63"/>
        <v>#DIV/0!</v>
      </c>
      <c r="AJ255" t="e">
        <f t="shared" si="57"/>
        <v>#DIV/0!</v>
      </c>
      <c r="AK255">
        <f t="shared" si="58"/>
        <v>0</v>
      </c>
      <c r="AL255" t="e">
        <f t="shared" si="59"/>
        <v>#N/A</v>
      </c>
      <c r="AM255">
        <f t="shared" si="60"/>
        <v>0</v>
      </c>
      <c r="AN255" t="e">
        <f t="shared" si="61"/>
        <v>#N/A</v>
      </c>
      <c r="AO255">
        <f>_xlfn.PERCENTILE.INC(INDEX($W$4:$W$263,MATCH(SPC!$B$13,IF(Setup!$B$11="Weekly",'SPC Backing (Hide)'!$B$4:$B$263,'SPC Backing (Hide)'!$E$4:$E$263),0),1):INDEX($W$4:$W$263,MATCH(SPC!$B$14,IF(Setup!$B$11="Weekly",'SPC Backing (Hide)'!$B$4:$B$263,'SPC Backing (Hide)'!$E$4:$E$263),0),1),'SPC Backing (Hide)'!$AO$3)</f>
        <v>0</v>
      </c>
      <c r="AP255">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5">
        <f t="shared" si="62"/>
        <v>1</v>
      </c>
    </row>
    <row r="256" spans="2:43" x14ac:dyDescent="0.2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f>AVERAGE(INDEX($F$4:$U$263,MATCH(SPC!$B$13,IF(Setup!$B$11="Weekly",'SPC Backing (Hide)'!$B$4:$B$263,'SPC Backing (Hide)'!$E$4:$E$263),0),MATCH($X$2,$F$3:$U$3,0)):INDEX($F$4:$U$263,MATCH(SPC!$B$14,IF(Setup!$B$11="Weekly",'SPC Backing (Hide)'!$B$4:$B$263,'SPC Backing (Hide)'!$E$4:$E$263),0),MATCH('SPC Backing (Hide)'!$X$2,'SPC Backing (Hide)'!$F$3:$U$3,0)))</f>
        <v>0</v>
      </c>
      <c r="Y256" cm="1">
        <f t="array" ref="Y256">ABS(INDEX($F$4:$U$263,ROW(A253),MATCH($X$2,$F$3:$U$3,0))-INDEX($F$4:$U$263,ROW(A252),MATCH($X$2,$F$3:$U$3,0)))</f>
        <v>0</v>
      </c>
      <c r="Z256" t="e">
        <f>AVERAGE(INDEX($Y$4:$Y$263,MATCH(SPC!$B$13,IF(Setup!$B$11="Weekly",'SPC Backing (Hide)'!$B$4:$B$263,'SPC Backing (Hide)'!$E$4:$E$263),0)):INDEX($Y$4:$Y$263,MATCH(SPC!$B$14,IF(Setup!$B$11="Weekly",'SPC Backing (Hide)'!$B$4:$B$263,'SPC Backing (Hide)'!$E$4:$E$263),0),1))</f>
        <v>#DIV/0!</v>
      </c>
      <c r="AA256" t="e">
        <f t="shared" si="49"/>
        <v>#DIV/0!</v>
      </c>
      <c r="AB256" t="e">
        <f t="shared" si="50"/>
        <v>#DIV/0!</v>
      </c>
      <c r="AC256" t="e">
        <f t="shared" si="51"/>
        <v>#DIV/0!</v>
      </c>
      <c r="AD256" t="e">
        <f t="shared" si="52"/>
        <v>#DIV/0!</v>
      </c>
      <c r="AE256" t="e">
        <f t="shared" si="53"/>
        <v>#DIV/0!</v>
      </c>
      <c r="AF256" t="e">
        <f t="shared" si="54"/>
        <v>#DIV/0!</v>
      </c>
      <c r="AG256" t="e">
        <f t="shared" si="55"/>
        <v>#DIV/0!</v>
      </c>
      <c r="AH256" t="e">
        <f t="shared" si="56"/>
        <v>#DIV/0!</v>
      </c>
      <c r="AI256" t="e">
        <f t="shared" si="63"/>
        <v>#DIV/0!</v>
      </c>
      <c r="AJ256" t="e">
        <f t="shared" si="57"/>
        <v>#DIV/0!</v>
      </c>
      <c r="AK256">
        <f t="shared" si="58"/>
        <v>0</v>
      </c>
      <c r="AL256" t="e">
        <f t="shared" si="59"/>
        <v>#N/A</v>
      </c>
      <c r="AM256">
        <f t="shared" si="60"/>
        <v>0</v>
      </c>
      <c r="AN256" t="e">
        <f t="shared" si="61"/>
        <v>#N/A</v>
      </c>
      <c r="AO256">
        <f>_xlfn.PERCENTILE.INC(INDEX($W$4:$W$263,MATCH(SPC!$B$13,IF(Setup!$B$11="Weekly",'SPC Backing (Hide)'!$B$4:$B$263,'SPC Backing (Hide)'!$E$4:$E$263),0),1):INDEX($W$4:$W$263,MATCH(SPC!$B$14,IF(Setup!$B$11="Weekly",'SPC Backing (Hide)'!$B$4:$B$263,'SPC Backing (Hide)'!$E$4:$E$263),0),1),'SPC Backing (Hide)'!$AO$3)</f>
        <v>0</v>
      </c>
      <c r="AP256">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6">
        <f t="shared" si="62"/>
        <v>1</v>
      </c>
    </row>
    <row r="257" spans="2:43" x14ac:dyDescent="0.2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f>AVERAGE(INDEX($F$4:$U$263,MATCH(SPC!$B$13,IF(Setup!$B$11="Weekly",'SPC Backing (Hide)'!$B$4:$B$263,'SPC Backing (Hide)'!$E$4:$E$263),0),MATCH($X$2,$F$3:$U$3,0)):INDEX($F$4:$U$263,MATCH(SPC!$B$14,IF(Setup!$B$11="Weekly",'SPC Backing (Hide)'!$B$4:$B$263,'SPC Backing (Hide)'!$E$4:$E$263),0),MATCH('SPC Backing (Hide)'!$X$2,'SPC Backing (Hide)'!$F$3:$U$3,0)))</f>
        <v>0</v>
      </c>
      <c r="Y257" cm="1">
        <f t="array" ref="Y257">ABS(INDEX($F$4:$U$263,ROW(A254),MATCH($X$2,$F$3:$U$3,0))-INDEX($F$4:$U$263,ROW(A253),MATCH($X$2,$F$3:$U$3,0)))</f>
        <v>0</v>
      </c>
      <c r="Z257" t="e">
        <f>AVERAGE(INDEX($Y$4:$Y$263,MATCH(SPC!$B$13,IF(Setup!$B$11="Weekly",'SPC Backing (Hide)'!$B$4:$B$263,'SPC Backing (Hide)'!$E$4:$E$263),0)):INDEX($Y$4:$Y$263,MATCH(SPC!$B$14,IF(Setup!$B$11="Weekly",'SPC Backing (Hide)'!$B$4:$B$263,'SPC Backing (Hide)'!$E$4:$E$263),0),1))</f>
        <v>#DIV/0!</v>
      </c>
      <c r="AA257" t="e">
        <f t="shared" si="49"/>
        <v>#DIV/0!</v>
      </c>
      <c r="AB257" t="e">
        <f t="shared" si="50"/>
        <v>#DIV/0!</v>
      </c>
      <c r="AC257" t="e">
        <f t="shared" si="51"/>
        <v>#DIV/0!</v>
      </c>
      <c r="AD257" t="e">
        <f t="shared" si="52"/>
        <v>#DIV/0!</v>
      </c>
      <c r="AE257" t="e">
        <f t="shared" si="53"/>
        <v>#DIV/0!</v>
      </c>
      <c r="AF257" t="e">
        <f t="shared" si="54"/>
        <v>#DIV/0!</v>
      </c>
      <c r="AG257" t="e">
        <f t="shared" si="55"/>
        <v>#DIV/0!</v>
      </c>
      <c r="AH257" t="e">
        <f t="shared" si="56"/>
        <v>#DIV/0!</v>
      </c>
      <c r="AI257" t="e">
        <f t="shared" si="63"/>
        <v>#DIV/0!</v>
      </c>
      <c r="AJ257" t="e">
        <f t="shared" si="57"/>
        <v>#DIV/0!</v>
      </c>
      <c r="AK257">
        <f t="shared" si="58"/>
        <v>0</v>
      </c>
      <c r="AL257" t="e">
        <f t="shared" si="59"/>
        <v>#N/A</v>
      </c>
      <c r="AM257">
        <f t="shared" si="60"/>
        <v>0</v>
      </c>
      <c r="AN257" t="e">
        <f t="shared" si="61"/>
        <v>#N/A</v>
      </c>
      <c r="AO257">
        <f>_xlfn.PERCENTILE.INC(INDEX($W$4:$W$263,MATCH(SPC!$B$13,IF(Setup!$B$11="Weekly",'SPC Backing (Hide)'!$B$4:$B$263,'SPC Backing (Hide)'!$E$4:$E$263),0),1):INDEX($W$4:$W$263,MATCH(SPC!$B$14,IF(Setup!$B$11="Weekly",'SPC Backing (Hide)'!$B$4:$B$263,'SPC Backing (Hide)'!$E$4:$E$263),0),1),'SPC Backing (Hide)'!$AO$3)</f>
        <v>0</v>
      </c>
      <c r="AP257">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7">
        <f t="shared" si="62"/>
        <v>1</v>
      </c>
    </row>
    <row r="258" spans="2:43" x14ac:dyDescent="0.2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f>AVERAGE(INDEX($F$4:$U$263,MATCH(SPC!$B$13,IF(Setup!$B$11="Weekly",'SPC Backing (Hide)'!$B$4:$B$263,'SPC Backing (Hide)'!$E$4:$E$263),0),MATCH($X$2,$F$3:$U$3,0)):INDEX($F$4:$U$263,MATCH(SPC!$B$14,IF(Setup!$B$11="Weekly",'SPC Backing (Hide)'!$B$4:$B$263,'SPC Backing (Hide)'!$E$4:$E$263),0),MATCH('SPC Backing (Hide)'!$X$2,'SPC Backing (Hide)'!$F$3:$U$3,0)))</f>
        <v>0</v>
      </c>
      <c r="Y258" cm="1">
        <f t="array" ref="Y258">ABS(INDEX($F$4:$U$263,ROW(A255),MATCH($X$2,$F$3:$U$3,0))-INDEX($F$4:$U$263,ROW(A254),MATCH($X$2,$F$3:$U$3,0)))</f>
        <v>0</v>
      </c>
      <c r="Z258" t="e">
        <f>AVERAGE(INDEX($Y$4:$Y$263,MATCH(SPC!$B$13,IF(Setup!$B$11="Weekly",'SPC Backing (Hide)'!$B$4:$B$263,'SPC Backing (Hide)'!$E$4:$E$263),0)):INDEX($Y$4:$Y$263,MATCH(SPC!$B$14,IF(Setup!$B$11="Weekly",'SPC Backing (Hide)'!$B$4:$B$263,'SPC Backing (Hide)'!$E$4:$E$263),0),1))</f>
        <v>#DIV/0!</v>
      </c>
      <c r="AA258" t="e">
        <f t="shared" si="49"/>
        <v>#DIV/0!</v>
      </c>
      <c r="AB258" t="e">
        <f t="shared" si="50"/>
        <v>#DIV/0!</v>
      </c>
      <c r="AC258" t="e">
        <f t="shared" si="51"/>
        <v>#DIV/0!</v>
      </c>
      <c r="AD258" t="e">
        <f t="shared" si="52"/>
        <v>#DIV/0!</v>
      </c>
      <c r="AE258" t="e">
        <f t="shared" si="53"/>
        <v>#DIV/0!</v>
      </c>
      <c r="AF258" t="e">
        <f t="shared" si="54"/>
        <v>#DIV/0!</v>
      </c>
      <c r="AG258" t="e">
        <f t="shared" si="55"/>
        <v>#DIV/0!</v>
      </c>
      <c r="AH258" t="e">
        <f t="shared" si="56"/>
        <v>#DIV/0!</v>
      </c>
      <c r="AI258" t="e">
        <f t="shared" si="63"/>
        <v>#DIV/0!</v>
      </c>
      <c r="AJ258" t="e">
        <f t="shared" si="57"/>
        <v>#DIV/0!</v>
      </c>
      <c r="AK258">
        <f t="shared" si="58"/>
        <v>0</v>
      </c>
      <c r="AL258" t="e">
        <f t="shared" si="59"/>
        <v>#N/A</v>
      </c>
      <c r="AM258">
        <f t="shared" si="60"/>
        <v>0</v>
      </c>
      <c r="AN258" t="e">
        <f t="shared" si="61"/>
        <v>#N/A</v>
      </c>
      <c r="AO258">
        <f>_xlfn.PERCENTILE.INC(INDEX($W$4:$W$263,MATCH(SPC!$B$13,IF(Setup!$B$11="Weekly",'SPC Backing (Hide)'!$B$4:$B$263,'SPC Backing (Hide)'!$E$4:$E$263),0),1):INDEX($W$4:$W$263,MATCH(SPC!$B$14,IF(Setup!$B$11="Weekly",'SPC Backing (Hide)'!$B$4:$B$263,'SPC Backing (Hide)'!$E$4:$E$263),0),1),'SPC Backing (Hide)'!$AO$3)</f>
        <v>0</v>
      </c>
      <c r="AP258">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8">
        <f t="shared" si="62"/>
        <v>1</v>
      </c>
    </row>
    <row r="259" spans="2:43" x14ac:dyDescent="0.2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f>AVERAGE(INDEX($F$4:$U$263,MATCH(SPC!$B$13,IF(Setup!$B$11="Weekly",'SPC Backing (Hide)'!$B$4:$B$263,'SPC Backing (Hide)'!$E$4:$E$263),0),MATCH($X$2,$F$3:$U$3,0)):INDEX($F$4:$U$263,MATCH(SPC!$B$14,IF(Setup!$B$11="Weekly",'SPC Backing (Hide)'!$B$4:$B$263,'SPC Backing (Hide)'!$E$4:$E$263),0),MATCH('SPC Backing (Hide)'!$X$2,'SPC Backing (Hide)'!$F$3:$U$3,0)))</f>
        <v>0</v>
      </c>
      <c r="Y259" cm="1">
        <f t="array" ref="Y259">ABS(INDEX($F$4:$U$263,ROW(A256),MATCH($X$2,$F$3:$U$3,0))-INDEX($F$4:$U$263,ROW(A255),MATCH($X$2,$F$3:$U$3,0)))</f>
        <v>0</v>
      </c>
      <c r="Z259" t="e">
        <f>AVERAGE(INDEX($Y$4:$Y$263,MATCH(SPC!$B$13,IF(Setup!$B$11="Weekly",'SPC Backing (Hide)'!$B$4:$B$263,'SPC Backing (Hide)'!$E$4:$E$263),0)):INDEX($Y$4:$Y$263,MATCH(SPC!$B$14,IF(Setup!$B$11="Weekly",'SPC Backing (Hide)'!$B$4:$B$263,'SPC Backing (Hide)'!$E$4:$E$263),0),1))</f>
        <v>#DIV/0!</v>
      </c>
      <c r="AA259" t="e">
        <f t="shared" si="49"/>
        <v>#DIV/0!</v>
      </c>
      <c r="AB259" t="e">
        <f t="shared" si="50"/>
        <v>#DIV/0!</v>
      </c>
      <c r="AC259" t="e">
        <f t="shared" si="51"/>
        <v>#DIV/0!</v>
      </c>
      <c r="AD259" t="e">
        <f t="shared" si="52"/>
        <v>#DIV/0!</v>
      </c>
      <c r="AE259" t="e">
        <f t="shared" si="53"/>
        <v>#DIV/0!</v>
      </c>
      <c r="AF259" t="e">
        <f t="shared" si="54"/>
        <v>#DIV/0!</v>
      </c>
      <c r="AG259" t="e">
        <f t="shared" si="55"/>
        <v>#DIV/0!</v>
      </c>
      <c r="AH259" t="e">
        <f t="shared" si="56"/>
        <v>#DIV/0!</v>
      </c>
      <c r="AI259" t="e">
        <f t="shared" si="63"/>
        <v>#DIV/0!</v>
      </c>
      <c r="AJ259" t="e">
        <f t="shared" si="57"/>
        <v>#DIV/0!</v>
      </c>
      <c r="AK259">
        <f t="shared" si="58"/>
        <v>0</v>
      </c>
      <c r="AL259" t="e">
        <f t="shared" si="59"/>
        <v>#N/A</v>
      </c>
      <c r="AM259">
        <f t="shared" si="60"/>
        <v>0</v>
      </c>
      <c r="AN259" t="e">
        <f t="shared" si="61"/>
        <v>#N/A</v>
      </c>
      <c r="AO259">
        <f>_xlfn.PERCENTILE.INC(INDEX($W$4:$W$263,MATCH(SPC!$B$13,IF(Setup!$B$11="Weekly",'SPC Backing (Hide)'!$B$4:$B$263,'SPC Backing (Hide)'!$E$4:$E$263),0),1):INDEX($W$4:$W$263,MATCH(SPC!$B$14,IF(Setup!$B$11="Weekly",'SPC Backing (Hide)'!$B$4:$B$263,'SPC Backing (Hide)'!$E$4:$E$263),0),1),'SPC Backing (Hide)'!$AO$3)</f>
        <v>0</v>
      </c>
      <c r="AP259">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9">
        <f t="shared" si="62"/>
        <v>1</v>
      </c>
    </row>
    <row r="260" spans="2:43" x14ac:dyDescent="0.2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f>AVERAGE(INDEX($F$4:$U$263,MATCH(SPC!$B$13,IF(Setup!$B$11="Weekly",'SPC Backing (Hide)'!$B$4:$B$263,'SPC Backing (Hide)'!$E$4:$E$263),0),MATCH($X$2,$F$3:$U$3,0)):INDEX($F$4:$U$263,MATCH(SPC!$B$14,IF(Setup!$B$11="Weekly",'SPC Backing (Hide)'!$B$4:$B$263,'SPC Backing (Hide)'!$E$4:$E$263),0),MATCH('SPC Backing (Hide)'!$X$2,'SPC Backing (Hide)'!$F$3:$U$3,0)))</f>
        <v>0</v>
      </c>
      <c r="Y260" cm="1">
        <f t="array" ref="Y260">ABS(INDEX($F$4:$U$263,ROW(A257),MATCH($X$2,$F$3:$U$3,0))-INDEX($F$4:$U$263,ROW(A256),MATCH($X$2,$F$3:$U$3,0)))</f>
        <v>0</v>
      </c>
      <c r="Z260" t="e">
        <f>AVERAGE(INDEX($Y$4:$Y$263,MATCH(SPC!$B$13,IF(Setup!$B$11="Weekly",'SPC Backing (Hide)'!$B$4:$B$263,'SPC Backing (Hide)'!$E$4:$E$263),0)):INDEX($Y$4:$Y$263,MATCH(SPC!$B$14,IF(Setup!$B$11="Weekly",'SPC Backing (Hide)'!$B$4:$B$263,'SPC Backing (Hide)'!$E$4:$E$263),0),1))</f>
        <v>#DIV/0!</v>
      </c>
      <c r="AA260" t="e">
        <f t="shared" si="49"/>
        <v>#DIV/0!</v>
      </c>
      <c r="AB260" t="e">
        <f t="shared" si="50"/>
        <v>#DIV/0!</v>
      </c>
      <c r="AC260" t="e">
        <f t="shared" si="51"/>
        <v>#DIV/0!</v>
      </c>
      <c r="AD260" t="e">
        <f t="shared" si="52"/>
        <v>#DIV/0!</v>
      </c>
      <c r="AE260" t="e">
        <f t="shared" si="53"/>
        <v>#DIV/0!</v>
      </c>
      <c r="AF260" t="e">
        <f t="shared" si="54"/>
        <v>#DIV/0!</v>
      </c>
      <c r="AG260" t="e">
        <f t="shared" si="55"/>
        <v>#DIV/0!</v>
      </c>
      <c r="AH260" t="e">
        <f t="shared" si="56"/>
        <v>#DIV/0!</v>
      </c>
      <c r="AI260" t="e">
        <f t="shared" si="63"/>
        <v>#DIV/0!</v>
      </c>
      <c r="AJ260" t="e">
        <f t="shared" si="57"/>
        <v>#DIV/0!</v>
      </c>
      <c r="AK260">
        <f t="shared" si="58"/>
        <v>0</v>
      </c>
      <c r="AL260" t="e">
        <f t="shared" si="59"/>
        <v>#N/A</v>
      </c>
      <c r="AM260">
        <f t="shared" si="60"/>
        <v>0</v>
      </c>
      <c r="AN260" t="e">
        <f t="shared" si="61"/>
        <v>#N/A</v>
      </c>
      <c r="AO260">
        <f>_xlfn.PERCENTILE.INC(INDEX($W$4:$W$263,MATCH(SPC!$B$13,IF(Setup!$B$11="Weekly",'SPC Backing (Hide)'!$B$4:$B$263,'SPC Backing (Hide)'!$E$4:$E$263),0),1):INDEX($W$4:$W$263,MATCH(SPC!$B$14,IF(Setup!$B$11="Weekly",'SPC Backing (Hide)'!$B$4:$B$263,'SPC Backing (Hide)'!$E$4:$E$263),0),1),'SPC Backing (Hide)'!$AO$3)</f>
        <v>0</v>
      </c>
      <c r="AP260">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0">
        <f t="shared" si="62"/>
        <v>1</v>
      </c>
    </row>
    <row r="261" spans="2:43" x14ac:dyDescent="0.2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f>AVERAGE(INDEX($F$4:$U$263,MATCH(SPC!$B$13,IF(Setup!$B$11="Weekly",'SPC Backing (Hide)'!$B$4:$B$263,'SPC Backing (Hide)'!$E$4:$E$263),0),MATCH($X$2,$F$3:$U$3,0)):INDEX($F$4:$U$263,MATCH(SPC!$B$14,IF(Setup!$B$11="Weekly",'SPC Backing (Hide)'!$B$4:$B$263,'SPC Backing (Hide)'!$E$4:$E$263),0),MATCH('SPC Backing (Hide)'!$X$2,'SPC Backing (Hide)'!$F$3:$U$3,0)))</f>
        <v>0</v>
      </c>
      <c r="Y261" cm="1">
        <f t="array" ref="Y261">ABS(INDEX($F$4:$U$263,ROW(A258),MATCH($X$2,$F$3:$U$3,0))-INDEX($F$4:$U$263,ROW(A257),MATCH($X$2,$F$3:$U$3,0)))</f>
        <v>0</v>
      </c>
      <c r="Z261" t="e">
        <f>AVERAGE(INDEX($Y$4:$Y$263,MATCH(SPC!$B$13,IF(Setup!$B$11="Weekly",'SPC Backing (Hide)'!$B$4:$B$263,'SPC Backing (Hide)'!$E$4:$E$263),0)):INDEX($Y$4:$Y$263,MATCH(SPC!$B$14,IF(Setup!$B$11="Weekly",'SPC Backing (Hide)'!$B$4:$B$263,'SPC Backing (Hide)'!$E$4:$E$263),0),1))</f>
        <v>#DIV/0!</v>
      </c>
      <c r="AA261" t="e">
        <f>Z261/1.128</f>
        <v>#DIV/0!</v>
      </c>
      <c r="AB261" t="e">
        <f>MAX(0,X261-(3*AA261))</f>
        <v>#DIV/0!</v>
      </c>
      <c r="AC261" t="e">
        <f>MAX(0,X261-(2*AA261))</f>
        <v>#DIV/0!</v>
      </c>
      <c r="AD261" t="e">
        <f>MAX(0,X261-AA261)</f>
        <v>#DIV/0!</v>
      </c>
      <c r="AE261" t="e">
        <f>X261+AA261</f>
        <v>#DIV/0!</v>
      </c>
      <c r="AF261" t="e">
        <f>X261+(2*AA261)</f>
        <v>#DIV/0!</v>
      </c>
      <c r="AG261" t="e">
        <f>X261+(3*AA261)</f>
        <v>#DIV/0!</v>
      </c>
      <c r="AH261" t="e">
        <f>IF(OR(W261&gt;AG261,W261&lt;AB261),W261,NA())</f>
        <v>#DIV/0!</v>
      </c>
      <c r="AI261" t="e">
        <f t="shared" si="63"/>
        <v>#DIV/0!</v>
      </c>
      <c r="AJ261" t="e">
        <f>IF(ABS(SUM(AI261:AI263))&gt;=5,W261,NA())</f>
        <v>#DIV/0!</v>
      </c>
      <c r="AK261">
        <f>IF(W262&gt;W261,1,IF(W262&lt;W261,-1,0))</f>
        <v>0</v>
      </c>
      <c r="AL261" t="e">
        <f>IF(ABS(SUM(AK261:AK266))=6,W261,NA())</f>
        <v>#N/A</v>
      </c>
      <c r="AM261">
        <f>IF(W261&lt;X261,-1,IF(W261&gt;X261,1,0))</f>
        <v>0</v>
      </c>
      <c r="AN261" t="e">
        <f>IF(ABS(SUM(AM261:AM269))=9,W261,NA())</f>
        <v>#N/A</v>
      </c>
      <c r="AO261">
        <f>_xlfn.PERCENTILE.INC(INDEX($W$4:$W$263,MATCH(SPC!$B$13,IF(Setup!$B$11="Weekly",'SPC Backing (Hide)'!$B$4:$B$263,'SPC Backing (Hide)'!$E$4:$E$263),0),1):INDEX($W$4:$W$263,MATCH(SPC!$B$14,IF(Setup!$B$11="Weekly",'SPC Backing (Hide)'!$B$4:$B$263,'SPC Backing (Hide)'!$E$4:$E$263),0),1),'SPC Backing (Hide)'!$AO$3)</f>
        <v>0</v>
      </c>
      <c r="AP261">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1">
        <f>AP261-AO261</f>
        <v>1</v>
      </c>
    </row>
    <row r="262" spans="2:43" x14ac:dyDescent="0.2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f>AVERAGE(INDEX($F$4:$U$263,MATCH(SPC!$B$13,IF(Setup!$B$11="Weekly",'SPC Backing (Hide)'!$B$4:$B$263,'SPC Backing (Hide)'!$E$4:$E$263),0),MATCH($X$2,$F$3:$U$3,0)):INDEX($F$4:$U$263,MATCH(SPC!$B$14,IF(Setup!$B$11="Weekly",'SPC Backing (Hide)'!$B$4:$B$263,'SPC Backing (Hide)'!$E$4:$E$263),0),MATCH('SPC Backing (Hide)'!$X$2,'SPC Backing (Hide)'!$F$3:$U$3,0)))</f>
        <v>0</v>
      </c>
      <c r="Y262" cm="1">
        <f t="array" ref="Y262">ABS(INDEX($F$4:$U$263,ROW(A259),MATCH($X$2,$F$3:$U$3,0))-INDEX($F$4:$U$263,ROW(A258),MATCH($X$2,$F$3:$U$3,0)))</f>
        <v>0</v>
      </c>
      <c r="Z262" t="e">
        <f>AVERAGE(INDEX($Y$4:$Y$263,MATCH(SPC!$B$13,IF(Setup!$B$11="Weekly",'SPC Backing (Hide)'!$B$4:$B$263,'SPC Backing (Hide)'!$E$4:$E$263),0)):INDEX($Y$4:$Y$263,MATCH(SPC!$B$14,IF(Setup!$B$11="Weekly",'SPC Backing (Hide)'!$B$4:$B$263,'SPC Backing (Hide)'!$E$4:$E$263),0),1))</f>
        <v>#DIV/0!</v>
      </c>
      <c r="AA262" t="e">
        <f>Z262/1.128</f>
        <v>#DIV/0!</v>
      </c>
      <c r="AB262" t="e">
        <f>MAX(0,X262-(3*AA262))</f>
        <v>#DIV/0!</v>
      </c>
      <c r="AC262" t="e">
        <f>MAX(0,X262-(2*AA262))</f>
        <v>#DIV/0!</v>
      </c>
      <c r="AD262" t="e">
        <f>MAX(0,X262-AA262)</f>
        <v>#DIV/0!</v>
      </c>
      <c r="AE262" t="e">
        <f>X262+AA262</f>
        <v>#DIV/0!</v>
      </c>
      <c r="AF262" t="e">
        <f>X262+(2*AA262)</f>
        <v>#DIV/0!</v>
      </c>
      <c r="AG262" t="e">
        <f>X262+(3*AA262)</f>
        <v>#DIV/0!</v>
      </c>
      <c r="AH262" t="e">
        <f>IF(OR(W262&gt;AG262,W262&lt;AB262),W262,NA())</f>
        <v>#DIV/0!</v>
      </c>
      <c r="AI262" t="e">
        <f>IF(W262&gt;AF262,2,IF(W262&lt;AC262,-2,IF(W262&gt;X262,1,IF(W262&lt;X262,-1,0))))</f>
        <v>#DIV/0!</v>
      </c>
      <c r="AJ262" t="e">
        <f>IF(ABS(SUM(AI262:AI264))&gt;=5,W262,NA())</f>
        <v>#DIV/0!</v>
      </c>
      <c r="AK262">
        <f>IF(W263&gt;W262,1,IF(W263&lt;W262,-1,0))</f>
        <v>0</v>
      </c>
      <c r="AL262" t="e">
        <f>IF(ABS(SUM(AK262:AK267))=6,W262,NA())</f>
        <v>#N/A</v>
      </c>
      <c r="AM262">
        <f>IF(W262&lt;X262,-1,IF(W262&gt;X262,1,0))</f>
        <v>0</v>
      </c>
      <c r="AN262" t="e">
        <f>IF(ABS(SUM(AM262:AM270))=9,W262,NA())</f>
        <v>#N/A</v>
      </c>
      <c r="AO262">
        <f>_xlfn.PERCENTILE.INC(INDEX($W$4:$W$263,MATCH(SPC!$B$13,IF(Setup!$B$11="Weekly",'SPC Backing (Hide)'!$B$4:$B$263,'SPC Backing (Hide)'!$E$4:$E$263),0),1):INDEX($W$4:$W$263,MATCH(SPC!$B$14,IF(Setup!$B$11="Weekly",'SPC Backing (Hide)'!$B$4:$B$263,'SPC Backing (Hide)'!$E$4:$E$263),0),1),'SPC Backing (Hide)'!$AO$3)</f>
        <v>0</v>
      </c>
      <c r="AP262">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2">
        <f>AP262-AO262</f>
        <v>1</v>
      </c>
    </row>
    <row r="263" spans="2:43" ht="15.75" thickBot="1" x14ac:dyDescent="0.3">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f>AVERAGE(INDEX($F$4:$U$263,MATCH(SPC!$B$13,IF(Setup!$B$11="Weekly",'SPC Backing (Hide)'!$B$4:$B$263,'SPC Backing (Hide)'!$E$4:$E$263),0),MATCH($X$2,$F$3:$U$3,0)):INDEX($F$4:$U$263,MATCH(SPC!$B$14,IF(Setup!$B$11="Weekly",'SPC Backing (Hide)'!$B$4:$B$263,'SPC Backing (Hide)'!$E$4:$E$263),0),MATCH('SPC Backing (Hide)'!$X$2,'SPC Backing (Hide)'!$F$3:$U$3,0)))</f>
        <v>0</v>
      </c>
      <c r="Y263" cm="1">
        <f t="array" ref="Y263">ABS(INDEX($F$4:$U$263,ROW(A260),MATCH($X$2,$F$3:$U$3,0))-INDEX($F$4:$U$263,ROW(A259),MATCH($X$2,$F$3:$U$3,0)))</f>
        <v>0</v>
      </c>
      <c r="Z263" t="e">
        <f>AVERAGE(INDEX($Y$4:$Y$263,MATCH(SPC!$B$13,IF(Setup!$B$11="Weekly",'SPC Backing (Hide)'!$B$4:$B$263,'SPC Backing (Hide)'!$E$4:$E$263),0)):INDEX($Y$4:$Y$263,MATCH(SPC!$B$14,IF(Setup!$B$11="Weekly",'SPC Backing (Hide)'!$B$4:$B$263,'SPC Backing (Hide)'!$E$4:$E$263),0),1))</f>
        <v>#DIV/0!</v>
      </c>
      <c r="AA263" t="e">
        <f>Z263/1.128</f>
        <v>#DIV/0!</v>
      </c>
      <c r="AB263" t="e">
        <f>MAX(0,X263-(3*AA263))</f>
        <v>#DIV/0!</v>
      </c>
      <c r="AC263" t="e">
        <f>MAX(0,X263-(2*AA263))</f>
        <v>#DIV/0!</v>
      </c>
      <c r="AD263" t="e">
        <f>MAX(0,X263-AA263)</f>
        <v>#DIV/0!</v>
      </c>
      <c r="AE263" t="e">
        <f>X263+AA263</f>
        <v>#DIV/0!</v>
      </c>
      <c r="AF263" t="e">
        <f>X263+(2*AA263)</f>
        <v>#DIV/0!</v>
      </c>
      <c r="AG263" t="e">
        <f>X263+(3*AA263)</f>
        <v>#DIV/0!</v>
      </c>
      <c r="AH263" t="e">
        <f>IF(OR(W263&gt;AG263,W263&lt;AB263),W263,NA())</f>
        <v>#DIV/0!</v>
      </c>
      <c r="AI263" t="e">
        <f>IF(W263&gt;AF263,2,IF(W263&lt;AC263,-2,IF(W263&gt;X263,1,IF(W263&lt;X263,-1,0))))</f>
        <v>#DIV/0!</v>
      </c>
      <c r="AJ263" t="e">
        <f>IF(ABS(SUM(AI263:AI265))&gt;=5,W263,NA())</f>
        <v>#DIV/0!</v>
      </c>
      <c r="AK263">
        <f>IF(W264&gt;W263,1,IF(W264&lt;W263,-1,0))</f>
        <v>0</v>
      </c>
      <c r="AL263" t="e">
        <f>IF(ABS(SUM(AK263:AK268))=6,W263,NA())</f>
        <v>#N/A</v>
      </c>
      <c r="AM263">
        <f>IF(W263&lt;X263,-1,IF(W263&gt;X263,1,0))</f>
        <v>0</v>
      </c>
      <c r="AN263" t="e">
        <f>IF(ABS(SUM(AM263:AM271))=9,W263,NA())</f>
        <v>#N/A</v>
      </c>
      <c r="AO263">
        <f>_xlfn.PERCENTILE.INC(INDEX($W$4:$W$263,MATCH(SPC!$B$13,IF(Setup!$B$11="Weekly",'SPC Backing (Hide)'!$B$4:$B$263,'SPC Backing (Hide)'!$E$4:$E$263),0),1):INDEX($W$4:$W$263,MATCH(SPC!$B$14,IF(Setup!$B$11="Weekly",'SPC Backing (Hide)'!$B$4:$B$263,'SPC Backing (Hide)'!$E$4:$E$263),0),1),'SPC Backing (Hide)'!$AO$3)</f>
        <v>0</v>
      </c>
      <c r="AP263">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3">
        <f>AP263-AO263</f>
        <v>1</v>
      </c>
    </row>
    <row r="264" spans="2:43" x14ac:dyDescent="0.25">
      <c r="B264" s="14"/>
      <c r="C264" s="14"/>
      <c r="D264" s="14"/>
      <c r="E264" s="14"/>
    </row>
    <row r="265" spans="2:43" x14ac:dyDescent="0.25">
      <c r="B265" s="14"/>
      <c r="C265" s="14"/>
      <c r="D265" s="14"/>
      <c r="E265" s="14"/>
    </row>
    <row r="266" spans="2:43" x14ac:dyDescent="0.25">
      <c r="B266" s="14"/>
      <c r="C266" s="14"/>
      <c r="D266" s="14"/>
      <c r="E266" s="14"/>
    </row>
    <row r="267" spans="2:43" x14ac:dyDescent="0.25">
      <c r="B267" s="14"/>
      <c r="C267" s="14"/>
      <c r="D267" s="14"/>
      <c r="E267" s="14"/>
    </row>
    <row r="268" spans="2:43" x14ac:dyDescent="0.25">
      <c r="B268" s="14"/>
      <c r="C268" s="14"/>
      <c r="D268" s="14"/>
      <c r="E268" s="14"/>
    </row>
    <row r="269" spans="2:43" x14ac:dyDescent="0.25">
      <c r="B269" s="14"/>
      <c r="C269" s="14"/>
      <c r="D269" s="14"/>
      <c r="E269" s="14"/>
    </row>
    <row r="270" spans="2:43" x14ac:dyDescent="0.25">
      <c r="B270" s="14"/>
      <c r="C270" s="14"/>
      <c r="D270" s="14"/>
      <c r="E270" s="14"/>
    </row>
    <row r="271" spans="2:43" x14ac:dyDescent="0.25">
      <c r="B271" s="14"/>
      <c r="C271" s="14"/>
      <c r="D271" s="14"/>
      <c r="E271" s="14"/>
    </row>
    <row r="272" spans="2:43" x14ac:dyDescent="0.25">
      <c r="B272" s="14"/>
      <c r="C272" s="14"/>
      <c r="D272" s="14"/>
      <c r="E272" s="14"/>
    </row>
    <row r="273" spans="2:5" x14ac:dyDescent="0.25">
      <c r="B273" s="14"/>
      <c r="C273" s="14"/>
      <c r="D273" s="14"/>
      <c r="E273" s="14"/>
    </row>
    <row r="274" spans="2:5" x14ac:dyDescent="0.25">
      <c r="B274" s="14"/>
      <c r="C274" s="14"/>
      <c r="D274" s="14"/>
      <c r="E274" s="14"/>
    </row>
    <row r="275" spans="2:5" x14ac:dyDescent="0.25">
      <c r="B275" s="14"/>
      <c r="C275" s="14"/>
      <c r="D275" s="14"/>
      <c r="E275" s="14"/>
    </row>
    <row r="276" spans="2:5" x14ac:dyDescent="0.25">
      <c r="B276" s="14"/>
      <c r="C276" s="14"/>
      <c r="D276" s="14"/>
      <c r="E276" s="14"/>
    </row>
    <row r="277" spans="2:5" x14ac:dyDescent="0.25">
      <c r="B277" s="14"/>
      <c r="C277" s="14"/>
      <c r="D277" s="14"/>
      <c r="E277" s="14"/>
    </row>
    <row r="278" spans="2:5" x14ac:dyDescent="0.25">
      <c r="B278" s="14"/>
      <c r="C278" s="14"/>
      <c r="D278" s="14"/>
      <c r="E278" s="14"/>
    </row>
    <row r="279" spans="2:5" x14ac:dyDescent="0.25">
      <c r="B279" s="14"/>
      <c r="C279" s="14"/>
      <c r="D279" s="14"/>
      <c r="E279" s="14"/>
    </row>
    <row r="280" spans="2:5" x14ac:dyDescent="0.25">
      <c r="B280" s="14"/>
      <c r="C280" s="14"/>
      <c r="D280" s="14"/>
      <c r="E280" s="14"/>
    </row>
    <row r="281" spans="2:5" x14ac:dyDescent="0.25">
      <c r="B281" s="14"/>
      <c r="C281" s="14"/>
      <c r="D281" s="14"/>
      <c r="E281" s="14"/>
    </row>
    <row r="282" spans="2:5" x14ac:dyDescent="0.25">
      <c r="B282" s="14"/>
      <c r="C282" s="14"/>
      <c r="D282" s="14"/>
      <c r="E282" s="14"/>
    </row>
    <row r="283" spans="2:5" x14ac:dyDescent="0.25">
      <c r="B283" s="14"/>
      <c r="C283" s="14"/>
      <c r="D283" s="14"/>
      <c r="E283" s="14"/>
    </row>
    <row r="284" spans="2:5" x14ac:dyDescent="0.25">
      <c r="B284" s="14"/>
      <c r="C284" s="14"/>
      <c r="D284" s="14"/>
      <c r="E284" s="14"/>
    </row>
    <row r="285" spans="2:5" x14ac:dyDescent="0.25">
      <c r="B285" s="14"/>
      <c r="C285" s="14"/>
      <c r="D285" s="14"/>
      <c r="E285" s="14"/>
    </row>
    <row r="286" spans="2:5" x14ac:dyDescent="0.25">
      <c r="B286" s="14"/>
      <c r="C286" s="14"/>
      <c r="D286" s="14"/>
      <c r="E286" s="14"/>
    </row>
    <row r="287" spans="2:5" x14ac:dyDescent="0.25">
      <c r="B287" s="14"/>
      <c r="C287" s="14"/>
      <c r="D287" s="14"/>
      <c r="E287" s="14"/>
    </row>
    <row r="288" spans="2:5" x14ac:dyDescent="0.25">
      <c r="B288" s="14"/>
      <c r="C288" s="14"/>
      <c r="D288" s="14"/>
      <c r="E288" s="14"/>
    </row>
    <row r="289" spans="2:5" x14ac:dyDescent="0.25">
      <c r="B289" s="14"/>
      <c r="C289" s="14"/>
      <c r="D289" s="14"/>
      <c r="E289" s="14"/>
    </row>
    <row r="290" spans="2:5" x14ac:dyDescent="0.25">
      <c r="B290" s="14"/>
      <c r="C290" s="14"/>
      <c r="D290" s="14"/>
      <c r="E290" s="14"/>
    </row>
    <row r="291" spans="2:5" x14ac:dyDescent="0.25">
      <c r="B291" s="14"/>
      <c r="C291" s="14"/>
      <c r="D291" s="14"/>
      <c r="E291" s="14"/>
    </row>
    <row r="292" spans="2:5" x14ac:dyDescent="0.25">
      <c r="B292" s="14"/>
      <c r="C292" s="14"/>
      <c r="D292" s="14"/>
      <c r="E292" s="14"/>
    </row>
    <row r="293" spans="2:5" x14ac:dyDescent="0.25">
      <c r="B293" s="14"/>
      <c r="C293" s="14"/>
      <c r="D293" s="14"/>
      <c r="E293" s="14"/>
    </row>
    <row r="294" spans="2:5" x14ac:dyDescent="0.25">
      <c r="B294" s="14"/>
      <c r="C294" s="14"/>
      <c r="D294" s="14"/>
      <c r="E294" s="14"/>
    </row>
    <row r="295" spans="2:5" x14ac:dyDescent="0.25">
      <c r="B295" s="14"/>
      <c r="C295" s="14"/>
      <c r="D295" s="14"/>
      <c r="E295" s="14"/>
    </row>
    <row r="296" spans="2:5" x14ac:dyDescent="0.25">
      <c r="B296" s="14"/>
      <c r="C296" s="14"/>
      <c r="D296" s="14"/>
      <c r="E296" s="14"/>
    </row>
    <row r="297" spans="2:5" x14ac:dyDescent="0.25">
      <c r="B297" s="14"/>
      <c r="C297" s="14"/>
      <c r="D297" s="14"/>
      <c r="E297" s="14"/>
    </row>
    <row r="298" spans="2:5" x14ac:dyDescent="0.25">
      <c r="B298" s="14"/>
      <c r="C298" s="14"/>
      <c r="D298" s="14"/>
      <c r="E298" s="14"/>
    </row>
    <row r="299" spans="2:5" x14ac:dyDescent="0.25">
      <c r="B299" s="14"/>
      <c r="C299" s="14"/>
      <c r="D299" s="14"/>
      <c r="E299" s="14"/>
    </row>
    <row r="300" spans="2:5" x14ac:dyDescent="0.25">
      <c r="B300" s="14"/>
      <c r="C300" s="14"/>
      <c r="D300" s="14"/>
      <c r="E300" s="14"/>
    </row>
    <row r="301" spans="2:5" x14ac:dyDescent="0.25">
      <c r="B301" s="14"/>
      <c r="C301" s="14"/>
      <c r="D301" s="14"/>
      <c r="E301" s="14"/>
    </row>
    <row r="302" spans="2:5" x14ac:dyDescent="0.25">
      <c r="B302" s="14"/>
      <c r="C302" s="14"/>
      <c r="D302" s="14"/>
      <c r="E302" s="14"/>
    </row>
    <row r="303" spans="2:5" x14ac:dyDescent="0.25">
      <c r="B303" s="14"/>
      <c r="C303" s="14"/>
      <c r="D303" s="14"/>
      <c r="E303" s="14"/>
    </row>
    <row r="304" spans="2:5" x14ac:dyDescent="0.25">
      <c r="B304" s="14"/>
      <c r="C304" s="14"/>
      <c r="D304" s="14"/>
      <c r="E304" s="14"/>
    </row>
    <row r="305" spans="2:5" x14ac:dyDescent="0.25">
      <c r="B305" s="14"/>
      <c r="C305" s="14"/>
      <c r="D305" s="14"/>
      <c r="E305" s="14"/>
    </row>
    <row r="306" spans="2:5" x14ac:dyDescent="0.25">
      <c r="B306" s="14"/>
      <c r="C306" s="14"/>
      <c r="D306" s="14"/>
      <c r="E306" s="14"/>
    </row>
    <row r="307" spans="2:5" x14ac:dyDescent="0.25">
      <c r="B307" s="14"/>
      <c r="C307" s="14"/>
      <c r="D307" s="14"/>
      <c r="E307" s="14"/>
    </row>
    <row r="308" spans="2:5" x14ac:dyDescent="0.25">
      <c r="B308" s="14"/>
      <c r="C308" s="14"/>
      <c r="D308" s="14"/>
      <c r="E308" s="14"/>
    </row>
    <row r="309" spans="2:5" x14ac:dyDescent="0.25">
      <c r="B309" s="14"/>
      <c r="C309" s="14"/>
      <c r="D309" s="14"/>
      <c r="E309" s="14"/>
    </row>
    <row r="310" spans="2:5" x14ac:dyDescent="0.25">
      <c r="B310" s="14"/>
      <c r="C310" s="14"/>
      <c r="D310" s="14"/>
      <c r="E310" s="14"/>
    </row>
    <row r="311" spans="2:5" x14ac:dyDescent="0.25">
      <c r="B311" s="14"/>
      <c r="C311" s="14"/>
      <c r="D311" s="14"/>
      <c r="E311" s="14"/>
    </row>
    <row r="312" spans="2:5" x14ac:dyDescent="0.25">
      <c r="B312" s="14"/>
      <c r="C312" s="14"/>
      <c r="D312" s="14"/>
      <c r="E312" s="14"/>
    </row>
    <row r="313" spans="2:5" x14ac:dyDescent="0.25">
      <c r="B313" s="14"/>
      <c r="C313" s="14"/>
      <c r="D313" s="14"/>
      <c r="E313" s="14"/>
    </row>
    <row r="314" spans="2:5" x14ac:dyDescent="0.25">
      <c r="B314" s="14"/>
      <c r="C314" s="14"/>
      <c r="D314" s="14"/>
      <c r="E314" s="14"/>
    </row>
    <row r="315" spans="2:5" x14ac:dyDescent="0.25">
      <c r="B315" s="14"/>
      <c r="C315" s="14"/>
      <c r="D315" s="14"/>
      <c r="E315" s="14"/>
    </row>
    <row r="316" spans="2:5" x14ac:dyDescent="0.25">
      <c r="B316" s="14"/>
      <c r="C316" s="14"/>
      <c r="D316" s="14"/>
      <c r="E316" s="14"/>
    </row>
    <row r="317" spans="2:5" x14ac:dyDescent="0.25">
      <c r="B317" s="14"/>
      <c r="C317" s="14"/>
      <c r="D317" s="14"/>
      <c r="E317" s="14"/>
    </row>
    <row r="318" spans="2:5" x14ac:dyDescent="0.25">
      <c r="B318" s="14"/>
      <c r="C318" s="14"/>
      <c r="D318" s="14"/>
      <c r="E318" s="14"/>
    </row>
    <row r="319" spans="2:5" x14ac:dyDescent="0.25">
      <c r="B319" s="14"/>
      <c r="C319" s="14"/>
      <c r="D319" s="14"/>
      <c r="E319" s="14"/>
    </row>
    <row r="320" spans="2:5" x14ac:dyDescent="0.25">
      <c r="B320" s="14"/>
      <c r="C320" s="14"/>
      <c r="D320" s="14"/>
      <c r="E320" s="14"/>
    </row>
    <row r="321" spans="2:5" x14ac:dyDescent="0.25">
      <c r="B321" s="14"/>
      <c r="C321" s="14"/>
      <c r="D321" s="14"/>
      <c r="E321" s="14"/>
    </row>
    <row r="322" spans="2:5" x14ac:dyDescent="0.25">
      <c r="B322" s="14"/>
      <c r="C322" s="14"/>
      <c r="D322" s="14"/>
      <c r="E322" s="14"/>
    </row>
    <row r="323" spans="2:5" x14ac:dyDescent="0.25">
      <c r="B323" s="14"/>
      <c r="C323" s="14"/>
      <c r="D323" s="14"/>
      <c r="E323" s="14"/>
    </row>
    <row r="324" spans="2:5" x14ac:dyDescent="0.25">
      <c r="B324" s="14"/>
      <c r="C324" s="14"/>
      <c r="D324" s="14"/>
      <c r="E324" s="14"/>
    </row>
    <row r="325" spans="2:5" x14ac:dyDescent="0.25">
      <c r="B325" s="14"/>
      <c r="C325" s="14"/>
      <c r="D325" s="14"/>
      <c r="E325" s="14"/>
    </row>
    <row r="326" spans="2:5" x14ac:dyDescent="0.25">
      <c r="B326" s="14"/>
      <c r="C326" s="14"/>
      <c r="D326" s="14"/>
      <c r="E326" s="14"/>
    </row>
    <row r="327" spans="2:5" x14ac:dyDescent="0.25">
      <c r="B327" s="14"/>
      <c r="C327" s="14"/>
      <c r="D327" s="14"/>
      <c r="E327" s="14"/>
    </row>
    <row r="328" spans="2:5" x14ac:dyDescent="0.25">
      <c r="B328" s="14"/>
      <c r="C328" s="14"/>
      <c r="D328" s="14"/>
      <c r="E328" s="14"/>
    </row>
    <row r="329" spans="2:5" x14ac:dyDescent="0.25">
      <c r="B329" s="14"/>
      <c r="C329" s="14"/>
      <c r="D329" s="14"/>
      <c r="E329" s="14"/>
    </row>
    <row r="330" spans="2:5" x14ac:dyDescent="0.25">
      <c r="B330" s="14"/>
      <c r="C330" s="14"/>
      <c r="D330" s="14"/>
      <c r="E330" s="14"/>
    </row>
    <row r="331" spans="2:5" x14ac:dyDescent="0.25">
      <c r="B331" s="14"/>
      <c r="C331" s="14"/>
      <c r="D331" s="14"/>
      <c r="E331" s="14"/>
    </row>
    <row r="332" spans="2:5" x14ac:dyDescent="0.25">
      <c r="B332" s="14"/>
      <c r="C332" s="14"/>
      <c r="D332" s="14"/>
      <c r="E332" s="14"/>
    </row>
    <row r="333" spans="2:5" x14ac:dyDescent="0.25">
      <c r="B333" s="14"/>
      <c r="C333" s="14"/>
      <c r="D333" s="14"/>
      <c r="E333" s="14"/>
    </row>
    <row r="334" spans="2:5" x14ac:dyDescent="0.25">
      <c r="B334" s="14"/>
      <c r="C334" s="14"/>
      <c r="D334" s="14"/>
      <c r="E334" s="14"/>
    </row>
    <row r="335" spans="2:5" x14ac:dyDescent="0.25">
      <c r="B335" s="14"/>
      <c r="C335" s="14"/>
      <c r="D335" s="14"/>
      <c r="E335" s="14"/>
    </row>
    <row r="336" spans="2:5" x14ac:dyDescent="0.25">
      <c r="B336" s="14"/>
      <c r="C336" s="14"/>
      <c r="D336" s="14"/>
      <c r="E336" s="14"/>
    </row>
    <row r="337" spans="2:5" x14ac:dyDescent="0.25">
      <c r="B337" s="14"/>
      <c r="C337" s="14"/>
      <c r="D337" s="14"/>
      <c r="E337" s="14"/>
    </row>
    <row r="338" spans="2:5" x14ac:dyDescent="0.25">
      <c r="B338" s="14"/>
      <c r="C338" s="14"/>
      <c r="D338" s="14"/>
      <c r="E338" s="14"/>
    </row>
    <row r="339" spans="2:5" x14ac:dyDescent="0.25">
      <c r="B339" s="14"/>
      <c r="C339" s="14"/>
      <c r="D339" s="14"/>
      <c r="E339" s="14"/>
    </row>
    <row r="340" spans="2:5" x14ac:dyDescent="0.25">
      <c r="B340" s="14"/>
      <c r="C340" s="14"/>
      <c r="D340" s="14"/>
      <c r="E340" s="14"/>
    </row>
    <row r="341" spans="2:5" x14ac:dyDescent="0.25">
      <c r="B341" s="14"/>
      <c r="C341" s="14"/>
      <c r="D341" s="14"/>
      <c r="E341" s="14"/>
    </row>
    <row r="342" spans="2:5" x14ac:dyDescent="0.25">
      <c r="B342" s="14"/>
      <c r="C342" s="14"/>
      <c r="D342" s="14"/>
      <c r="E342" s="14"/>
    </row>
    <row r="343" spans="2:5" x14ac:dyDescent="0.25">
      <c r="B343" s="14"/>
      <c r="C343" s="14"/>
      <c r="D343" s="14"/>
      <c r="E343" s="14"/>
    </row>
    <row r="344" spans="2:5" x14ac:dyDescent="0.25">
      <c r="B344" s="14"/>
      <c r="C344" s="14"/>
      <c r="D344" s="14"/>
      <c r="E344" s="14"/>
    </row>
    <row r="345" spans="2:5" x14ac:dyDescent="0.25">
      <c r="B345" s="14"/>
      <c r="C345" s="14"/>
      <c r="D345" s="14"/>
      <c r="E345" s="14"/>
    </row>
    <row r="346" spans="2:5" x14ac:dyDescent="0.25">
      <c r="B346" s="14"/>
      <c r="C346" s="14"/>
      <c r="D346" s="14"/>
      <c r="E346" s="14"/>
    </row>
    <row r="347" spans="2:5" x14ac:dyDescent="0.25">
      <c r="B347" s="14"/>
      <c r="C347" s="14"/>
      <c r="D347" s="14"/>
      <c r="E347" s="14"/>
    </row>
    <row r="348" spans="2:5" x14ac:dyDescent="0.25">
      <c r="B348" s="14"/>
      <c r="C348" s="14"/>
      <c r="D348" s="14"/>
      <c r="E348" s="14"/>
    </row>
    <row r="349" spans="2:5" x14ac:dyDescent="0.25">
      <c r="B349" s="14"/>
      <c r="C349" s="14"/>
      <c r="D349" s="14"/>
      <c r="E349" s="14"/>
    </row>
    <row r="350" spans="2:5" x14ac:dyDescent="0.25">
      <c r="B350" s="14"/>
      <c r="C350" s="14"/>
      <c r="D350" s="14"/>
      <c r="E350" s="14"/>
    </row>
    <row r="351" spans="2:5" x14ac:dyDescent="0.25">
      <c r="B351" s="14"/>
      <c r="C351" s="14"/>
      <c r="D351" s="14"/>
      <c r="E351" s="14"/>
    </row>
    <row r="352" spans="2:5" x14ac:dyDescent="0.25">
      <c r="B352" s="14"/>
      <c r="C352" s="14"/>
      <c r="D352" s="14"/>
      <c r="E352" s="14"/>
    </row>
    <row r="353" spans="2:5" x14ac:dyDescent="0.25">
      <c r="B353" s="14"/>
      <c r="C353" s="14"/>
      <c r="D353" s="14"/>
      <c r="E353" s="14"/>
    </row>
    <row r="354" spans="2:5" x14ac:dyDescent="0.25">
      <c r="B354" s="14"/>
      <c r="C354" s="14"/>
      <c r="D354" s="14"/>
      <c r="E354" s="14"/>
    </row>
    <row r="355" spans="2:5" x14ac:dyDescent="0.25">
      <c r="B355" s="14"/>
      <c r="C355" s="14"/>
      <c r="D355" s="14"/>
      <c r="E355" s="14"/>
    </row>
    <row r="356" spans="2:5" x14ac:dyDescent="0.25">
      <c r="B356" s="14"/>
      <c r="C356" s="14"/>
      <c r="D356" s="14"/>
      <c r="E356" s="14"/>
    </row>
    <row r="357" spans="2:5" x14ac:dyDescent="0.25">
      <c r="B357" s="14"/>
      <c r="C357" s="14"/>
      <c r="D357" s="14"/>
      <c r="E357" s="14"/>
    </row>
    <row r="358" spans="2:5" x14ac:dyDescent="0.25">
      <c r="B358" s="14"/>
      <c r="C358" s="14"/>
      <c r="D358" s="14"/>
      <c r="E358" s="14"/>
    </row>
    <row r="359" spans="2:5" x14ac:dyDescent="0.25">
      <c r="B359" s="14"/>
      <c r="C359" s="14"/>
      <c r="D359" s="14"/>
      <c r="E359" s="14"/>
    </row>
    <row r="360" spans="2:5" x14ac:dyDescent="0.25">
      <c r="B360" s="14"/>
      <c r="C360" s="14"/>
      <c r="D360" s="14"/>
      <c r="E360" s="14"/>
    </row>
    <row r="361" spans="2:5" x14ac:dyDescent="0.25">
      <c r="B361" s="14"/>
      <c r="C361" s="14"/>
      <c r="D361" s="14"/>
      <c r="E361" s="14"/>
    </row>
    <row r="362" spans="2:5" x14ac:dyDescent="0.25">
      <c r="B362" s="14"/>
      <c r="C362" s="14"/>
      <c r="D362" s="14"/>
      <c r="E362" s="14"/>
    </row>
    <row r="363" spans="2:5" x14ac:dyDescent="0.25">
      <c r="B363" s="14"/>
      <c r="C363" s="14"/>
      <c r="D363" s="14"/>
      <c r="E363" s="14"/>
    </row>
    <row r="364" spans="2:5" x14ac:dyDescent="0.25">
      <c r="B364" s="14"/>
      <c r="C364" s="14"/>
      <c r="D364" s="14"/>
      <c r="E364" s="14"/>
    </row>
    <row r="365" spans="2:5" x14ac:dyDescent="0.25">
      <c r="B365" s="14"/>
      <c r="C365" s="14"/>
      <c r="D365" s="14"/>
      <c r="E365" s="14"/>
    </row>
    <row r="366" spans="2:5" x14ac:dyDescent="0.25">
      <c r="B366" s="14"/>
      <c r="C366" s="14"/>
      <c r="D366" s="14"/>
      <c r="E366" s="14"/>
    </row>
    <row r="367" spans="2:5" x14ac:dyDescent="0.25">
      <c r="B367" s="14"/>
      <c r="C367" s="14"/>
      <c r="D367" s="14"/>
      <c r="E367" s="14"/>
    </row>
    <row r="368" spans="2:5" x14ac:dyDescent="0.25">
      <c r="B368" s="14"/>
      <c r="C368" s="14"/>
      <c r="D368" s="14"/>
      <c r="E368" s="14"/>
    </row>
    <row r="369" spans="2:5" x14ac:dyDescent="0.25">
      <c r="B369" s="14"/>
      <c r="C369" s="14"/>
      <c r="D369" s="14"/>
      <c r="E369" s="14"/>
    </row>
    <row r="370" spans="2:5" x14ac:dyDescent="0.25">
      <c r="B370" s="14"/>
      <c r="C370" s="14"/>
      <c r="D370" s="14"/>
      <c r="E370" s="14"/>
    </row>
    <row r="371" spans="2:5" x14ac:dyDescent="0.25">
      <c r="B371" s="14"/>
      <c r="C371" s="14"/>
      <c r="D371" s="14"/>
      <c r="E371" s="14"/>
    </row>
    <row r="372" spans="2:5" x14ac:dyDescent="0.25">
      <c r="B372" s="14"/>
      <c r="C372" s="14"/>
      <c r="D372" s="14"/>
      <c r="E372" s="14"/>
    </row>
    <row r="373" spans="2:5" x14ac:dyDescent="0.25">
      <c r="B373" s="14"/>
      <c r="C373" s="14"/>
      <c r="D373" s="14"/>
      <c r="E373" s="14"/>
    </row>
    <row r="374" spans="2:5" x14ac:dyDescent="0.25">
      <c r="B374" s="14"/>
      <c r="C374" s="14"/>
      <c r="D374" s="14"/>
      <c r="E374" s="14"/>
    </row>
    <row r="375" spans="2:5" x14ac:dyDescent="0.25">
      <c r="B375" s="14"/>
      <c r="C375" s="14"/>
      <c r="D375" s="14"/>
      <c r="E375" s="14"/>
    </row>
    <row r="376" spans="2:5" x14ac:dyDescent="0.25">
      <c r="B376" s="14"/>
      <c r="C376" s="14"/>
      <c r="D376" s="14"/>
      <c r="E376" s="14"/>
    </row>
    <row r="377" spans="2:5" x14ac:dyDescent="0.25">
      <c r="B377" s="14"/>
      <c r="C377" s="14"/>
      <c r="D377" s="14"/>
      <c r="E377" s="14"/>
    </row>
    <row r="378" spans="2:5" x14ac:dyDescent="0.25">
      <c r="B378" s="14"/>
      <c r="C378" s="14"/>
      <c r="D378" s="14"/>
      <c r="E378" s="14"/>
    </row>
    <row r="379" spans="2:5" x14ac:dyDescent="0.25">
      <c r="B379" s="14"/>
      <c r="C379" s="14"/>
      <c r="D379" s="14"/>
      <c r="E379" s="14"/>
    </row>
    <row r="380" spans="2:5" x14ac:dyDescent="0.25">
      <c r="B380" s="14"/>
      <c r="C380" s="14"/>
      <c r="D380" s="14"/>
      <c r="E380" s="14"/>
    </row>
    <row r="381" spans="2:5" x14ac:dyDescent="0.25">
      <c r="B381" s="14"/>
      <c r="C381" s="14"/>
      <c r="D381" s="14"/>
      <c r="E381" s="14"/>
    </row>
    <row r="382" spans="2:5" x14ac:dyDescent="0.25">
      <c r="B382" s="14"/>
      <c r="C382" s="14"/>
      <c r="D382" s="14"/>
      <c r="E382" s="14"/>
    </row>
    <row r="383" spans="2:5" x14ac:dyDescent="0.25">
      <c r="B383" s="14"/>
      <c r="C383" s="14"/>
      <c r="D383" s="14"/>
      <c r="E383" s="14"/>
    </row>
    <row r="384" spans="2:5" x14ac:dyDescent="0.25">
      <c r="B384" s="14"/>
      <c r="C384" s="14"/>
      <c r="D384" s="14"/>
      <c r="E384" s="14"/>
    </row>
    <row r="385" spans="2:5" x14ac:dyDescent="0.25">
      <c r="B385" s="14"/>
      <c r="C385" s="14"/>
      <c r="D385" s="14"/>
      <c r="E385" s="14"/>
    </row>
    <row r="386" spans="2:5" x14ac:dyDescent="0.25">
      <c r="B386" s="14"/>
      <c r="C386" s="14"/>
      <c r="D386" s="14"/>
      <c r="E386" s="14"/>
    </row>
    <row r="387" spans="2:5" x14ac:dyDescent="0.25">
      <c r="B387" s="14"/>
      <c r="C387" s="14"/>
      <c r="D387" s="14"/>
      <c r="E387" s="14"/>
    </row>
    <row r="388" spans="2:5" x14ac:dyDescent="0.25">
      <c r="B388" s="14"/>
      <c r="C388" s="14"/>
      <c r="D388" s="14"/>
      <c r="E388" s="14"/>
    </row>
    <row r="389" spans="2:5" x14ac:dyDescent="0.25">
      <c r="B389" s="14"/>
      <c r="C389" s="14"/>
      <c r="D389" s="14"/>
      <c r="E389" s="14"/>
    </row>
    <row r="390" spans="2:5" x14ac:dyDescent="0.25">
      <c r="B390" s="14"/>
      <c r="C390" s="14"/>
      <c r="D390" s="14"/>
      <c r="E390" s="14"/>
    </row>
    <row r="391" spans="2:5" x14ac:dyDescent="0.25">
      <c r="B391" s="14"/>
      <c r="C391" s="14"/>
      <c r="D391" s="14"/>
      <c r="E391" s="14"/>
    </row>
    <row r="392" spans="2:5" x14ac:dyDescent="0.25">
      <c r="B392" s="14"/>
      <c r="C392" s="14"/>
      <c r="D392" s="14"/>
      <c r="E392" s="14"/>
    </row>
    <row r="393" spans="2:5" x14ac:dyDescent="0.25">
      <c r="B393" s="14"/>
      <c r="C393" s="14"/>
      <c r="D393" s="14"/>
      <c r="E393" s="14"/>
    </row>
    <row r="394" spans="2:5" x14ac:dyDescent="0.25">
      <c r="B394" s="14"/>
      <c r="C394" s="14"/>
      <c r="D394" s="14"/>
      <c r="E394" s="14"/>
    </row>
    <row r="395" spans="2:5" x14ac:dyDescent="0.25">
      <c r="B395" s="14"/>
      <c r="C395" s="14"/>
      <c r="D395" s="14"/>
      <c r="E395" s="14"/>
    </row>
    <row r="396" spans="2:5" x14ac:dyDescent="0.25">
      <c r="B396" s="14"/>
      <c r="C396" s="14"/>
      <c r="D396" s="14"/>
      <c r="E396" s="14"/>
    </row>
    <row r="397" spans="2:5" x14ac:dyDescent="0.25">
      <c r="B397" s="14"/>
      <c r="C397" s="14"/>
      <c r="D397" s="14"/>
      <c r="E397" s="14"/>
    </row>
    <row r="398" spans="2:5" x14ac:dyDescent="0.25">
      <c r="B398" s="14"/>
      <c r="C398" s="14"/>
      <c r="D398" s="14"/>
      <c r="E398" s="14"/>
    </row>
    <row r="399" spans="2:5" x14ac:dyDescent="0.25">
      <c r="B399" s="14"/>
      <c r="C399" s="14"/>
      <c r="D399" s="14"/>
      <c r="E399" s="14"/>
    </row>
    <row r="400" spans="2:5" x14ac:dyDescent="0.25">
      <c r="B400" s="14"/>
      <c r="C400" s="14"/>
      <c r="D400" s="14"/>
      <c r="E400" s="14"/>
    </row>
    <row r="401" spans="2:5" x14ac:dyDescent="0.25">
      <c r="B401" s="14"/>
      <c r="C401" s="14"/>
      <c r="D401" s="14"/>
      <c r="E401" s="14"/>
    </row>
    <row r="402" spans="2:5" x14ac:dyDescent="0.25">
      <c r="B402" s="14"/>
      <c r="C402" s="14"/>
      <c r="D402" s="14"/>
      <c r="E402" s="14"/>
    </row>
    <row r="403" spans="2:5" x14ac:dyDescent="0.2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21"/>
  <sheetViews>
    <sheetView showGridLines="0" showRowColHeaders="0" workbookViewId="0">
      <selection activeCell="C5" sqref="C5"/>
    </sheetView>
  </sheetViews>
  <sheetFormatPr defaultColWidth="0" defaultRowHeight="15" zeroHeight="1" x14ac:dyDescent="0.25"/>
  <cols>
    <col min="1" max="1" width="8.7109375" customWidth="1"/>
    <col min="2" max="2" width="20.85546875" customWidth="1"/>
    <col min="3" max="3" width="20.28515625" customWidth="1"/>
    <col min="4" max="4" width="16.5703125" customWidth="1"/>
    <col min="5" max="5" width="12.140625" customWidth="1"/>
    <col min="6" max="6" width="12.7109375" customWidth="1"/>
    <col min="7" max="7" width="12.28515625" customWidth="1"/>
    <col min="8" max="8" width="20.28515625" customWidth="1"/>
    <col min="9" max="9" width="17.42578125" customWidth="1"/>
    <col min="10" max="24" width="8.7109375" style="24" customWidth="1"/>
    <col min="25" max="16384" width="8.7109375" hidden="1"/>
  </cols>
  <sheetData>
    <row r="1" spans="1:24" ht="23.25" x14ac:dyDescent="0.35">
      <c r="A1" s="25" t="s">
        <v>158</v>
      </c>
    </row>
    <row r="2" spans="1:24" x14ac:dyDescent="0.25"/>
    <row r="3" spans="1:24" ht="15.75" thickBot="1" x14ac:dyDescent="0.3"/>
    <row r="4" spans="1:24" s="163" customFormat="1" ht="45.75" thickBot="1" x14ac:dyDescent="0.3">
      <c r="A4"/>
      <c r="B4" s="88" t="str">
        <f>Setup!B15</f>
        <v>Clusters</v>
      </c>
      <c r="C4" s="89" t="s">
        <v>176</v>
      </c>
      <c r="D4" s="89" t="s">
        <v>169</v>
      </c>
      <c r="E4" s="88" t="s">
        <v>153</v>
      </c>
      <c r="F4" s="88" t="s">
        <v>154</v>
      </c>
      <c r="G4" s="88" t="s">
        <v>82</v>
      </c>
      <c r="H4" s="89" t="s">
        <v>243</v>
      </c>
      <c r="I4" s="88" t="s">
        <v>168</v>
      </c>
      <c r="J4" s="24"/>
      <c r="K4" s="24"/>
      <c r="L4" s="24"/>
      <c r="M4" s="24"/>
      <c r="N4" s="24"/>
      <c r="O4" s="24"/>
      <c r="P4" s="24" t="s">
        <v>49</v>
      </c>
      <c r="Q4" s="24"/>
      <c r="R4" s="24" t="s">
        <v>47</v>
      </c>
      <c r="S4" s="24"/>
      <c r="T4" s="24" t="s">
        <v>49</v>
      </c>
      <c r="U4" s="24" t="s">
        <v>47</v>
      </c>
      <c r="V4" s="24" t="s">
        <v>60</v>
      </c>
      <c r="W4" s="24" t="s">
        <v>60</v>
      </c>
      <c r="X4" s="24" t="s">
        <v>60</v>
      </c>
    </row>
    <row r="5" spans="1:24" s="163" customFormat="1" x14ac:dyDescent="0.25">
      <c r="A5"/>
      <c r="B5" s="37" t="str">
        <f>Setup!A20</f>
        <v>Caseload 1</v>
      </c>
      <c r="C5" s="127"/>
      <c r="D5" s="127"/>
      <c r="E5" s="128"/>
      <c r="F5" s="128"/>
      <c r="G5" s="120"/>
      <c r="H5" s="99">
        <f t="shared" ref="H5:H20" si="0">IF(G5="Weeks",C5*((E5*7)+(F5*7-E5*7)/2),C5*(E5+(F5-E5)/2))</f>
        <v>0</v>
      </c>
      <c r="I5" s="73" t="str">
        <f>IF(H5&lt;&gt;0,TEXT(H5-(H5/100*5),"#")&amp;" - "&amp;TEXT(H5+(H5/100*5),"#"),"")</f>
        <v/>
      </c>
      <c r="J5" s="24">
        <f>H5-(H5/100*5)</f>
        <v>0</v>
      </c>
      <c r="K5" s="24">
        <f>H5+(H5/100*5)</f>
        <v>0</v>
      </c>
      <c r="L5" s="24">
        <f>K5-J5</f>
        <v>0</v>
      </c>
      <c r="M5" s="174">
        <f>MAX(0,D5-J5)</f>
        <v>0</v>
      </c>
      <c r="N5" s="174">
        <f>MAX(0,D5-K5)</f>
        <v>0</v>
      </c>
      <c r="O5" s="24" t="str">
        <f>IF(TEXT(N5,"#")="",0,TEXT(N5,"#"))&amp;" - "&amp;IF(TEXT(M5,"#")="",0,TEXT(M5,"#"))</f>
        <v>0 - 0</v>
      </c>
      <c r="P5" s="24">
        <f>(N5*INDEX(Service!$B$6:$J$80,MATCH(B5,Service!$B$6:$B$80,0),8))/IF(Summary!$B$7="hours",60,1)</f>
        <v>0</v>
      </c>
      <c r="Q5" s="24">
        <f>(M5*INDEX(Service!$B$6:$J$80,MATCH(B5,Service!$B$6:$B$80,0),8))/IF(Summary!$B$7="hours",60,1)</f>
        <v>0</v>
      </c>
      <c r="R5" s="24">
        <f>(N5*INDEX(Service!$B$6:$J$80,MATCH(B5,Service!$B$6:$B$80,0),9))/IF(Summary!$B$7="hours",60,1)</f>
        <v>0</v>
      </c>
      <c r="S5" s="24">
        <f>(M5*INDEX(Service!$B$6:$J$80,MATCH(B5,Service!$B$6:$B$80,0),9))/IF(Summary!$B$7="hours",60,1)</f>
        <v>0</v>
      </c>
      <c r="T5" s="24" t="str">
        <f>IF(TEXT(P5,"#")="",0,TEXT(P5,"#"))&amp;" - "&amp;IF(TEXT(Q5,"#")="",0,TEXT(Q5,"#"))</f>
        <v>0 - 0</v>
      </c>
      <c r="U5" s="24" t="str">
        <f>IF(TEXT(R5,"#")="",0,TEXT(R5,"#"))&amp;" - "&amp;IF(TEXT(S5,"#")="",0,TEXT(S5,"#"))</f>
        <v>0 - 0</v>
      </c>
      <c r="V5" s="24">
        <f>P5+R5</f>
        <v>0</v>
      </c>
      <c r="W5" s="24">
        <f>Q5+S5</f>
        <v>0</v>
      </c>
      <c r="X5" s="24" t="str">
        <f>IF(TEXT(P5+R5,"#")="",0,TEXT(P5+R5,"#"))&amp;" - "&amp;IF(TEXT(Q5+S5,"#")="",0,TEXT(Q5+S5,"#"))</f>
        <v>0 - 0</v>
      </c>
    </row>
    <row r="6" spans="1:24" s="163" customFormat="1" x14ac:dyDescent="0.25">
      <c r="A6"/>
      <c r="B6" s="47" t="str">
        <f>Setup!A21</f>
        <v>Caseload 2</v>
      </c>
      <c r="C6" s="129"/>
      <c r="D6" s="129"/>
      <c r="E6" s="130"/>
      <c r="F6" s="130"/>
      <c r="G6" s="121"/>
      <c r="H6" s="100">
        <f t="shared" si="0"/>
        <v>0</v>
      </c>
      <c r="I6" s="74" t="str">
        <f t="shared" ref="I6:I20" si="1">IF(H6&lt;&gt;0,TEXT(H6-(H6/100*5),"#")&amp;" - "&amp;TEXT(H6+(H6/100*5),"#"),"")</f>
        <v/>
      </c>
      <c r="J6" s="24">
        <f t="shared" ref="J6:J19" si="2">H6-(H6/100*5)</f>
        <v>0</v>
      </c>
      <c r="K6" s="24">
        <f t="shared" ref="K6:K19" si="3">H6+(H6/100*5)</f>
        <v>0</v>
      </c>
      <c r="L6" s="24">
        <f t="shared" ref="L6:L19" si="4">K6-J6</f>
        <v>0</v>
      </c>
      <c r="M6" s="174">
        <f t="shared" ref="M6:M20" si="5">MAX(0,D6-J6)</f>
        <v>0</v>
      </c>
      <c r="N6" s="174">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3" customFormat="1" ht="15.75" thickBot="1" x14ac:dyDescent="0.3">
      <c r="A7"/>
      <c r="B7" s="47" t="str">
        <f>Setup!A22</f>
        <v>Caseload 3</v>
      </c>
      <c r="C7" s="129"/>
      <c r="D7" s="129"/>
      <c r="E7" s="130"/>
      <c r="F7" s="130"/>
      <c r="G7" s="121"/>
      <c r="H7" s="100">
        <f t="shared" si="0"/>
        <v>0</v>
      </c>
      <c r="I7" s="74" t="str">
        <f t="shared" si="1"/>
        <v/>
      </c>
      <c r="J7" s="24">
        <f t="shared" si="2"/>
        <v>0</v>
      </c>
      <c r="K7" s="24">
        <f t="shared" si="3"/>
        <v>0</v>
      </c>
      <c r="L7" s="24">
        <f t="shared" si="4"/>
        <v>0</v>
      </c>
      <c r="M7" s="174">
        <f t="shared" si="5"/>
        <v>0</v>
      </c>
      <c r="N7" s="174">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3" customFormat="1" hidden="1" x14ac:dyDescent="0.25">
      <c r="A8"/>
      <c r="B8" s="47" t="str">
        <f>Setup!A23</f>
        <v>Caseload 4</v>
      </c>
      <c r="C8" s="129"/>
      <c r="D8" s="129"/>
      <c r="E8" s="130"/>
      <c r="F8" s="130"/>
      <c r="G8" s="121"/>
      <c r="H8" s="100">
        <f t="shared" si="0"/>
        <v>0</v>
      </c>
      <c r="I8" s="74" t="str">
        <f t="shared" si="1"/>
        <v/>
      </c>
      <c r="J8" s="24">
        <f t="shared" si="2"/>
        <v>0</v>
      </c>
      <c r="K8" s="24">
        <f t="shared" si="3"/>
        <v>0</v>
      </c>
      <c r="L8" s="24">
        <f t="shared" si="4"/>
        <v>0</v>
      </c>
      <c r="M8" s="174">
        <f t="shared" si="5"/>
        <v>0</v>
      </c>
      <c r="N8" s="174">
        <f t="shared" si="6"/>
        <v>0</v>
      </c>
      <c r="O8" s="24" t="str">
        <f t="shared" si="7"/>
        <v>0 - 0</v>
      </c>
      <c r="P8" s="24">
        <f>(N8*INDEX(Service!$B$6:$J$80,MATCH(B8,Service!$B$6:$B$80,0),8))/IF(Summary!$B$7="hours",60,1)</f>
        <v>0</v>
      </c>
      <c r="Q8" s="24">
        <f>(M8*INDEX(Service!$B$6:$J$80,MATCH(B8,Service!$B$6:$B$80,0),8))/IF(Summary!$B$7="hours",60,1)</f>
        <v>0</v>
      </c>
      <c r="R8" s="24">
        <f>(N8*INDEX(Service!$B$6:$J$80,MATCH(B8,Service!$B$6:$B$80,0),9))/IF(Summary!$B$7="hours",60,1)</f>
        <v>0</v>
      </c>
      <c r="S8" s="24">
        <f>(M8*INDEX(Service!$B$6:$J$80,MATCH(B8,Service!$B$6:$B$80,0),9))/IF(Summary!$B$7="hours",60,1)</f>
        <v>0</v>
      </c>
      <c r="T8" s="24" t="str">
        <f t="shared" si="8"/>
        <v>0 - 0</v>
      </c>
      <c r="U8" s="24" t="str">
        <f t="shared" si="9"/>
        <v>0 - 0</v>
      </c>
      <c r="V8" s="24">
        <f t="shared" si="10"/>
        <v>0</v>
      </c>
      <c r="W8" s="24">
        <f t="shared" si="11"/>
        <v>0</v>
      </c>
      <c r="X8" s="24" t="str">
        <f t="shared" si="12"/>
        <v>0 - 0</v>
      </c>
    </row>
    <row r="9" spans="1:24" s="163" customFormat="1" hidden="1" x14ac:dyDescent="0.25">
      <c r="A9"/>
      <c r="B9" s="47" t="str">
        <f>Setup!A24</f>
        <v>Caseload 5</v>
      </c>
      <c r="C9" s="129"/>
      <c r="D9" s="129"/>
      <c r="E9" s="130"/>
      <c r="F9" s="130"/>
      <c r="G9" s="121"/>
      <c r="H9" s="100">
        <f t="shared" si="0"/>
        <v>0</v>
      </c>
      <c r="I9" s="74" t="str">
        <f t="shared" si="1"/>
        <v/>
      </c>
      <c r="J9" s="24">
        <f t="shared" si="2"/>
        <v>0</v>
      </c>
      <c r="K9" s="24">
        <f t="shared" si="3"/>
        <v>0</v>
      </c>
      <c r="L9" s="24">
        <f t="shared" si="4"/>
        <v>0</v>
      </c>
      <c r="M9" s="174">
        <f t="shared" si="5"/>
        <v>0</v>
      </c>
      <c r="N9" s="174">
        <f t="shared" si="6"/>
        <v>0</v>
      </c>
      <c r="O9" s="24" t="str">
        <f t="shared" si="7"/>
        <v>0 - 0</v>
      </c>
      <c r="P9" s="24">
        <f>(N9*INDEX(Service!$B$6:$J$80,MATCH(B9,Service!$B$6:$B$80,0),8))/IF(Summary!$B$7="hours",60,1)</f>
        <v>0</v>
      </c>
      <c r="Q9" s="24">
        <f>(M9*INDEX(Service!$B$6:$J$80,MATCH(B9,Service!$B$6:$B$80,0),8))/IF(Summary!$B$7="hours",60,1)</f>
        <v>0</v>
      </c>
      <c r="R9" s="24">
        <f>(N9*INDEX(Service!$B$6:$J$80,MATCH(B9,Service!$B$6:$B$80,0),9))/IF(Summary!$B$7="hours",60,1)</f>
        <v>0</v>
      </c>
      <c r="S9" s="24">
        <f>(M9*INDEX(Service!$B$6:$J$80,MATCH(B9,Service!$B$6:$B$80,0),9))/IF(Summary!$B$7="hours",60,1)</f>
        <v>0</v>
      </c>
      <c r="T9" s="24" t="str">
        <f t="shared" si="8"/>
        <v>0 - 0</v>
      </c>
      <c r="U9" s="24" t="str">
        <f t="shared" si="9"/>
        <v>0 - 0</v>
      </c>
      <c r="V9" s="24">
        <f t="shared" si="10"/>
        <v>0</v>
      </c>
      <c r="W9" s="24">
        <f t="shared" si="11"/>
        <v>0</v>
      </c>
      <c r="X9" s="24" t="str">
        <f t="shared" si="12"/>
        <v>0 - 0</v>
      </c>
    </row>
    <row r="10" spans="1:24" s="163" customFormat="1" hidden="1" x14ac:dyDescent="0.25">
      <c r="A10"/>
      <c r="B10" s="47" t="str">
        <f>Setup!A25</f>
        <v>Caseload 6</v>
      </c>
      <c r="C10" s="131"/>
      <c r="D10" s="129"/>
      <c r="E10" s="130"/>
      <c r="F10" s="130"/>
      <c r="G10" s="121"/>
      <c r="H10" s="100">
        <f t="shared" si="0"/>
        <v>0</v>
      </c>
      <c r="I10" s="74" t="str">
        <f t="shared" si="1"/>
        <v/>
      </c>
      <c r="J10" s="24">
        <f t="shared" si="2"/>
        <v>0</v>
      </c>
      <c r="K10" s="24">
        <f t="shared" si="3"/>
        <v>0</v>
      </c>
      <c r="L10" s="24">
        <f t="shared" si="4"/>
        <v>0</v>
      </c>
      <c r="M10" s="174">
        <f t="shared" si="5"/>
        <v>0</v>
      </c>
      <c r="N10" s="174">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3" customFormat="1" hidden="1" x14ac:dyDescent="0.25">
      <c r="A11"/>
      <c r="B11" s="47" t="str">
        <f>Setup!A26</f>
        <v>Caseload 7</v>
      </c>
      <c r="C11" s="131"/>
      <c r="D11" s="129"/>
      <c r="E11" s="130"/>
      <c r="F11" s="130"/>
      <c r="G11" s="121"/>
      <c r="H11" s="100">
        <f t="shared" si="0"/>
        <v>0</v>
      </c>
      <c r="I11" s="74" t="str">
        <f t="shared" si="1"/>
        <v/>
      </c>
      <c r="J11" s="24">
        <f t="shared" si="2"/>
        <v>0</v>
      </c>
      <c r="K11" s="24">
        <f t="shared" si="3"/>
        <v>0</v>
      </c>
      <c r="L11" s="24">
        <f t="shared" si="4"/>
        <v>0</v>
      </c>
      <c r="M11" s="174">
        <f t="shared" si="5"/>
        <v>0</v>
      </c>
      <c r="N11" s="174">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3" customFormat="1" hidden="1" x14ac:dyDescent="0.25">
      <c r="A12"/>
      <c r="B12" s="47" t="str">
        <f>Setup!A27</f>
        <v>Caseload 8</v>
      </c>
      <c r="C12" s="131"/>
      <c r="D12" s="129"/>
      <c r="E12" s="130"/>
      <c r="F12" s="130"/>
      <c r="G12" s="121"/>
      <c r="H12" s="100">
        <f t="shared" si="0"/>
        <v>0</v>
      </c>
      <c r="I12" s="74" t="str">
        <f t="shared" si="1"/>
        <v/>
      </c>
      <c r="J12" s="24">
        <f t="shared" si="2"/>
        <v>0</v>
      </c>
      <c r="K12" s="24">
        <f t="shared" si="3"/>
        <v>0</v>
      </c>
      <c r="L12" s="24">
        <f t="shared" si="4"/>
        <v>0</v>
      </c>
      <c r="M12" s="174">
        <f t="shared" si="5"/>
        <v>0</v>
      </c>
      <c r="N12" s="174">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3" customFormat="1" hidden="1" x14ac:dyDescent="0.25">
      <c r="A13"/>
      <c r="B13" s="47" t="str">
        <f>Setup!A28</f>
        <v>Caseload 9</v>
      </c>
      <c r="C13" s="131"/>
      <c r="D13" s="129"/>
      <c r="E13" s="130"/>
      <c r="F13" s="130"/>
      <c r="G13" s="121"/>
      <c r="H13" s="100">
        <f t="shared" si="0"/>
        <v>0</v>
      </c>
      <c r="I13" s="74" t="str">
        <f t="shared" si="1"/>
        <v/>
      </c>
      <c r="J13" s="24">
        <f t="shared" si="2"/>
        <v>0</v>
      </c>
      <c r="K13" s="24">
        <f t="shared" si="3"/>
        <v>0</v>
      </c>
      <c r="L13" s="24">
        <f t="shared" si="4"/>
        <v>0</v>
      </c>
      <c r="M13" s="174">
        <f t="shared" si="5"/>
        <v>0</v>
      </c>
      <c r="N13" s="174">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3" customFormat="1" hidden="1" x14ac:dyDescent="0.25">
      <c r="A14"/>
      <c r="B14" s="47" t="str">
        <f>Setup!A29</f>
        <v>Caseload 10</v>
      </c>
      <c r="C14" s="131"/>
      <c r="D14" s="129"/>
      <c r="E14" s="130"/>
      <c r="F14" s="130"/>
      <c r="G14" s="121"/>
      <c r="H14" s="100">
        <f t="shared" si="0"/>
        <v>0</v>
      </c>
      <c r="I14" s="74" t="str">
        <f t="shared" si="1"/>
        <v/>
      </c>
      <c r="J14" s="24">
        <f t="shared" si="2"/>
        <v>0</v>
      </c>
      <c r="K14" s="24">
        <f t="shared" si="3"/>
        <v>0</v>
      </c>
      <c r="L14" s="24">
        <f t="shared" si="4"/>
        <v>0</v>
      </c>
      <c r="M14" s="174">
        <f t="shared" si="5"/>
        <v>0</v>
      </c>
      <c r="N14" s="174">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3" customFormat="1" ht="15.75" hidden="1" thickBot="1" x14ac:dyDescent="0.3">
      <c r="A15"/>
      <c r="B15" s="47" t="str">
        <f>Setup!A30</f>
        <v>Caseload 11</v>
      </c>
      <c r="C15" s="131"/>
      <c r="D15" s="129"/>
      <c r="E15" s="130"/>
      <c r="F15" s="130"/>
      <c r="G15" s="121"/>
      <c r="H15" s="100">
        <f t="shared" si="0"/>
        <v>0</v>
      </c>
      <c r="I15" s="74" t="str">
        <f t="shared" si="1"/>
        <v/>
      </c>
      <c r="J15" s="24">
        <f t="shared" si="2"/>
        <v>0</v>
      </c>
      <c r="K15" s="24">
        <f t="shared" si="3"/>
        <v>0</v>
      </c>
      <c r="L15" s="24">
        <f t="shared" si="4"/>
        <v>0</v>
      </c>
      <c r="M15" s="174">
        <f t="shared" si="5"/>
        <v>0</v>
      </c>
      <c r="N15" s="174">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3" customFormat="1" hidden="1" x14ac:dyDescent="0.25">
      <c r="A16"/>
      <c r="B16" s="47" t="str">
        <f>Setup!A31</f>
        <v>Caseload 12</v>
      </c>
      <c r="C16" s="131"/>
      <c r="D16" s="129"/>
      <c r="E16" s="130"/>
      <c r="F16" s="130"/>
      <c r="G16" s="121"/>
      <c r="H16" s="100">
        <f t="shared" si="0"/>
        <v>0</v>
      </c>
      <c r="I16" s="74" t="str">
        <f t="shared" si="1"/>
        <v/>
      </c>
      <c r="J16" s="24">
        <f t="shared" si="2"/>
        <v>0</v>
      </c>
      <c r="K16" s="24">
        <f t="shared" si="3"/>
        <v>0</v>
      </c>
      <c r="L16" s="24">
        <f t="shared" si="4"/>
        <v>0</v>
      </c>
      <c r="M16" s="174">
        <f t="shared" si="5"/>
        <v>0</v>
      </c>
      <c r="N16" s="174">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3" customFormat="1" ht="15.75" hidden="1" thickBot="1" x14ac:dyDescent="0.3">
      <c r="A17"/>
      <c r="B17" s="47" t="str">
        <f>Setup!A32</f>
        <v>Caseload 13</v>
      </c>
      <c r="C17" s="131"/>
      <c r="D17" s="129"/>
      <c r="E17" s="130"/>
      <c r="F17" s="130"/>
      <c r="G17" s="121"/>
      <c r="H17" s="100">
        <f t="shared" si="0"/>
        <v>0</v>
      </c>
      <c r="I17" s="74" t="str">
        <f t="shared" si="1"/>
        <v/>
      </c>
      <c r="J17" s="24">
        <f t="shared" si="2"/>
        <v>0</v>
      </c>
      <c r="K17" s="24">
        <f t="shared" si="3"/>
        <v>0</v>
      </c>
      <c r="L17" s="24">
        <f t="shared" si="4"/>
        <v>0</v>
      </c>
      <c r="M17" s="174">
        <f t="shared" si="5"/>
        <v>0</v>
      </c>
      <c r="N17" s="174">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3" customFormat="1" hidden="1" x14ac:dyDescent="0.25">
      <c r="A18"/>
      <c r="B18" s="47" t="str">
        <f>Setup!A33</f>
        <v>Caseload 14</v>
      </c>
      <c r="C18" s="131"/>
      <c r="D18" s="129"/>
      <c r="E18" s="130"/>
      <c r="F18" s="130"/>
      <c r="G18" s="121"/>
      <c r="H18" s="100">
        <f t="shared" si="0"/>
        <v>0</v>
      </c>
      <c r="I18" s="74" t="str">
        <f t="shared" si="1"/>
        <v/>
      </c>
      <c r="J18" s="24">
        <f t="shared" si="2"/>
        <v>0</v>
      </c>
      <c r="K18" s="24">
        <f t="shared" si="3"/>
        <v>0</v>
      </c>
      <c r="L18" s="24">
        <f t="shared" si="4"/>
        <v>0</v>
      </c>
      <c r="M18" s="174">
        <f t="shared" si="5"/>
        <v>0</v>
      </c>
      <c r="N18" s="174">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3" customFormat="1" ht="15.75" hidden="1" thickBot="1" x14ac:dyDescent="0.3">
      <c r="A19"/>
      <c r="B19" s="48" t="str">
        <f>Setup!A34</f>
        <v>Caseload 15</v>
      </c>
      <c r="C19" s="132"/>
      <c r="D19" s="129"/>
      <c r="E19" s="133"/>
      <c r="F19" s="133"/>
      <c r="G19" s="126"/>
      <c r="H19" s="101">
        <f t="shared" si="0"/>
        <v>0</v>
      </c>
      <c r="I19" s="75" t="str">
        <f t="shared" si="1"/>
        <v/>
      </c>
      <c r="J19" s="24">
        <f t="shared" si="2"/>
        <v>0</v>
      </c>
      <c r="K19" s="24">
        <f t="shared" si="3"/>
        <v>0</v>
      </c>
      <c r="L19" s="24">
        <f t="shared" si="4"/>
        <v>0</v>
      </c>
      <c r="M19" s="174">
        <f t="shared" si="5"/>
        <v>0</v>
      </c>
      <c r="N19" s="174">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3" customFormat="1" ht="15.75" thickBot="1" x14ac:dyDescent="0.3">
      <c r="A20"/>
      <c r="B20" s="91" t="s">
        <v>170</v>
      </c>
      <c r="C20" s="119"/>
      <c r="D20" s="119"/>
      <c r="E20" s="119"/>
      <c r="F20" s="119"/>
      <c r="G20" s="125"/>
      <c r="H20" s="102">
        <f t="shared" si="0"/>
        <v>0</v>
      </c>
      <c r="I20" s="90" t="str">
        <f t="shared" si="1"/>
        <v/>
      </c>
      <c r="J20" s="24">
        <f>H20-(H20/100*5)</f>
        <v>0</v>
      </c>
      <c r="K20" s="24">
        <f>H20+(H20/100*5)</f>
        <v>0</v>
      </c>
      <c r="L20" s="24">
        <f>K20-J20</f>
        <v>0</v>
      </c>
      <c r="M20" s="174">
        <f t="shared" si="5"/>
        <v>0</v>
      </c>
      <c r="N20" s="174">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3" customFormat="1" x14ac:dyDescent="0.25">
      <c r="A21"/>
      <c r="B21"/>
      <c r="C21"/>
      <c r="D21"/>
      <c r="E21"/>
      <c r="F21"/>
      <c r="G21"/>
      <c r="H21"/>
      <c r="I21"/>
      <c r="J21" s="24"/>
      <c r="K21" s="24"/>
      <c r="L21" s="24"/>
      <c r="M21" s="24"/>
      <c r="N21" s="24"/>
      <c r="O21" s="24"/>
      <c r="P21" s="24"/>
      <c r="Q21" s="24"/>
      <c r="R21" s="24"/>
      <c r="S21" s="24"/>
      <c r="T21" s="24"/>
      <c r="U21" s="24"/>
      <c r="V21" s="24"/>
      <c r="W21" s="24"/>
      <c r="X21" s="24"/>
    </row>
  </sheetData>
  <sheetProtection algorithmName="SHA-512" hashValue="l1jNCh4eRAteWzDuIaC0KTuQtZECWFD0x6WshB+ry7V6l89DLnTll+qVRVwU0K+ZCd6MM/VUiDq0CwO22JBwew==" saltValue="dhxlNsYDf8EJGf97Qtds9g==" spinCount="100000" sheet="1" objects="1" scenarios="1"/>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showRowColHeaders="0" zoomScaleNormal="100" workbookViewId="0">
      <selection activeCell="D6" sqref="D6"/>
    </sheetView>
  </sheetViews>
  <sheetFormatPr defaultColWidth="0" defaultRowHeight="15" zeroHeight="1" x14ac:dyDescent="0.25"/>
  <cols>
    <col min="1" max="1" width="8.7109375" customWidth="1"/>
    <col min="2" max="2" width="18.5703125" bestFit="1" customWidth="1"/>
    <col min="3" max="3" width="23.28515625" customWidth="1"/>
    <col min="4" max="4" width="20.7109375" bestFit="1" customWidth="1"/>
    <col min="5" max="5" width="9.7109375" bestFit="1" customWidth="1"/>
    <col min="6" max="6" width="16.42578125" customWidth="1"/>
    <col min="7" max="7" width="19.140625" hidden="1" customWidth="1"/>
    <col min="8" max="8" width="34.7109375" bestFit="1" customWidth="1"/>
    <col min="9" max="9" width="35.28515625" customWidth="1"/>
    <col min="10" max="10" width="37.85546875" customWidth="1"/>
    <col min="11" max="11" width="8.7109375" customWidth="1"/>
    <col min="12" max="16384" width="8.7109375" hidden="1"/>
  </cols>
  <sheetData>
    <row r="1" spans="1:10" ht="23.25" x14ac:dyDescent="0.35">
      <c r="A1" s="25" t="s">
        <v>127</v>
      </c>
    </row>
    <row r="2" spans="1:10" ht="24" thickBot="1" x14ac:dyDescent="0.4">
      <c r="A2" s="25"/>
    </row>
    <row r="3" spans="1:10" ht="24" thickBot="1" x14ac:dyDescent="0.4">
      <c r="A3" s="25"/>
      <c r="B3" s="50" t="s">
        <v>184</v>
      </c>
      <c r="C3" s="134" t="s">
        <v>131</v>
      </c>
    </row>
    <row r="4" spans="1:10" ht="15.75" thickBot="1" x14ac:dyDescent="0.3"/>
    <row r="5" spans="1:10" ht="39" customHeight="1" thickBot="1" x14ac:dyDescent="0.3">
      <c r="B5" s="50" t="str">
        <f>Setup!B15</f>
        <v>Clusters</v>
      </c>
      <c r="C5" s="51" t="s">
        <v>43</v>
      </c>
      <c r="D5" s="51" t="s">
        <v>152</v>
      </c>
      <c r="E5" s="51" t="s">
        <v>44</v>
      </c>
      <c r="F5" s="51" t="s">
        <v>46</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clusters - Non-group sessions</v>
      </c>
      <c r="J5" s="51" t="str">
        <f>"Minutes per week required per patient per "&amp;LOWER(Setup!B15)&amp;" - group sessions"&amp;IF(C3="No"," (est.)","")</f>
        <v>Minutes per week required per patient per clusters - group sessions (est.)</v>
      </c>
    </row>
    <row r="6" spans="1:10" x14ac:dyDescent="0.25">
      <c r="B6" s="94" t="str" cm="1">
        <f t="array" ref="B6">INDEX('Data Validation (Hide)'!$B$2:$B$16,ROUNDUP(ROW(A1)/5,0),1)</f>
        <v>Caseload 1</v>
      </c>
      <c r="C6" s="135"/>
      <c r="D6" s="136"/>
      <c r="E6" s="136"/>
      <c r="F6" s="137"/>
      <c r="G6" s="4" t="e">
        <f>INDEX('Data Validation (Hide)'!$K$2:$L$9,MATCH(Service!F6,'Data Validation (Hide)'!$K$2:$K$9,0),2)</f>
        <v>#N/A</v>
      </c>
      <c r="H6" s="70" t="str">
        <f>IFERROR((G6*D6)/E6,"")</f>
        <v/>
      </c>
      <c r="I6" s="205">
        <f>SUMIF($E$6:$E$10,1,$H$6:$H$10)</f>
        <v>0</v>
      </c>
      <c r="J6" s="202">
        <f>SUMIF($E$6:$E$10,"&gt;"&amp;1,$H$6:$H$10)</f>
        <v>0</v>
      </c>
    </row>
    <row r="7" spans="1:10" x14ac:dyDescent="0.25">
      <c r="B7" s="95" t="str" cm="1">
        <f t="array" ref="B7">INDEX('Data Validation (Hide)'!$B$2:$B$16,ROUNDUP(ROW(A2)/5,0),1)</f>
        <v>Caseload 1</v>
      </c>
      <c r="C7" s="138"/>
      <c r="D7" s="139"/>
      <c r="E7" s="139"/>
      <c r="F7" s="140"/>
      <c r="G7" s="18" t="e">
        <f>INDEX('Data Validation (Hide)'!$K$2:$L$9,MATCH(Service!F7,'Data Validation (Hide)'!$K$2:$K$9,0),2)</f>
        <v>#N/A</v>
      </c>
      <c r="H7" s="71" t="str">
        <f t="shared" ref="H7:H37" si="0">IFERROR((G7*D7)/E7,"")</f>
        <v/>
      </c>
      <c r="I7" s="206"/>
      <c r="J7" s="203"/>
    </row>
    <row r="8" spans="1:10" x14ac:dyDescent="0.25">
      <c r="B8" s="93" t="str" cm="1">
        <f t="array" ref="B8">INDEX('Data Validation (Hide)'!$B$2:$B$16,ROUNDUP(ROW(A3)/5,0),1)</f>
        <v>Caseload 1</v>
      </c>
      <c r="C8" s="138"/>
      <c r="D8" s="139"/>
      <c r="E8" s="139"/>
      <c r="F8" s="140"/>
      <c r="G8" s="5" t="e">
        <f>INDEX('Data Validation (Hide)'!$K$2:$L$9,MATCH(Service!F8,'Data Validation (Hide)'!$K$2:$K$9,0),2)</f>
        <v>#N/A</v>
      </c>
      <c r="H8" s="71" t="str">
        <f t="shared" si="0"/>
        <v/>
      </c>
      <c r="I8" s="206"/>
      <c r="J8" s="203"/>
    </row>
    <row r="9" spans="1:10" x14ac:dyDescent="0.25">
      <c r="B9" s="95" t="str" cm="1">
        <f t="array" ref="B9">INDEX('Data Validation (Hide)'!$B$2:$B$16,ROUNDUP(ROW(A4)/5,0),1)</f>
        <v>Caseload 1</v>
      </c>
      <c r="C9" s="138"/>
      <c r="D9" s="139"/>
      <c r="E9" s="139"/>
      <c r="F9" s="140"/>
      <c r="G9" s="5" t="e">
        <f>INDEX('Data Validation (Hide)'!$K$2:$L$9,MATCH(Service!F9,'Data Validation (Hide)'!$K$2:$K$9,0),2)</f>
        <v>#N/A</v>
      </c>
      <c r="H9" s="71" t="str">
        <f t="shared" si="0"/>
        <v/>
      </c>
      <c r="I9" s="206"/>
      <c r="J9" s="203"/>
    </row>
    <row r="10" spans="1:10" ht="15.75" thickBot="1" x14ac:dyDescent="0.3">
      <c r="B10" s="96" t="str" cm="1">
        <f t="array" ref="B10">INDEX('Data Validation (Hide)'!$B$2:$B$16,ROUNDUP(ROW(A5)/5,0),1)</f>
        <v>Caseload 1</v>
      </c>
      <c r="C10" s="141"/>
      <c r="D10" s="142"/>
      <c r="E10" s="142"/>
      <c r="F10" s="143"/>
      <c r="G10" s="9" t="e">
        <f>INDEX('Data Validation (Hide)'!$K$2:$L$9,MATCH(Service!F10,'Data Validation (Hide)'!$K$2:$K$9,0),2)</f>
        <v>#N/A</v>
      </c>
      <c r="H10" s="72" t="str">
        <f t="shared" si="0"/>
        <v/>
      </c>
      <c r="I10" s="207"/>
      <c r="J10" s="204"/>
    </row>
    <row r="11" spans="1:10" x14ac:dyDescent="0.25">
      <c r="B11" s="94" t="str" cm="1">
        <f t="array" ref="B11">INDEX('Data Validation (Hide)'!$B$2:$B$16,ROUNDUP(ROW(A6)/5,0),1)</f>
        <v>Caseload 2</v>
      </c>
      <c r="C11" s="135"/>
      <c r="D11" s="136"/>
      <c r="E11" s="136"/>
      <c r="F11" s="137"/>
      <c r="G11" s="4" t="e">
        <f>INDEX('Data Validation (Hide)'!$K$2:$L$9,MATCH(Service!F11,'Data Validation (Hide)'!$K$2:$K$9,0),2)</f>
        <v>#N/A</v>
      </c>
      <c r="H11" s="70" t="str">
        <f t="shared" si="0"/>
        <v/>
      </c>
      <c r="I11" s="205">
        <f>SUMIF($E$11:$E$15,1,$H$11:$H$15)</f>
        <v>0</v>
      </c>
      <c r="J11" s="205">
        <f>SUMIF($E$11:$E$15,"&gt;"&amp;1,$H$11:$H$15)</f>
        <v>0</v>
      </c>
    </row>
    <row r="12" spans="1:10" x14ac:dyDescent="0.25">
      <c r="B12" s="95" t="str" cm="1">
        <f t="array" ref="B12">INDEX('Data Validation (Hide)'!$B$2:$B$16,ROUNDUP(ROW(A7)/5,0),1)</f>
        <v>Caseload 2</v>
      </c>
      <c r="C12" s="138"/>
      <c r="D12" s="139"/>
      <c r="E12" s="139"/>
      <c r="F12" s="140"/>
      <c r="G12" s="5" t="e">
        <f>INDEX('Data Validation (Hide)'!$K$2:$L$9,MATCH(Service!F12,'Data Validation (Hide)'!$K$2:$K$9,0),2)</f>
        <v>#N/A</v>
      </c>
      <c r="H12" s="71" t="str">
        <f t="shared" si="0"/>
        <v/>
      </c>
      <c r="I12" s="206"/>
      <c r="J12" s="206"/>
    </row>
    <row r="13" spans="1:10" x14ac:dyDescent="0.25">
      <c r="B13" s="93" t="str" cm="1">
        <f t="array" ref="B13">INDEX('Data Validation (Hide)'!$B$2:$B$16,ROUNDUP(ROW(A8)/5,0),1)</f>
        <v>Caseload 2</v>
      </c>
      <c r="C13" s="138"/>
      <c r="D13" s="139"/>
      <c r="E13" s="139"/>
      <c r="F13" s="140"/>
      <c r="G13" s="5" t="e">
        <f>INDEX('Data Validation (Hide)'!$K$2:$L$9,MATCH(Service!F13,'Data Validation (Hide)'!$K$2:$K$9,0),2)</f>
        <v>#N/A</v>
      </c>
      <c r="H13" s="71" t="str">
        <f t="shared" si="0"/>
        <v/>
      </c>
      <c r="I13" s="206"/>
      <c r="J13" s="206"/>
    </row>
    <row r="14" spans="1:10" x14ac:dyDescent="0.25">
      <c r="B14" s="95" t="str" cm="1">
        <f t="array" ref="B14">INDEX('Data Validation (Hide)'!$B$2:$B$16,ROUNDUP(ROW(A9)/5,0),1)</f>
        <v>Caseload 2</v>
      </c>
      <c r="C14" s="138"/>
      <c r="D14" s="139"/>
      <c r="E14" s="139"/>
      <c r="F14" s="140"/>
      <c r="G14" s="5" t="e">
        <f>INDEX('Data Validation (Hide)'!$K$2:$L$9,MATCH(Service!F14,'Data Validation (Hide)'!$K$2:$K$9,0),2)</f>
        <v>#N/A</v>
      </c>
      <c r="H14" s="71" t="str">
        <f t="shared" si="0"/>
        <v/>
      </c>
      <c r="I14" s="206"/>
      <c r="J14" s="206"/>
    </row>
    <row r="15" spans="1:10" ht="15.75" thickBot="1" x14ac:dyDescent="0.3">
      <c r="B15" s="96" t="str" cm="1">
        <f t="array" ref="B15">INDEX('Data Validation (Hide)'!$B$2:$B$16,ROUNDUP(ROW(A10)/5,0),1)</f>
        <v>Caseload 2</v>
      </c>
      <c r="C15" s="141"/>
      <c r="D15" s="142"/>
      <c r="E15" s="142"/>
      <c r="F15" s="143"/>
      <c r="G15" s="9" t="e">
        <f>INDEX('Data Validation (Hide)'!$K$2:$L$9,MATCH(Service!F15,'Data Validation (Hide)'!$K$2:$K$9,0),2)</f>
        <v>#N/A</v>
      </c>
      <c r="H15" s="72" t="str">
        <f t="shared" si="0"/>
        <v/>
      </c>
      <c r="I15" s="207"/>
      <c r="J15" s="207"/>
    </row>
    <row r="16" spans="1:10" x14ac:dyDescent="0.25">
      <c r="B16" s="94" t="str" cm="1">
        <f t="array" ref="B16">INDEX('Data Validation (Hide)'!$B$2:$B$16,ROUNDUP(ROW(A11)/5,0),1)</f>
        <v>Caseload 3</v>
      </c>
      <c r="C16" s="135"/>
      <c r="D16" s="136"/>
      <c r="E16" s="136"/>
      <c r="F16" s="137"/>
      <c r="G16" s="4" t="e">
        <f>INDEX('Data Validation (Hide)'!$K$2:$L$9,MATCH(Service!F16,'Data Validation (Hide)'!$K$2:$K$9,0),2)</f>
        <v>#N/A</v>
      </c>
      <c r="H16" s="70" t="str">
        <f t="shared" si="0"/>
        <v/>
      </c>
      <c r="I16" s="205">
        <f>SUMIF($E$16:$E$20,1,$H$16:$H$20)</f>
        <v>0</v>
      </c>
      <c r="J16" s="205">
        <f>SUMIF($E$16:$E$20,"&gt;"&amp;1,$H$16:$H$20)</f>
        <v>0</v>
      </c>
    </row>
    <row r="17" spans="2:10" x14ac:dyDescent="0.25">
      <c r="B17" s="95" t="str" cm="1">
        <f t="array" ref="B17">INDEX('Data Validation (Hide)'!$B$2:$B$16,ROUNDUP(ROW(A12)/5,0),1)</f>
        <v>Caseload 3</v>
      </c>
      <c r="C17" s="138"/>
      <c r="D17" s="139"/>
      <c r="E17" s="139"/>
      <c r="F17" s="140"/>
      <c r="G17" s="5" t="e">
        <f>INDEX('Data Validation (Hide)'!$K$2:$L$9,MATCH(Service!F17,'Data Validation (Hide)'!$K$2:$K$9,0),2)</f>
        <v>#N/A</v>
      </c>
      <c r="H17" s="71" t="str">
        <f t="shared" si="0"/>
        <v/>
      </c>
      <c r="I17" s="206"/>
      <c r="J17" s="206"/>
    </row>
    <row r="18" spans="2:10" x14ac:dyDescent="0.25">
      <c r="B18" s="93" t="str" cm="1">
        <f t="array" ref="B18">INDEX('Data Validation (Hide)'!$B$2:$B$16,ROUNDUP(ROW(A13)/5,0),1)</f>
        <v>Caseload 3</v>
      </c>
      <c r="C18" s="138"/>
      <c r="D18" s="139"/>
      <c r="E18" s="139"/>
      <c r="F18" s="140"/>
      <c r="G18" s="5" t="e">
        <f>INDEX('Data Validation (Hide)'!$K$2:$L$9,MATCH(Service!F18,'Data Validation (Hide)'!$K$2:$K$9,0),2)</f>
        <v>#N/A</v>
      </c>
      <c r="H18" s="71" t="str">
        <f t="shared" si="0"/>
        <v/>
      </c>
      <c r="I18" s="206"/>
      <c r="J18" s="206"/>
    </row>
    <row r="19" spans="2:10" x14ac:dyDescent="0.25">
      <c r="B19" s="95" t="str" cm="1">
        <f t="array" ref="B19">INDEX('Data Validation (Hide)'!$B$2:$B$16,ROUNDUP(ROW(A14)/5,0),1)</f>
        <v>Caseload 3</v>
      </c>
      <c r="C19" s="138"/>
      <c r="D19" s="139"/>
      <c r="E19" s="139"/>
      <c r="F19" s="140"/>
      <c r="G19" s="5" t="e">
        <f>INDEX('Data Validation (Hide)'!$K$2:$L$9,MATCH(Service!F19,'Data Validation (Hide)'!$K$2:$K$9,0),2)</f>
        <v>#N/A</v>
      </c>
      <c r="H19" s="71" t="str">
        <f t="shared" si="0"/>
        <v/>
      </c>
      <c r="I19" s="206"/>
      <c r="J19" s="206"/>
    </row>
    <row r="20" spans="2:10" ht="15.75" thickBot="1" x14ac:dyDescent="0.3">
      <c r="B20" s="96" t="str" cm="1">
        <f t="array" ref="B20">INDEX('Data Validation (Hide)'!$B$2:$B$16,ROUNDUP(ROW(A15)/5,0),1)</f>
        <v>Caseload 3</v>
      </c>
      <c r="C20" s="141"/>
      <c r="D20" s="142"/>
      <c r="E20" s="142"/>
      <c r="F20" s="143"/>
      <c r="G20" s="9" t="e">
        <f>INDEX('Data Validation (Hide)'!$K$2:$L$9,MATCH(Service!F20,'Data Validation (Hide)'!$K$2:$K$9,0),2)</f>
        <v>#N/A</v>
      </c>
      <c r="H20" s="72" t="str">
        <f t="shared" si="0"/>
        <v/>
      </c>
      <c r="I20" s="207"/>
      <c r="J20" s="207"/>
    </row>
    <row r="21" spans="2:10" hidden="1" x14ac:dyDescent="0.25">
      <c r="B21" s="94" t="str" cm="1">
        <f t="array" ref="B21">INDEX('Data Validation (Hide)'!$B$2:$B$16,ROUNDUP(ROW(A16)/5,0),1)</f>
        <v>Caseload 4</v>
      </c>
      <c r="C21" s="135"/>
      <c r="D21" s="136"/>
      <c r="E21" s="136"/>
      <c r="F21" s="137"/>
      <c r="G21" s="4" t="e">
        <f>INDEX('Data Validation (Hide)'!$K$2:$L$9,MATCH(Service!F21,'Data Validation (Hide)'!$K$2:$K$9,0),2)</f>
        <v>#N/A</v>
      </c>
      <c r="H21" s="70" t="str">
        <f t="shared" si="0"/>
        <v/>
      </c>
      <c r="I21" s="205">
        <f>SUMIF($E$21:$E$25,1,$H$21:$H$25)</f>
        <v>0</v>
      </c>
      <c r="J21" s="205">
        <f>SUMIF($E$21:$E$25,"&gt;"&amp;1,$H$21:$H$25)</f>
        <v>0</v>
      </c>
    </row>
    <row r="22" spans="2:10" hidden="1" x14ac:dyDescent="0.25">
      <c r="B22" s="95" t="str" cm="1">
        <f t="array" ref="B22">INDEX('Data Validation (Hide)'!$B$2:$B$16,ROUNDUP(ROW(A17)/5,0),1)</f>
        <v>Caseload 4</v>
      </c>
      <c r="C22" s="138"/>
      <c r="D22" s="139"/>
      <c r="E22" s="139"/>
      <c r="F22" s="140"/>
      <c r="G22" s="5" t="e">
        <f>INDEX('Data Validation (Hide)'!$K$2:$L$9,MATCH(Service!F22,'Data Validation (Hide)'!$K$2:$K$9,0),2)</f>
        <v>#N/A</v>
      </c>
      <c r="H22" s="71" t="str">
        <f t="shared" si="0"/>
        <v/>
      </c>
      <c r="I22" s="206"/>
      <c r="J22" s="206"/>
    </row>
    <row r="23" spans="2:10" hidden="1" x14ac:dyDescent="0.25">
      <c r="B23" s="93" t="str" cm="1">
        <f t="array" ref="B23">INDEX('Data Validation (Hide)'!$B$2:$B$16,ROUNDUP(ROW(A18)/5,0),1)</f>
        <v>Caseload 4</v>
      </c>
      <c r="C23" s="138"/>
      <c r="D23" s="139"/>
      <c r="E23" s="139"/>
      <c r="F23" s="140"/>
      <c r="G23" s="5" t="e">
        <f>INDEX('Data Validation (Hide)'!$K$2:$L$9,MATCH(Service!F23,'Data Validation (Hide)'!$K$2:$K$9,0),2)</f>
        <v>#N/A</v>
      </c>
      <c r="H23" s="71" t="str">
        <f t="shared" si="0"/>
        <v/>
      </c>
      <c r="I23" s="206"/>
      <c r="J23" s="206"/>
    </row>
    <row r="24" spans="2:10" hidden="1" x14ac:dyDescent="0.25">
      <c r="B24" s="95" t="str" cm="1">
        <f t="array" ref="B24">INDEX('Data Validation (Hide)'!$B$2:$B$16,ROUNDUP(ROW(A19)/5,0),1)</f>
        <v>Caseload 4</v>
      </c>
      <c r="C24" s="138"/>
      <c r="D24" s="139"/>
      <c r="E24" s="139"/>
      <c r="F24" s="140"/>
      <c r="G24" s="5" t="e">
        <f>INDEX('Data Validation (Hide)'!$K$2:$L$9,MATCH(Service!F24,'Data Validation (Hide)'!$K$2:$K$9,0),2)</f>
        <v>#N/A</v>
      </c>
      <c r="H24" s="71" t="str">
        <f t="shared" si="0"/>
        <v/>
      </c>
      <c r="I24" s="206"/>
      <c r="J24" s="206"/>
    </row>
    <row r="25" spans="2:10" ht="15.75" hidden="1" thickBot="1" x14ac:dyDescent="0.3">
      <c r="B25" s="96" t="str" cm="1">
        <f t="array" ref="B25">INDEX('Data Validation (Hide)'!$B$2:$B$16,ROUNDUP(ROW(A20)/5,0),1)</f>
        <v>Caseload 4</v>
      </c>
      <c r="C25" s="141"/>
      <c r="D25" s="142"/>
      <c r="E25" s="142"/>
      <c r="F25" s="143"/>
      <c r="G25" s="9" t="e">
        <f>INDEX('Data Validation (Hide)'!$K$2:$L$9,MATCH(Service!F25,'Data Validation (Hide)'!$K$2:$K$9,0),2)</f>
        <v>#N/A</v>
      </c>
      <c r="H25" s="72" t="str">
        <f t="shared" si="0"/>
        <v/>
      </c>
      <c r="I25" s="207"/>
      <c r="J25" s="207"/>
    </row>
    <row r="26" spans="2:10" hidden="1" x14ac:dyDescent="0.25">
      <c r="B26" s="94" t="str" cm="1">
        <f t="array" ref="B26">INDEX('Data Validation (Hide)'!$B$2:$B$16,ROUNDUP(ROW(A21)/5,0),1)</f>
        <v>Caseload 5</v>
      </c>
      <c r="C26" s="135"/>
      <c r="D26" s="136"/>
      <c r="E26" s="136"/>
      <c r="F26" s="137"/>
      <c r="G26" s="4" t="e">
        <f>INDEX('Data Validation (Hide)'!$K$2:$L$9,MATCH(Service!F26,'Data Validation (Hide)'!$K$2:$K$9,0),2)</f>
        <v>#N/A</v>
      </c>
      <c r="H26" s="70" t="str">
        <f t="shared" si="0"/>
        <v/>
      </c>
      <c r="I26" s="205">
        <f>SUMIF($E$26:$E$30,1,$H$26:$H$30)</f>
        <v>0</v>
      </c>
      <c r="J26" s="205">
        <f>SUMIF($E$26:$E$30,"&gt;"&amp;1,$H$26:$H$30)</f>
        <v>0</v>
      </c>
    </row>
    <row r="27" spans="2:10" hidden="1" x14ac:dyDescent="0.25">
      <c r="B27" s="95" t="str" cm="1">
        <f t="array" ref="B27">INDEX('Data Validation (Hide)'!$B$2:$B$16,ROUNDUP(ROW(A22)/5,0),1)</f>
        <v>Caseload 5</v>
      </c>
      <c r="C27" s="138"/>
      <c r="D27" s="139"/>
      <c r="E27" s="139"/>
      <c r="F27" s="140"/>
      <c r="G27" s="5" t="e">
        <f>INDEX('Data Validation (Hide)'!$K$2:$L$9,MATCH(Service!F27,'Data Validation (Hide)'!$K$2:$K$9,0),2)</f>
        <v>#N/A</v>
      </c>
      <c r="H27" s="71" t="str">
        <f t="shared" si="0"/>
        <v/>
      </c>
      <c r="I27" s="206"/>
      <c r="J27" s="206"/>
    </row>
    <row r="28" spans="2:10" hidden="1" x14ac:dyDescent="0.25">
      <c r="B28" s="93" t="str" cm="1">
        <f t="array" ref="B28">INDEX('Data Validation (Hide)'!$B$2:$B$16,ROUNDUP(ROW(A23)/5,0),1)</f>
        <v>Caseload 5</v>
      </c>
      <c r="C28" s="138"/>
      <c r="D28" s="139"/>
      <c r="E28" s="139"/>
      <c r="F28" s="140"/>
      <c r="G28" s="5" t="e">
        <f>INDEX('Data Validation (Hide)'!$K$2:$L$9,MATCH(Service!F28,'Data Validation (Hide)'!$K$2:$K$9,0),2)</f>
        <v>#N/A</v>
      </c>
      <c r="H28" s="71" t="str">
        <f t="shared" si="0"/>
        <v/>
      </c>
      <c r="I28" s="206"/>
      <c r="J28" s="206"/>
    </row>
    <row r="29" spans="2:10" hidden="1" x14ac:dyDescent="0.25">
      <c r="B29" s="95" t="str" cm="1">
        <f t="array" ref="B29">INDEX('Data Validation (Hide)'!$B$2:$B$16,ROUNDUP(ROW(A24)/5,0),1)</f>
        <v>Caseload 5</v>
      </c>
      <c r="C29" s="138"/>
      <c r="D29" s="139"/>
      <c r="E29" s="139"/>
      <c r="F29" s="140"/>
      <c r="G29" s="5" t="e">
        <f>INDEX('Data Validation (Hide)'!$K$2:$L$9,MATCH(Service!F29,'Data Validation (Hide)'!$K$2:$K$9,0),2)</f>
        <v>#N/A</v>
      </c>
      <c r="H29" s="71" t="str">
        <f t="shared" si="0"/>
        <v/>
      </c>
      <c r="I29" s="206"/>
      <c r="J29" s="206"/>
    </row>
    <row r="30" spans="2:10" ht="15.75" hidden="1" thickBot="1" x14ac:dyDescent="0.3">
      <c r="B30" s="96" t="str" cm="1">
        <f t="array" ref="B30">INDEX('Data Validation (Hide)'!$B$2:$B$16,ROUNDUP(ROW(A25)/5,0),1)</f>
        <v>Caseload 5</v>
      </c>
      <c r="C30" s="141"/>
      <c r="D30" s="142"/>
      <c r="E30" s="142"/>
      <c r="F30" s="143"/>
      <c r="G30" s="9" t="e">
        <f>INDEX('Data Validation (Hide)'!$K$2:$L$9,MATCH(Service!F30,'Data Validation (Hide)'!$K$2:$K$9,0),2)</f>
        <v>#N/A</v>
      </c>
      <c r="H30" s="72" t="str">
        <f t="shared" si="0"/>
        <v/>
      </c>
      <c r="I30" s="207"/>
      <c r="J30" s="207"/>
    </row>
    <row r="31" spans="2:10" hidden="1" x14ac:dyDescent="0.25">
      <c r="B31" s="94" t="str" cm="1">
        <f t="array" ref="B31">INDEX('Data Validation (Hide)'!$B$2:$B$16,ROUNDUP(ROW(A26)/5,0),1)</f>
        <v>Caseload 6</v>
      </c>
      <c r="C31" s="135"/>
      <c r="D31" s="136"/>
      <c r="E31" s="136"/>
      <c r="F31" s="137"/>
      <c r="G31" s="4" t="e">
        <f>INDEX('Data Validation (Hide)'!$K$2:$L$9,MATCH(Service!F31,'Data Validation (Hide)'!$K$2:$K$8,0),2)</f>
        <v>#N/A</v>
      </c>
      <c r="H31" s="52" t="str">
        <f t="shared" si="0"/>
        <v/>
      </c>
      <c r="I31" s="199">
        <f>SUMIF($E$31:$E$35,1,$H$31:$H$35)</f>
        <v>0</v>
      </c>
      <c r="J31" s="199">
        <f>SUMIF($E$31:$E$35,"&gt;"&amp;1,$H$31:$H$35)</f>
        <v>0</v>
      </c>
    </row>
    <row r="32" spans="2:10" hidden="1" x14ac:dyDescent="0.25">
      <c r="B32" s="95" t="str" cm="1">
        <f t="array" ref="B32">INDEX('Data Validation (Hide)'!$B$2:$B$16,ROUNDUP(ROW(A27)/5,0),1)</f>
        <v>Caseload 6</v>
      </c>
      <c r="C32" s="138"/>
      <c r="D32" s="139"/>
      <c r="E32" s="139"/>
      <c r="F32" s="140"/>
      <c r="G32" s="5" t="e">
        <f>INDEX('Data Validation (Hide)'!$K$2:$L$9,MATCH(Service!F32,'Data Validation (Hide)'!$K$2:$K$8,0),2)</f>
        <v>#N/A</v>
      </c>
      <c r="H32" s="53" t="str">
        <f t="shared" si="0"/>
        <v/>
      </c>
      <c r="I32" s="200"/>
      <c r="J32" s="200"/>
    </row>
    <row r="33" spans="2:10" hidden="1" x14ac:dyDescent="0.25">
      <c r="B33" s="93" t="str" cm="1">
        <f t="array" ref="B33">INDEX('Data Validation (Hide)'!$B$2:$B$16,ROUNDUP(ROW(A28)/5,0),1)</f>
        <v>Caseload 6</v>
      </c>
      <c r="C33" s="138"/>
      <c r="D33" s="139"/>
      <c r="E33" s="139"/>
      <c r="F33" s="140"/>
      <c r="G33" s="5" t="e">
        <f>INDEX('Data Validation (Hide)'!$K$2:$L$9,MATCH(Service!F33,'Data Validation (Hide)'!$K$2:$K$8,0),2)</f>
        <v>#N/A</v>
      </c>
      <c r="H33" s="53" t="str">
        <f t="shared" si="0"/>
        <v/>
      </c>
      <c r="I33" s="200"/>
      <c r="J33" s="200"/>
    </row>
    <row r="34" spans="2:10" hidden="1" x14ac:dyDescent="0.25">
      <c r="B34" s="95" t="str" cm="1">
        <f t="array" ref="B34">INDEX('Data Validation (Hide)'!$B$2:$B$16,ROUNDUP(ROW(A29)/5,0),1)</f>
        <v>Caseload 6</v>
      </c>
      <c r="C34" s="138"/>
      <c r="D34" s="139"/>
      <c r="E34" s="139"/>
      <c r="F34" s="140"/>
      <c r="G34" s="5" t="e">
        <f>INDEX('Data Validation (Hide)'!$K$2:$L$9,MATCH(Service!F34,'Data Validation (Hide)'!$K$2:$K$8,0),2)</f>
        <v>#N/A</v>
      </c>
      <c r="H34" s="53" t="str">
        <f t="shared" si="0"/>
        <v/>
      </c>
      <c r="I34" s="200"/>
      <c r="J34" s="200"/>
    </row>
    <row r="35" spans="2:10" ht="15.75" hidden="1" thickBot="1" x14ac:dyDescent="0.3">
      <c r="B35" s="96" t="str" cm="1">
        <f t="array" ref="B35">INDEX('Data Validation (Hide)'!$B$2:$B$16,ROUNDUP(ROW(A30)/5,0),1)</f>
        <v>Caseload 6</v>
      </c>
      <c r="C35" s="141"/>
      <c r="D35" s="142"/>
      <c r="E35" s="142"/>
      <c r="F35" s="143"/>
      <c r="G35" s="9" t="e">
        <f>INDEX('Data Validation (Hide)'!$K$2:$L$9,MATCH(Service!F35,'Data Validation (Hide)'!$K$2:$K$8,0),2)</f>
        <v>#N/A</v>
      </c>
      <c r="H35" s="54" t="str">
        <f t="shared" si="0"/>
        <v/>
      </c>
      <c r="I35" s="201"/>
      <c r="J35" s="201"/>
    </row>
    <row r="36" spans="2:10" hidden="1" x14ac:dyDescent="0.25">
      <c r="B36" s="94" t="str" cm="1">
        <f t="array" ref="B36">INDEX('Data Validation (Hide)'!$B$2:$B$16,ROUNDUP(ROW(A31)/5,0),1)</f>
        <v>Caseload 7</v>
      </c>
      <c r="C36" s="135"/>
      <c r="D36" s="136"/>
      <c r="E36" s="136"/>
      <c r="F36" s="137"/>
      <c r="G36" s="4" t="e">
        <f>INDEX('Data Validation (Hide)'!$K$2:$L$9,MATCH(Service!F36,'Data Validation (Hide)'!$K$2:$K$8,0),2)</f>
        <v>#N/A</v>
      </c>
      <c r="H36" s="52" t="str">
        <f t="shared" si="0"/>
        <v/>
      </c>
      <c r="I36" s="199">
        <f>SUMIF($E$36:$E$40,1,$H$36:$H$40)</f>
        <v>0</v>
      </c>
      <c r="J36" s="199">
        <f>SUMIF($E$36:$E$40,"&gt;"&amp;1,$H$36:$H$40)</f>
        <v>0</v>
      </c>
    </row>
    <row r="37" spans="2:10" hidden="1" x14ac:dyDescent="0.25">
      <c r="B37" s="95" t="str" cm="1">
        <f t="array" ref="B37">INDEX('Data Validation (Hide)'!$B$2:$B$16,ROUNDUP(ROW(A32)/5,0),1)</f>
        <v>Caseload 7</v>
      </c>
      <c r="C37" s="138"/>
      <c r="D37" s="139"/>
      <c r="E37" s="139"/>
      <c r="F37" s="140"/>
      <c r="G37" s="5" t="e">
        <f>INDEX('Data Validation (Hide)'!$K$2:$L$9,MATCH(Service!F37,'Data Validation (Hide)'!$K$2:$K$8,0),2)</f>
        <v>#N/A</v>
      </c>
      <c r="H37" s="53" t="str">
        <f t="shared" si="0"/>
        <v/>
      </c>
      <c r="I37" s="200"/>
      <c r="J37" s="200"/>
    </row>
    <row r="38" spans="2:10" hidden="1" x14ac:dyDescent="0.25">
      <c r="B38" s="93" t="str" cm="1">
        <f t="array" ref="B38">INDEX('Data Validation (Hide)'!$B$2:$B$16,ROUNDUP(ROW(A33)/5,0),1)</f>
        <v>Caseload 7</v>
      </c>
      <c r="C38" s="138"/>
      <c r="D38" s="139"/>
      <c r="E38" s="139"/>
      <c r="F38" s="140"/>
      <c r="G38" s="5" t="e">
        <f>INDEX('Data Validation (Hide)'!$K$2:$L$9,MATCH(Service!F38,'Data Validation (Hide)'!$K$2:$K$8,0),2)</f>
        <v>#N/A</v>
      </c>
      <c r="H38" s="53" t="str">
        <f t="shared" ref="H38:H69" si="1">IFERROR((G38*D38)/E38,"")</f>
        <v/>
      </c>
      <c r="I38" s="200"/>
      <c r="J38" s="200"/>
    </row>
    <row r="39" spans="2:10" hidden="1" x14ac:dyDescent="0.25">
      <c r="B39" s="95" t="str" cm="1">
        <f t="array" ref="B39">INDEX('Data Validation (Hide)'!$B$2:$B$16,ROUNDUP(ROW(A34)/5,0),1)</f>
        <v>Caseload 7</v>
      </c>
      <c r="C39" s="138"/>
      <c r="D39" s="139"/>
      <c r="E39" s="139"/>
      <c r="F39" s="140"/>
      <c r="G39" s="5" t="e">
        <f>INDEX('Data Validation (Hide)'!$K$2:$L$9,MATCH(Service!F39,'Data Validation (Hide)'!$K$2:$K$8,0),2)</f>
        <v>#N/A</v>
      </c>
      <c r="H39" s="53" t="str">
        <f t="shared" si="1"/>
        <v/>
      </c>
      <c r="I39" s="200"/>
      <c r="J39" s="200"/>
    </row>
    <row r="40" spans="2:10" ht="15.75" hidden="1" thickBot="1" x14ac:dyDescent="0.3">
      <c r="B40" s="96" t="str" cm="1">
        <f t="array" ref="B40">INDEX('Data Validation (Hide)'!$B$2:$B$16,ROUNDUP(ROW(A35)/5,0),1)</f>
        <v>Caseload 7</v>
      </c>
      <c r="C40" s="141"/>
      <c r="D40" s="142"/>
      <c r="E40" s="142"/>
      <c r="F40" s="143"/>
      <c r="G40" s="9" t="e">
        <f>INDEX('Data Validation (Hide)'!$K$2:$L$9,MATCH(Service!F40,'Data Validation (Hide)'!$K$2:$K$8,0),2)</f>
        <v>#N/A</v>
      </c>
      <c r="H40" s="54" t="str">
        <f t="shared" si="1"/>
        <v/>
      </c>
      <c r="I40" s="201"/>
      <c r="J40" s="201"/>
    </row>
    <row r="41" spans="2:10" hidden="1" x14ac:dyDescent="0.25">
      <c r="B41" s="94" t="str" cm="1">
        <f t="array" ref="B41">INDEX('Data Validation (Hide)'!$B$2:$B$16,ROUNDUP(ROW(A36)/5,0),1)</f>
        <v>Caseload 8</v>
      </c>
      <c r="C41" s="135"/>
      <c r="D41" s="136"/>
      <c r="E41" s="136"/>
      <c r="F41" s="137"/>
      <c r="G41" s="4" t="e">
        <f>INDEX('Data Validation (Hide)'!$K$2:$L$9,MATCH(Service!F41,'Data Validation (Hide)'!$K$2:$K$8,0),2)</f>
        <v>#N/A</v>
      </c>
      <c r="H41" s="52" t="str">
        <f t="shared" si="1"/>
        <v/>
      </c>
      <c r="I41" s="199">
        <f>SUMIF($E$41:$E$45,1,$H$41:$H$45)</f>
        <v>0</v>
      </c>
      <c r="J41" s="199">
        <f>SUMIF($E$41:$E$45,"&gt;"&amp;1,$H$41:$H$45)</f>
        <v>0</v>
      </c>
    </row>
    <row r="42" spans="2:10" hidden="1" x14ac:dyDescent="0.25">
      <c r="B42" s="95" t="str" cm="1">
        <f t="array" ref="B42">INDEX('Data Validation (Hide)'!$B$2:$B$16,ROUNDUP(ROW(A37)/5,0),1)</f>
        <v>Caseload 8</v>
      </c>
      <c r="C42" s="138"/>
      <c r="D42" s="139"/>
      <c r="E42" s="139"/>
      <c r="F42" s="140"/>
      <c r="G42" s="5" t="e">
        <f>INDEX('Data Validation (Hide)'!$K$2:$L$9,MATCH(Service!F42,'Data Validation (Hide)'!$K$2:$K$8,0),2)</f>
        <v>#N/A</v>
      </c>
      <c r="H42" s="53" t="str">
        <f t="shared" si="1"/>
        <v/>
      </c>
      <c r="I42" s="200"/>
      <c r="J42" s="200"/>
    </row>
    <row r="43" spans="2:10" hidden="1" x14ac:dyDescent="0.25">
      <c r="B43" s="93" t="str" cm="1">
        <f t="array" ref="B43">INDEX('Data Validation (Hide)'!$B$2:$B$16,ROUNDUP(ROW(A38)/5,0),1)</f>
        <v>Caseload 8</v>
      </c>
      <c r="C43" s="138"/>
      <c r="D43" s="139"/>
      <c r="E43" s="139"/>
      <c r="F43" s="140"/>
      <c r="G43" s="5" t="e">
        <f>INDEX('Data Validation (Hide)'!$K$2:$L$9,MATCH(Service!F43,'Data Validation (Hide)'!$K$2:$K$8,0),2)</f>
        <v>#N/A</v>
      </c>
      <c r="H43" s="53" t="str">
        <f t="shared" si="1"/>
        <v/>
      </c>
      <c r="I43" s="200"/>
      <c r="J43" s="200"/>
    </row>
    <row r="44" spans="2:10" hidden="1" x14ac:dyDescent="0.25">
      <c r="B44" s="95" t="str" cm="1">
        <f t="array" ref="B44">INDEX('Data Validation (Hide)'!$B$2:$B$16,ROUNDUP(ROW(A39)/5,0),1)</f>
        <v>Caseload 8</v>
      </c>
      <c r="C44" s="138"/>
      <c r="D44" s="139"/>
      <c r="E44" s="139"/>
      <c r="F44" s="140"/>
      <c r="G44" s="5" t="e">
        <f>INDEX('Data Validation (Hide)'!$K$2:$L$9,MATCH(Service!F44,'Data Validation (Hide)'!$K$2:$K$8,0),2)</f>
        <v>#N/A</v>
      </c>
      <c r="H44" s="53" t="str">
        <f t="shared" si="1"/>
        <v/>
      </c>
      <c r="I44" s="200"/>
      <c r="J44" s="200"/>
    </row>
    <row r="45" spans="2:10" ht="15.75" hidden="1" thickBot="1" x14ac:dyDescent="0.3">
      <c r="B45" s="96" t="str" cm="1">
        <f t="array" ref="B45">INDEX('Data Validation (Hide)'!$B$2:$B$16,ROUNDUP(ROW(A40)/5,0),1)</f>
        <v>Caseload 8</v>
      </c>
      <c r="C45" s="141"/>
      <c r="D45" s="142"/>
      <c r="E45" s="142"/>
      <c r="F45" s="143"/>
      <c r="G45" s="9" t="e">
        <f>INDEX('Data Validation (Hide)'!$K$2:$L$9,MATCH(Service!F45,'Data Validation (Hide)'!$K$2:$K$8,0),2)</f>
        <v>#N/A</v>
      </c>
      <c r="H45" s="54" t="str">
        <f t="shared" si="1"/>
        <v/>
      </c>
      <c r="I45" s="201"/>
      <c r="J45" s="201"/>
    </row>
    <row r="46" spans="2:10" hidden="1" x14ac:dyDescent="0.25">
      <c r="B46" s="94" t="str" cm="1">
        <f t="array" ref="B46">INDEX('Data Validation (Hide)'!$B$2:$B$16,ROUNDUP(ROW(A41)/5,0),1)</f>
        <v>Caseload 9</v>
      </c>
      <c r="C46" s="135"/>
      <c r="D46" s="136"/>
      <c r="E46" s="136"/>
      <c r="F46" s="137"/>
      <c r="G46" s="4" t="e">
        <f>INDEX('Data Validation (Hide)'!$K$2:$L$9,MATCH(Service!F46,'Data Validation (Hide)'!$K$2:$K$8,0),2)</f>
        <v>#N/A</v>
      </c>
      <c r="H46" s="52" t="str">
        <f t="shared" si="1"/>
        <v/>
      </c>
      <c r="I46" s="199">
        <f>SUMIF($E$46:$E$50,1,$H$46:$H$50)</f>
        <v>0</v>
      </c>
      <c r="J46" s="199">
        <f>SUMIF($E$46:$E$50,"&gt;"&amp;1,$H$46:$H$50)</f>
        <v>0</v>
      </c>
    </row>
    <row r="47" spans="2:10" hidden="1" x14ac:dyDescent="0.25">
      <c r="B47" s="95" t="str" cm="1">
        <f t="array" ref="B47">INDEX('Data Validation (Hide)'!$B$2:$B$16,ROUNDUP(ROW(A42)/5,0),1)</f>
        <v>Caseload 9</v>
      </c>
      <c r="C47" s="138"/>
      <c r="D47" s="139"/>
      <c r="E47" s="139"/>
      <c r="F47" s="140"/>
      <c r="G47" s="5" t="e">
        <f>INDEX('Data Validation (Hide)'!$K$2:$L$9,MATCH(Service!F47,'Data Validation (Hide)'!$K$2:$K$8,0),2)</f>
        <v>#N/A</v>
      </c>
      <c r="H47" s="53" t="str">
        <f t="shared" si="1"/>
        <v/>
      </c>
      <c r="I47" s="200"/>
      <c r="J47" s="200"/>
    </row>
    <row r="48" spans="2:10" hidden="1" x14ac:dyDescent="0.25">
      <c r="B48" s="93" t="str" cm="1">
        <f t="array" ref="B48">INDEX('Data Validation (Hide)'!$B$2:$B$16,ROUNDUP(ROW(A43)/5,0),1)</f>
        <v>Caseload 9</v>
      </c>
      <c r="C48" s="138"/>
      <c r="D48" s="139"/>
      <c r="E48" s="139"/>
      <c r="F48" s="140"/>
      <c r="G48" s="5" t="e">
        <f>INDEX('Data Validation (Hide)'!$K$2:$L$9,MATCH(Service!F48,'Data Validation (Hide)'!$K$2:$K$8,0),2)</f>
        <v>#N/A</v>
      </c>
      <c r="H48" s="53" t="str">
        <f t="shared" si="1"/>
        <v/>
      </c>
      <c r="I48" s="200"/>
      <c r="J48" s="200"/>
    </row>
    <row r="49" spans="2:10" hidden="1" x14ac:dyDescent="0.25">
      <c r="B49" s="95" t="str" cm="1">
        <f t="array" ref="B49">INDEX('Data Validation (Hide)'!$B$2:$B$16,ROUNDUP(ROW(A44)/5,0),1)</f>
        <v>Caseload 9</v>
      </c>
      <c r="C49" s="138"/>
      <c r="D49" s="139"/>
      <c r="E49" s="139"/>
      <c r="F49" s="140"/>
      <c r="G49" s="5" t="e">
        <f>INDEX('Data Validation (Hide)'!$K$2:$L$9,MATCH(Service!F49,'Data Validation (Hide)'!$K$2:$K$8,0),2)</f>
        <v>#N/A</v>
      </c>
      <c r="H49" s="53" t="str">
        <f t="shared" si="1"/>
        <v/>
      </c>
      <c r="I49" s="200"/>
      <c r="J49" s="200"/>
    </row>
    <row r="50" spans="2:10" ht="15.75" hidden="1" thickBot="1" x14ac:dyDescent="0.3">
      <c r="B50" s="96" t="str" cm="1">
        <f t="array" ref="B50">INDEX('Data Validation (Hide)'!$B$2:$B$16,ROUNDUP(ROW(A45)/5,0),1)</f>
        <v>Caseload 9</v>
      </c>
      <c r="C50" s="141"/>
      <c r="D50" s="142"/>
      <c r="E50" s="142"/>
      <c r="F50" s="143"/>
      <c r="G50" s="9" t="e">
        <f>INDEX('Data Validation (Hide)'!$K$2:$L$9,MATCH(Service!F50,'Data Validation (Hide)'!$K$2:$K$8,0),2)</f>
        <v>#N/A</v>
      </c>
      <c r="H50" s="54" t="str">
        <f t="shared" si="1"/>
        <v/>
      </c>
      <c r="I50" s="201"/>
      <c r="J50" s="201"/>
    </row>
    <row r="51" spans="2:10" hidden="1" x14ac:dyDescent="0.25">
      <c r="B51" s="94" t="str" cm="1">
        <f t="array" ref="B51">INDEX('Data Validation (Hide)'!$B$2:$B$16,ROUNDUP(ROW(A46)/5,0),1)</f>
        <v>Caseload 10</v>
      </c>
      <c r="C51" s="135"/>
      <c r="D51" s="136"/>
      <c r="E51" s="136"/>
      <c r="F51" s="137"/>
      <c r="G51" s="4" t="e">
        <f>INDEX('Data Validation (Hide)'!$K$2:$L$9,MATCH(Service!F51,'Data Validation (Hide)'!$K$2:$K$8,0),2)</f>
        <v>#N/A</v>
      </c>
      <c r="H51" s="52" t="str">
        <f t="shared" si="1"/>
        <v/>
      </c>
      <c r="I51" s="199">
        <f>SUMIF($E$51:$E$55,1,$H$51:$H$55)</f>
        <v>0</v>
      </c>
      <c r="J51" s="199">
        <f>SUMIF($E$51:$E$55,"&gt;"&amp;1,$H$51:$H$55)</f>
        <v>0</v>
      </c>
    </row>
    <row r="52" spans="2:10" hidden="1" x14ac:dyDescent="0.25">
      <c r="B52" s="95" t="str" cm="1">
        <f t="array" ref="B52">INDEX('Data Validation (Hide)'!$B$2:$B$16,ROUNDUP(ROW(A47)/5,0),1)</f>
        <v>Caseload 10</v>
      </c>
      <c r="C52" s="138"/>
      <c r="D52" s="139"/>
      <c r="E52" s="139"/>
      <c r="F52" s="140"/>
      <c r="G52" s="5" t="e">
        <f>INDEX('Data Validation (Hide)'!$K$2:$L$9,MATCH(Service!F52,'Data Validation (Hide)'!$K$2:$K$8,0),2)</f>
        <v>#N/A</v>
      </c>
      <c r="H52" s="53" t="str">
        <f t="shared" si="1"/>
        <v/>
      </c>
      <c r="I52" s="200"/>
      <c r="J52" s="200"/>
    </row>
    <row r="53" spans="2:10" hidden="1" x14ac:dyDescent="0.25">
      <c r="B53" s="93" t="str" cm="1">
        <f t="array" ref="B53">INDEX('Data Validation (Hide)'!$B$2:$B$16,ROUNDUP(ROW(A48)/5,0),1)</f>
        <v>Caseload 10</v>
      </c>
      <c r="C53" s="138"/>
      <c r="D53" s="139"/>
      <c r="E53" s="139"/>
      <c r="F53" s="140"/>
      <c r="G53" s="5" t="e">
        <f>INDEX('Data Validation (Hide)'!$K$2:$L$9,MATCH(Service!F53,'Data Validation (Hide)'!$K$2:$K$8,0),2)</f>
        <v>#N/A</v>
      </c>
      <c r="H53" s="53" t="str">
        <f t="shared" si="1"/>
        <v/>
      </c>
      <c r="I53" s="200"/>
      <c r="J53" s="200"/>
    </row>
    <row r="54" spans="2:10" hidden="1" x14ac:dyDescent="0.25">
      <c r="B54" s="95" t="str" cm="1">
        <f t="array" ref="B54">INDEX('Data Validation (Hide)'!$B$2:$B$16,ROUNDUP(ROW(A49)/5,0),1)</f>
        <v>Caseload 10</v>
      </c>
      <c r="C54" s="138"/>
      <c r="D54" s="139"/>
      <c r="E54" s="139"/>
      <c r="F54" s="140"/>
      <c r="G54" s="5" t="e">
        <f>INDEX('Data Validation (Hide)'!$K$2:$L$9,MATCH(Service!F54,'Data Validation (Hide)'!$K$2:$K$8,0),2)</f>
        <v>#N/A</v>
      </c>
      <c r="H54" s="53" t="str">
        <f t="shared" si="1"/>
        <v/>
      </c>
      <c r="I54" s="200"/>
      <c r="J54" s="200"/>
    </row>
    <row r="55" spans="2:10" ht="15.75" hidden="1" thickBot="1" x14ac:dyDescent="0.3">
      <c r="B55" s="96" t="str" cm="1">
        <f t="array" ref="B55">INDEX('Data Validation (Hide)'!$B$2:$B$16,ROUNDUP(ROW(A50)/5,0),1)</f>
        <v>Caseload 10</v>
      </c>
      <c r="C55" s="141"/>
      <c r="D55" s="142"/>
      <c r="E55" s="142"/>
      <c r="F55" s="143"/>
      <c r="G55" s="9" t="e">
        <f>INDEX('Data Validation (Hide)'!$K$2:$L$9,MATCH(Service!F55,'Data Validation (Hide)'!$K$2:$K$8,0),2)</f>
        <v>#N/A</v>
      </c>
      <c r="H55" s="54" t="str">
        <f t="shared" si="1"/>
        <v/>
      </c>
      <c r="I55" s="201"/>
      <c r="J55" s="201"/>
    </row>
    <row r="56" spans="2:10" hidden="1" x14ac:dyDescent="0.25">
      <c r="B56" s="94" t="str" cm="1">
        <f t="array" ref="B56">INDEX('Data Validation (Hide)'!$B$2:$B$16,ROUNDUP(ROW(A51)/5,0),1)</f>
        <v>Caseload 11</v>
      </c>
      <c r="C56" s="135"/>
      <c r="D56" s="136"/>
      <c r="E56" s="136"/>
      <c r="F56" s="137"/>
      <c r="G56" s="4" t="e">
        <f>INDEX('Data Validation (Hide)'!$K$2:$L$9,MATCH(Service!F56,'Data Validation (Hide)'!$K$2:$K$8,0),2)</f>
        <v>#N/A</v>
      </c>
      <c r="H56" s="52" t="str">
        <f t="shared" si="1"/>
        <v/>
      </c>
      <c r="I56" s="199">
        <f>SUMIF($E$56:$E$60,1,$H$56:$H$60)</f>
        <v>0</v>
      </c>
      <c r="J56" s="199">
        <f>SUMIF($E$56:$E$60,"&gt;"&amp;1,$H$56:$H$60)</f>
        <v>0</v>
      </c>
    </row>
    <row r="57" spans="2:10" hidden="1" x14ac:dyDescent="0.25">
      <c r="B57" s="95" t="str" cm="1">
        <f t="array" ref="B57">INDEX('Data Validation (Hide)'!$B$2:$B$16,ROUNDUP(ROW(A52)/5,0),1)</f>
        <v>Caseload 11</v>
      </c>
      <c r="C57" s="138"/>
      <c r="D57" s="139"/>
      <c r="E57" s="139"/>
      <c r="F57" s="140"/>
      <c r="G57" s="5" t="e">
        <f>INDEX('Data Validation (Hide)'!$K$2:$L$9,MATCH(Service!F57,'Data Validation (Hide)'!$K$2:$K$8,0),2)</f>
        <v>#N/A</v>
      </c>
      <c r="H57" s="53" t="str">
        <f t="shared" si="1"/>
        <v/>
      </c>
      <c r="I57" s="200"/>
      <c r="J57" s="200"/>
    </row>
    <row r="58" spans="2:10" hidden="1" x14ac:dyDescent="0.25">
      <c r="B58" s="93" t="str" cm="1">
        <f t="array" ref="B58">INDEX('Data Validation (Hide)'!$B$2:$B$16,ROUNDUP(ROW(A53)/5,0),1)</f>
        <v>Caseload 11</v>
      </c>
      <c r="C58" s="138"/>
      <c r="D58" s="139"/>
      <c r="E58" s="139"/>
      <c r="F58" s="140"/>
      <c r="G58" s="5" t="e">
        <f>INDEX('Data Validation (Hide)'!$K$2:$L$9,MATCH(Service!F58,'Data Validation (Hide)'!$K$2:$K$8,0),2)</f>
        <v>#N/A</v>
      </c>
      <c r="H58" s="53" t="str">
        <f t="shared" si="1"/>
        <v/>
      </c>
      <c r="I58" s="200"/>
      <c r="J58" s="200"/>
    </row>
    <row r="59" spans="2:10" hidden="1" x14ac:dyDescent="0.25">
      <c r="B59" s="95" t="str" cm="1">
        <f t="array" ref="B59">INDEX('Data Validation (Hide)'!$B$2:$B$16,ROUNDUP(ROW(A54)/5,0),1)</f>
        <v>Caseload 11</v>
      </c>
      <c r="C59" s="138"/>
      <c r="D59" s="139"/>
      <c r="E59" s="139"/>
      <c r="F59" s="140"/>
      <c r="G59" s="5" t="e">
        <f>INDEX('Data Validation (Hide)'!$K$2:$L$9,MATCH(Service!F59,'Data Validation (Hide)'!$K$2:$K$8,0),2)</f>
        <v>#N/A</v>
      </c>
      <c r="H59" s="53" t="str">
        <f t="shared" si="1"/>
        <v/>
      </c>
      <c r="I59" s="200"/>
      <c r="J59" s="200"/>
    </row>
    <row r="60" spans="2:10" ht="15.75" hidden="1" thickBot="1" x14ac:dyDescent="0.3">
      <c r="B60" s="96" t="str" cm="1">
        <f t="array" ref="B60">INDEX('Data Validation (Hide)'!$B$2:$B$16,ROUNDUP(ROW(A55)/5,0),1)</f>
        <v>Caseload 11</v>
      </c>
      <c r="C60" s="141"/>
      <c r="D60" s="142"/>
      <c r="E60" s="142"/>
      <c r="F60" s="143"/>
      <c r="G60" s="9" t="e">
        <f>INDEX('Data Validation (Hide)'!$K$2:$L$9,MATCH(Service!F60,'Data Validation (Hide)'!$K$2:$K$8,0),2)</f>
        <v>#N/A</v>
      </c>
      <c r="H60" s="54" t="str">
        <f t="shared" si="1"/>
        <v/>
      </c>
      <c r="I60" s="201"/>
      <c r="J60" s="201"/>
    </row>
    <row r="61" spans="2:10" hidden="1" x14ac:dyDescent="0.25">
      <c r="B61" s="94" t="str" cm="1">
        <f t="array" ref="B61">INDEX('Data Validation (Hide)'!$B$2:$B$16,ROUNDUP(ROW(A56)/5,0),1)</f>
        <v>Caseload 12</v>
      </c>
      <c r="C61" s="135"/>
      <c r="D61" s="136"/>
      <c r="E61" s="136"/>
      <c r="F61" s="137"/>
      <c r="G61" s="4" t="e">
        <f>INDEX('Data Validation (Hide)'!$K$2:$L$9,MATCH(Service!F61,'Data Validation (Hide)'!$K$2:$K$8,0),2)</f>
        <v>#N/A</v>
      </c>
      <c r="H61" s="52" t="str">
        <f t="shared" si="1"/>
        <v/>
      </c>
      <c r="I61" s="199">
        <f>SUMIF($E$61:$E$65,1,$H$61:$H$65)</f>
        <v>0</v>
      </c>
      <c r="J61" s="199">
        <f>SUMIF($E$61:$E$65,"&gt;"&amp;1,$H$61:$H$65)</f>
        <v>0</v>
      </c>
    </row>
    <row r="62" spans="2:10" hidden="1" x14ac:dyDescent="0.25">
      <c r="B62" s="95" t="str" cm="1">
        <f t="array" ref="B62">INDEX('Data Validation (Hide)'!$B$2:$B$16,ROUNDUP(ROW(A57)/5,0),1)</f>
        <v>Caseload 12</v>
      </c>
      <c r="C62" s="138"/>
      <c r="D62" s="139"/>
      <c r="E62" s="139"/>
      <c r="F62" s="140"/>
      <c r="G62" s="5" t="e">
        <f>INDEX('Data Validation (Hide)'!$K$2:$L$9,MATCH(Service!F62,'Data Validation (Hide)'!$K$2:$K$8,0),2)</f>
        <v>#N/A</v>
      </c>
      <c r="H62" s="53" t="str">
        <f t="shared" si="1"/>
        <v/>
      </c>
      <c r="I62" s="200"/>
      <c r="J62" s="200"/>
    </row>
    <row r="63" spans="2:10" hidden="1" x14ac:dyDescent="0.25">
      <c r="B63" s="93" t="str" cm="1">
        <f t="array" ref="B63">INDEX('Data Validation (Hide)'!$B$2:$B$16,ROUNDUP(ROW(A58)/5,0),1)</f>
        <v>Caseload 12</v>
      </c>
      <c r="C63" s="138"/>
      <c r="D63" s="139"/>
      <c r="E63" s="139"/>
      <c r="F63" s="140"/>
      <c r="G63" s="5" t="e">
        <f>INDEX('Data Validation (Hide)'!$K$2:$L$9,MATCH(Service!F63,'Data Validation (Hide)'!$K$2:$K$8,0),2)</f>
        <v>#N/A</v>
      </c>
      <c r="H63" s="53" t="str">
        <f t="shared" si="1"/>
        <v/>
      </c>
      <c r="I63" s="200"/>
      <c r="J63" s="200"/>
    </row>
    <row r="64" spans="2:10" hidden="1" x14ac:dyDescent="0.25">
      <c r="B64" s="95" t="str" cm="1">
        <f t="array" ref="B64">INDEX('Data Validation (Hide)'!$B$2:$B$16,ROUNDUP(ROW(A59)/5,0),1)</f>
        <v>Caseload 12</v>
      </c>
      <c r="C64" s="138"/>
      <c r="D64" s="139"/>
      <c r="E64" s="139"/>
      <c r="F64" s="140"/>
      <c r="G64" s="5" t="e">
        <f>INDEX('Data Validation (Hide)'!$K$2:$L$9,MATCH(Service!F64,'Data Validation (Hide)'!$K$2:$K$8,0),2)</f>
        <v>#N/A</v>
      </c>
      <c r="H64" s="53" t="str">
        <f t="shared" si="1"/>
        <v/>
      </c>
      <c r="I64" s="200"/>
      <c r="J64" s="200"/>
    </row>
    <row r="65" spans="2:10" ht="15.75" hidden="1" thickBot="1" x14ac:dyDescent="0.3">
      <c r="B65" s="96" t="str" cm="1">
        <f t="array" ref="B65">INDEX('Data Validation (Hide)'!$B$2:$B$16,ROUNDUP(ROW(A60)/5,0),1)</f>
        <v>Caseload 12</v>
      </c>
      <c r="C65" s="141"/>
      <c r="D65" s="142"/>
      <c r="E65" s="142"/>
      <c r="F65" s="143"/>
      <c r="G65" s="9" t="e">
        <f>INDEX('Data Validation (Hide)'!$K$2:$L$9,MATCH(Service!F65,'Data Validation (Hide)'!$K$2:$K$8,0),2)</f>
        <v>#N/A</v>
      </c>
      <c r="H65" s="54" t="str">
        <f t="shared" si="1"/>
        <v/>
      </c>
      <c r="I65" s="201"/>
      <c r="J65" s="201"/>
    </row>
    <row r="66" spans="2:10" hidden="1" x14ac:dyDescent="0.25">
      <c r="B66" s="94" t="str" cm="1">
        <f t="array" ref="B66">INDEX('Data Validation (Hide)'!$B$2:$B$16,ROUNDUP(ROW(A61)/5,0),1)</f>
        <v>Caseload 13</v>
      </c>
      <c r="C66" s="135"/>
      <c r="D66" s="136"/>
      <c r="E66" s="136"/>
      <c r="F66" s="137"/>
      <c r="G66" s="4" t="e">
        <f>INDEX('Data Validation (Hide)'!$K$2:$L$9,MATCH(Service!F66,'Data Validation (Hide)'!$K$2:$K$8,0),2)</f>
        <v>#N/A</v>
      </c>
      <c r="H66" s="52" t="str">
        <f t="shared" si="1"/>
        <v/>
      </c>
      <c r="I66" s="199">
        <f>SUMIF($E$66:$E$70,1,$H$66:$H$70)</f>
        <v>0</v>
      </c>
      <c r="J66" s="199">
        <f>SUMIF($E$66:$E$70,"&gt;"&amp;1,$H$66:$H$70)</f>
        <v>0</v>
      </c>
    </row>
    <row r="67" spans="2:10" hidden="1" x14ac:dyDescent="0.25">
      <c r="B67" s="95" t="str" cm="1">
        <f t="array" ref="B67">INDEX('Data Validation (Hide)'!$B$2:$B$16,ROUNDUP(ROW(A62)/5,0),1)</f>
        <v>Caseload 13</v>
      </c>
      <c r="C67" s="138"/>
      <c r="D67" s="139"/>
      <c r="E67" s="139"/>
      <c r="F67" s="140"/>
      <c r="G67" s="5" t="e">
        <f>INDEX('Data Validation (Hide)'!$K$2:$L$9,MATCH(Service!F67,'Data Validation (Hide)'!$K$2:$K$8,0),2)</f>
        <v>#N/A</v>
      </c>
      <c r="H67" s="53" t="str">
        <f t="shared" si="1"/>
        <v/>
      </c>
      <c r="I67" s="200"/>
      <c r="J67" s="200"/>
    </row>
    <row r="68" spans="2:10" hidden="1" x14ac:dyDescent="0.25">
      <c r="B68" s="93" t="str" cm="1">
        <f t="array" ref="B68">INDEX('Data Validation (Hide)'!$B$2:$B$16,ROUNDUP(ROW(A63)/5,0),1)</f>
        <v>Caseload 13</v>
      </c>
      <c r="C68" s="138"/>
      <c r="D68" s="139"/>
      <c r="E68" s="139"/>
      <c r="F68" s="140"/>
      <c r="G68" s="5" t="e">
        <f>INDEX('Data Validation (Hide)'!$K$2:$L$9,MATCH(Service!F68,'Data Validation (Hide)'!$K$2:$K$8,0),2)</f>
        <v>#N/A</v>
      </c>
      <c r="H68" s="53" t="str">
        <f t="shared" si="1"/>
        <v/>
      </c>
      <c r="I68" s="200"/>
      <c r="J68" s="200"/>
    </row>
    <row r="69" spans="2:10" hidden="1" x14ac:dyDescent="0.25">
      <c r="B69" s="95" t="str" cm="1">
        <f t="array" ref="B69">INDEX('Data Validation (Hide)'!$B$2:$B$16,ROUNDUP(ROW(A64)/5,0),1)</f>
        <v>Caseload 13</v>
      </c>
      <c r="C69" s="138"/>
      <c r="D69" s="139"/>
      <c r="E69" s="139"/>
      <c r="F69" s="140"/>
      <c r="G69" s="5" t="e">
        <f>INDEX('Data Validation (Hide)'!$K$2:$L$9,MATCH(Service!F69,'Data Validation (Hide)'!$K$2:$K$8,0),2)</f>
        <v>#N/A</v>
      </c>
      <c r="H69" s="53" t="str">
        <f t="shared" si="1"/>
        <v/>
      </c>
      <c r="I69" s="200"/>
      <c r="J69" s="200"/>
    </row>
    <row r="70" spans="2:10" ht="15.75" hidden="1" thickBot="1" x14ac:dyDescent="0.3">
      <c r="B70" s="96" t="str" cm="1">
        <f t="array" ref="B70">INDEX('Data Validation (Hide)'!$B$2:$B$16,ROUNDUP(ROW(A65)/5,0),1)</f>
        <v>Caseload 13</v>
      </c>
      <c r="C70" s="141"/>
      <c r="D70" s="142"/>
      <c r="E70" s="142"/>
      <c r="F70" s="143"/>
      <c r="G70" s="9" t="e">
        <f>INDEX('Data Validation (Hide)'!$K$2:$L$9,MATCH(Service!F70,'Data Validation (Hide)'!$K$2:$K$8,0),2)</f>
        <v>#N/A</v>
      </c>
      <c r="H70" s="54" t="str">
        <f t="shared" ref="H70:H80" si="2">IFERROR((G70*D70)/E70,"")</f>
        <v/>
      </c>
      <c r="I70" s="201"/>
      <c r="J70" s="201"/>
    </row>
    <row r="71" spans="2:10" hidden="1" x14ac:dyDescent="0.25">
      <c r="B71" s="94" t="str" cm="1">
        <f t="array" ref="B71">INDEX('Data Validation (Hide)'!$B$2:$B$16,ROUNDUP(ROW(A66)/5,0),1)</f>
        <v>Caseload 14</v>
      </c>
      <c r="C71" s="135"/>
      <c r="D71" s="136"/>
      <c r="E71" s="136"/>
      <c r="F71" s="137"/>
      <c r="G71" s="4" t="e">
        <f>INDEX('Data Validation (Hide)'!$K$2:$L$9,MATCH(Service!F71,'Data Validation (Hide)'!$K$2:$K$8,0),2)</f>
        <v>#N/A</v>
      </c>
      <c r="H71" s="52" t="str">
        <f t="shared" si="2"/>
        <v/>
      </c>
      <c r="I71" s="199">
        <f>SUMIF($E$71:$E$75,1,$H$71:$H$75)</f>
        <v>0</v>
      </c>
      <c r="J71" s="199">
        <f>SUMIF($E$71:$E$75,"&gt;"&amp;1,$H$71:$H$75)</f>
        <v>0</v>
      </c>
    </row>
    <row r="72" spans="2:10" hidden="1" x14ac:dyDescent="0.25">
      <c r="B72" s="95" t="str" cm="1">
        <f t="array" ref="B72">INDEX('Data Validation (Hide)'!$B$2:$B$16,ROUNDUP(ROW(A67)/5,0),1)</f>
        <v>Caseload 14</v>
      </c>
      <c r="C72" s="138"/>
      <c r="D72" s="139"/>
      <c r="E72" s="139"/>
      <c r="F72" s="140"/>
      <c r="G72" s="5" t="e">
        <f>INDEX('Data Validation (Hide)'!$K$2:$L$9,MATCH(Service!F72,'Data Validation (Hide)'!$K$2:$K$8,0),2)</f>
        <v>#N/A</v>
      </c>
      <c r="H72" s="53" t="str">
        <f t="shared" si="2"/>
        <v/>
      </c>
      <c r="I72" s="200"/>
      <c r="J72" s="200"/>
    </row>
    <row r="73" spans="2:10" hidden="1" x14ac:dyDescent="0.25">
      <c r="B73" s="93" t="str" cm="1">
        <f t="array" ref="B73">INDEX('Data Validation (Hide)'!$B$2:$B$16,ROUNDUP(ROW(A68)/5,0),1)</f>
        <v>Caseload 14</v>
      </c>
      <c r="C73" s="138"/>
      <c r="D73" s="139"/>
      <c r="E73" s="139"/>
      <c r="F73" s="140"/>
      <c r="G73" s="5" t="e">
        <f>INDEX('Data Validation (Hide)'!$K$2:$L$9,MATCH(Service!F73,'Data Validation (Hide)'!$K$2:$K$8,0),2)</f>
        <v>#N/A</v>
      </c>
      <c r="H73" s="53" t="str">
        <f t="shared" si="2"/>
        <v/>
      </c>
      <c r="I73" s="200"/>
      <c r="J73" s="200"/>
    </row>
    <row r="74" spans="2:10" hidden="1" x14ac:dyDescent="0.25">
      <c r="B74" s="95" t="str" cm="1">
        <f t="array" ref="B74">INDEX('Data Validation (Hide)'!$B$2:$B$16,ROUNDUP(ROW(A69)/5,0),1)</f>
        <v>Caseload 14</v>
      </c>
      <c r="C74" s="138"/>
      <c r="D74" s="139"/>
      <c r="E74" s="139"/>
      <c r="F74" s="140"/>
      <c r="G74" s="5" t="e">
        <f>INDEX('Data Validation (Hide)'!$K$2:$L$9,MATCH(Service!F74,'Data Validation (Hide)'!$K$2:$K$8,0),2)</f>
        <v>#N/A</v>
      </c>
      <c r="H74" s="53" t="str">
        <f t="shared" si="2"/>
        <v/>
      </c>
      <c r="I74" s="200"/>
      <c r="J74" s="200"/>
    </row>
    <row r="75" spans="2:10" ht="15.75" hidden="1" thickBot="1" x14ac:dyDescent="0.3">
      <c r="B75" s="96" t="str" cm="1">
        <f t="array" ref="B75">INDEX('Data Validation (Hide)'!$B$2:$B$16,ROUNDUP(ROW(A70)/5,0),1)</f>
        <v>Caseload 14</v>
      </c>
      <c r="C75" s="141"/>
      <c r="D75" s="142"/>
      <c r="E75" s="142"/>
      <c r="F75" s="143"/>
      <c r="G75" s="9" t="e">
        <f>INDEX('Data Validation (Hide)'!$K$2:$L$9,MATCH(Service!F75,'Data Validation (Hide)'!$K$2:$K$8,0),2)</f>
        <v>#N/A</v>
      </c>
      <c r="H75" s="54" t="str">
        <f t="shared" si="2"/>
        <v/>
      </c>
      <c r="I75" s="201"/>
      <c r="J75" s="201"/>
    </row>
    <row r="76" spans="2:10" hidden="1" x14ac:dyDescent="0.25">
      <c r="B76" s="94" t="str" cm="1">
        <f t="array" ref="B76">INDEX('Data Validation (Hide)'!$B$2:$B$16,ROUNDUP(ROW(A71)/5,0),1)</f>
        <v>Caseload 15</v>
      </c>
      <c r="C76" s="135"/>
      <c r="D76" s="136"/>
      <c r="E76" s="136"/>
      <c r="F76" s="137"/>
      <c r="G76" s="4" t="e">
        <f>INDEX('Data Validation (Hide)'!$K$2:$L$9,MATCH(Service!F76,'Data Validation (Hide)'!$K$2:$K$8,0),2)</f>
        <v>#N/A</v>
      </c>
      <c r="H76" s="52" t="str">
        <f t="shared" si="2"/>
        <v/>
      </c>
      <c r="I76" s="199">
        <f>SUMIF($E$76:$E$80,1,$H$76:$H$80)</f>
        <v>0</v>
      </c>
      <c r="J76" s="199">
        <f>SUMIF($E$76:$E$80,"&gt;"&amp;1,$H$76:$H$80)</f>
        <v>0</v>
      </c>
    </row>
    <row r="77" spans="2:10" hidden="1" x14ac:dyDescent="0.25">
      <c r="B77" s="95" t="str" cm="1">
        <f t="array" ref="B77">INDEX('Data Validation (Hide)'!$B$2:$B$16,ROUNDUP(ROW(A72)/5,0),1)</f>
        <v>Caseload 15</v>
      </c>
      <c r="C77" s="138"/>
      <c r="D77" s="139"/>
      <c r="E77" s="139"/>
      <c r="F77" s="140"/>
      <c r="G77" s="5" t="e">
        <f>INDEX('Data Validation (Hide)'!$K$2:$L$9,MATCH(Service!F77,'Data Validation (Hide)'!$K$2:$K$8,0),2)</f>
        <v>#N/A</v>
      </c>
      <c r="H77" s="53" t="str">
        <f t="shared" si="2"/>
        <v/>
      </c>
      <c r="I77" s="200"/>
      <c r="J77" s="200"/>
    </row>
    <row r="78" spans="2:10" hidden="1" x14ac:dyDescent="0.25">
      <c r="B78" s="93" t="str" cm="1">
        <f t="array" ref="B78">INDEX('Data Validation (Hide)'!$B$2:$B$16,ROUNDUP(ROW(A73)/5,0),1)</f>
        <v>Caseload 15</v>
      </c>
      <c r="C78" s="138"/>
      <c r="D78" s="139"/>
      <c r="E78" s="139"/>
      <c r="F78" s="140"/>
      <c r="G78" s="5" t="e">
        <f>INDEX('Data Validation (Hide)'!$K$2:$L$9,MATCH(Service!F78,'Data Validation (Hide)'!$K$2:$K$8,0),2)</f>
        <v>#N/A</v>
      </c>
      <c r="H78" s="53" t="str">
        <f t="shared" si="2"/>
        <v/>
      </c>
      <c r="I78" s="200"/>
      <c r="J78" s="200"/>
    </row>
    <row r="79" spans="2:10" hidden="1" x14ac:dyDescent="0.25">
      <c r="B79" s="95" t="str" cm="1">
        <f t="array" ref="B79">INDEX('Data Validation (Hide)'!$B$2:$B$16,ROUNDUP(ROW(A74)/5,0),1)</f>
        <v>Caseload 15</v>
      </c>
      <c r="C79" s="138"/>
      <c r="D79" s="139"/>
      <c r="E79" s="139"/>
      <c r="F79" s="140"/>
      <c r="G79" s="5" t="e">
        <f>INDEX('Data Validation (Hide)'!$K$2:$L$9,MATCH(Service!F79,'Data Validation (Hide)'!$K$2:$K$8,0),2)</f>
        <v>#N/A</v>
      </c>
      <c r="H79" s="53" t="str">
        <f t="shared" si="2"/>
        <v/>
      </c>
      <c r="I79" s="200"/>
      <c r="J79" s="200"/>
    </row>
    <row r="80" spans="2:10" ht="15.75" hidden="1" thickBot="1" x14ac:dyDescent="0.3">
      <c r="B80" s="96" t="str" cm="1">
        <f t="array" ref="B80">INDEX('Data Validation (Hide)'!$B$2:$B$16,ROUNDUP(ROW(A75)/5,0),1)</f>
        <v>Caseload 15</v>
      </c>
      <c r="C80" s="141"/>
      <c r="D80" s="142"/>
      <c r="E80" s="142"/>
      <c r="F80" s="143"/>
      <c r="G80" s="9" t="e">
        <f>INDEX('Data Validation (Hide)'!$K$2:$L$9,MATCH(Service!F80,'Data Validation (Hide)'!$K$2:$K$8,0),2)</f>
        <v>#N/A</v>
      </c>
      <c r="H80" s="54" t="str">
        <f t="shared" si="2"/>
        <v/>
      </c>
      <c r="I80" s="201"/>
      <c r="J80" s="201"/>
    </row>
    <row r="81" spans="5:10" x14ac:dyDescent="0.25">
      <c r="E81" s="29"/>
      <c r="H81" s="29"/>
      <c r="I81" s="29"/>
      <c r="J81" s="29"/>
    </row>
  </sheetData>
  <sheetProtection algorithmName="SHA-512" hashValue="JOmgbrS/kafkiyuGx43kErwxVQ1BWnarFWAhMeeaJpfFbqZnbf5vVLoeCUNAH6NY8bXKEvmkviBeJUCL7JfyyA==" saltValue="VLJWJJK12TPoTXRCR6uvSA==" spinCount="100000" sheet="1" objects="1" scenarios="1"/>
  <mergeCells count="30">
    <mergeCell ref="I31:I35"/>
    <mergeCell ref="I36:I40"/>
    <mergeCell ref="I6:I10"/>
    <mergeCell ref="I11:I15"/>
    <mergeCell ref="I16:I20"/>
    <mergeCell ref="I21:I25"/>
    <mergeCell ref="I26:I30"/>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J76:J80"/>
    <mergeCell ref="J46:J50"/>
    <mergeCell ref="J51:J55"/>
    <mergeCell ref="J56:J60"/>
    <mergeCell ref="J61:J65"/>
    <mergeCell ref="J66:J70"/>
    <mergeCell ref="J71:J75"/>
  </mergeCell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B66E3A6-F48A-4A27-B5EE-41D30CACE60F}">
          <x14:formula1>
            <xm:f>'Data Validation (Hide)'!$K$2:$K$9</xm:f>
          </x14:formula1>
          <xm:sqref>F6:F80</xm:sqref>
        </x14:dataValidation>
        <x14:dataValidation type="list" showInputMessage="1" showErrorMessage="1" xr:uid="{D0F55AAE-7EF6-4CEB-B431-619AB41C6058}">
          <x14:formula1>
            <xm:f>'Data Validation (Hide)'!$AB$2:$AB$3</xm:f>
          </x14:formula1>
          <xm:sqref>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5" x14ac:dyDescent="0.25"/>
  <cols>
    <col min="2" max="2" width="16.28515625" bestFit="1" customWidth="1"/>
    <col min="3" max="3" width="16.5703125" customWidth="1"/>
    <col min="4" max="4" width="9.7109375" bestFit="1" customWidth="1"/>
    <col min="5" max="5" width="9.7109375" customWidth="1"/>
    <col min="6" max="6" width="22.28515625" bestFit="1" customWidth="1"/>
    <col min="7" max="7" width="11.7109375" bestFit="1" customWidth="1"/>
    <col min="8" max="8" width="27.7109375" bestFit="1" customWidth="1"/>
    <col min="9" max="9" width="11.7109375" bestFit="1" customWidth="1"/>
  </cols>
  <sheetData>
    <row r="1" spans="2:9" x14ac:dyDescent="0.25">
      <c r="F1" t="s">
        <v>183</v>
      </c>
      <c r="H1" t="s">
        <v>185</v>
      </c>
    </row>
    <row r="2" spans="2:9" x14ac:dyDescent="0.25">
      <c r="B2" t="str">
        <f>Service!B5</f>
        <v>Clusters</v>
      </c>
      <c r="C2" t="str">
        <f>Service!D5</f>
        <v>Resource required (minutes)</v>
      </c>
      <c r="D2" t="str">
        <f>Service!E5</f>
        <v>Group size</v>
      </c>
      <c r="E2" t="s">
        <v>240</v>
      </c>
      <c r="F2" t="s">
        <v>181</v>
      </c>
      <c r="G2" t="s">
        <v>182</v>
      </c>
      <c r="H2" t="s">
        <v>181</v>
      </c>
      <c r="I2" t="s">
        <v>182</v>
      </c>
    </row>
    <row r="3" spans="2:9" x14ac:dyDescent="0.25">
      <c r="B3" t="str">
        <f>Service!B6</f>
        <v>Caseload 1</v>
      </c>
      <c r="C3">
        <f>Service!D6</f>
        <v>0</v>
      </c>
      <c r="D3">
        <f>Service!E6</f>
        <v>0</v>
      </c>
      <c r="E3" t="e">
        <f>Service!G6</f>
        <v>#N/A</v>
      </c>
      <c r="F3">
        <f>IF($D3&gt;1,($C3*(ROUNDUP(INDEX('Required Capacity (Hide)'!$B$5:$C$19,MATCH('Service Backing (H)'!$B3,'Required Capacity (Hide)'!$A$5:$A$19,0),1)/$D3,0))/INDEX('Required Capacity (Hide)'!$B$5:$C$19,MATCH('Service Backing (H)'!$B3,'Required Capacity (Hide)'!$A$5:$A$19,0),1))*E3,0)</f>
        <v>0</v>
      </c>
      <c r="G3">
        <f>IF($D3&gt;1,($C3*(ROUNDUP(INDEX('Required Capacity (Hide)'!$B$5:$C$19,MATCH('Service Backing (H)'!$B3,'Required Capacity (Hide)'!$A$5:$A$19,0),2)/$D3,0))/INDEX('Required Capacity (Hide)'!$B$5:$C$19,MATCH('Service Backing (H)'!$B3,'Required Capacity (Hide)'!$A$5:$A$19,0),2))*E3,0)</f>
        <v>0</v>
      </c>
      <c r="H3">
        <f>SUMIF(INDEX($D$3:$D$77,ROW(A1),0):INDEX($D$3:$D$77,ROUNDUP(ROW(A1)/5,0)*5,1),"&gt;"&amp;1,INDEX($F$3:$F$77,ROW(A1),0):INDEX($F$3:$F$77,ROUNDUP(ROW(A1)/5,0)*5,1))</f>
        <v>0</v>
      </c>
      <c r="I3">
        <f>SUMIF(INDEX($D$3:$D$77,ROW(A1),0):INDEX($D$3:$D$77,ROUNDUP(ROW(A1)/5,0)*5,1),"&gt;"&amp;1,INDEX($G$3:$G$77,ROW(A1),0):INDEX($G$3:$G$77,ROUNDUP(ROW(A1)/5,0)*5,1))</f>
        <v>0</v>
      </c>
    </row>
    <row r="4" spans="2:9" x14ac:dyDescent="0.25">
      <c r="B4" t="str">
        <f>Service!B7</f>
        <v>Caseload 1</v>
      </c>
      <c r="C4">
        <f>Service!D7</f>
        <v>0</v>
      </c>
      <c r="D4">
        <f>Service!E7</f>
        <v>0</v>
      </c>
      <c r="E4" t="e">
        <f>Service!G7</f>
        <v>#N/A</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0</v>
      </c>
      <c r="I4">
        <f>SUMIF(INDEX($D$3:$D$77,ROW(A2),0):INDEX($D$3:$D$77,ROUNDUP(ROW(A2)/5,0)*5,1),"&gt;"&amp;1,INDEX($G$3:$G$77,ROW(A2),0):INDEX($G$3:$G$77,ROUNDUP(ROW(A2)/5,0)*5,1))</f>
        <v>0</v>
      </c>
    </row>
    <row r="5" spans="2:9" x14ac:dyDescent="0.25">
      <c r="B5" t="str">
        <f>Service!B8</f>
        <v>Caseload 1</v>
      </c>
      <c r="C5">
        <f>Service!D8</f>
        <v>0</v>
      </c>
      <c r="D5">
        <f>Service!E8</f>
        <v>0</v>
      </c>
      <c r="E5" t="e">
        <f>Service!G8</f>
        <v>#N/A</v>
      </c>
      <c r="F5">
        <f>IF($D5&gt;1,($C5*(ROUNDUP(INDEX('Required Capacity (Hide)'!$B$5:$C$19,MATCH('Service Backing (H)'!$B5,'Required Capacity (Hide)'!$A$5:$A$19,0),1)/$D5,0))/INDEX('Required Capacity (Hide)'!$B$5:$C$19,MATCH('Service Backing (H)'!$B5,'Required Capacity (Hide)'!$A$5:$A$19,0),1))*E5,0)</f>
        <v>0</v>
      </c>
      <c r="G5">
        <f>IF($D5&gt;1,($C5*(ROUNDUP(INDEX('Required Capacity (Hide)'!$B$5:$C$19,MATCH('Service Backing (H)'!$B5,'Required Capacity (Hide)'!$A$5:$A$19,0),2)/$D5,0))/INDEX('Required Capacity (Hide)'!$B$5:$C$19,MATCH('Service Backing (H)'!$B5,'Required Capacity (Hide)'!$A$5:$A$19,0),2))*E5,0)</f>
        <v>0</v>
      </c>
      <c r="H5">
        <f>SUMIF(INDEX($D$3:$D$77,ROW(A3),0):INDEX($D$3:$D$77,ROUNDUP(ROW(A3)/5,0)*5,1),"&gt;"&amp;1,INDEX($F$3:$F$77,ROW(A3),0):INDEX($F$3:$F$77,ROUNDUP(ROW(A3)/5,0)*5,1))</f>
        <v>0</v>
      </c>
      <c r="I5">
        <f>SUMIF(INDEX($D$3:$D$77,ROW(A3),0):INDEX($D$3:$D$77,ROUNDUP(ROW(A3)/5,0)*5,1),"&gt;"&amp;1,INDEX($G$3:$G$77,ROW(A3),0):INDEX($G$3:$G$77,ROUNDUP(ROW(A3)/5,0)*5,1))</f>
        <v>0</v>
      </c>
    </row>
    <row r="6" spans="2:9" x14ac:dyDescent="0.25">
      <c r="B6" t="str">
        <f>Service!B9</f>
        <v>Caseload 1</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25">
      <c r="B7" t="str">
        <f>Service!B10</f>
        <v>Caseload 1</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25">
      <c r="B8" t="str">
        <f>Service!B11</f>
        <v>Caseload 2</v>
      </c>
      <c r="C8">
        <f>Service!D11</f>
        <v>0</v>
      </c>
      <c r="D8">
        <f>Service!E11</f>
        <v>0</v>
      </c>
      <c r="E8" t="e">
        <f>Service!G11</f>
        <v>#N/A</v>
      </c>
      <c r="F8">
        <f>IF($D8&gt;1,($C8*(ROUNDUP(INDEX('Required Capacity (Hide)'!$B$5:$C$19,MATCH('Service Backing (H)'!$B8,'Required Capacity (Hide)'!$A$5:$A$19,0),1)/$D8,0))/INDEX('Required Capacity (Hide)'!$B$5:$C$19,MATCH('Service Backing (H)'!$B8,'Required Capacity (Hide)'!$A$5:$A$19,0),1))*E8,0)</f>
        <v>0</v>
      </c>
      <c r="G8">
        <f>IF($D8&gt;1,($C8*(ROUNDUP(INDEX('Required Capacity (Hide)'!$B$5:$C$19,MATCH('Service Backing (H)'!$B8,'Required Capacity (Hide)'!$A$5:$A$19,0),2)/$D8,0))/INDEX('Required Capacity (Hide)'!$B$5:$C$19,MATCH('Service Backing (H)'!$B8,'Required Capacity (Hide)'!$A$5:$A$19,0),2))*E8,0)</f>
        <v>0</v>
      </c>
      <c r="H8">
        <f>SUMIF(INDEX($D$3:$D$77,ROW(A6),0):INDEX($D$3:$D$77,ROUNDUP(ROW(A6)/5,0)*5,1),"&gt;"&amp;1,INDEX($F$3:$F$77,ROW(A6),0):INDEX($F$3:$F$77,ROUNDUP(ROW(A6)/5,0)*5,1))</f>
        <v>0</v>
      </c>
      <c r="I8">
        <f>SUMIF(INDEX($D$3:$D$77,ROW(A6),0):INDEX($D$3:$D$77,ROUNDUP(ROW(A6)/5,0)*5,1),"&gt;"&amp;1,INDEX($G$3:$G$77,ROW(A6),0):INDEX($G$3:$G$77,ROUNDUP(ROW(A6)/5,0)*5,1))</f>
        <v>0</v>
      </c>
    </row>
    <row r="9" spans="2:9" x14ac:dyDescent="0.25">
      <c r="B9" t="str">
        <f>Service!B12</f>
        <v>Caseload 2</v>
      </c>
      <c r="C9">
        <f>Service!D12</f>
        <v>0</v>
      </c>
      <c r="D9">
        <f>Service!E12</f>
        <v>0</v>
      </c>
      <c r="E9" t="e">
        <f>Service!G12</f>
        <v>#N/A</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25">
      <c r="B10" t="str">
        <f>Service!B13</f>
        <v>Caseload 2</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25">
      <c r="B11" t="str">
        <f>Service!B14</f>
        <v>Caseload 2</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25">
      <c r="B12" t="str">
        <f>Service!B15</f>
        <v>Caseload 2</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25">
      <c r="B13" t="str">
        <f>Service!B16</f>
        <v>Caseload 3</v>
      </c>
      <c r="C13">
        <f>Service!D16</f>
        <v>0</v>
      </c>
      <c r="D13">
        <f>Service!E16</f>
        <v>0</v>
      </c>
      <c r="E13" t="e">
        <f>Service!G16</f>
        <v>#N/A</v>
      </c>
      <c r="F13">
        <f>IF($D13&gt;1,($C13*(ROUNDUP(INDEX('Required Capacity (Hide)'!$B$5:$C$19,MATCH('Service Backing (H)'!$B13,'Required Capacity (Hide)'!$A$5:$A$19,0),1)/$D13,0))/INDEX('Required Capacity (Hide)'!$B$5:$C$19,MATCH('Service Backing (H)'!$B13,'Required Capacity (Hide)'!$A$5:$A$19,0),1))*E13,0)</f>
        <v>0</v>
      </c>
      <c r="G13">
        <f>IF($D13&gt;1,($C13*(ROUNDUP(INDEX('Required Capacity (Hide)'!$B$5:$C$19,MATCH('Service Backing (H)'!$B13,'Required Capacity (Hide)'!$A$5:$A$19,0),2)/$D13,0))/INDEX('Required Capacity (Hide)'!$B$5:$C$19,MATCH('Service Backing (H)'!$B13,'Required Capacity (Hide)'!$A$5:$A$19,0),2))*E13,0)</f>
        <v>0</v>
      </c>
      <c r="H13">
        <f>SUMIF(INDEX($D$3:$D$77,ROW(A11),0):INDEX($D$3:$D$77,ROUNDUP(ROW(A11)/5,0)*5,1),"&gt;"&amp;1,INDEX($F$3:$F$77,ROW(A11),0):INDEX($F$3:$F$77,ROUNDUP(ROW(A11)/5,0)*5,1))</f>
        <v>0</v>
      </c>
      <c r="I13">
        <f>SUMIF(INDEX($D$3:$D$77,ROW(A11),0):INDEX($D$3:$D$77,ROUNDUP(ROW(A11)/5,0)*5,1),"&gt;"&amp;1,INDEX($G$3:$G$77,ROW(A11),0):INDEX($G$3:$G$77,ROUNDUP(ROW(A11)/5,0)*5,1))</f>
        <v>0</v>
      </c>
    </row>
    <row r="14" spans="2:9" x14ac:dyDescent="0.25">
      <c r="B14" t="str">
        <f>Service!B17</f>
        <v>Caseload 3</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25">
      <c r="B15" t="str">
        <f>Service!B18</f>
        <v>Caseload 3</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25">
      <c r="B16" t="str">
        <f>Service!B19</f>
        <v>Caseload 3</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25">
      <c r="B17" t="str">
        <f>Service!B20</f>
        <v>Caseload 3</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25">
      <c r="B18" t="str">
        <f>Service!B21</f>
        <v>Caseload 4</v>
      </c>
      <c r="C18">
        <f>Service!D21</f>
        <v>0</v>
      </c>
      <c r="D18">
        <f>Service!E21</f>
        <v>0</v>
      </c>
      <c r="E18" t="e">
        <f>Service!G21</f>
        <v>#N/A</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25">
      <c r="B19" t="str">
        <f>Service!B22</f>
        <v>Caseload 4</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25">
      <c r="B20" t="str">
        <f>Service!B23</f>
        <v>Caseload 4</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25">
      <c r="B21" t="str">
        <f>Service!B24</f>
        <v>Caseload 4</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25">
      <c r="B22" t="str">
        <f>Service!B25</f>
        <v>Caseload 4</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25">
      <c r="B23" t="str">
        <f>Service!B26</f>
        <v>Caseload 5</v>
      </c>
      <c r="C23">
        <f>Service!D26</f>
        <v>0</v>
      </c>
      <c r="D23">
        <f>Service!E26</f>
        <v>0</v>
      </c>
      <c r="E23" t="e">
        <f>Service!G26</f>
        <v>#N/A</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25">
      <c r="B24" t="str">
        <f>Service!B27</f>
        <v>Caseload 5</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25">
      <c r="B25" t="str">
        <f>Service!B28</f>
        <v>Caseload 5</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25">
      <c r="B26" t="str">
        <f>Service!B29</f>
        <v>Caseload 5</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25">
      <c r="B27" t="str">
        <f>Service!B30</f>
        <v>Caseload 5</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25">
      <c r="B28" t="str">
        <f>Service!B31</f>
        <v>Caseload 6</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25">
      <c r="B29" t="str">
        <f>Service!B32</f>
        <v>Caseload 6</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25">
      <c r="B30" t="str">
        <f>Service!B33</f>
        <v>Caseload 6</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25">
      <c r="B31" t="str">
        <f>Service!B34</f>
        <v>Caseload 6</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25">
      <c r="B32" t="str">
        <f>Service!B35</f>
        <v>Caseload 6</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25">
      <c r="B33" t="str">
        <f>Service!B36</f>
        <v>Caseload 7</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25">
      <c r="B34" t="str">
        <f>Service!B37</f>
        <v>Caseload 7</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25">
      <c r="B35" t="str">
        <f>Service!B38</f>
        <v>Caseload 7</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25">
      <c r="B36" t="str">
        <f>Service!B39</f>
        <v>Caseload 7</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25">
      <c r="B37" t="str">
        <f>Service!B40</f>
        <v>Caseload 7</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25">
      <c r="B38" t="str">
        <f>Service!B41</f>
        <v>Caseload 8</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25">
      <c r="B39" t="str">
        <f>Service!B42</f>
        <v>Caseload 8</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25">
      <c r="B40" t="str">
        <f>Service!B43</f>
        <v>Caseload 8</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25">
      <c r="B41" t="str">
        <f>Service!B44</f>
        <v>Caseload 8</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25">
      <c r="B42" t="str">
        <f>Service!B45</f>
        <v>Caseload 8</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25">
      <c r="B43" t="str">
        <f>Service!B46</f>
        <v>Caseload 9</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25">
      <c r="B44" t="str">
        <f>Service!B47</f>
        <v>Caseload 9</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25">
      <c r="B45" t="str">
        <f>Service!B48</f>
        <v>Caseload 9</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25">
      <c r="B46" t="str">
        <f>Service!B49</f>
        <v>Caseload 9</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25">
      <c r="B47" t="str">
        <f>Service!B50</f>
        <v>Caseload 9</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25">
      <c r="B48" t="str">
        <f>Service!B51</f>
        <v>Caseload 10</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25">
      <c r="B49" t="str">
        <f>Service!B52</f>
        <v>Caseload 10</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25">
      <c r="B50" t="str">
        <f>Service!B53</f>
        <v>Caseload 10</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25">
      <c r="B51" t="str">
        <f>Service!B54</f>
        <v>Caseload 10</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25">
      <c r="B52" t="str">
        <f>Service!B55</f>
        <v>Caseload 10</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25">
      <c r="B53" t="str">
        <f>Service!B56</f>
        <v>Caseload 11</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25">
      <c r="B54" t="str">
        <f>Service!B57</f>
        <v>Caseload 11</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25">
      <c r="B55" t="str">
        <f>Service!B58</f>
        <v>Caseload 11</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25">
      <c r="B56" t="str">
        <f>Service!B59</f>
        <v>Caseload 11</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25">
      <c r="B57" t="str">
        <f>Service!B60</f>
        <v>Caseload 11</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25">
      <c r="B58" t="str">
        <f>Service!B61</f>
        <v>Caseload 12</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25">
      <c r="B59" t="str">
        <f>Service!B62</f>
        <v>Caseload 12</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25">
      <c r="B60" t="str">
        <f>Service!B63</f>
        <v>Caseload 12</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25">
      <c r="B61" t="str">
        <f>Service!B64</f>
        <v>Caseload 12</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25">
      <c r="B62" t="str">
        <f>Service!B65</f>
        <v>Caseload 12</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25">
      <c r="B63" t="str">
        <f>Service!B66</f>
        <v>Caseload 13</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25">
      <c r="B64" t="str">
        <f>Service!B67</f>
        <v>Caseload 13</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25">
      <c r="B65" t="str">
        <f>Service!B68</f>
        <v>Caseload 13</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25">
      <c r="B66" t="str">
        <f>Service!B69</f>
        <v>Caseload 13</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25">
      <c r="B67" t="str">
        <f>Service!B70</f>
        <v>Caseload 13</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25">
      <c r="B68" t="str">
        <f>Service!B71</f>
        <v>Caseload 14</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25">
      <c r="B69" t="str">
        <f>Service!B72</f>
        <v>Caseload 14</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25">
      <c r="B70" t="str">
        <f>Service!B73</f>
        <v>Caseload 14</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25">
      <c r="B71" t="str">
        <f>Service!B74</f>
        <v>Caseload 14</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25">
      <c r="B72" t="str">
        <f>Service!B75</f>
        <v>Caseload 14</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25">
      <c r="B73" t="str">
        <f>Service!B76</f>
        <v>Caseload 15</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25">
      <c r="B74" t="str">
        <f>Service!B77</f>
        <v>Caseload 15</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25">
      <c r="B75" t="str">
        <f>Service!B78</f>
        <v>Caseload 15</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25">
      <c r="B76" t="str">
        <f>Service!B79</f>
        <v>Caseload 15</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25">
      <c r="B77" t="str">
        <f>Service!B80</f>
        <v>Caseload 15</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S33" sqref="S33"/>
    </sheetView>
  </sheetViews>
  <sheetFormatPr defaultRowHeight="15" x14ac:dyDescent="0.25"/>
  <cols>
    <col min="1" max="1" width="14.7109375" style="5" bestFit="1" customWidth="1"/>
    <col min="2" max="2" width="17.7109375" style="5" bestFit="1" customWidth="1"/>
    <col min="3" max="3" width="17.5703125" style="5" bestFit="1" customWidth="1"/>
    <col min="5" max="5" width="12.14062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25">
      <c r="A1" s="5" t="s">
        <v>50</v>
      </c>
      <c r="E1" s="3" t="s">
        <v>53</v>
      </c>
      <c r="F1" s="3" t="str" cm="1">
        <f t="array" ref="F1">INDEX($A$5:$A$19,ROUNDUP(COLUMN(A1)/6,0),1)</f>
        <v>Caseload 1</v>
      </c>
      <c r="G1" s="15" t="str" cm="1">
        <f t="array" ref="G1">INDEX($A$5:$A$19,ROUNDUP(COLUMN(B1)/6,0),1)</f>
        <v>Caseload 1</v>
      </c>
      <c r="H1" s="3" t="str" cm="1">
        <f t="array" ref="H1">INDEX($A$5:$A$19,ROUNDUP(COLUMN(C1)/6,0),1)</f>
        <v>Caseload 1</v>
      </c>
      <c r="I1" s="15" t="str" cm="1">
        <f t="array" ref="I1">INDEX($A$5:$A$19,ROUNDUP(COLUMN(D1)/6,0),1)</f>
        <v>Caseload 1</v>
      </c>
      <c r="J1" s="4" t="str" cm="1">
        <f t="array" ref="J1">INDEX($A$5:$A$19,ROUNDUP(COLUMN(E1)/6,0),1)</f>
        <v>Caseload 1</v>
      </c>
      <c r="K1" s="15" t="str" cm="1">
        <f t="array" ref="K1">INDEX($A$5:$A$19,ROUNDUP(COLUMN(F1)/6,0),1)</f>
        <v>Caseload 1</v>
      </c>
      <c r="L1" s="3" t="str" cm="1">
        <f t="array" ref="L1">INDEX($A$5:$A$19,ROUNDUP(COLUMN(G1)/6,0),1)</f>
        <v>Caseload 2</v>
      </c>
      <c r="M1" s="15" t="str" cm="1">
        <f t="array" ref="M1">INDEX($A$5:$A$19,ROUNDUP(COLUMN(H1)/6,0),1)</f>
        <v>Caseload 2</v>
      </c>
      <c r="N1" s="3" t="str" cm="1">
        <f t="array" ref="N1">INDEX($A$5:$A$19,ROUNDUP(COLUMN(I1)/6,0),1)</f>
        <v>Caseload 2</v>
      </c>
      <c r="O1" s="15" t="str" cm="1">
        <f t="array" ref="O1">INDEX($A$5:$A$19,ROUNDUP(COLUMN(J1)/6,0),1)</f>
        <v>Caseload 2</v>
      </c>
      <c r="P1" s="4" t="str" cm="1">
        <f t="array" ref="P1">INDEX($A$5:$A$19,ROUNDUP(COLUMN(K1)/6,0),1)</f>
        <v>Caseload 2</v>
      </c>
      <c r="Q1" s="15" t="str" cm="1">
        <f t="array" ref="Q1">INDEX($A$5:$A$19,ROUNDUP(COLUMN(L1)/6,0),1)</f>
        <v>Caseload 2</v>
      </c>
      <c r="R1" s="3" t="str" cm="1">
        <f t="array" ref="R1">INDEX($A$5:$A$19,ROUNDUP(COLUMN(M1)/6,0),1)</f>
        <v>Caseload 3</v>
      </c>
      <c r="S1" s="15" t="str" cm="1">
        <f t="array" ref="S1">INDEX($A$5:$A$19,ROUNDUP(COLUMN(N1)/6,0),1)</f>
        <v>Caseload 3</v>
      </c>
      <c r="T1" s="3" t="str" cm="1">
        <f t="array" ref="T1">INDEX($A$5:$A$19,ROUNDUP(COLUMN(O1)/6,0),1)</f>
        <v>Caseload 3</v>
      </c>
      <c r="U1" s="15" t="str" cm="1">
        <f t="array" ref="U1">INDEX($A$5:$A$19,ROUNDUP(COLUMN(P1)/6,0),1)</f>
        <v>Caseload 3</v>
      </c>
      <c r="V1" s="4" t="str" cm="1">
        <f t="array" ref="V1">INDEX($A$5:$A$19,ROUNDUP(COLUMN(Q1)/6,0),1)</f>
        <v>Caseload 3</v>
      </c>
      <c r="W1" s="15" t="str" cm="1">
        <f t="array" ref="W1">INDEX($A$5:$A$19,ROUNDUP(COLUMN(R1)/6,0),1)</f>
        <v>Caseload 3</v>
      </c>
      <c r="X1" s="3" t="str" cm="1">
        <f t="array" ref="X1">INDEX($A$5:$A$19,ROUNDUP(COLUMN(S1)/6,0),1)</f>
        <v>Caseload 4</v>
      </c>
      <c r="Y1" s="15" t="str" cm="1">
        <f t="array" ref="Y1">INDEX($A$5:$A$19,ROUNDUP(COLUMN(T1)/6,0),1)</f>
        <v>Caseload 4</v>
      </c>
      <c r="Z1" s="3" t="str" cm="1">
        <f t="array" ref="Z1">INDEX($A$5:$A$19,ROUNDUP(COLUMN(U1)/6,0),1)</f>
        <v>Caseload 4</v>
      </c>
      <c r="AA1" s="15" t="str" cm="1">
        <f t="array" ref="AA1">INDEX($A$5:$A$19,ROUNDUP(COLUMN(V1)/6,0),1)</f>
        <v>Caseload 4</v>
      </c>
      <c r="AB1" s="4" t="str" cm="1">
        <f t="array" ref="AB1">INDEX($A$5:$A$19,ROUNDUP(COLUMN(W1)/6,0),1)</f>
        <v>Caseload 4</v>
      </c>
      <c r="AC1" s="15" t="str" cm="1">
        <f t="array" ref="AC1">INDEX($A$5:$A$19,ROUNDUP(COLUMN(X1)/6,0),1)</f>
        <v>Caseload 4</v>
      </c>
      <c r="AD1" s="3" t="str" cm="1">
        <f t="array" ref="AD1">INDEX($A$5:$A$19,ROUNDUP(COLUMN(Y1)/6,0),1)</f>
        <v>Caseload 5</v>
      </c>
      <c r="AE1" s="15" t="str" cm="1">
        <f t="array" ref="AE1">INDEX($A$5:$A$19,ROUNDUP(COLUMN(Z1)/6,0),1)</f>
        <v>Caseload 5</v>
      </c>
      <c r="AF1" s="3" t="str" cm="1">
        <f t="array" ref="AF1">INDEX($A$5:$A$19,ROUNDUP(COLUMN(AA1)/6,0),1)</f>
        <v>Caseload 5</v>
      </c>
      <c r="AG1" s="15" t="str" cm="1">
        <f t="array" ref="AG1">INDEX($A$5:$A$19,ROUNDUP(COLUMN(AB1)/6,0),1)</f>
        <v>Caseload 5</v>
      </c>
      <c r="AH1" s="4" t="str" cm="1">
        <f t="array" ref="AH1">INDEX($A$5:$A$19,ROUNDUP(COLUMN(AC1)/6,0),1)</f>
        <v>Caseload 5</v>
      </c>
      <c r="AI1" s="15" t="str" cm="1">
        <f t="array" ref="AI1">INDEX($A$5:$A$19,ROUNDUP(COLUMN(AD1)/6,0),1)</f>
        <v>Caseload 5</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Clusters</v>
      </c>
      <c r="CS1" s="3" t="str">
        <f>"All "&amp;Setup!$B$15</f>
        <v>All Clusters</v>
      </c>
      <c r="CT1" s="3" t="str">
        <f>"All "&amp;Setup!$B$15</f>
        <v>All Clusters</v>
      </c>
      <c r="CU1" s="3" t="str">
        <f>"All "&amp;Setup!$B$15</f>
        <v>All Clusters</v>
      </c>
      <c r="CV1" s="3" t="str">
        <f>"All "&amp;Setup!$B$15</f>
        <v>All Clusters</v>
      </c>
      <c r="CW1" s="3" t="str">
        <f>"All "&amp;Setup!$B$15</f>
        <v>All Clusters</v>
      </c>
      <c r="CY1" s="3" t="s">
        <v>61</v>
      </c>
      <c r="CZ1" s="4"/>
      <c r="DA1" s="15"/>
    </row>
    <row r="2" spans="1:105" ht="15.75" thickBot="1" x14ac:dyDescent="0.3">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75" thickBot="1" x14ac:dyDescent="0.3">
      <c r="E3" s="7"/>
      <c r="F3" s="26">
        <f>INDEX(Service!$I$6:$J$80,MATCH('Required Capacity (Hide)'!F$1,Service!$B$6:$B$80,0),1)/IF(Summary!$B$7="Minutes",1,60)</f>
        <v>0</v>
      </c>
      <c r="G3" s="28"/>
      <c r="H3" s="26">
        <f>IF(Service!$C$3="Yes",INDEX(Service!$I$6:$J$80,MATCH('Required Capacity (Hide)'!H$1,Service!$B$6:$B$80,0),2)/IF(Summary!$B$7="Minutes",1,60),INDEX('Service Backing (H)'!$H$3:$I$77,MATCH('Required Capacity (Hide)'!H$1,'Service Backing (H)'!$B$3:$B$75,0),1)/IF(Summary!$B$7="Minutes",1,60))</f>
        <v>0</v>
      </c>
      <c r="I3" s="28">
        <f>IF(Service!$C$3="Yes",INDEX(Service!$I$6:$J$80,MATCH('Required Capacity (Hide)'!I$1,Service!$B$6:$B$80,0),2)/IF(Summary!$B$7="Minutes",1,60),INDEX('Service Backing (H)'!$H$3:$I$77,MATCH('Required Capacity (Hide)'!I$1,'Service Backing (H)'!$B$3:$B$75,0),2)/IF(Summary!$B$7="Minutes",1,60))</f>
        <v>0</v>
      </c>
      <c r="J3" s="27"/>
      <c r="K3" s="28"/>
      <c r="L3" s="26">
        <f>INDEX(Service!$I$6:$J$80,MATCH('Required Capacity (Hide)'!L$1,Service!$B$6:$B$80,0),1)/IF(Summary!$B$7="Minutes",1,60)</f>
        <v>0</v>
      </c>
      <c r="M3" s="28"/>
      <c r="N3" s="26">
        <f>IF(Service!$C$3="Yes",INDEX(Service!$I$6:$J$80,MATCH('Required Capacity (Hide)'!N$1,Service!$B$6:$B$80,0),2)/IF(Summary!$B$7="Minutes",1,60),INDEX('Service Backing (H)'!$H$3:$I$77,MATCH('Required Capacity (Hide)'!N$1,'Service Backing (H)'!$B$3:$B$75,0),1)/IF(Summary!$B$7="Minutes",1,60))</f>
        <v>0</v>
      </c>
      <c r="O3" s="28">
        <f>IF(Service!$C$3="Yes",INDEX(Service!$I$6:$J$80,MATCH('Required Capacity (Hide)'!O$1,Service!$B$6:$B$80,0),2)/IF(Summary!$B$7="Minutes",1,60),INDEX('Service Backing (H)'!$H$3:$I$77,MATCH('Required Capacity (Hide)'!O$1,'Service Backing (H)'!$B$3:$B$75,0),2)/IF(Summary!$B$7="Minutes",1,60))</f>
        <v>0</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v>
      </c>
      <c r="U3" s="28">
        <f>IF(Service!$C$3="Yes",INDEX(Service!$I$6:$J$80,MATCH('Required Capacity (Hide)'!U$1,Service!$B$6:$B$80,0),2)/IF(Summary!$B$7="Minutes",1,60),INDEX('Service Backing (H)'!$H$3:$I$77,MATCH('Required Capacity (Hide)'!U$1,'Service Backing (H)'!$B$3:$B$75,0),2)/IF(Summary!$B$7="Minutes",1,60))</f>
        <v>0</v>
      </c>
      <c r="V3" s="27"/>
      <c r="W3" s="28"/>
      <c r="X3" s="26">
        <f>INDEX(Service!$I$6:$J$80,MATCH('Required Capacity (Hide)'!X$1,Service!$B$6:$B$80,0),1)/IF(Summary!$B$7="Minutes",1,60)</f>
        <v>0</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75" thickBot="1" x14ac:dyDescent="0.3">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25">
      <c r="A5" s="7" t="str">
        <f>'Data Validation (Hide)'!B2</f>
        <v>Caseload 1</v>
      </c>
      <c r="B5" s="19">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0</v>
      </c>
      <c r="C5" s="30">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1</v>
      </c>
      <c r="E5" s="12">
        <f ca="1">IF(Capacity!B4="",TODAY(),Capacity!B4)</f>
        <v>44228</v>
      </c>
      <c r="F5" s="7">
        <f>INDEX($B$5:$C$19,MATCH(F$1,$A$5:$A$19,0),1)*F$3</f>
        <v>0</v>
      </c>
      <c r="G5" s="6">
        <f>INDEX($B$5:$C$19,MATCH(F$1,$A$5:$A$19,0),2)*F$3</f>
        <v>0</v>
      </c>
      <c r="H5" s="3">
        <f>INDEX($B$5:$C$19,MATCH(F$1,$A$5:$A$19,0),1)*H$3</f>
        <v>0</v>
      </c>
      <c r="I5" s="15">
        <f>INDEX($B$5:$C$19,MATCH(F$1,$A$5:$A$19,0),2)*I$3</f>
        <v>0</v>
      </c>
      <c r="J5" s="5">
        <f>SUMIF(F$4:I$4,J$4,F5:I5)</f>
        <v>0</v>
      </c>
      <c r="K5" s="6">
        <f>SUMIF(F$4:I$4,K$4,F5:I5)</f>
        <v>0</v>
      </c>
      <c r="L5" s="7">
        <f>INDEX($B$5:$C$19,MATCH(L$1,$A$5:$A$19,0),1)*L$3</f>
        <v>0</v>
      </c>
      <c r="M5" s="6">
        <f>INDEX($B$5:$C$19,MATCH(L$1,$A$5:$A$19,0),2)*L$3</f>
        <v>0</v>
      </c>
      <c r="N5" s="3">
        <f>INDEX($B$5:$C$19,MATCH(L$1,$A$5:$A$19,0),1)*N$3</f>
        <v>0</v>
      </c>
      <c r="O5" s="15">
        <f>INDEX($B$5:$C$19,MATCH(L$1,$A$5:$A$19,0),2)*O$3</f>
        <v>0</v>
      </c>
      <c r="P5" s="5">
        <f>SUMIF(L$4:O$4,P$4,L5:O5)</f>
        <v>0</v>
      </c>
      <c r="Q5" s="6">
        <f>SUMIF(L$4:O$4,Q$4,L5:O5)</f>
        <v>0</v>
      </c>
      <c r="R5" s="7">
        <f>INDEX($B$5:$C$19,MATCH(R$1,$A$5:$A$19,0),1)*R$3</f>
        <v>0</v>
      </c>
      <c r="S5" s="6">
        <f>INDEX($B$5:$C$19,MATCH(R$1,$A$5:$A$19,0),2)*R$3</f>
        <v>0</v>
      </c>
      <c r="T5" s="3">
        <f>INDEX($B$5:$C$19,MATCH(R$1,$A$5:$A$19,0),1)*T$3</f>
        <v>0</v>
      </c>
      <c r="U5" s="15">
        <f>INDEX($B$5:$C$19,MATCH(R$1,$A$5:$A$19,0),2)*U$3</f>
        <v>0</v>
      </c>
      <c r="V5" s="5">
        <f>SUMIF(R$4:U$4,V$4,R5:U5)</f>
        <v>0</v>
      </c>
      <c r="W5" s="6">
        <f>SUMIF(R$4:U$4,W$4,R5:U5)</f>
        <v>0</v>
      </c>
      <c r="X5" s="7">
        <f>INDEX($B$5:$C$19,MATCH(X$1,$A$5:$A$19,0),1)*X$3</f>
        <v>0</v>
      </c>
      <c r="Y5" s="6">
        <f>INDEX($B$5:$C$19,MATCH(X$1,$A$5:$A$19,0),2)*X$3</f>
        <v>0</v>
      </c>
      <c r="Z5" s="3">
        <f>INDEX($B$5:$C$19,MATCH(X$1,$A$5:$A$19,0),1)*Z$3</f>
        <v>0</v>
      </c>
      <c r="AA5" s="15">
        <f>INDEX($B$5:$C$19,MATCH(X$1,$A$5:$A$19,0),2)*AA$3</f>
        <v>0</v>
      </c>
      <c r="AB5" s="5">
        <f>SUMIF(X$4:AA$4,AB$4,X5:AA5)</f>
        <v>0</v>
      </c>
      <c r="AC5" s="6">
        <f>SUMIF(X$4:AA$4,AC$4,X5:AA5)</f>
        <v>0</v>
      </c>
      <c r="AD5" s="7">
        <f>INDEX($B$5:$C$19,MATCH(AD$1,$A$5:$A$19,0),1)*AD$3</f>
        <v>0</v>
      </c>
      <c r="AE5" s="6">
        <f>INDEX($B$5:$C$19,MATCH(AD$1,$A$5:$A$19,0),2)*AD$3</f>
        <v>0</v>
      </c>
      <c r="AF5" s="3">
        <f>INDEX($B$5:$C$19,MATCH(AD$1,$A$5:$A$19,0),1)*AF$3</f>
        <v>0</v>
      </c>
      <c r="AG5" s="15">
        <f>INDEX($B$5:$C$19,MATCH(AD$1,$A$5:$A$19,0),2)*AG$3</f>
        <v>0</v>
      </c>
      <c r="AH5" s="5">
        <f>SUMIF(AD$4:AG$4,AH$4,AD5:AG5)</f>
        <v>0</v>
      </c>
      <c r="AI5" s="6">
        <f>SUMIF(AD$4:AG$4,AI$4,AD5:AG5)</f>
        <v>0</v>
      </c>
      <c r="AJ5" s="7">
        <f>INDEX($B$5:$C$19,MATCH(AJ$1,$A$5:$A$19,0),1)*AJ$3</f>
        <v>0</v>
      </c>
      <c r="AK5" s="6">
        <f>INDEX($B$5:$C$19,MATCH(AJ$1,$A$5:$A$19,0),2)*AJ$3</f>
        <v>0</v>
      </c>
      <c r="AL5" s="3">
        <f>INDEX($B$5:$C$19,MATCH(AJ$1,$A$5:$A$19,0),1)*AL$3</f>
        <v>0</v>
      </c>
      <c r="AM5" s="15">
        <f>INDEX($B$5:$C$19,MATCH(AJ$1,$A$5:$A$19,0),2)*AM$3</f>
        <v>0</v>
      </c>
      <c r="AN5" s="5">
        <f>SUMIF(AJ$4:AM$4,AN$4,AJ5:AM5)</f>
        <v>0</v>
      </c>
      <c r="AO5" s="6">
        <f>SUMIF(AJ$4:AM$4,AO$4,AJ5:AM5)</f>
        <v>0</v>
      </c>
      <c r="AP5" s="7">
        <f>INDEX($B$5:$C$19,MATCH(AP$1,$A$5:$A$19,0),1)*AP$3</f>
        <v>0</v>
      </c>
      <c r="AQ5" s="6">
        <f>INDEX($B$5:$C$19,MATCH(AP$1,$A$5:$A$19,0),2)*AP$3</f>
        <v>0</v>
      </c>
      <c r="AR5" s="3">
        <f>INDEX($B$5:$C$19,MATCH(AP$1,$A$5:$A$19,0),1)*AR$3</f>
        <v>0</v>
      </c>
      <c r="AS5" s="15">
        <f>INDEX($B$5:$C$19,MATCH(AP$1,$A$5:$A$19,0),2)*AS$3</f>
        <v>0</v>
      </c>
      <c r="AT5" s="5">
        <f>SUMIF(AP$4:AS$4,AT$4,AP5:AS5)</f>
        <v>0</v>
      </c>
      <c r="AU5" s="6">
        <f>SUMIF(AP$4:AS$4,AU$4,AP5:AS5)</f>
        <v>0</v>
      </c>
      <c r="AV5" s="7">
        <f>INDEX($B$5:$C$19,MATCH(AV$1,$A$5:$A$19,0),1)*AV$3</f>
        <v>0</v>
      </c>
      <c r="AW5" s="6">
        <f>INDEX($B$5:$C$19,MATCH(AV$1,$A$5:$A$19,0),2)*AV$3</f>
        <v>0</v>
      </c>
      <c r="AX5" s="3">
        <f>INDEX($B$5:$C$19,MATCH(AV$1,$A$5:$A$19,0),1)*AX$3</f>
        <v>0</v>
      </c>
      <c r="AY5" s="15">
        <f>INDEX($B$5:$C$19,MATCH(AV$1,$A$5:$A$19,0),2)*AY$3</f>
        <v>0</v>
      </c>
      <c r="AZ5" s="5">
        <f>SUMIF(AV$4:AY$4,AZ$4,AV5:AY5)</f>
        <v>0</v>
      </c>
      <c r="BA5" s="6">
        <f>SUMIF(AV$4:AY$4,BA$4,AV5:AY5)</f>
        <v>0</v>
      </c>
      <c r="BB5" s="7">
        <f>INDEX($B$5:$C$19,MATCH(BB$1,$A$5:$A$19,0),1)*BB$3</f>
        <v>0</v>
      </c>
      <c r="BC5" s="6">
        <f>INDEX($B$5:$C$19,MATCH(BB$1,$A$5:$A$19,0),2)*BB$3</f>
        <v>0</v>
      </c>
      <c r="BD5" s="3">
        <f>INDEX($B$5:$C$19,MATCH(BB$1,$A$5:$A$19,0),1)*BD$3</f>
        <v>0</v>
      </c>
      <c r="BE5" s="15">
        <f>INDEX($B$5:$C$19,MATCH(BB$1,$A$5:$A$19,0),2)*BE$3</f>
        <v>0</v>
      </c>
      <c r="BF5" s="5">
        <f>SUMIF(BB$4:BE$4,BF$4,BB5:BE5)</f>
        <v>0</v>
      </c>
      <c r="BG5" s="6">
        <f>SUMIF(BB$4:BE$4,BG$4,BB5:BE5)</f>
        <v>0</v>
      </c>
      <c r="BH5" s="7">
        <f>INDEX($B$5:$C$19,MATCH(BH$1,$A$5:$A$19,0),1)*BH$3</f>
        <v>0</v>
      </c>
      <c r="BI5" s="6">
        <f>INDEX($B$5:$C$19,MATCH(BH$1,$A$5:$A$19,0),2)*BH$3</f>
        <v>0</v>
      </c>
      <c r="BJ5" s="3">
        <f>INDEX($B$5:$C$19,MATCH(BH$1,$A$5:$A$19,0),1)*BJ$3</f>
        <v>0</v>
      </c>
      <c r="BK5" s="15">
        <f>INDEX($B$5:$C$19,MATCH(BH$1,$A$5:$A$19,0),2)*BK$3</f>
        <v>0</v>
      </c>
      <c r="BL5" s="5">
        <f>SUMIF(BH$4:BK$4,BL$4,BH5:BK5)</f>
        <v>0</v>
      </c>
      <c r="BM5" s="6">
        <f>SUMIF(BH$4:BK$4,BM$4,BH5:BK5)</f>
        <v>0</v>
      </c>
      <c r="BN5" s="7">
        <f>INDEX($B$5:$C$19,MATCH(BN$1,$A$5:$A$19,0),1)*BN$3</f>
        <v>0</v>
      </c>
      <c r="BO5" s="6">
        <f>INDEX($B$5:$C$19,MATCH(BN$1,$A$5:$A$19,0),2)*BN$3</f>
        <v>0</v>
      </c>
      <c r="BP5" s="3">
        <f>INDEX($B$5:$C$19,MATCH(BN$1,$A$5:$A$19,0),1)*BP$3</f>
        <v>0</v>
      </c>
      <c r="BQ5" s="15">
        <f>INDEX($B$5:$C$19,MATCH(BN$1,$A$5:$A$19,0),2)*BQ$3</f>
        <v>0</v>
      </c>
      <c r="BR5" s="5">
        <f>SUMIF(BN$4:BQ$4,BR$4,BN5:BQ5)</f>
        <v>0</v>
      </c>
      <c r="BS5" s="6">
        <f>SUMIF(BN$4:BQ$4,BS$4,BN5:BQ5)</f>
        <v>0</v>
      </c>
      <c r="BT5" s="7">
        <f>INDEX($B$5:$C$19,MATCH(BT$1,$A$5:$A$19,0),1)*BT$3</f>
        <v>0</v>
      </c>
      <c r="BU5" s="6">
        <f>INDEX($B$5:$C$19,MATCH(BT$1,$A$5:$A$19,0),2)*BT$3</f>
        <v>0</v>
      </c>
      <c r="BV5" s="3">
        <f>INDEX($B$5:$C$19,MATCH(BT$1,$A$5:$A$19,0),1)*BV$3</f>
        <v>0</v>
      </c>
      <c r="BW5" s="15">
        <f>INDEX($B$5:$C$19,MATCH(BT$1,$A$5:$A$19,0),2)*BW$3</f>
        <v>0</v>
      </c>
      <c r="BX5" s="5">
        <f>SUMIF(BT$4:BW$4,BX$4,BT5:BW5)</f>
        <v>0</v>
      </c>
      <c r="BY5" s="6">
        <f>SUMIF(BT$4:BW$4,BY$4,BT5:BW5)</f>
        <v>0</v>
      </c>
      <c r="BZ5" s="7">
        <f>INDEX($B$5:$C$19,MATCH(BZ$1,$A$5:$A$19,0),1)*BZ$3</f>
        <v>0</v>
      </c>
      <c r="CA5" s="6">
        <f>INDEX($B$5:$C$19,MATCH(BZ$1,$A$5:$A$19,0),2)*BZ$3</f>
        <v>0</v>
      </c>
      <c r="CB5" s="3">
        <f>INDEX($B$5:$C$19,MATCH(BZ$1,$A$5:$A$19,0),1)*CB$3</f>
        <v>0</v>
      </c>
      <c r="CC5" s="15">
        <f>INDEX($B$5:$C$19,MATCH(BZ$1,$A$5:$A$19,0),2)*CC$3</f>
        <v>0</v>
      </c>
      <c r="CD5" s="5">
        <f>SUMIF(BZ$4:CC$4,CD$4,BZ5:CC5)</f>
        <v>0</v>
      </c>
      <c r="CE5" s="6">
        <f>SUMIF(BZ$4:CC$4,CE$4,BZ5:CC5)</f>
        <v>0</v>
      </c>
      <c r="CF5" s="7">
        <f>INDEX($B$5:$C$19,MATCH(CF$1,$A$5:$A$19,0),1)*CF$3</f>
        <v>0</v>
      </c>
      <c r="CG5" s="6">
        <f>INDEX($B$5:$C$19,MATCH(CF$1,$A$5:$A$19,0),2)*CF$3</f>
        <v>0</v>
      </c>
      <c r="CH5" s="3">
        <f>INDEX($B$5:$C$19,MATCH(CF$1,$A$5:$A$19,0),1)*CH$3</f>
        <v>0</v>
      </c>
      <c r="CI5" s="15">
        <f>INDEX($B$5:$C$19,MATCH(CF$1,$A$5:$A$19,0),2)*CI$3</f>
        <v>0</v>
      </c>
      <c r="CJ5" s="5">
        <f>SUMIF(CF$4:CI$4,CJ$4,CF5:CI5)</f>
        <v>0</v>
      </c>
      <c r="CK5" s="6">
        <f>SUMIF(CF$4:CI$4,CK$4,CF5:CI5)</f>
        <v>0</v>
      </c>
      <c r="CL5" s="7">
        <f>INDEX($B$5:$C$19,MATCH(CL$1,$A$5:$A$19,0),1)*CL$3</f>
        <v>0</v>
      </c>
      <c r="CM5" s="6">
        <f>INDEX($B$5:$C$19,MATCH(CL$1,$A$5:$A$19,0),2)*CL$3</f>
        <v>0</v>
      </c>
      <c r="CN5" s="3">
        <f>INDEX($B$5:$C$19,MATCH(CL$1,$A$5:$A$19,0),1)*CN$3</f>
        <v>0</v>
      </c>
      <c r="CO5" s="15">
        <f>INDEX($B$5:$C$19,MATCH(CL$1,$A$5:$A$19,0),2)*CO$3</f>
        <v>0</v>
      </c>
      <c r="CP5" s="5">
        <f>SUMIF(CL$4:CO$4,CP$4,CL5:CO5)</f>
        <v>0</v>
      </c>
      <c r="CQ5" s="6">
        <f>SUMIF(CL$4:CO$4,CQ$4,CL5:CO5)</f>
        <v>0</v>
      </c>
      <c r="CR5" s="7">
        <f>SUMIFS($F5:$CQ5,$F$2:$CQ$2,CR$2,$F$4:$CQ$4,CR$4)</f>
        <v>0</v>
      </c>
      <c r="CS5" s="7">
        <f>SUMIFS($F5:$CQ5,$F$2:$CQ$2,CS$2,$F$4:$CQ$4,CS$4)</f>
        <v>0</v>
      </c>
      <c r="CT5" s="7">
        <f>SUMIFS($F5:$CQ5,$F$2:$CQ$2,CT$2,$F$4:$CQ$4,CT$4)</f>
        <v>0</v>
      </c>
      <c r="CU5" s="7">
        <f>SUMIFS($F5:$CQ5,$F$2:$CQ$2,CU$2,$F$4:$CQ$4,CU$4)</f>
        <v>0</v>
      </c>
      <c r="CV5" s="5">
        <f>SUM(CR5,CT5)</f>
        <v>0</v>
      </c>
      <c r="CW5" s="6">
        <f>SUM(CS5,CU5)</f>
        <v>0</v>
      </c>
      <c r="CY5" s="7">
        <f t="array" ref="CY5:CY56">Summary_LowerBound</f>
        <v>0</v>
      </c>
      <c r="CZ5" s="5">
        <f t="array" ref="CZ5">Summary_UpperBound</f>
        <v>0</v>
      </c>
      <c r="DA5" s="6">
        <f>IF(ROUND(CZ5-CY5,0)=0,1/IF(Summary!$B$7="minutes",1,60),CZ5-CY5)</f>
        <v>1.6666666666666666E-2</v>
      </c>
    </row>
    <row r="6" spans="1:105" x14ac:dyDescent="0.25">
      <c r="A6" s="7" t="str">
        <f>'Data Validation (Hide)'!B3</f>
        <v>Caseload 2</v>
      </c>
      <c r="B6" s="19">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0</v>
      </c>
      <c r="C6" s="30">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1</v>
      </c>
      <c r="E6" s="12">
        <f ca="1">E5+7</f>
        <v>44235</v>
      </c>
      <c r="F6" s="7">
        <f t="shared" ref="F6:F56" si="0">INDEX($B$5:$C$19,MATCH(F$1,$A$5:$A$19,0),1)*F$3</f>
        <v>0</v>
      </c>
      <c r="G6" s="6">
        <f t="shared" ref="G6:G56" si="1">INDEX($B$5:$C$19,MATCH(F$1,$A$5:$A$19,0),2)*F$3</f>
        <v>0</v>
      </c>
      <c r="H6" s="7">
        <f t="shared" ref="H6:H56" si="2">INDEX($B$5:$C$19,MATCH(F$1,$A$5:$A$19,0),1)*H$3</f>
        <v>0</v>
      </c>
      <c r="I6" s="6">
        <f t="shared" ref="I6:I56" si="3">INDEX($B$5:$C$19,MATCH(F$1,$A$5:$A$19,0),2)*I$3</f>
        <v>0</v>
      </c>
      <c r="J6" s="5">
        <f t="shared" ref="J6:J56" si="4">SUMIF(F$4:I$4,J$4,F6:I6)</f>
        <v>0</v>
      </c>
      <c r="K6" s="6">
        <f t="shared" ref="K6:K56" si="5">SUMIF(F$4:I$4,K$4,F6:I6)</f>
        <v>0</v>
      </c>
      <c r="L6" s="7">
        <f t="shared" ref="L6:L56" si="6">INDEX($B$5:$C$19,MATCH(L$1,$A$5:$A$19,0),1)*L$3</f>
        <v>0</v>
      </c>
      <c r="M6" s="6">
        <f t="shared" ref="M6:M56" si="7">INDEX($B$5:$C$19,MATCH(L$1,$A$5:$A$19,0),2)*L$3</f>
        <v>0</v>
      </c>
      <c r="N6" s="7">
        <f t="shared" ref="N6:N56" si="8">INDEX($B$5:$C$19,MATCH(L$1,$A$5:$A$19,0),1)*N$3</f>
        <v>0</v>
      </c>
      <c r="O6" s="6">
        <f t="shared" ref="O6:O56" si="9">INDEX($B$5:$C$19,MATCH(L$1,$A$5:$A$19,0),2)*O$3</f>
        <v>0</v>
      </c>
      <c r="P6" s="5">
        <f t="shared" ref="P6:P56" si="10">SUMIF(L$4:O$4,P$4,L6:O6)</f>
        <v>0</v>
      </c>
      <c r="Q6" s="6">
        <f t="shared" ref="Q6:Q56" si="11">SUMIF(L$4:O$4,Q$4,L6:O6)</f>
        <v>0</v>
      </c>
      <c r="R6" s="7">
        <f t="shared" ref="R6:R56" si="12">INDEX($B$5:$C$19,MATCH(R$1,$A$5:$A$19,0),1)*R$3</f>
        <v>0</v>
      </c>
      <c r="S6" s="6">
        <f t="shared" ref="S6:S56" si="13">INDEX($B$5:$C$19,MATCH(R$1,$A$5:$A$19,0),2)*R$3</f>
        <v>0</v>
      </c>
      <c r="T6" s="7">
        <f t="shared" ref="T6:T56" si="14">INDEX($B$5:$C$19,MATCH(R$1,$A$5:$A$19,0),1)*T$3</f>
        <v>0</v>
      </c>
      <c r="U6" s="6">
        <f t="shared" ref="U6:U56" si="15">INDEX($B$5:$C$19,MATCH(R$1,$A$5:$A$19,0),2)*U$3</f>
        <v>0</v>
      </c>
      <c r="V6" s="5">
        <f t="shared" ref="V6:V56" si="16">SUMIF(R$4:U$4,V$4,R6:U6)</f>
        <v>0</v>
      </c>
      <c r="W6" s="6">
        <f t="shared" ref="W6:W56" si="17">SUMIF(R$4:U$4,W$4,R6:U6)</f>
        <v>0</v>
      </c>
      <c r="X6" s="7">
        <f t="shared" ref="X6:X56" si="18">INDEX($B$5:$C$19,MATCH(X$1,$A$5:$A$19,0),1)*X$3</f>
        <v>0</v>
      </c>
      <c r="Y6" s="6">
        <f t="shared" ref="Y6:Y56" si="19">INDEX($B$5:$C$19,MATCH(X$1,$A$5:$A$19,0),2)*X$3</f>
        <v>0</v>
      </c>
      <c r="Z6" s="7">
        <f t="shared" ref="Z6:Z56" si="20">INDEX($B$5:$C$19,MATCH(X$1,$A$5:$A$19,0),1)*Z$3</f>
        <v>0</v>
      </c>
      <c r="AA6" s="6">
        <f t="shared" ref="AA6:AA56" si="21">INDEX($B$5:$C$19,MATCH(X$1,$A$5:$A$19,0),2)*AA$3</f>
        <v>0</v>
      </c>
      <c r="AB6" s="5">
        <f t="shared" ref="AB6:AB56" si="22">SUMIF(X$4:AA$4,AB$4,X6:AA6)</f>
        <v>0</v>
      </c>
      <c r="AC6" s="6">
        <f t="shared" ref="AC6:AC56" si="23">SUMIF(X$4:AA$4,AC$4,X6:AA6)</f>
        <v>0</v>
      </c>
      <c r="AD6" s="7">
        <f t="shared" ref="AD6:AD56" si="24">INDEX($B$5:$C$19,MATCH(AD$1,$A$5:$A$19,0),1)*AD$3</f>
        <v>0</v>
      </c>
      <c r="AE6" s="6">
        <f t="shared" ref="AE6:AE56" si="25">INDEX($B$5:$C$19,MATCH(AD$1,$A$5:$A$19,0),2)*AD$3</f>
        <v>0</v>
      </c>
      <c r="AF6" s="7">
        <f t="shared" ref="AF6:AF56" si="26">INDEX($B$5:$C$19,MATCH(AD$1,$A$5:$A$19,0),1)*AF$3</f>
        <v>0</v>
      </c>
      <c r="AG6" s="6">
        <f t="shared" ref="AG6:AG56" si="27">INDEX($B$5:$C$19,MATCH(AD$1,$A$5:$A$19,0),2)*AG$3</f>
        <v>0</v>
      </c>
      <c r="AH6" s="5">
        <f t="shared" ref="AH6:AH56" si="28">SUMIF(AD$4:AG$4,AH$4,AD6:AG6)</f>
        <v>0</v>
      </c>
      <c r="AI6" s="6">
        <f t="shared" ref="AI6:AI56" si="29">SUMIF(AD$4:AG$4,AI$4,AD6:AG6)</f>
        <v>0</v>
      </c>
      <c r="AJ6" s="7">
        <f t="shared" ref="AJ6:AJ56" si="30">INDEX($B$5:$C$19,MATCH(AJ$1,$A$5:$A$19,0),1)*AJ$3</f>
        <v>0</v>
      </c>
      <c r="AK6" s="6">
        <f t="shared" ref="AK6:AK56" si="31">INDEX($B$5:$C$19,MATCH(AJ$1,$A$5:$A$19,0),2)*AJ$3</f>
        <v>0</v>
      </c>
      <c r="AL6" s="7">
        <f t="shared" ref="AL6:AL56" si="32">INDEX($B$5:$C$19,MATCH(AJ$1,$A$5:$A$19,0),1)*AL$3</f>
        <v>0</v>
      </c>
      <c r="AM6" s="6">
        <f t="shared" ref="AM6:AM56" si="33">INDEX($B$5:$C$19,MATCH(AJ$1,$A$5:$A$19,0),2)*AM$3</f>
        <v>0</v>
      </c>
      <c r="AN6" s="5">
        <f t="shared" ref="AN6:AN56" si="34">SUMIF(AJ$4:AM$4,AN$4,AJ6:AM6)</f>
        <v>0</v>
      </c>
      <c r="AO6" s="6">
        <f t="shared" ref="AO6:AO56" si="35">SUMIF(AJ$4:AM$4,AO$4,AJ6:AM6)</f>
        <v>0</v>
      </c>
      <c r="AP6" s="7">
        <f t="shared" ref="AP6:AP56" si="36">INDEX($B$5:$C$19,MATCH(AP$1,$A$5:$A$19,0),1)*AP$3</f>
        <v>0</v>
      </c>
      <c r="AQ6" s="6">
        <f t="shared" ref="AQ6:AQ56" si="37">INDEX($B$5:$C$19,MATCH(AP$1,$A$5:$A$19,0),2)*AP$3</f>
        <v>0</v>
      </c>
      <c r="AR6" s="7">
        <f t="shared" ref="AR6:AR56" si="38">INDEX($B$5:$C$19,MATCH(AP$1,$A$5:$A$19,0),1)*AR$3</f>
        <v>0</v>
      </c>
      <c r="AS6" s="6">
        <f t="shared" ref="AS6:AS56" si="39">INDEX($B$5:$C$19,MATCH(AP$1,$A$5:$A$19,0),2)*AS$3</f>
        <v>0</v>
      </c>
      <c r="AT6" s="5">
        <f t="shared" ref="AT6:AT56" si="40">SUMIF(AP$4:AS$4,AT$4,AP6:AS6)</f>
        <v>0</v>
      </c>
      <c r="AU6" s="6">
        <f t="shared" ref="AU6:AU56" si="41">SUMIF(AP$4:AS$4,AU$4,AP6:AS6)</f>
        <v>0</v>
      </c>
      <c r="AV6" s="7">
        <f t="shared" ref="AV6:AV56" si="42">INDEX($B$5:$C$19,MATCH(AV$1,$A$5:$A$19,0),1)*AV$3</f>
        <v>0</v>
      </c>
      <c r="AW6" s="6">
        <f t="shared" ref="AW6:AW56" si="43">INDEX($B$5:$C$19,MATCH(AV$1,$A$5:$A$19,0),2)*AV$3</f>
        <v>0</v>
      </c>
      <c r="AX6" s="7">
        <f t="shared" ref="AX6:AX56" si="44">INDEX($B$5:$C$19,MATCH(AV$1,$A$5:$A$19,0),1)*AX$3</f>
        <v>0</v>
      </c>
      <c r="AY6" s="6">
        <f t="shared" ref="AY6:AY56" si="45">INDEX($B$5:$C$19,MATCH(AV$1,$A$5:$A$19,0),2)*AY$3</f>
        <v>0</v>
      </c>
      <c r="AZ6" s="5">
        <f t="shared" ref="AZ6:AZ56" si="46">SUMIF(AV$4:AY$4,AZ$4,AV6:AY6)</f>
        <v>0</v>
      </c>
      <c r="BA6" s="6">
        <f t="shared" ref="BA6:BA56" si="47">SUMIF(AV$4:AY$4,BA$4,AV6:AY6)</f>
        <v>0</v>
      </c>
      <c r="BB6" s="7">
        <f t="shared" ref="BB6:BB56" si="48">INDEX($B$5:$C$19,MATCH(BB$1,$A$5:$A$19,0),1)*BB$3</f>
        <v>0</v>
      </c>
      <c r="BC6" s="6">
        <f t="shared" ref="BC6:BC56" si="49">INDEX($B$5:$C$19,MATCH(BB$1,$A$5:$A$19,0),2)*BB$3</f>
        <v>0</v>
      </c>
      <c r="BD6" s="7">
        <f t="shared" ref="BD6:BD56" si="50">INDEX($B$5:$C$19,MATCH(BB$1,$A$5:$A$19,0),1)*BD$3</f>
        <v>0</v>
      </c>
      <c r="BE6" s="6">
        <f t="shared" ref="BE6:BE56" si="51">INDEX($B$5:$C$19,MATCH(BB$1,$A$5:$A$19,0),2)*BE$3</f>
        <v>0</v>
      </c>
      <c r="BF6" s="5">
        <f t="shared" ref="BF6:BF56" si="52">SUMIF(BB$4:BE$4,BF$4,BB6:BE6)</f>
        <v>0</v>
      </c>
      <c r="BG6" s="6">
        <f t="shared" ref="BG6:BG56" si="53">SUMIF(BB$4:BE$4,BG$4,BB6:BE6)</f>
        <v>0</v>
      </c>
      <c r="BH6" s="7">
        <f t="shared" ref="BH6:BH56" si="54">INDEX($B$5:$C$19,MATCH(BH$1,$A$5:$A$19,0),1)*BH$3</f>
        <v>0</v>
      </c>
      <c r="BI6" s="6">
        <f t="shared" ref="BI6:BI56" si="55">INDEX($B$5:$C$19,MATCH(BH$1,$A$5:$A$19,0),2)*BH$3</f>
        <v>0</v>
      </c>
      <c r="BJ6" s="7">
        <f t="shared" ref="BJ6:BJ56" si="56">INDEX($B$5:$C$19,MATCH(BH$1,$A$5:$A$19,0),1)*BJ$3</f>
        <v>0</v>
      </c>
      <c r="BK6" s="6">
        <f t="shared" ref="BK6:BK56" si="57">INDEX($B$5:$C$19,MATCH(BH$1,$A$5:$A$19,0),2)*BK$3</f>
        <v>0</v>
      </c>
      <c r="BL6" s="5">
        <f t="shared" ref="BL6:BL56" si="58">SUMIF(BH$4:BK$4,BL$4,BH6:BK6)</f>
        <v>0</v>
      </c>
      <c r="BM6" s="6">
        <f t="shared" ref="BM6:BM56" si="59">SUMIF(BH$4:BK$4,BM$4,BH6:BK6)</f>
        <v>0</v>
      </c>
      <c r="BN6" s="7">
        <f t="shared" ref="BN6:BN56" si="60">INDEX($B$5:$C$19,MATCH(BN$1,$A$5:$A$19,0),1)*BN$3</f>
        <v>0</v>
      </c>
      <c r="BO6" s="6">
        <f t="shared" ref="BO6:BO56" si="61">INDEX($B$5:$C$19,MATCH(BN$1,$A$5:$A$19,0),2)*BN$3</f>
        <v>0</v>
      </c>
      <c r="BP6" s="7">
        <f t="shared" ref="BP6:BP56" si="62">INDEX($B$5:$C$19,MATCH(BN$1,$A$5:$A$19,0),1)*BP$3</f>
        <v>0</v>
      </c>
      <c r="BQ6" s="6">
        <f t="shared" ref="BQ6:BQ56" si="63">INDEX($B$5:$C$19,MATCH(BN$1,$A$5:$A$19,0),2)*BQ$3</f>
        <v>0</v>
      </c>
      <c r="BR6" s="5">
        <f t="shared" ref="BR6:BR56" si="64">SUMIF(BN$4:BQ$4,BR$4,BN6:BQ6)</f>
        <v>0</v>
      </c>
      <c r="BS6" s="6">
        <f t="shared" ref="BS6:BS56" si="65">SUMIF(BN$4:BQ$4,BS$4,BN6:BQ6)</f>
        <v>0</v>
      </c>
      <c r="BT6" s="7">
        <f t="shared" ref="BT6:BT56" si="66">INDEX($B$5:$C$19,MATCH(BT$1,$A$5:$A$19,0),1)*BT$3</f>
        <v>0</v>
      </c>
      <c r="BU6" s="6">
        <f t="shared" ref="BU6:BU56" si="67">INDEX($B$5:$C$19,MATCH(BT$1,$A$5:$A$19,0),2)*BT$3</f>
        <v>0</v>
      </c>
      <c r="BV6" s="7">
        <f t="shared" ref="BV6:BV56" si="68">INDEX($B$5:$C$19,MATCH(BT$1,$A$5:$A$19,0),1)*BV$3</f>
        <v>0</v>
      </c>
      <c r="BW6" s="6">
        <f t="shared" ref="BW6:BW56" si="69">INDEX($B$5:$C$19,MATCH(BT$1,$A$5:$A$19,0),2)*BW$3</f>
        <v>0</v>
      </c>
      <c r="BX6" s="5">
        <f t="shared" ref="BX6:BX56" si="70">SUMIF(BT$4:BW$4,BX$4,BT6:BW6)</f>
        <v>0</v>
      </c>
      <c r="BY6" s="6">
        <f t="shared" ref="BY6:BY56" si="71">SUMIF(BT$4:BW$4,BY$4,BT6:BW6)</f>
        <v>0</v>
      </c>
      <c r="BZ6" s="7">
        <f t="shared" ref="BZ6:BZ56" si="72">INDEX($B$5:$C$19,MATCH(BZ$1,$A$5:$A$19,0),1)*BZ$3</f>
        <v>0</v>
      </c>
      <c r="CA6" s="6">
        <f t="shared" ref="CA6:CA56" si="73">INDEX($B$5:$C$19,MATCH(BZ$1,$A$5:$A$19,0),2)*BZ$3</f>
        <v>0</v>
      </c>
      <c r="CB6" s="7">
        <f t="shared" ref="CB6:CB56" si="74">INDEX($B$5:$C$19,MATCH(BZ$1,$A$5:$A$19,0),1)*CB$3</f>
        <v>0</v>
      </c>
      <c r="CC6" s="6">
        <f t="shared" ref="CC6:CC56" si="75">INDEX($B$5:$C$19,MATCH(BZ$1,$A$5:$A$19,0),2)*CC$3</f>
        <v>0</v>
      </c>
      <c r="CD6" s="5">
        <f t="shared" ref="CD6:CD56" si="76">SUMIF(BZ$4:CC$4,CD$4,BZ6:CC6)</f>
        <v>0</v>
      </c>
      <c r="CE6" s="6">
        <f t="shared" ref="CE6:CE56" si="77">SUMIF(BZ$4:CC$4,CE$4,BZ6:CC6)</f>
        <v>0</v>
      </c>
      <c r="CF6" s="7">
        <f t="shared" ref="CF6:CF56" si="78">INDEX($B$5:$C$19,MATCH(CF$1,$A$5:$A$19,0),1)*CF$3</f>
        <v>0</v>
      </c>
      <c r="CG6" s="6">
        <f t="shared" ref="CG6:CG56" si="79">INDEX($B$5:$C$19,MATCH(CF$1,$A$5:$A$19,0),2)*CF$3</f>
        <v>0</v>
      </c>
      <c r="CH6" s="7">
        <f t="shared" ref="CH6:CH56" si="80">INDEX($B$5:$C$19,MATCH(CF$1,$A$5:$A$19,0),1)*CH$3</f>
        <v>0</v>
      </c>
      <c r="CI6" s="6">
        <f t="shared" ref="CI6:CI56" si="81">INDEX($B$5:$C$19,MATCH(CF$1,$A$5:$A$19,0),2)*CI$3</f>
        <v>0</v>
      </c>
      <c r="CJ6" s="5">
        <f t="shared" ref="CJ6:CJ56" si="82">SUMIF(CF$4:CI$4,CJ$4,CF6:CI6)</f>
        <v>0</v>
      </c>
      <c r="CK6" s="6">
        <f t="shared" ref="CK6:CK56" si="83">SUMIF(CF$4:CI$4,CK$4,CF6:CI6)</f>
        <v>0</v>
      </c>
      <c r="CL6" s="7">
        <f t="shared" ref="CL6:CL56" si="84">INDEX($B$5:$C$19,MATCH(CL$1,$A$5:$A$19,0),1)*CL$3</f>
        <v>0</v>
      </c>
      <c r="CM6" s="6">
        <f t="shared" ref="CM6:CM56" si="85">INDEX($B$5:$C$19,MATCH(CL$1,$A$5:$A$19,0),2)*CL$3</f>
        <v>0</v>
      </c>
      <c r="CN6" s="7">
        <f t="shared" ref="CN6:CN56" si="86">INDEX($B$5:$C$19,MATCH(CL$1,$A$5:$A$19,0),1)*CN$3</f>
        <v>0</v>
      </c>
      <c r="CO6" s="6">
        <f t="shared" ref="CO6:CO56" si="87">INDEX($B$5:$C$19,MATCH(CL$1,$A$5:$A$19,0),2)*CO$3</f>
        <v>0</v>
      </c>
      <c r="CP6" s="5">
        <f t="shared" ref="CP6:CP56" si="88">SUMIF(CL$4:CO$4,CP$4,CL6:CO6)</f>
        <v>0</v>
      </c>
      <c r="CQ6" s="6">
        <f t="shared" ref="CQ6:CQ56" si="89">SUMIF(CL$4:CO$4,CQ$4,CL6:CO6)</f>
        <v>0</v>
      </c>
      <c r="CR6" s="7">
        <f t="shared" ref="CR6:CU56" si="90">SUMIFS($F6:$CQ6,$F$2:$CQ$2,CR$2,$F$4:$CQ$4,CR$4)</f>
        <v>0</v>
      </c>
      <c r="CS6" s="7">
        <f t="shared" si="90"/>
        <v>0</v>
      </c>
      <c r="CT6" s="7">
        <f t="shared" si="90"/>
        <v>0</v>
      </c>
      <c r="CU6" s="7">
        <f t="shared" si="90"/>
        <v>0</v>
      </c>
      <c r="CV6" s="5">
        <f t="shared" ref="CV6:CV56" si="91">SUM(CR6,CT6)</f>
        <v>0</v>
      </c>
      <c r="CW6" s="6">
        <f t="shared" ref="CW6:CW56" si="92">SUM(CS6,CU6)</f>
        <v>0</v>
      </c>
      <c r="CY6" s="7">
        <v>0</v>
      </c>
      <c r="CZ6" s="5">
        <f t="array" ref="CZ6">Summary_UpperBound</f>
        <v>0</v>
      </c>
      <c r="DA6" s="6">
        <f>IF(ROUND(CZ6-CY6,0)=0,1/IF(Summary!$B$7="minutes",1,60),CZ6-CY6)</f>
        <v>1.6666666666666666E-2</v>
      </c>
    </row>
    <row r="7" spans="1:105" x14ac:dyDescent="0.25">
      <c r="A7" s="7" t="str">
        <f>'Data Validation (Hide)'!B4</f>
        <v>Caseload 3</v>
      </c>
      <c r="B7" s="19">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0</v>
      </c>
      <c r="C7" s="30">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1</v>
      </c>
      <c r="E7" s="12">
        <f t="shared" ref="E7:E56" ca="1" si="93">E6+7</f>
        <v>44242</v>
      </c>
      <c r="F7" s="7">
        <f t="shared" si="0"/>
        <v>0</v>
      </c>
      <c r="G7" s="6">
        <f t="shared" si="1"/>
        <v>0</v>
      </c>
      <c r="H7" s="7">
        <f t="shared" si="2"/>
        <v>0</v>
      </c>
      <c r="I7" s="6">
        <f t="shared" si="3"/>
        <v>0</v>
      </c>
      <c r="J7" s="5">
        <f t="shared" si="4"/>
        <v>0</v>
      </c>
      <c r="K7" s="6">
        <f t="shared" si="5"/>
        <v>0</v>
      </c>
      <c r="L7" s="7">
        <f t="shared" si="6"/>
        <v>0</v>
      </c>
      <c r="M7" s="6">
        <f t="shared" si="7"/>
        <v>0</v>
      </c>
      <c r="N7" s="7">
        <f t="shared" si="8"/>
        <v>0</v>
      </c>
      <c r="O7" s="6">
        <f t="shared" si="9"/>
        <v>0</v>
      </c>
      <c r="P7" s="5">
        <f t="shared" si="10"/>
        <v>0</v>
      </c>
      <c r="Q7" s="6">
        <f t="shared" si="11"/>
        <v>0</v>
      </c>
      <c r="R7" s="7">
        <f t="shared" si="12"/>
        <v>0</v>
      </c>
      <c r="S7" s="6">
        <f t="shared" si="13"/>
        <v>0</v>
      </c>
      <c r="T7" s="7">
        <f t="shared" si="14"/>
        <v>0</v>
      </c>
      <c r="U7" s="6">
        <f t="shared" si="15"/>
        <v>0</v>
      </c>
      <c r="V7" s="5">
        <f t="shared" si="16"/>
        <v>0</v>
      </c>
      <c r="W7" s="6">
        <f t="shared" si="17"/>
        <v>0</v>
      </c>
      <c r="X7" s="7">
        <f t="shared" si="18"/>
        <v>0</v>
      </c>
      <c r="Y7" s="6">
        <f t="shared" si="19"/>
        <v>0</v>
      </c>
      <c r="Z7" s="7">
        <f t="shared" si="20"/>
        <v>0</v>
      </c>
      <c r="AA7" s="6">
        <f t="shared" si="21"/>
        <v>0</v>
      </c>
      <c r="AB7" s="5">
        <f t="shared" si="22"/>
        <v>0</v>
      </c>
      <c r="AC7" s="6">
        <f t="shared" si="23"/>
        <v>0</v>
      </c>
      <c r="AD7" s="7">
        <f t="shared" si="24"/>
        <v>0</v>
      </c>
      <c r="AE7" s="6">
        <f t="shared" si="25"/>
        <v>0</v>
      </c>
      <c r="AF7" s="7">
        <f t="shared" si="26"/>
        <v>0</v>
      </c>
      <c r="AG7" s="6">
        <f t="shared" si="27"/>
        <v>0</v>
      </c>
      <c r="AH7" s="5">
        <f t="shared" si="28"/>
        <v>0</v>
      </c>
      <c r="AI7" s="6">
        <f t="shared" si="29"/>
        <v>0</v>
      </c>
      <c r="AJ7" s="7">
        <f t="shared" si="30"/>
        <v>0</v>
      </c>
      <c r="AK7" s="6">
        <f t="shared" si="31"/>
        <v>0</v>
      </c>
      <c r="AL7" s="7">
        <f t="shared" si="32"/>
        <v>0</v>
      </c>
      <c r="AM7" s="6">
        <f t="shared" si="33"/>
        <v>0</v>
      </c>
      <c r="AN7" s="5">
        <f t="shared" si="34"/>
        <v>0</v>
      </c>
      <c r="AO7" s="6">
        <f t="shared" si="35"/>
        <v>0</v>
      </c>
      <c r="AP7" s="7">
        <f t="shared" si="36"/>
        <v>0</v>
      </c>
      <c r="AQ7" s="6">
        <f t="shared" si="37"/>
        <v>0</v>
      </c>
      <c r="AR7" s="7">
        <f t="shared" si="38"/>
        <v>0</v>
      </c>
      <c r="AS7" s="6">
        <f t="shared" si="39"/>
        <v>0</v>
      </c>
      <c r="AT7" s="5">
        <f t="shared" si="40"/>
        <v>0</v>
      </c>
      <c r="AU7" s="6">
        <f t="shared" si="41"/>
        <v>0</v>
      </c>
      <c r="AV7" s="7">
        <f t="shared" si="42"/>
        <v>0</v>
      </c>
      <c r="AW7" s="6">
        <f t="shared" si="43"/>
        <v>0</v>
      </c>
      <c r="AX7" s="7">
        <f t="shared" si="44"/>
        <v>0</v>
      </c>
      <c r="AY7" s="6">
        <f t="shared" si="45"/>
        <v>0</v>
      </c>
      <c r="AZ7" s="5">
        <f t="shared" si="46"/>
        <v>0</v>
      </c>
      <c r="BA7" s="6">
        <f t="shared" si="47"/>
        <v>0</v>
      </c>
      <c r="BB7" s="7">
        <f t="shared" si="48"/>
        <v>0</v>
      </c>
      <c r="BC7" s="6">
        <f t="shared" si="49"/>
        <v>0</v>
      </c>
      <c r="BD7" s="7">
        <f t="shared" si="50"/>
        <v>0</v>
      </c>
      <c r="BE7" s="6">
        <f t="shared" si="51"/>
        <v>0</v>
      </c>
      <c r="BF7" s="5">
        <f t="shared" si="52"/>
        <v>0</v>
      </c>
      <c r="BG7" s="6">
        <f t="shared" si="53"/>
        <v>0</v>
      </c>
      <c r="BH7" s="7">
        <f t="shared" si="54"/>
        <v>0</v>
      </c>
      <c r="BI7" s="6">
        <f t="shared" si="55"/>
        <v>0</v>
      </c>
      <c r="BJ7" s="7">
        <f t="shared" si="56"/>
        <v>0</v>
      </c>
      <c r="BK7" s="6">
        <f t="shared" si="57"/>
        <v>0</v>
      </c>
      <c r="BL7" s="5">
        <f t="shared" si="58"/>
        <v>0</v>
      </c>
      <c r="BM7" s="6">
        <f t="shared" si="59"/>
        <v>0</v>
      </c>
      <c r="BN7" s="7">
        <f t="shared" si="60"/>
        <v>0</v>
      </c>
      <c r="BO7" s="6">
        <f t="shared" si="61"/>
        <v>0</v>
      </c>
      <c r="BP7" s="7">
        <f t="shared" si="62"/>
        <v>0</v>
      </c>
      <c r="BQ7" s="6">
        <f t="shared" si="63"/>
        <v>0</v>
      </c>
      <c r="BR7" s="5">
        <f t="shared" si="64"/>
        <v>0</v>
      </c>
      <c r="BS7" s="6">
        <f t="shared" si="65"/>
        <v>0</v>
      </c>
      <c r="BT7" s="7">
        <f t="shared" si="66"/>
        <v>0</v>
      </c>
      <c r="BU7" s="6">
        <f t="shared" si="67"/>
        <v>0</v>
      </c>
      <c r="BV7" s="7">
        <f t="shared" si="68"/>
        <v>0</v>
      </c>
      <c r="BW7" s="6">
        <f t="shared" si="69"/>
        <v>0</v>
      </c>
      <c r="BX7" s="5">
        <f t="shared" si="70"/>
        <v>0</v>
      </c>
      <c r="BY7" s="6">
        <f t="shared" si="71"/>
        <v>0</v>
      </c>
      <c r="BZ7" s="7">
        <f t="shared" si="72"/>
        <v>0</v>
      </c>
      <c r="CA7" s="6">
        <f t="shared" si="73"/>
        <v>0</v>
      </c>
      <c r="CB7" s="7">
        <f t="shared" si="74"/>
        <v>0</v>
      </c>
      <c r="CC7" s="6">
        <f t="shared" si="75"/>
        <v>0</v>
      </c>
      <c r="CD7" s="5">
        <f t="shared" si="76"/>
        <v>0</v>
      </c>
      <c r="CE7" s="6">
        <f t="shared" si="77"/>
        <v>0</v>
      </c>
      <c r="CF7" s="7">
        <f t="shared" si="78"/>
        <v>0</v>
      </c>
      <c r="CG7" s="6">
        <f t="shared" si="79"/>
        <v>0</v>
      </c>
      <c r="CH7" s="7">
        <f t="shared" si="80"/>
        <v>0</v>
      </c>
      <c r="CI7" s="6">
        <f t="shared" si="81"/>
        <v>0</v>
      </c>
      <c r="CJ7" s="5">
        <f t="shared" si="82"/>
        <v>0</v>
      </c>
      <c r="CK7" s="6">
        <f t="shared" si="83"/>
        <v>0</v>
      </c>
      <c r="CL7" s="7">
        <f t="shared" si="84"/>
        <v>0</v>
      </c>
      <c r="CM7" s="6">
        <f t="shared" si="85"/>
        <v>0</v>
      </c>
      <c r="CN7" s="7">
        <f t="shared" si="86"/>
        <v>0</v>
      </c>
      <c r="CO7" s="6">
        <f t="shared" si="87"/>
        <v>0</v>
      </c>
      <c r="CP7" s="5">
        <f t="shared" si="88"/>
        <v>0</v>
      </c>
      <c r="CQ7" s="6">
        <f t="shared" si="89"/>
        <v>0</v>
      </c>
      <c r="CR7" s="7">
        <f t="shared" si="90"/>
        <v>0</v>
      </c>
      <c r="CS7" s="7">
        <f t="shared" si="90"/>
        <v>0</v>
      </c>
      <c r="CT7" s="7">
        <f t="shared" si="90"/>
        <v>0</v>
      </c>
      <c r="CU7" s="7">
        <f t="shared" si="90"/>
        <v>0</v>
      </c>
      <c r="CV7" s="5">
        <f t="shared" si="91"/>
        <v>0</v>
      </c>
      <c r="CW7" s="6">
        <f t="shared" si="92"/>
        <v>0</v>
      </c>
      <c r="CY7" s="7">
        <v>0</v>
      </c>
      <c r="CZ7" s="5">
        <f t="array" ref="CZ7">Summary_UpperBound</f>
        <v>0</v>
      </c>
      <c r="DA7" s="6">
        <f>IF(ROUND(CZ7-CY7,0)=0,1/IF(Summary!$B$7="minutes",1,60),CZ7-CY7)</f>
        <v>1.6666666666666666E-2</v>
      </c>
    </row>
    <row r="8" spans="1:105" x14ac:dyDescent="0.25">
      <c r="A8" s="7" t="str">
        <f>'Data Validation (Hide)'!B5</f>
        <v>Caseload 4</v>
      </c>
      <c r="B8" s="19">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0</v>
      </c>
      <c r="C8" s="30">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1</v>
      </c>
      <c r="E8" s="12">
        <f t="shared" ca="1" si="93"/>
        <v>44249</v>
      </c>
      <c r="F8" s="7">
        <f t="shared" si="0"/>
        <v>0</v>
      </c>
      <c r="G8" s="6">
        <f t="shared" si="1"/>
        <v>0</v>
      </c>
      <c r="H8" s="7">
        <f t="shared" si="2"/>
        <v>0</v>
      </c>
      <c r="I8" s="6">
        <f t="shared" si="3"/>
        <v>0</v>
      </c>
      <c r="J8" s="5">
        <f t="shared" si="4"/>
        <v>0</v>
      </c>
      <c r="K8" s="6">
        <f t="shared" si="5"/>
        <v>0</v>
      </c>
      <c r="L8" s="7">
        <f t="shared" si="6"/>
        <v>0</v>
      </c>
      <c r="M8" s="6">
        <f t="shared" si="7"/>
        <v>0</v>
      </c>
      <c r="N8" s="7">
        <f t="shared" si="8"/>
        <v>0</v>
      </c>
      <c r="O8" s="6">
        <f t="shared" si="9"/>
        <v>0</v>
      </c>
      <c r="P8" s="5">
        <f t="shared" si="10"/>
        <v>0</v>
      </c>
      <c r="Q8" s="6">
        <f t="shared" si="11"/>
        <v>0</v>
      </c>
      <c r="R8" s="7">
        <f t="shared" si="12"/>
        <v>0</v>
      </c>
      <c r="S8" s="6">
        <f t="shared" si="13"/>
        <v>0</v>
      </c>
      <c r="T8" s="7">
        <f t="shared" si="14"/>
        <v>0</v>
      </c>
      <c r="U8" s="6">
        <f t="shared" si="15"/>
        <v>0</v>
      </c>
      <c r="V8" s="5">
        <f t="shared" si="16"/>
        <v>0</v>
      </c>
      <c r="W8" s="6">
        <f t="shared" si="17"/>
        <v>0</v>
      </c>
      <c r="X8" s="7">
        <f t="shared" si="18"/>
        <v>0</v>
      </c>
      <c r="Y8" s="6">
        <f t="shared" si="19"/>
        <v>0</v>
      </c>
      <c r="Z8" s="7">
        <f t="shared" si="20"/>
        <v>0</v>
      </c>
      <c r="AA8" s="6">
        <f t="shared" si="21"/>
        <v>0</v>
      </c>
      <c r="AB8" s="5">
        <f t="shared" si="22"/>
        <v>0</v>
      </c>
      <c r="AC8" s="6">
        <f t="shared" si="23"/>
        <v>0</v>
      </c>
      <c r="AD8" s="7">
        <f t="shared" si="24"/>
        <v>0</v>
      </c>
      <c r="AE8" s="6">
        <f t="shared" si="25"/>
        <v>0</v>
      </c>
      <c r="AF8" s="7">
        <f t="shared" si="26"/>
        <v>0</v>
      </c>
      <c r="AG8" s="6">
        <f t="shared" si="27"/>
        <v>0</v>
      </c>
      <c r="AH8" s="5">
        <f t="shared" si="28"/>
        <v>0</v>
      </c>
      <c r="AI8" s="6">
        <f t="shared" si="29"/>
        <v>0</v>
      </c>
      <c r="AJ8" s="7">
        <f t="shared" si="30"/>
        <v>0</v>
      </c>
      <c r="AK8" s="6">
        <f t="shared" si="31"/>
        <v>0</v>
      </c>
      <c r="AL8" s="7">
        <f t="shared" si="32"/>
        <v>0</v>
      </c>
      <c r="AM8" s="6">
        <f t="shared" si="33"/>
        <v>0</v>
      </c>
      <c r="AN8" s="5">
        <f t="shared" si="34"/>
        <v>0</v>
      </c>
      <c r="AO8" s="6">
        <f t="shared" si="35"/>
        <v>0</v>
      </c>
      <c r="AP8" s="7">
        <f t="shared" si="36"/>
        <v>0</v>
      </c>
      <c r="AQ8" s="6">
        <f t="shared" si="37"/>
        <v>0</v>
      </c>
      <c r="AR8" s="7">
        <f t="shared" si="38"/>
        <v>0</v>
      </c>
      <c r="AS8" s="6">
        <f t="shared" si="39"/>
        <v>0</v>
      </c>
      <c r="AT8" s="5">
        <f t="shared" si="40"/>
        <v>0</v>
      </c>
      <c r="AU8" s="6">
        <f t="shared" si="41"/>
        <v>0</v>
      </c>
      <c r="AV8" s="7">
        <f t="shared" si="42"/>
        <v>0</v>
      </c>
      <c r="AW8" s="6">
        <f t="shared" si="43"/>
        <v>0</v>
      </c>
      <c r="AX8" s="7">
        <f t="shared" si="44"/>
        <v>0</v>
      </c>
      <c r="AY8" s="6">
        <f t="shared" si="45"/>
        <v>0</v>
      </c>
      <c r="AZ8" s="5">
        <f t="shared" si="46"/>
        <v>0</v>
      </c>
      <c r="BA8" s="6">
        <f t="shared" si="47"/>
        <v>0</v>
      </c>
      <c r="BB8" s="7">
        <f t="shared" si="48"/>
        <v>0</v>
      </c>
      <c r="BC8" s="6">
        <f t="shared" si="49"/>
        <v>0</v>
      </c>
      <c r="BD8" s="7">
        <f t="shared" si="50"/>
        <v>0</v>
      </c>
      <c r="BE8" s="6">
        <f t="shared" si="51"/>
        <v>0</v>
      </c>
      <c r="BF8" s="5">
        <f t="shared" si="52"/>
        <v>0</v>
      </c>
      <c r="BG8" s="6">
        <f t="shared" si="53"/>
        <v>0</v>
      </c>
      <c r="BH8" s="7">
        <f t="shared" si="54"/>
        <v>0</v>
      </c>
      <c r="BI8" s="6">
        <f t="shared" si="55"/>
        <v>0</v>
      </c>
      <c r="BJ8" s="7">
        <f t="shared" si="56"/>
        <v>0</v>
      </c>
      <c r="BK8" s="6">
        <f t="shared" si="57"/>
        <v>0</v>
      </c>
      <c r="BL8" s="5">
        <f t="shared" si="58"/>
        <v>0</v>
      </c>
      <c r="BM8" s="6">
        <f t="shared" si="59"/>
        <v>0</v>
      </c>
      <c r="BN8" s="7">
        <f t="shared" si="60"/>
        <v>0</v>
      </c>
      <c r="BO8" s="6">
        <f t="shared" si="61"/>
        <v>0</v>
      </c>
      <c r="BP8" s="7">
        <f t="shared" si="62"/>
        <v>0</v>
      </c>
      <c r="BQ8" s="6">
        <f t="shared" si="63"/>
        <v>0</v>
      </c>
      <c r="BR8" s="5">
        <f t="shared" si="64"/>
        <v>0</v>
      </c>
      <c r="BS8" s="6">
        <f t="shared" si="65"/>
        <v>0</v>
      </c>
      <c r="BT8" s="7">
        <f t="shared" si="66"/>
        <v>0</v>
      </c>
      <c r="BU8" s="6">
        <f t="shared" si="67"/>
        <v>0</v>
      </c>
      <c r="BV8" s="7">
        <f t="shared" si="68"/>
        <v>0</v>
      </c>
      <c r="BW8" s="6">
        <f t="shared" si="69"/>
        <v>0</v>
      </c>
      <c r="BX8" s="5">
        <f t="shared" si="70"/>
        <v>0</v>
      </c>
      <c r="BY8" s="6">
        <f t="shared" si="71"/>
        <v>0</v>
      </c>
      <c r="BZ8" s="7">
        <f t="shared" si="72"/>
        <v>0</v>
      </c>
      <c r="CA8" s="6">
        <f t="shared" si="73"/>
        <v>0</v>
      </c>
      <c r="CB8" s="7">
        <f t="shared" si="74"/>
        <v>0</v>
      </c>
      <c r="CC8" s="6">
        <f t="shared" si="75"/>
        <v>0</v>
      </c>
      <c r="CD8" s="5">
        <f t="shared" si="76"/>
        <v>0</v>
      </c>
      <c r="CE8" s="6">
        <f t="shared" si="77"/>
        <v>0</v>
      </c>
      <c r="CF8" s="7">
        <f t="shared" si="78"/>
        <v>0</v>
      </c>
      <c r="CG8" s="6">
        <f t="shared" si="79"/>
        <v>0</v>
      </c>
      <c r="CH8" s="7">
        <f t="shared" si="80"/>
        <v>0</v>
      </c>
      <c r="CI8" s="6">
        <f t="shared" si="81"/>
        <v>0</v>
      </c>
      <c r="CJ8" s="5">
        <f t="shared" si="82"/>
        <v>0</v>
      </c>
      <c r="CK8" s="6">
        <f t="shared" si="83"/>
        <v>0</v>
      </c>
      <c r="CL8" s="7">
        <f t="shared" si="84"/>
        <v>0</v>
      </c>
      <c r="CM8" s="6">
        <f t="shared" si="85"/>
        <v>0</v>
      </c>
      <c r="CN8" s="7">
        <f t="shared" si="86"/>
        <v>0</v>
      </c>
      <c r="CO8" s="6">
        <f t="shared" si="87"/>
        <v>0</v>
      </c>
      <c r="CP8" s="5">
        <f t="shared" si="88"/>
        <v>0</v>
      </c>
      <c r="CQ8" s="6">
        <f t="shared" si="89"/>
        <v>0</v>
      </c>
      <c r="CR8" s="7">
        <f t="shared" si="90"/>
        <v>0</v>
      </c>
      <c r="CS8" s="7">
        <f t="shared" si="90"/>
        <v>0</v>
      </c>
      <c r="CT8" s="7">
        <f t="shared" si="90"/>
        <v>0</v>
      </c>
      <c r="CU8" s="7">
        <f t="shared" si="90"/>
        <v>0</v>
      </c>
      <c r="CV8" s="5">
        <f t="shared" si="91"/>
        <v>0</v>
      </c>
      <c r="CW8" s="6">
        <f t="shared" si="92"/>
        <v>0</v>
      </c>
      <c r="CY8" s="7">
        <v>0</v>
      </c>
      <c r="CZ8" s="5">
        <f t="array" ref="CZ8">Summary_UpperBound</f>
        <v>0</v>
      </c>
      <c r="DA8" s="6">
        <f>IF(ROUND(CZ8-CY8,0)=0,1/IF(Summary!$B$7="minutes",1,60),CZ8-CY8)</f>
        <v>1.6666666666666666E-2</v>
      </c>
    </row>
    <row r="9" spans="1:105" x14ac:dyDescent="0.25">
      <c r="A9" s="7" t="str">
        <f>'Data Validation (Hide)'!B6</f>
        <v>Caseload 5</v>
      </c>
      <c r="B9" s="19">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0</v>
      </c>
      <c r="C9" s="30">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1</v>
      </c>
      <c r="E9" s="12">
        <f t="shared" ca="1" si="93"/>
        <v>44256</v>
      </c>
      <c r="F9" s="7">
        <f t="shared" si="0"/>
        <v>0</v>
      </c>
      <c r="G9" s="6">
        <f t="shared" si="1"/>
        <v>0</v>
      </c>
      <c r="H9" s="7">
        <f t="shared" si="2"/>
        <v>0</v>
      </c>
      <c r="I9" s="6">
        <f t="shared" si="3"/>
        <v>0</v>
      </c>
      <c r="J9" s="5">
        <f t="shared" si="4"/>
        <v>0</v>
      </c>
      <c r="K9" s="6">
        <f t="shared" si="5"/>
        <v>0</v>
      </c>
      <c r="L9" s="7">
        <f t="shared" si="6"/>
        <v>0</v>
      </c>
      <c r="M9" s="6">
        <f t="shared" si="7"/>
        <v>0</v>
      </c>
      <c r="N9" s="7">
        <f t="shared" si="8"/>
        <v>0</v>
      </c>
      <c r="O9" s="6">
        <f t="shared" si="9"/>
        <v>0</v>
      </c>
      <c r="P9" s="5">
        <f t="shared" si="10"/>
        <v>0</v>
      </c>
      <c r="Q9" s="6">
        <f t="shared" si="11"/>
        <v>0</v>
      </c>
      <c r="R9" s="7">
        <f t="shared" si="12"/>
        <v>0</v>
      </c>
      <c r="S9" s="6">
        <f t="shared" si="13"/>
        <v>0</v>
      </c>
      <c r="T9" s="7">
        <f t="shared" si="14"/>
        <v>0</v>
      </c>
      <c r="U9" s="6">
        <f t="shared" si="15"/>
        <v>0</v>
      </c>
      <c r="V9" s="5">
        <f t="shared" si="16"/>
        <v>0</v>
      </c>
      <c r="W9" s="6">
        <f t="shared" si="17"/>
        <v>0</v>
      </c>
      <c r="X9" s="7">
        <f t="shared" si="18"/>
        <v>0</v>
      </c>
      <c r="Y9" s="6">
        <f t="shared" si="19"/>
        <v>0</v>
      </c>
      <c r="Z9" s="7">
        <f t="shared" si="20"/>
        <v>0</v>
      </c>
      <c r="AA9" s="6">
        <f t="shared" si="21"/>
        <v>0</v>
      </c>
      <c r="AB9" s="5">
        <f t="shared" si="22"/>
        <v>0</v>
      </c>
      <c r="AC9" s="6">
        <f t="shared" si="23"/>
        <v>0</v>
      </c>
      <c r="AD9" s="7">
        <f t="shared" si="24"/>
        <v>0</v>
      </c>
      <c r="AE9" s="6">
        <f t="shared" si="25"/>
        <v>0</v>
      </c>
      <c r="AF9" s="7">
        <f t="shared" si="26"/>
        <v>0</v>
      </c>
      <c r="AG9" s="6">
        <f t="shared" si="27"/>
        <v>0</v>
      </c>
      <c r="AH9" s="5">
        <f t="shared" si="28"/>
        <v>0</v>
      </c>
      <c r="AI9" s="6">
        <f t="shared" si="29"/>
        <v>0</v>
      </c>
      <c r="AJ9" s="7">
        <f t="shared" si="30"/>
        <v>0</v>
      </c>
      <c r="AK9" s="6">
        <f t="shared" si="31"/>
        <v>0</v>
      </c>
      <c r="AL9" s="7">
        <f t="shared" si="32"/>
        <v>0</v>
      </c>
      <c r="AM9" s="6">
        <f t="shared" si="33"/>
        <v>0</v>
      </c>
      <c r="AN9" s="5">
        <f t="shared" si="34"/>
        <v>0</v>
      </c>
      <c r="AO9" s="6">
        <f t="shared" si="35"/>
        <v>0</v>
      </c>
      <c r="AP9" s="7">
        <f t="shared" si="36"/>
        <v>0</v>
      </c>
      <c r="AQ9" s="6">
        <f t="shared" si="37"/>
        <v>0</v>
      </c>
      <c r="AR9" s="7">
        <f t="shared" si="38"/>
        <v>0</v>
      </c>
      <c r="AS9" s="6">
        <f t="shared" si="39"/>
        <v>0</v>
      </c>
      <c r="AT9" s="5">
        <f t="shared" si="40"/>
        <v>0</v>
      </c>
      <c r="AU9" s="6">
        <f t="shared" si="41"/>
        <v>0</v>
      </c>
      <c r="AV9" s="7">
        <f t="shared" si="42"/>
        <v>0</v>
      </c>
      <c r="AW9" s="6">
        <f t="shared" si="43"/>
        <v>0</v>
      </c>
      <c r="AX9" s="7">
        <f t="shared" si="44"/>
        <v>0</v>
      </c>
      <c r="AY9" s="6">
        <f t="shared" si="45"/>
        <v>0</v>
      </c>
      <c r="AZ9" s="5">
        <f t="shared" si="46"/>
        <v>0</v>
      </c>
      <c r="BA9" s="6">
        <f t="shared" si="47"/>
        <v>0</v>
      </c>
      <c r="BB9" s="7">
        <f t="shared" si="48"/>
        <v>0</v>
      </c>
      <c r="BC9" s="6">
        <f t="shared" si="49"/>
        <v>0</v>
      </c>
      <c r="BD9" s="7">
        <f t="shared" si="50"/>
        <v>0</v>
      </c>
      <c r="BE9" s="6">
        <f t="shared" si="51"/>
        <v>0</v>
      </c>
      <c r="BF9" s="5">
        <f t="shared" si="52"/>
        <v>0</v>
      </c>
      <c r="BG9" s="6">
        <f t="shared" si="53"/>
        <v>0</v>
      </c>
      <c r="BH9" s="7">
        <f t="shared" si="54"/>
        <v>0</v>
      </c>
      <c r="BI9" s="6">
        <f t="shared" si="55"/>
        <v>0</v>
      </c>
      <c r="BJ9" s="7">
        <f t="shared" si="56"/>
        <v>0</v>
      </c>
      <c r="BK9" s="6">
        <f t="shared" si="57"/>
        <v>0</v>
      </c>
      <c r="BL9" s="5">
        <f t="shared" si="58"/>
        <v>0</v>
      </c>
      <c r="BM9" s="6">
        <f t="shared" si="59"/>
        <v>0</v>
      </c>
      <c r="BN9" s="7">
        <f t="shared" si="60"/>
        <v>0</v>
      </c>
      <c r="BO9" s="6">
        <f t="shared" si="61"/>
        <v>0</v>
      </c>
      <c r="BP9" s="7">
        <f t="shared" si="62"/>
        <v>0</v>
      </c>
      <c r="BQ9" s="6">
        <f t="shared" si="63"/>
        <v>0</v>
      </c>
      <c r="BR9" s="5">
        <f t="shared" si="64"/>
        <v>0</v>
      </c>
      <c r="BS9" s="6">
        <f t="shared" si="65"/>
        <v>0</v>
      </c>
      <c r="BT9" s="7">
        <f t="shared" si="66"/>
        <v>0</v>
      </c>
      <c r="BU9" s="6">
        <f t="shared" si="67"/>
        <v>0</v>
      </c>
      <c r="BV9" s="7">
        <f t="shared" si="68"/>
        <v>0</v>
      </c>
      <c r="BW9" s="6">
        <f t="shared" si="69"/>
        <v>0</v>
      </c>
      <c r="BX9" s="5">
        <f t="shared" si="70"/>
        <v>0</v>
      </c>
      <c r="BY9" s="6">
        <f t="shared" si="71"/>
        <v>0</v>
      </c>
      <c r="BZ9" s="7">
        <f t="shared" si="72"/>
        <v>0</v>
      </c>
      <c r="CA9" s="6">
        <f t="shared" si="73"/>
        <v>0</v>
      </c>
      <c r="CB9" s="7">
        <f t="shared" si="74"/>
        <v>0</v>
      </c>
      <c r="CC9" s="6">
        <f t="shared" si="75"/>
        <v>0</v>
      </c>
      <c r="CD9" s="5">
        <f t="shared" si="76"/>
        <v>0</v>
      </c>
      <c r="CE9" s="6">
        <f t="shared" si="77"/>
        <v>0</v>
      </c>
      <c r="CF9" s="7">
        <f t="shared" si="78"/>
        <v>0</v>
      </c>
      <c r="CG9" s="6">
        <f t="shared" si="79"/>
        <v>0</v>
      </c>
      <c r="CH9" s="7">
        <f t="shared" si="80"/>
        <v>0</v>
      </c>
      <c r="CI9" s="6">
        <f t="shared" si="81"/>
        <v>0</v>
      </c>
      <c r="CJ9" s="5">
        <f t="shared" si="82"/>
        <v>0</v>
      </c>
      <c r="CK9" s="6">
        <f t="shared" si="83"/>
        <v>0</v>
      </c>
      <c r="CL9" s="7">
        <f t="shared" si="84"/>
        <v>0</v>
      </c>
      <c r="CM9" s="6">
        <f t="shared" si="85"/>
        <v>0</v>
      </c>
      <c r="CN9" s="7">
        <f t="shared" si="86"/>
        <v>0</v>
      </c>
      <c r="CO9" s="6">
        <f t="shared" si="87"/>
        <v>0</v>
      </c>
      <c r="CP9" s="5">
        <f t="shared" si="88"/>
        <v>0</v>
      </c>
      <c r="CQ9" s="6">
        <f t="shared" si="89"/>
        <v>0</v>
      </c>
      <c r="CR9" s="7">
        <f t="shared" si="90"/>
        <v>0</v>
      </c>
      <c r="CS9" s="7">
        <f t="shared" si="90"/>
        <v>0</v>
      </c>
      <c r="CT9" s="7">
        <f t="shared" si="90"/>
        <v>0</v>
      </c>
      <c r="CU9" s="7">
        <f t="shared" si="90"/>
        <v>0</v>
      </c>
      <c r="CV9" s="5">
        <f t="shared" si="91"/>
        <v>0</v>
      </c>
      <c r="CW9" s="6">
        <f t="shared" si="92"/>
        <v>0</v>
      </c>
      <c r="CY9" s="7">
        <v>0</v>
      </c>
      <c r="CZ9" s="5">
        <f t="array" ref="CZ9">Summary_UpperBound</f>
        <v>0</v>
      </c>
      <c r="DA9" s="6">
        <f>IF(ROUND(CZ9-CY9,0)=0,1/IF(Summary!$B$7="minutes",1,60),CZ9-CY9)</f>
        <v>1.6666666666666666E-2</v>
      </c>
    </row>
    <row r="10" spans="1:105" x14ac:dyDescent="0.25">
      <c r="A10" s="7" t="str">
        <f>'Data Validation (Hide)'!B7</f>
        <v>Caseload 6</v>
      </c>
      <c r="B10" s="19">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0</v>
      </c>
      <c r="C10" s="30">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1</v>
      </c>
      <c r="E10" s="12">
        <f t="shared" ca="1" si="93"/>
        <v>44263</v>
      </c>
      <c r="F10" s="7">
        <f t="shared" si="0"/>
        <v>0</v>
      </c>
      <c r="G10" s="6">
        <f t="shared" si="1"/>
        <v>0</v>
      </c>
      <c r="H10" s="7">
        <f t="shared" si="2"/>
        <v>0</v>
      </c>
      <c r="I10" s="6">
        <f t="shared" si="3"/>
        <v>0</v>
      </c>
      <c r="J10" s="5">
        <f t="shared" si="4"/>
        <v>0</v>
      </c>
      <c r="K10" s="6">
        <f t="shared" si="5"/>
        <v>0</v>
      </c>
      <c r="L10" s="7">
        <f t="shared" si="6"/>
        <v>0</v>
      </c>
      <c r="M10" s="6">
        <f t="shared" si="7"/>
        <v>0</v>
      </c>
      <c r="N10" s="7">
        <f t="shared" si="8"/>
        <v>0</v>
      </c>
      <c r="O10" s="6">
        <f t="shared" si="9"/>
        <v>0</v>
      </c>
      <c r="P10" s="5">
        <f t="shared" si="10"/>
        <v>0</v>
      </c>
      <c r="Q10" s="6">
        <f t="shared" si="11"/>
        <v>0</v>
      </c>
      <c r="R10" s="7">
        <f t="shared" si="12"/>
        <v>0</v>
      </c>
      <c r="S10" s="6">
        <f t="shared" si="13"/>
        <v>0</v>
      </c>
      <c r="T10" s="7">
        <f t="shared" si="14"/>
        <v>0</v>
      </c>
      <c r="U10" s="6">
        <f t="shared" si="15"/>
        <v>0</v>
      </c>
      <c r="V10" s="5">
        <f t="shared" si="16"/>
        <v>0</v>
      </c>
      <c r="W10" s="6">
        <f t="shared" si="17"/>
        <v>0</v>
      </c>
      <c r="X10" s="7">
        <f t="shared" si="18"/>
        <v>0</v>
      </c>
      <c r="Y10" s="6">
        <f t="shared" si="19"/>
        <v>0</v>
      </c>
      <c r="Z10" s="7">
        <f t="shared" si="20"/>
        <v>0</v>
      </c>
      <c r="AA10" s="6">
        <f t="shared" si="21"/>
        <v>0</v>
      </c>
      <c r="AB10" s="5">
        <f t="shared" si="22"/>
        <v>0</v>
      </c>
      <c r="AC10" s="6">
        <f t="shared" si="23"/>
        <v>0</v>
      </c>
      <c r="AD10" s="7">
        <f t="shared" si="24"/>
        <v>0</v>
      </c>
      <c r="AE10" s="6">
        <f t="shared" si="25"/>
        <v>0</v>
      </c>
      <c r="AF10" s="7">
        <f t="shared" si="26"/>
        <v>0</v>
      </c>
      <c r="AG10" s="6">
        <f t="shared" si="27"/>
        <v>0</v>
      </c>
      <c r="AH10" s="5">
        <f t="shared" si="28"/>
        <v>0</v>
      </c>
      <c r="AI10" s="6">
        <f t="shared" si="29"/>
        <v>0</v>
      </c>
      <c r="AJ10" s="7">
        <f t="shared" si="30"/>
        <v>0</v>
      </c>
      <c r="AK10" s="6">
        <f t="shared" si="31"/>
        <v>0</v>
      </c>
      <c r="AL10" s="7">
        <f t="shared" si="32"/>
        <v>0</v>
      </c>
      <c r="AM10" s="6">
        <f t="shared" si="33"/>
        <v>0</v>
      </c>
      <c r="AN10" s="5">
        <f t="shared" si="34"/>
        <v>0</v>
      </c>
      <c r="AO10" s="6">
        <f t="shared" si="35"/>
        <v>0</v>
      </c>
      <c r="AP10" s="7">
        <f t="shared" si="36"/>
        <v>0</v>
      </c>
      <c r="AQ10" s="6">
        <f t="shared" si="37"/>
        <v>0</v>
      </c>
      <c r="AR10" s="7">
        <f t="shared" si="38"/>
        <v>0</v>
      </c>
      <c r="AS10" s="6">
        <f t="shared" si="39"/>
        <v>0</v>
      </c>
      <c r="AT10" s="5">
        <f t="shared" si="40"/>
        <v>0</v>
      </c>
      <c r="AU10" s="6">
        <f t="shared" si="41"/>
        <v>0</v>
      </c>
      <c r="AV10" s="7">
        <f t="shared" si="42"/>
        <v>0</v>
      </c>
      <c r="AW10" s="6">
        <f t="shared" si="43"/>
        <v>0</v>
      </c>
      <c r="AX10" s="7">
        <f t="shared" si="44"/>
        <v>0</v>
      </c>
      <c r="AY10" s="6">
        <f t="shared" si="45"/>
        <v>0</v>
      </c>
      <c r="AZ10" s="5">
        <f t="shared" si="46"/>
        <v>0</v>
      </c>
      <c r="BA10" s="6">
        <f t="shared" si="47"/>
        <v>0</v>
      </c>
      <c r="BB10" s="7">
        <f t="shared" si="48"/>
        <v>0</v>
      </c>
      <c r="BC10" s="6">
        <f t="shared" si="49"/>
        <v>0</v>
      </c>
      <c r="BD10" s="7">
        <f t="shared" si="50"/>
        <v>0</v>
      </c>
      <c r="BE10" s="6">
        <f t="shared" si="51"/>
        <v>0</v>
      </c>
      <c r="BF10" s="5">
        <f t="shared" si="52"/>
        <v>0</v>
      </c>
      <c r="BG10" s="6">
        <f t="shared" si="53"/>
        <v>0</v>
      </c>
      <c r="BH10" s="7">
        <f t="shared" si="54"/>
        <v>0</v>
      </c>
      <c r="BI10" s="6">
        <f t="shared" si="55"/>
        <v>0</v>
      </c>
      <c r="BJ10" s="7">
        <f t="shared" si="56"/>
        <v>0</v>
      </c>
      <c r="BK10" s="6">
        <f t="shared" si="57"/>
        <v>0</v>
      </c>
      <c r="BL10" s="5">
        <f t="shared" si="58"/>
        <v>0</v>
      </c>
      <c r="BM10" s="6">
        <f t="shared" si="59"/>
        <v>0</v>
      </c>
      <c r="BN10" s="7">
        <f t="shared" si="60"/>
        <v>0</v>
      </c>
      <c r="BO10" s="6">
        <f t="shared" si="61"/>
        <v>0</v>
      </c>
      <c r="BP10" s="7">
        <f t="shared" si="62"/>
        <v>0</v>
      </c>
      <c r="BQ10" s="6">
        <f t="shared" si="63"/>
        <v>0</v>
      </c>
      <c r="BR10" s="5">
        <f t="shared" si="64"/>
        <v>0</v>
      </c>
      <c r="BS10" s="6">
        <f t="shared" si="65"/>
        <v>0</v>
      </c>
      <c r="BT10" s="7">
        <f t="shared" si="66"/>
        <v>0</v>
      </c>
      <c r="BU10" s="6">
        <f t="shared" si="67"/>
        <v>0</v>
      </c>
      <c r="BV10" s="7">
        <f t="shared" si="68"/>
        <v>0</v>
      </c>
      <c r="BW10" s="6">
        <f t="shared" si="69"/>
        <v>0</v>
      </c>
      <c r="BX10" s="5">
        <f t="shared" si="70"/>
        <v>0</v>
      </c>
      <c r="BY10" s="6">
        <f t="shared" si="71"/>
        <v>0</v>
      </c>
      <c r="BZ10" s="7">
        <f t="shared" si="72"/>
        <v>0</v>
      </c>
      <c r="CA10" s="6">
        <f t="shared" si="73"/>
        <v>0</v>
      </c>
      <c r="CB10" s="7">
        <f t="shared" si="74"/>
        <v>0</v>
      </c>
      <c r="CC10" s="6">
        <f t="shared" si="75"/>
        <v>0</v>
      </c>
      <c r="CD10" s="5">
        <f t="shared" si="76"/>
        <v>0</v>
      </c>
      <c r="CE10" s="6">
        <f t="shared" si="77"/>
        <v>0</v>
      </c>
      <c r="CF10" s="7">
        <f t="shared" si="78"/>
        <v>0</v>
      </c>
      <c r="CG10" s="6">
        <f t="shared" si="79"/>
        <v>0</v>
      </c>
      <c r="CH10" s="7">
        <f t="shared" si="80"/>
        <v>0</v>
      </c>
      <c r="CI10" s="6">
        <f t="shared" si="81"/>
        <v>0</v>
      </c>
      <c r="CJ10" s="5">
        <f t="shared" si="82"/>
        <v>0</v>
      </c>
      <c r="CK10" s="6">
        <f t="shared" si="83"/>
        <v>0</v>
      </c>
      <c r="CL10" s="7">
        <f t="shared" si="84"/>
        <v>0</v>
      </c>
      <c r="CM10" s="6">
        <f t="shared" si="85"/>
        <v>0</v>
      </c>
      <c r="CN10" s="7">
        <f t="shared" si="86"/>
        <v>0</v>
      </c>
      <c r="CO10" s="6">
        <f t="shared" si="87"/>
        <v>0</v>
      </c>
      <c r="CP10" s="5">
        <f t="shared" si="88"/>
        <v>0</v>
      </c>
      <c r="CQ10" s="6">
        <f t="shared" si="89"/>
        <v>0</v>
      </c>
      <c r="CR10" s="7">
        <f t="shared" si="90"/>
        <v>0</v>
      </c>
      <c r="CS10" s="7">
        <f t="shared" si="90"/>
        <v>0</v>
      </c>
      <c r="CT10" s="7">
        <f t="shared" si="90"/>
        <v>0</v>
      </c>
      <c r="CU10" s="7">
        <f t="shared" si="90"/>
        <v>0</v>
      </c>
      <c r="CV10" s="5">
        <f t="shared" si="91"/>
        <v>0</v>
      </c>
      <c r="CW10" s="6">
        <f t="shared" si="92"/>
        <v>0</v>
      </c>
      <c r="CY10" s="7">
        <v>0</v>
      </c>
      <c r="CZ10" s="5">
        <f t="array" ref="CZ10">Summary_UpperBound</f>
        <v>0</v>
      </c>
      <c r="DA10" s="6">
        <f>IF(ROUND(CZ10-CY10,0)=0,1/IF(Summary!$B$7="minutes",1,60),CZ10-CY10)</f>
        <v>1.6666666666666666E-2</v>
      </c>
    </row>
    <row r="11" spans="1:105" x14ac:dyDescent="0.25">
      <c r="A11" s="7" t="str">
        <f>'Data Validation (Hide)'!B8</f>
        <v>Caseload 7</v>
      </c>
      <c r="B11" s="19">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0</v>
      </c>
      <c r="C11" s="30">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1</v>
      </c>
      <c r="E11" s="12">
        <f t="shared" ca="1" si="93"/>
        <v>44270</v>
      </c>
      <c r="F11" s="7">
        <f t="shared" si="0"/>
        <v>0</v>
      </c>
      <c r="G11" s="6">
        <f t="shared" si="1"/>
        <v>0</v>
      </c>
      <c r="H11" s="7">
        <f t="shared" si="2"/>
        <v>0</v>
      </c>
      <c r="I11" s="6">
        <f t="shared" si="3"/>
        <v>0</v>
      </c>
      <c r="J11" s="5">
        <f t="shared" si="4"/>
        <v>0</v>
      </c>
      <c r="K11" s="6">
        <f t="shared" si="5"/>
        <v>0</v>
      </c>
      <c r="L11" s="7">
        <f t="shared" si="6"/>
        <v>0</v>
      </c>
      <c r="M11" s="6">
        <f t="shared" si="7"/>
        <v>0</v>
      </c>
      <c r="N11" s="7">
        <f t="shared" si="8"/>
        <v>0</v>
      </c>
      <c r="O11" s="6">
        <f t="shared" si="9"/>
        <v>0</v>
      </c>
      <c r="P11" s="5">
        <f t="shared" si="10"/>
        <v>0</v>
      </c>
      <c r="Q11" s="6">
        <f t="shared" si="11"/>
        <v>0</v>
      </c>
      <c r="R11" s="7">
        <f t="shared" si="12"/>
        <v>0</v>
      </c>
      <c r="S11" s="6">
        <f t="shared" si="13"/>
        <v>0</v>
      </c>
      <c r="T11" s="7">
        <f t="shared" si="14"/>
        <v>0</v>
      </c>
      <c r="U11" s="6">
        <f t="shared" si="15"/>
        <v>0</v>
      </c>
      <c r="V11" s="5">
        <f t="shared" si="16"/>
        <v>0</v>
      </c>
      <c r="W11" s="6">
        <f t="shared" si="17"/>
        <v>0</v>
      </c>
      <c r="X11" s="7">
        <f t="shared" si="18"/>
        <v>0</v>
      </c>
      <c r="Y11" s="6">
        <f t="shared" si="19"/>
        <v>0</v>
      </c>
      <c r="Z11" s="7">
        <f t="shared" si="20"/>
        <v>0</v>
      </c>
      <c r="AA11" s="6">
        <f t="shared" si="21"/>
        <v>0</v>
      </c>
      <c r="AB11" s="5">
        <f t="shared" si="22"/>
        <v>0</v>
      </c>
      <c r="AC11" s="6">
        <f t="shared" si="23"/>
        <v>0</v>
      </c>
      <c r="AD11" s="7">
        <f t="shared" si="24"/>
        <v>0</v>
      </c>
      <c r="AE11" s="6">
        <f t="shared" si="25"/>
        <v>0</v>
      </c>
      <c r="AF11" s="7">
        <f t="shared" si="26"/>
        <v>0</v>
      </c>
      <c r="AG11" s="6">
        <f t="shared" si="27"/>
        <v>0</v>
      </c>
      <c r="AH11" s="5">
        <f t="shared" si="28"/>
        <v>0</v>
      </c>
      <c r="AI11" s="6">
        <f t="shared" si="29"/>
        <v>0</v>
      </c>
      <c r="AJ11" s="7">
        <f t="shared" si="30"/>
        <v>0</v>
      </c>
      <c r="AK11" s="6">
        <f t="shared" si="31"/>
        <v>0</v>
      </c>
      <c r="AL11" s="7">
        <f t="shared" si="32"/>
        <v>0</v>
      </c>
      <c r="AM11" s="6">
        <f t="shared" si="33"/>
        <v>0</v>
      </c>
      <c r="AN11" s="5">
        <f t="shared" si="34"/>
        <v>0</v>
      </c>
      <c r="AO11" s="6">
        <f t="shared" si="35"/>
        <v>0</v>
      </c>
      <c r="AP11" s="7">
        <f t="shared" si="36"/>
        <v>0</v>
      </c>
      <c r="AQ11" s="6">
        <f t="shared" si="37"/>
        <v>0</v>
      </c>
      <c r="AR11" s="7">
        <f t="shared" si="38"/>
        <v>0</v>
      </c>
      <c r="AS11" s="6">
        <f t="shared" si="39"/>
        <v>0</v>
      </c>
      <c r="AT11" s="5">
        <f t="shared" si="40"/>
        <v>0</v>
      </c>
      <c r="AU11" s="6">
        <f t="shared" si="41"/>
        <v>0</v>
      </c>
      <c r="AV11" s="7">
        <f t="shared" si="42"/>
        <v>0</v>
      </c>
      <c r="AW11" s="6">
        <f t="shared" si="43"/>
        <v>0</v>
      </c>
      <c r="AX11" s="7">
        <f t="shared" si="44"/>
        <v>0</v>
      </c>
      <c r="AY11" s="6">
        <f t="shared" si="45"/>
        <v>0</v>
      </c>
      <c r="AZ11" s="5">
        <f t="shared" si="46"/>
        <v>0</v>
      </c>
      <c r="BA11" s="6">
        <f t="shared" si="47"/>
        <v>0</v>
      </c>
      <c r="BB11" s="7">
        <f t="shared" si="48"/>
        <v>0</v>
      </c>
      <c r="BC11" s="6">
        <f t="shared" si="49"/>
        <v>0</v>
      </c>
      <c r="BD11" s="7">
        <f t="shared" si="50"/>
        <v>0</v>
      </c>
      <c r="BE11" s="6">
        <f t="shared" si="51"/>
        <v>0</v>
      </c>
      <c r="BF11" s="5">
        <f t="shared" si="52"/>
        <v>0</v>
      </c>
      <c r="BG11" s="6">
        <f t="shared" si="53"/>
        <v>0</v>
      </c>
      <c r="BH11" s="7">
        <f t="shared" si="54"/>
        <v>0</v>
      </c>
      <c r="BI11" s="6">
        <f t="shared" si="55"/>
        <v>0</v>
      </c>
      <c r="BJ11" s="7">
        <f t="shared" si="56"/>
        <v>0</v>
      </c>
      <c r="BK11" s="6">
        <f t="shared" si="57"/>
        <v>0</v>
      </c>
      <c r="BL11" s="5">
        <f t="shared" si="58"/>
        <v>0</v>
      </c>
      <c r="BM11" s="6">
        <f t="shared" si="59"/>
        <v>0</v>
      </c>
      <c r="BN11" s="7">
        <f t="shared" si="60"/>
        <v>0</v>
      </c>
      <c r="BO11" s="6">
        <f t="shared" si="61"/>
        <v>0</v>
      </c>
      <c r="BP11" s="7">
        <f t="shared" si="62"/>
        <v>0</v>
      </c>
      <c r="BQ11" s="6">
        <f t="shared" si="63"/>
        <v>0</v>
      </c>
      <c r="BR11" s="5">
        <f t="shared" si="64"/>
        <v>0</v>
      </c>
      <c r="BS11" s="6">
        <f t="shared" si="65"/>
        <v>0</v>
      </c>
      <c r="BT11" s="7">
        <f t="shared" si="66"/>
        <v>0</v>
      </c>
      <c r="BU11" s="6">
        <f t="shared" si="67"/>
        <v>0</v>
      </c>
      <c r="BV11" s="7">
        <f t="shared" si="68"/>
        <v>0</v>
      </c>
      <c r="BW11" s="6">
        <f t="shared" si="69"/>
        <v>0</v>
      </c>
      <c r="BX11" s="5">
        <f t="shared" si="70"/>
        <v>0</v>
      </c>
      <c r="BY11" s="6">
        <f t="shared" si="71"/>
        <v>0</v>
      </c>
      <c r="BZ11" s="7">
        <f t="shared" si="72"/>
        <v>0</v>
      </c>
      <c r="CA11" s="6">
        <f t="shared" si="73"/>
        <v>0</v>
      </c>
      <c r="CB11" s="7">
        <f t="shared" si="74"/>
        <v>0</v>
      </c>
      <c r="CC11" s="6">
        <f t="shared" si="75"/>
        <v>0</v>
      </c>
      <c r="CD11" s="5">
        <f t="shared" si="76"/>
        <v>0</v>
      </c>
      <c r="CE11" s="6">
        <f t="shared" si="77"/>
        <v>0</v>
      </c>
      <c r="CF11" s="7">
        <f t="shared" si="78"/>
        <v>0</v>
      </c>
      <c r="CG11" s="6">
        <f t="shared" si="79"/>
        <v>0</v>
      </c>
      <c r="CH11" s="7">
        <f t="shared" si="80"/>
        <v>0</v>
      </c>
      <c r="CI11" s="6">
        <f t="shared" si="81"/>
        <v>0</v>
      </c>
      <c r="CJ11" s="5">
        <f t="shared" si="82"/>
        <v>0</v>
      </c>
      <c r="CK11" s="6">
        <f t="shared" si="83"/>
        <v>0</v>
      </c>
      <c r="CL11" s="7">
        <f t="shared" si="84"/>
        <v>0</v>
      </c>
      <c r="CM11" s="6">
        <f t="shared" si="85"/>
        <v>0</v>
      </c>
      <c r="CN11" s="7">
        <f t="shared" si="86"/>
        <v>0</v>
      </c>
      <c r="CO11" s="6">
        <f t="shared" si="87"/>
        <v>0</v>
      </c>
      <c r="CP11" s="5">
        <f t="shared" si="88"/>
        <v>0</v>
      </c>
      <c r="CQ11" s="6">
        <f t="shared" si="89"/>
        <v>0</v>
      </c>
      <c r="CR11" s="7">
        <f t="shared" si="90"/>
        <v>0</v>
      </c>
      <c r="CS11" s="7">
        <f t="shared" si="90"/>
        <v>0</v>
      </c>
      <c r="CT11" s="7">
        <f t="shared" si="90"/>
        <v>0</v>
      </c>
      <c r="CU11" s="7">
        <f t="shared" si="90"/>
        <v>0</v>
      </c>
      <c r="CV11" s="5">
        <f t="shared" si="91"/>
        <v>0</v>
      </c>
      <c r="CW11" s="6">
        <f t="shared" si="92"/>
        <v>0</v>
      </c>
      <c r="CY11" s="7">
        <v>0</v>
      </c>
      <c r="CZ11" s="5">
        <f t="array" ref="CZ11">Summary_UpperBound</f>
        <v>0</v>
      </c>
      <c r="DA11" s="6">
        <f>IF(ROUND(CZ11-CY11,0)=0,1/IF(Summary!$B$7="minutes",1,60),CZ11-CY11)</f>
        <v>1.6666666666666666E-2</v>
      </c>
    </row>
    <row r="12" spans="1:105" x14ac:dyDescent="0.25">
      <c r="A12" s="7" t="str">
        <f>'Data Validation (Hide)'!B9</f>
        <v>Caseload 8</v>
      </c>
      <c r="B12" s="19">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0</v>
      </c>
      <c r="C12" s="30">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1</v>
      </c>
      <c r="E12" s="12">
        <f t="shared" ca="1" si="93"/>
        <v>44277</v>
      </c>
      <c r="F12" s="7">
        <f t="shared" si="0"/>
        <v>0</v>
      </c>
      <c r="G12" s="6">
        <f t="shared" si="1"/>
        <v>0</v>
      </c>
      <c r="H12" s="7">
        <f t="shared" si="2"/>
        <v>0</v>
      </c>
      <c r="I12" s="6">
        <f t="shared" si="3"/>
        <v>0</v>
      </c>
      <c r="J12" s="5">
        <f t="shared" si="4"/>
        <v>0</v>
      </c>
      <c r="K12" s="6">
        <f t="shared" si="5"/>
        <v>0</v>
      </c>
      <c r="L12" s="7">
        <f t="shared" si="6"/>
        <v>0</v>
      </c>
      <c r="M12" s="6">
        <f t="shared" si="7"/>
        <v>0</v>
      </c>
      <c r="N12" s="7">
        <f t="shared" si="8"/>
        <v>0</v>
      </c>
      <c r="O12" s="6">
        <f t="shared" si="9"/>
        <v>0</v>
      </c>
      <c r="P12" s="5">
        <f t="shared" si="10"/>
        <v>0</v>
      </c>
      <c r="Q12" s="6">
        <f t="shared" si="11"/>
        <v>0</v>
      </c>
      <c r="R12" s="7">
        <f t="shared" si="12"/>
        <v>0</v>
      </c>
      <c r="S12" s="6">
        <f t="shared" si="13"/>
        <v>0</v>
      </c>
      <c r="T12" s="7">
        <f t="shared" si="14"/>
        <v>0</v>
      </c>
      <c r="U12" s="6">
        <f t="shared" si="15"/>
        <v>0</v>
      </c>
      <c r="V12" s="5">
        <f t="shared" si="16"/>
        <v>0</v>
      </c>
      <c r="W12" s="6">
        <f t="shared" si="17"/>
        <v>0</v>
      </c>
      <c r="X12" s="7">
        <f t="shared" si="18"/>
        <v>0</v>
      </c>
      <c r="Y12" s="6">
        <f t="shared" si="19"/>
        <v>0</v>
      </c>
      <c r="Z12" s="7">
        <f t="shared" si="20"/>
        <v>0</v>
      </c>
      <c r="AA12" s="6">
        <f t="shared" si="21"/>
        <v>0</v>
      </c>
      <c r="AB12" s="5">
        <f t="shared" si="22"/>
        <v>0</v>
      </c>
      <c r="AC12" s="6">
        <f t="shared" si="23"/>
        <v>0</v>
      </c>
      <c r="AD12" s="7">
        <f t="shared" si="24"/>
        <v>0</v>
      </c>
      <c r="AE12" s="6">
        <f t="shared" si="25"/>
        <v>0</v>
      </c>
      <c r="AF12" s="7">
        <f t="shared" si="26"/>
        <v>0</v>
      </c>
      <c r="AG12" s="6">
        <f t="shared" si="27"/>
        <v>0</v>
      </c>
      <c r="AH12" s="5">
        <f t="shared" si="28"/>
        <v>0</v>
      </c>
      <c r="AI12" s="6">
        <f t="shared" si="29"/>
        <v>0</v>
      </c>
      <c r="AJ12" s="7">
        <f t="shared" si="30"/>
        <v>0</v>
      </c>
      <c r="AK12" s="6">
        <f t="shared" si="31"/>
        <v>0</v>
      </c>
      <c r="AL12" s="7">
        <f t="shared" si="32"/>
        <v>0</v>
      </c>
      <c r="AM12" s="6">
        <f t="shared" si="33"/>
        <v>0</v>
      </c>
      <c r="AN12" s="5">
        <f t="shared" si="34"/>
        <v>0</v>
      </c>
      <c r="AO12" s="6">
        <f t="shared" si="35"/>
        <v>0</v>
      </c>
      <c r="AP12" s="7">
        <f t="shared" si="36"/>
        <v>0</v>
      </c>
      <c r="AQ12" s="6">
        <f t="shared" si="37"/>
        <v>0</v>
      </c>
      <c r="AR12" s="7">
        <f t="shared" si="38"/>
        <v>0</v>
      </c>
      <c r="AS12" s="6">
        <f t="shared" si="39"/>
        <v>0</v>
      </c>
      <c r="AT12" s="5">
        <f t="shared" si="40"/>
        <v>0</v>
      </c>
      <c r="AU12" s="6">
        <f t="shared" si="41"/>
        <v>0</v>
      </c>
      <c r="AV12" s="7">
        <f t="shared" si="42"/>
        <v>0</v>
      </c>
      <c r="AW12" s="6">
        <f t="shared" si="43"/>
        <v>0</v>
      </c>
      <c r="AX12" s="7">
        <f t="shared" si="44"/>
        <v>0</v>
      </c>
      <c r="AY12" s="6">
        <f t="shared" si="45"/>
        <v>0</v>
      </c>
      <c r="AZ12" s="5">
        <f t="shared" si="46"/>
        <v>0</v>
      </c>
      <c r="BA12" s="6">
        <f t="shared" si="47"/>
        <v>0</v>
      </c>
      <c r="BB12" s="7">
        <f t="shared" si="48"/>
        <v>0</v>
      </c>
      <c r="BC12" s="6">
        <f t="shared" si="49"/>
        <v>0</v>
      </c>
      <c r="BD12" s="7">
        <f t="shared" si="50"/>
        <v>0</v>
      </c>
      <c r="BE12" s="6">
        <f t="shared" si="51"/>
        <v>0</v>
      </c>
      <c r="BF12" s="5">
        <f t="shared" si="52"/>
        <v>0</v>
      </c>
      <c r="BG12" s="6">
        <f t="shared" si="53"/>
        <v>0</v>
      </c>
      <c r="BH12" s="7">
        <f t="shared" si="54"/>
        <v>0</v>
      </c>
      <c r="BI12" s="6">
        <f t="shared" si="55"/>
        <v>0</v>
      </c>
      <c r="BJ12" s="7">
        <f t="shared" si="56"/>
        <v>0</v>
      </c>
      <c r="BK12" s="6">
        <f t="shared" si="57"/>
        <v>0</v>
      </c>
      <c r="BL12" s="5">
        <f t="shared" si="58"/>
        <v>0</v>
      </c>
      <c r="BM12" s="6">
        <f t="shared" si="59"/>
        <v>0</v>
      </c>
      <c r="BN12" s="7">
        <f t="shared" si="60"/>
        <v>0</v>
      </c>
      <c r="BO12" s="6">
        <f t="shared" si="61"/>
        <v>0</v>
      </c>
      <c r="BP12" s="7">
        <f t="shared" si="62"/>
        <v>0</v>
      </c>
      <c r="BQ12" s="6">
        <f t="shared" si="63"/>
        <v>0</v>
      </c>
      <c r="BR12" s="5">
        <f t="shared" si="64"/>
        <v>0</v>
      </c>
      <c r="BS12" s="6">
        <f t="shared" si="65"/>
        <v>0</v>
      </c>
      <c r="BT12" s="7">
        <f t="shared" si="66"/>
        <v>0</v>
      </c>
      <c r="BU12" s="6">
        <f t="shared" si="67"/>
        <v>0</v>
      </c>
      <c r="BV12" s="7">
        <f t="shared" si="68"/>
        <v>0</v>
      </c>
      <c r="BW12" s="6">
        <f t="shared" si="69"/>
        <v>0</v>
      </c>
      <c r="BX12" s="5">
        <f t="shared" si="70"/>
        <v>0</v>
      </c>
      <c r="BY12" s="6">
        <f t="shared" si="71"/>
        <v>0</v>
      </c>
      <c r="BZ12" s="7">
        <f t="shared" si="72"/>
        <v>0</v>
      </c>
      <c r="CA12" s="6">
        <f t="shared" si="73"/>
        <v>0</v>
      </c>
      <c r="CB12" s="7">
        <f t="shared" si="74"/>
        <v>0</v>
      </c>
      <c r="CC12" s="6">
        <f t="shared" si="75"/>
        <v>0</v>
      </c>
      <c r="CD12" s="5">
        <f t="shared" si="76"/>
        <v>0</v>
      </c>
      <c r="CE12" s="6">
        <f t="shared" si="77"/>
        <v>0</v>
      </c>
      <c r="CF12" s="7">
        <f t="shared" si="78"/>
        <v>0</v>
      </c>
      <c r="CG12" s="6">
        <f t="shared" si="79"/>
        <v>0</v>
      </c>
      <c r="CH12" s="7">
        <f t="shared" si="80"/>
        <v>0</v>
      </c>
      <c r="CI12" s="6">
        <f t="shared" si="81"/>
        <v>0</v>
      </c>
      <c r="CJ12" s="5">
        <f t="shared" si="82"/>
        <v>0</v>
      </c>
      <c r="CK12" s="6">
        <f t="shared" si="83"/>
        <v>0</v>
      </c>
      <c r="CL12" s="7">
        <f t="shared" si="84"/>
        <v>0</v>
      </c>
      <c r="CM12" s="6">
        <f t="shared" si="85"/>
        <v>0</v>
      </c>
      <c r="CN12" s="7">
        <f t="shared" si="86"/>
        <v>0</v>
      </c>
      <c r="CO12" s="6">
        <f t="shared" si="87"/>
        <v>0</v>
      </c>
      <c r="CP12" s="5">
        <f t="shared" si="88"/>
        <v>0</v>
      </c>
      <c r="CQ12" s="6">
        <f t="shared" si="89"/>
        <v>0</v>
      </c>
      <c r="CR12" s="7">
        <f t="shared" si="90"/>
        <v>0</v>
      </c>
      <c r="CS12" s="7">
        <f t="shared" si="90"/>
        <v>0</v>
      </c>
      <c r="CT12" s="7">
        <f t="shared" si="90"/>
        <v>0</v>
      </c>
      <c r="CU12" s="7">
        <f t="shared" si="90"/>
        <v>0</v>
      </c>
      <c r="CV12" s="5">
        <f t="shared" si="91"/>
        <v>0</v>
      </c>
      <c r="CW12" s="6">
        <f t="shared" si="92"/>
        <v>0</v>
      </c>
      <c r="CY12" s="7">
        <v>0</v>
      </c>
      <c r="CZ12" s="5">
        <f t="array" ref="CZ12">Summary_UpperBound</f>
        <v>0</v>
      </c>
      <c r="DA12" s="6">
        <f>IF(ROUND(CZ12-CY12,0)=0,1/IF(Summary!$B$7="minutes",1,60),CZ12-CY12)</f>
        <v>1.6666666666666666E-2</v>
      </c>
    </row>
    <row r="13" spans="1:105" x14ac:dyDescent="0.25">
      <c r="A13" s="7" t="str">
        <f>'Data Validation (Hide)'!B10</f>
        <v>Caseload 9</v>
      </c>
      <c r="B13" s="19">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0</v>
      </c>
      <c r="C13" s="30">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1</v>
      </c>
      <c r="E13" s="12">
        <f t="shared" ca="1" si="93"/>
        <v>44284</v>
      </c>
      <c r="F13" s="7">
        <f t="shared" si="0"/>
        <v>0</v>
      </c>
      <c r="G13" s="6">
        <f t="shared" si="1"/>
        <v>0</v>
      </c>
      <c r="H13" s="7">
        <f t="shared" si="2"/>
        <v>0</v>
      </c>
      <c r="I13" s="6">
        <f t="shared" si="3"/>
        <v>0</v>
      </c>
      <c r="J13" s="5">
        <f t="shared" si="4"/>
        <v>0</v>
      </c>
      <c r="K13" s="6">
        <f t="shared" si="5"/>
        <v>0</v>
      </c>
      <c r="L13" s="7">
        <f t="shared" si="6"/>
        <v>0</v>
      </c>
      <c r="M13" s="6">
        <f t="shared" si="7"/>
        <v>0</v>
      </c>
      <c r="N13" s="7">
        <f t="shared" si="8"/>
        <v>0</v>
      </c>
      <c r="O13" s="6">
        <f t="shared" si="9"/>
        <v>0</v>
      </c>
      <c r="P13" s="5">
        <f t="shared" si="10"/>
        <v>0</v>
      </c>
      <c r="Q13" s="6">
        <f t="shared" si="11"/>
        <v>0</v>
      </c>
      <c r="R13" s="7">
        <f t="shared" si="12"/>
        <v>0</v>
      </c>
      <c r="S13" s="6">
        <f t="shared" si="13"/>
        <v>0</v>
      </c>
      <c r="T13" s="7">
        <f t="shared" si="14"/>
        <v>0</v>
      </c>
      <c r="U13" s="6">
        <f t="shared" si="15"/>
        <v>0</v>
      </c>
      <c r="V13" s="5">
        <f t="shared" si="16"/>
        <v>0</v>
      </c>
      <c r="W13" s="6">
        <f t="shared" si="17"/>
        <v>0</v>
      </c>
      <c r="X13" s="7">
        <f t="shared" si="18"/>
        <v>0</v>
      </c>
      <c r="Y13" s="6">
        <f t="shared" si="19"/>
        <v>0</v>
      </c>
      <c r="Z13" s="7">
        <f t="shared" si="20"/>
        <v>0</v>
      </c>
      <c r="AA13" s="6">
        <f t="shared" si="21"/>
        <v>0</v>
      </c>
      <c r="AB13" s="5">
        <f t="shared" si="22"/>
        <v>0</v>
      </c>
      <c r="AC13" s="6">
        <f t="shared" si="23"/>
        <v>0</v>
      </c>
      <c r="AD13" s="7">
        <f t="shared" si="24"/>
        <v>0</v>
      </c>
      <c r="AE13" s="6">
        <f t="shared" si="25"/>
        <v>0</v>
      </c>
      <c r="AF13" s="7">
        <f t="shared" si="26"/>
        <v>0</v>
      </c>
      <c r="AG13" s="6">
        <f t="shared" si="27"/>
        <v>0</v>
      </c>
      <c r="AH13" s="5">
        <f t="shared" si="28"/>
        <v>0</v>
      </c>
      <c r="AI13" s="6">
        <f t="shared" si="29"/>
        <v>0</v>
      </c>
      <c r="AJ13" s="7">
        <f t="shared" si="30"/>
        <v>0</v>
      </c>
      <c r="AK13" s="6">
        <f t="shared" si="31"/>
        <v>0</v>
      </c>
      <c r="AL13" s="7">
        <f t="shared" si="32"/>
        <v>0</v>
      </c>
      <c r="AM13" s="6">
        <f t="shared" si="33"/>
        <v>0</v>
      </c>
      <c r="AN13" s="5">
        <f t="shared" si="34"/>
        <v>0</v>
      </c>
      <c r="AO13" s="6">
        <f t="shared" si="35"/>
        <v>0</v>
      </c>
      <c r="AP13" s="7">
        <f t="shared" si="36"/>
        <v>0</v>
      </c>
      <c r="AQ13" s="6">
        <f t="shared" si="37"/>
        <v>0</v>
      </c>
      <c r="AR13" s="7">
        <f t="shared" si="38"/>
        <v>0</v>
      </c>
      <c r="AS13" s="6">
        <f t="shared" si="39"/>
        <v>0</v>
      </c>
      <c r="AT13" s="5">
        <f t="shared" si="40"/>
        <v>0</v>
      </c>
      <c r="AU13" s="6">
        <f t="shared" si="41"/>
        <v>0</v>
      </c>
      <c r="AV13" s="7">
        <f t="shared" si="42"/>
        <v>0</v>
      </c>
      <c r="AW13" s="6">
        <f t="shared" si="43"/>
        <v>0</v>
      </c>
      <c r="AX13" s="7">
        <f t="shared" si="44"/>
        <v>0</v>
      </c>
      <c r="AY13" s="6">
        <f t="shared" si="45"/>
        <v>0</v>
      </c>
      <c r="AZ13" s="5">
        <f t="shared" si="46"/>
        <v>0</v>
      </c>
      <c r="BA13" s="6">
        <f t="shared" si="47"/>
        <v>0</v>
      </c>
      <c r="BB13" s="7">
        <f t="shared" si="48"/>
        <v>0</v>
      </c>
      <c r="BC13" s="6">
        <f t="shared" si="49"/>
        <v>0</v>
      </c>
      <c r="BD13" s="7">
        <f t="shared" si="50"/>
        <v>0</v>
      </c>
      <c r="BE13" s="6">
        <f t="shared" si="51"/>
        <v>0</v>
      </c>
      <c r="BF13" s="5">
        <f t="shared" si="52"/>
        <v>0</v>
      </c>
      <c r="BG13" s="6">
        <f t="shared" si="53"/>
        <v>0</v>
      </c>
      <c r="BH13" s="7">
        <f t="shared" si="54"/>
        <v>0</v>
      </c>
      <c r="BI13" s="6">
        <f t="shared" si="55"/>
        <v>0</v>
      </c>
      <c r="BJ13" s="7">
        <f t="shared" si="56"/>
        <v>0</v>
      </c>
      <c r="BK13" s="6">
        <f t="shared" si="57"/>
        <v>0</v>
      </c>
      <c r="BL13" s="5">
        <f t="shared" si="58"/>
        <v>0</v>
      </c>
      <c r="BM13" s="6">
        <f t="shared" si="59"/>
        <v>0</v>
      </c>
      <c r="BN13" s="7">
        <f t="shared" si="60"/>
        <v>0</v>
      </c>
      <c r="BO13" s="6">
        <f t="shared" si="61"/>
        <v>0</v>
      </c>
      <c r="BP13" s="7">
        <f t="shared" si="62"/>
        <v>0</v>
      </c>
      <c r="BQ13" s="6">
        <f t="shared" si="63"/>
        <v>0</v>
      </c>
      <c r="BR13" s="5">
        <f t="shared" si="64"/>
        <v>0</v>
      </c>
      <c r="BS13" s="6">
        <f t="shared" si="65"/>
        <v>0</v>
      </c>
      <c r="BT13" s="7">
        <f t="shared" si="66"/>
        <v>0</v>
      </c>
      <c r="BU13" s="6">
        <f t="shared" si="67"/>
        <v>0</v>
      </c>
      <c r="BV13" s="7">
        <f t="shared" si="68"/>
        <v>0</v>
      </c>
      <c r="BW13" s="6">
        <f t="shared" si="69"/>
        <v>0</v>
      </c>
      <c r="BX13" s="5">
        <f t="shared" si="70"/>
        <v>0</v>
      </c>
      <c r="BY13" s="6">
        <f t="shared" si="71"/>
        <v>0</v>
      </c>
      <c r="BZ13" s="7">
        <f t="shared" si="72"/>
        <v>0</v>
      </c>
      <c r="CA13" s="6">
        <f t="shared" si="73"/>
        <v>0</v>
      </c>
      <c r="CB13" s="7">
        <f t="shared" si="74"/>
        <v>0</v>
      </c>
      <c r="CC13" s="6">
        <f t="shared" si="75"/>
        <v>0</v>
      </c>
      <c r="CD13" s="5">
        <f t="shared" si="76"/>
        <v>0</v>
      </c>
      <c r="CE13" s="6">
        <f t="shared" si="77"/>
        <v>0</v>
      </c>
      <c r="CF13" s="7">
        <f t="shared" si="78"/>
        <v>0</v>
      </c>
      <c r="CG13" s="6">
        <f t="shared" si="79"/>
        <v>0</v>
      </c>
      <c r="CH13" s="7">
        <f t="shared" si="80"/>
        <v>0</v>
      </c>
      <c r="CI13" s="6">
        <f t="shared" si="81"/>
        <v>0</v>
      </c>
      <c r="CJ13" s="5">
        <f t="shared" si="82"/>
        <v>0</v>
      </c>
      <c r="CK13" s="6">
        <f t="shared" si="83"/>
        <v>0</v>
      </c>
      <c r="CL13" s="7">
        <f t="shared" si="84"/>
        <v>0</v>
      </c>
      <c r="CM13" s="6">
        <f t="shared" si="85"/>
        <v>0</v>
      </c>
      <c r="CN13" s="7">
        <f t="shared" si="86"/>
        <v>0</v>
      </c>
      <c r="CO13" s="6">
        <f t="shared" si="87"/>
        <v>0</v>
      </c>
      <c r="CP13" s="5">
        <f t="shared" si="88"/>
        <v>0</v>
      </c>
      <c r="CQ13" s="6">
        <f t="shared" si="89"/>
        <v>0</v>
      </c>
      <c r="CR13" s="7">
        <f t="shared" si="90"/>
        <v>0</v>
      </c>
      <c r="CS13" s="7">
        <f t="shared" si="90"/>
        <v>0</v>
      </c>
      <c r="CT13" s="7">
        <f t="shared" si="90"/>
        <v>0</v>
      </c>
      <c r="CU13" s="7">
        <f t="shared" si="90"/>
        <v>0</v>
      </c>
      <c r="CV13" s="5">
        <f t="shared" si="91"/>
        <v>0</v>
      </c>
      <c r="CW13" s="6">
        <f t="shared" si="92"/>
        <v>0</v>
      </c>
      <c r="CY13" s="7">
        <v>0</v>
      </c>
      <c r="CZ13" s="5">
        <f t="array" ref="CZ13">Summary_UpperBound</f>
        <v>0</v>
      </c>
      <c r="DA13" s="6">
        <f>IF(ROUND(CZ13-CY13,0)=0,1/IF(Summary!$B$7="minutes",1,60),CZ13-CY13)</f>
        <v>1.6666666666666666E-2</v>
      </c>
    </row>
    <row r="14" spans="1:105" x14ac:dyDescent="0.25">
      <c r="A14" s="7" t="str">
        <f>'Data Validation (Hide)'!B11</f>
        <v>Caseload 10</v>
      </c>
      <c r="B14" s="19">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0</v>
      </c>
      <c r="C14" s="30">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1</v>
      </c>
      <c r="E14" s="12">
        <f t="shared" ca="1" si="93"/>
        <v>44291</v>
      </c>
      <c r="F14" s="7">
        <f t="shared" si="0"/>
        <v>0</v>
      </c>
      <c r="G14" s="6">
        <f t="shared" si="1"/>
        <v>0</v>
      </c>
      <c r="H14" s="7">
        <f t="shared" si="2"/>
        <v>0</v>
      </c>
      <c r="I14" s="6">
        <f t="shared" si="3"/>
        <v>0</v>
      </c>
      <c r="J14" s="5">
        <f t="shared" si="4"/>
        <v>0</v>
      </c>
      <c r="K14" s="6">
        <f t="shared" si="5"/>
        <v>0</v>
      </c>
      <c r="L14" s="7">
        <f t="shared" si="6"/>
        <v>0</v>
      </c>
      <c r="M14" s="6">
        <f t="shared" si="7"/>
        <v>0</v>
      </c>
      <c r="N14" s="7">
        <f t="shared" si="8"/>
        <v>0</v>
      </c>
      <c r="O14" s="6">
        <f t="shared" si="9"/>
        <v>0</v>
      </c>
      <c r="P14" s="5">
        <f t="shared" si="10"/>
        <v>0</v>
      </c>
      <c r="Q14" s="6">
        <f t="shared" si="11"/>
        <v>0</v>
      </c>
      <c r="R14" s="7">
        <f t="shared" si="12"/>
        <v>0</v>
      </c>
      <c r="S14" s="6">
        <f t="shared" si="13"/>
        <v>0</v>
      </c>
      <c r="T14" s="7">
        <f t="shared" si="14"/>
        <v>0</v>
      </c>
      <c r="U14" s="6">
        <f t="shared" si="15"/>
        <v>0</v>
      </c>
      <c r="V14" s="5">
        <f t="shared" si="16"/>
        <v>0</v>
      </c>
      <c r="W14" s="6">
        <f t="shared" si="17"/>
        <v>0</v>
      </c>
      <c r="X14" s="7">
        <f t="shared" si="18"/>
        <v>0</v>
      </c>
      <c r="Y14" s="6">
        <f t="shared" si="19"/>
        <v>0</v>
      </c>
      <c r="Z14" s="7">
        <f t="shared" si="20"/>
        <v>0</v>
      </c>
      <c r="AA14" s="6">
        <f t="shared" si="21"/>
        <v>0</v>
      </c>
      <c r="AB14" s="5">
        <f t="shared" si="22"/>
        <v>0</v>
      </c>
      <c r="AC14" s="6">
        <f t="shared" si="23"/>
        <v>0</v>
      </c>
      <c r="AD14" s="7">
        <f t="shared" si="24"/>
        <v>0</v>
      </c>
      <c r="AE14" s="6">
        <f t="shared" si="25"/>
        <v>0</v>
      </c>
      <c r="AF14" s="7">
        <f t="shared" si="26"/>
        <v>0</v>
      </c>
      <c r="AG14" s="6">
        <f t="shared" si="27"/>
        <v>0</v>
      </c>
      <c r="AH14" s="5">
        <f t="shared" si="28"/>
        <v>0</v>
      </c>
      <c r="AI14" s="6">
        <f t="shared" si="29"/>
        <v>0</v>
      </c>
      <c r="AJ14" s="7">
        <f t="shared" si="30"/>
        <v>0</v>
      </c>
      <c r="AK14" s="6">
        <f t="shared" si="31"/>
        <v>0</v>
      </c>
      <c r="AL14" s="7">
        <f t="shared" si="32"/>
        <v>0</v>
      </c>
      <c r="AM14" s="6">
        <f t="shared" si="33"/>
        <v>0</v>
      </c>
      <c r="AN14" s="5">
        <f t="shared" si="34"/>
        <v>0</v>
      </c>
      <c r="AO14" s="6">
        <f t="shared" si="35"/>
        <v>0</v>
      </c>
      <c r="AP14" s="7">
        <f t="shared" si="36"/>
        <v>0</v>
      </c>
      <c r="AQ14" s="6">
        <f t="shared" si="37"/>
        <v>0</v>
      </c>
      <c r="AR14" s="7">
        <f t="shared" si="38"/>
        <v>0</v>
      </c>
      <c r="AS14" s="6">
        <f t="shared" si="39"/>
        <v>0</v>
      </c>
      <c r="AT14" s="5">
        <f t="shared" si="40"/>
        <v>0</v>
      </c>
      <c r="AU14" s="6">
        <f t="shared" si="41"/>
        <v>0</v>
      </c>
      <c r="AV14" s="7">
        <f t="shared" si="42"/>
        <v>0</v>
      </c>
      <c r="AW14" s="6">
        <f t="shared" si="43"/>
        <v>0</v>
      </c>
      <c r="AX14" s="7">
        <f t="shared" si="44"/>
        <v>0</v>
      </c>
      <c r="AY14" s="6">
        <f t="shared" si="45"/>
        <v>0</v>
      </c>
      <c r="AZ14" s="5">
        <f t="shared" si="46"/>
        <v>0</v>
      </c>
      <c r="BA14" s="6">
        <f t="shared" si="47"/>
        <v>0</v>
      </c>
      <c r="BB14" s="7">
        <f t="shared" si="48"/>
        <v>0</v>
      </c>
      <c r="BC14" s="6">
        <f t="shared" si="49"/>
        <v>0</v>
      </c>
      <c r="BD14" s="7">
        <f t="shared" si="50"/>
        <v>0</v>
      </c>
      <c r="BE14" s="6">
        <f t="shared" si="51"/>
        <v>0</v>
      </c>
      <c r="BF14" s="5">
        <f t="shared" si="52"/>
        <v>0</v>
      </c>
      <c r="BG14" s="6">
        <f t="shared" si="53"/>
        <v>0</v>
      </c>
      <c r="BH14" s="7">
        <f t="shared" si="54"/>
        <v>0</v>
      </c>
      <c r="BI14" s="6">
        <f t="shared" si="55"/>
        <v>0</v>
      </c>
      <c r="BJ14" s="7">
        <f t="shared" si="56"/>
        <v>0</v>
      </c>
      <c r="BK14" s="6">
        <f t="shared" si="57"/>
        <v>0</v>
      </c>
      <c r="BL14" s="5">
        <f t="shared" si="58"/>
        <v>0</v>
      </c>
      <c r="BM14" s="6">
        <f t="shared" si="59"/>
        <v>0</v>
      </c>
      <c r="BN14" s="7">
        <f t="shared" si="60"/>
        <v>0</v>
      </c>
      <c r="BO14" s="6">
        <f t="shared" si="61"/>
        <v>0</v>
      </c>
      <c r="BP14" s="7">
        <f t="shared" si="62"/>
        <v>0</v>
      </c>
      <c r="BQ14" s="6">
        <f t="shared" si="63"/>
        <v>0</v>
      </c>
      <c r="BR14" s="5">
        <f t="shared" si="64"/>
        <v>0</v>
      </c>
      <c r="BS14" s="6">
        <f t="shared" si="65"/>
        <v>0</v>
      </c>
      <c r="BT14" s="7">
        <f t="shared" si="66"/>
        <v>0</v>
      </c>
      <c r="BU14" s="6">
        <f t="shared" si="67"/>
        <v>0</v>
      </c>
      <c r="BV14" s="7">
        <f t="shared" si="68"/>
        <v>0</v>
      </c>
      <c r="BW14" s="6">
        <f t="shared" si="69"/>
        <v>0</v>
      </c>
      <c r="BX14" s="5">
        <f t="shared" si="70"/>
        <v>0</v>
      </c>
      <c r="BY14" s="6">
        <f t="shared" si="71"/>
        <v>0</v>
      </c>
      <c r="BZ14" s="7">
        <f t="shared" si="72"/>
        <v>0</v>
      </c>
      <c r="CA14" s="6">
        <f t="shared" si="73"/>
        <v>0</v>
      </c>
      <c r="CB14" s="7">
        <f t="shared" si="74"/>
        <v>0</v>
      </c>
      <c r="CC14" s="6">
        <f t="shared" si="75"/>
        <v>0</v>
      </c>
      <c r="CD14" s="5">
        <f t="shared" si="76"/>
        <v>0</v>
      </c>
      <c r="CE14" s="6">
        <f t="shared" si="77"/>
        <v>0</v>
      </c>
      <c r="CF14" s="7">
        <f t="shared" si="78"/>
        <v>0</v>
      </c>
      <c r="CG14" s="6">
        <f t="shared" si="79"/>
        <v>0</v>
      </c>
      <c r="CH14" s="7">
        <f t="shared" si="80"/>
        <v>0</v>
      </c>
      <c r="CI14" s="6">
        <f t="shared" si="81"/>
        <v>0</v>
      </c>
      <c r="CJ14" s="5">
        <f t="shared" si="82"/>
        <v>0</v>
      </c>
      <c r="CK14" s="6">
        <f t="shared" si="83"/>
        <v>0</v>
      </c>
      <c r="CL14" s="7">
        <f t="shared" si="84"/>
        <v>0</v>
      </c>
      <c r="CM14" s="6">
        <f t="shared" si="85"/>
        <v>0</v>
      </c>
      <c r="CN14" s="7">
        <f t="shared" si="86"/>
        <v>0</v>
      </c>
      <c r="CO14" s="6">
        <f t="shared" si="87"/>
        <v>0</v>
      </c>
      <c r="CP14" s="5">
        <f t="shared" si="88"/>
        <v>0</v>
      </c>
      <c r="CQ14" s="6">
        <f t="shared" si="89"/>
        <v>0</v>
      </c>
      <c r="CR14" s="7">
        <f t="shared" si="90"/>
        <v>0</v>
      </c>
      <c r="CS14" s="7">
        <f t="shared" si="90"/>
        <v>0</v>
      </c>
      <c r="CT14" s="7">
        <f t="shared" si="90"/>
        <v>0</v>
      </c>
      <c r="CU14" s="7">
        <f t="shared" si="90"/>
        <v>0</v>
      </c>
      <c r="CV14" s="5">
        <f t="shared" si="91"/>
        <v>0</v>
      </c>
      <c r="CW14" s="6">
        <f t="shared" si="92"/>
        <v>0</v>
      </c>
      <c r="CY14" s="7">
        <v>0</v>
      </c>
      <c r="CZ14" s="5">
        <f t="array" ref="CZ14">Summary_UpperBound</f>
        <v>0</v>
      </c>
      <c r="DA14" s="6">
        <f>IF(ROUND(CZ14-CY14,0)=0,1/IF(Summary!$B$7="minutes",1,60),CZ14-CY14)</f>
        <v>1.6666666666666666E-2</v>
      </c>
    </row>
    <row r="15" spans="1:105" x14ac:dyDescent="0.25">
      <c r="A15" s="7" t="str">
        <f>'Data Validation (Hide)'!B12</f>
        <v>Caseload 11</v>
      </c>
      <c r="B15" s="19">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0</v>
      </c>
      <c r="C15" s="30">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1</v>
      </c>
      <c r="E15" s="12">
        <f t="shared" ca="1" si="93"/>
        <v>44298</v>
      </c>
      <c r="F15" s="7">
        <f t="shared" si="0"/>
        <v>0</v>
      </c>
      <c r="G15" s="6">
        <f t="shared" si="1"/>
        <v>0</v>
      </c>
      <c r="H15" s="7">
        <f t="shared" si="2"/>
        <v>0</v>
      </c>
      <c r="I15" s="6">
        <f t="shared" si="3"/>
        <v>0</v>
      </c>
      <c r="J15" s="5">
        <f t="shared" si="4"/>
        <v>0</v>
      </c>
      <c r="K15" s="6">
        <f t="shared" si="5"/>
        <v>0</v>
      </c>
      <c r="L15" s="7">
        <f t="shared" si="6"/>
        <v>0</v>
      </c>
      <c r="M15" s="6">
        <f t="shared" si="7"/>
        <v>0</v>
      </c>
      <c r="N15" s="7">
        <f t="shared" si="8"/>
        <v>0</v>
      </c>
      <c r="O15" s="6">
        <f t="shared" si="9"/>
        <v>0</v>
      </c>
      <c r="P15" s="5">
        <f t="shared" si="10"/>
        <v>0</v>
      </c>
      <c r="Q15" s="6">
        <f t="shared" si="11"/>
        <v>0</v>
      </c>
      <c r="R15" s="7">
        <f t="shared" si="12"/>
        <v>0</v>
      </c>
      <c r="S15" s="6">
        <f t="shared" si="13"/>
        <v>0</v>
      </c>
      <c r="T15" s="7">
        <f t="shared" si="14"/>
        <v>0</v>
      </c>
      <c r="U15" s="6">
        <f t="shared" si="15"/>
        <v>0</v>
      </c>
      <c r="V15" s="5">
        <f t="shared" si="16"/>
        <v>0</v>
      </c>
      <c r="W15" s="6">
        <f t="shared" si="17"/>
        <v>0</v>
      </c>
      <c r="X15" s="7">
        <f t="shared" si="18"/>
        <v>0</v>
      </c>
      <c r="Y15" s="6">
        <f t="shared" si="19"/>
        <v>0</v>
      </c>
      <c r="Z15" s="7">
        <f t="shared" si="20"/>
        <v>0</v>
      </c>
      <c r="AA15" s="6">
        <f t="shared" si="21"/>
        <v>0</v>
      </c>
      <c r="AB15" s="5">
        <f t="shared" si="22"/>
        <v>0</v>
      </c>
      <c r="AC15" s="6">
        <f t="shared" si="23"/>
        <v>0</v>
      </c>
      <c r="AD15" s="7">
        <f t="shared" si="24"/>
        <v>0</v>
      </c>
      <c r="AE15" s="6">
        <f t="shared" si="25"/>
        <v>0</v>
      </c>
      <c r="AF15" s="7">
        <f t="shared" si="26"/>
        <v>0</v>
      </c>
      <c r="AG15" s="6">
        <f t="shared" si="27"/>
        <v>0</v>
      </c>
      <c r="AH15" s="5">
        <f t="shared" si="28"/>
        <v>0</v>
      </c>
      <c r="AI15" s="6">
        <f t="shared" si="29"/>
        <v>0</v>
      </c>
      <c r="AJ15" s="7">
        <f t="shared" si="30"/>
        <v>0</v>
      </c>
      <c r="AK15" s="6">
        <f t="shared" si="31"/>
        <v>0</v>
      </c>
      <c r="AL15" s="7">
        <f t="shared" si="32"/>
        <v>0</v>
      </c>
      <c r="AM15" s="6">
        <f t="shared" si="33"/>
        <v>0</v>
      </c>
      <c r="AN15" s="5">
        <f t="shared" si="34"/>
        <v>0</v>
      </c>
      <c r="AO15" s="6">
        <f t="shared" si="35"/>
        <v>0</v>
      </c>
      <c r="AP15" s="7">
        <f t="shared" si="36"/>
        <v>0</v>
      </c>
      <c r="AQ15" s="6">
        <f t="shared" si="37"/>
        <v>0</v>
      </c>
      <c r="AR15" s="7">
        <f t="shared" si="38"/>
        <v>0</v>
      </c>
      <c r="AS15" s="6">
        <f t="shared" si="39"/>
        <v>0</v>
      </c>
      <c r="AT15" s="5">
        <f t="shared" si="40"/>
        <v>0</v>
      </c>
      <c r="AU15" s="6">
        <f t="shared" si="41"/>
        <v>0</v>
      </c>
      <c r="AV15" s="7">
        <f t="shared" si="42"/>
        <v>0</v>
      </c>
      <c r="AW15" s="6">
        <f t="shared" si="43"/>
        <v>0</v>
      </c>
      <c r="AX15" s="7">
        <f t="shared" si="44"/>
        <v>0</v>
      </c>
      <c r="AY15" s="6">
        <f t="shared" si="45"/>
        <v>0</v>
      </c>
      <c r="AZ15" s="5">
        <f t="shared" si="46"/>
        <v>0</v>
      </c>
      <c r="BA15" s="6">
        <f t="shared" si="47"/>
        <v>0</v>
      </c>
      <c r="BB15" s="7">
        <f t="shared" si="48"/>
        <v>0</v>
      </c>
      <c r="BC15" s="6">
        <f t="shared" si="49"/>
        <v>0</v>
      </c>
      <c r="BD15" s="7">
        <f t="shared" si="50"/>
        <v>0</v>
      </c>
      <c r="BE15" s="6">
        <f t="shared" si="51"/>
        <v>0</v>
      </c>
      <c r="BF15" s="5">
        <f t="shared" si="52"/>
        <v>0</v>
      </c>
      <c r="BG15" s="6">
        <f t="shared" si="53"/>
        <v>0</v>
      </c>
      <c r="BH15" s="7">
        <f t="shared" si="54"/>
        <v>0</v>
      </c>
      <c r="BI15" s="6">
        <f t="shared" si="55"/>
        <v>0</v>
      </c>
      <c r="BJ15" s="7">
        <f t="shared" si="56"/>
        <v>0</v>
      </c>
      <c r="BK15" s="6">
        <f t="shared" si="57"/>
        <v>0</v>
      </c>
      <c r="BL15" s="5">
        <f t="shared" si="58"/>
        <v>0</v>
      </c>
      <c r="BM15" s="6">
        <f t="shared" si="59"/>
        <v>0</v>
      </c>
      <c r="BN15" s="7">
        <f t="shared" si="60"/>
        <v>0</v>
      </c>
      <c r="BO15" s="6">
        <f t="shared" si="61"/>
        <v>0</v>
      </c>
      <c r="BP15" s="7">
        <f t="shared" si="62"/>
        <v>0</v>
      </c>
      <c r="BQ15" s="6">
        <f t="shared" si="63"/>
        <v>0</v>
      </c>
      <c r="BR15" s="5">
        <f t="shared" si="64"/>
        <v>0</v>
      </c>
      <c r="BS15" s="6">
        <f t="shared" si="65"/>
        <v>0</v>
      </c>
      <c r="BT15" s="7">
        <f t="shared" si="66"/>
        <v>0</v>
      </c>
      <c r="BU15" s="6">
        <f t="shared" si="67"/>
        <v>0</v>
      </c>
      <c r="BV15" s="7">
        <f t="shared" si="68"/>
        <v>0</v>
      </c>
      <c r="BW15" s="6">
        <f t="shared" si="69"/>
        <v>0</v>
      </c>
      <c r="BX15" s="5">
        <f t="shared" si="70"/>
        <v>0</v>
      </c>
      <c r="BY15" s="6">
        <f t="shared" si="71"/>
        <v>0</v>
      </c>
      <c r="BZ15" s="7">
        <f t="shared" si="72"/>
        <v>0</v>
      </c>
      <c r="CA15" s="6">
        <f t="shared" si="73"/>
        <v>0</v>
      </c>
      <c r="CB15" s="7">
        <f t="shared" si="74"/>
        <v>0</v>
      </c>
      <c r="CC15" s="6">
        <f t="shared" si="75"/>
        <v>0</v>
      </c>
      <c r="CD15" s="5">
        <f t="shared" si="76"/>
        <v>0</v>
      </c>
      <c r="CE15" s="6">
        <f t="shared" si="77"/>
        <v>0</v>
      </c>
      <c r="CF15" s="7">
        <f t="shared" si="78"/>
        <v>0</v>
      </c>
      <c r="CG15" s="6">
        <f t="shared" si="79"/>
        <v>0</v>
      </c>
      <c r="CH15" s="7">
        <f t="shared" si="80"/>
        <v>0</v>
      </c>
      <c r="CI15" s="6">
        <f t="shared" si="81"/>
        <v>0</v>
      </c>
      <c r="CJ15" s="5">
        <f t="shared" si="82"/>
        <v>0</v>
      </c>
      <c r="CK15" s="6">
        <f t="shared" si="83"/>
        <v>0</v>
      </c>
      <c r="CL15" s="7">
        <f t="shared" si="84"/>
        <v>0</v>
      </c>
      <c r="CM15" s="6">
        <f t="shared" si="85"/>
        <v>0</v>
      </c>
      <c r="CN15" s="7">
        <f t="shared" si="86"/>
        <v>0</v>
      </c>
      <c r="CO15" s="6">
        <f t="shared" si="87"/>
        <v>0</v>
      </c>
      <c r="CP15" s="5">
        <f t="shared" si="88"/>
        <v>0</v>
      </c>
      <c r="CQ15" s="6">
        <f t="shared" si="89"/>
        <v>0</v>
      </c>
      <c r="CR15" s="7">
        <f t="shared" si="90"/>
        <v>0</v>
      </c>
      <c r="CS15" s="7">
        <f t="shared" si="90"/>
        <v>0</v>
      </c>
      <c r="CT15" s="7">
        <f t="shared" si="90"/>
        <v>0</v>
      </c>
      <c r="CU15" s="7">
        <f t="shared" si="90"/>
        <v>0</v>
      </c>
      <c r="CV15" s="5">
        <f t="shared" si="91"/>
        <v>0</v>
      </c>
      <c r="CW15" s="6">
        <f t="shared" si="92"/>
        <v>0</v>
      </c>
      <c r="CY15" s="7">
        <v>0</v>
      </c>
      <c r="CZ15" s="5">
        <f t="array" ref="CZ15">Summary_UpperBound</f>
        <v>0</v>
      </c>
      <c r="DA15" s="6">
        <f>IF(ROUND(CZ15-CY15,0)=0,1/IF(Summary!$B$7="minutes",1,60),CZ15-CY15)</f>
        <v>1.6666666666666666E-2</v>
      </c>
    </row>
    <row r="16" spans="1:105" x14ac:dyDescent="0.25">
      <c r="A16" s="7" t="str">
        <f>'Data Validation (Hide)'!B13</f>
        <v>Caseload 12</v>
      </c>
      <c r="B16" s="19">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0</v>
      </c>
      <c r="C16" s="30">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1</v>
      </c>
      <c r="E16" s="12">
        <f t="shared" ca="1" si="93"/>
        <v>44305</v>
      </c>
      <c r="F16" s="7">
        <f t="shared" si="0"/>
        <v>0</v>
      </c>
      <c r="G16" s="6">
        <f t="shared" si="1"/>
        <v>0</v>
      </c>
      <c r="H16" s="7">
        <f t="shared" si="2"/>
        <v>0</v>
      </c>
      <c r="I16" s="6">
        <f t="shared" si="3"/>
        <v>0</v>
      </c>
      <c r="J16" s="5">
        <f t="shared" si="4"/>
        <v>0</v>
      </c>
      <c r="K16" s="6">
        <f t="shared" si="5"/>
        <v>0</v>
      </c>
      <c r="L16" s="7">
        <f t="shared" si="6"/>
        <v>0</v>
      </c>
      <c r="M16" s="6">
        <f t="shared" si="7"/>
        <v>0</v>
      </c>
      <c r="N16" s="7">
        <f t="shared" si="8"/>
        <v>0</v>
      </c>
      <c r="O16" s="6">
        <f t="shared" si="9"/>
        <v>0</v>
      </c>
      <c r="P16" s="5">
        <f t="shared" si="10"/>
        <v>0</v>
      </c>
      <c r="Q16" s="6">
        <f t="shared" si="11"/>
        <v>0</v>
      </c>
      <c r="R16" s="7">
        <f t="shared" si="12"/>
        <v>0</v>
      </c>
      <c r="S16" s="6">
        <f t="shared" si="13"/>
        <v>0</v>
      </c>
      <c r="T16" s="7">
        <f t="shared" si="14"/>
        <v>0</v>
      </c>
      <c r="U16" s="6">
        <f t="shared" si="15"/>
        <v>0</v>
      </c>
      <c r="V16" s="5">
        <f t="shared" si="16"/>
        <v>0</v>
      </c>
      <c r="W16" s="6">
        <f t="shared" si="17"/>
        <v>0</v>
      </c>
      <c r="X16" s="7">
        <f t="shared" si="18"/>
        <v>0</v>
      </c>
      <c r="Y16" s="6">
        <f t="shared" si="19"/>
        <v>0</v>
      </c>
      <c r="Z16" s="7">
        <f t="shared" si="20"/>
        <v>0</v>
      </c>
      <c r="AA16" s="6">
        <f t="shared" si="21"/>
        <v>0</v>
      </c>
      <c r="AB16" s="5">
        <f t="shared" si="22"/>
        <v>0</v>
      </c>
      <c r="AC16" s="6">
        <f t="shared" si="23"/>
        <v>0</v>
      </c>
      <c r="AD16" s="7">
        <f t="shared" si="24"/>
        <v>0</v>
      </c>
      <c r="AE16" s="6">
        <f t="shared" si="25"/>
        <v>0</v>
      </c>
      <c r="AF16" s="7">
        <f t="shared" si="26"/>
        <v>0</v>
      </c>
      <c r="AG16" s="6">
        <f t="shared" si="27"/>
        <v>0</v>
      </c>
      <c r="AH16" s="5">
        <f t="shared" si="28"/>
        <v>0</v>
      </c>
      <c r="AI16" s="6">
        <f t="shared" si="29"/>
        <v>0</v>
      </c>
      <c r="AJ16" s="7">
        <f t="shared" si="30"/>
        <v>0</v>
      </c>
      <c r="AK16" s="6">
        <f t="shared" si="31"/>
        <v>0</v>
      </c>
      <c r="AL16" s="7">
        <f t="shared" si="32"/>
        <v>0</v>
      </c>
      <c r="AM16" s="6">
        <f t="shared" si="33"/>
        <v>0</v>
      </c>
      <c r="AN16" s="5">
        <f t="shared" si="34"/>
        <v>0</v>
      </c>
      <c r="AO16" s="6">
        <f t="shared" si="35"/>
        <v>0</v>
      </c>
      <c r="AP16" s="7">
        <f t="shared" si="36"/>
        <v>0</v>
      </c>
      <c r="AQ16" s="6">
        <f t="shared" si="37"/>
        <v>0</v>
      </c>
      <c r="AR16" s="7">
        <f t="shared" si="38"/>
        <v>0</v>
      </c>
      <c r="AS16" s="6">
        <f t="shared" si="39"/>
        <v>0</v>
      </c>
      <c r="AT16" s="5">
        <f t="shared" si="40"/>
        <v>0</v>
      </c>
      <c r="AU16" s="6">
        <f t="shared" si="41"/>
        <v>0</v>
      </c>
      <c r="AV16" s="7">
        <f t="shared" si="42"/>
        <v>0</v>
      </c>
      <c r="AW16" s="6">
        <f t="shared" si="43"/>
        <v>0</v>
      </c>
      <c r="AX16" s="7">
        <f t="shared" si="44"/>
        <v>0</v>
      </c>
      <c r="AY16" s="6">
        <f t="shared" si="45"/>
        <v>0</v>
      </c>
      <c r="AZ16" s="5">
        <f t="shared" si="46"/>
        <v>0</v>
      </c>
      <c r="BA16" s="6">
        <f t="shared" si="47"/>
        <v>0</v>
      </c>
      <c r="BB16" s="7">
        <f t="shared" si="48"/>
        <v>0</v>
      </c>
      <c r="BC16" s="6">
        <f t="shared" si="49"/>
        <v>0</v>
      </c>
      <c r="BD16" s="7">
        <f t="shared" si="50"/>
        <v>0</v>
      </c>
      <c r="BE16" s="6">
        <f t="shared" si="51"/>
        <v>0</v>
      </c>
      <c r="BF16" s="5">
        <f t="shared" si="52"/>
        <v>0</v>
      </c>
      <c r="BG16" s="6">
        <f t="shared" si="53"/>
        <v>0</v>
      </c>
      <c r="BH16" s="7">
        <f t="shared" si="54"/>
        <v>0</v>
      </c>
      <c r="BI16" s="6">
        <f t="shared" si="55"/>
        <v>0</v>
      </c>
      <c r="BJ16" s="7">
        <f t="shared" si="56"/>
        <v>0</v>
      </c>
      <c r="BK16" s="6">
        <f t="shared" si="57"/>
        <v>0</v>
      </c>
      <c r="BL16" s="5">
        <f t="shared" si="58"/>
        <v>0</v>
      </c>
      <c r="BM16" s="6">
        <f t="shared" si="59"/>
        <v>0</v>
      </c>
      <c r="BN16" s="7">
        <f t="shared" si="60"/>
        <v>0</v>
      </c>
      <c r="BO16" s="6">
        <f t="shared" si="61"/>
        <v>0</v>
      </c>
      <c r="BP16" s="7">
        <f t="shared" si="62"/>
        <v>0</v>
      </c>
      <c r="BQ16" s="6">
        <f t="shared" si="63"/>
        <v>0</v>
      </c>
      <c r="BR16" s="5">
        <f t="shared" si="64"/>
        <v>0</v>
      </c>
      <c r="BS16" s="6">
        <f t="shared" si="65"/>
        <v>0</v>
      </c>
      <c r="BT16" s="7">
        <f t="shared" si="66"/>
        <v>0</v>
      </c>
      <c r="BU16" s="6">
        <f t="shared" si="67"/>
        <v>0</v>
      </c>
      <c r="BV16" s="7">
        <f t="shared" si="68"/>
        <v>0</v>
      </c>
      <c r="BW16" s="6">
        <f t="shared" si="69"/>
        <v>0</v>
      </c>
      <c r="BX16" s="5">
        <f t="shared" si="70"/>
        <v>0</v>
      </c>
      <c r="BY16" s="6">
        <f t="shared" si="71"/>
        <v>0</v>
      </c>
      <c r="BZ16" s="7">
        <f t="shared" si="72"/>
        <v>0</v>
      </c>
      <c r="CA16" s="6">
        <f t="shared" si="73"/>
        <v>0</v>
      </c>
      <c r="CB16" s="7">
        <f t="shared" si="74"/>
        <v>0</v>
      </c>
      <c r="CC16" s="6">
        <f t="shared" si="75"/>
        <v>0</v>
      </c>
      <c r="CD16" s="5">
        <f t="shared" si="76"/>
        <v>0</v>
      </c>
      <c r="CE16" s="6">
        <f t="shared" si="77"/>
        <v>0</v>
      </c>
      <c r="CF16" s="7">
        <f t="shared" si="78"/>
        <v>0</v>
      </c>
      <c r="CG16" s="6">
        <f t="shared" si="79"/>
        <v>0</v>
      </c>
      <c r="CH16" s="7">
        <f t="shared" si="80"/>
        <v>0</v>
      </c>
      <c r="CI16" s="6">
        <f t="shared" si="81"/>
        <v>0</v>
      </c>
      <c r="CJ16" s="5">
        <f t="shared" si="82"/>
        <v>0</v>
      </c>
      <c r="CK16" s="6">
        <f t="shared" si="83"/>
        <v>0</v>
      </c>
      <c r="CL16" s="7">
        <f t="shared" si="84"/>
        <v>0</v>
      </c>
      <c r="CM16" s="6">
        <f t="shared" si="85"/>
        <v>0</v>
      </c>
      <c r="CN16" s="7">
        <f t="shared" si="86"/>
        <v>0</v>
      </c>
      <c r="CO16" s="6">
        <f t="shared" si="87"/>
        <v>0</v>
      </c>
      <c r="CP16" s="5">
        <f t="shared" si="88"/>
        <v>0</v>
      </c>
      <c r="CQ16" s="6">
        <f t="shared" si="89"/>
        <v>0</v>
      </c>
      <c r="CR16" s="7">
        <f t="shared" si="90"/>
        <v>0</v>
      </c>
      <c r="CS16" s="7">
        <f t="shared" si="90"/>
        <v>0</v>
      </c>
      <c r="CT16" s="7">
        <f t="shared" si="90"/>
        <v>0</v>
      </c>
      <c r="CU16" s="7">
        <f t="shared" si="90"/>
        <v>0</v>
      </c>
      <c r="CV16" s="5">
        <f t="shared" si="91"/>
        <v>0</v>
      </c>
      <c r="CW16" s="6">
        <f t="shared" si="92"/>
        <v>0</v>
      </c>
      <c r="CY16" s="7">
        <v>0</v>
      </c>
      <c r="CZ16" s="5">
        <f t="array" ref="CZ16">Summary_UpperBound</f>
        <v>0</v>
      </c>
      <c r="DA16" s="6">
        <f>IF(ROUND(CZ16-CY16,0)=0,1/IF(Summary!$B$7="minutes",1,60),CZ16-CY16)</f>
        <v>1.6666666666666666E-2</v>
      </c>
    </row>
    <row r="17" spans="1:105" x14ac:dyDescent="0.25">
      <c r="A17" s="7" t="str">
        <f>'Data Validation (Hide)'!B14</f>
        <v>Caseload 13</v>
      </c>
      <c r="B17" s="19">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0</v>
      </c>
      <c r="C17" s="30">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1</v>
      </c>
      <c r="E17" s="12">
        <f t="shared" ca="1" si="93"/>
        <v>44312</v>
      </c>
      <c r="F17" s="7">
        <f t="shared" si="0"/>
        <v>0</v>
      </c>
      <c r="G17" s="6">
        <f t="shared" si="1"/>
        <v>0</v>
      </c>
      <c r="H17" s="7">
        <f t="shared" si="2"/>
        <v>0</v>
      </c>
      <c r="I17" s="6">
        <f t="shared" si="3"/>
        <v>0</v>
      </c>
      <c r="J17" s="5">
        <f t="shared" si="4"/>
        <v>0</v>
      </c>
      <c r="K17" s="6">
        <f t="shared" si="5"/>
        <v>0</v>
      </c>
      <c r="L17" s="7">
        <f t="shared" si="6"/>
        <v>0</v>
      </c>
      <c r="M17" s="6">
        <f t="shared" si="7"/>
        <v>0</v>
      </c>
      <c r="N17" s="7">
        <f t="shared" si="8"/>
        <v>0</v>
      </c>
      <c r="O17" s="6">
        <f t="shared" si="9"/>
        <v>0</v>
      </c>
      <c r="P17" s="5">
        <f t="shared" si="10"/>
        <v>0</v>
      </c>
      <c r="Q17" s="6">
        <f t="shared" si="11"/>
        <v>0</v>
      </c>
      <c r="R17" s="7">
        <f t="shared" si="12"/>
        <v>0</v>
      </c>
      <c r="S17" s="6">
        <f t="shared" si="13"/>
        <v>0</v>
      </c>
      <c r="T17" s="7">
        <f t="shared" si="14"/>
        <v>0</v>
      </c>
      <c r="U17" s="6">
        <f t="shared" si="15"/>
        <v>0</v>
      </c>
      <c r="V17" s="5">
        <f t="shared" si="16"/>
        <v>0</v>
      </c>
      <c r="W17" s="6">
        <f t="shared" si="17"/>
        <v>0</v>
      </c>
      <c r="X17" s="7">
        <f t="shared" si="18"/>
        <v>0</v>
      </c>
      <c r="Y17" s="6">
        <f t="shared" si="19"/>
        <v>0</v>
      </c>
      <c r="Z17" s="7">
        <f t="shared" si="20"/>
        <v>0</v>
      </c>
      <c r="AA17" s="6">
        <f t="shared" si="21"/>
        <v>0</v>
      </c>
      <c r="AB17" s="5">
        <f t="shared" si="22"/>
        <v>0</v>
      </c>
      <c r="AC17" s="6">
        <f t="shared" si="23"/>
        <v>0</v>
      </c>
      <c r="AD17" s="7">
        <f t="shared" si="24"/>
        <v>0</v>
      </c>
      <c r="AE17" s="6">
        <f t="shared" si="25"/>
        <v>0</v>
      </c>
      <c r="AF17" s="7">
        <f t="shared" si="26"/>
        <v>0</v>
      </c>
      <c r="AG17" s="6">
        <f t="shared" si="27"/>
        <v>0</v>
      </c>
      <c r="AH17" s="5">
        <f t="shared" si="28"/>
        <v>0</v>
      </c>
      <c r="AI17" s="6">
        <f t="shared" si="29"/>
        <v>0</v>
      </c>
      <c r="AJ17" s="7">
        <f t="shared" si="30"/>
        <v>0</v>
      </c>
      <c r="AK17" s="6">
        <f t="shared" si="31"/>
        <v>0</v>
      </c>
      <c r="AL17" s="7">
        <f t="shared" si="32"/>
        <v>0</v>
      </c>
      <c r="AM17" s="6">
        <f t="shared" si="33"/>
        <v>0</v>
      </c>
      <c r="AN17" s="5">
        <f t="shared" si="34"/>
        <v>0</v>
      </c>
      <c r="AO17" s="6">
        <f t="shared" si="35"/>
        <v>0</v>
      </c>
      <c r="AP17" s="7">
        <f t="shared" si="36"/>
        <v>0</v>
      </c>
      <c r="AQ17" s="6">
        <f t="shared" si="37"/>
        <v>0</v>
      </c>
      <c r="AR17" s="7">
        <f t="shared" si="38"/>
        <v>0</v>
      </c>
      <c r="AS17" s="6">
        <f t="shared" si="39"/>
        <v>0</v>
      </c>
      <c r="AT17" s="5">
        <f t="shared" si="40"/>
        <v>0</v>
      </c>
      <c r="AU17" s="6">
        <f t="shared" si="41"/>
        <v>0</v>
      </c>
      <c r="AV17" s="7">
        <f t="shared" si="42"/>
        <v>0</v>
      </c>
      <c r="AW17" s="6">
        <f t="shared" si="43"/>
        <v>0</v>
      </c>
      <c r="AX17" s="7">
        <f t="shared" si="44"/>
        <v>0</v>
      </c>
      <c r="AY17" s="6">
        <f t="shared" si="45"/>
        <v>0</v>
      </c>
      <c r="AZ17" s="5">
        <f t="shared" si="46"/>
        <v>0</v>
      </c>
      <c r="BA17" s="6">
        <f t="shared" si="47"/>
        <v>0</v>
      </c>
      <c r="BB17" s="7">
        <f t="shared" si="48"/>
        <v>0</v>
      </c>
      <c r="BC17" s="6">
        <f t="shared" si="49"/>
        <v>0</v>
      </c>
      <c r="BD17" s="7">
        <f t="shared" si="50"/>
        <v>0</v>
      </c>
      <c r="BE17" s="6">
        <f t="shared" si="51"/>
        <v>0</v>
      </c>
      <c r="BF17" s="5">
        <f t="shared" si="52"/>
        <v>0</v>
      </c>
      <c r="BG17" s="6">
        <f t="shared" si="53"/>
        <v>0</v>
      </c>
      <c r="BH17" s="7">
        <f t="shared" si="54"/>
        <v>0</v>
      </c>
      <c r="BI17" s="6">
        <f t="shared" si="55"/>
        <v>0</v>
      </c>
      <c r="BJ17" s="7">
        <f t="shared" si="56"/>
        <v>0</v>
      </c>
      <c r="BK17" s="6">
        <f t="shared" si="57"/>
        <v>0</v>
      </c>
      <c r="BL17" s="5">
        <f t="shared" si="58"/>
        <v>0</v>
      </c>
      <c r="BM17" s="6">
        <f t="shared" si="59"/>
        <v>0</v>
      </c>
      <c r="BN17" s="7">
        <f t="shared" si="60"/>
        <v>0</v>
      </c>
      <c r="BO17" s="6">
        <f t="shared" si="61"/>
        <v>0</v>
      </c>
      <c r="BP17" s="7">
        <f t="shared" si="62"/>
        <v>0</v>
      </c>
      <c r="BQ17" s="6">
        <f t="shared" si="63"/>
        <v>0</v>
      </c>
      <c r="BR17" s="5">
        <f t="shared" si="64"/>
        <v>0</v>
      </c>
      <c r="BS17" s="6">
        <f t="shared" si="65"/>
        <v>0</v>
      </c>
      <c r="BT17" s="7">
        <f t="shared" si="66"/>
        <v>0</v>
      </c>
      <c r="BU17" s="6">
        <f t="shared" si="67"/>
        <v>0</v>
      </c>
      <c r="BV17" s="7">
        <f t="shared" si="68"/>
        <v>0</v>
      </c>
      <c r="BW17" s="6">
        <f t="shared" si="69"/>
        <v>0</v>
      </c>
      <c r="BX17" s="5">
        <f t="shared" si="70"/>
        <v>0</v>
      </c>
      <c r="BY17" s="6">
        <f t="shared" si="71"/>
        <v>0</v>
      </c>
      <c r="BZ17" s="7">
        <f t="shared" si="72"/>
        <v>0</v>
      </c>
      <c r="CA17" s="6">
        <f t="shared" si="73"/>
        <v>0</v>
      </c>
      <c r="CB17" s="7">
        <f t="shared" si="74"/>
        <v>0</v>
      </c>
      <c r="CC17" s="6">
        <f t="shared" si="75"/>
        <v>0</v>
      </c>
      <c r="CD17" s="5">
        <f t="shared" si="76"/>
        <v>0</v>
      </c>
      <c r="CE17" s="6">
        <f t="shared" si="77"/>
        <v>0</v>
      </c>
      <c r="CF17" s="7">
        <f t="shared" si="78"/>
        <v>0</v>
      </c>
      <c r="CG17" s="6">
        <f t="shared" si="79"/>
        <v>0</v>
      </c>
      <c r="CH17" s="7">
        <f t="shared" si="80"/>
        <v>0</v>
      </c>
      <c r="CI17" s="6">
        <f t="shared" si="81"/>
        <v>0</v>
      </c>
      <c r="CJ17" s="5">
        <f t="shared" si="82"/>
        <v>0</v>
      </c>
      <c r="CK17" s="6">
        <f t="shared" si="83"/>
        <v>0</v>
      </c>
      <c r="CL17" s="7">
        <f t="shared" si="84"/>
        <v>0</v>
      </c>
      <c r="CM17" s="6">
        <f t="shared" si="85"/>
        <v>0</v>
      </c>
      <c r="CN17" s="7">
        <f t="shared" si="86"/>
        <v>0</v>
      </c>
      <c r="CO17" s="6">
        <f t="shared" si="87"/>
        <v>0</v>
      </c>
      <c r="CP17" s="5">
        <f t="shared" si="88"/>
        <v>0</v>
      </c>
      <c r="CQ17" s="6">
        <f t="shared" si="89"/>
        <v>0</v>
      </c>
      <c r="CR17" s="7">
        <f t="shared" si="90"/>
        <v>0</v>
      </c>
      <c r="CS17" s="7">
        <f t="shared" si="90"/>
        <v>0</v>
      </c>
      <c r="CT17" s="7">
        <f t="shared" si="90"/>
        <v>0</v>
      </c>
      <c r="CU17" s="7">
        <f t="shared" si="90"/>
        <v>0</v>
      </c>
      <c r="CV17" s="5">
        <f t="shared" si="91"/>
        <v>0</v>
      </c>
      <c r="CW17" s="6">
        <f t="shared" si="92"/>
        <v>0</v>
      </c>
      <c r="CY17" s="7">
        <v>0</v>
      </c>
      <c r="CZ17" s="5">
        <f t="array" ref="CZ17">Summary_UpperBound</f>
        <v>0</v>
      </c>
      <c r="DA17" s="6">
        <f>IF(ROUND(CZ17-CY17,0)=0,1/IF(Summary!$B$7="minutes",1,60),CZ17-CY17)</f>
        <v>1.6666666666666666E-2</v>
      </c>
    </row>
    <row r="18" spans="1:105" x14ac:dyDescent="0.25">
      <c r="A18" s="7" t="str">
        <f>'Data Validation (Hide)'!B15</f>
        <v>Caseload 14</v>
      </c>
      <c r="B18" s="19">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0</v>
      </c>
      <c r="C18" s="30">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1</v>
      </c>
      <c r="E18" s="12">
        <f t="shared" ca="1" si="93"/>
        <v>44319</v>
      </c>
      <c r="F18" s="7">
        <f t="shared" si="0"/>
        <v>0</v>
      </c>
      <c r="G18" s="6">
        <f t="shared" si="1"/>
        <v>0</v>
      </c>
      <c r="H18" s="7">
        <f t="shared" si="2"/>
        <v>0</v>
      </c>
      <c r="I18" s="6">
        <f t="shared" si="3"/>
        <v>0</v>
      </c>
      <c r="J18" s="5">
        <f t="shared" si="4"/>
        <v>0</v>
      </c>
      <c r="K18" s="6">
        <f t="shared" si="5"/>
        <v>0</v>
      </c>
      <c r="L18" s="7">
        <f t="shared" si="6"/>
        <v>0</v>
      </c>
      <c r="M18" s="6">
        <f t="shared" si="7"/>
        <v>0</v>
      </c>
      <c r="N18" s="7">
        <f t="shared" si="8"/>
        <v>0</v>
      </c>
      <c r="O18" s="6">
        <f t="shared" si="9"/>
        <v>0</v>
      </c>
      <c r="P18" s="5">
        <f t="shared" si="10"/>
        <v>0</v>
      </c>
      <c r="Q18" s="6">
        <f t="shared" si="11"/>
        <v>0</v>
      </c>
      <c r="R18" s="7">
        <f t="shared" si="12"/>
        <v>0</v>
      </c>
      <c r="S18" s="6">
        <f t="shared" si="13"/>
        <v>0</v>
      </c>
      <c r="T18" s="7">
        <f t="shared" si="14"/>
        <v>0</v>
      </c>
      <c r="U18" s="6">
        <f t="shared" si="15"/>
        <v>0</v>
      </c>
      <c r="V18" s="5">
        <f t="shared" si="16"/>
        <v>0</v>
      </c>
      <c r="W18" s="6">
        <f t="shared" si="17"/>
        <v>0</v>
      </c>
      <c r="X18" s="7">
        <f t="shared" si="18"/>
        <v>0</v>
      </c>
      <c r="Y18" s="6">
        <f t="shared" si="19"/>
        <v>0</v>
      </c>
      <c r="Z18" s="7">
        <f t="shared" si="20"/>
        <v>0</v>
      </c>
      <c r="AA18" s="6">
        <f t="shared" si="21"/>
        <v>0</v>
      </c>
      <c r="AB18" s="5">
        <f t="shared" si="22"/>
        <v>0</v>
      </c>
      <c r="AC18" s="6">
        <f t="shared" si="23"/>
        <v>0</v>
      </c>
      <c r="AD18" s="7">
        <f t="shared" si="24"/>
        <v>0</v>
      </c>
      <c r="AE18" s="6">
        <f t="shared" si="25"/>
        <v>0</v>
      </c>
      <c r="AF18" s="7">
        <f t="shared" si="26"/>
        <v>0</v>
      </c>
      <c r="AG18" s="6">
        <f t="shared" si="27"/>
        <v>0</v>
      </c>
      <c r="AH18" s="5">
        <f t="shared" si="28"/>
        <v>0</v>
      </c>
      <c r="AI18" s="6">
        <f t="shared" si="29"/>
        <v>0</v>
      </c>
      <c r="AJ18" s="7">
        <f t="shared" si="30"/>
        <v>0</v>
      </c>
      <c r="AK18" s="6">
        <f t="shared" si="31"/>
        <v>0</v>
      </c>
      <c r="AL18" s="7">
        <f t="shared" si="32"/>
        <v>0</v>
      </c>
      <c r="AM18" s="6">
        <f t="shared" si="33"/>
        <v>0</v>
      </c>
      <c r="AN18" s="5">
        <f t="shared" si="34"/>
        <v>0</v>
      </c>
      <c r="AO18" s="6">
        <f t="shared" si="35"/>
        <v>0</v>
      </c>
      <c r="AP18" s="7">
        <f t="shared" si="36"/>
        <v>0</v>
      </c>
      <c r="AQ18" s="6">
        <f t="shared" si="37"/>
        <v>0</v>
      </c>
      <c r="AR18" s="7">
        <f t="shared" si="38"/>
        <v>0</v>
      </c>
      <c r="AS18" s="6">
        <f t="shared" si="39"/>
        <v>0</v>
      </c>
      <c r="AT18" s="5">
        <f t="shared" si="40"/>
        <v>0</v>
      </c>
      <c r="AU18" s="6">
        <f t="shared" si="41"/>
        <v>0</v>
      </c>
      <c r="AV18" s="7">
        <f t="shared" si="42"/>
        <v>0</v>
      </c>
      <c r="AW18" s="6">
        <f t="shared" si="43"/>
        <v>0</v>
      </c>
      <c r="AX18" s="7">
        <f t="shared" si="44"/>
        <v>0</v>
      </c>
      <c r="AY18" s="6">
        <f t="shared" si="45"/>
        <v>0</v>
      </c>
      <c r="AZ18" s="5">
        <f t="shared" si="46"/>
        <v>0</v>
      </c>
      <c r="BA18" s="6">
        <f t="shared" si="47"/>
        <v>0</v>
      </c>
      <c r="BB18" s="7">
        <f t="shared" si="48"/>
        <v>0</v>
      </c>
      <c r="BC18" s="6">
        <f t="shared" si="49"/>
        <v>0</v>
      </c>
      <c r="BD18" s="7">
        <f t="shared" si="50"/>
        <v>0</v>
      </c>
      <c r="BE18" s="6">
        <f t="shared" si="51"/>
        <v>0</v>
      </c>
      <c r="BF18" s="5">
        <f t="shared" si="52"/>
        <v>0</v>
      </c>
      <c r="BG18" s="6">
        <f t="shared" si="53"/>
        <v>0</v>
      </c>
      <c r="BH18" s="7">
        <f t="shared" si="54"/>
        <v>0</v>
      </c>
      <c r="BI18" s="6">
        <f t="shared" si="55"/>
        <v>0</v>
      </c>
      <c r="BJ18" s="7">
        <f t="shared" si="56"/>
        <v>0</v>
      </c>
      <c r="BK18" s="6">
        <f t="shared" si="57"/>
        <v>0</v>
      </c>
      <c r="BL18" s="5">
        <f t="shared" si="58"/>
        <v>0</v>
      </c>
      <c r="BM18" s="6">
        <f t="shared" si="59"/>
        <v>0</v>
      </c>
      <c r="BN18" s="7">
        <f t="shared" si="60"/>
        <v>0</v>
      </c>
      <c r="BO18" s="6">
        <f t="shared" si="61"/>
        <v>0</v>
      </c>
      <c r="BP18" s="7">
        <f t="shared" si="62"/>
        <v>0</v>
      </c>
      <c r="BQ18" s="6">
        <f t="shared" si="63"/>
        <v>0</v>
      </c>
      <c r="BR18" s="5">
        <f t="shared" si="64"/>
        <v>0</v>
      </c>
      <c r="BS18" s="6">
        <f t="shared" si="65"/>
        <v>0</v>
      </c>
      <c r="BT18" s="7">
        <f t="shared" si="66"/>
        <v>0</v>
      </c>
      <c r="BU18" s="6">
        <f t="shared" si="67"/>
        <v>0</v>
      </c>
      <c r="BV18" s="7">
        <f t="shared" si="68"/>
        <v>0</v>
      </c>
      <c r="BW18" s="6">
        <f t="shared" si="69"/>
        <v>0</v>
      </c>
      <c r="BX18" s="5">
        <f t="shared" si="70"/>
        <v>0</v>
      </c>
      <c r="BY18" s="6">
        <f t="shared" si="71"/>
        <v>0</v>
      </c>
      <c r="BZ18" s="7">
        <f t="shared" si="72"/>
        <v>0</v>
      </c>
      <c r="CA18" s="6">
        <f t="shared" si="73"/>
        <v>0</v>
      </c>
      <c r="CB18" s="7">
        <f t="shared" si="74"/>
        <v>0</v>
      </c>
      <c r="CC18" s="6">
        <f t="shared" si="75"/>
        <v>0</v>
      </c>
      <c r="CD18" s="5">
        <f t="shared" si="76"/>
        <v>0</v>
      </c>
      <c r="CE18" s="6">
        <f t="shared" si="77"/>
        <v>0</v>
      </c>
      <c r="CF18" s="7">
        <f t="shared" si="78"/>
        <v>0</v>
      </c>
      <c r="CG18" s="6">
        <f t="shared" si="79"/>
        <v>0</v>
      </c>
      <c r="CH18" s="7">
        <f t="shared" si="80"/>
        <v>0</v>
      </c>
      <c r="CI18" s="6">
        <f t="shared" si="81"/>
        <v>0</v>
      </c>
      <c r="CJ18" s="5">
        <f t="shared" si="82"/>
        <v>0</v>
      </c>
      <c r="CK18" s="6">
        <f t="shared" si="83"/>
        <v>0</v>
      </c>
      <c r="CL18" s="7">
        <f t="shared" si="84"/>
        <v>0</v>
      </c>
      <c r="CM18" s="6">
        <f t="shared" si="85"/>
        <v>0</v>
      </c>
      <c r="CN18" s="7">
        <f t="shared" si="86"/>
        <v>0</v>
      </c>
      <c r="CO18" s="6">
        <f t="shared" si="87"/>
        <v>0</v>
      </c>
      <c r="CP18" s="5">
        <f t="shared" si="88"/>
        <v>0</v>
      </c>
      <c r="CQ18" s="6">
        <f t="shared" si="89"/>
        <v>0</v>
      </c>
      <c r="CR18" s="7">
        <f t="shared" si="90"/>
        <v>0</v>
      </c>
      <c r="CS18" s="7">
        <f t="shared" si="90"/>
        <v>0</v>
      </c>
      <c r="CT18" s="7">
        <f t="shared" si="90"/>
        <v>0</v>
      </c>
      <c r="CU18" s="7">
        <f t="shared" si="90"/>
        <v>0</v>
      </c>
      <c r="CV18" s="5">
        <f t="shared" si="91"/>
        <v>0</v>
      </c>
      <c r="CW18" s="6">
        <f t="shared" si="92"/>
        <v>0</v>
      </c>
      <c r="CY18" s="7">
        <v>0</v>
      </c>
      <c r="CZ18" s="5">
        <f t="array" ref="CZ18">Summary_UpperBound</f>
        <v>0</v>
      </c>
      <c r="DA18" s="6">
        <f>IF(ROUND(CZ18-CY18,0)=0,1/IF(Summary!$B$7="minutes",1,60),CZ18-CY18)</f>
        <v>1.6666666666666666E-2</v>
      </c>
    </row>
    <row r="19" spans="1:105" ht="15.75" thickBot="1" x14ac:dyDescent="0.3">
      <c r="A19" s="8" t="str">
        <f>'Data Validation (Hide)'!B16</f>
        <v>Caseload 15</v>
      </c>
      <c r="B19" s="31">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0</v>
      </c>
      <c r="C19" s="32">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1</v>
      </c>
      <c r="E19" s="12">
        <f t="shared" ca="1" si="93"/>
        <v>44326</v>
      </c>
      <c r="F19" s="7">
        <f t="shared" si="0"/>
        <v>0</v>
      </c>
      <c r="G19" s="6">
        <f t="shared" si="1"/>
        <v>0</v>
      </c>
      <c r="H19" s="7">
        <f t="shared" si="2"/>
        <v>0</v>
      </c>
      <c r="I19" s="6">
        <f t="shared" si="3"/>
        <v>0</v>
      </c>
      <c r="J19" s="5">
        <f t="shared" si="4"/>
        <v>0</v>
      </c>
      <c r="K19" s="6">
        <f t="shared" si="5"/>
        <v>0</v>
      </c>
      <c r="L19" s="7">
        <f t="shared" si="6"/>
        <v>0</v>
      </c>
      <c r="M19" s="6">
        <f t="shared" si="7"/>
        <v>0</v>
      </c>
      <c r="N19" s="7">
        <f t="shared" si="8"/>
        <v>0</v>
      </c>
      <c r="O19" s="6">
        <f t="shared" si="9"/>
        <v>0</v>
      </c>
      <c r="P19" s="5">
        <f t="shared" si="10"/>
        <v>0</v>
      </c>
      <c r="Q19" s="6">
        <f t="shared" si="11"/>
        <v>0</v>
      </c>
      <c r="R19" s="7">
        <f t="shared" si="12"/>
        <v>0</v>
      </c>
      <c r="S19" s="6">
        <f t="shared" si="13"/>
        <v>0</v>
      </c>
      <c r="T19" s="7">
        <f t="shared" si="14"/>
        <v>0</v>
      </c>
      <c r="U19" s="6">
        <f t="shared" si="15"/>
        <v>0</v>
      </c>
      <c r="V19" s="5">
        <f t="shared" si="16"/>
        <v>0</v>
      </c>
      <c r="W19" s="6">
        <f t="shared" si="17"/>
        <v>0</v>
      </c>
      <c r="X19" s="7">
        <f t="shared" si="18"/>
        <v>0</v>
      </c>
      <c r="Y19" s="6">
        <f t="shared" si="19"/>
        <v>0</v>
      </c>
      <c r="Z19" s="7">
        <f t="shared" si="20"/>
        <v>0</v>
      </c>
      <c r="AA19" s="6">
        <f t="shared" si="21"/>
        <v>0</v>
      </c>
      <c r="AB19" s="5">
        <f t="shared" si="22"/>
        <v>0</v>
      </c>
      <c r="AC19" s="6">
        <f t="shared" si="23"/>
        <v>0</v>
      </c>
      <c r="AD19" s="7">
        <f t="shared" si="24"/>
        <v>0</v>
      </c>
      <c r="AE19" s="6">
        <f t="shared" si="25"/>
        <v>0</v>
      </c>
      <c r="AF19" s="7">
        <f t="shared" si="26"/>
        <v>0</v>
      </c>
      <c r="AG19" s="6">
        <f t="shared" si="27"/>
        <v>0</v>
      </c>
      <c r="AH19" s="5">
        <f t="shared" si="28"/>
        <v>0</v>
      </c>
      <c r="AI19" s="6">
        <f t="shared" si="29"/>
        <v>0</v>
      </c>
      <c r="AJ19" s="7">
        <f t="shared" si="30"/>
        <v>0</v>
      </c>
      <c r="AK19" s="6">
        <f t="shared" si="31"/>
        <v>0</v>
      </c>
      <c r="AL19" s="7">
        <f t="shared" si="32"/>
        <v>0</v>
      </c>
      <c r="AM19" s="6">
        <f t="shared" si="33"/>
        <v>0</v>
      </c>
      <c r="AN19" s="5">
        <f t="shared" si="34"/>
        <v>0</v>
      </c>
      <c r="AO19" s="6">
        <f t="shared" si="35"/>
        <v>0</v>
      </c>
      <c r="AP19" s="7">
        <f t="shared" si="36"/>
        <v>0</v>
      </c>
      <c r="AQ19" s="6">
        <f t="shared" si="37"/>
        <v>0</v>
      </c>
      <c r="AR19" s="7">
        <f t="shared" si="38"/>
        <v>0</v>
      </c>
      <c r="AS19" s="6">
        <f t="shared" si="39"/>
        <v>0</v>
      </c>
      <c r="AT19" s="5">
        <f t="shared" si="40"/>
        <v>0</v>
      </c>
      <c r="AU19" s="6">
        <f t="shared" si="41"/>
        <v>0</v>
      </c>
      <c r="AV19" s="7">
        <f t="shared" si="42"/>
        <v>0</v>
      </c>
      <c r="AW19" s="6">
        <f t="shared" si="43"/>
        <v>0</v>
      </c>
      <c r="AX19" s="7">
        <f t="shared" si="44"/>
        <v>0</v>
      </c>
      <c r="AY19" s="6">
        <f t="shared" si="45"/>
        <v>0</v>
      </c>
      <c r="AZ19" s="5">
        <f t="shared" si="46"/>
        <v>0</v>
      </c>
      <c r="BA19" s="6">
        <f t="shared" si="47"/>
        <v>0</v>
      </c>
      <c r="BB19" s="7">
        <f t="shared" si="48"/>
        <v>0</v>
      </c>
      <c r="BC19" s="6">
        <f t="shared" si="49"/>
        <v>0</v>
      </c>
      <c r="BD19" s="7">
        <f t="shared" si="50"/>
        <v>0</v>
      </c>
      <c r="BE19" s="6">
        <f t="shared" si="51"/>
        <v>0</v>
      </c>
      <c r="BF19" s="5">
        <f t="shared" si="52"/>
        <v>0</v>
      </c>
      <c r="BG19" s="6">
        <f t="shared" si="53"/>
        <v>0</v>
      </c>
      <c r="BH19" s="7">
        <f t="shared" si="54"/>
        <v>0</v>
      </c>
      <c r="BI19" s="6">
        <f t="shared" si="55"/>
        <v>0</v>
      </c>
      <c r="BJ19" s="7">
        <f t="shared" si="56"/>
        <v>0</v>
      </c>
      <c r="BK19" s="6">
        <f t="shared" si="57"/>
        <v>0</v>
      </c>
      <c r="BL19" s="5">
        <f t="shared" si="58"/>
        <v>0</v>
      </c>
      <c r="BM19" s="6">
        <f t="shared" si="59"/>
        <v>0</v>
      </c>
      <c r="BN19" s="7">
        <f t="shared" si="60"/>
        <v>0</v>
      </c>
      <c r="BO19" s="6">
        <f t="shared" si="61"/>
        <v>0</v>
      </c>
      <c r="BP19" s="7">
        <f t="shared" si="62"/>
        <v>0</v>
      </c>
      <c r="BQ19" s="6">
        <f t="shared" si="63"/>
        <v>0</v>
      </c>
      <c r="BR19" s="5">
        <f t="shared" si="64"/>
        <v>0</v>
      </c>
      <c r="BS19" s="6">
        <f t="shared" si="65"/>
        <v>0</v>
      </c>
      <c r="BT19" s="7">
        <f t="shared" si="66"/>
        <v>0</v>
      </c>
      <c r="BU19" s="6">
        <f t="shared" si="67"/>
        <v>0</v>
      </c>
      <c r="BV19" s="7">
        <f t="shared" si="68"/>
        <v>0</v>
      </c>
      <c r="BW19" s="6">
        <f t="shared" si="69"/>
        <v>0</v>
      </c>
      <c r="BX19" s="5">
        <f t="shared" si="70"/>
        <v>0</v>
      </c>
      <c r="BY19" s="6">
        <f t="shared" si="71"/>
        <v>0</v>
      </c>
      <c r="BZ19" s="7">
        <f t="shared" si="72"/>
        <v>0</v>
      </c>
      <c r="CA19" s="6">
        <f t="shared" si="73"/>
        <v>0</v>
      </c>
      <c r="CB19" s="7">
        <f t="shared" si="74"/>
        <v>0</v>
      </c>
      <c r="CC19" s="6">
        <f t="shared" si="75"/>
        <v>0</v>
      </c>
      <c r="CD19" s="5">
        <f t="shared" si="76"/>
        <v>0</v>
      </c>
      <c r="CE19" s="6">
        <f t="shared" si="77"/>
        <v>0</v>
      </c>
      <c r="CF19" s="7">
        <f t="shared" si="78"/>
        <v>0</v>
      </c>
      <c r="CG19" s="6">
        <f t="shared" si="79"/>
        <v>0</v>
      </c>
      <c r="CH19" s="7">
        <f t="shared" si="80"/>
        <v>0</v>
      </c>
      <c r="CI19" s="6">
        <f t="shared" si="81"/>
        <v>0</v>
      </c>
      <c r="CJ19" s="5">
        <f t="shared" si="82"/>
        <v>0</v>
      </c>
      <c r="CK19" s="6">
        <f t="shared" si="83"/>
        <v>0</v>
      </c>
      <c r="CL19" s="7">
        <f t="shared" si="84"/>
        <v>0</v>
      </c>
      <c r="CM19" s="6">
        <f t="shared" si="85"/>
        <v>0</v>
      </c>
      <c r="CN19" s="7">
        <f t="shared" si="86"/>
        <v>0</v>
      </c>
      <c r="CO19" s="6">
        <f t="shared" si="87"/>
        <v>0</v>
      </c>
      <c r="CP19" s="5">
        <f t="shared" si="88"/>
        <v>0</v>
      </c>
      <c r="CQ19" s="6">
        <f t="shared" si="89"/>
        <v>0</v>
      </c>
      <c r="CR19" s="7">
        <f t="shared" si="90"/>
        <v>0</v>
      </c>
      <c r="CS19" s="7">
        <f t="shared" si="90"/>
        <v>0</v>
      </c>
      <c r="CT19" s="7">
        <f t="shared" si="90"/>
        <v>0</v>
      </c>
      <c r="CU19" s="7">
        <f t="shared" si="90"/>
        <v>0</v>
      </c>
      <c r="CV19" s="5">
        <f t="shared" si="91"/>
        <v>0</v>
      </c>
      <c r="CW19" s="6">
        <f t="shared" si="92"/>
        <v>0</v>
      </c>
      <c r="CY19" s="7">
        <v>0</v>
      </c>
      <c r="CZ19" s="5">
        <f t="array" ref="CZ19">Summary_UpperBound</f>
        <v>0</v>
      </c>
      <c r="DA19" s="6">
        <f>IF(ROUND(CZ19-CY19,0)=0,1/IF(Summary!$B$7="minutes",1,60),CZ19-CY19)</f>
        <v>1.6666666666666666E-2</v>
      </c>
    </row>
    <row r="20" spans="1:105" x14ac:dyDescent="0.25">
      <c r="B20" s="14"/>
      <c r="E20" s="12">
        <f t="shared" ca="1" si="93"/>
        <v>44333</v>
      </c>
      <c r="F20" s="7">
        <f t="shared" si="0"/>
        <v>0</v>
      </c>
      <c r="G20" s="6">
        <f t="shared" si="1"/>
        <v>0</v>
      </c>
      <c r="H20" s="7">
        <f t="shared" si="2"/>
        <v>0</v>
      </c>
      <c r="I20" s="6">
        <f t="shared" si="3"/>
        <v>0</v>
      </c>
      <c r="J20" s="5">
        <f t="shared" si="4"/>
        <v>0</v>
      </c>
      <c r="K20" s="6">
        <f t="shared" si="5"/>
        <v>0</v>
      </c>
      <c r="L20" s="7">
        <f t="shared" si="6"/>
        <v>0</v>
      </c>
      <c r="M20" s="6">
        <f t="shared" si="7"/>
        <v>0</v>
      </c>
      <c r="N20" s="7">
        <f t="shared" si="8"/>
        <v>0</v>
      </c>
      <c r="O20" s="6">
        <f t="shared" si="9"/>
        <v>0</v>
      </c>
      <c r="P20" s="5">
        <f t="shared" si="10"/>
        <v>0</v>
      </c>
      <c r="Q20" s="6">
        <f t="shared" si="11"/>
        <v>0</v>
      </c>
      <c r="R20" s="7">
        <f t="shared" si="12"/>
        <v>0</v>
      </c>
      <c r="S20" s="6">
        <f t="shared" si="13"/>
        <v>0</v>
      </c>
      <c r="T20" s="7">
        <f t="shared" si="14"/>
        <v>0</v>
      </c>
      <c r="U20" s="6">
        <f t="shared" si="15"/>
        <v>0</v>
      </c>
      <c r="V20" s="5">
        <f t="shared" si="16"/>
        <v>0</v>
      </c>
      <c r="W20" s="6">
        <f t="shared" si="17"/>
        <v>0</v>
      </c>
      <c r="X20" s="7">
        <f t="shared" si="18"/>
        <v>0</v>
      </c>
      <c r="Y20" s="6">
        <f t="shared" si="19"/>
        <v>0</v>
      </c>
      <c r="Z20" s="7">
        <f t="shared" si="20"/>
        <v>0</v>
      </c>
      <c r="AA20" s="6">
        <f t="shared" si="21"/>
        <v>0</v>
      </c>
      <c r="AB20" s="5">
        <f t="shared" si="22"/>
        <v>0</v>
      </c>
      <c r="AC20" s="6">
        <f t="shared" si="23"/>
        <v>0</v>
      </c>
      <c r="AD20" s="7">
        <f t="shared" si="24"/>
        <v>0</v>
      </c>
      <c r="AE20" s="6">
        <f t="shared" si="25"/>
        <v>0</v>
      </c>
      <c r="AF20" s="7">
        <f t="shared" si="26"/>
        <v>0</v>
      </c>
      <c r="AG20" s="6">
        <f t="shared" si="27"/>
        <v>0</v>
      </c>
      <c r="AH20" s="5">
        <f t="shared" si="28"/>
        <v>0</v>
      </c>
      <c r="AI20" s="6">
        <f t="shared" si="29"/>
        <v>0</v>
      </c>
      <c r="AJ20" s="7">
        <f t="shared" si="30"/>
        <v>0</v>
      </c>
      <c r="AK20" s="6">
        <f t="shared" si="31"/>
        <v>0</v>
      </c>
      <c r="AL20" s="7">
        <f t="shared" si="32"/>
        <v>0</v>
      </c>
      <c r="AM20" s="6">
        <f t="shared" si="33"/>
        <v>0</v>
      </c>
      <c r="AN20" s="5">
        <f t="shared" si="34"/>
        <v>0</v>
      </c>
      <c r="AO20" s="6">
        <f t="shared" si="35"/>
        <v>0</v>
      </c>
      <c r="AP20" s="7">
        <f t="shared" si="36"/>
        <v>0</v>
      </c>
      <c r="AQ20" s="6">
        <f t="shared" si="37"/>
        <v>0</v>
      </c>
      <c r="AR20" s="7">
        <f t="shared" si="38"/>
        <v>0</v>
      </c>
      <c r="AS20" s="6">
        <f t="shared" si="39"/>
        <v>0</v>
      </c>
      <c r="AT20" s="5">
        <f t="shared" si="40"/>
        <v>0</v>
      </c>
      <c r="AU20" s="6">
        <f t="shared" si="41"/>
        <v>0</v>
      </c>
      <c r="AV20" s="7">
        <f t="shared" si="42"/>
        <v>0</v>
      </c>
      <c r="AW20" s="6">
        <f t="shared" si="43"/>
        <v>0</v>
      </c>
      <c r="AX20" s="7">
        <f t="shared" si="44"/>
        <v>0</v>
      </c>
      <c r="AY20" s="6">
        <f t="shared" si="45"/>
        <v>0</v>
      </c>
      <c r="AZ20" s="5">
        <f t="shared" si="46"/>
        <v>0</v>
      </c>
      <c r="BA20" s="6">
        <f t="shared" si="47"/>
        <v>0</v>
      </c>
      <c r="BB20" s="7">
        <f t="shared" si="48"/>
        <v>0</v>
      </c>
      <c r="BC20" s="6">
        <f t="shared" si="49"/>
        <v>0</v>
      </c>
      <c r="BD20" s="7">
        <f t="shared" si="50"/>
        <v>0</v>
      </c>
      <c r="BE20" s="6">
        <f t="shared" si="51"/>
        <v>0</v>
      </c>
      <c r="BF20" s="5">
        <f t="shared" si="52"/>
        <v>0</v>
      </c>
      <c r="BG20" s="6">
        <f t="shared" si="53"/>
        <v>0</v>
      </c>
      <c r="BH20" s="7">
        <f t="shared" si="54"/>
        <v>0</v>
      </c>
      <c r="BI20" s="6">
        <f t="shared" si="55"/>
        <v>0</v>
      </c>
      <c r="BJ20" s="7">
        <f t="shared" si="56"/>
        <v>0</v>
      </c>
      <c r="BK20" s="6">
        <f t="shared" si="57"/>
        <v>0</v>
      </c>
      <c r="BL20" s="5">
        <f t="shared" si="58"/>
        <v>0</v>
      </c>
      <c r="BM20" s="6">
        <f t="shared" si="59"/>
        <v>0</v>
      </c>
      <c r="BN20" s="7">
        <f t="shared" si="60"/>
        <v>0</v>
      </c>
      <c r="BO20" s="6">
        <f t="shared" si="61"/>
        <v>0</v>
      </c>
      <c r="BP20" s="7">
        <f t="shared" si="62"/>
        <v>0</v>
      </c>
      <c r="BQ20" s="6">
        <f t="shared" si="63"/>
        <v>0</v>
      </c>
      <c r="BR20" s="5">
        <f t="shared" si="64"/>
        <v>0</v>
      </c>
      <c r="BS20" s="6">
        <f t="shared" si="65"/>
        <v>0</v>
      </c>
      <c r="BT20" s="7">
        <f t="shared" si="66"/>
        <v>0</v>
      </c>
      <c r="BU20" s="6">
        <f t="shared" si="67"/>
        <v>0</v>
      </c>
      <c r="BV20" s="7">
        <f t="shared" si="68"/>
        <v>0</v>
      </c>
      <c r="BW20" s="6">
        <f t="shared" si="69"/>
        <v>0</v>
      </c>
      <c r="BX20" s="5">
        <f t="shared" si="70"/>
        <v>0</v>
      </c>
      <c r="BY20" s="6">
        <f t="shared" si="71"/>
        <v>0</v>
      </c>
      <c r="BZ20" s="7">
        <f t="shared" si="72"/>
        <v>0</v>
      </c>
      <c r="CA20" s="6">
        <f t="shared" si="73"/>
        <v>0</v>
      </c>
      <c r="CB20" s="7">
        <f t="shared" si="74"/>
        <v>0</v>
      </c>
      <c r="CC20" s="6">
        <f t="shared" si="75"/>
        <v>0</v>
      </c>
      <c r="CD20" s="5">
        <f t="shared" si="76"/>
        <v>0</v>
      </c>
      <c r="CE20" s="6">
        <f t="shared" si="77"/>
        <v>0</v>
      </c>
      <c r="CF20" s="7">
        <f t="shared" si="78"/>
        <v>0</v>
      </c>
      <c r="CG20" s="6">
        <f t="shared" si="79"/>
        <v>0</v>
      </c>
      <c r="CH20" s="7">
        <f t="shared" si="80"/>
        <v>0</v>
      </c>
      <c r="CI20" s="6">
        <f t="shared" si="81"/>
        <v>0</v>
      </c>
      <c r="CJ20" s="5">
        <f t="shared" si="82"/>
        <v>0</v>
      </c>
      <c r="CK20" s="6">
        <f t="shared" si="83"/>
        <v>0</v>
      </c>
      <c r="CL20" s="7">
        <f t="shared" si="84"/>
        <v>0</v>
      </c>
      <c r="CM20" s="6">
        <f t="shared" si="85"/>
        <v>0</v>
      </c>
      <c r="CN20" s="7">
        <f t="shared" si="86"/>
        <v>0</v>
      </c>
      <c r="CO20" s="6">
        <f t="shared" si="87"/>
        <v>0</v>
      </c>
      <c r="CP20" s="5">
        <f t="shared" si="88"/>
        <v>0</v>
      </c>
      <c r="CQ20" s="6">
        <f t="shared" si="89"/>
        <v>0</v>
      </c>
      <c r="CR20" s="7">
        <f t="shared" si="90"/>
        <v>0</v>
      </c>
      <c r="CS20" s="7">
        <f t="shared" si="90"/>
        <v>0</v>
      </c>
      <c r="CT20" s="7">
        <f t="shared" si="90"/>
        <v>0</v>
      </c>
      <c r="CU20" s="7">
        <f t="shared" si="90"/>
        <v>0</v>
      </c>
      <c r="CV20" s="5">
        <f t="shared" si="91"/>
        <v>0</v>
      </c>
      <c r="CW20" s="6">
        <f t="shared" si="92"/>
        <v>0</v>
      </c>
      <c r="CY20" s="7">
        <v>0</v>
      </c>
      <c r="CZ20" s="5">
        <f t="array" ref="CZ20">Summary_UpperBound</f>
        <v>0</v>
      </c>
      <c r="DA20" s="6">
        <f>IF(ROUND(CZ20-CY20,0)=0,1/IF(Summary!$B$7="minutes",1,60),CZ20-CY20)</f>
        <v>1.6666666666666666E-2</v>
      </c>
    </row>
    <row r="21" spans="1:105" x14ac:dyDescent="0.25">
      <c r="B21" s="14"/>
      <c r="E21" s="12">
        <f t="shared" ca="1" si="93"/>
        <v>44340</v>
      </c>
      <c r="F21" s="7">
        <f t="shared" si="0"/>
        <v>0</v>
      </c>
      <c r="G21" s="6">
        <f t="shared" si="1"/>
        <v>0</v>
      </c>
      <c r="H21" s="7">
        <f t="shared" si="2"/>
        <v>0</v>
      </c>
      <c r="I21" s="6">
        <f t="shared" si="3"/>
        <v>0</v>
      </c>
      <c r="J21" s="5">
        <f t="shared" si="4"/>
        <v>0</v>
      </c>
      <c r="K21" s="6">
        <f t="shared" si="5"/>
        <v>0</v>
      </c>
      <c r="L21" s="7">
        <f t="shared" si="6"/>
        <v>0</v>
      </c>
      <c r="M21" s="6">
        <f t="shared" si="7"/>
        <v>0</v>
      </c>
      <c r="N21" s="7">
        <f t="shared" si="8"/>
        <v>0</v>
      </c>
      <c r="O21" s="6">
        <f t="shared" si="9"/>
        <v>0</v>
      </c>
      <c r="P21" s="5">
        <f t="shared" si="10"/>
        <v>0</v>
      </c>
      <c r="Q21" s="6">
        <f t="shared" si="11"/>
        <v>0</v>
      </c>
      <c r="R21" s="7">
        <f t="shared" si="12"/>
        <v>0</v>
      </c>
      <c r="S21" s="6">
        <f t="shared" si="13"/>
        <v>0</v>
      </c>
      <c r="T21" s="7">
        <f t="shared" si="14"/>
        <v>0</v>
      </c>
      <c r="U21" s="6">
        <f t="shared" si="15"/>
        <v>0</v>
      </c>
      <c r="V21" s="5">
        <f t="shared" si="16"/>
        <v>0</v>
      </c>
      <c r="W21" s="6">
        <f t="shared" si="17"/>
        <v>0</v>
      </c>
      <c r="X21" s="7">
        <f t="shared" si="18"/>
        <v>0</v>
      </c>
      <c r="Y21" s="6">
        <f t="shared" si="19"/>
        <v>0</v>
      </c>
      <c r="Z21" s="7">
        <f t="shared" si="20"/>
        <v>0</v>
      </c>
      <c r="AA21" s="6">
        <f t="shared" si="21"/>
        <v>0</v>
      </c>
      <c r="AB21" s="5">
        <f t="shared" si="22"/>
        <v>0</v>
      </c>
      <c r="AC21" s="6">
        <f t="shared" si="23"/>
        <v>0</v>
      </c>
      <c r="AD21" s="7">
        <f t="shared" si="24"/>
        <v>0</v>
      </c>
      <c r="AE21" s="6">
        <f t="shared" si="25"/>
        <v>0</v>
      </c>
      <c r="AF21" s="7">
        <f t="shared" si="26"/>
        <v>0</v>
      </c>
      <c r="AG21" s="6">
        <f t="shared" si="27"/>
        <v>0</v>
      </c>
      <c r="AH21" s="5">
        <f t="shared" si="28"/>
        <v>0</v>
      </c>
      <c r="AI21" s="6">
        <f t="shared" si="29"/>
        <v>0</v>
      </c>
      <c r="AJ21" s="7">
        <f t="shared" si="30"/>
        <v>0</v>
      </c>
      <c r="AK21" s="6">
        <f t="shared" si="31"/>
        <v>0</v>
      </c>
      <c r="AL21" s="7">
        <f t="shared" si="32"/>
        <v>0</v>
      </c>
      <c r="AM21" s="6">
        <f t="shared" si="33"/>
        <v>0</v>
      </c>
      <c r="AN21" s="5">
        <f t="shared" si="34"/>
        <v>0</v>
      </c>
      <c r="AO21" s="6">
        <f t="shared" si="35"/>
        <v>0</v>
      </c>
      <c r="AP21" s="7">
        <f t="shared" si="36"/>
        <v>0</v>
      </c>
      <c r="AQ21" s="6">
        <f t="shared" si="37"/>
        <v>0</v>
      </c>
      <c r="AR21" s="7">
        <f t="shared" si="38"/>
        <v>0</v>
      </c>
      <c r="AS21" s="6">
        <f t="shared" si="39"/>
        <v>0</v>
      </c>
      <c r="AT21" s="5">
        <f t="shared" si="40"/>
        <v>0</v>
      </c>
      <c r="AU21" s="6">
        <f t="shared" si="41"/>
        <v>0</v>
      </c>
      <c r="AV21" s="7">
        <f t="shared" si="42"/>
        <v>0</v>
      </c>
      <c r="AW21" s="6">
        <f t="shared" si="43"/>
        <v>0</v>
      </c>
      <c r="AX21" s="7">
        <f t="shared" si="44"/>
        <v>0</v>
      </c>
      <c r="AY21" s="6">
        <f t="shared" si="45"/>
        <v>0</v>
      </c>
      <c r="AZ21" s="5">
        <f t="shared" si="46"/>
        <v>0</v>
      </c>
      <c r="BA21" s="6">
        <f t="shared" si="47"/>
        <v>0</v>
      </c>
      <c r="BB21" s="7">
        <f t="shared" si="48"/>
        <v>0</v>
      </c>
      <c r="BC21" s="6">
        <f t="shared" si="49"/>
        <v>0</v>
      </c>
      <c r="BD21" s="7">
        <f t="shared" si="50"/>
        <v>0</v>
      </c>
      <c r="BE21" s="6">
        <f t="shared" si="51"/>
        <v>0</v>
      </c>
      <c r="BF21" s="5">
        <f t="shared" si="52"/>
        <v>0</v>
      </c>
      <c r="BG21" s="6">
        <f t="shared" si="53"/>
        <v>0</v>
      </c>
      <c r="BH21" s="7">
        <f t="shared" si="54"/>
        <v>0</v>
      </c>
      <c r="BI21" s="6">
        <f t="shared" si="55"/>
        <v>0</v>
      </c>
      <c r="BJ21" s="7">
        <f t="shared" si="56"/>
        <v>0</v>
      </c>
      <c r="BK21" s="6">
        <f t="shared" si="57"/>
        <v>0</v>
      </c>
      <c r="BL21" s="5">
        <f t="shared" si="58"/>
        <v>0</v>
      </c>
      <c r="BM21" s="6">
        <f t="shared" si="59"/>
        <v>0</v>
      </c>
      <c r="BN21" s="7">
        <f t="shared" si="60"/>
        <v>0</v>
      </c>
      <c r="BO21" s="6">
        <f t="shared" si="61"/>
        <v>0</v>
      </c>
      <c r="BP21" s="7">
        <f t="shared" si="62"/>
        <v>0</v>
      </c>
      <c r="BQ21" s="6">
        <f t="shared" si="63"/>
        <v>0</v>
      </c>
      <c r="BR21" s="5">
        <f t="shared" si="64"/>
        <v>0</v>
      </c>
      <c r="BS21" s="6">
        <f t="shared" si="65"/>
        <v>0</v>
      </c>
      <c r="BT21" s="7">
        <f t="shared" si="66"/>
        <v>0</v>
      </c>
      <c r="BU21" s="6">
        <f t="shared" si="67"/>
        <v>0</v>
      </c>
      <c r="BV21" s="7">
        <f t="shared" si="68"/>
        <v>0</v>
      </c>
      <c r="BW21" s="6">
        <f t="shared" si="69"/>
        <v>0</v>
      </c>
      <c r="BX21" s="5">
        <f t="shared" si="70"/>
        <v>0</v>
      </c>
      <c r="BY21" s="6">
        <f t="shared" si="71"/>
        <v>0</v>
      </c>
      <c r="BZ21" s="7">
        <f t="shared" si="72"/>
        <v>0</v>
      </c>
      <c r="CA21" s="6">
        <f t="shared" si="73"/>
        <v>0</v>
      </c>
      <c r="CB21" s="7">
        <f t="shared" si="74"/>
        <v>0</v>
      </c>
      <c r="CC21" s="6">
        <f t="shared" si="75"/>
        <v>0</v>
      </c>
      <c r="CD21" s="5">
        <f t="shared" si="76"/>
        <v>0</v>
      </c>
      <c r="CE21" s="6">
        <f t="shared" si="77"/>
        <v>0</v>
      </c>
      <c r="CF21" s="7">
        <f t="shared" si="78"/>
        <v>0</v>
      </c>
      <c r="CG21" s="6">
        <f t="shared" si="79"/>
        <v>0</v>
      </c>
      <c r="CH21" s="7">
        <f t="shared" si="80"/>
        <v>0</v>
      </c>
      <c r="CI21" s="6">
        <f t="shared" si="81"/>
        <v>0</v>
      </c>
      <c r="CJ21" s="5">
        <f t="shared" si="82"/>
        <v>0</v>
      </c>
      <c r="CK21" s="6">
        <f t="shared" si="83"/>
        <v>0</v>
      </c>
      <c r="CL21" s="7">
        <f t="shared" si="84"/>
        <v>0</v>
      </c>
      <c r="CM21" s="6">
        <f t="shared" si="85"/>
        <v>0</v>
      </c>
      <c r="CN21" s="7">
        <f t="shared" si="86"/>
        <v>0</v>
      </c>
      <c r="CO21" s="6">
        <f t="shared" si="87"/>
        <v>0</v>
      </c>
      <c r="CP21" s="5">
        <f t="shared" si="88"/>
        <v>0</v>
      </c>
      <c r="CQ21" s="6">
        <f t="shared" si="89"/>
        <v>0</v>
      </c>
      <c r="CR21" s="7">
        <f t="shared" si="90"/>
        <v>0</v>
      </c>
      <c r="CS21" s="7">
        <f t="shared" si="90"/>
        <v>0</v>
      </c>
      <c r="CT21" s="7">
        <f t="shared" si="90"/>
        <v>0</v>
      </c>
      <c r="CU21" s="7">
        <f t="shared" si="90"/>
        <v>0</v>
      </c>
      <c r="CV21" s="5">
        <f t="shared" si="91"/>
        <v>0</v>
      </c>
      <c r="CW21" s="6">
        <f t="shared" si="92"/>
        <v>0</v>
      </c>
      <c r="CY21" s="7">
        <v>0</v>
      </c>
      <c r="CZ21" s="5">
        <f t="array" ref="CZ21">Summary_UpperBound</f>
        <v>0</v>
      </c>
      <c r="DA21" s="6">
        <f>IF(ROUND(CZ21-CY21,0)=0,1/IF(Summary!$B$7="minutes",1,60),CZ21-CY21)</f>
        <v>1.6666666666666666E-2</v>
      </c>
    </row>
    <row r="22" spans="1:105" x14ac:dyDescent="0.25">
      <c r="B22" s="14"/>
      <c r="E22" s="12">
        <f t="shared" ca="1" si="93"/>
        <v>44347</v>
      </c>
      <c r="F22" s="7">
        <f t="shared" si="0"/>
        <v>0</v>
      </c>
      <c r="G22" s="6">
        <f t="shared" si="1"/>
        <v>0</v>
      </c>
      <c r="H22" s="7">
        <f t="shared" si="2"/>
        <v>0</v>
      </c>
      <c r="I22" s="6">
        <f t="shared" si="3"/>
        <v>0</v>
      </c>
      <c r="J22" s="5">
        <f t="shared" si="4"/>
        <v>0</v>
      </c>
      <c r="K22" s="6">
        <f t="shared" si="5"/>
        <v>0</v>
      </c>
      <c r="L22" s="7">
        <f t="shared" si="6"/>
        <v>0</v>
      </c>
      <c r="M22" s="6">
        <f t="shared" si="7"/>
        <v>0</v>
      </c>
      <c r="N22" s="7">
        <f t="shared" si="8"/>
        <v>0</v>
      </c>
      <c r="O22" s="6">
        <f t="shared" si="9"/>
        <v>0</v>
      </c>
      <c r="P22" s="5">
        <f t="shared" si="10"/>
        <v>0</v>
      </c>
      <c r="Q22" s="6">
        <f t="shared" si="11"/>
        <v>0</v>
      </c>
      <c r="R22" s="7">
        <f t="shared" si="12"/>
        <v>0</v>
      </c>
      <c r="S22" s="6">
        <f t="shared" si="13"/>
        <v>0</v>
      </c>
      <c r="T22" s="7">
        <f t="shared" si="14"/>
        <v>0</v>
      </c>
      <c r="U22" s="6">
        <f t="shared" si="15"/>
        <v>0</v>
      </c>
      <c r="V22" s="5">
        <f t="shared" si="16"/>
        <v>0</v>
      </c>
      <c r="W22" s="6">
        <f t="shared" si="17"/>
        <v>0</v>
      </c>
      <c r="X22" s="7">
        <f t="shared" si="18"/>
        <v>0</v>
      </c>
      <c r="Y22" s="6">
        <f t="shared" si="19"/>
        <v>0</v>
      </c>
      <c r="Z22" s="7">
        <f t="shared" si="20"/>
        <v>0</v>
      </c>
      <c r="AA22" s="6">
        <f t="shared" si="21"/>
        <v>0</v>
      </c>
      <c r="AB22" s="5">
        <f t="shared" si="22"/>
        <v>0</v>
      </c>
      <c r="AC22" s="6">
        <f t="shared" si="23"/>
        <v>0</v>
      </c>
      <c r="AD22" s="7">
        <f t="shared" si="24"/>
        <v>0</v>
      </c>
      <c r="AE22" s="6">
        <f t="shared" si="25"/>
        <v>0</v>
      </c>
      <c r="AF22" s="7">
        <f t="shared" si="26"/>
        <v>0</v>
      </c>
      <c r="AG22" s="6">
        <f t="shared" si="27"/>
        <v>0</v>
      </c>
      <c r="AH22" s="5">
        <f t="shared" si="28"/>
        <v>0</v>
      </c>
      <c r="AI22" s="6">
        <f t="shared" si="29"/>
        <v>0</v>
      </c>
      <c r="AJ22" s="7">
        <f t="shared" si="30"/>
        <v>0</v>
      </c>
      <c r="AK22" s="6">
        <f t="shared" si="31"/>
        <v>0</v>
      </c>
      <c r="AL22" s="7">
        <f t="shared" si="32"/>
        <v>0</v>
      </c>
      <c r="AM22" s="6">
        <f t="shared" si="33"/>
        <v>0</v>
      </c>
      <c r="AN22" s="5">
        <f t="shared" si="34"/>
        <v>0</v>
      </c>
      <c r="AO22" s="6">
        <f t="shared" si="35"/>
        <v>0</v>
      </c>
      <c r="AP22" s="7">
        <f t="shared" si="36"/>
        <v>0</v>
      </c>
      <c r="AQ22" s="6">
        <f t="shared" si="37"/>
        <v>0</v>
      </c>
      <c r="AR22" s="7">
        <f t="shared" si="38"/>
        <v>0</v>
      </c>
      <c r="AS22" s="6">
        <f t="shared" si="39"/>
        <v>0</v>
      </c>
      <c r="AT22" s="5">
        <f t="shared" si="40"/>
        <v>0</v>
      </c>
      <c r="AU22" s="6">
        <f t="shared" si="41"/>
        <v>0</v>
      </c>
      <c r="AV22" s="7">
        <f t="shared" si="42"/>
        <v>0</v>
      </c>
      <c r="AW22" s="6">
        <f t="shared" si="43"/>
        <v>0</v>
      </c>
      <c r="AX22" s="7">
        <f t="shared" si="44"/>
        <v>0</v>
      </c>
      <c r="AY22" s="6">
        <f t="shared" si="45"/>
        <v>0</v>
      </c>
      <c r="AZ22" s="5">
        <f t="shared" si="46"/>
        <v>0</v>
      </c>
      <c r="BA22" s="6">
        <f t="shared" si="47"/>
        <v>0</v>
      </c>
      <c r="BB22" s="7">
        <f t="shared" si="48"/>
        <v>0</v>
      </c>
      <c r="BC22" s="6">
        <f t="shared" si="49"/>
        <v>0</v>
      </c>
      <c r="BD22" s="7">
        <f t="shared" si="50"/>
        <v>0</v>
      </c>
      <c r="BE22" s="6">
        <f t="shared" si="51"/>
        <v>0</v>
      </c>
      <c r="BF22" s="5">
        <f t="shared" si="52"/>
        <v>0</v>
      </c>
      <c r="BG22" s="6">
        <f t="shared" si="53"/>
        <v>0</v>
      </c>
      <c r="BH22" s="7">
        <f t="shared" si="54"/>
        <v>0</v>
      </c>
      <c r="BI22" s="6">
        <f t="shared" si="55"/>
        <v>0</v>
      </c>
      <c r="BJ22" s="7">
        <f t="shared" si="56"/>
        <v>0</v>
      </c>
      <c r="BK22" s="6">
        <f t="shared" si="57"/>
        <v>0</v>
      </c>
      <c r="BL22" s="5">
        <f t="shared" si="58"/>
        <v>0</v>
      </c>
      <c r="BM22" s="6">
        <f t="shared" si="59"/>
        <v>0</v>
      </c>
      <c r="BN22" s="7">
        <f t="shared" si="60"/>
        <v>0</v>
      </c>
      <c r="BO22" s="6">
        <f t="shared" si="61"/>
        <v>0</v>
      </c>
      <c r="BP22" s="7">
        <f t="shared" si="62"/>
        <v>0</v>
      </c>
      <c r="BQ22" s="6">
        <f t="shared" si="63"/>
        <v>0</v>
      </c>
      <c r="BR22" s="5">
        <f t="shared" si="64"/>
        <v>0</v>
      </c>
      <c r="BS22" s="6">
        <f t="shared" si="65"/>
        <v>0</v>
      </c>
      <c r="BT22" s="7">
        <f t="shared" si="66"/>
        <v>0</v>
      </c>
      <c r="BU22" s="6">
        <f t="shared" si="67"/>
        <v>0</v>
      </c>
      <c r="BV22" s="7">
        <f t="shared" si="68"/>
        <v>0</v>
      </c>
      <c r="BW22" s="6">
        <f t="shared" si="69"/>
        <v>0</v>
      </c>
      <c r="BX22" s="5">
        <f t="shared" si="70"/>
        <v>0</v>
      </c>
      <c r="BY22" s="6">
        <f t="shared" si="71"/>
        <v>0</v>
      </c>
      <c r="BZ22" s="7">
        <f t="shared" si="72"/>
        <v>0</v>
      </c>
      <c r="CA22" s="6">
        <f t="shared" si="73"/>
        <v>0</v>
      </c>
      <c r="CB22" s="7">
        <f t="shared" si="74"/>
        <v>0</v>
      </c>
      <c r="CC22" s="6">
        <f t="shared" si="75"/>
        <v>0</v>
      </c>
      <c r="CD22" s="5">
        <f t="shared" si="76"/>
        <v>0</v>
      </c>
      <c r="CE22" s="6">
        <f t="shared" si="77"/>
        <v>0</v>
      </c>
      <c r="CF22" s="7">
        <f t="shared" si="78"/>
        <v>0</v>
      </c>
      <c r="CG22" s="6">
        <f t="shared" si="79"/>
        <v>0</v>
      </c>
      <c r="CH22" s="7">
        <f t="shared" si="80"/>
        <v>0</v>
      </c>
      <c r="CI22" s="6">
        <f t="shared" si="81"/>
        <v>0</v>
      </c>
      <c r="CJ22" s="5">
        <f t="shared" si="82"/>
        <v>0</v>
      </c>
      <c r="CK22" s="6">
        <f t="shared" si="83"/>
        <v>0</v>
      </c>
      <c r="CL22" s="7">
        <f t="shared" si="84"/>
        <v>0</v>
      </c>
      <c r="CM22" s="6">
        <f t="shared" si="85"/>
        <v>0</v>
      </c>
      <c r="CN22" s="7">
        <f t="shared" si="86"/>
        <v>0</v>
      </c>
      <c r="CO22" s="6">
        <f t="shared" si="87"/>
        <v>0</v>
      </c>
      <c r="CP22" s="5">
        <f t="shared" si="88"/>
        <v>0</v>
      </c>
      <c r="CQ22" s="6">
        <f t="shared" si="89"/>
        <v>0</v>
      </c>
      <c r="CR22" s="7">
        <f t="shared" si="90"/>
        <v>0</v>
      </c>
      <c r="CS22" s="7">
        <f t="shared" si="90"/>
        <v>0</v>
      </c>
      <c r="CT22" s="7">
        <f t="shared" si="90"/>
        <v>0</v>
      </c>
      <c r="CU22" s="7">
        <f t="shared" si="90"/>
        <v>0</v>
      </c>
      <c r="CV22" s="5">
        <f t="shared" si="91"/>
        <v>0</v>
      </c>
      <c r="CW22" s="6">
        <f t="shared" si="92"/>
        <v>0</v>
      </c>
      <c r="CY22" s="7">
        <v>0</v>
      </c>
      <c r="CZ22" s="5">
        <f t="array" ref="CZ22">Summary_UpperBound</f>
        <v>0</v>
      </c>
      <c r="DA22" s="6">
        <f>IF(ROUND(CZ22-CY22,0)=0,1/IF(Summary!$B$7="minutes",1,60),CZ22-CY22)</f>
        <v>1.6666666666666666E-2</v>
      </c>
    </row>
    <row r="23" spans="1:105" x14ac:dyDescent="0.25">
      <c r="B23" s="14"/>
      <c r="E23" s="12">
        <f t="shared" ca="1" si="93"/>
        <v>44354</v>
      </c>
      <c r="F23" s="7">
        <f t="shared" si="0"/>
        <v>0</v>
      </c>
      <c r="G23" s="6">
        <f t="shared" si="1"/>
        <v>0</v>
      </c>
      <c r="H23" s="7">
        <f t="shared" si="2"/>
        <v>0</v>
      </c>
      <c r="I23" s="6">
        <f t="shared" si="3"/>
        <v>0</v>
      </c>
      <c r="J23" s="5">
        <f t="shared" si="4"/>
        <v>0</v>
      </c>
      <c r="K23" s="6">
        <f t="shared" si="5"/>
        <v>0</v>
      </c>
      <c r="L23" s="7">
        <f t="shared" si="6"/>
        <v>0</v>
      </c>
      <c r="M23" s="6">
        <f t="shared" si="7"/>
        <v>0</v>
      </c>
      <c r="N23" s="7">
        <f t="shared" si="8"/>
        <v>0</v>
      </c>
      <c r="O23" s="6">
        <f t="shared" si="9"/>
        <v>0</v>
      </c>
      <c r="P23" s="5">
        <f t="shared" si="10"/>
        <v>0</v>
      </c>
      <c r="Q23" s="6">
        <f t="shared" si="11"/>
        <v>0</v>
      </c>
      <c r="R23" s="7">
        <f t="shared" si="12"/>
        <v>0</v>
      </c>
      <c r="S23" s="6">
        <f t="shared" si="13"/>
        <v>0</v>
      </c>
      <c r="T23" s="7">
        <f t="shared" si="14"/>
        <v>0</v>
      </c>
      <c r="U23" s="6">
        <f t="shared" si="15"/>
        <v>0</v>
      </c>
      <c r="V23" s="5">
        <f t="shared" si="16"/>
        <v>0</v>
      </c>
      <c r="W23" s="6">
        <f t="shared" si="17"/>
        <v>0</v>
      </c>
      <c r="X23" s="7">
        <f t="shared" si="18"/>
        <v>0</v>
      </c>
      <c r="Y23" s="6">
        <f t="shared" si="19"/>
        <v>0</v>
      </c>
      <c r="Z23" s="7">
        <f t="shared" si="20"/>
        <v>0</v>
      </c>
      <c r="AA23" s="6">
        <f t="shared" si="21"/>
        <v>0</v>
      </c>
      <c r="AB23" s="5">
        <f t="shared" si="22"/>
        <v>0</v>
      </c>
      <c r="AC23" s="6">
        <f t="shared" si="23"/>
        <v>0</v>
      </c>
      <c r="AD23" s="7">
        <f t="shared" si="24"/>
        <v>0</v>
      </c>
      <c r="AE23" s="6">
        <f t="shared" si="25"/>
        <v>0</v>
      </c>
      <c r="AF23" s="7">
        <f t="shared" si="26"/>
        <v>0</v>
      </c>
      <c r="AG23" s="6">
        <f t="shared" si="27"/>
        <v>0</v>
      </c>
      <c r="AH23" s="5">
        <f t="shared" si="28"/>
        <v>0</v>
      </c>
      <c r="AI23" s="6">
        <f t="shared" si="29"/>
        <v>0</v>
      </c>
      <c r="AJ23" s="7">
        <f t="shared" si="30"/>
        <v>0</v>
      </c>
      <c r="AK23" s="6">
        <f t="shared" si="31"/>
        <v>0</v>
      </c>
      <c r="AL23" s="7">
        <f t="shared" si="32"/>
        <v>0</v>
      </c>
      <c r="AM23" s="6">
        <f t="shared" si="33"/>
        <v>0</v>
      </c>
      <c r="AN23" s="5">
        <f t="shared" si="34"/>
        <v>0</v>
      </c>
      <c r="AO23" s="6">
        <f t="shared" si="35"/>
        <v>0</v>
      </c>
      <c r="AP23" s="7">
        <f t="shared" si="36"/>
        <v>0</v>
      </c>
      <c r="AQ23" s="6">
        <f t="shared" si="37"/>
        <v>0</v>
      </c>
      <c r="AR23" s="7">
        <f t="shared" si="38"/>
        <v>0</v>
      </c>
      <c r="AS23" s="6">
        <f t="shared" si="39"/>
        <v>0</v>
      </c>
      <c r="AT23" s="5">
        <f t="shared" si="40"/>
        <v>0</v>
      </c>
      <c r="AU23" s="6">
        <f t="shared" si="41"/>
        <v>0</v>
      </c>
      <c r="AV23" s="7">
        <f t="shared" si="42"/>
        <v>0</v>
      </c>
      <c r="AW23" s="6">
        <f t="shared" si="43"/>
        <v>0</v>
      </c>
      <c r="AX23" s="7">
        <f t="shared" si="44"/>
        <v>0</v>
      </c>
      <c r="AY23" s="6">
        <f t="shared" si="45"/>
        <v>0</v>
      </c>
      <c r="AZ23" s="5">
        <f t="shared" si="46"/>
        <v>0</v>
      </c>
      <c r="BA23" s="6">
        <f t="shared" si="47"/>
        <v>0</v>
      </c>
      <c r="BB23" s="7">
        <f t="shared" si="48"/>
        <v>0</v>
      </c>
      <c r="BC23" s="6">
        <f t="shared" si="49"/>
        <v>0</v>
      </c>
      <c r="BD23" s="7">
        <f t="shared" si="50"/>
        <v>0</v>
      </c>
      <c r="BE23" s="6">
        <f t="shared" si="51"/>
        <v>0</v>
      </c>
      <c r="BF23" s="5">
        <f t="shared" si="52"/>
        <v>0</v>
      </c>
      <c r="BG23" s="6">
        <f t="shared" si="53"/>
        <v>0</v>
      </c>
      <c r="BH23" s="7">
        <f t="shared" si="54"/>
        <v>0</v>
      </c>
      <c r="BI23" s="6">
        <f t="shared" si="55"/>
        <v>0</v>
      </c>
      <c r="BJ23" s="7">
        <f t="shared" si="56"/>
        <v>0</v>
      </c>
      <c r="BK23" s="6">
        <f t="shared" si="57"/>
        <v>0</v>
      </c>
      <c r="BL23" s="5">
        <f t="shared" si="58"/>
        <v>0</v>
      </c>
      <c r="BM23" s="6">
        <f t="shared" si="59"/>
        <v>0</v>
      </c>
      <c r="BN23" s="7">
        <f t="shared" si="60"/>
        <v>0</v>
      </c>
      <c r="BO23" s="6">
        <f t="shared" si="61"/>
        <v>0</v>
      </c>
      <c r="BP23" s="7">
        <f t="shared" si="62"/>
        <v>0</v>
      </c>
      <c r="BQ23" s="6">
        <f t="shared" si="63"/>
        <v>0</v>
      </c>
      <c r="BR23" s="5">
        <f t="shared" si="64"/>
        <v>0</v>
      </c>
      <c r="BS23" s="6">
        <f t="shared" si="65"/>
        <v>0</v>
      </c>
      <c r="BT23" s="7">
        <f t="shared" si="66"/>
        <v>0</v>
      </c>
      <c r="BU23" s="6">
        <f t="shared" si="67"/>
        <v>0</v>
      </c>
      <c r="BV23" s="7">
        <f t="shared" si="68"/>
        <v>0</v>
      </c>
      <c r="BW23" s="6">
        <f t="shared" si="69"/>
        <v>0</v>
      </c>
      <c r="BX23" s="5">
        <f t="shared" si="70"/>
        <v>0</v>
      </c>
      <c r="BY23" s="6">
        <f t="shared" si="71"/>
        <v>0</v>
      </c>
      <c r="BZ23" s="7">
        <f t="shared" si="72"/>
        <v>0</v>
      </c>
      <c r="CA23" s="6">
        <f t="shared" si="73"/>
        <v>0</v>
      </c>
      <c r="CB23" s="7">
        <f t="shared" si="74"/>
        <v>0</v>
      </c>
      <c r="CC23" s="6">
        <f t="shared" si="75"/>
        <v>0</v>
      </c>
      <c r="CD23" s="5">
        <f t="shared" si="76"/>
        <v>0</v>
      </c>
      <c r="CE23" s="6">
        <f t="shared" si="77"/>
        <v>0</v>
      </c>
      <c r="CF23" s="7">
        <f t="shared" si="78"/>
        <v>0</v>
      </c>
      <c r="CG23" s="6">
        <f t="shared" si="79"/>
        <v>0</v>
      </c>
      <c r="CH23" s="7">
        <f t="shared" si="80"/>
        <v>0</v>
      </c>
      <c r="CI23" s="6">
        <f t="shared" si="81"/>
        <v>0</v>
      </c>
      <c r="CJ23" s="5">
        <f t="shared" si="82"/>
        <v>0</v>
      </c>
      <c r="CK23" s="6">
        <f t="shared" si="83"/>
        <v>0</v>
      </c>
      <c r="CL23" s="7">
        <f t="shared" si="84"/>
        <v>0</v>
      </c>
      <c r="CM23" s="6">
        <f t="shared" si="85"/>
        <v>0</v>
      </c>
      <c r="CN23" s="7">
        <f t="shared" si="86"/>
        <v>0</v>
      </c>
      <c r="CO23" s="6">
        <f t="shared" si="87"/>
        <v>0</v>
      </c>
      <c r="CP23" s="5">
        <f t="shared" si="88"/>
        <v>0</v>
      </c>
      <c r="CQ23" s="6">
        <f t="shared" si="89"/>
        <v>0</v>
      </c>
      <c r="CR23" s="7">
        <f t="shared" si="90"/>
        <v>0</v>
      </c>
      <c r="CS23" s="7">
        <f t="shared" si="90"/>
        <v>0</v>
      </c>
      <c r="CT23" s="7">
        <f t="shared" si="90"/>
        <v>0</v>
      </c>
      <c r="CU23" s="7">
        <f t="shared" si="90"/>
        <v>0</v>
      </c>
      <c r="CV23" s="5">
        <f t="shared" si="91"/>
        <v>0</v>
      </c>
      <c r="CW23" s="6">
        <f t="shared" si="92"/>
        <v>0</v>
      </c>
      <c r="CY23" s="7">
        <v>0</v>
      </c>
      <c r="CZ23" s="5">
        <f t="array" ref="CZ23">Summary_UpperBound</f>
        <v>0</v>
      </c>
      <c r="DA23" s="6">
        <f>IF(ROUND(CZ23-CY23,0)=0,1/IF(Summary!$B$7="minutes",1,60),CZ23-CY23)</f>
        <v>1.6666666666666666E-2</v>
      </c>
    </row>
    <row r="24" spans="1:105" x14ac:dyDescent="0.25">
      <c r="B24" s="14"/>
      <c r="E24" s="12">
        <f t="shared" ca="1" si="93"/>
        <v>44361</v>
      </c>
      <c r="F24" s="7">
        <f t="shared" si="0"/>
        <v>0</v>
      </c>
      <c r="G24" s="6">
        <f t="shared" si="1"/>
        <v>0</v>
      </c>
      <c r="H24" s="7">
        <f t="shared" si="2"/>
        <v>0</v>
      </c>
      <c r="I24" s="6">
        <f t="shared" si="3"/>
        <v>0</v>
      </c>
      <c r="J24" s="5">
        <f t="shared" si="4"/>
        <v>0</v>
      </c>
      <c r="K24" s="6">
        <f t="shared" si="5"/>
        <v>0</v>
      </c>
      <c r="L24" s="7">
        <f t="shared" si="6"/>
        <v>0</v>
      </c>
      <c r="M24" s="6">
        <f t="shared" si="7"/>
        <v>0</v>
      </c>
      <c r="N24" s="7">
        <f t="shared" si="8"/>
        <v>0</v>
      </c>
      <c r="O24" s="6">
        <f t="shared" si="9"/>
        <v>0</v>
      </c>
      <c r="P24" s="5">
        <f t="shared" si="10"/>
        <v>0</v>
      </c>
      <c r="Q24" s="6">
        <f t="shared" si="11"/>
        <v>0</v>
      </c>
      <c r="R24" s="7">
        <f t="shared" si="12"/>
        <v>0</v>
      </c>
      <c r="S24" s="6">
        <f t="shared" si="13"/>
        <v>0</v>
      </c>
      <c r="T24" s="7">
        <f t="shared" si="14"/>
        <v>0</v>
      </c>
      <c r="U24" s="6">
        <f t="shared" si="15"/>
        <v>0</v>
      </c>
      <c r="V24" s="5">
        <f t="shared" si="16"/>
        <v>0</v>
      </c>
      <c r="W24" s="6">
        <f t="shared" si="17"/>
        <v>0</v>
      </c>
      <c r="X24" s="7">
        <f t="shared" si="18"/>
        <v>0</v>
      </c>
      <c r="Y24" s="6">
        <f t="shared" si="19"/>
        <v>0</v>
      </c>
      <c r="Z24" s="7">
        <f t="shared" si="20"/>
        <v>0</v>
      </c>
      <c r="AA24" s="6">
        <f t="shared" si="21"/>
        <v>0</v>
      </c>
      <c r="AB24" s="5">
        <f t="shared" si="22"/>
        <v>0</v>
      </c>
      <c r="AC24" s="6">
        <f t="shared" si="23"/>
        <v>0</v>
      </c>
      <c r="AD24" s="7">
        <f t="shared" si="24"/>
        <v>0</v>
      </c>
      <c r="AE24" s="6">
        <f t="shared" si="25"/>
        <v>0</v>
      </c>
      <c r="AF24" s="7">
        <f t="shared" si="26"/>
        <v>0</v>
      </c>
      <c r="AG24" s="6">
        <f t="shared" si="27"/>
        <v>0</v>
      </c>
      <c r="AH24" s="5">
        <f t="shared" si="28"/>
        <v>0</v>
      </c>
      <c r="AI24" s="6">
        <f t="shared" si="29"/>
        <v>0</v>
      </c>
      <c r="AJ24" s="7">
        <f t="shared" si="30"/>
        <v>0</v>
      </c>
      <c r="AK24" s="6">
        <f t="shared" si="31"/>
        <v>0</v>
      </c>
      <c r="AL24" s="7">
        <f t="shared" si="32"/>
        <v>0</v>
      </c>
      <c r="AM24" s="6">
        <f t="shared" si="33"/>
        <v>0</v>
      </c>
      <c r="AN24" s="5">
        <f t="shared" si="34"/>
        <v>0</v>
      </c>
      <c r="AO24" s="6">
        <f t="shared" si="35"/>
        <v>0</v>
      </c>
      <c r="AP24" s="7">
        <f t="shared" si="36"/>
        <v>0</v>
      </c>
      <c r="AQ24" s="6">
        <f t="shared" si="37"/>
        <v>0</v>
      </c>
      <c r="AR24" s="7">
        <f t="shared" si="38"/>
        <v>0</v>
      </c>
      <c r="AS24" s="6">
        <f t="shared" si="39"/>
        <v>0</v>
      </c>
      <c r="AT24" s="5">
        <f t="shared" si="40"/>
        <v>0</v>
      </c>
      <c r="AU24" s="6">
        <f t="shared" si="41"/>
        <v>0</v>
      </c>
      <c r="AV24" s="7">
        <f t="shared" si="42"/>
        <v>0</v>
      </c>
      <c r="AW24" s="6">
        <f t="shared" si="43"/>
        <v>0</v>
      </c>
      <c r="AX24" s="7">
        <f t="shared" si="44"/>
        <v>0</v>
      </c>
      <c r="AY24" s="6">
        <f t="shared" si="45"/>
        <v>0</v>
      </c>
      <c r="AZ24" s="5">
        <f t="shared" si="46"/>
        <v>0</v>
      </c>
      <c r="BA24" s="6">
        <f t="shared" si="47"/>
        <v>0</v>
      </c>
      <c r="BB24" s="7">
        <f t="shared" si="48"/>
        <v>0</v>
      </c>
      <c r="BC24" s="6">
        <f t="shared" si="49"/>
        <v>0</v>
      </c>
      <c r="BD24" s="7">
        <f t="shared" si="50"/>
        <v>0</v>
      </c>
      <c r="BE24" s="6">
        <f t="shared" si="51"/>
        <v>0</v>
      </c>
      <c r="BF24" s="5">
        <f t="shared" si="52"/>
        <v>0</v>
      </c>
      <c r="BG24" s="6">
        <f t="shared" si="53"/>
        <v>0</v>
      </c>
      <c r="BH24" s="7">
        <f t="shared" si="54"/>
        <v>0</v>
      </c>
      <c r="BI24" s="6">
        <f t="shared" si="55"/>
        <v>0</v>
      </c>
      <c r="BJ24" s="7">
        <f t="shared" si="56"/>
        <v>0</v>
      </c>
      <c r="BK24" s="6">
        <f t="shared" si="57"/>
        <v>0</v>
      </c>
      <c r="BL24" s="5">
        <f t="shared" si="58"/>
        <v>0</v>
      </c>
      <c r="BM24" s="6">
        <f t="shared" si="59"/>
        <v>0</v>
      </c>
      <c r="BN24" s="7">
        <f t="shared" si="60"/>
        <v>0</v>
      </c>
      <c r="BO24" s="6">
        <f t="shared" si="61"/>
        <v>0</v>
      </c>
      <c r="BP24" s="7">
        <f t="shared" si="62"/>
        <v>0</v>
      </c>
      <c r="BQ24" s="6">
        <f t="shared" si="63"/>
        <v>0</v>
      </c>
      <c r="BR24" s="5">
        <f t="shared" si="64"/>
        <v>0</v>
      </c>
      <c r="BS24" s="6">
        <f t="shared" si="65"/>
        <v>0</v>
      </c>
      <c r="BT24" s="7">
        <f t="shared" si="66"/>
        <v>0</v>
      </c>
      <c r="BU24" s="6">
        <f t="shared" si="67"/>
        <v>0</v>
      </c>
      <c r="BV24" s="7">
        <f t="shared" si="68"/>
        <v>0</v>
      </c>
      <c r="BW24" s="6">
        <f t="shared" si="69"/>
        <v>0</v>
      </c>
      <c r="BX24" s="5">
        <f t="shared" si="70"/>
        <v>0</v>
      </c>
      <c r="BY24" s="6">
        <f t="shared" si="71"/>
        <v>0</v>
      </c>
      <c r="BZ24" s="7">
        <f t="shared" si="72"/>
        <v>0</v>
      </c>
      <c r="CA24" s="6">
        <f t="shared" si="73"/>
        <v>0</v>
      </c>
      <c r="CB24" s="7">
        <f t="shared" si="74"/>
        <v>0</v>
      </c>
      <c r="CC24" s="6">
        <f t="shared" si="75"/>
        <v>0</v>
      </c>
      <c r="CD24" s="5">
        <f t="shared" si="76"/>
        <v>0</v>
      </c>
      <c r="CE24" s="6">
        <f t="shared" si="77"/>
        <v>0</v>
      </c>
      <c r="CF24" s="7">
        <f t="shared" si="78"/>
        <v>0</v>
      </c>
      <c r="CG24" s="6">
        <f t="shared" si="79"/>
        <v>0</v>
      </c>
      <c r="CH24" s="7">
        <f t="shared" si="80"/>
        <v>0</v>
      </c>
      <c r="CI24" s="6">
        <f t="shared" si="81"/>
        <v>0</v>
      </c>
      <c r="CJ24" s="5">
        <f t="shared" si="82"/>
        <v>0</v>
      </c>
      <c r="CK24" s="6">
        <f t="shared" si="83"/>
        <v>0</v>
      </c>
      <c r="CL24" s="7">
        <f t="shared" si="84"/>
        <v>0</v>
      </c>
      <c r="CM24" s="6">
        <f t="shared" si="85"/>
        <v>0</v>
      </c>
      <c r="CN24" s="7">
        <f t="shared" si="86"/>
        <v>0</v>
      </c>
      <c r="CO24" s="6">
        <f t="shared" si="87"/>
        <v>0</v>
      </c>
      <c r="CP24" s="5">
        <f t="shared" si="88"/>
        <v>0</v>
      </c>
      <c r="CQ24" s="6">
        <f t="shared" si="89"/>
        <v>0</v>
      </c>
      <c r="CR24" s="7">
        <f t="shared" si="90"/>
        <v>0</v>
      </c>
      <c r="CS24" s="7">
        <f t="shared" si="90"/>
        <v>0</v>
      </c>
      <c r="CT24" s="7">
        <f t="shared" si="90"/>
        <v>0</v>
      </c>
      <c r="CU24" s="7">
        <f t="shared" si="90"/>
        <v>0</v>
      </c>
      <c r="CV24" s="5">
        <f t="shared" si="91"/>
        <v>0</v>
      </c>
      <c r="CW24" s="6">
        <f t="shared" si="92"/>
        <v>0</v>
      </c>
      <c r="CY24" s="7">
        <v>0</v>
      </c>
      <c r="CZ24" s="5">
        <f t="array" ref="CZ24">Summary_UpperBound</f>
        <v>0</v>
      </c>
      <c r="DA24" s="6">
        <f>IF(ROUND(CZ24-CY24,0)=0,1/IF(Summary!$B$7="minutes",1,60),CZ24-CY24)</f>
        <v>1.6666666666666666E-2</v>
      </c>
    </row>
    <row r="25" spans="1:105" x14ac:dyDescent="0.25">
      <c r="B25" s="14"/>
      <c r="E25" s="12">
        <f t="shared" ca="1" si="93"/>
        <v>44368</v>
      </c>
      <c r="F25" s="7">
        <f t="shared" si="0"/>
        <v>0</v>
      </c>
      <c r="G25" s="6">
        <f t="shared" si="1"/>
        <v>0</v>
      </c>
      <c r="H25" s="7">
        <f t="shared" si="2"/>
        <v>0</v>
      </c>
      <c r="I25" s="6">
        <f t="shared" si="3"/>
        <v>0</v>
      </c>
      <c r="J25" s="5">
        <f t="shared" si="4"/>
        <v>0</v>
      </c>
      <c r="K25" s="6">
        <f t="shared" si="5"/>
        <v>0</v>
      </c>
      <c r="L25" s="7">
        <f t="shared" si="6"/>
        <v>0</v>
      </c>
      <c r="M25" s="6">
        <f t="shared" si="7"/>
        <v>0</v>
      </c>
      <c r="N25" s="7">
        <f t="shared" si="8"/>
        <v>0</v>
      </c>
      <c r="O25" s="6">
        <f t="shared" si="9"/>
        <v>0</v>
      </c>
      <c r="P25" s="5">
        <f t="shared" si="10"/>
        <v>0</v>
      </c>
      <c r="Q25" s="6">
        <f t="shared" si="11"/>
        <v>0</v>
      </c>
      <c r="R25" s="7">
        <f t="shared" si="12"/>
        <v>0</v>
      </c>
      <c r="S25" s="6">
        <f t="shared" si="13"/>
        <v>0</v>
      </c>
      <c r="T25" s="7">
        <f t="shared" si="14"/>
        <v>0</v>
      </c>
      <c r="U25" s="6">
        <f t="shared" si="15"/>
        <v>0</v>
      </c>
      <c r="V25" s="5">
        <f t="shared" si="16"/>
        <v>0</v>
      </c>
      <c r="W25" s="6">
        <f t="shared" si="17"/>
        <v>0</v>
      </c>
      <c r="X25" s="7">
        <f t="shared" si="18"/>
        <v>0</v>
      </c>
      <c r="Y25" s="6">
        <f t="shared" si="19"/>
        <v>0</v>
      </c>
      <c r="Z25" s="7">
        <f t="shared" si="20"/>
        <v>0</v>
      </c>
      <c r="AA25" s="6">
        <f t="shared" si="21"/>
        <v>0</v>
      </c>
      <c r="AB25" s="5">
        <f t="shared" si="22"/>
        <v>0</v>
      </c>
      <c r="AC25" s="6">
        <f t="shared" si="23"/>
        <v>0</v>
      </c>
      <c r="AD25" s="7">
        <f t="shared" si="24"/>
        <v>0</v>
      </c>
      <c r="AE25" s="6">
        <f t="shared" si="25"/>
        <v>0</v>
      </c>
      <c r="AF25" s="7">
        <f t="shared" si="26"/>
        <v>0</v>
      </c>
      <c r="AG25" s="6">
        <f t="shared" si="27"/>
        <v>0</v>
      </c>
      <c r="AH25" s="5">
        <f t="shared" si="28"/>
        <v>0</v>
      </c>
      <c r="AI25" s="6">
        <f t="shared" si="29"/>
        <v>0</v>
      </c>
      <c r="AJ25" s="7">
        <f t="shared" si="30"/>
        <v>0</v>
      </c>
      <c r="AK25" s="6">
        <f t="shared" si="31"/>
        <v>0</v>
      </c>
      <c r="AL25" s="7">
        <f t="shared" si="32"/>
        <v>0</v>
      </c>
      <c r="AM25" s="6">
        <f t="shared" si="33"/>
        <v>0</v>
      </c>
      <c r="AN25" s="5">
        <f t="shared" si="34"/>
        <v>0</v>
      </c>
      <c r="AO25" s="6">
        <f t="shared" si="35"/>
        <v>0</v>
      </c>
      <c r="AP25" s="7">
        <f t="shared" si="36"/>
        <v>0</v>
      </c>
      <c r="AQ25" s="6">
        <f t="shared" si="37"/>
        <v>0</v>
      </c>
      <c r="AR25" s="7">
        <f t="shared" si="38"/>
        <v>0</v>
      </c>
      <c r="AS25" s="6">
        <f t="shared" si="39"/>
        <v>0</v>
      </c>
      <c r="AT25" s="5">
        <f t="shared" si="40"/>
        <v>0</v>
      </c>
      <c r="AU25" s="6">
        <f t="shared" si="41"/>
        <v>0</v>
      </c>
      <c r="AV25" s="7">
        <f t="shared" si="42"/>
        <v>0</v>
      </c>
      <c r="AW25" s="6">
        <f t="shared" si="43"/>
        <v>0</v>
      </c>
      <c r="AX25" s="7">
        <f t="shared" si="44"/>
        <v>0</v>
      </c>
      <c r="AY25" s="6">
        <f t="shared" si="45"/>
        <v>0</v>
      </c>
      <c r="AZ25" s="5">
        <f t="shared" si="46"/>
        <v>0</v>
      </c>
      <c r="BA25" s="6">
        <f t="shared" si="47"/>
        <v>0</v>
      </c>
      <c r="BB25" s="7">
        <f t="shared" si="48"/>
        <v>0</v>
      </c>
      <c r="BC25" s="6">
        <f t="shared" si="49"/>
        <v>0</v>
      </c>
      <c r="BD25" s="7">
        <f t="shared" si="50"/>
        <v>0</v>
      </c>
      <c r="BE25" s="6">
        <f t="shared" si="51"/>
        <v>0</v>
      </c>
      <c r="BF25" s="5">
        <f t="shared" si="52"/>
        <v>0</v>
      </c>
      <c r="BG25" s="6">
        <f t="shared" si="53"/>
        <v>0</v>
      </c>
      <c r="BH25" s="7">
        <f t="shared" si="54"/>
        <v>0</v>
      </c>
      <c r="BI25" s="6">
        <f t="shared" si="55"/>
        <v>0</v>
      </c>
      <c r="BJ25" s="7">
        <f t="shared" si="56"/>
        <v>0</v>
      </c>
      <c r="BK25" s="6">
        <f t="shared" si="57"/>
        <v>0</v>
      </c>
      <c r="BL25" s="5">
        <f t="shared" si="58"/>
        <v>0</v>
      </c>
      <c r="BM25" s="6">
        <f t="shared" si="59"/>
        <v>0</v>
      </c>
      <c r="BN25" s="7">
        <f t="shared" si="60"/>
        <v>0</v>
      </c>
      <c r="BO25" s="6">
        <f t="shared" si="61"/>
        <v>0</v>
      </c>
      <c r="BP25" s="7">
        <f t="shared" si="62"/>
        <v>0</v>
      </c>
      <c r="BQ25" s="6">
        <f t="shared" si="63"/>
        <v>0</v>
      </c>
      <c r="BR25" s="5">
        <f t="shared" si="64"/>
        <v>0</v>
      </c>
      <c r="BS25" s="6">
        <f t="shared" si="65"/>
        <v>0</v>
      </c>
      <c r="BT25" s="7">
        <f t="shared" si="66"/>
        <v>0</v>
      </c>
      <c r="BU25" s="6">
        <f t="shared" si="67"/>
        <v>0</v>
      </c>
      <c r="BV25" s="7">
        <f t="shared" si="68"/>
        <v>0</v>
      </c>
      <c r="BW25" s="6">
        <f t="shared" si="69"/>
        <v>0</v>
      </c>
      <c r="BX25" s="5">
        <f t="shared" si="70"/>
        <v>0</v>
      </c>
      <c r="BY25" s="6">
        <f t="shared" si="71"/>
        <v>0</v>
      </c>
      <c r="BZ25" s="7">
        <f t="shared" si="72"/>
        <v>0</v>
      </c>
      <c r="CA25" s="6">
        <f t="shared" si="73"/>
        <v>0</v>
      </c>
      <c r="CB25" s="7">
        <f t="shared" si="74"/>
        <v>0</v>
      </c>
      <c r="CC25" s="6">
        <f t="shared" si="75"/>
        <v>0</v>
      </c>
      <c r="CD25" s="5">
        <f t="shared" si="76"/>
        <v>0</v>
      </c>
      <c r="CE25" s="6">
        <f t="shared" si="77"/>
        <v>0</v>
      </c>
      <c r="CF25" s="7">
        <f t="shared" si="78"/>
        <v>0</v>
      </c>
      <c r="CG25" s="6">
        <f t="shared" si="79"/>
        <v>0</v>
      </c>
      <c r="CH25" s="7">
        <f t="shared" si="80"/>
        <v>0</v>
      </c>
      <c r="CI25" s="6">
        <f t="shared" si="81"/>
        <v>0</v>
      </c>
      <c r="CJ25" s="5">
        <f t="shared" si="82"/>
        <v>0</v>
      </c>
      <c r="CK25" s="6">
        <f t="shared" si="83"/>
        <v>0</v>
      </c>
      <c r="CL25" s="7">
        <f t="shared" si="84"/>
        <v>0</v>
      </c>
      <c r="CM25" s="6">
        <f t="shared" si="85"/>
        <v>0</v>
      </c>
      <c r="CN25" s="7">
        <f t="shared" si="86"/>
        <v>0</v>
      </c>
      <c r="CO25" s="6">
        <f t="shared" si="87"/>
        <v>0</v>
      </c>
      <c r="CP25" s="5">
        <f t="shared" si="88"/>
        <v>0</v>
      </c>
      <c r="CQ25" s="6">
        <f t="shared" si="89"/>
        <v>0</v>
      </c>
      <c r="CR25" s="7">
        <f t="shared" si="90"/>
        <v>0</v>
      </c>
      <c r="CS25" s="7">
        <f t="shared" si="90"/>
        <v>0</v>
      </c>
      <c r="CT25" s="7">
        <f t="shared" si="90"/>
        <v>0</v>
      </c>
      <c r="CU25" s="7">
        <f t="shared" si="90"/>
        <v>0</v>
      </c>
      <c r="CV25" s="5">
        <f t="shared" si="91"/>
        <v>0</v>
      </c>
      <c r="CW25" s="6">
        <f t="shared" si="92"/>
        <v>0</v>
      </c>
      <c r="CY25" s="7">
        <v>0</v>
      </c>
      <c r="CZ25" s="5">
        <f t="array" ref="CZ25">Summary_UpperBound</f>
        <v>0</v>
      </c>
      <c r="DA25" s="6">
        <f>IF(ROUND(CZ25-CY25,0)=0,1/IF(Summary!$B$7="minutes",1,60),CZ25-CY25)</f>
        <v>1.6666666666666666E-2</v>
      </c>
    </row>
    <row r="26" spans="1:105" x14ac:dyDescent="0.25">
      <c r="B26" s="14"/>
      <c r="E26" s="12">
        <f t="shared" ca="1" si="93"/>
        <v>44375</v>
      </c>
      <c r="F26" s="7">
        <f t="shared" si="0"/>
        <v>0</v>
      </c>
      <c r="G26" s="6">
        <f t="shared" si="1"/>
        <v>0</v>
      </c>
      <c r="H26" s="7">
        <f t="shared" si="2"/>
        <v>0</v>
      </c>
      <c r="I26" s="6">
        <f t="shared" si="3"/>
        <v>0</v>
      </c>
      <c r="J26" s="5">
        <f t="shared" si="4"/>
        <v>0</v>
      </c>
      <c r="K26" s="6">
        <f t="shared" si="5"/>
        <v>0</v>
      </c>
      <c r="L26" s="7">
        <f t="shared" si="6"/>
        <v>0</v>
      </c>
      <c r="M26" s="6">
        <f t="shared" si="7"/>
        <v>0</v>
      </c>
      <c r="N26" s="7">
        <f t="shared" si="8"/>
        <v>0</v>
      </c>
      <c r="O26" s="6">
        <f t="shared" si="9"/>
        <v>0</v>
      </c>
      <c r="P26" s="5">
        <f t="shared" si="10"/>
        <v>0</v>
      </c>
      <c r="Q26" s="6">
        <f t="shared" si="11"/>
        <v>0</v>
      </c>
      <c r="R26" s="7">
        <f t="shared" si="12"/>
        <v>0</v>
      </c>
      <c r="S26" s="6">
        <f t="shared" si="13"/>
        <v>0</v>
      </c>
      <c r="T26" s="7">
        <f t="shared" si="14"/>
        <v>0</v>
      </c>
      <c r="U26" s="6">
        <f t="shared" si="15"/>
        <v>0</v>
      </c>
      <c r="V26" s="5">
        <f t="shared" si="16"/>
        <v>0</v>
      </c>
      <c r="W26" s="6">
        <f t="shared" si="17"/>
        <v>0</v>
      </c>
      <c r="X26" s="7">
        <f t="shared" si="18"/>
        <v>0</v>
      </c>
      <c r="Y26" s="6">
        <f t="shared" si="19"/>
        <v>0</v>
      </c>
      <c r="Z26" s="7">
        <f t="shared" si="20"/>
        <v>0</v>
      </c>
      <c r="AA26" s="6">
        <f t="shared" si="21"/>
        <v>0</v>
      </c>
      <c r="AB26" s="5">
        <f t="shared" si="22"/>
        <v>0</v>
      </c>
      <c r="AC26" s="6">
        <f t="shared" si="23"/>
        <v>0</v>
      </c>
      <c r="AD26" s="7">
        <f t="shared" si="24"/>
        <v>0</v>
      </c>
      <c r="AE26" s="6">
        <f t="shared" si="25"/>
        <v>0</v>
      </c>
      <c r="AF26" s="7">
        <f t="shared" si="26"/>
        <v>0</v>
      </c>
      <c r="AG26" s="6">
        <f t="shared" si="27"/>
        <v>0</v>
      </c>
      <c r="AH26" s="5">
        <f t="shared" si="28"/>
        <v>0</v>
      </c>
      <c r="AI26" s="6">
        <f t="shared" si="29"/>
        <v>0</v>
      </c>
      <c r="AJ26" s="7">
        <f t="shared" si="30"/>
        <v>0</v>
      </c>
      <c r="AK26" s="6">
        <f t="shared" si="31"/>
        <v>0</v>
      </c>
      <c r="AL26" s="7">
        <f t="shared" si="32"/>
        <v>0</v>
      </c>
      <c r="AM26" s="6">
        <f t="shared" si="33"/>
        <v>0</v>
      </c>
      <c r="AN26" s="5">
        <f t="shared" si="34"/>
        <v>0</v>
      </c>
      <c r="AO26" s="6">
        <f t="shared" si="35"/>
        <v>0</v>
      </c>
      <c r="AP26" s="7">
        <f t="shared" si="36"/>
        <v>0</v>
      </c>
      <c r="AQ26" s="6">
        <f t="shared" si="37"/>
        <v>0</v>
      </c>
      <c r="AR26" s="7">
        <f t="shared" si="38"/>
        <v>0</v>
      </c>
      <c r="AS26" s="6">
        <f t="shared" si="39"/>
        <v>0</v>
      </c>
      <c r="AT26" s="5">
        <f t="shared" si="40"/>
        <v>0</v>
      </c>
      <c r="AU26" s="6">
        <f t="shared" si="41"/>
        <v>0</v>
      </c>
      <c r="AV26" s="7">
        <f t="shared" si="42"/>
        <v>0</v>
      </c>
      <c r="AW26" s="6">
        <f t="shared" si="43"/>
        <v>0</v>
      </c>
      <c r="AX26" s="7">
        <f t="shared" si="44"/>
        <v>0</v>
      </c>
      <c r="AY26" s="6">
        <f t="shared" si="45"/>
        <v>0</v>
      </c>
      <c r="AZ26" s="5">
        <f t="shared" si="46"/>
        <v>0</v>
      </c>
      <c r="BA26" s="6">
        <f t="shared" si="47"/>
        <v>0</v>
      </c>
      <c r="BB26" s="7">
        <f t="shared" si="48"/>
        <v>0</v>
      </c>
      <c r="BC26" s="6">
        <f t="shared" si="49"/>
        <v>0</v>
      </c>
      <c r="BD26" s="7">
        <f t="shared" si="50"/>
        <v>0</v>
      </c>
      <c r="BE26" s="6">
        <f t="shared" si="51"/>
        <v>0</v>
      </c>
      <c r="BF26" s="5">
        <f t="shared" si="52"/>
        <v>0</v>
      </c>
      <c r="BG26" s="6">
        <f t="shared" si="53"/>
        <v>0</v>
      </c>
      <c r="BH26" s="7">
        <f t="shared" si="54"/>
        <v>0</v>
      </c>
      <c r="BI26" s="6">
        <f t="shared" si="55"/>
        <v>0</v>
      </c>
      <c r="BJ26" s="7">
        <f t="shared" si="56"/>
        <v>0</v>
      </c>
      <c r="BK26" s="6">
        <f t="shared" si="57"/>
        <v>0</v>
      </c>
      <c r="BL26" s="5">
        <f t="shared" si="58"/>
        <v>0</v>
      </c>
      <c r="BM26" s="6">
        <f t="shared" si="59"/>
        <v>0</v>
      </c>
      <c r="BN26" s="7">
        <f t="shared" si="60"/>
        <v>0</v>
      </c>
      <c r="BO26" s="6">
        <f t="shared" si="61"/>
        <v>0</v>
      </c>
      <c r="BP26" s="7">
        <f t="shared" si="62"/>
        <v>0</v>
      </c>
      <c r="BQ26" s="6">
        <f t="shared" si="63"/>
        <v>0</v>
      </c>
      <c r="BR26" s="5">
        <f t="shared" si="64"/>
        <v>0</v>
      </c>
      <c r="BS26" s="6">
        <f t="shared" si="65"/>
        <v>0</v>
      </c>
      <c r="BT26" s="7">
        <f t="shared" si="66"/>
        <v>0</v>
      </c>
      <c r="BU26" s="6">
        <f t="shared" si="67"/>
        <v>0</v>
      </c>
      <c r="BV26" s="7">
        <f t="shared" si="68"/>
        <v>0</v>
      </c>
      <c r="BW26" s="6">
        <f t="shared" si="69"/>
        <v>0</v>
      </c>
      <c r="BX26" s="5">
        <f t="shared" si="70"/>
        <v>0</v>
      </c>
      <c r="BY26" s="6">
        <f t="shared" si="71"/>
        <v>0</v>
      </c>
      <c r="BZ26" s="7">
        <f t="shared" si="72"/>
        <v>0</v>
      </c>
      <c r="CA26" s="6">
        <f t="shared" si="73"/>
        <v>0</v>
      </c>
      <c r="CB26" s="7">
        <f t="shared" si="74"/>
        <v>0</v>
      </c>
      <c r="CC26" s="6">
        <f t="shared" si="75"/>
        <v>0</v>
      </c>
      <c r="CD26" s="5">
        <f t="shared" si="76"/>
        <v>0</v>
      </c>
      <c r="CE26" s="6">
        <f t="shared" si="77"/>
        <v>0</v>
      </c>
      <c r="CF26" s="7">
        <f t="shared" si="78"/>
        <v>0</v>
      </c>
      <c r="CG26" s="6">
        <f t="shared" si="79"/>
        <v>0</v>
      </c>
      <c r="CH26" s="7">
        <f t="shared" si="80"/>
        <v>0</v>
      </c>
      <c r="CI26" s="6">
        <f t="shared" si="81"/>
        <v>0</v>
      </c>
      <c r="CJ26" s="5">
        <f t="shared" si="82"/>
        <v>0</v>
      </c>
      <c r="CK26" s="6">
        <f t="shared" si="83"/>
        <v>0</v>
      </c>
      <c r="CL26" s="7">
        <f t="shared" si="84"/>
        <v>0</v>
      </c>
      <c r="CM26" s="6">
        <f t="shared" si="85"/>
        <v>0</v>
      </c>
      <c r="CN26" s="7">
        <f t="shared" si="86"/>
        <v>0</v>
      </c>
      <c r="CO26" s="6">
        <f t="shared" si="87"/>
        <v>0</v>
      </c>
      <c r="CP26" s="5">
        <f t="shared" si="88"/>
        <v>0</v>
      </c>
      <c r="CQ26" s="6">
        <f t="shared" si="89"/>
        <v>0</v>
      </c>
      <c r="CR26" s="7">
        <f t="shared" si="90"/>
        <v>0</v>
      </c>
      <c r="CS26" s="7">
        <f t="shared" si="90"/>
        <v>0</v>
      </c>
      <c r="CT26" s="7">
        <f t="shared" si="90"/>
        <v>0</v>
      </c>
      <c r="CU26" s="7">
        <f t="shared" si="90"/>
        <v>0</v>
      </c>
      <c r="CV26" s="5">
        <f t="shared" si="91"/>
        <v>0</v>
      </c>
      <c r="CW26" s="6">
        <f t="shared" si="92"/>
        <v>0</v>
      </c>
      <c r="CY26" s="7">
        <v>0</v>
      </c>
      <c r="CZ26" s="5">
        <f t="array" ref="CZ26">Summary_UpperBound</f>
        <v>0</v>
      </c>
      <c r="DA26" s="6">
        <f>IF(ROUND(CZ26-CY26,0)=0,1/IF(Summary!$B$7="minutes",1,60),CZ26-CY26)</f>
        <v>1.6666666666666666E-2</v>
      </c>
    </row>
    <row r="27" spans="1:105" x14ac:dyDescent="0.25">
      <c r="B27" s="14"/>
      <c r="E27" s="12">
        <f t="shared" ca="1" si="93"/>
        <v>44382</v>
      </c>
      <c r="F27" s="7">
        <f t="shared" si="0"/>
        <v>0</v>
      </c>
      <c r="G27" s="6">
        <f t="shared" si="1"/>
        <v>0</v>
      </c>
      <c r="H27" s="7">
        <f t="shared" si="2"/>
        <v>0</v>
      </c>
      <c r="I27" s="6">
        <f t="shared" si="3"/>
        <v>0</v>
      </c>
      <c r="J27" s="5">
        <f t="shared" si="4"/>
        <v>0</v>
      </c>
      <c r="K27" s="6">
        <f t="shared" si="5"/>
        <v>0</v>
      </c>
      <c r="L27" s="7">
        <f t="shared" si="6"/>
        <v>0</v>
      </c>
      <c r="M27" s="6">
        <f t="shared" si="7"/>
        <v>0</v>
      </c>
      <c r="N27" s="7">
        <f t="shared" si="8"/>
        <v>0</v>
      </c>
      <c r="O27" s="6">
        <f t="shared" si="9"/>
        <v>0</v>
      </c>
      <c r="P27" s="5">
        <f t="shared" si="10"/>
        <v>0</v>
      </c>
      <c r="Q27" s="6">
        <f t="shared" si="11"/>
        <v>0</v>
      </c>
      <c r="R27" s="7">
        <f t="shared" si="12"/>
        <v>0</v>
      </c>
      <c r="S27" s="6">
        <f t="shared" si="13"/>
        <v>0</v>
      </c>
      <c r="T27" s="7">
        <f t="shared" si="14"/>
        <v>0</v>
      </c>
      <c r="U27" s="6">
        <f t="shared" si="15"/>
        <v>0</v>
      </c>
      <c r="V27" s="5">
        <f t="shared" si="16"/>
        <v>0</v>
      </c>
      <c r="W27" s="6">
        <f t="shared" si="17"/>
        <v>0</v>
      </c>
      <c r="X27" s="7">
        <f t="shared" si="18"/>
        <v>0</v>
      </c>
      <c r="Y27" s="6">
        <f t="shared" si="19"/>
        <v>0</v>
      </c>
      <c r="Z27" s="7">
        <f t="shared" si="20"/>
        <v>0</v>
      </c>
      <c r="AA27" s="6">
        <f t="shared" si="21"/>
        <v>0</v>
      </c>
      <c r="AB27" s="5">
        <f t="shared" si="22"/>
        <v>0</v>
      </c>
      <c r="AC27" s="6">
        <f t="shared" si="23"/>
        <v>0</v>
      </c>
      <c r="AD27" s="7">
        <f t="shared" si="24"/>
        <v>0</v>
      </c>
      <c r="AE27" s="6">
        <f t="shared" si="25"/>
        <v>0</v>
      </c>
      <c r="AF27" s="7">
        <f t="shared" si="26"/>
        <v>0</v>
      </c>
      <c r="AG27" s="6">
        <f t="shared" si="27"/>
        <v>0</v>
      </c>
      <c r="AH27" s="5">
        <f t="shared" si="28"/>
        <v>0</v>
      </c>
      <c r="AI27" s="6">
        <f t="shared" si="29"/>
        <v>0</v>
      </c>
      <c r="AJ27" s="7">
        <f t="shared" si="30"/>
        <v>0</v>
      </c>
      <c r="AK27" s="6">
        <f t="shared" si="31"/>
        <v>0</v>
      </c>
      <c r="AL27" s="7">
        <f t="shared" si="32"/>
        <v>0</v>
      </c>
      <c r="AM27" s="6">
        <f t="shared" si="33"/>
        <v>0</v>
      </c>
      <c r="AN27" s="5">
        <f t="shared" si="34"/>
        <v>0</v>
      </c>
      <c r="AO27" s="6">
        <f t="shared" si="35"/>
        <v>0</v>
      </c>
      <c r="AP27" s="7">
        <f t="shared" si="36"/>
        <v>0</v>
      </c>
      <c r="AQ27" s="6">
        <f t="shared" si="37"/>
        <v>0</v>
      </c>
      <c r="AR27" s="7">
        <f t="shared" si="38"/>
        <v>0</v>
      </c>
      <c r="AS27" s="6">
        <f t="shared" si="39"/>
        <v>0</v>
      </c>
      <c r="AT27" s="5">
        <f t="shared" si="40"/>
        <v>0</v>
      </c>
      <c r="AU27" s="6">
        <f t="shared" si="41"/>
        <v>0</v>
      </c>
      <c r="AV27" s="7">
        <f t="shared" si="42"/>
        <v>0</v>
      </c>
      <c r="AW27" s="6">
        <f t="shared" si="43"/>
        <v>0</v>
      </c>
      <c r="AX27" s="7">
        <f t="shared" si="44"/>
        <v>0</v>
      </c>
      <c r="AY27" s="6">
        <f t="shared" si="45"/>
        <v>0</v>
      </c>
      <c r="AZ27" s="5">
        <f t="shared" si="46"/>
        <v>0</v>
      </c>
      <c r="BA27" s="6">
        <f t="shared" si="47"/>
        <v>0</v>
      </c>
      <c r="BB27" s="7">
        <f t="shared" si="48"/>
        <v>0</v>
      </c>
      <c r="BC27" s="6">
        <f t="shared" si="49"/>
        <v>0</v>
      </c>
      <c r="BD27" s="7">
        <f t="shared" si="50"/>
        <v>0</v>
      </c>
      <c r="BE27" s="6">
        <f t="shared" si="51"/>
        <v>0</v>
      </c>
      <c r="BF27" s="5">
        <f t="shared" si="52"/>
        <v>0</v>
      </c>
      <c r="BG27" s="6">
        <f t="shared" si="53"/>
        <v>0</v>
      </c>
      <c r="BH27" s="7">
        <f t="shared" si="54"/>
        <v>0</v>
      </c>
      <c r="BI27" s="6">
        <f t="shared" si="55"/>
        <v>0</v>
      </c>
      <c r="BJ27" s="7">
        <f t="shared" si="56"/>
        <v>0</v>
      </c>
      <c r="BK27" s="6">
        <f t="shared" si="57"/>
        <v>0</v>
      </c>
      <c r="BL27" s="5">
        <f t="shared" si="58"/>
        <v>0</v>
      </c>
      <c r="BM27" s="6">
        <f t="shared" si="59"/>
        <v>0</v>
      </c>
      <c r="BN27" s="7">
        <f t="shared" si="60"/>
        <v>0</v>
      </c>
      <c r="BO27" s="6">
        <f t="shared" si="61"/>
        <v>0</v>
      </c>
      <c r="BP27" s="7">
        <f t="shared" si="62"/>
        <v>0</v>
      </c>
      <c r="BQ27" s="6">
        <f t="shared" si="63"/>
        <v>0</v>
      </c>
      <c r="BR27" s="5">
        <f t="shared" si="64"/>
        <v>0</v>
      </c>
      <c r="BS27" s="6">
        <f t="shared" si="65"/>
        <v>0</v>
      </c>
      <c r="BT27" s="7">
        <f t="shared" si="66"/>
        <v>0</v>
      </c>
      <c r="BU27" s="6">
        <f t="shared" si="67"/>
        <v>0</v>
      </c>
      <c r="BV27" s="7">
        <f t="shared" si="68"/>
        <v>0</v>
      </c>
      <c r="BW27" s="6">
        <f t="shared" si="69"/>
        <v>0</v>
      </c>
      <c r="BX27" s="5">
        <f t="shared" si="70"/>
        <v>0</v>
      </c>
      <c r="BY27" s="6">
        <f t="shared" si="71"/>
        <v>0</v>
      </c>
      <c r="BZ27" s="7">
        <f t="shared" si="72"/>
        <v>0</v>
      </c>
      <c r="CA27" s="6">
        <f t="shared" si="73"/>
        <v>0</v>
      </c>
      <c r="CB27" s="7">
        <f t="shared" si="74"/>
        <v>0</v>
      </c>
      <c r="CC27" s="6">
        <f t="shared" si="75"/>
        <v>0</v>
      </c>
      <c r="CD27" s="5">
        <f t="shared" si="76"/>
        <v>0</v>
      </c>
      <c r="CE27" s="6">
        <f t="shared" si="77"/>
        <v>0</v>
      </c>
      <c r="CF27" s="7">
        <f t="shared" si="78"/>
        <v>0</v>
      </c>
      <c r="CG27" s="6">
        <f t="shared" si="79"/>
        <v>0</v>
      </c>
      <c r="CH27" s="7">
        <f t="shared" si="80"/>
        <v>0</v>
      </c>
      <c r="CI27" s="6">
        <f t="shared" si="81"/>
        <v>0</v>
      </c>
      <c r="CJ27" s="5">
        <f t="shared" si="82"/>
        <v>0</v>
      </c>
      <c r="CK27" s="6">
        <f t="shared" si="83"/>
        <v>0</v>
      </c>
      <c r="CL27" s="7">
        <f t="shared" si="84"/>
        <v>0</v>
      </c>
      <c r="CM27" s="6">
        <f t="shared" si="85"/>
        <v>0</v>
      </c>
      <c r="CN27" s="7">
        <f t="shared" si="86"/>
        <v>0</v>
      </c>
      <c r="CO27" s="6">
        <f t="shared" si="87"/>
        <v>0</v>
      </c>
      <c r="CP27" s="5">
        <f t="shared" si="88"/>
        <v>0</v>
      </c>
      <c r="CQ27" s="6">
        <f t="shared" si="89"/>
        <v>0</v>
      </c>
      <c r="CR27" s="7">
        <f t="shared" si="90"/>
        <v>0</v>
      </c>
      <c r="CS27" s="7">
        <f t="shared" si="90"/>
        <v>0</v>
      </c>
      <c r="CT27" s="7">
        <f t="shared" si="90"/>
        <v>0</v>
      </c>
      <c r="CU27" s="7">
        <f t="shared" si="90"/>
        <v>0</v>
      </c>
      <c r="CV27" s="5">
        <f t="shared" si="91"/>
        <v>0</v>
      </c>
      <c r="CW27" s="6">
        <f t="shared" si="92"/>
        <v>0</v>
      </c>
      <c r="CY27" s="7">
        <v>0</v>
      </c>
      <c r="CZ27" s="5">
        <f t="array" ref="CZ27">Summary_UpperBound</f>
        <v>0</v>
      </c>
      <c r="DA27" s="6">
        <f>IF(ROUND(CZ27-CY27,0)=0,1/IF(Summary!$B$7="minutes",1,60),CZ27-CY27)</f>
        <v>1.6666666666666666E-2</v>
      </c>
    </row>
    <row r="28" spans="1:105" x14ac:dyDescent="0.25">
      <c r="B28" s="14"/>
      <c r="E28" s="12">
        <f t="shared" ca="1" si="93"/>
        <v>44389</v>
      </c>
      <c r="F28" s="7">
        <f t="shared" si="0"/>
        <v>0</v>
      </c>
      <c r="G28" s="6">
        <f t="shared" si="1"/>
        <v>0</v>
      </c>
      <c r="H28" s="7">
        <f t="shared" si="2"/>
        <v>0</v>
      </c>
      <c r="I28" s="6">
        <f t="shared" si="3"/>
        <v>0</v>
      </c>
      <c r="J28" s="5">
        <f t="shared" si="4"/>
        <v>0</v>
      </c>
      <c r="K28" s="6">
        <f t="shared" si="5"/>
        <v>0</v>
      </c>
      <c r="L28" s="7">
        <f t="shared" si="6"/>
        <v>0</v>
      </c>
      <c r="M28" s="6">
        <f t="shared" si="7"/>
        <v>0</v>
      </c>
      <c r="N28" s="7">
        <f t="shared" si="8"/>
        <v>0</v>
      </c>
      <c r="O28" s="6">
        <f t="shared" si="9"/>
        <v>0</v>
      </c>
      <c r="P28" s="5">
        <f t="shared" si="10"/>
        <v>0</v>
      </c>
      <c r="Q28" s="6">
        <f t="shared" si="11"/>
        <v>0</v>
      </c>
      <c r="R28" s="7">
        <f t="shared" si="12"/>
        <v>0</v>
      </c>
      <c r="S28" s="6">
        <f t="shared" si="13"/>
        <v>0</v>
      </c>
      <c r="T28" s="7">
        <f t="shared" si="14"/>
        <v>0</v>
      </c>
      <c r="U28" s="6">
        <f t="shared" si="15"/>
        <v>0</v>
      </c>
      <c r="V28" s="5">
        <f t="shared" si="16"/>
        <v>0</v>
      </c>
      <c r="W28" s="6">
        <f t="shared" si="17"/>
        <v>0</v>
      </c>
      <c r="X28" s="7">
        <f t="shared" si="18"/>
        <v>0</v>
      </c>
      <c r="Y28" s="6">
        <f t="shared" si="19"/>
        <v>0</v>
      </c>
      <c r="Z28" s="7">
        <f t="shared" si="20"/>
        <v>0</v>
      </c>
      <c r="AA28" s="6">
        <f t="shared" si="21"/>
        <v>0</v>
      </c>
      <c r="AB28" s="5">
        <f t="shared" si="22"/>
        <v>0</v>
      </c>
      <c r="AC28" s="6">
        <f t="shared" si="23"/>
        <v>0</v>
      </c>
      <c r="AD28" s="7">
        <f t="shared" si="24"/>
        <v>0</v>
      </c>
      <c r="AE28" s="6">
        <f t="shared" si="25"/>
        <v>0</v>
      </c>
      <c r="AF28" s="7">
        <f t="shared" si="26"/>
        <v>0</v>
      </c>
      <c r="AG28" s="6">
        <f t="shared" si="27"/>
        <v>0</v>
      </c>
      <c r="AH28" s="5">
        <f t="shared" si="28"/>
        <v>0</v>
      </c>
      <c r="AI28" s="6">
        <f t="shared" si="29"/>
        <v>0</v>
      </c>
      <c r="AJ28" s="7">
        <f t="shared" si="30"/>
        <v>0</v>
      </c>
      <c r="AK28" s="6">
        <f t="shared" si="31"/>
        <v>0</v>
      </c>
      <c r="AL28" s="7">
        <f t="shared" si="32"/>
        <v>0</v>
      </c>
      <c r="AM28" s="6">
        <f t="shared" si="33"/>
        <v>0</v>
      </c>
      <c r="AN28" s="5">
        <f t="shared" si="34"/>
        <v>0</v>
      </c>
      <c r="AO28" s="6">
        <f t="shared" si="35"/>
        <v>0</v>
      </c>
      <c r="AP28" s="7">
        <f t="shared" si="36"/>
        <v>0</v>
      </c>
      <c r="AQ28" s="6">
        <f t="shared" si="37"/>
        <v>0</v>
      </c>
      <c r="AR28" s="7">
        <f t="shared" si="38"/>
        <v>0</v>
      </c>
      <c r="AS28" s="6">
        <f t="shared" si="39"/>
        <v>0</v>
      </c>
      <c r="AT28" s="5">
        <f t="shared" si="40"/>
        <v>0</v>
      </c>
      <c r="AU28" s="6">
        <f t="shared" si="41"/>
        <v>0</v>
      </c>
      <c r="AV28" s="7">
        <f t="shared" si="42"/>
        <v>0</v>
      </c>
      <c r="AW28" s="6">
        <f t="shared" si="43"/>
        <v>0</v>
      </c>
      <c r="AX28" s="7">
        <f t="shared" si="44"/>
        <v>0</v>
      </c>
      <c r="AY28" s="6">
        <f t="shared" si="45"/>
        <v>0</v>
      </c>
      <c r="AZ28" s="5">
        <f t="shared" si="46"/>
        <v>0</v>
      </c>
      <c r="BA28" s="6">
        <f t="shared" si="47"/>
        <v>0</v>
      </c>
      <c r="BB28" s="7">
        <f t="shared" si="48"/>
        <v>0</v>
      </c>
      <c r="BC28" s="6">
        <f t="shared" si="49"/>
        <v>0</v>
      </c>
      <c r="BD28" s="7">
        <f t="shared" si="50"/>
        <v>0</v>
      </c>
      <c r="BE28" s="6">
        <f t="shared" si="51"/>
        <v>0</v>
      </c>
      <c r="BF28" s="5">
        <f t="shared" si="52"/>
        <v>0</v>
      </c>
      <c r="BG28" s="6">
        <f t="shared" si="53"/>
        <v>0</v>
      </c>
      <c r="BH28" s="7">
        <f t="shared" si="54"/>
        <v>0</v>
      </c>
      <c r="BI28" s="6">
        <f t="shared" si="55"/>
        <v>0</v>
      </c>
      <c r="BJ28" s="7">
        <f t="shared" si="56"/>
        <v>0</v>
      </c>
      <c r="BK28" s="6">
        <f t="shared" si="57"/>
        <v>0</v>
      </c>
      <c r="BL28" s="5">
        <f t="shared" si="58"/>
        <v>0</v>
      </c>
      <c r="BM28" s="6">
        <f t="shared" si="59"/>
        <v>0</v>
      </c>
      <c r="BN28" s="7">
        <f t="shared" si="60"/>
        <v>0</v>
      </c>
      <c r="BO28" s="6">
        <f t="shared" si="61"/>
        <v>0</v>
      </c>
      <c r="BP28" s="7">
        <f t="shared" si="62"/>
        <v>0</v>
      </c>
      <c r="BQ28" s="6">
        <f t="shared" si="63"/>
        <v>0</v>
      </c>
      <c r="BR28" s="5">
        <f t="shared" si="64"/>
        <v>0</v>
      </c>
      <c r="BS28" s="6">
        <f t="shared" si="65"/>
        <v>0</v>
      </c>
      <c r="BT28" s="7">
        <f t="shared" si="66"/>
        <v>0</v>
      </c>
      <c r="BU28" s="6">
        <f t="shared" si="67"/>
        <v>0</v>
      </c>
      <c r="BV28" s="7">
        <f t="shared" si="68"/>
        <v>0</v>
      </c>
      <c r="BW28" s="6">
        <f t="shared" si="69"/>
        <v>0</v>
      </c>
      <c r="BX28" s="5">
        <f t="shared" si="70"/>
        <v>0</v>
      </c>
      <c r="BY28" s="6">
        <f t="shared" si="71"/>
        <v>0</v>
      </c>
      <c r="BZ28" s="7">
        <f t="shared" si="72"/>
        <v>0</v>
      </c>
      <c r="CA28" s="6">
        <f t="shared" si="73"/>
        <v>0</v>
      </c>
      <c r="CB28" s="7">
        <f t="shared" si="74"/>
        <v>0</v>
      </c>
      <c r="CC28" s="6">
        <f t="shared" si="75"/>
        <v>0</v>
      </c>
      <c r="CD28" s="5">
        <f t="shared" si="76"/>
        <v>0</v>
      </c>
      <c r="CE28" s="6">
        <f t="shared" si="77"/>
        <v>0</v>
      </c>
      <c r="CF28" s="7">
        <f t="shared" si="78"/>
        <v>0</v>
      </c>
      <c r="CG28" s="6">
        <f t="shared" si="79"/>
        <v>0</v>
      </c>
      <c r="CH28" s="7">
        <f t="shared" si="80"/>
        <v>0</v>
      </c>
      <c r="CI28" s="6">
        <f t="shared" si="81"/>
        <v>0</v>
      </c>
      <c r="CJ28" s="5">
        <f t="shared" si="82"/>
        <v>0</v>
      </c>
      <c r="CK28" s="6">
        <f t="shared" si="83"/>
        <v>0</v>
      </c>
      <c r="CL28" s="7">
        <f t="shared" si="84"/>
        <v>0</v>
      </c>
      <c r="CM28" s="6">
        <f t="shared" si="85"/>
        <v>0</v>
      </c>
      <c r="CN28" s="7">
        <f t="shared" si="86"/>
        <v>0</v>
      </c>
      <c r="CO28" s="6">
        <f t="shared" si="87"/>
        <v>0</v>
      </c>
      <c r="CP28" s="5">
        <f t="shared" si="88"/>
        <v>0</v>
      </c>
      <c r="CQ28" s="6">
        <f t="shared" si="89"/>
        <v>0</v>
      </c>
      <c r="CR28" s="7">
        <f t="shared" si="90"/>
        <v>0</v>
      </c>
      <c r="CS28" s="7">
        <f t="shared" si="90"/>
        <v>0</v>
      </c>
      <c r="CT28" s="7">
        <f t="shared" si="90"/>
        <v>0</v>
      </c>
      <c r="CU28" s="7">
        <f t="shared" si="90"/>
        <v>0</v>
      </c>
      <c r="CV28" s="5">
        <f t="shared" si="91"/>
        <v>0</v>
      </c>
      <c r="CW28" s="6">
        <f t="shared" si="92"/>
        <v>0</v>
      </c>
      <c r="CY28" s="7">
        <v>0</v>
      </c>
      <c r="CZ28" s="5">
        <f t="array" ref="CZ28">Summary_UpperBound</f>
        <v>0</v>
      </c>
      <c r="DA28" s="6">
        <f>IF(ROUND(CZ28-CY28,0)=0,1/IF(Summary!$B$7="minutes",1,60),CZ28-CY28)</f>
        <v>1.6666666666666666E-2</v>
      </c>
    </row>
    <row r="29" spans="1:105" x14ac:dyDescent="0.25">
      <c r="B29" s="14"/>
      <c r="E29" s="12">
        <f t="shared" ca="1" si="93"/>
        <v>44396</v>
      </c>
      <c r="F29" s="7">
        <f t="shared" si="0"/>
        <v>0</v>
      </c>
      <c r="G29" s="6">
        <f t="shared" si="1"/>
        <v>0</v>
      </c>
      <c r="H29" s="7">
        <f t="shared" si="2"/>
        <v>0</v>
      </c>
      <c r="I29" s="6">
        <f t="shared" si="3"/>
        <v>0</v>
      </c>
      <c r="J29" s="5">
        <f t="shared" si="4"/>
        <v>0</v>
      </c>
      <c r="K29" s="6">
        <f t="shared" si="5"/>
        <v>0</v>
      </c>
      <c r="L29" s="7">
        <f t="shared" si="6"/>
        <v>0</v>
      </c>
      <c r="M29" s="6">
        <f t="shared" si="7"/>
        <v>0</v>
      </c>
      <c r="N29" s="7">
        <f t="shared" si="8"/>
        <v>0</v>
      </c>
      <c r="O29" s="6">
        <f t="shared" si="9"/>
        <v>0</v>
      </c>
      <c r="P29" s="5">
        <f t="shared" si="10"/>
        <v>0</v>
      </c>
      <c r="Q29" s="6">
        <f t="shared" si="11"/>
        <v>0</v>
      </c>
      <c r="R29" s="7">
        <f t="shared" si="12"/>
        <v>0</v>
      </c>
      <c r="S29" s="6">
        <f t="shared" si="13"/>
        <v>0</v>
      </c>
      <c r="T29" s="7">
        <f t="shared" si="14"/>
        <v>0</v>
      </c>
      <c r="U29" s="6">
        <f t="shared" si="15"/>
        <v>0</v>
      </c>
      <c r="V29" s="5">
        <f t="shared" si="16"/>
        <v>0</v>
      </c>
      <c r="W29" s="6">
        <f t="shared" si="17"/>
        <v>0</v>
      </c>
      <c r="X29" s="7">
        <f t="shared" si="18"/>
        <v>0</v>
      </c>
      <c r="Y29" s="6">
        <f t="shared" si="19"/>
        <v>0</v>
      </c>
      <c r="Z29" s="7">
        <f t="shared" si="20"/>
        <v>0</v>
      </c>
      <c r="AA29" s="6">
        <f t="shared" si="21"/>
        <v>0</v>
      </c>
      <c r="AB29" s="5">
        <f t="shared" si="22"/>
        <v>0</v>
      </c>
      <c r="AC29" s="6">
        <f t="shared" si="23"/>
        <v>0</v>
      </c>
      <c r="AD29" s="7">
        <f t="shared" si="24"/>
        <v>0</v>
      </c>
      <c r="AE29" s="6">
        <f t="shared" si="25"/>
        <v>0</v>
      </c>
      <c r="AF29" s="7">
        <f t="shared" si="26"/>
        <v>0</v>
      </c>
      <c r="AG29" s="6">
        <f t="shared" si="27"/>
        <v>0</v>
      </c>
      <c r="AH29" s="5">
        <f t="shared" si="28"/>
        <v>0</v>
      </c>
      <c r="AI29" s="6">
        <f t="shared" si="29"/>
        <v>0</v>
      </c>
      <c r="AJ29" s="7">
        <f t="shared" si="30"/>
        <v>0</v>
      </c>
      <c r="AK29" s="6">
        <f t="shared" si="31"/>
        <v>0</v>
      </c>
      <c r="AL29" s="7">
        <f t="shared" si="32"/>
        <v>0</v>
      </c>
      <c r="AM29" s="6">
        <f t="shared" si="33"/>
        <v>0</v>
      </c>
      <c r="AN29" s="5">
        <f t="shared" si="34"/>
        <v>0</v>
      </c>
      <c r="AO29" s="6">
        <f t="shared" si="35"/>
        <v>0</v>
      </c>
      <c r="AP29" s="7">
        <f t="shared" si="36"/>
        <v>0</v>
      </c>
      <c r="AQ29" s="6">
        <f t="shared" si="37"/>
        <v>0</v>
      </c>
      <c r="AR29" s="7">
        <f t="shared" si="38"/>
        <v>0</v>
      </c>
      <c r="AS29" s="6">
        <f t="shared" si="39"/>
        <v>0</v>
      </c>
      <c r="AT29" s="5">
        <f t="shared" si="40"/>
        <v>0</v>
      </c>
      <c r="AU29" s="6">
        <f t="shared" si="41"/>
        <v>0</v>
      </c>
      <c r="AV29" s="7">
        <f t="shared" si="42"/>
        <v>0</v>
      </c>
      <c r="AW29" s="6">
        <f t="shared" si="43"/>
        <v>0</v>
      </c>
      <c r="AX29" s="7">
        <f t="shared" si="44"/>
        <v>0</v>
      </c>
      <c r="AY29" s="6">
        <f t="shared" si="45"/>
        <v>0</v>
      </c>
      <c r="AZ29" s="5">
        <f t="shared" si="46"/>
        <v>0</v>
      </c>
      <c r="BA29" s="6">
        <f t="shared" si="47"/>
        <v>0</v>
      </c>
      <c r="BB29" s="7">
        <f t="shared" si="48"/>
        <v>0</v>
      </c>
      <c r="BC29" s="6">
        <f t="shared" si="49"/>
        <v>0</v>
      </c>
      <c r="BD29" s="7">
        <f t="shared" si="50"/>
        <v>0</v>
      </c>
      <c r="BE29" s="6">
        <f t="shared" si="51"/>
        <v>0</v>
      </c>
      <c r="BF29" s="5">
        <f t="shared" si="52"/>
        <v>0</v>
      </c>
      <c r="BG29" s="6">
        <f t="shared" si="53"/>
        <v>0</v>
      </c>
      <c r="BH29" s="7">
        <f t="shared" si="54"/>
        <v>0</v>
      </c>
      <c r="BI29" s="6">
        <f t="shared" si="55"/>
        <v>0</v>
      </c>
      <c r="BJ29" s="7">
        <f t="shared" si="56"/>
        <v>0</v>
      </c>
      <c r="BK29" s="6">
        <f t="shared" si="57"/>
        <v>0</v>
      </c>
      <c r="BL29" s="5">
        <f t="shared" si="58"/>
        <v>0</v>
      </c>
      <c r="BM29" s="6">
        <f t="shared" si="59"/>
        <v>0</v>
      </c>
      <c r="BN29" s="7">
        <f t="shared" si="60"/>
        <v>0</v>
      </c>
      <c r="BO29" s="6">
        <f t="shared" si="61"/>
        <v>0</v>
      </c>
      <c r="BP29" s="7">
        <f t="shared" si="62"/>
        <v>0</v>
      </c>
      <c r="BQ29" s="6">
        <f t="shared" si="63"/>
        <v>0</v>
      </c>
      <c r="BR29" s="5">
        <f t="shared" si="64"/>
        <v>0</v>
      </c>
      <c r="BS29" s="6">
        <f t="shared" si="65"/>
        <v>0</v>
      </c>
      <c r="BT29" s="7">
        <f t="shared" si="66"/>
        <v>0</v>
      </c>
      <c r="BU29" s="6">
        <f t="shared" si="67"/>
        <v>0</v>
      </c>
      <c r="BV29" s="7">
        <f t="shared" si="68"/>
        <v>0</v>
      </c>
      <c r="BW29" s="6">
        <f t="shared" si="69"/>
        <v>0</v>
      </c>
      <c r="BX29" s="5">
        <f t="shared" si="70"/>
        <v>0</v>
      </c>
      <c r="BY29" s="6">
        <f t="shared" si="71"/>
        <v>0</v>
      </c>
      <c r="BZ29" s="7">
        <f t="shared" si="72"/>
        <v>0</v>
      </c>
      <c r="CA29" s="6">
        <f t="shared" si="73"/>
        <v>0</v>
      </c>
      <c r="CB29" s="7">
        <f t="shared" si="74"/>
        <v>0</v>
      </c>
      <c r="CC29" s="6">
        <f t="shared" si="75"/>
        <v>0</v>
      </c>
      <c r="CD29" s="5">
        <f t="shared" si="76"/>
        <v>0</v>
      </c>
      <c r="CE29" s="6">
        <f t="shared" si="77"/>
        <v>0</v>
      </c>
      <c r="CF29" s="7">
        <f t="shared" si="78"/>
        <v>0</v>
      </c>
      <c r="CG29" s="6">
        <f t="shared" si="79"/>
        <v>0</v>
      </c>
      <c r="CH29" s="7">
        <f t="shared" si="80"/>
        <v>0</v>
      </c>
      <c r="CI29" s="6">
        <f t="shared" si="81"/>
        <v>0</v>
      </c>
      <c r="CJ29" s="5">
        <f t="shared" si="82"/>
        <v>0</v>
      </c>
      <c r="CK29" s="6">
        <f t="shared" si="83"/>
        <v>0</v>
      </c>
      <c r="CL29" s="7">
        <f t="shared" si="84"/>
        <v>0</v>
      </c>
      <c r="CM29" s="6">
        <f t="shared" si="85"/>
        <v>0</v>
      </c>
      <c r="CN29" s="7">
        <f t="shared" si="86"/>
        <v>0</v>
      </c>
      <c r="CO29" s="6">
        <f t="shared" si="87"/>
        <v>0</v>
      </c>
      <c r="CP29" s="5">
        <f t="shared" si="88"/>
        <v>0</v>
      </c>
      <c r="CQ29" s="6">
        <f t="shared" si="89"/>
        <v>0</v>
      </c>
      <c r="CR29" s="7">
        <f t="shared" si="90"/>
        <v>0</v>
      </c>
      <c r="CS29" s="7">
        <f t="shared" si="90"/>
        <v>0</v>
      </c>
      <c r="CT29" s="7">
        <f t="shared" si="90"/>
        <v>0</v>
      </c>
      <c r="CU29" s="7">
        <f t="shared" si="90"/>
        <v>0</v>
      </c>
      <c r="CV29" s="5">
        <f t="shared" si="91"/>
        <v>0</v>
      </c>
      <c r="CW29" s="6">
        <f t="shared" si="92"/>
        <v>0</v>
      </c>
      <c r="CY29" s="7">
        <v>0</v>
      </c>
      <c r="CZ29" s="5">
        <f t="array" ref="CZ29">Summary_UpperBound</f>
        <v>0</v>
      </c>
      <c r="DA29" s="6">
        <f>IF(ROUND(CZ29-CY29,0)=0,1/IF(Summary!$B$7="minutes",1,60),CZ29-CY29)</f>
        <v>1.6666666666666666E-2</v>
      </c>
    </row>
    <row r="30" spans="1:105" x14ac:dyDescent="0.25">
      <c r="B30" s="14"/>
      <c r="E30" s="12">
        <f t="shared" ca="1" si="93"/>
        <v>44403</v>
      </c>
      <c r="F30" s="7">
        <f t="shared" si="0"/>
        <v>0</v>
      </c>
      <c r="G30" s="6">
        <f t="shared" si="1"/>
        <v>0</v>
      </c>
      <c r="H30" s="7">
        <f t="shared" si="2"/>
        <v>0</v>
      </c>
      <c r="I30" s="6">
        <f t="shared" si="3"/>
        <v>0</v>
      </c>
      <c r="J30" s="5">
        <f t="shared" si="4"/>
        <v>0</v>
      </c>
      <c r="K30" s="6">
        <f t="shared" si="5"/>
        <v>0</v>
      </c>
      <c r="L30" s="7">
        <f t="shared" si="6"/>
        <v>0</v>
      </c>
      <c r="M30" s="6">
        <f t="shared" si="7"/>
        <v>0</v>
      </c>
      <c r="N30" s="7">
        <f t="shared" si="8"/>
        <v>0</v>
      </c>
      <c r="O30" s="6">
        <f t="shared" si="9"/>
        <v>0</v>
      </c>
      <c r="P30" s="5">
        <f t="shared" si="10"/>
        <v>0</v>
      </c>
      <c r="Q30" s="6">
        <f t="shared" si="11"/>
        <v>0</v>
      </c>
      <c r="R30" s="7">
        <f t="shared" si="12"/>
        <v>0</v>
      </c>
      <c r="S30" s="6">
        <f t="shared" si="13"/>
        <v>0</v>
      </c>
      <c r="T30" s="7">
        <f t="shared" si="14"/>
        <v>0</v>
      </c>
      <c r="U30" s="6">
        <f t="shared" si="15"/>
        <v>0</v>
      </c>
      <c r="V30" s="5">
        <f t="shared" si="16"/>
        <v>0</v>
      </c>
      <c r="W30" s="6">
        <f t="shared" si="17"/>
        <v>0</v>
      </c>
      <c r="X30" s="7">
        <f t="shared" si="18"/>
        <v>0</v>
      </c>
      <c r="Y30" s="6">
        <f t="shared" si="19"/>
        <v>0</v>
      </c>
      <c r="Z30" s="7">
        <f t="shared" si="20"/>
        <v>0</v>
      </c>
      <c r="AA30" s="6">
        <f t="shared" si="21"/>
        <v>0</v>
      </c>
      <c r="AB30" s="5">
        <f t="shared" si="22"/>
        <v>0</v>
      </c>
      <c r="AC30" s="6">
        <f t="shared" si="23"/>
        <v>0</v>
      </c>
      <c r="AD30" s="7">
        <f t="shared" si="24"/>
        <v>0</v>
      </c>
      <c r="AE30" s="6">
        <f t="shared" si="25"/>
        <v>0</v>
      </c>
      <c r="AF30" s="7">
        <f t="shared" si="26"/>
        <v>0</v>
      </c>
      <c r="AG30" s="6">
        <f t="shared" si="27"/>
        <v>0</v>
      </c>
      <c r="AH30" s="5">
        <f t="shared" si="28"/>
        <v>0</v>
      </c>
      <c r="AI30" s="6">
        <f t="shared" si="29"/>
        <v>0</v>
      </c>
      <c r="AJ30" s="7">
        <f t="shared" si="30"/>
        <v>0</v>
      </c>
      <c r="AK30" s="6">
        <f t="shared" si="31"/>
        <v>0</v>
      </c>
      <c r="AL30" s="7">
        <f t="shared" si="32"/>
        <v>0</v>
      </c>
      <c r="AM30" s="6">
        <f t="shared" si="33"/>
        <v>0</v>
      </c>
      <c r="AN30" s="5">
        <f t="shared" si="34"/>
        <v>0</v>
      </c>
      <c r="AO30" s="6">
        <f t="shared" si="35"/>
        <v>0</v>
      </c>
      <c r="AP30" s="7">
        <f t="shared" si="36"/>
        <v>0</v>
      </c>
      <c r="AQ30" s="6">
        <f t="shared" si="37"/>
        <v>0</v>
      </c>
      <c r="AR30" s="7">
        <f t="shared" si="38"/>
        <v>0</v>
      </c>
      <c r="AS30" s="6">
        <f t="shared" si="39"/>
        <v>0</v>
      </c>
      <c r="AT30" s="5">
        <f t="shared" si="40"/>
        <v>0</v>
      </c>
      <c r="AU30" s="6">
        <f t="shared" si="41"/>
        <v>0</v>
      </c>
      <c r="AV30" s="7">
        <f t="shared" si="42"/>
        <v>0</v>
      </c>
      <c r="AW30" s="6">
        <f t="shared" si="43"/>
        <v>0</v>
      </c>
      <c r="AX30" s="7">
        <f t="shared" si="44"/>
        <v>0</v>
      </c>
      <c r="AY30" s="6">
        <f t="shared" si="45"/>
        <v>0</v>
      </c>
      <c r="AZ30" s="5">
        <f t="shared" si="46"/>
        <v>0</v>
      </c>
      <c r="BA30" s="6">
        <f t="shared" si="47"/>
        <v>0</v>
      </c>
      <c r="BB30" s="7">
        <f t="shared" si="48"/>
        <v>0</v>
      </c>
      <c r="BC30" s="6">
        <f t="shared" si="49"/>
        <v>0</v>
      </c>
      <c r="BD30" s="7">
        <f t="shared" si="50"/>
        <v>0</v>
      </c>
      <c r="BE30" s="6">
        <f t="shared" si="51"/>
        <v>0</v>
      </c>
      <c r="BF30" s="5">
        <f t="shared" si="52"/>
        <v>0</v>
      </c>
      <c r="BG30" s="6">
        <f t="shared" si="53"/>
        <v>0</v>
      </c>
      <c r="BH30" s="7">
        <f t="shared" si="54"/>
        <v>0</v>
      </c>
      <c r="BI30" s="6">
        <f t="shared" si="55"/>
        <v>0</v>
      </c>
      <c r="BJ30" s="7">
        <f t="shared" si="56"/>
        <v>0</v>
      </c>
      <c r="BK30" s="6">
        <f t="shared" si="57"/>
        <v>0</v>
      </c>
      <c r="BL30" s="5">
        <f t="shared" si="58"/>
        <v>0</v>
      </c>
      <c r="BM30" s="6">
        <f t="shared" si="59"/>
        <v>0</v>
      </c>
      <c r="BN30" s="7">
        <f t="shared" si="60"/>
        <v>0</v>
      </c>
      <c r="BO30" s="6">
        <f t="shared" si="61"/>
        <v>0</v>
      </c>
      <c r="BP30" s="7">
        <f t="shared" si="62"/>
        <v>0</v>
      </c>
      <c r="BQ30" s="6">
        <f t="shared" si="63"/>
        <v>0</v>
      </c>
      <c r="BR30" s="5">
        <f t="shared" si="64"/>
        <v>0</v>
      </c>
      <c r="BS30" s="6">
        <f t="shared" si="65"/>
        <v>0</v>
      </c>
      <c r="BT30" s="7">
        <f t="shared" si="66"/>
        <v>0</v>
      </c>
      <c r="BU30" s="6">
        <f t="shared" si="67"/>
        <v>0</v>
      </c>
      <c r="BV30" s="7">
        <f t="shared" si="68"/>
        <v>0</v>
      </c>
      <c r="BW30" s="6">
        <f t="shared" si="69"/>
        <v>0</v>
      </c>
      <c r="BX30" s="5">
        <f t="shared" si="70"/>
        <v>0</v>
      </c>
      <c r="BY30" s="6">
        <f t="shared" si="71"/>
        <v>0</v>
      </c>
      <c r="BZ30" s="7">
        <f t="shared" si="72"/>
        <v>0</v>
      </c>
      <c r="CA30" s="6">
        <f t="shared" si="73"/>
        <v>0</v>
      </c>
      <c r="CB30" s="7">
        <f t="shared" si="74"/>
        <v>0</v>
      </c>
      <c r="CC30" s="6">
        <f t="shared" si="75"/>
        <v>0</v>
      </c>
      <c r="CD30" s="5">
        <f t="shared" si="76"/>
        <v>0</v>
      </c>
      <c r="CE30" s="6">
        <f t="shared" si="77"/>
        <v>0</v>
      </c>
      <c r="CF30" s="7">
        <f t="shared" si="78"/>
        <v>0</v>
      </c>
      <c r="CG30" s="6">
        <f t="shared" si="79"/>
        <v>0</v>
      </c>
      <c r="CH30" s="7">
        <f t="shared" si="80"/>
        <v>0</v>
      </c>
      <c r="CI30" s="6">
        <f t="shared" si="81"/>
        <v>0</v>
      </c>
      <c r="CJ30" s="5">
        <f t="shared" si="82"/>
        <v>0</v>
      </c>
      <c r="CK30" s="6">
        <f t="shared" si="83"/>
        <v>0</v>
      </c>
      <c r="CL30" s="7">
        <f t="shared" si="84"/>
        <v>0</v>
      </c>
      <c r="CM30" s="6">
        <f t="shared" si="85"/>
        <v>0</v>
      </c>
      <c r="CN30" s="7">
        <f t="shared" si="86"/>
        <v>0</v>
      </c>
      <c r="CO30" s="6">
        <f t="shared" si="87"/>
        <v>0</v>
      </c>
      <c r="CP30" s="5">
        <f t="shared" si="88"/>
        <v>0</v>
      </c>
      <c r="CQ30" s="6">
        <f t="shared" si="89"/>
        <v>0</v>
      </c>
      <c r="CR30" s="7">
        <f t="shared" si="90"/>
        <v>0</v>
      </c>
      <c r="CS30" s="7">
        <f t="shared" si="90"/>
        <v>0</v>
      </c>
      <c r="CT30" s="7">
        <f t="shared" si="90"/>
        <v>0</v>
      </c>
      <c r="CU30" s="7">
        <f t="shared" si="90"/>
        <v>0</v>
      </c>
      <c r="CV30" s="5">
        <f t="shared" si="91"/>
        <v>0</v>
      </c>
      <c r="CW30" s="6">
        <f t="shared" si="92"/>
        <v>0</v>
      </c>
      <c r="CY30" s="7">
        <v>0</v>
      </c>
      <c r="CZ30" s="5">
        <f t="array" ref="CZ30">Summary_UpperBound</f>
        <v>0</v>
      </c>
      <c r="DA30" s="6">
        <f>IF(ROUND(CZ30-CY30,0)=0,1/IF(Summary!$B$7="minutes",1,60),CZ30-CY30)</f>
        <v>1.6666666666666666E-2</v>
      </c>
    </row>
    <row r="31" spans="1:105" x14ac:dyDescent="0.25">
      <c r="B31" s="14"/>
      <c r="E31" s="12">
        <f t="shared" ca="1" si="93"/>
        <v>44410</v>
      </c>
      <c r="F31" s="7">
        <f t="shared" si="0"/>
        <v>0</v>
      </c>
      <c r="G31" s="6">
        <f t="shared" si="1"/>
        <v>0</v>
      </c>
      <c r="H31" s="7">
        <f t="shared" si="2"/>
        <v>0</v>
      </c>
      <c r="I31" s="6">
        <f t="shared" si="3"/>
        <v>0</v>
      </c>
      <c r="J31" s="5">
        <f t="shared" si="4"/>
        <v>0</v>
      </c>
      <c r="K31" s="6">
        <f t="shared" si="5"/>
        <v>0</v>
      </c>
      <c r="L31" s="7">
        <f t="shared" si="6"/>
        <v>0</v>
      </c>
      <c r="M31" s="6">
        <f t="shared" si="7"/>
        <v>0</v>
      </c>
      <c r="N31" s="7">
        <f t="shared" si="8"/>
        <v>0</v>
      </c>
      <c r="O31" s="6">
        <f t="shared" si="9"/>
        <v>0</v>
      </c>
      <c r="P31" s="5">
        <f t="shared" si="10"/>
        <v>0</v>
      </c>
      <c r="Q31" s="6">
        <f t="shared" si="11"/>
        <v>0</v>
      </c>
      <c r="R31" s="7">
        <f t="shared" si="12"/>
        <v>0</v>
      </c>
      <c r="S31" s="6">
        <f t="shared" si="13"/>
        <v>0</v>
      </c>
      <c r="T31" s="7">
        <f t="shared" si="14"/>
        <v>0</v>
      </c>
      <c r="U31" s="6">
        <f t="shared" si="15"/>
        <v>0</v>
      </c>
      <c r="V31" s="5">
        <f t="shared" si="16"/>
        <v>0</v>
      </c>
      <c r="W31" s="6">
        <f t="shared" si="17"/>
        <v>0</v>
      </c>
      <c r="X31" s="7">
        <f t="shared" si="18"/>
        <v>0</v>
      </c>
      <c r="Y31" s="6">
        <f t="shared" si="19"/>
        <v>0</v>
      </c>
      <c r="Z31" s="7">
        <f t="shared" si="20"/>
        <v>0</v>
      </c>
      <c r="AA31" s="6">
        <f t="shared" si="21"/>
        <v>0</v>
      </c>
      <c r="AB31" s="5">
        <f t="shared" si="22"/>
        <v>0</v>
      </c>
      <c r="AC31" s="6">
        <f t="shared" si="23"/>
        <v>0</v>
      </c>
      <c r="AD31" s="7">
        <f t="shared" si="24"/>
        <v>0</v>
      </c>
      <c r="AE31" s="6">
        <f t="shared" si="25"/>
        <v>0</v>
      </c>
      <c r="AF31" s="7">
        <f t="shared" si="26"/>
        <v>0</v>
      </c>
      <c r="AG31" s="6">
        <f t="shared" si="27"/>
        <v>0</v>
      </c>
      <c r="AH31" s="5">
        <f t="shared" si="28"/>
        <v>0</v>
      </c>
      <c r="AI31" s="6">
        <f t="shared" si="29"/>
        <v>0</v>
      </c>
      <c r="AJ31" s="7">
        <f t="shared" si="30"/>
        <v>0</v>
      </c>
      <c r="AK31" s="6">
        <f t="shared" si="31"/>
        <v>0</v>
      </c>
      <c r="AL31" s="7">
        <f t="shared" si="32"/>
        <v>0</v>
      </c>
      <c r="AM31" s="6">
        <f t="shared" si="33"/>
        <v>0</v>
      </c>
      <c r="AN31" s="5">
        <f t="shared" si="34"/>
        <v>0</v>
      </c>
      <c r="AO31" s="6">
        <f t="shared" si="35"/>
        <v>0</v>
      </c>
      <c r="AP31" s="7">
        <f t="shared" si="36"/>
        <v>0</v>
      </c>
      <c r="AQ31" s="6">
        <f t="shared" si="37"/>
        <v>0</v>
      </c>
      <c r="AR31" s="7">
        <f t="shared" si="38"/>
        <v>0</v>
      </c>
      <c r="AS31" s="6">
        <f t="shared" si="39"/>
        <v>0</v>
      </c>
      <c r="AT31" s="5">
        <f t="shared" si="40"/>
        <v>0</v>
      </c>
      <c r="AU31" s="6">
        <f t="shared" si="41"/>
        <v>0</v>
      </c>
      <c r="AV31" s="7">
        <f t="shared" si="42"/>
        <v>0</v>
      </c>
      <c r="AW31" s="6">
        <f t="shared" si="43"/>
        <v>0</v>
      </c>
      <c r="AX31" s="7">
        <f t="shared" si="44"/>
        <v>0</v>
      </c>
      <c r="AY31" s="6">
        <f t="shared" si="45"/>
        <v>0</v>
      </c>
      <c r="AZ31" s="5">
        <f t="shared" si="46"/>
        <v>0</v>
      </c>
      <c r="BA31" s="6">
        <f t="shared" si="47"/>
        <v>0</v>
      </c>
      <c r="BB31" s="7">
        <f t="shared" si="48"/>
        <v>0</v>
      </c>
      <c r="BC31" s="6">
        <f t="shared" si="49"/>
        <v>0</v>
      </c>
      <c r="BD31" s="7">
        <f t="shared" si="50"/>
        <v>0</v>
      </c>
      <c r="BE31" s="6">
        <f t="shared" si="51"/>
        <v>0</v>
      </c>
      <c r="BF31" s="5">
        <f t="shared" si="52"/>
        <v>0</v>
      </c>
      <c r="BG31" s="6">
        <f t="shared" si="53"/>
        <v>0</v>
      </c>
      <c r="BH31" s="7">
        <f t="shared" si="54"/>
        <v>0</v>
      </c>
      <c r="BI31" s="6">
        <f t="shared" si="55"/>
        <v>0</v>
      </c>
      <c r="BJ31" s="7">
        <f t="shared" si="56"/>
        <v>0</v>
      </c>
      <c r="BK31" s="6">
        <f t="shared" si="57"/>
        <v>0</v>
      </c>
      <c r="BL31" s="5">
        <f t="shared" si="58"/>
        <v>0</v>
      </c>
      <c r="BM31" s="6">
        <f t="shared" si="59"/>
        <v>0</v>
      </c>
      <c r="BN31" s="7">
        <f t="shared" si="60"/>
        <v>0</v>
      </c>
      <c r="BO31" s="6">
        <f t="shared" si="61"/>
        <v>0</v>
      </c>
      <c r="BP31" s="7">
        <f t="shared" si="62"/>
        <v>0</v>
      </c>
      <c r="BQ31" s="6">
        <f t="shared" si="63"/>
        <v>0</v>
      </c>
      <c r="BR31" s="5">
        <f t="shared" si="64"/>
        <v>0</v>
      </c>
      <c r="BS31" s="6">
        <f t="shared" si="65"/>
        <v>0</v>
      </c>
      <c r="BT31" s="7">
        <f t="shared" si="66"/>
        <v>0</v>
      </c>
      <c r="BU31" s="6">
        <f t="shared" si="67"/>
        <v>0</v>
      </c>
      <c r="BV31" s="7">
        <f t="shared" si="68"/>
        <v>0</v>
      </c>
      <c r="BW31" s="6">
        <f t="shared" si="69"/>
        <v>0</v>
      </c>
      <c r="BX31" s="5">
        <f t="shared" si="70"/>
        <v>0</v>
      </c>
      <c r="BY31" s="6">
        <f t="shared" si="71"/>
        <v>0</v>
      </c>
      <c r="BZ31" s="7">
        <f t="shared" si="72"/>
        <v>0</v>
      </c>
      <c r="CA31" s="6">
        <f t="shared" si="73"/>
        <v>0</v>
      </c>
      <c r="CB31" s="7">
        <f t="shared" si="74"/>
        <v>0</v>
      </c>
      <c r="CC31" s="6">
        <f t="shared" si="75"/>
        <v>0</v>
      </c>
      <c r="CD31" s="5">
        <f t="shared" si="76"/>
        <v>0</v>
      </c>
      <c r="CE31" s="6">
        <f t="shared" si="77"/>
        <v>0</v>
      </c>
      <c r="CF31" s="7">
        <f t="shared" si="78"/>
        <v>0</v>
      </c>
      <c r="CG31" s="6">
        <f t="shared" si="79"/>
        <v>0</v>
      </c>
      <c r="CH31" s="7">
        <f t="shared" si="80"/>
        <v>0</v>
      </c>
      <c r="CI31" s="6">
        <f t="shared" si="81"/>
        <v>0</v>
      </c>
      <c r="CJ31" s="5">
        <f t="shared" si="82"/>
        <v>0</v>
      </c>
      <c r="CK31" s="6">
        <f t="shared" si="83"/>
        <v>0</v>
      </c>
      <c r="CL31" s="7">
        <f t="shared" si="84"/>
        <v>0</v>
      </c>
      <c r="CM31" s="6">
        <f t="shared" si="85"/>
        <v>0</v>
      </c>
      <c r="CN31" s="7">
        <f t="shared" si="86"/>
        <v>0</v>
      </c>
      <c r="CO31" s="6">
        <f t="shared" si="87"/>
        <v>0</v>
      </c>
      <c r="CP31" s="5">
        <f t="shared" si="88"/>
        <v>0</v>
      </c>
      <c r="CQ31" s="6">
        <f t="shared" si="89"/>
        <v>0</v>
      </c>
      <c r="CR31" s="7">
        <f t="shared" si="90"/>
        <v>0</v>
      </c>
      <c r="CS31" s="7">
        <f t="shared" si="90"/>
        <v>0</v>
      </c>
      <c r="CT31" s="7">
        <f t="shared" si="90"/>
        <v>0</v>
      </c>
      <c r="CU31" s="7">
        <f t="shared" si="90"/>
        <v>0</v>
      </c>
      <c r="CV31" s="5">
        <f t="shared" si="91"/>
        <v>0</v>
      </c>
      <c r="CW31" s="6">
        <f t="shared" si="92"/>
        <v>0</v>
      </c>
      <c r="CY31" s="7">
        <v>0</v>
      </c>
      <c r="CZ31" s="5">
        <f t="array" ref="CZ31">Summary_UpperBound</f>
        <v>0</v>
      </c>
      <c r="DA31" s="6">
        <f>IF(ROUND(CZ31-CY31,0)=0,1/IF(Summary!$B$7="minutes",1,60),CZ31-CY31)</f>
        <v>1.6666666666666666E-2</v>
      </c>
    </row>
    <row r="32" spans="1:105" x14ac:dyDescent="0.25">
      <c r="B32" s="14"/>
      <c r="E32" s="12">
        <f t="shared" ca="1" si="93"/>
        <v>44417</v>
      </c>
      <c r="F32" s="7">
        <f t="shared" si="0"/>
        <v>0</v>
      </c>
      <c r="G32" s="6">
        <f t="shared" si="1"/>
        <v>0</v>
      </c>
      <c r="H32" s="7">
        <f t="shared" si="2"/>
        <v>0</v>
      </c>
      <c r="I32" s="6">
        <f t="shared" si="3"/>
        <v>0</v>
      </c>
      <c r="J32" s="5">
        <f t="shared" si="4"/>
        <v>0</v>
      </c>
      <c r="K32" s="6">
        <f t="shared" si="5"/>
        <v>0</v>
      </c>
      <c r="L32" s="7">
        <f t="shared" si="6"/>
        <v>0</v>
      </c>
      <c r="M32" s="6">
        <f t="shared" si="7"/>
        <v>0</v>
      </c>
      <c r="N32" s="7">
        <f t="shared" si="8"/>
        <v>0</v>
      </c>
      <c r="O32" s="6">
        <f t="shared" si="9"/>
        <v>0</v>
      </c>
      <c r="P32" s="5">
        <f t="shared" si="10"/>
        <v>0</v>
      </c>
      <c r="Q32" s="6">
        <f t="shared" si="11"/>
        <v>0</v>
      </c>
      <c r="R32" s="7">
        <f t="shared" si="12"/>
        <v>0</v>
      </c>
      <c r="S32" s="6">
        <f t="shared" si="13"/>
        <v>0</v>
      </c>
      <c r="T32" s="7">
        <f t="shared" si="14"/>
        <v>0</v>
      </c>
      <c r="U32" s="6">
        <f t="shared" si="15"/>
        <v>0</v>
      </c>
      <c r="V32" s="5">
        <f t="shared" si="16"/>
        <v>0</v>
      </c>
      <c r="W32" s="6">
        <f t="shared" si="17"/>
        <v>0</v>
      </c>
      <c r="X32" s="7">
        <f t="shared" si="18"/>
        <v>0</v>
      </c>
      <c r="Y32" s="6">
        <f t="shared" si="19"/>
        <v>0</v>
      </c>
      <c r="Z32" s="7">
        <f t="shared" si="20"/>
        <v>0</v>
      </c>
      <c r="AA32" s="6">
        <f t="shared" si="21"/>
        <v>0</v>
      </c>
      <c r="AB32" s="5">
        <f t="shared" si="22"/>
        <v>0</v>
      </c>
      <c r="AC32" s="6">
        <f t="shared" si="23"/>
        <v>0</v>
      </c>
      <c r="AD32" s="7">
        <f t="shared" si="24"/>
        <v>0</v>
      </c>
      <c r="AE32" s="6">
        <f t="shared" si="25"/>
        <v>0</v>
      </c>
      <c r="AF32" s="7">
        <f t="shared" si="26"/>
        <v>0</v>
      </c>
      <c r="AG32" s="6">
        <f t="shared" si="27"/>
        <v>0</v>
      </c>
      <c r="AH32" s="5">
        <f t="shared" si="28"/>
        <v>0</v>
      </c>
      <c r="AI32" s="6">
        <f t="shared" si="29"/>
        <v>0</v>
      </c>
      <c r="AJ32" s="7">
        <f t="shared" si="30"/>
        <v>0</v>
      </c>
      <c r="AK32" s="6">
        <f t="shared" si="31"/>
        <v>0</v>
      </c>
      <c r="AL32" s="7">
        <f t="shared" si="32"/>
        <v>0</v>
      </c>
      <c r="AM32" s="6">
        <f t="shared" si="33"/>
        <v>0</v>
      </c>
      <c r="AN32" s="5">
        <f t="shared" si="34"/>
        <v>0</v>
      </c>
      <c r="AO32" s="6">
        <f t="shared" si="35"/>
        <v>0</v>
      </c>
      <c r="AP32" s="7">
        <f t="shared" si="36"/>
        <v>0</v>
      </c>
      <c r="AQ32" s="6">
        <f t="shared" si="37"/>
        <v>0</v>
      </c>
      <c r="AR32" s="7">
        <f t="shared" si="38"/>
        <v>0</v>
      </c>
      <c r="AS32" s="6">
        <f t="shared" si="39"/>
        <v>0</v>
      </c>
      <c r="AT32" s="5">
        <f t="shared" si="40"/>
        <v>0</v>
      </c>
      <c r="AU32" s="6">
        <f t="shared" si="41"/>
        <v>0</v>
      </c>
      <c r="AV32" s="7">
        <f t="shared" si="42"/>
        <v>0</v>
      </c>
      <c r="AW32" s="6">
        <f t="shared" si="43"/>
        <v>0</v>
      </c>
      <c r="AX32" s="7">
        <f t="shared" si="44"/>
        <v>0</v>
      </c>
      <c r="AY32" s="6">
        <f t="shared" si="45"/>
        <v>0</v>
      </c>
      <c r="AZ32" s="5">
        <f t="shared" si="46"/>
        <v>0</v>
      </c>
      <c r="BA32" s="6">
        <f t="shared" si="47"/>
        <v>0</v>
      </c>
      <c r="BB32" s="7">
        <f t="shared" si="48"/>
        <v>0</v>
      </c>
      <c r="BC32" s="6">
        <f t="shared" si="49"/>
        <v>0</v>
      </c>
      <c r="BD32" s="7">
        <f t="shared" si="50"/>
        <v>0</v>
      </c>
      <c r="BE32" s="6">
        <f t="shared" si="51"/>
        <v>0</v>
      </c>
      <c r="BF32" s="5">
        <f t="shared" si="52"/>
        <v>0</v>
      </c>
      <c r="BG32" s="6">
        <f t="shared" si="53"/>
        <v>0</v>
      </c>
      <c r="BH32" s="7">
        <f t="shared" si="54"/>
        <v>0</v>
      </c>
      <c r="BI32" s="6">
        <f t="shared" si="55"/>
        <v>0</v>
      </c>
      <c r="BJ32" s="7">
        <f t="shared" si="56"/>
        <v>0</v>
      </c>
      <c r="BK32" s="6">
        <f t="shared" si="57"/>
        <v>0</v>
      </c>
      <c r="BL32" s="5">
        <f t="shared" si="58"/>
        <v>0</v>
      </c>
      <c r="BM32" s="6">
        <f t="shared" si="59"/>
        <v>0</v>
      </c>
      <c r="BN32" s="7">
        <f t="shared" si="60"/>
        <v>0</v>
      </c>
      <c r="BO32" s="6">
        <f t="shared" si="61"/>
        <v>0</v>
      </c>
      <c r="BP32" s="7">
        <f t="shared" si="62"/>
        <v>0</v>
      </c>
      <c r="BQ32" s="6">
        <f t="shared" si="63"/>
        <v>0</v>
      </c>
      <c r="BR32" s="5">
        <f t="shared" si="64"/>
        <v>0</v>
      </c>
      <c r="BS32" s="6">
        <f t="shared" si="65"/>
        <v>0</v>
      </c>
      <c r="BT32" s="7">
        <f t="shared" si="66"/>
        <v>0</v>
      </c>
      <c r="BU32" s="6">
        <f t="shared" si="67"/>
        <v>0</v>
      </c>
      <c r="BV32" s="7">
        <f t="shared" si="68"/>
        <v>0</v>
      </c>
      <c r="BW32" s="6">
        <f t="shared" si="69"/>
        <v>0</v>
      </c>
      <c r="BX32" s="5">
        <f t="shared" si="70"/>
        <v>0</v>
      </c>
      <c r="BY32" s="6">
        <f t="shared" si="71"/>
        <v>0</v>
      </c>
      <c r="BZ32" s="7">
        <f t="shared" si="72"/>
        <v>0</v>
      </c>
      <c r="CA32" s="6">
        <f t="shared" si="73"/>
        <v>0</v>
      </c>
      <c r="CB32" s="7">
        <f t="shared" si="74"/>
        <v>0</v>
      </c>
      <c r="CC32" s="6">
        <f t="shared" si="75"/>
        <v>0</v>
      </c>
      <c r="CD32" s="5">
        <f t="shared" si="76"/>
        <v>0</v>
      </c>
      <c r="CE32" s="6">
        <f t="shared" si="77"/>
        <v>0</v>
      </c>
      <c r="CF32" s="7">
        <f t="shared" si="78"/>
        <v>0</v>
      </c>
      <c r="CG32" s="6">
        <f t="shared" si="79"/>
        <v>0</v>
      </c>
      <c r="CH32" s="7">
        <f t="shared" si="80"/>
        <v>0</v>
      </c>
      <c r="CI32" s="6">
        <f t="shared" si="81"/>
        <v>0</v>
      </c>
      <c r="CJ32" s="5">
        <f t="shared" si="82"/>
        <v>0</v>
      </c>
      <c r="CK32" s="6">
        <f t="shared" si="83"/>
        <v>0</v>
      </c>
      <c r="CL32" s="7">
        <f t="shared" si="84"/>
        <v>0</v>
      </c>
      <c r="CM32" s="6">
        <f t="shared" si="85"/>
        <v>0</v>
      </c>
      <c r="CN32" s="7">
        <f t="shared" si="86"/>
        <v>0</v>
      </c>
      <c r="CO32" s="6">
        <f t="shared" si="87"/>
        <v>0</v>
      </c>
      <c r="CP32" s="5">
        <f t="shared" si="88"/>
        <v>0</v>
      </c>
      <c r="CQ32" s="6">
        <f t="shared" si="89"/>
        <v>0</v>
      </c>
      <c r="CR32" s="7">
        <f t="shared" si="90"/>
        <v>0</v>
      </c>
      <c r="CS32" s="7">
        <f t="shared" si="90"/>
        <v>0</v>
      </c>
      <c r="CT32" s="7">
        <f t="shared" si="90"/>
        <v>0</v>
      </c>
      <c r="CU32" s="7">
        <f t="shared" si="90"/>
        <v>0</v>
      </c>
      <c r="CV32" s="5">
        <f t="shared" si="91"/>
        <v>0</v>
      </c>
      <c r="CW32" s="6">
        <f t="shared" si="92"/>
        <v>0</v>
      </c>
      <c r="CY32" s="7">
        <v>0</v>
      </c>
      <c r="CZ32" s="5">
        <f t="array" ref="CZ32">Summary_UpperBound</f>
        <v>0</v>
      </c>
      <c r="DA32" s="6">
        <f>IF(ROUND(CZ32-CY32,0)=0,1/IF(Summary!$B$7="minutes",1,60),CZ32-CY32)</f>
        <v>1.6666666666666666E-2</v>
      </c>
    </row>
    <row r="33" spans="2:105" x14ac:dyDescent="0.25">
      <c r="B33" s="14"/>
      <c r="E33" s="12">
        <f t="shared" ca="1" si="93"/>
        <v>44424</v>
      </c>
      <c r="F33" s="7">
        <f t="shared" si="0"/>
        <v>0</v>
      </c>
      <c r="G33" s="6">
        <f t="shared" si="1"/>
        <v>0</v>
      </c>
      <c r="H33" s="7">
        <f t="shared" si="2"/>
        <v>0</v>
      </c>
      <c r="I33" s="6">
        <f t="shared" si="3"/>
        <v>0</v>
      </c>
      <c r="J33" s="5">
        <f t="shared" si="4"/>
        <v>0</v>
      </c>
      <c r="K33" s="6">
        <f t="shared" si="5"/>
        <v>0</v>
      </c>
      <c r="L33" s="7">
        <f t="shared" si="6"/>
        <v>0</v>
      </c>
      <c r="M33" s="6">
        <f t="shared" si="7"/>
        <v>0</v>
      </c>
      <c r="N33" s="7">
        <f t="shared" si="8"/>
        <v>0</v>
      </c>
      <c r="O33" s="6">
        <f t="shared" si="9"/>
        <v>0</v>
      </c>
      <c r="P33" s="5">
        <f t="shared" si="10"/>
        <v>0</v>
      </c>
      <c r="Q33" s="6">
        <f t="shared" si="11"/>
        <v>0</v>
      </c>
      <c r="R33" s="7">
        <f t="shared" si="12"/>
        <v>0</v>
      </c>
      <c r="S33" s="6">
        <f t="shared" si="13"/>
        <v>0</v>
      </c>
      <c r="T33" s="7">
        <f t="shared" si="14"/>
        <v>0</v>
      </c>
      <c r="U33" s="6">
        <f t="shared" si="15"/>
        <v>0</v>
      </c>
      <c r="V33" s="5">
        <f t="shared" si="16"/>
        <v>0</v>
      </c>
      <c r="W33" s="6">
        <f t="shared" si="17"/>
        <v>0</v>
      </c>
      <c r="X33" s="7">
        <f t="shared" si="18"/>
        <v>0</v>
      </c>
      <c r="Y33" s="6">
        <f t="shared" si="19"/>
        <v>0</v>
      </c>
      <c r="Z33" s="7">
        <f t="shared" si="20"/>
        <v>0</v>
      </c>
      <c r="AA33" s="6">
        <f t="shared" si="21"/>
        <v>0</v>
      </c>
      <c r="AB33" s="5">
        <f t="shared" si="22"/>
        <v>0</v>
      </c>
      <c r="AC33" s="6">
        <f t="shared" si="23"/>
        <v>0</v>
      </c>
      <c r="AD33" s="7">
        <f t="shared" si="24"/>
        <v>0</v>
      </c>
      <c r="AE33" s="6">
        <f t="shared" si="25"/>
        <v>0</v>
      </c>
      <c r="AF33" s="7">
        <f t="shared" si="26"/>
        <v>0</v>
      </c>
      <c r="AG33" s="6">
        <f t="shared" si="27"/>
        <v>0</v>
      </c>
      <c r="AH33" s="5">
        <f t="shared" si="28"/>
        <v>0</v>
      </c>
      <c r="AI33" s="6">
        <f t="shared" si="29"/>
        <v>0</v>
      </c>
      <c r="AJ33" s="7">
        <f t="shared" si="30"/>
        <v>0</v>
      </c>
      <c r="AK33" s="6">
        <f t="shared" si="31"/>
        <v>0</v>
      </c>
      <c r="AL33" s="7">
        <f t="shared" si="32"/>
        <v>0</v>
      </c>
      <c r="AM33" s="6">
        <f t="shared" si="33"/>
        <v>0</v>
      </c>
      <c r="AN33" s="5">
        <f t="shared" si="34"/>
        <v>0</v>
      </c>
      <c r="AO33" s="6">
        <f t="shared" si="35"/>
        <v>0</v>
      </c>
      <c r="AP33" s="7">
        <f t="shared" si="36"/>
        <v>0</v>
      </c>
      <c r="AQ33" s="6">
        <f t="shared" si="37"/>
        <v>0</v>
      </c>
      <c r="AR33" s="7">
        <f t="shared" si="38"/>
        <v>0</v>
      </c>
      <c r="AS33" s="6">
        <f t="shared" si="39"/>
        <v>0</v>
      </c>
      <c r="AT33" s="5">
        <f t="shared" si="40"/>
        <v>0</v>
      </c>
      <c r="AU33" s="6">
        <f t="shared" si="41"/>
        <v>0</v>
      </c>
      <c r="AV33" s="7">
        <f t="shared" si="42"/>
        <v>0</v>
      </c>
      <c r="AW33" s="6">
        <f t="shared" si="43"/>
        <v>0</v>
      </c>
      <c r="AX33" s="7">
        <f t="shared" si="44"/>
        <v>0</v>
      </c>
      <c r="AY33" s="6">
        <f t="shared" si="45"/>
        <v>0</v>
      </c>
      <c r="AZ33" s="5">
        <f t="shared" si="46"/>
        <v>0</v>
      </c>
      <c r="BA33" s="6">
        <f t="shared" si="47"/>
        <v>0</v>
      </c>
      <c r="BB33" s="7">
        <f t="shared" si="48"/>
        <v>0</v>
      </c>
      <c r="BC33" s="6">
        <f t="shared" si="49"/>
        <v>0</v>
      </c>
      <c r="BD33" s="7">
        <f t="shared" si="50"/>
        <v>0</v>
      </c>
      <c r="BE33" s="6">
        <f t="shared" si="51"/>
        <v>0</v>
      </c>
      <c r="BF33" s="5">
        <f t="shared" si="52"/>
        <v>0</v>
      </c>
      <c r="BG33" s="6">
        <f t="shared" si="53"/>
        <v>0</v>
      </c>
      <c r="BH33" s="7">
        <f t="shared" si="54"/>
        <v>0</v>
      </c>
      <c r="BI33" s="6">
        <f t="shared" si="55"/>
        <v>0</v>
      </c>
      <c r="BJ33" s="7">
        <f t="shared" si="56"/>
        <v>0</v>
      </c>
      <c r="BK33" s="6">
        <f t="shared" si="57"/>
        <v>0</v>
      </c>
      <c r="BL33" s="5">
        <f t="shared" si="58"/>
        <v>0</v>
      </c>
      <c r="BM33" s="6">
        <f t="shared" si="59"/>
        <v>0</v>
      </c>
      <c r="BN33" s="7">
        <f t="shared" si="60"/>
        <v>0</v>
      </c>
      <c r="BO33" s="6">
        <f t="shared" si="61"/>
        <v>0</v>
      </c>
      <c r="BP33" s="7">
        <f t="shared" si="62"/>
        <v>0</v>
      </c>
      <c r="BQ33" s="6">
        <f t="shared" si="63"/>
        <v>0</v>
      </c>
      <c r="BR33" s="5">
        <f t="shared" si="64"/>
        <v>0</v>
      </c>
      <c r="BS33" s="6">
        <f t="shared" si="65"/>
        <v>0</v>
      </c>
      <c r="BT33" s="7">
        <f t="shared" si="66"/>
        <v>0</v>
      </c>
      <c r="BU33" s="6">
        <f t="shared" si="67"/>
        <v>0</v>
      </c>
      <c r="BV33" s="7">
        <f t="shared" si="68"/>
        <v>0</v>
      </c>
      <c r="BW33" s="6">
        <f t="shared" si="69"/>
        <v>0</v>
      </c>
      <c r="BX33" s="5">
        <f t="shared" si="70"/>
        <v>0</v>
      </c>
      <c r="BY33" s="6">
        <f t="shared" si="71"/>
        <v>0</v>
      </c>
      <c r="BZ33" s="7">
        <f t="shared" si="72"/>
        <v>0</v>
      </c>
      <c r="CA33" s="6">
        <f t="shared" si="73"/>
        <v>0</v>
      </c>
      <c r="CB33" s="7">
        <f t="shared" si="74"/>
        <v>0</v>
      </c>
      <c r="CC33" s="6">
        <f t="shared" si="75"/>
        <v>0</v>
      </c>
      <c r="CD33" s="5">
        <f t="shared" si="76"/>
        <v>0</v>
      </c>
      <c r="CE33" s="6">
        <f t="shared" si="77"/>
        <v>0</v>
      </c>
      <c r="CF33" s="7">
        <f t="shared" si="78"/>
        <v>0</v>
      </c>
      <c r="CG33" s="6">
        <f t="shared" si="79"/>
        <v>0</v>
      </c>
      <c r="CH33" s="7">
        <f t="shared" si="80"/>
        <v>0</v>
      </c>
      <c r="CI33" s="6">
        <f t="shared" si="81"/>
        <v>0</v>
      </c>
      <c r="CJ33" s="5">
        <f t="shared" si="82"/>
        <v>0</v>
      </c>
      <c r="CK33" s="6">
        <f t="shared" si="83"/>
        <v>0</v>
      </c>
      <c r="CL33" s="7">
        <f t="shared" si="84"/>
        <v>0</v>
      </c>
      <c r="CM33" s="6">
        <f t="shared" si="85"/>
        <v>0</v>
      </c>
      <c r="CN33" s="7">
        <f t="shared" si="86"/>
        <v>0</v>
      </c>
      <c r="CO33" s="6">
        <f t="shared" si="87"/>
        <v>0</v>
      </c>
      <c r="CP33" s="5">
        <f t="shared" si="88"/>
        <v>0</v>
      </c>
      <c r="CQ33" s="6">
        <f t="shared" si="89"/>
        <v>0</v>
      </c>
      <c r="CR33" s="7">
        <f t="shared" si="90"/>
        <v>0</v>
      </c>
      <c r="CS33" s="7">
        <f t="shared" si="90"/>
        <v>0</v>
      </c>
      <c r="CT33" s="7">
        <f t="shared" si="90"/>
        <v>0</v>
      </c>
      <c r="CU33" s="7">
        <f t="shared" si="90"/>
        <v>0</v>
      </c>
      <c r="CV33" s="5">
        <f t="shared" si="91"/>
        <v>0</v>
      </c>
      <c r="CW33" s="6">
        <f t="shared" si="92"/>
        <v>0</v>
      </c>
      <c r="CY33" s="7">
        <v>0</v>
      </c>
      <c r="CZ33" s="5">
        <f t="array" ref="CZ33">Summary_UpperBound</f>
        <v>0</v>
      </c>
      <c r="DA33" s="6">
        <f>IF(ROUND(CZ33-CY33,0)=0,1/IF(Summary!$B$7="minutes",1,60),CZ33-CY33)</f>
        <v>1.6666666666666666E-2</v>
      </c>
    </row>
    <row r="34" spans="2:105" x14ac:dyDescent="0.25">
      <c r="B34" s="14"/>
      <c r="E34" s="12">
        <f t="shared" ca="1" si="93"/>
        <v>44431</v>
      </c>
      <c r="F34" s="7">
        <f t="shared" si="0"/>
        <v>0</v>
      </c>
      <c r="G34" s="6">
        <f t="shared" si="1"/>
        <v>0</v>
      </c>
      <c r="H34" s="7">
        <f t="shared" si="2"/>
        <v>0</v>
      </c>
      <c r="I34" s="6">
        <f t="shared" si="3"/>
        <v>0</v>
      </c>
      <c r="J34" s="5">
        <f t="shared" si="4"/>
        <v>0</v>
      </c>
      <c r="K34" s="6">
        <f t="shared" si="5"/>
        <v>0</v>
      </c>
      <c r="L34" s="7">
        <f t="shared" si="6"/>
        <v>0</v>
      </c>
      <c r="M34" s="6">
        <f t="shared" si="7"/>
        <v>0</v>
      </c>
      <c r="N34" s="7">
        <f t="shared" si="8"/>
        <v>0</v>
      </c>
      <c r="O34" s="6">
        <f t="shared" si="9"/>
        <v>0</v>
      </c>
      <c r="P34" s="5">
        <f t="shared" si="10"/>
        <v>0</v>
      </c>
      <c r="Q34" s="6">
        <f t="shared" si="11"/>
        <v>0</v>
      </c>
      <c r="R34" s="7">
        <f t="shared" si="12"/>
        <v>0</v>
      </c>
      <c r="S34" s="6">
        <f t="shared" si="13"/>
        <v>0</v>
      </c>
      <c r="T34" s="7">
        <f t="shared" si="14"/>
        <v>0</v>
      </c>
      <c r="U34" s="6">
        <f t="shared" si="15"/>
        <v>0</v>
      </c>
      <c r="V34" s="5">
        <f t="shared" si="16"/>
        <v>0</v>
      </c>
      <c r="W34" s="6">
        <f t="shared" si="17"/>
        <v>0</v>
      </c>
      <c r="X34" s="7">
        <f t="shared" si="18"/>
        <v>0</v>
      </c>
      <c r="Y34" s="6">
        <f t="shared" si="19"/>
        <v>0</v>
      </c>
      <c r="Z34" s="7">
        <f t="shared" si="20"/>
        <v>0</v>
      </c>
      <c r="AA34" s="6">
        <f t="shared" si="21"/>
        <v>0</v>
      </c>
      <c r="AB34" s="5">
        <f t="shared" si="22"/>
        <v>0</v>
      </c>
      <c r="AC34" s="6">
        <f t="shared" si="23"/>
        <v>0</v>
      </c>
      <c r="AD34" s="7">
        <f t="shared" si="24"/>
        <v>0</v>
      </c>
      <c r="AE34" s="6">
        <f t="shared" si="25"/>
        <v>0</v>
      </c>
      <c r="AF34" s="7">
        <f t="shared" si="26"/>
        <v>0</v>
      </c>
      <c r="AG34" s="6">
        <f t="shared" si="27"/>
        <v>0</v>
      </c>
      <c r="AH34" s="5">
        <f t="shared" si="28"/>
        <v>0</v>
      </c>
      <c r="AI34" s="6">
        <f t="shared" si="29"/>
        <v>0</v>
      </c>
      <c r="AJ34" s="7">
        <f t="shared" si="30"/>
        <v>0</v>
      </c>
      <c r="AK34" s="6">
        <f t="shared" si="31"/>
        <v>0</v>
      </c>
      <c r="AL34" s="7">
        <f t="shared" si="32"/>
        <v>0</v>
      </c>
      <c r="AM34" s="6">
        <f t="shared" si="33"/>
        <v>0</v>
      </c>
      <c r="AN34" s="5">
        <f t="shared" si="34"/>
        <v>0</v>
      </c>
      <c r="AO34" s="6">
        <f t="shared" si="35"/>
        <v>0</v>
      </c>
      <c r="AP34" s="7">
        <f t="shared" si="36"/>
        <v>0</v>
      </c>
      <c r="AQ34" s="6">
        <f t="shared" si="37"/>
        <v>0</v>
      </c>
      <c r="AR34" s="7">
        <f t="shared" si="38"/>
        <v>0</v>
      </c>
      <c r="AS34" s="6">
        <f t="shared" si="39"/>
        <v>0</v>
      </c>
      <c r="AT34" s="5">
        <f t="shared" si="40"/>
        <v>0</v>
      </c>
      <c r="AU34" s="6">
        <f t="shared" si="41"/>
        <v>0</v>
      </c>
      <c r="AV34" s="7">
        <f t="shared" si="42"/>
        <v>0</v>
      </c>
      <c r="AW34" s="6">
        <f t="shared" si="43"/>
        <v>0</v>
      </c>
      <c r="AX34" s="7">
        <f t="shared" si="44"/>
        <v>0</v>
      </c>
      <c r="AY34" s="6">
        <f t="shared" si="45"/>
        <v>0</v>
      </c>
      <c r="AZ34" s="5">
        <f t="shared" si="46"/>
        <v>0</v>
      </c>
      <c r="BA34" s="6">
        <f t="shared" si="47"/>
        <v>0</v>
      </c>
      <c r="BB34" s="7">
        <f t="shared" si="48"/>
        <v>0</v>
      </c>
      <c r="BC34" s="6">
        <f t="shared" si="49"/>
        <v>0</v>
      </c>
      <c r="BD34" s="7">
        <f t="shared" si="50"/>
        <v>0</v>
      </c>
      <c r="BE34" s="6">
        <f t="shared" si="51"/>
        <v>0</v>
      </c>
      <c r="BF34" s="5">
        <f t="shared" si="52"/>
        <v>0</v>
      </c>
      <c r="BG34" s="6">
        <f t="shared" si="53"/>
        <v>0</v>
      </c>
      <c r="BH34" s="7">
        <f t="shared" si="54"/>
        <v>0</v>
      </c>
      <c r="BI34" s="6">
        <f t="shared" si="55"/>
        <v>0</v>
      </c>
      <c r="BJ34" s="7">
        <f t="shared" si="56"/>
        <v>0</v>
      </c>
      <c r="BK34" s="6">
        <f t="shared" si="57"/>
        <v>0</v>
      </c>
      <c r="BL34" s="5">
        <f t="shared" si="58"/>
        <v>0</v>
      </c>
      <c r="BM34" s="6">
        <f t="shared" si="59"/>
        <v>0</v>
      </c>
      <c r="BN34" s="7">
        <f t="shared" si="60"/>
        <v>0</v>
      </c>
      <c r="BO34" s="6">
        <f t="shared" si="61"/>
        <v>0</v>
      </c>
      <c r="BP34" s="7">
        <f t="shared" si="62"/>
        <v>0</v>
      </c>
      <c r="BQ34" s="6">
        <f t="shared" si="63"/>
        <v>0</v>
      </c>
      <c r="BR34" s="5">
        <f t="shared" si="64"/>
        <v>0</v>
      </c>
      <c r="BS34" s="6">
        <f t="shared" si="65"/>
        <v>0</v>
      </c>
      <c r="BT34" s="7">
        <f t="shared" si="66"/>
        <v>0</v>
      </c>
      <c r="BU34" s="6">
        <f t="shared" si="67"/>
        <v>0</v>
      </c>
      <c r="BV34" s="7">
        <f t="shared" si="68"/>
        <v>0</v>
      </c>
      <c r="BW34" s="6">
        <f t="shared" si="69"/>
        <v>0</v>
      </c>
      <c r="BX34" s="5">
        <f t="shared" si="70"/>
        <v>0</v>
      </c>
      <c r="BY34" s="6">
        <f t="shared" si="71"/>
        <v>0</v>
      </c>
      <c r="BZ34" s="7">
        <f t="shared" si="72"/>
        <v>0</v>
      </c>
      <c r="CA34" s="6">
        <f t="shared" si="73"/>
        <v>0</v>
      </c>
      <c r="CB34" s="7">
        <f t="shared" si="74"/>
        <v>0</v>
      </c>
      <c r="CC34" s="6">
        <f t="shared" si="75"/>
        <v>0</v>
      </c>
      <c r="CD34" s="5">
        <f t="shared" si="76"/>
        <v>0</v>
      </c>
      <c r="CE34" s="6">
        <f t="shared" si="77"/>
        <v>0</v>
      </c>
      <c r="CF34" s="7">
        <f t="shared" si="78"/>
        <v>0</v>
      </c>
      <c r="CG34" s="6">
        <f t="shared" si="79"/>
        <v>0</v>
      </c>
      <c r="CH34" s="7">
        <f t="shared" si="80"/>
        <v>0</v>
      </c>
      <c r="CI34" s="6">
        <f t="shared" si="81"/>
        <v>0</v>
      </c>
      <c r="CJ34" s="5">
        <f t="shared" si="82"/>
        <v>0</v>
      </c>
      <c r="CK34" s="6">
        <f t="shared" si="83"/>
        <v>0</v>
      </c>
      <c r="CL34" s="7">
        <f t="shared" si="84"/>
        <v>0</v>
      </c>
      <c r="CM34" s="6">
        <f t="shared" si="85"/>
        <v>0</v>
      </c>
      <c r="CN34" s="7">
        <f t="shared" si="86"/>
        <v>0</v>
      </c>
      <c r="CO34" s="6">
        <f t="shared" si="87"/>
        <v>0</v>
      </c>
      <c r="CP34" s="5">
        <f t="shared" si="88"/>
        <v>0</v>
      </c>
      <c r="CQ34" s="6">
        <f t="shared" si="89"/>
        <v>0</v>
      </c>
      <c r="CR34" s="7">
        <f t="shared" si="90"/>
        <v>0</v>
      </c>
      <c r="CS34" s="7">
        <f t="shared" si="90"/>
        <v>0</v>
      </c>
      <c r="CT34" s="7">
        <f t="shared" si="90"/>
        <v>0</v>
      </c>
      <c r="CU34" s="7">
        <f t="shared" si="90"/>
        <v>0</v>
      </c>
      <c r="CV34" s="5">
        <f t="shared" si="91"/>
        <v>0</v>
      </c>
      <c r="CW34" s="6">
        <f t="shared" si="92"/>
        <v>0</v>
      </c>
      <c r="CY34" s="7">
        <v>0</v>
      </c>
      <c r="CZ34" s="5">
        <f t="array" ref="CZ34">Summary_UpperBound</f>
        <v>0</v>
      </c>
      <c r="DA34" s="6">
        <f>IF(ROUND(CZ34-CY34,0)=0,1/IF(Summary!$B$7="minutes",1,60),CZ34-CY34)</f>
        <v>1.6666666666666666E-2</v>
      </c>
    </row>
    <row r="35" spans="2:105" x14ac:dyDescent="0.25">
      <c r="B35" s="14"/>
      <c r="E35" s="12">
        <f t="shared" ca="1" si="93"/>
        <v>44438</v>
      </c>
      <c r="F35" s="7">
        <f t="shared" si="0"/>
        <v>0</v>
      </c>
      <c r="G35" s="6">
        <f t="shared" si="1"/>
        <v>0</v>
      </c>
      <c r="H35" s="7">
        <f t="shared" si="2"/>
        <v>0</v>
      </c>
      <c r="I35" s="6">
        <f t="shared" si="3"/>
        <v>0</v>
      </c>
      <c r="J35" s="5">
        <f t="shared" si="4"/>
        <v>0</v>
      </c>
      <c r="K35" s="6">
        <f t="shared" si="5"/>
        <v>0</v>
      </c>
      <c r="L35" s="7">
        <f t="shared" si="6"/>
        <v>0</v>
      </c>
      <c r="M35" s="6">
        <f t="shared" si="7"/>
        <v>0</v>
      </c>
      <c r="N35" s="7">
        <f t="shared" si="8"/>
        <v>0</v>
      </c>
      <c r="O35" s="6">
        <f t="shared" si="9"/>
        <v>0</v>
      </c>
      <c r="P35" s="5">
        <f t="shared" si="10"/>
        <v>0</v>
      </c>
      <c r="Q35" s="6">
        <f t="shared" si="11"/>
        <v>0</v>
      </c>
      <c r="R35" s="7">
        <f t="shared" si="12"/>
        <v>0</v>
      </c>
      <c r="S35" s="6">
        <f t="shared" si="13"/>
        <v>0</v>
      </c>
      <c r="T35" s="7">
        <f t="shared" si="14"/>
        <v>0</v>
      </c>
      <c r="U35" s="6">
        <f t="shared" si="15"/>
        <v>0</v>
      </c>
      <c r="V35" s="5">
        <f t="shared" si="16"/>
        <v>0</v>
      </c>
      <c r="W35" s="6">
        <f t="shared" si="17"/>
        <v>0</v>
      </c>
      <c r="X35" s="7">
        <f t="shared" si="18"/>
        <v>0</v>
      </c>
      <c r="Y35" s="6">
        <f t="shared" si="19"/>
        <v>0</v>
      </c>
      <c r="Z35" s="7">
        <f t="shared" si="20"/>
        <v>0</v>
      </c>
      <c r="AA35" s="6">
        <f t="shared" si="21"/>
        <v>0</v>
      </c>
      <c r="AB35" s="5">
        <f t="shared" si="22"/>
        <v>0</v>
      </c>
      <c r="AC35" s="6">
        <f t="shared" si="23"/>
        <v>0</v>
      </c>
      <c r="AD35" s="7">
        <f t="shared" si="24"/>
        <v>0</v>
      </c>
      <c r="AE35" s="6">
        <f t="shared" si="25"/>
        <v>0</v>
      </c>
      <c r="AF35" s="7">
        <f t="shared" si="26"/>
        <v>0</v>
      </c>
      <c r="AG35" s="6">
        <f t="shared" si="27"/>
        <v>0</v>
      </c>
      <c r="AH35" s="5">
        <f t="shared" si="28"/>
        <v>0</v>
      </c>
      <c r="AI35" s="6">
        <f t="shared" si="29"/>
        <v>0</v>
      </c>
      <c r="AJ35" s="7">
        <f t="shared" si="30"/>
        <v>0</v>
      </c>
      <c r="AK35" s="6">
        <f t="shared" si="31"/>
        <v>0</v>
      </c>
      <c r="AL35" s="7">
        <f t="shared" si="32"/>
        <v>0</v>
      </c>
      <c r="AM35" s="6">
        <f t="shared" si="33"/>
        <v>0</v>
      </c>
      <c r="AN35" s="5">
        <f t="shared" si="34"/>
        <v>0</v>
      </c>
      <c r="AO35" s="6">
        <f t="shared" si="35"/>
        <v>0</v>
      </c>
      <c r="AP35" s="7">
        <f t="shared" si="36"/>
        <v>0</v>
      </c>
      <c r="AQ35" s="6">
        <f t="shared" si="37"/>
        <v>0</v>
      </c>
      <c r="AR35" s="7">
        <f t="shared" si="38"/>
        <v>0</v>
      </c>
      <c r="AS35" s="6">
        <f t="shared" si="39"/>
        <v>0</v>
      </c>
      <c r="AT35" s="5">
        <f t="shared" si="40"/>
        <v>0</v>
      </c>
      <c r="AU35" s="6">
        <f t="shared" si="41"/>
        <v>0</v>
      </c>
      <c r="AV35" s="7">
        <f t="shared" si="42"/>
        <v>0</v>
      </c>
      <c r="AW35" s="6">
        <f t="shared" si="43"/>
        <v>0</v>
      </c>
      <c r="AX35" s="7">
        <f t="shared" si="44"/>
        <v>0</v>
      </c>
      <c r="AY35" s="6">
        <f t="shared" si="45"/>
        <v>0</v>
      </c>
      <c r="AZ35" s="5">
        <f t="shared" si="46"/>
        <v>0</v>
      </c>
      <c r="BA35" s="6">
        <f t="shared" si="47"/>
        <v>0</v>
      </c>
      <c r="BB35" s="7">
        <f t="shared" si="48"/>
        <v>0</v>
      </c>
      <c r="BC35" s="6">
        <f t="shared" si="49"/>
        <v>0</v>
      </c>
      <c r="BD35" s="7">
        <f t="shared" si="50"/>
        <v>0</v>
      </c>
      <c r="BE35" s="6">
        <f t="shared" si="51"/>
        <v>0</v>
      </c>
      <c r="BF35" s="5">
        <f t="shared" si="52"/>
        <v>0</v>
      </c>
      <c r="BG35" s="6">
        <f t="shared" si="53"/>
        <v>0</v>
      </c>
      <c r="BH35" s="7">
        <f t="shared" si="54"/>
        <v>0</v>
      </c>
      <c r="BI35" s="6">
        <f t="shared" si="55"/>
        <v>0</v>
      </c>
      <c r="BJ35" s="7">
        <f t="shared" si="56"/>
        <v>0</v>
      </c>
      <c r="BK35" s="6">
        <f t="shared" si="57"/>
        <v>0</v>
      </c>
      <c r="BL35" s="5">
        <f t="shared" si="58"/>
        <v>0</v>
      </c>
      <c r="BM35" s="6">
        <f t="shared" si="59"/>
        <v>0</v>
      </c>
      <c r="BN35" s="7">
        <f t="shared" si="60"/>
        <v>0</v>
      </c>
      <c r="BO35" s="6">
        <f t="shared" si="61"/>
        <v>0</v>
      </c>
      <c r="BP35" s="7">
        <f t="shared" si="62"/>
        <v>0</v>
      </c>
      <c r="BQ35" s="6">
        <f t="shared" si="63"/>
        <v>0</v>
      </c>
      <c r="BR35" s="5">
        <f t="shared" si="64"/>
        <v>0</v>
      </c>
      <c r="BS35" s="6">
        <f t="shared" si="65"/>
        <v>0</v>
      </c>
      <c r="BT35" s="7">
        <f t="shared" si="66"/>
        <v>0</v>
      </c>
      <c r="BU35" s="6">
        <f t="shared" si="67"/>
        <v>0</v>
      </c>
      <c r="BV35" s="7">
        <f t="shared" si="68"/>
        <v>0</v>
      </c>
      <c r="BW35" s="6">
        <f t="shared" si="69"/>
        <v>0</v>
      </c>
      <c r="BX35" s="5">
        <f t="shared" si="70"/>
        <v>0</v>
      </c>
      <c r="BY35" s="6">
        <f t="shared" si="71"/>
        <v>0</v>
      </c>
      <c r="BZ35" s="7">
        <f t="shared" si="72"/>
        <v>0</v>
      </c>
      <c r="CA35" s="6">
        <f t="shared" si="73"/>
        <v>0</v>
      </c>
      <c r="CB35" s="7">
        <f t="shared" si="74"/>
        <v>0</v>
      </c>
      <c r="CC35" s="6">
        <f t="shared" si="75"/>
        <v>0</v>
      </c>
      <c r="CD35" s="5">
        <f t="shared" si="76"/>
        <v>0</v>
      </c>
      <c r="CE35" s="6">
        <f t="shared" si="77"/>
        <v>0</v>
      </c>
      <c r="CF35" s="7">
        <f t="shared" si="78"/>
        <v>0</v>
      </c>
      <c r="CG35" s="6">
        <f t="shared" si="79"/>
        <v>0</v>
      </c>
      <c r="CH35" s="7">
        <f t="shared" si="80"/>
        <v>0</v>
      </c>
      <c r="CI35" s="6">
        <f t="shared" si="81"/>
        <v>0</v>
      </c>
      <c r="CJ35" s="5">
        <f t="shared" si="82"/>
        <v>0</v>
      </c>
      <c r="CK35" s="6">
        <f t="shared" si="83"/>
        <v>0</v>
      </c>
      <c r="CL35" s="7">
        <f t="shared" si="84"/>
        <v>0</v>
      </c>
      <c r="CM35" s="6">
        <f t="shared" si="85"/>
        <v>0</v>
      </c>
      <c r="CN35" s="7">
        <f t="shared" si="86"/>
        <v>0</v>
      </c>
      <c r="CO35" s="6">
        <f t="shared" si="87"/>
        <v>0</v>
      </c>
      <c r="CP35" s="5">
        <f t="shared" si="88"/>
        <v>0</v>
      </c>
      <c r="CQ35" s="6">
        <f t="shared" si="89"/>
        <v>0</v>
      </c>
      <c r="CR35" s="7">
        <f t="shared" si="90"/>
        <v>0</v>
      </c>
      <c r="CS35" s="7">
        <f t="shared" si="90"/>
        <v>0</v>
      </c>
      <c r="CT35" s="7">
        <f t="shared" si="90"/>
        <v>0</v>
      </c>
      <c r="CU35" s="7">
        <f t="shared" si="90"/>
        <v>0</v>
      </c>
      <c r="CV35" s="5">
        <f t="shared" si="91"/>
        <v>0</v>
      </c>
      <c r="CW35" s="6">
        <f t="shared" si="92"/>
        <v>0</v>
      </c>
      <c r="CY35" s="7">
        <v>0</v>
      </c>
      <c r="CZ35" s="5">
        <f t="array" ref="CZ35">Summary_UpperBound</f>
        <v>0</v>
      </c>
      <c r="DA35" s="6">
        <f>IF(ROUND(CZ35-CY35,0)=0,1/IF(Summary!$B$7="minutes",1,60),CZ35-CY35)</f>
        <v>1.6666666666666666E-2</v>
      </c>
    </row>
    <row r="36" spans="2:105" x14ac:dyDescent="0.25">
      <c r="B36" s="14"/>
      <c r="E36" s="12">
        <f t="shared" ca="1" si="93"/>
        <v>44445</v>
      </c>
      <c r="F36" s="7">
        <f t="shared" si="0"/>
        <v>0</v>
      </c>
      <c r="G36" s="6">
        <f t="shared" si="1"/>
        <v>0</v>
      </c>
      <c r="H36" s="7">
        <f t="shared" si="2"/>
        <v>0</v>
      </c>
      <c r="I36" s="6">
        <f t="shared" si="3"/>
        <v>0</v>
      </c>
      <c r="J36" s="5">
        <f t="shared" si="4"/>
        <v>0</v>
      </c>
      <c r="K36" s="6">
        <f t="shared" si="5"/>
        <v>0</v>
      </c>
      <c r="L36" s="7">
        <f t="shared" si="6"/>
        <v>0</v>
      </c>
      <c r="M36" s="6">
        <f t="shared" si="7"/>
        <v>0</v>
      </c>
      <c r="N36" s="7">
        <f t="shared" si="8"/>
        <v>0</v>
      </c>
      <c r="O36" s="6">
        <f t="shared" si="9"/>
        <v>0</v>
      </c>
      <c r="P36" s="5">
        <f t="shared" si="10"/>
        <v>0</v>
      </c>
      <c r="Q36" s="6">
        <f t="shared" si="11"/>
        <v>0</v>
      </c>
      <c r="R36" s="7">
        <f t="shared" si="12"/>
        <v>0</v>
      </c>
      <c r="S36" s="6">
        <f t="shared" si="13"/>
        <v>0</v>
      </c>
      <c r="T36" s="7">
        <f t="shared" si="14"/>
        <v>0</v>
      </c>
      <c r="U36" s="6">
        <f t="shared" si="15"/>
        <v>0</v>
      </c>
      <c r="V36" s="5">
        <f t="shared" si="16"/>
        <v>0</v>
      </c>
      <c r="W36" s="6">
        <f t="shared" si="17"/>
        <v>0</v>
      </c>
      <c r="X36" s="7">
        <f t="shared" si="18"/>
        <v>0</v>
      </c>
      <c r="Y36" s="6">
        <f t="shared" si="19"/>
        <v>0</v>
      </c>
      <c r="Z36" s="7">
        <f t="shared" si="20"/>
        <v>0</v>
      </c>
      <c r="AA36" s="6">
        <f t="shared" si="21"/>
        <v>0</v>
      </c>
      <c r="AB36" s="5">
        <f t="shared" si="22"/>
        <v>0</v>
      </c>
      <c r="AC36" s="6">
        <f t="shared" si="23"/>
        <v>0</v>
      </c>
      <c r="AD36" s="7">
        <f t="shared" si="24"/>
        <v>0</v>
      </c>
      <c r="AE36" s="6">
        <f t="shared" si="25"/>
        <v>0</v>
      </c>
      <c r="AF36" s="7">
        <f t="shared" si="26"/>
        <v>0</v>
      </c>
      <c r="AG36" s="6">
        <f t="shared" si="27"/>
        <v>0</v>
      </c>
      <c r="AH36" s="5">
        <f t="shared" si="28"/>
        <v>0</v>
      </c>
      <c r="AI36" s="6">
        <f t="shared" si="29"/>
        <v>0</v>
      </c>
      <c r="AJ36" s="7">
        <f t="shared" si="30"/>
        <v>0</v>
      </c>
      <c r="AK36" s="6">
        <f t="shared" si="31"/>
        <v>0</v>
      </c>
      <c r="AL36" s="7">
        <f t="shared" si="32"/>
        <v>0</v>
      </c>
      <c r="AM36" s="6">
        <f t="shared" si="33"/>
        <v>0</v>
      </c>
      <c r="AN36" s="5">
        <f t="shared" si="34"/>
        <v>0</v>
      </c>
      <c r="AO36" s="6">
        <f t="shared" si="35"/>
        <v>0</v>
      </c>
      <c r="AP36" s="7">
        <f t="shared" si="36"/>
        <v>0</v>
      </c>
      <c r="AQ36" s="6">
        <f t="shared" si="37"/>
        <v>0</v>
      </c>
      <c r="AR36" s="7">
        <f t="shared" si="38"/>
        <v>0</v>
      </c>
      <c r="AS36" s="6">
        <f t="shared" si="39"/>
        <v>0</v>
      </c>
      <c r="AT36" s="5">
        <f t="shared" si="40"/>
        <v>0</v>
      </c>
      <c r="AU36" s="6">
        <f t="shared" si="41"/>
        <v>0</v>
      </c>
      <c r="AV36" s="7">
        <f t="shared" si="42"/>
        <v>0</v>
      </c>
      <c r="AW36" s="6">
        <f t="shared" si="43"/>
        <v>0</v>
      </c>
      <c r="AX36" s="7">
        <f t="shared" si="44"/>
        <v>0</v>
      </c>
      <c r="AY36" s="6">
        <f t="shared" si="45"/>
        <v>0</v>
      </c>
      <c r="AZ36" s="5">
        <f t="shared" si="46"/>
        <v>0</v>
      </c>
      <c r="BA36" s="6">
        <f t="shared" si="47"/>
        <v>0</v>
      </c>
      <c r="BB36" s="7">
        <f t="shared" si="48"/>
        <v>0</v>
      </c>
      <c r="BC36" s="6">
        <f t="shared" si="49"/>
        <v>0</v>
      </c>
      <c r="BD36" s="7">
        <f t="shared" si="50"/>
        <v>0</v>
      </c>
      <c r="BE36" s="6">
        <f t="shared" si="51"/>
        <v>0</v>
      </c>
      <c r="BF36" s="5">
        <f t="shared" si="52"/>
        <v>0</v>
      </c>
      <c r="BG36" s="6">
        <f t="shared" si="53"/>
        <v>0</v>
      </c>
      <c r="BH36" s="7">
        <f t="shared" si="54"/>
        <v>0</v>
      </c>
      <c r="BI36" s="6">
        <f t="shared" si="55"/>
        <v>0</v>
      </c>
      <c r="BJ36" s="7">
        <f t="shared" si="56"/>
        <v>0</v>
      </c>
      <c r="BK36" s="6">
        <f t="shared" si="57"/>
        <v>0</v>
      </c>
      <c r="BL36" s="5">
        <f t="shared" si="58"/>
        <v>0</v>
      </c>
      <c r="BM36" s="6">
        <f t="shared" si="59"/>
        <v>0</v>
      </c>
      <c r="BN36" s="7">
        <f t="shared" si="60"/>
        <v>0</v>
      </c>
      <c r="BO36" s="6">
        <f t="shared" si="61"/>
        <v>0</v>
      </c>
      <c r="BP36" s="7">
        <f t="shared" si="62"/>
        <v>0</v>
      </c>
      <c r="BQ36" s="6">
        <f t="shared" si="63"/>
        <v>0</v>
      </c>
      <c r="BR36" s="5">
        <f t="shared" si="64"/>
        <v>0</v>
      </c>
      <c r="BS36" s="6">
        <f t="shared" si="65"/>
        <v>0</v>
      </c>
      <c r="BT36" s="7">
        <f t="shared" si="66"/>
        <v>0</v>
      </c>
      <c r="BU36" s="6">
        <f t="shared" si="67"/>
        <v>0</v>
      </c>
      <c r="BV36" s="7">
        <f t="shared" si="68"/>
        <v>0</v>
      </c>
      <c r="BW36" s="6">
        <f t="shared" si="69"/>
        <v>0</v>
      </c>
      <c r="BX36" s="5">
        <f t="shared" si="70"/>
        <v>0</v>
      </c>
      <c r="BY36" s="6">
        <f t="shared" si="71"/>
        <v>0</v>
      </c>
      <c r="BZ36" s="7">
        <f t="shared" si="72"/>
        <v>0</v>
      </c>
      <c r="CA36" s="6">
        <f t="shared" si="73"/>
        <v>0</v>
      </c>
      <c r="CB36" s="7">
        <f t="shared" si="74"/>
        <v>0</v>
      </c>
      <c r="CC36" s="6">
        <f t="shared" si="75"/>
        <v>0</v>
      </c>
      <c r="CD36" s="5">
        <f t="shared" si="76"/>
        <v>0</v>
      </c>
      <c r="CE36" s="6">
        <f t="shared" si="77"/>
        <v>0</v>
      </c>
      <c r="CF36" s="7">
        <f t="shared" si="78"/>
        <v>0</v>
      </c>
      <c r="CG36" s="6">
        <f t="shared" si="79"/>
        <v>0</v>
      </c>
      <c r="CH36" s="7">
        <f t="shared" si="80"/>
        <v>0</v>
      </c>
      <c r="CI36" s="6">
        <f t="shared" si="81"/>
        <v>0</v>
      </c>
      <c r="CJ36" s="5">
        <f t="shared" si="82"/>
        <v>0</v>
      </c>
      <c r="CK36" s="6">
        <f t="shared" si="83"/>
        <v>0</v>
      </c>
      <c r="CL36" s="7">
        <f t="shared" si="84"/>
        <v>0</v>
      </c>
      <c r="CM36" s="6">
        <f t="shared" si="85"/>
        <v>0</v>
      </c>
      <c r="CN36" s="7">
        <f t="shared" si="86"/>
        <v>0</v>
      </c>
      <c r="CO36" s="6">
        <f t="shared" si="87"/>
        <v>0</v>
      </c>
      <c r="CP36" s="5">
        <f t="shared" si="88"/>
        <v>0</v>
      </c>
      <c r="CQ36" s="6">
        <f t="shared" si="89"/>
        <v>0</v>
      </c>
      <c r="CR36" s="7">
        <f t="shared" si="90"/>
        <v>0</v>
      </c>
      <c r="CS36" s="7">
        <f t="shared" si="90"/>
        <v>0</v>
      </c>
      <c r="CT36" s="7">
        <f t="shared" si="90"/>
        <v>0</v>
      </c>
      <c r="CU36" s="7">
        <f t="shared" si="90"/>
        <v>0</v>
      </c>
      <c r="CV36" s="5">
        <f t="shared" si="91"/>
        <v>0</v>
      </c>
      <c r="CW36" s="6">
        <f t="shared" si="92"/>
        <v>0</v>
      </c>
      <c r="CY36" s="7">
        <v>0</v>
      </c>
      <c r="CZ36" s="5">
        <f t="array" ref="CZ36">Summary_UpperBound</f>
        <v>0</v>
      </c>
      <c r="DA36" s="6">
        <f>IF(ROUND(CZ36-CY36,0)=0,1/IF(Summary!$B$7="minutes",1,60),CZ36-CY36)</f>
        <v>1.6666666666666666E-2</v>
      </c>
    </row>
    <row r="37" spans="2:105" x14ac:dyDescent="0.25">
      <c r="B37" s="14"/>
      <c r="E37" s="12">
        <f t="shared" ca="1" si="93"/>
        <v>44452</v>
      </c>
      <c r="F37" s="7">
        <f t="shared" si="0"/>
        <v>0</v>
      </c>
      <c r="G37" s="6">
        <f t="shared" si="1"/>
        <v>0</v>
      </c>
      <c r="H37" s="7">
        <f t="shared" si="2"/>
        <v>0</v>
      </c>
      <c r="I37" s="6">
        <f t="shared" si="3"/>
        <v>0</v>
      </c>
      <c r="J37" s="5">
        <f t="shared" si="4"/>
        <v>0</v>
      </c>
      <c r="K37" s="6">
        <f t="shared" si="5"/>
        <v>0</v>
      </c>
      <c r="L37" s="7">
        <f t="shared" si="6"/>
        <v>0</v>
      </c>
      <c r="M37" s="6">
        <f t="shared" si="7"/>
        <v>0</v>
      </c>
      <c r="N37" s="7">
        <f t="shared" si="8"/>
        <v>0</v>
      </c>
      <c r="O37" s="6">
        <f t="shared" si="9"/>
        <v>0</v>
      </c>
      <c r="P37" s="5">
        <f t="shared" si="10"/>
        <v>0</v>
      </c>
      <c r="Q37" s="6">
        <f t="shared" si="11"/>
        <v>0</v>
      </c>
      <c r="R37" s="7">
        <f t="shared" si="12"/>
        <v>0</v>
      </c>
      <c r="S37" s="6">
        <f t="shared" si="13"/>
        <v>0</v>
      </c>
      <c r="T37" s="7">
        <f t="shared" si="14"/>
        <v>0</v>
      </c>
      <c r="U37" s="6">
        <f t="shared" si="15"/>
        <v>0</v>
      </c>
      <c r="V37" s="5">
        <f t="shared" si="16"/>
        <v>0</v>
      </c>
      <c r="W37" s="6">
        <f t="shared" si="17"/>
        <v>0</v>
      </c>
      <c r="X37" s="7">
        <f t="shared" si="18"/>
        <v>0</v>
      </c>
      <c r="Y37" s="6">
        <f t="shared" si="19"/>
        <v>0</v>
      </c>
      <c r="Z37" s="7">
        <f t="shared" si="20"/>
        <v>0</v>
      </c>
      <c r="AA37" s="6">
        <f t="shared" si="21"/>
        <v>0</v>
      </c>
      <c r="AB37" s="5">
        <f t="shared" si="22"/>
        <v>0</v>
      </c>
      <c r="AC37" s="6">
        <f t="shared" si="23"/>
        <v>0</v>
      </c>
      <c r="AD37" s="7">
        <f t="shared" si="24"/>
        <v>0</v>
      </c>
      <c r="AE37" s="6">
        <f t="shared" si="25"/>
        <v>0</v>
      </c>
      <c r="AF37" s="7">
        <f t="shared" si="26"/>
        <v>0</v>
      </c>
      <c r="AG37" s="6">
        <f t="shared" si="27"/>
        <v>0</v>
      </c>
      <c r="AH37" s="5">
        <f t="shared" si="28"/>
        <v>0</v>
      </c>
      <c r="AI37" s="6">
        <f t="shared" si="29"/>
        <v>0</v>
      </c>
      <c r="AJ37" s="7">
        <f t="shared" si="30"/>
        <v>0</v>
      </c>
      <c r="AK37" s="6">
        <f t="shared" si="31"/>
        <v>0</v>
      </c>
      <c r="AL37" s="7">
        <f t="shared" si="32"/>
        <v>0</v>
      </c>
      <c r="AM37" s="6">
        <f t="shared" si="33"/>
        <v>0</v>
      </c>
      <c r="AN37" s="5">
        <f t="shared" si="34"/>
        <v>0</v>
      </c>
      <c r="AO37" s="6">
        <f t="shared" si="35"/>
        <v>0</v>
      </c>
      <c r="AP37" s="7">
        <f t="shared" si="36"/>
        <v>0</v>
      </c>
      <c r="AQ37" s="6">
        <f t="shared" si="37"/>
        <v>0</v>
      </c>
      <c r="AR37" s="7">
        <f t="shared" si="38"/>
        <v>0</v>
      </c>
      <c r="AS37" s="6">
        <f t="shared" si="39"/>
        <v>0</v>
      </c>
      <c r="AT37" s="5">
        <f t="shared" si="40"/>
        <v>0</v>
      </c>
      <c r="AU37" s="6">
        <f t="shared" si="41"/>
        <v>0</v>
      </c>
      <c r="AV37" s="7">
        <f t="shared" si="42"/>
        <v>0</v>
      </c>
      <c r="AW37" s="6">
        <f t="shared" si="43"/>
        <v>0</v>
      </c>
      <c r="AX37" s="7">
        <f t="shared" si="44"/>
        <v>0</v>
      </c>
      <c r="AY37" s="6">
        <f t="shared" si="45"/>
        <v>0</v>
      </c>
      <c r="AZ37" s="5">
        <f t="shared" si="46"/>
        <v>0</v>
      </c>
      <c r="BA37" s="6">
        <f t="shared" si="47"/>
        <v>0</v>
      </c>
      <c r="BB37" s="7">
        <f t="shared" si="48"/>
        <v>0</v>
      </c>
      <c r="BC37" s="6">
        <f t="shared" si="49"/>
        <v>0</v>
      </c>
      <c r="BD37" s="7">
        <f t="shared" si="50"/>
        <v>0</v>
      </c>
      <c r="BE37" s="6">
        <f t="shared" si="51"/>
        <v>0</v>
      </c>
      <c r="BF37" s="5">
        <f t="shared" si="52"/>
        <v>0</v>
      </c>
      <c r="BG37" s="6">
        <f t="shared" si="53"/>
        <v>0</v>
      </c>
      <c r="BH37" s="7">
        <f t="shared" si="54"/>
        <v>0</v>
      </c>
      <c r="BI37" s="6">
        <f t="shared" si="55"/>
        <v>0</v>
      </c>
      <c r="BJ37" s="7">
        <f t="shared" si="56"/>
        <v>0</v>
      </c>
      <c r="BK37" s="6">
        <f t="shared" si="57"/>
        <v>0</v>
      </c>
      <c r="BL37" s="5">
        <f t="shared" si="58"/>
        <v>0</v>
      </c>
      <c r="BM37" s="6">
        <f t="shared" si="59"/>
        <v>0</v>
      </c>
      <c r="BN37" s="7">
        <f t="shared" si="60"/>
        <v>0</v>
      </c>
      <c r="BO37" s="6">
        <f t="shared" si="61"/>
        <v>0</v>
      </c>
      <c r="BP37" s="7">
        <f t="shared" si="62"/>
        <v>0</v>
      </c>
      <c r="BQ37" s="6">
        <f t="shared" si="63"/>
        <v>0</v>
      </c>
      <c r="BR37" s="5">
        <f t="shared" si="64"/>
        <v>0</v>
      </c>
      <c r="BS37" s="6">
        <f t="shared" si="65"/>
        <v>0</v>
      </c>
      <c r="BT37" s="7">
        <f t="shared" si="66"/>
        <v>0</v>
      </c>
      <c r="BU37" s="6">
        <f t="shared" si="67"/>
        <v>0</v>
      </c>
      <c r="BV37" s="7">
        <f t="shared" si="68"/>
        <v>0</v>
      </c>
      <c r="BW37" s="6">
        <f t="shared" si="69"/>
        <v>0</v>
      </c>
      <c r="BX37" s="5">
        <f t="shared" si="70"/>
        <v>0</v>
      </c>
      <c r="BY37" s="6">
        <f t="shared" si="71"/>
        <v>0</v>
      </c>
      <c r="BZ37" s="7">
        <f t="shared" si="72"/>
        <v>0</v>
      </c>
      <c r="CA37" s="6">
        <f t="shared" si="73"/>
        <v>0</v>
      </c>
      <c r="CB37" s="7">
        <f t="shared" si="74"/>
        <v>0</v>
      </c>
      <c r="CC37" s="6">
        <f t="shared" si="75"/>
        <v>0</v>
      </c>
      <c r="CD37" s="5">
        <f t="shared" si="76"/>
        <v>0</v>
      </c>
      <c r="CE37" s="6">
        <f t="shared" si="77"/>
        <v>0</v>
      </c>
      <c r="CF37" s="7">
        <f t="shared" si="78"/>
        <v>0</v>
      </c>
      <c r="CG37" s="6">
        <f t="shared" si="79"/>
        <v>0</v>
      </c>
      <c r="CH37" s="7">
        <f t="shared" si="80"/>
        <v>0</v>
      </c>
      <c r="CI37" s="6">
        <f t="shared" si="81"/>
        <v>0</v>
      </c>
      <c r="CJ37" s="5">
        <f t="shared" si="82"/>
        <v>0</v>
      </c>
      <c r="CK37" s="6">
        <f t="shared" si="83"/>
        <v>0</v>
      </c>
      <c r="CL37" s="7">
        <f t="shared" si="84"/>
        <v>0</v>
      </c>
      <c r="CM37" s="6">
        <f t="shared" si="85"/>
        <v>0</v>
      </c>
      <c r="CN37" s="7">
        <f t="shared" si="86"/>
        <v>0</v>
      </c>
      <c r="CO37" s="6">
        <f t="shared" si="87"/>
        <v>0</v>
      </c>
      <c r="CP37" s="5">
        <f t="shared" si="88"/>
        <v>0</v>
      </c>
      <c r="CQ37" s="6">
        <f t="shared" si="89"/>
        <v>0</v>
      </c>
      <c r="CR37" s="7">
        <f t="shared" si="90"/>
        <v>0</v>
      </c>
      <c r="CS37" s="7">
        <f t="shared" si="90"/>
        <v>0</v>
      </c>
      <c r="CT37" s="7">
        <f t="shared" si="90"/>
        <v>0</v>
      </c>
      <c r="CU37" s="7">
        <f t="shared" si="90"/>
        <v>0</v>
      </c>
      <c r="CV37" s="5">
        <f t="shared" si="91"/>
        <v>0</v>
      </c>
      <c r="CW37" s="6">
        <f t="shared" si="92"/>
        <v>0</v>
      </c>
      <c r="CY37" s="7">
        <v>0</v>
      </c>
      <c r="CZ37" s="5">
        <f t="array" ref="CZ37">Summary_UpperBound</f>
        <v>0</v>
      </c>
      <c r="DA37" s="6">
        <f>IF(ROUND(CZ37-CY37,0)=0,1/IF(Summary!$B$7="minutes",1,60),CZ37-CY37)</f>
        <v>1.6666666666666666E-2</v>
      </c>
    </row>
    <row r="38" spans="2:105" x14ac:dyDescent="0.25">
      <c r="B38" s="14"/>
      <c r="E38" s="12">
        <f t="shared" ca="1" si="93"/>
        <v>44459</v>
      </c>
      <c r="F38" s="7">
        <f t="shared" si="0"/>
        <v>0</v>
      </c>
      <c r="G38" s="6">
        <f t="shared" si="1"/>
        <v>0</v>
      </c>
      <c r="H38" s="7">
        <f t="shared" si="2"/>
        <v>0</v>
      </c>
      <c r="I38" s="6">
        <f t="shared" si="3"/>
        <v>0</v>
      </c>
      <c r="J38" s="5">
        <f t="shared" si="4"/>
        <v>0</v>
      </c>
      <c r="K38" s="6">
        <f t="shared" si="5"/>
        <v>0</v>
      </c>
      <c r="L38" s="7">
        <f t="shared" si="6"/>
        <v>0</v>
      </c>
      <c r="M38" s="6">
        <f t="shared" si="7"/>
        <v>0</v>
      </c>
      <c r="N38" s="7">
        <f t="shared" si="8"/>
        <v>0</v>
      </c>
      <c r="O38" s="6">
        <f t="shared" si="9"/>
        <v>0</v>
      </c>
      <c r="P38" s="5">
        <f t="shared" si="10"/>
        <v>0</v>
      </c>
      <c r="Q38" s="6">
        <f t="shared" si="11"/>
        <v>0</v>
      </c>
      <c r="R38" s="7">
        <f t="shared" si="12"/>
        <v>0</v>
      </c>
      <c r="S38" s="6">
        <f t="shared" si="13"/>
        <v>0</v>
      </c>
      <c r="T38" s="7">
        <f t="shared" si="14"/>
        <v>0</v>
      </c>
      <c r="U38" s="6">
        <f t="shared" si="15"/>
        <v>0</v>
      </c>
      <c r="V38" s="5">
        <f t="shared" si="16"/>
        <v>0</v>
      </c>
      <c r="W38" s="6">
        <f t="shared" si="17"/>
        <v>0</v>
      </c>
      <c r="X38" s="7">
        <f t="shared" si="18"/>
        <v>0</v>
      </c>
      <c r="Y38" s="6">
        <f t="shared" si="19"/>
        <v>0</v>
      </c>
      <c r="Z38" s="7">
        <f t="shared" si="20"/>
        <v>0</v>
      </c>
      <c r="AA38" s="6">
        <f t="shared" si="21"/>
        <v>0</v>
      </c>
      <c r="AB38" s="5">
        <f t="shared" si="22"/>
        <v>0</v>
      </c>
      <c r="AC38" s="6">
        <f t="shared" si="23"/>
        <v>0</v>
      </c>
      <c r="AD38" s="7">
        <f t="shared" si="24"/>
        <v>0</v>
      </c>
      <c r="AE38" s="6">
        <f t="shared" si="25"/>
        <v>0</v>
      </c>
      <c r="AF38" s="7">
        <f t="shared" si="26"/>
        <v>0</v>
      </c>
      <c r="AG38" s="6">
        <f t="shared" si="27"/>
        <v>0</v>
      </c>
      <c r="AH38" s="5">
        <f t="shared" si="28"/>
        <v>0</v>
      </c>
      <c r="AI38" s="6">
        <f t="shared" si="29"/>
        <v>0</v>
      </c>
      <c r="AJ38" s="7">
        <f t="shared" si="30"/>
        <v>0</v>
      </c>
      <c r="AK38" s="6">
        <f t="shared" si="31"/>
        <v>0</v>
      </c>
      <c r="AL38" s="7">
        <f t="shared" si="32"/>
        <v>0</v>
      </c>
      <c r="AM38" s="6">
        <f t="shared" si="33"/>
        <v>0</v>
      </c>
      <c r="AN38" s="5">
        <f t="shared" si="34"/>
        <v>0</v>
      </c>
      <c r="AO38" s="6">
        <f t="shared" si="35"/>
        <v>0</v>
      </c>
      <c r="AP38" s="7">
        <f t="shared" si="36"/>
        <v>0</v>
      </c>
      <c r="AQ38" s="6">
        <f t="shared" si="37"/>
        <v>0</v>
      </c>
      <c r="AR38" s="7">
        <f t="shared" si="38"/>
        <v>0</v>
      </c>
      <c r="AS38" s="6">
        <f t="shared" si="39"/>
        <v>0</v>
      </c>
      <c r="AT38" s="5">
        <f t="shared" si="40"/>
        <v>0</v>
      </c>
      <c r="AU38" s="6">
        <f t="shared" si="41"/>
        <v>0</v>
      </c>
      <c r="AV38" s="7">
        <f t="shared" si="42"/>
        <v>0</v>
      </c>
      <c r="AW38" s="6">
        <f t="shared" si="43"/>
        <v>0</v>
      </c>
      <c r="AX38" s="7">
        <f t="shared" si="44"/>
        <v>0</v>
      </c>
      <c r="AY38" s="6">
        <f t="shared" si="45"/>
        <v>0</v>
      </c>
      <c r="AZ38" s="5">
        <f t="shared" si="46"/>
        <v>0</v>
      </c>
      <c r="BA38" s="6">
        <f t="shared" si="47"/>
        <v>0</v>
      </c>
      <c r="BB38" s="7">
        <f t="shared" si="48"/>
        <v>0</v>
      </c>
      <c r="BC38" s="6">
        <f t="shared" si="49"/>
        <v>0</v>
      </c>
      <c r="BD38" s="7">
        <f t="shared" si="50"/>
        <v>0</v>
      </c>
      <c r="BE38" s="6">
        <f t="shared" si="51"/>
        <v>0</v>
      </c>
      <c r="BF38" s="5">
        <f t="shared" si="52"/>
        <v>0</v>
      </c>
      <c r="BG38" s="6">
        <f t="shared" si="53"/>
        <v>0</v>
      </c>
      <c r="BH38" s="7">
        <f t="shared" si="54"/>
        <v>0</v>
      </c>
      <c r="BI38" s="6">
        <f t="shared" si="55"/>
        <v>0</v>
      </c>
      <c r="BJ38" s="7">
        <f t="shared" si="56"/>
        <v>0</v>
      </c>
      <c r="BK38" s="6">
        <f t="shared" si="57"/>
        <v>0</v>
      </c>
      <c r="BL38" s="5">
        <f t="shared" si="58"/>
        <v>0</v>
      </c>
      <c r="BM38" s="6">
        <f t="shared" si="59"/>
        <v>0</v>
      </c>
      <c r="BN38" s="7">
        <f t="shared" si="60"/>
        <v>0</v>
      </c>
      <c r="BO38" s="6">
        <f t="shared" si="61"/>
        <v>0</v>
      </c>
      <c r="BP38" s="7">
        <f t="shared" si="62"/>
        <v>0</v>
      </c>
      <c r="BQ38" s="6">
        <f t="shared" si="63"/>
        <v>0</v>
      </c>
      <c r="BR38" s="5">
        <f t="shared" si="64"/>
        <v>0</v>
      </c>
      <c r="BS38" s="6">
        <f t="shared" si="65"/>
        <v>0</v>
      </c>
      <c r="BT38" s="7">
        <f t="shared" si="66"/>
        <v>0</v>
      </c>
      <c r="BU38" s="6">
        <f t="shared" si="67"/>
        <v>0</v>
      </c>
      <c r="BV38" s="7">
        <f t="shared" si="68"/>
        <v>0</v>
      </c>
      <c r="BW38" s="6">
        <f t="shared" si="69"/>
        <v>0</v>
      </c>
      <c r="BX38" s="5">
        <f t="shared" si="70"/>
        <v>0</v>
      </c>
      <c r="BY38" s="6">
        <f t="shared" si="71"/>
        <v>0</v>
      </c>
      <c r="BZ38" s="7">
        <f t="shared" si="72"/>
        <v>0</v>
      </c>
      <c r="CA38" s="6">
        <f t="shared" si="73"/>
        <v>0</v>
      </c>
      <c r="CB38" s="7">
        <f t="shared" si="74"/>
        <v>0</v>
      </c>
      <c r="CC38" s="6">
        <f t="shared" si="75"/>
        <v>0</v>
      </c>
      <c r="CD38" s="5">
        <f t="shared" si="76"/>
        <v>0</v>
      </c>
      <c r="CE38" s="6">
        <f t="shared" si="77"/>
        <v>0</v>
      </c>
      <c r="CF38" s="7">
        <f t="shared" si="78"/>
        <v>0</v>
      </c>
      <c r="CG38" s="6">
        <f t="shared" si="79"/>
        <v>0</v>
      </c>
      <c r="CH38" s="7">
        <f t="shared" si="80"/>
        <v>0</v>
      </c>
      <c r="CI38" s="6">
        <f t="shared" si="81"/>
        <v>0</v>
      </c>
      <c r="CJ38" s="5">
        <f t="shared" si="82"/>
        <v>0</v>
      </c>
      <c r="CK38" s="6">
        <f t="shared" si="83"/>
        <v>0</v>
      </c>
      <c r="CL38" s="7">
        <f t="shared" si="84"/>
        <v>0</v>
      </c>
      <c r="CM38" s="6">
        <f t="shared" si="85"/>
        <v>0</v>
      </c>
      <c r="CN38" s="7">
        <f t="shared" si="86"/>
        <v>0</v>
      </c>
      <c r="CO38" s="6">
        <f t="shared" si="87"/>
        <v>0</v>
      </c>
      <c r="CP38" s="5">
        <f t="shared" si="88"/>
        <v>0</v>
      </c>
      <c r="CQ38" s="6">
        <f t="shared" si="89"/>
        <v>0</v>
      </c>
      <c r="CR38" s="7">
        <f t="shared" si="90"/>
        <v>0</v>
      </c>
      <c r="CS38" s="7">
        <f t="shared" si="90"/>
        <v>0</v>
      </c>
      <c r="CT38" s="7">
        <f t="shared" si="90"/>
        <v>0</v>
      </c>
      <c r="CU38" s="7">
        <f t="shared" si="90"/>
        <v>0</v>
      </c>
      <c r="CV38" s="5">
        <f t="shared" si="91"/>
        <v>0</v>
      </c>
      <c r="CW38" s="6">
        <f t="shared" si="92"/>
        <v>0</v>
      </c>
      <c r="CY38" s="7">
        <v>0</v>
      </c>
      <c r="CZ38" s="5">
        <f t="array" ref="CZ38">Summary_UpperBound</f>
        <v>0</v>
      </c>
      <c r="DA38" s="6">
        <f>IF(ROUND(CZ38-CY38,0)=0,1/IF(Summary!$B$7="minutes",1,60),CZ38-CY38)</f>
        <v>1.6666666666666666E-2</v>
      </c>
    </row>
    <row r="39" spans="2:105" x14ac:dyDescent="0.25">
      <c r="B39" s="14"/>
      <c r="E39" s="12">
        <f t="shared" ca="1" si="93"/>
        <v>44466</v>
      </c>
      <c r="F39" s="7">
        <f t="shared" si="0"/>
        <v>0</v>
      </c>
      <c r="G39" s="6">
        <f t="shared" si="1"/>
        <v>0</v>
      </c>
      <c r="H39" s="7">
        <f t="shared" si="2"/>
        <v>0</v>
      </c>
      <c r="I39" s="6">
        <f t="shared" si="3"/>
        <v>0</v>
      </c>
      <c r="J39" s="5">
        <f t="shared" si="4"/>
        <v>0</v>
      </c>
      <c r="K39" s="6">
        <f t="shared" si="5"/>
        <v>0</v>
      </c>
      <c r="L39" s="7">
        <f t="shared" si="6"/>
        <v>0</v>
      </c>
      <c r="M39" s="6">
        <f t="shared" si="7"/>
        <v>0</v>
      </c>
      <c r="N39" s="7">
        <f t="shared" si="8"/>
        <v>0</v>
      </c>
      <c r="O39" s="6">
        <f t="shared" si="9"/>
        <v>0</v>
      </c>
      <c r="P39" s="5">
        <f t="shared" si="10"/>
        <v>0</v>
      </c>
      <c r="Q39" s="6">
        <f t="shared" si="11"/>
        <v>0</v>
      </c>
      <c r="R39" s="7">
        <f t="shared" si="12"/>
        <v>0</v>
      </c>
      <c r="S39" s="6">
        <f t="shared" si="13"/>
        <v>0</v>
      </c>
      <c r="T39" s="7">
        <f t="shared" si="14"/>
        <v>0</v>
      </c>
      <c r="U39" s="6">
        <f t="shared" si="15"/>
        <v>0</v>
      </c>
      <c r="V39" s="5">
        <f t="shared" si="16"/>
        <v>0</v>
      </c>
      <c r="W39" s="6">
        <f t="shared" si="17"/>
        <v>0</v>
      </c>
      <c r="X39" s="7">
        <f t="shared" si="18"/>
        <v>0</v>
      </c>
      <c r="Y39" s="6">
        <f t="shared" si="19"/>
        <v>0</v>
      </c>
      <c r="Z39" s="7">
        <f t="shared" si="20"/>
        <v>0</v>
      </c>
      <c r="AA39" s="6">
        <f t="shared" si="21"/>
        <v>0</v>
      </c>
      <c r="AB39" s="5">
        <f t="shared" si="22"/>
        <v>0</v>
      </c>
      <c r="AC39" s="6">
        <f t="shared" si="23"/>
        <v>0</v>
      </c>
      <c r="AD39" s="7">
        <f t="shared" si="24"/>
        <v>0</v>
      </c>
      <c r="AE39" s="6">
        <f t="shared" si="25"/>
        <v>0</v>
      </c>
      <c r="AF39" s="7">
        <f t="shared" si="26"/>
        <v>0</v>
      </c>
      <c r="AG39" s="6">
        <f t="shared" si="27"/>
        <v>0</v>
      </c>
      <c r="AH39" s="5">
        <f t="shared" si="28"/>
        <v>0</v>
      </c>
      <c r="AI39" s="6">
        <f t="shared" si="29"/>
        <v>0</v>
      </c>
      <c r="AJ39" s="7">
        <f t="shared" si="30"/>
        <v>0</v>
      </c>
      <c r="AK39" s="6">
        <f t="shared" si="31"/>
        <v>0</v>
      </c>
      <c r="AL39" s="7">
        <f t="shared" si="32"/>
        <v>0</v>
      </c>
      <c r="AM39" s="6">
        <f t="shared" si="33"/>
        <v>0</v>
      </c>
      <c r="AN39" s="5">
        <f t="shared" si="34"/>
        <v>0</v>
      </c>
      <c r="AO39" s="6">
        <f t="shared" si="35"/>
        <v>0</v>
      </c>
      <c r="AP39" s="7">
        <f t="shared" si="36"/>
        <v>0</v>
      </c>
      <c r="AQ39" s="6">
        <f t="shared" si="37"/>
        <v>0</v>
      </c>
      <c r="AR39" s="7">
        <f t="shared" si="38"/>
        <v>0</v>
      </c>
      <c r="AS39" s="6">
        <f t="shared" si="39"/>
        <v>0</v>
      </c>
      <c r="AT39" s="5">
        <f t="shared" si="40"/>
        <v>0</v>
      </c>
      <c r="AU39" s="6">
        <f t="shared" si="41"/>
        <v>0</v>
      </c>
      <c r="AV39" s="7">
        <f t="shared" si="42"/>
        <v>0</v>
      </c>
      <c r="AW39" s="6">
        <f t="shared" si="43"/>
        <v>0</v>
      </c>
      <c r="AX39" s="7">
        <f t="shared" si="44"/>
        <v>0</v>
      </c>
      <c r="AY39" s="6">
        <f t="shared" si="45"/>
        <v>0</v>
      </c>
      <c r="AZ39" s="5">
        <f t="shared" si="46"/>
        <v>0</v>
      </c>
      <c r="BA39" s="6">
        <f t="shared" si="47"/>
        <v>0</v>
      </c>
      <c r="BB39" s="7">
        <f t="shared" si="48"/>
        <v>0</v>
      </c>
      <c r="BC39" s="6">
        <f t="shared" si="49"/>
        <v>0</v>
      </c>
      <c r="BD39" s="7">
        <f t="shared" si="50"/>
        <v>0</v>
      </c>
      <c r="BE39" s="6">
        <f t="shared" si="51"/>
        <v>0</v>
      </c>
      <c r="BF39" s="5">
        <f t="shared" si="52"/>
        <v>0</v>
      </c>
      <c r="BG39" s="6">
        <f t="shared" si="53"/>
        <v>0</v>
      </c>
      <c r="BH39" s="7">
        <f t="shared" si="54"/>
        <v>0</v>
      </c>
      <c r="BI39" s="6">
        <f t="shared" si="55"/>
        <v>0</v>
      </c>
      <c r="BJ39" s="7">
        <f t="shared" si="56"/>
        <v>0</v>
      </c>
      <c r="BK39" s="6">
        <f t="shared" si="57"/>
        <v>0</v>
      </c>
      <c r="BL39" s="5">
        <f t="shared" si="58"/>
        <v>0</v>
      </c>
      <c r="BM39" s="6">
        <f t="shared" si="59"/>
        <v>0</v>
      </c>
      <c r="BN39" s="7">
        <f t="shared" si="60"/>
        <v>0</v>
      </c>
      <c r="BO39" s="6">
        <f t="shared" si="61"/>
        <v>0</v>
      </c>
      <c r="BP39" s="7">
        <f t="shared" si="62"/>
        <v>0</v>
      </c>
      <c r="BQ39" s="6">
        <f t="shared" si="63"/>
        <v>0</v>
      </c>
      <c r="BR39" s="5">
        <f t="shared" si="64"/>
        <v>0</v>
      </c>
      <c r="BS39" s="6">
        <f t="shared" si="65"/>
        <v>0</v>
      </c>
      <c r="BT39" s="7">
        <f t="shared" si="66"/>
        <v>0</v>
      </c>
      <c r="BU39" s="6">
        <f t="shared" si="67"/>
        <v>0</v>
      </c>
      <c r="BV39" s="7">
        <f t="shared" si="68"/>
        <v>0</v>
      </c>
      <c r="BW39" s="6">
        <f t="shared" si="69"/>
        <v>0</v>
      </c>
      <c r="BX39" s="5">
        <f t="shared" si="70"/>
        <v>0</v>
      </c>
      <c r="BY39" s="6">
        <f t="shared" si="71"/>
        <v>0</v>
      </c>
      <c r="BZ39" s="7">
        <f t="shared" si="72"/>
        <v>0</v>
      </c>
      <c r="CA39" s="6">
        <f t="shared" si="73"/>
        <v>0</v>
      </c>
      <c r="CB39" s="7">
        <f t="shared" si="74"/>
        <v>0</v>
      </c>
      <c r="CC39" s="6">
        <f t="shared" si="75"/>
        <v>0</v>
      </c>
      <c r="CD39" s="5">
        <f t="shared" si="76"/>
        <v>0</v>
      </c>
      <c r="CE39" s="6">
        <f t="shared" si="77"/>
        <v>0</v>
      </c>
      <c r="CF39" s="7">
        <f t="shared" si="78"/>
        <v>0</v>
      </c>
      <c r="CG39" s="6">
        <f t="shared" si="79"/>
        <v>0</v>
      </c>
      <c r="CH39" s="7">
        <f t="shared" si="80"/>
        <v>0</v>
      </c>
      <c r="CI39" s="6">
        <f t="shared" si="81"/>
        <v>0</v>
      </c>
      <c r="CJ39" s="5">
        <f t="shared" si="82"/>
        <v>0</v>
      </c>
      <c r="CK39" s="6">
        <f t="shared" si="83"/>
        <v>0</v>
      </c>
      <c r="CL39" s="7">
        <f t="shared" si="84"/>
        <v>0</v>
      </c>
      <c r="CM39" s="6">
        <f t="shared" si="85"/>
        <v>0</v>
      </c>
      <c r="CN39" s="7">
        <f t="shared" si="86"/>
        <v>0</v>
      </c>
      <c r="CO39" s="6">
        <f t="shared" si="87"/>
        <v>0</v>
      </c>
      <c r="CP39" s="5">
        <f t="shared" si="88"/>
        <v>0</v>
      </c>
      <c r="CQ39" s="6">
        <f t="shared" si="89"/>
        <v>0</v>
      </c>
      <c r="CR39" s="7">
        <f t="shared" si="90"/>
        <v>0</v>
      </c>
      <c r="CS39" s="7">
        <f t="shared" si="90"/>
        <v>0</v>
      </c>
      <c r="CT39" s="7">
        <f t="shared" si="90"/>
        <v>0</v>
      </c>
      <c r="CU39" s="7">
        <f t="shared" si="90"/>
        <v>0</v>
      </c>
      <c r="CV39" s="5">
        <f t="shared" si="91"/>
        <v>0</v>
      </c>
      <c r="CW39" s="6">
        <f t="shared" si="92"/>
        <v>0</v>
      </c>
      <c r="CY39" s="7">
        <v>0</v>
      </c>
      <c r="CZ39" s="5">
        <f t="array" ref="CZ39">Summary_UpperBound</f>
        <v>0</v>
      </c>
      <c r="DA39" s="6">
        <f>IF(ROUND(CZ39-CY39,0)=0,1/IF(Summary!$B$7="minutes",1,60),CZ39-CY39)</f>
        <v>1.6666666666666666E-2</v>
      </c>
    </row>
    <row r="40" spans="2:105" x14ac:dyDescent="0.25">
      <c r="B40" s="14"/>
      <c r="E40" s="12">
        <f t="shared" ca="1" si="93"/>
        <v>44473</v>
      </c>
      <c r="F40" s="7">
        <f t="shared" si="0"/>
        <v>0</v>
      </c>
      <c r="G40" s="6">
        <f t="shared" si="1"/>
        <v>0</v>
      </c>
      <c r="H40" s="7">
        <f t="shared" si="2"/>
        <v>0</v>
      </c>
      <c r="I40" s="6">
        <f t="shared" si="3"/>
        <v>0</v>
      </c>
      <c r="J40" s="5">
        <f t="shared" si="4"/>
        <v>0</v>
      </c>
      <c r="K40" s="6">
        <f t="shared" si="5"/>
        <v>0</v>
      </c>
      <c r="L40" s="7">
        <f t="shared" si="6"/>
        <v>0</v>
      </c>
      <c r="M40" s="6">
        <f t="shared" si="7"/>
        <v>0</v>
      </c>
      <c r="N40" s="7">
        <f t="shared" si="8"/>
        <v>0</v>
      </c>
      <c r="O40" s="6">
        <f t="shared" si="9"/>
        <v>0</v>
      </c>
      <c r="P40" s="5">
        <f t="shared" si="10"/>
        <v>0</v>
      </c>
      <c r="Q40" s="6">
        <f t="shared" si="11"/>
        <v>0</v>
      </c>
      <c r="R40" s="7">
        <f t="shared" si="12"/>
        <v>0</v>
      </c>
      <c r="S40" s="6">
        <f t="shared" si="13"/>
        <v>0</v>
      </c>
      <c r="T40" s="7">
        <f t="shared" si="14"/>
        <v>0</v>
      </c>
      <c r="U40" s="6">
        <f t="shared" si="15"/>
        <v>0</v>
      </c>
      <c r="V40" s="5">
        <f t="shared" si="16"/>
        <v>0</v>
      </c>
      <c r="W40" s="6">
        <f t="shared" si="17"/>
        <v>0</v>
      </c>
      <c r="X40" s="7">
        <f t="shared" si="18"/>
        <v>0</v>
      </c>
      <c r="Y40" s="6">
        <f t="shared" si="19"/>
        <v>0</v>
      </c>
      <c r="Z40" s="7">
        <f t="shared" si="20"/>
        <v>0</v>
      </c>
      <c r="AA40" s="6">
        <f t="shared" si="21"/>
        <v>0</v>
      </c>
      <c r="AB40" s="5">
        <f t="shared" si="22"/>
        <v>0</v>
      </c>
      <c r="AC40" s="6">
        <f t="shared" si="23"/>
        <v>0</v>
      </c>
      <c r="AD40" s="7">
        <f t="shared" si="24"/>
        <v>0</v>
      </c>
      <c r="AE40" s="6">
        <f t="shared" si="25"/>
        <v>0</v>
      </c>
      <c r="AF40" s="7">
        <f t="shared" si="26"/>
        <v>0</v>
      </c>
      <c r="AG40" s="6">
        <f t="shared" si="27"/>
        <v>0</v>
      </c>
      <c r="AH40" s="5">
        <f t="shared" si="28"/>
        <v>0</v>
      </c>
      <c r="AI40" s="6">
        <f t="shared" si="29"/>
        <v>0</v>
      </c>
      <c r="AJ40" s="7">
        <f t="shared" si="30"/>
        <v>0</v>
      </c>
      <c r="AK40" s="6">
        <f t="shared" si="31"/>
        <v>0</v>
      </c>
      <c r="AL40" s="7">
        <f t="shared" si="32"/>
        <v>0</v>
      </c>
      <c r="AM40" s="6">
        <f t="shared" si="33"/>
        <v>0</v>
      </c>
      <c r="AN40" s="5">
        <f t="shared" si="34"/>
        <v>0</v>
      </c>
      <c r="AO40" s="6">
        <f t="shared" si="35"/>
        <v>0</v>
      </c>
      <c r="AP40" s="7">
        <f t="shared" si="36"/>
        <v>0</v>
      </c>
      <c r="AQ40" s="6">
        <f t="shared" si="37"/>
        <v>0</v>
      </c>
      <c r="AR40" s="7">
        <f t="shared" si="38"/>
        <v>0</v>
      </c>
      <c r="AS40" s="6">
        <f t="shared" si="39"/>
        <v>0</v>
      </c>
      <c r="AT40" s="5">
        <f t="shared" si="40"/>
        <v>0</v>
      </c>
      <c r="AU40" s="6">
        <f t="shared" si="41"/>
        <v>0</v>
      </c>
      <c r="AV40" s="7">
        <f t="shared" si="42"/>
        <v>0</v>
      </c>
      <c r="AW40" s="6">
        <f t="shared" si="43"/>
        <v>0</v>
      </c>
      <c r="AX40" s="7">
        <f t="shared" si="44"/>
        <v>0</v>
      </c>
      <c r="AY40" s="6">
        <f t="shared" si="45"/>
        <v>0</v>
      </c>
      <c r="AZ40" s="5">
        <f t="shared" si="46"/>
        <v>0</v>
      </c>
      <c r="BA40" s="6">
        <f t="shared" si="47"/>
        <v>0</v>
      </c>
      <c r="BB40" s="7">
        <f t="shared" si="48"/>
        <v>0</v>
      </c>
      <c r="BC40" s="6">
        <f t="shared" si="49"/>
        <v>0</v>
      </c>
      <c r="BD40" s="7">
        <f t="shared" si="50"/>
        <v>0</v>
      </c>
      <c r="BE40" s="6">
        <f t="shared" si="51"/>
        <v>0</v>
      </c>
      <c r="BF40" s="5">
        <f t="shared" si="52"/>
        <v>0</v>
      </c>
      <c r="BG40" s="6">
        <f t="shared" si="53"/>
        <v>0</v>
      </c>
      <c r="BH40" s="7">
        <f t="shared" si="54"/>
        <v>0</v>
      </c>
      <c r="BI40" s="6">
        <f t="shared" si="55"/>
        <v>0</v>
      </c>
      <c r="BJ40" s="7">
        <f t="shared" si="56"/>
        <v>0</v>
      </c>
      <c r="BK40" s="6">
        <f t="shared" si="57"/>
        <v>0</v>
      </c>
      <c r="BL40" s="5">
        <f t="shared" si="58"/>
        <v>0</v>
      </c>
      <c r="BM40" s="6">
        <f t="shared" si="59"/>
        <v>0</v>
      </c>
      <c r="BN40" s="7">
        <f t="shared" si="60"/>
        <v>0</v>
      </c>
      <c r="BO40" s="6">
        <f t="shared" si="61"/>
        <v>0</v>
      </c>
      <c r="BP40" s="7">
        <f t="shared" si="62"/>
        <v>0</v>
      </c>
      <c r="BQ40" s="6">
        <f t="shared" si="63"/>
        <v>0</v>
      </c>
      <c r="BR40" s="5">
        <f t="shared" si="64"/>
        <v>0</v>
      </c>
      <c r="BS40" s="6">
        <f t="shared" si="65"/>
        <v>0</v>
      </c>
      <c r="BT40" s="7">
        <f t="shared" si="66"/>
        <v>0</v>
      </c>
      <c r="BU40" s="6">
        <f t="shared" si="67"/>
        <v>0</v>
      </c>
      <c r="BV40" s="7">
        <f t="shared" si="68"/>
        <v>0</v>
      </c>
      <c r="BW40" s="6">
        <f t="shared" si="69"/>
        <v>0</v>
      </c>
      <c r="BX40" s="5">
        <f t="shared" si="70"/>
        <v>0</v>
      </c>
      <c r="BY40" s="6">
        <f t="shared" si="71"/>
        <v>0</v>
      </c>
      <c r="BZ40" s="7">
        <f t="shared" si="72"/>
        <v>0</v>
      </c>
      <c r="CA40" s="6">
        <f t="shared" si="73"/>
        <v>0</v>
      </c>
      <c r="CB40" s="7">
        <f t="shared" si="74"/>
        <v>0</v>
      </c>
      <c r="CC40" s="6">
        <f t="shared" si="75"/>
        <v>0</v>
      </c>
      <c r="CD40" s="5">
        <f t="shared" si="76"/>
        <v>0</v>
      </c>
      <c r="CE40" s="6">
        <f t="shared" si="77"/>
        <v>0</v>
      </c>
      <c r="CF40" s="7">
        <f t="shared" si="78"/>
        <v>0</v>
      </c>
      <c r="CG40" s="6">
        <f t="shared" si="79"/>
        <v>0</v>
      </c>
      <c r="CH40" s="7">
        <f t="shared" si="80"/>
        <v>0</v>
      </c>
      <c r="CI40" s="6">
        <f t="shared" si="81"/>
        <v>0</v>
      </c>
      <c r="CJ40" s="5">
        <f t="shared" si="82"/>
        <v>0</v>
      </c>
      <c r="CK40" s="6">
        <f t="shared" si="83"/>
        <v>0</v>
      </c>
      <c r="CL40" s="7">
        <f t="shared" si="84"/>
        <v>0</v>
      </c>
      <c r="CM40" s="6">
        <f t="shared" si="85"/>
        <v>0</v>
      </c>
      <c r="CN40" s="7">
        <f t="shared" si="86"/>
        <v>0</v>
      </c>
      <c r="CO40" s="6">
        <f t="shared" si="87"/>
        <v>0</v>
      </c>
      <c r="CP40" s="5">
        <f t="shared" si="88"/>
        <v>0</v>
      </c>
      <c r="CQ40" s="6">
        <f t="shared" si="89"/>
        <v>0</v>
      </c>
      <c r="CR40" s="7">
        <f t="shared" si="90"/>
        <v>0</v>
      </c>
      <c r="CS40" s="7">
        <f t="shared" si="90"/>
        <v>0</v>
      </c>
      <c r="CT40" s="7">
        <f t="shared" si="90"/>
        <v>0</v>
      </c>
      <c r="CU40" s="7">
        <f t="shared" si="90"/>
        <v>0</v>
      </c>
      <c r="CV40" s="5">
        <f t="shared" si="91"/>
        <v>0</v>
      </c>
      <c r="CW40" s="6">
        <f t="shared" si="92"/>
        <v>0</v>
      </c>
      <c r="CY40" s="7">
        <v>0</v>
      </c>
      <c r="CZ40" s="5">
        <f t="array" ref="CZ40">Summary_UpperBound</f>
        <v>0</v>
      </c>
      <c r="DA40" s="6">
        <f>IF(ROUND(CZ40-CY40,0)=0,1/IF(Summary!$B$7="minutes",1,60),CZ40-CY40)</f>
        <v>1.6666666666666666E-2</v>
      </c>
    </row>
    <row r="41" spans="2:105" x14ac:dyDescent="0.25">
      <c r="B41" s="14"/>
      <c r="E41" s="12">
        <f t="shared" ca="1" si="93"/>
        <v>44480</v>
      </c>
      <c r="F41" s="7">
        <f t="shared" si="0"/>
        <v>0</v>
      </c>
      <c r="G41" s="6">
        <f t="shared" si="1"/>
        <v>0</v>
      </c>
      <c r="H41" s="7">
        <f t="shared" si="2"/>
        <v>0</v>
      </c>
      <c r="I41" s="6">
        <f t="shared" si="3"/>
        <v>0</v>
      </c>
      <c r="J41" s="5">
        <f t="shared" si="4"/>
        <v>0</v>
      </c>
      <c r="K41" s="6">
        <f t="shared" si="5"/>
        <v>0</v>
      </c>
      <c r="L41" s="7">
        <f t="shared" si="6"/>
        <v>0</v>
      </c>
      <c r="M41" s="6">
        <f t="shared" si="7"/>
        <v>0</v>
      </c>
      <c r="N41" s="7">
        <f t="shared" si="8"/>
        <v>0</v>
      </c>
      <c r="O41" s="6">
        <f t="shared" si="9"/>
        <v>0</v>
      </c>
      <c r="P41" s="5">
        <f t="shared" si="10"/>
        <v>0</v>
      </c>
      <c r="Q41" s="6">
        <f t="shared" si="11"/>
        <v>0</v>
      </c>
      <c r="R41" s="7">
        <f t="shared" si="12"/>
        <v>0</v>
      </c>
      <c r="S41" s="6">
        <f t="shared" si="13"/>
        <v>0</v>
      </c>
      <c r="T41" s="7">
        <f t="shared" si="14"/>
        <v>0</v>
      </c>
      <c r="U41" s="6">
        <f t="shared" si="15"/>
        <v>0</v>
      </c>
      <c r="V41" s="5">
        <f t="shared" si="16"/>
        <v>0</v>
      </c>
      <c r="W41" s="6">
        <f t="shared" si="17"/>
        <v>0</v>
      </c>
      <c r="X41" s="7">
        <f t="shared" si="18"/>
        <v>0</v>
      </c>
      <c r="Y41" s="6">
        <f t="shared" si="19"/>
        <v>0</v>
      </c>
      <c r="Z41" s="7">
        <f t="shared" si="20"/>
        <v>0</v>
      </c>
      <c r="AA41" s="6">
        <f t="shared" si="21"/>
        <v>0</v>
      </c>
      <c r="AB41" s="5">
        <f t="shared" si="22"/>
        <v>0</v>
      </c>
      <c r="AC41" s="6">
        <f t="shared" si="23"/>
        <v>0</v>
      </c>
      <c r="AD41" s="7">
        <f t="shared" si="24"/>
        <v>0</v>
      </c>
      <c r="AE41" s="6">
        <f t="shared" si="25"/>
        <v>0</v>
      </c>
      <c r="AF41" s="7">
        <f t="shared" si="26"/>
        <v>0</v>
      </c>
      <c r="AG41" s="6">
        <f t="shared" si="27"/>
        <v>0</v>
      </c>
      <c r="AH41" s="5">
        <f t="shared" si="28"/>
        <v>0</v>
      </c>
      <c r="AI41" s="6">
        <f t="shared" si="29"/>
        <v>0</v>
      </c>
      <c r="AJ41" s="7">
        <f t="shared" si="30"/>
        <v>0</v>
      </c>
      <c r="AK41" s="6">
        <f t="shared" si="31"/>
        <v>0</v>
      </c>
      <c r="AL41" s="7">
        <f t="shared" si="32"/>
        <v>0</v>
      </c>
      <c r="AM41" s="6">
        <f t="shared" si="33"/>
        <v>0</v>
      </c>
      <c r="AN41" s="5">
        <f t="shared" si="34"/>
        <v>0</v>
      </c>
      <c r="AO41" s="6">
        <f t="shared" si="35"/>
        <v>0</v>
      </c>
      <c r="AP41" s="7">
        <f t="shared" si="36"/>
        <v>0</v>
      </c>
      <c r="AQ41" s="6">
        <f t="shared" si="37"/>
        <v>0</v>
      </c>
      <c r="AR41" s="7">
        <f t="shared" si="38"/>
        <v>0</v>
      </c>
      <c r="AS41" s="6">
        <f t="shared" si="39"/>
        <v>0</v>
      </c>
      <c r="AT41" s="5">
        <f t="shared" si="40"/>
        <v>0</v>
      </c>
      <c r="AU41" s="6">
        <f t="shared" si="41"/>
        <v>0</v>
      </c>
      <c r="AV41" s="7">
        <f t="shared" si="42"/>
        <v>0</v>
      </c>
      <c r="AW41" s="6">
        <f t="shared" si="43"/>
        <v>0</v>
      </c>
      <c r="AX41" s="7">
        <f t="shared" si="44"/>
        <v>0</v>
      </c>
      <c r="AY41" s="6">
        <f t="shared" si="45"/>
        <v>0</v>
      </c>
      <c r="AZ41" s="5">
        <f t="shared" si="46"/>
        <v>0</v>
      </c>
      <c r="BA41" s="6">
        <f t="shared" si="47"/>
        <v>0</v>
      </c>
      <c r="BB41" s="7">
        <f t="shared" si="48"/>
        <v>0</v>
      </c>
      <c r="BC41" s="6">
        <f t="shared" si="49"/>
        <v>0</v>
      </c>
      <c r="BD41" s="7">
        <f t="shared" si="50"/>
        <v>0</v>
      </c>
      <c r="BE41" s="6">
        <f t="shared" si="51"/>
        <v>0</v>
      </c>
      <c r="BF41" s="5">
        <f t="shared" si="52"/>
        <v>0</v>
      </c>
      <c r="BG41" s="6">
        <f t="shared" si="53"/>
        <v>0</v>
      </c>
      <c r="BH41" s="7">
        <f t="shared" si="54"/>
        <v>0</v>
      </c>
      <c r="BI41" s="6">
        <f t="shared" si="55"/>
        <v>0</v>
      </c>
      <c r="BJ41" s="7">
        <f t="shared" si="56"/>
        <v>0</v>
      </c>
      <c r="BK41" s="6">
        <f t="shared" si="57"/>
        <v>0</v>
      </c>
      <c r="BL41" s="5">
        <f t="shared" si="58"/>
        <v>0</v>
      </c>
      <c r="BM41" s="6">
        <f t="shared" si="59"/>
        <v>0</v>
      </c>
      <c r="BN41" s="7">
        <f t="shared" si="60"/>
        <v>0</v>
      </c>
      <c r="BO41" s="6">
        <f t="shared" si="61"/>
        <v>0</v>
      </c>
      <c r="BP41" s="7">
        <f t="shared" si="62"/>
        <v>0</v>
      </c>
      <c r="BQ41" s="6">
        <f t="shared" si="63"/>
        <v>0</v>
      </c>
      <c r="BR41" s="5">
        <f t="shared" si="64"/>
        <v>0</v>
      </c>
      <c r="BS41" s="6">
        <f t="shared" si="65"/>
        <v>0</v>
      </c>
      <c r="BT41" s="7">
        <f t="shared" si="66"/>
        <v>0</v>
      </c>
      <c r="BU41" s="6">
        <f t="shared" si="67"/>
        <v>0</v>
      </c>
      <c r="BV41" s="7">
        <f t="shared" si="68"/>
        <v>0</v>
      </c>
      <c r="BW41" s="6">
        <f t="shared" si="69"/>
        <v>0</v>
      </c>
      <c r="BX41" s="5">
        <f t="shared" si="70"/>
        <v>0</v>
      </c>
      <c r="BY41" s="6">
        <f t="shared" si="71"/>
        <v>0</v>
      </c>
      <c r="BZ41" s="7">
        <f t="shared" si="72"/>
        <v>0</v>
      </c>
      <c r="CA41" s="6">
        <f t="shared" si="73"/>
        <v>0</v>
      </c>
      <c r="CB41" s="7">
        <f t="shared" si="74"/>
        <v>0</v>
      </c>
      <c r="CC41" s="6">
        <f t="shared" si="75"/>
        <v>0</v>
      </c>
      <c r="CD41" s="5">
        <f t="shared" si="76"/>
        <v>0</v>
      </c>
      <c r="CE41" s="6">
        <f t="shared" si="77"/>
        <v>0</v>
      </c>
      <c r="CF41" s="7">
        <f t="shared" si="78"/>
        <v>0</v>
      </c>
      <c r="CG41" s="6">
        <f t="shared" si="79"/>
        <v>0</v>
      </c>
      <c r="CH41" s="7">
        <f t="shared" si="80"/>
        <v>0</v>
      </c>
      <c r="CI41" s="6">
        <f t="shared" si="81"/>
        <v>0</v>
      </c>
      <c r="CJ41" s="5">
        <f t="shared" si="82"/>
        <v>0</v>
      </c>
      <c r="CK41" s="6">
        <f t="shared" si="83"/>
        <v>0</v>
      </c>
      <c r="CL41" s="7">
        <f t="shared" si="84"/>
        <v>0</v>
      </c>
      <c r="CM41" s="6">
        <f t="shared" si="85"/>
        <v>0</v>
      </c>
      <c r="CN41" s="7">
        <f t="shared" si="86"/>
        <v>0</v>
      </c>
      <c r="CO41" s="6">
        <f t="shared" si="87"/>
        <v>0</v>
      </c>
      <c r="CP41" s="5">
        <f t="shared" si="88"/>
        <v>0</v>
      </c>
      <c r="CQ41" s="6">
        <f t="shared" si="89"/>
        <v>0</v>
      </c>
      <c r="CR41" s="7">
        <f t="shared" si="90"/>
        <v>0</v>
      </c>
      <c r="CS41" s="7">
        <f t="shared" si="90"/>
        <v>0</v>
      </c>
      <c r="CT41" s="7">
        <f t="shared" si="90"/>
        <v>0</v>
      </c>
      <c r="CU41" s="7">
        <f t="shared" si="90"/>
        <v>0</v>
      </c>
      <c r="CV41" s="5">
        <f t="shared" si="91"/>
        <v>0</v>
      </c>
      <c r="CW41" s="6">
        <f t="shared" si="92"/>
        <v>0</v>
      </c>
      <c r="CY41" s="7">
        <v>0</v>
      </c>
      <c r="CZ41" s="5">
        <f t="array" ref="CZ41">Summary_UpperBound</f>
        <v>0</v>
      </c>
      <c r="DA41" s="6">
        <f>IF(ROUND(CZ41-CY41,0)=0,1/IF(Summary!$B$7="minutes",1,60),CZ41-CY41)</f>
        <v>1.6666666666666666E-2</v>
      </c>
    </row>
    <row r="42" spans="2:105" x14ac:dyDescent="0.25">
      <c r="B42" s="14"/>
      <c r="E42" s="12">
        <f t="shared" ca="1" si="93"/>
        <v>44487</v>
      </c>
      <c r="F42" s="7">
        <f t="shared" si="0"/>
        <v>0</v>
      </c>
      <c r="G42" s="6">
        <f t="shared" si="1"/>
        <v>0</v>
      </c>
      <c r="H42" s="7">
        <f t="shared" si="2"/>
        <v>0</v>
      </c>
      <c r="I42" s="6">
        <f t="shared" si="3"/>
        <v>0</v>
      </c>
      <c r="J42" s="5">
        <f t="shared" si="4"/>
        <v>0</v>
      </c>
      <c r="K42" s="6">
        <f t="shared" si="5"/>
        <v>0</v>
      </c>
      <c r="L42" s="7">
        <f t="shared" si="6"/>
        <v>0</v>
      </c>
      <c r="M42" s="6">
        <f t="shared" si="7"/>
        <v>0</v>
      </c>
      <c r="N42" s="7">
        <f t="shared" si="8"/>
        <v>0</v>
      </c>
      <c r="O42" s="6">
        <f t="shared" si="9"/>
        <v>0</v>
      </c>
      <c r="P42" s="5">
        <f t="shared" si="10"/>
        <v>0</v>
      </c>
      <c r="Q42" s="6">
        <f t="shared" si="11"/>
        <v>0</v>
      </c>
      <c r="R42" s="7">
        <f t="shared" si="12"/>
        <v>0</v>
      </c>
      <c r="S42" s="6">
        <f t="shared" si="13"/>
        <v>0</v>
      </c>
      <c r="T42" s="7">
        <f t="shared" si="14"/>
        <v>0</v>
      </c>
      <c r="U42" s="6">
        <f t="shared" si="15"/>
        <v>0</v>
      </c>
      <c r="V42" s="5">
        <f t="shared" si="16"/>
        <v>0</v>
      </c>
      <c r="W42" s="6">
        <f t="shared" si="17"/>
        <v>0</v>
      </c>
      <c r="X42" s="7">
        <f t="shared" si="18"/>
        <v>0</v>
      </c>
      <c r="Y42" s="6">
        <f t="shared" si="19"/>
        <v>0</v>
      </c>
      <c r="Z42" s="7">
        <f t="shared" si="20"/>
        <v>0</v>
      </c>
      <c r="AA42" s="6">
        <f t="shared" si="21"/>
        <v>0</v>
      </c>
      <c r="AB42" s="5">
        <f t="shared" si="22"/>
        <v>0</v>
      </c>
      <c r="AC42" s="6">
        <f t="shared" si="23"/>
        <v>0</v>
      </c>
      <c r="AD42" s="7">
        <f t="shared" si="24"/>
        <v>0</v>
      </c>
      <c r="AE42" s="6">
        <f t="shared" si="25"/>
        <v>0</v>
      </c>
      <c r="AF42" s="7">
        <f t="shared" si="26"/>
        <v>0</v>
      </c>
      <c r="AG42" s="6">
        <f t="shared" si="27"/>
        <v>0</v>
      </c>
      <c r="AH42" s="5">
        <f t="shared" si="28"/>
        <v>0</v>
      </c>
      <c r="AI42" s="6">
        <f t="shared" si="29"/>
        <v>0</v>
      </c>
      <c r="AJ42" s="7">
        <f t="shared" si="30"/>
        <v>0</v>
      </c>
      <c r="AK42" s="6">
        <f t="shared" si="31"/>
        <v>0</v>
      </c>
      <c r="AL42" s="7">
        <f t="shared" si="32"/>
        <v>0</v>
      </c>
      <c r="AM42" s="6">
        <f t="shared" si="33"/>
        <v>0</v>
      </c>
      <c r="AN42" s="5">
        <f t="shared" si="34"/>
        <v>0</v>
      </c>
      <c r="AO42" s="6">
        <f t="shared" si="35"/>
        <v>0</v>
      </c>
      <c r="AP42" s="7">
        <f t="shared" si="36"/>
        <v>0</v>
      </c>
      <c r="AQ42" s="6">
        <f t="shared" si="37"/>
        <v>0</v>
      </c>
      <c r="AR42" s="7">
        <f t="shared" si="38"/>
        <v>0</v>
      </c>
      <c r="AS42" s="6">
        <f t="shared" si="39"/>
        <v>0</v>
      </c>
      <c r="AT42" s="5">
        <f t="shared" si="40"/>
        <v>0</v>
      </c>
      <c r="AU42" s="6">
        <f t="shared" si="41"/>
        <v>0</v>
      </c>
      <c r="AV42" s="7">
        <f t="shared" si="42"/>
        <v>0</v>
      </c>
      <c r="AW42" s="6">
        <f t="shared" si="43"/>
        <v>0</v>
      </c>
      <c r="AX42" s="7">
        <f t="shared" si="44"/>
        <v>0</v>
      </c>
      <c r="AY42" s="6">
        <f t="shared" si="45"/>
        <v>0</v>
      </c>
      <c r="AZ42" s="5">
        <f t="shared" si="46"/>
        <v>0</v>
      </c>
      <c r="BA42" s="6">
        <f t="shared" si="47"/>
        <v>0</v>
      </c>
      <c r="BB42" s="7">
        <f t="shared" si="48"/>
        <v>0</v>
      </c>
      <c r="BC42" s="6">
        <f t="shared" si="49"/>
        <v>0</v>
      </c>
      <c r="BD42" s="7">
        <f t="shared" si="50"/>
        <v>0</v>
      </c>
      <c r="BE42" s="6">
        <f t="shared" si="51"/>
        <v>0</v>
      </c>
      <c r="BF42" s="5">
        <f t="shared" si="52"/>
        <v>0</v>
      </c>
      <c r="BG42" s="6">
        <f t="shared" si="53"/>
        <v>0</v>
      </c>
      <c r="BH42" s="7">
        <f t="shared" si="54"/>
        <v>0</v>
      </c>
      <c r="BI42" s="6">
        <f t="shared" si="55"/>
        <v>0</v>
      </c>
      <c r="BJ42" s="7">
        <f t="shared" si="56"/>
        <v>0</v>
      </c>
      <c r="BK42" s="6">
        <f t="shared" si="57"/>
        <v>0</v>
      </c>
      <c r="BL42" s="5">
        <f t="shared" si="58"/>
        <v>0</v>
      </c>
      <c r="BM42" s="6">
        <f t="shared" si="59"/>
        <v>0</v>
      </c>
      <c r="BN42" s="7">
        <f t="shared" si="60"/>
        <v>0</v>
      </c>
      <c r="BO42" s="6">
        <f t="shared" si="61"/>
        <v>0</v>
      </c>
      <c r="BP42" s="7">
        <f t="shared" si="62"/>
        <v>0</v>
      </c>
      <c r="BQ42" s="6">
        <f t="shared" si="63"/>
        <v>0</v>
      </c>
      <c r="BR42" s="5">
        <f t="shared" si="64"/>
        <v>0</v>
      </c>
      <c r="BS42" s="6">
        <f t="shared" si="65"/>
        <v>0</v>
      </c>
      <c r="BT42" s="7">
        <f t="shared" si="66"/>
        <v>0</v>
      </c>
      <c r="BU42" s="6">
        <f t="shared" si="67"/>
        <v>0</v>
      </c>
      <c r="BV42" s="7">
        <f t="shared" si="68"/>
        <v>0</v>
      </c>
      <c r="BW42" s="6">
        <f t="shared" si="69"/>
        <v>0</v>
      </c>
      <c r="BX42" s="5">
        <f t="shared" si="70"/>
        <v>0</v>
      </c>
      <c r="BY42" s="6">
        <f t="shared" si="71"/>
        <v>0</v>
      </c>
      <c r="BZ42" s="7">
        <f t="shared" si="72"/>
        <v>0</v>
      </c>
      <c r="CA42" s="6">
        <f t="shared" si="73"/>
        <v>0</v>
      </c>
      <c r="CB42" s="7">
        <f t="shared" si="74"/>
        <v>0</v>
      </c>
      <c r="CC42" s="6">
        <f t="shared" si="75"/>
        <v>0</v>
      </c>
      <c r="CD42" s="5">
        <f t="shared" si="76"/>
        <v>0</v>
      </c>
      <c r="CE42" s="6">
        <f t="shared" si="77"/>
        <v>0</v>
      </c>
      <c r="CF42" s="7">
        <f t="shared" si="78"/>
        <v>0</v>
      </c>
      <c r="CG42" s="6">
        <f t="shared" si="79"/>
        <v>0</v>
      </c>
      <c r="CH42" s="7">
        <f t="shared" si="80"/>
        <v>0</v>
      </c>
      <c r="CI42" s="6">
        <f t="shared" si="81"/>
        <v>0</v>
      </c>
      <c r="CJ42" s="5">
        <f t="shared" si="82"/>
        <v>0</v>
      </c>
      <c r="CK42" s="6">
        <f t="shared" si="83"/>
        <v>0</v>
      </c>
      <c r="CL42" s="7">
        <f t="shared" si="84"/>
        <v>0</v>
      </c>
      <c r="CM42" s="6">
        <f t="shared" si="85"/>
        <v>0</v>
      </c>
      <c r="CN42" s="7">
        <f t="shared" si="86"/>
        <v>0</v>
      </c>
      <c r="CO42" s="6">
        <f t="shared" si="87"/>
        <v>0</v>
      </c>
      <c r="CP42" s="5">
        <f t="shared" si="88"/>
        <v>0</v>
      </c>
      <c r="CQ42" s="6">
        <f t="shared" si="89"/>
        <v>0</v>
      </c>
      <c r="CR42" s="7">
        <f t="shared" si="90"/>
        <v>0</v>
      </c>
      <c r="CS42" s="7">
        <f t="shared" si="90"/>
        <v>0</v>
      </c>
      <c r="CT42" s="7">
        <f t="shared" si="90"/>
        <v>0</v>
      </c>
      <c r="CU42" s="7">
        <f t="shared" si="90"/>
        <v>0</v>
      </c>
      <c r="CV42" s="5">
        <f t="shared" si="91"/>
        <v>0</v>
      </c>
      <c r="CW42" s="6">
        <f t="shared" si="92"/>
        <v>0</v>
      </c>
      <c r="CY42" s="7">
        <v>0</v>
      </c>
      <c r="CZ42" s="5">
        <f t="array" ref="CZ42">Summary_UpperBound</f>
        <v>0</v>
      </c>
      <c r="DA42" s="6">
        <f>IF(ROUND(CZ42-CY42,0)=0,1/IF(Summary!$B$7="minutes",1,60),CZ42-CY42)</f>
        <v>1.6666666666666666E-2</v>
      </c>
    </row>
    <row r="43" spans="2:105" x14ac:dyDescent="0.25">
      <c r="B43" s="14"/>
      <c r="E43" s="12">
        <f t="shared" ca="1" si="93"/>
        <v>44494</v>
      </c>
      <c r="F43" s="7">
        <f t="shared" si="0"/>
        <v>0</v>
      </c>
      <c r="G43" s="6">
        <f t="shared" si="1"/>
        <v>0</v>
      </c>
      <c r="H43" s="7">
        <f t="shared" si="2"/>
        <v>0</v>
      </c>
      <c r="I43" s="6">
        <f t="shared" si="3"/>
        <v>0</v>
      </c>
      <c r="J43" s="5">
        <f t="shared" si="4"/>
        <v>0</v>
      </c>
      <c r="K43" s="6">
        <f t="shared" si="5"/>
        <v>0</v>
      </c>
      <c r="L43" s="7">
        <f t="shared" si="6"/>
        <v>0</v>
      </c>
      <c r="M43" s="6">
        <f t="shared" si="7"/>
        <v>0</v>
      </c>
      <c r="N43" s="7">
        <f t="shared" si="8"/>
        <v>0</v>
      </c>
      <c r="O43" s="6">
        <f t="shared" si="9"/>
        <v>0</v>
      </c>
      <c r="P43" s="5">
        <f t="shared" si="10"/>
        <v>0</v>
      </c>
      <c r="Q43" s="6">
        <f t="shared" si="11"/>
        <v>0</v>
      </c>
      <c r="R43" s="7">
        <f t="shared" si="12"/>
        <v>0</v>
      </c>
      <c r="S43" s="6">
        <f t="shared" si="13"/>
        <v>0</v>
      </c>
      <c r="T43" s="7">
        <f t="shared" si="14"/>
        <v>0</v>
      </c>
      <c r="U43" s="6">
        <f t="shared" si="15"/>
        <v>0</v>
      </c>
      <c r="V43" s="5">
        <f t="shared" si="16"/>
        <v>0</v>
      </c>
      <c r="W43" s="6">
        <f t="shared" si="17"/>
        <v>0</v>
      </c>
      <c r="X43" s="7">
        <f t="shared" si="18"/>
        <v>0</v>
      </c>
      <c r="Y43" s="6">
        <f t="shared" si="19"/>
        <v>0</v>
      </c>
      <c r="Z43" s="7">
        <f t="shared" si="20"/>
        <v>0</v>
      </c>
      <c r="AA43" s="6">
        <f t="shared" si="21"/>
        <v>0</v>
      </c>
      <c r="AB43" s="5">
        <f t="shared" si="22"/>
        <v>0</v>
      </c>
      <c r="AC43" s="6">
        <f t="shared" si="23"/>
        <v>0</v>
      </c>
      <c r="AD43" s="7">
        <f t="shared" si="24"/>
        <v>0</v>
      </c>
      <c r="AE43" s="6">
        <f t="shared" si="25"/>
        <v>0</v>
      </c>
      <c r="AF43" s="7">
        <f t="shared" si="26"/>
        <v>0</v>
      </c>
      <c r="AG43" s="6">
        <f t="shared" si="27"/>
        <v>0</v>
      </c>
      <c r="AH43" s="5">
        <f t="shared" si="28"/>
        <v>0</v>
      </c>
      <c r="AI43" s="6">
        <f t="shared" si="29"/>
        <v>0</v>
      </c>
      <c r="AJ43" s="7">
        <f t="shared" si="30"/>
        <v>0</v>
      </c>
      <c r="AK43" s="6">
        <f t="shared" si="31"/>
        <v>0</v>
      </c>
      <c r="AL43" s="7">
        <f t="shared" si="32"/>
        <v>0</v>
      </c>
      <c r="AM43" s="6">
        <f t="shared" si="33"/>
        <v>0</v>
      </c>
      <c r="AN43" s="5">
        <f t="shared" si="34"/>
        <v>0</v>
      </c>
      <c r="AO43" s="6">
        <f t="shared" si="35"/>
        <v>0</v>
      </c>
      <c r="AP43" s="7">
        <f t="shared" si="36"/>
        <v>0</v>
      </c>
      <c r="AQ43" s="6">
        <f t="shared" si="37"/>
        <v>0</v>
      </c>
      <c r="AR43" s="7">
        <f t="shared" si="38"/>
        <v>0</v>
      </c>
      <c r="AS43" s="6">
        <f t="shared" si="39"/>
        <v>0</v>
      </c>
      <c r="AT43" s="5">
        <f t="shared" si="40"/>
        <v>0</v>
      </c>
      <c r="AU43" s="6">
        <f t="shared" si="41"/>
        <v>0</v>
      </c>
      <c r="AV43" s="7">
        <f t="shared" si="42"/>
        <v>0</v>
      </c>
      <c r="AW43" s="6">
        <f t="shared" si="43"/>
        <v>0</v>
      </c>
      <c r="AX43" s="7">
        <f t="shared" si="44"/>
        <v>0</v>
      </c>
      <c r="AY43" s="6">
        <f t="shared" si="45"/>
        <v>0</v>
      </c>
      <c r="AZ43" s="5">
        <f t="shared" si="46"/>
        <v>0</v>
      </c>
      <c r="BA43" s="6">
        <f t="shared" si="47"/>
        <v>0</v>
      </c>
      <c r="BB43" s="7">
        <f t="shared" si="48"/>
        <v>0</v>
      </c>
      <c r="BC43" s="6">
        <f t="shared" si="49"/>
        <v>0</v>
      </c>
      <c r="BD43" s="7">
        <f t="shared" si="50"/>
        <v>0</v>
      </c>
      <c r="BE43" s="6">
        <f t="shared" si="51"/>
        <v>0</v>
      </c>
      <c r="BF43" s="5">
        <f t="shared" si="52"/>
        <v>0</v>
      </c>
      <c r="BG43" s="6">
        <f t="shared" si="53"/>
        <v>0</v>
      </c>
      <c r="BH43" s="7">
        <f t="shared" si="54"/>
        <v>0</v>
      </c>
      <c r="BI43" s="6">
        <f t="shared" si="55"/>
        <v>0</v>
      </c>
      <c r="BJ43" s="7">
        <f t="shared" si="56"/>
        <v>0</v>
      </c>
      <c r="BK43" s="6">
        <f t="shared" si="57"/>
        <v>0</v>
      </c>
      <c r="BL43" s="5">
        <f t="shared" si="58"/>
        <v>0</v>
      </c>
      <c r="BM43" s="6">
        <f t="shared" si="59"/>
        <v>0</v>
      </c>
      <c r="BN43" s="7">
        <f t="shared" si="60"/>
        <v>0</v>
      </c>
      <c r="BO43" s="6">
        <f t="shared" si="61"/>
        <v>0</v>
      </c>
      <c r="BP43" s="7">
        <f t="shared" si="62"/>
        <v>0</v>
      </c>
      <c r="BQ43" s="6">
        <f t="shared" si="63"/>
        <v>0</v>
      </c>
      <c r="BR43" s="5">
        <f t="shared" si="64"/>
        <v>0</v>
      </c>
      <c r="BS43" s="6">
        <f t="shared" si="65"/>
        <v>0</v>
      </c>
      <c r="BT43" s="7">
        <f t="shared" si="66"/>
        <v>0</v>
      </c>
      <c r="BU43" s="6">
        <f t="shared" si="67"/>
        <v>0</v>
      </c>
      <c r="BV43" s="7">
        <f t="shared" si="68"/>
        <v>0</v>
      </c>
      <c r="BW43" s="6">
        <f t="shared" si="69"/>
        <v>0</v>
      </c>
      <c r="BX43" s="5">
        <f t="shared" si="70"/>
        <v>0</v>
      </c>
      <c r="BY43" s="6">
        <f t="shared" si="71"/>
        <v>0</v>
      </c>
      <c r="BZ43" s="7">
        <f t="shared" si="72"/>
        <v>0</v>
      </c>
      <c r="CA43" s="6">
        <f t="shared" si="73"/>
        <v>0</v>
      </c>
      <c r="CB43" s="7">
        <f t="shared" si="74"/>
        <v>0</v>
      </c>
      <c r="CC43" s="6">
        <f t="shared" si="75"/>
        <v>0</v>
      </c>
      <c r="CD43" s="5">
        <f t="shared" si="76"/>
        <v>0</v>
      </c>
      <c r="CE43" s="6">
        <f t="shared" si="77"/>
        <v>0</v>
      </c>
      <c r="CF43" s="7">
        <f t="shared" si="78"/>
        <v>0</v>
      </c>
      <c r="CG43" s="6">
        <f t="shared" si="79"/>
        <v>0</v>
      </c>
      <c r="CH43" s="7">
        <f t="shared" si="80"/>
        <v>0</v>
      </c>
      <c r="CI43" s="6">
        <f t="shared" si="81"/>
        <v>0</v>
      </c>
      <c r="CJ43" s="5">
        <f t="shared" si="82"/>
        <v>0</v>
      </c>
      <c r="CK43" s="6">
        <f t="shared" si="83"/>
        <v>0</v>
      </c>
      <c r="CL43" s="7">
        <f t="shared" si="84"/>
        <v>0</v>
      </c>
      <c r="CM43" s="6">
        <f t="shared" si="85"/>
        <v>0</v>
      </c>
      <c r="CN43" s="7">
        <f t="shared" si="86"/>
        <v>0</v>
      </c>
      <c r="CO43" s="6">
        <f t="shared" si="87"/>
        <v>0</v>
      </c>
      <c r="CP43" s="5">
        <f t="shared" si="88"/>
        <v>0</v>
      </c>
      <c r="CQ43" s="6">
        <f t="shared" si="89"/>
        <v>0</v>
      </c>
      <c r="CR43" s="7">
        <f t="shared" si="90"/>
        <v>0</v>
      </c>
      <c r="CS43" s="7">
        <f t="shared" si="90"/>
        <v>0</v>
      </c>
      <c r="CT43" s="7">
        <f t="shared" si="90"/>
        <v>0</v>
      </c>
      <c r="CU43" s="7">
        <f t="shared" si="90"/>
        <v>0</v>
      </c>
      <c r="CV43" s="5">
        <f t="shared" si="91"/>
        <v>0</v>
      </c>
      <c r="CW43" s="6">
        <f t="shared" si="92"/>
        <v>0</v>
      </c>
      <c r="CY43" s="7">
        <v>0</v>
      </c>
      <c r="CZ43" s="5">
        <f t="array" ref="CZ43">Summary_UpperBound</f>
        <v>0</v>
      </c>
      <c r="DA43" s="6">
        <f>IF(ROUND(CZ43-CY43,0)=0,1/IF(Summary!$B$7="minutes",1,60),CZ43-CY43)</f>
        <v>1.6666666666666666E-2</v>
      </c>
    </row>
    <row r="44" spans="2:105" x14ac:dyDescent="0.25">
      <c r="B44" s="14"/>
      <c r="E44" s="12">
        <f t="shared" ca="1" si="93"/>
        <v>44501</v>
      </c>
      <c r="F44" s="7">
        <f t="shared" si="0"/>
        <v>0</v>
      </c>
      <c r="G44" s="6">
        <f t="shared" si="1"/>
        <v>0</v>
      </c>
      <c r="H44" s="7">
        <f t="shared" si="2"/>
        <v>0</v>
      </c>
      <c r="I44" s="6">
        <f t="shared" si="3"/>
        <v>0</v>
      </c>
      <c r="J44" s="5">
        <f t="shared" si="4"/>
        <v>0</v>
      </c>
      <c r="K44" s="6">
        <f t="shared" si="5"/>
        <v>0</v>
      </c>
      <c r="L44" s="7">
        <f t="shared" si="6"/>
        <v>0</v>
      </c>
      <c r="M44" s="6">
        <f t="shared" si="7"/>
        <v>0</v>
      </c>
      <c r="N44" s="7">
        <f t="shared" si="8"/>
        <v>0</v>
      </c>
      <c r="O44" s="6">
        <f t="shared" si="9"/>
        <v>0</v>
      </c>
      <c r="P44" s="5">
        <f t="shared" si="10"/>
        <v>0</v>
      </c>
      <c r="Q44" s="6">
        <f t="shared" si="11"/>
        <v>0</v>
      </c>
      <c r="R44" s="7">
        <f t="shared" si="12"/>
        <v>0</v>
      </c>
      <c r="S44" s="6">
        <f t="shared" si="13"/>
        <v>0</v>
      </c>
      <c r="T44" s="7">
        <f t="shared" si="14"/>
        <v>0</v>
      </c>
      <c r="U44" s="6">
        <f t="shared" si="15"/>
        <v>0</v>
      </c>
      <c r="V44" s="5">
        <f t="shared" si="16"/>
        <v>0</v>
      </c>
      <c r="W44" s="6">
        <f t="shared" si="17"/>
        <v>0</v>
      </c>
      <c r="X44" s="7">
        <f t="shared" si="18"/>
        <v>0</v>
      </c>
      <c r="Y44" s="6">
        <f t="shared" si="19"/>
        <v>0</v>
      </c>
      <c r="Z44" s="7">
        <f t="shared" si="20"/>
        <v>0</v>
      </c>
      <c r="AA44" s="6">
        <f t="shared" si="21"/>
        <v>0</v>
      </c>
      <c r="AB44" s="5">
        <f t="shared" si="22"/>
        <v>0</v>
      </c>
      <c r="AC44" s="6">
        <f t="shared" si="23"/>
        <v>0</v>
      </c>
      <c r="AD44" s="7">
        <f t="shared" si="24"/>
        <v>0</v>
      </c>
      <c r="AE44" s="6">
        <f t="shared" si="25"/>
        <v>0</v>
      </c>
      <c r="AF44" s="7">
        <f t="shared" si="26"/>
        <v>0</v>
      </c>
      <c r="AG44" s="6">
        <f t="shared" si="27"/>
        <v>0</v>
      </c>
      <c r="AH44" s="5">
        <f t="shared" si="28"/>
        <v>0</v>
      </c>
      <c r="AI44" s="6">
        <f t="shared" si="29"/>
        <v>0</v>
      </c>
      <c r="AJ44" s="7">
        <f t="shared" si="30"/>
        <v>0</v>
      </c>
      <c r="AK44" s="6">
        <f t="shared" si="31"/>
        <v>0</v>
      </c>
      <c r="AL44" s="7">
        <f t="shared" si="32"/>
        <v>0</v>
      </c>
      <c r="AM44" s="6">
        <f t="shared" si="33"/>
        <v>0</v>
      </c>
      <c r="AN44" s="5">
        <f t="shared" si="34"/>
        <v>0</v>
      </c>
      <c r="AO44" s="6">
        <f t="shared" si="35"/>
        <v>0</v>
      </c>
      <c r="AP44" s="7">
        <f t="shared" si="36"/>
        <v>0</v>
      </c>
      <c r="AQ44" s="6">
        <f t="shared" si="37"/>
        <v>0</v>
      </c>
      <c r="AR44" s="7">
        <f t="shared" si="38"/>
        <v>0</v>
      </c>
      <c r="AS44" s="6">
        <f t="shared" si="39"/>
        <v>0</v>
      </c>
      <c r="AT44" s="5">
        <f t="shared" si="40"/>
        <v>0</v>
      </c>
      <c r="AU44" s="6">
        <f t="shared" si="41"/>
        <v>0</v>
      </c>
      <c r="AV44" s="7">
        <f t="shared" si="42"/>
        <v>0</v>
      </c>
      <c r="AW44" s="6">
        <f t="shared" si="43"/>
        <v>0</v>
      </c>
      <c r="AX44" s="7">
        <f t="shared" si="44"/>
        <v>0</v>
      </c>
      <c r="AY44" s="6">
        <f t="shared" si="45"/>
        <v>0</v>
      </c>
      <c r="AZ44" s="5">
        <f t="shared" si="46"/>
        <v>0</v>
      </c>
      <c r="BA44" s="6">
        <f t="shared" si="47"/>
        <v>0</v>
      </c>
      <c r="BB44" s="7">
        <f t="shared" si="48"/>
        <v>0</v>
      </c>
      <c r="BC44" s="6">
        <f t="shared" si="49"/>
        <v>0</v>
      </c>
      <c r="BD44" s="7">
        <f t="shared" si="50"/>
        <v>0</v>
      </c>
      <c r="BE44" s="6">
        <f t="shared" si="51"/>
        <v>0</v>
      </c>
      <c r="BF44" s="5">
        <f t="shared" si="52"/>
        <v>0</v>
      </c>
      <c r="BG44" s="6">
        <f t="shared" si="53"/>
        <v>0</v>
      </c>
      <c r="BH44" s="7">
        <f t="shared" si="54"/>
        <v>0</v>
      </c>
      <c r="BI44" s="6">
        <f t="shared" si="55"/>
        <v>0</v>
      </c>
      <c r="BJ44" s="7">
        <f t="shared" si="56"/>
        <v>0</v>
      </c>
      <c r="BK44" s="6">
        <f t="shared" si="57"/>
        <v>0</v>
      </c>
      <c r="BL44" s="5">
        <f t="shared" si="58"/>
        <v>0</v>
      </c>
      <c r="BM44" s="6">
        <f t="shared" si="59"/>
        <v>0</v>
      </c>
      <c r="BN44" s="7">
        <f t="shared" si="60"/>
        <v>0</v>
      </c>
      <c r="BO44" s="6">
        <f t="shared" si="61"/>
        <v>0</v>
      </c>
      <c r="BP44" s="7">
        <f t="shared" si="62"/>
        <v>0</v>
      </c>
      <c r="BQ44" s="6">
        <f t="shared" si="63"/>
        <v>0</v>
      </c>
      <c r="BR44" s="5">
        <f t="shared" si="64"/>
        <v>0</v>
      </c>
      <c r="BS44" s="6">
        <f t="shared" si="65"/>
        <v>0</v>
      </c>
      <c r="BT44" s="7">
        <f t="shared" si="66"/>
        <v>0</v>
      </c>
      <c r="BU44" s="6">
        <f t="shared" si="67"/>
        <v>0</v>
      </c>
      <c r="BV44" s="7">
        <f t="shared" si="68"/>
        <v>0</v>
      </c>
      <c r="BW44" s="6">
        <f t="shared" si="69"/>
        <v>0</v>
      </c>
      <c r="BX44" s="5">
        <f t="shared" si="70"/>
        <v>0</v>
      </c>
      <c r="BY44" s="6">
        <f t="shared" si="71"/>
        <v>0</v>
      </c>
      <c r="BZ44" s="7">
        <f t="shared" si="72"/>
        <v>0</v>
      </c>
      <c r="CA44" s="6">
        <f t="shared" si="73"/>
        <v>0</v>
      </c>
      <c r="CB44" s="7">
        <f t="shared" si="74"/>
        <v>0</v>
      </c>
      <c r="CC44" s="6">
        <f t="shared" si="75"/>
        <v>0</v>
      </c>
      <c r="CD44" s="5">
        <f t="shared" si="76"/>
        <v>0</v>
      </c>
      <c r="CE44" s="6">
        <f t="shared" si="77"/>
        <v>0</v>
      </c>
      <c r="CF44" s="7">
        <f t="shared" si="78"/>
        <v>0</v>
      </c>
      <c r="CG44" s="6">
        <f t="shared" si="79"/>
        <v>0</v>
      </c>
      <c r="CH44" s="7">
        <f t="shared" si="80"/>
        <v>0</v>
      </c>
      <c r="CI44" s="6">
        <f t="shared" si="81"/>
        <v>0</v>
      </c>
      <c r="CJ44" s="5">
        <f t="shared" si="82"/>
        <v>0</v>
      </c>
      <c r="CK44" s="6">
        <f t="shared" si="83"/>
        <v>0</v>
      </c>
      <c r="CL44" s="7">
        <f t="shared" si="84"/>
        <v>0</v>
      </c>
      <c r="CM44" s="6">
        <f t="shared" si="85"/>
        <v>0</v>
      </c>
      <c r="CN44" s="7">
        <f t="shared" si="86"/>
        <v>0</v>
      </c>
      <c r="CO44" s="6">
        <f t="shared" si="87"/>
        <v>0</v>
      </c>
      <c r="CP44" s="5">
        <f t="shared" si="88"/>
        <v>0</v>
      </c>
      <c r="CQ44" s="6">
        <f t="shared" si="89"/>
        <v>0</v>
      </c>
      <c r="CR44" s="7">
        <f t="shared" si="90"/>
        <v>0</v>
      </c>
      <c r="CS44" s="7">
        <f t="shared" si="90"/>
        <v>0</v>
      </c>
      <c r="CT44" s="7">
        <f t="shared" si="90"/>
        <v>0</v>
      </c>
      <c r="CU44" s="7">
        <f t="shared" si="90"/>
        <v>0</v>
      </c>
      <c r="CV44" s="5">
        <f t="shared" si="91"/>
        <v>0</v>
      </c>
      <c r="CW44" s="6">
        <f t="shared" si="92"/>
        <v>0</v>
      </c>
      <c r="CY44" s="7">
        <v>0</v>
      </c>
      <c r="CZ44" s="5">
        <f t="array" ref="CZ44">Summary_UpperBound</f>
        <v>0</v>
      </c>
      <c r="DA44" s="6">
        <f>IF(ROUND(CZ44-CY44,0)=0,1/IF(Summary!$B$7="minutes",1,60),CZ44-CY44)</f>
        <v>1.6666666666666666E-2</v>
      </c>
    </row>
    <row r="45" spans="2:105" x14ac:dyDescent="0.25">
      <c r="B45" s="14"/>
      <c r="E45" s="12">
        <f t="shared" ca="1" si="93"/>
        <v>44508</v>
      </c>
      <c r="F45" s="7">
        <f t="shared" si="0"/>
        <v>0</v>
      </c>
      <c r="G45" s="6">
        <f t="shared" si="1"/>
        <v>0</v>
      </c>
      <c r="H45" s="7">
        <f t="shared" si="2"/>
        <v>0</v>
      </c>
      <c r="I45" s="6">
        <f t="shared" si="3"/>
        <v>0</v>
      </c>
      <c r="J45" s="5">
        <f t="shared" si="4"/>
        <v>0</v>
      </c>
      <c r="K45" s="6">
        <f t="shared" si="5"/>
        <v>0</v>
      </c>
      <c r="L45" s="7">
        <f t="shared" si="6"/>
        <v>0</v>
      </c>
      <c r="M45" s="6">
        <f t="shared" si="7"/>
        <v>0</v>
      </c>
      <c r="N45" s="7">
        <f t="shared" si="8"/>
        <v>0</v>
      </c>
      <c r="O45" s="6">
        <f t="shared" si="9"/>
        <v>0</v>
      </c>
      <c r="P45" s="5">
        <f t="shared" si="10"/>
        <v>0</v>
      </c>
      <c r="Q45" s="6">
        <f t="shared" si="11"/>
        <v>0</v>
      </c>
      <c r="R45" s="7">
        <f t="shared" si="12"/>
        <v>0</v>
      </c>
      <c r="S45" s="6">
        <f t="shared" si="13"/>
        <v>0</v>
      </c>
      <c r="T45" s="7">
        <f t="shared" si="14"/>
        <v>0</v>
      </c>
      <c r="U45" s="6">
        <f t="shared" si="15"/>
        <v>0</v>
      </c>
      <c r="V45" s="5">
        <f t="shared" si="16"/>
        <v>0</v>
      </c>
      <c r="W45" s="6">
        <f t="shared" si="17"/>
        <v>0</v>
      </c>
      <c r="X45" s="7">
        <f t="shared" si="18"/>
        <v>0</v>
      </c>
      <c r="Y45" s="6">
        <f t="shared" si="19"/>
        <v>0</v>
      </c>
      <c r="Z45" s="7">
        <f t="shared" si="20"/>
        <v>0</v>
      </c>
      <c r="AA45" s="6">
        <f t="shared" si="21"/>
        <v>0</v>
      </c>
      <c r="AB45" s="5">
        <f t="shared" si="22"/>
        <v>0</v>
      </c>
      <c r="AC45" s="6">
        <f t="shared" si="23"/>
        <v>0</v>
      </c>
      <c r="AD45" s="7">
        <f t="shared" si="24"/>
        <v>0</v>
      </c>
      <c r="AE45" s="6">
        <f t="shared" si="25"/>
        <v>0</v>
      </c>
      <c r="AF45" s="7">
        <f t="shared" si="26"/>
        <v>0</v>
      </c>
      <c r="AG45" s="6">
        <f t="shared" si="27"/>
        <v>0</v>
      </c>
      <c r="AH45" s="5">
        <f t="shared" si="28"/>
        <v>0</v>
      </c>
      <c r="AI45" s="6">
        <f t="shared" si="29"/>
        <v>0</v>
      </c>
      <c r="AJ45" s="7">
        <f t="shared" si="30"/>
        <v>0</v>
      </c>
      <c r="AK45" s="6">
        <f t="shared" si="31"/>
        <v>0</v>
      </c>
      <c r="AL45" s="7">
        <f t="shared" si="32"/>
        <v>0</v>
      </c>
      <c r="AM45" s="6">
        <f t="shared" si="33"/>
        <v>0</v>
      </c>
      <c r="AN45" s="5">
        <f t="shared" si="34"/>
        <v>0</v>
      </c>
      <c r="AO45" s="6">
        <f t="shared" si="35"/>
        <v>0</v>
      </c>
      <c r="AP45" s="7">
        <f t="shared" si="36"/>
        <v>0</v>
      </c>
      <c r="AQ45" s="6">
        <f t="shared" si="37"/>
        <v>0</v>
      </c>
      <c r="AR45" s="7">
        <f t="shared" si="38"/>
        <v>0</v>
      </c>
      <c r="AS45" s="6">
        <f t="shared" si="39"/>
        <v>0</v>
      </c>
      <c r="AT45" s="5">
        <f t="shared" si="40"/>
        <v>0</v>
      </c>
      <c r="AU45" s="6">
        <f t="shared" si="41"/>
        <v>0</v>
      </c>
      <c r="AV45" s="7">
        <f t="shared" si="42"/>
        <v>0</v>
      </c>
      <c r="AW45" s="6">
        <f t="shared" si="43"/>
        <v>0</v>
      </c>
      <c r="AX45" s="7">
        <f t="shared" si="44"/>
        <v>0</v>
      </c>
      <c r="AY45" s="6">
        <f t="shared" si="45"/>
        <v>0</v>
      </c>
      <c r="AZ45" s="5">
        <f t="shared" si="46"/>
        <v>0</v>
      </c>
      <c r="BA45" s="6">
        <f t="shared" si="47"/>
        <v>0</v>
      </c>
      <c r="BB45" s="7">
        <f t="shared" si="48"/>
        <v>0</v>
      </c>
      <c r="BC45" s="6">
        <f t="shared" si="49"/>
        <v>0</v>
      </c>
      <c r="BD45" s="7">
        <f t="shared" si="50"/>
        <v>0</v>
      </c>
      <c r="BE45" s="6">
        <f t="shared" si="51"/>
        <v>0</v>
      </c>
      <c r="BF45" s="5">
        <f t="shared" si="52"/>
        <v>0</v>
      </c>
      <c r="BG45" s="6">
        <f t="shared" si="53"/>
        <v>0</v>
      </c>
      <c r="BH45" s="7">
        <f t="shared" si="54"/>
        <v>0</v>
      </c>
      <c r="BI45" s="6">
        <f t="shared" si="55"/>
        <v>0</v>
      </c>
      <c r="BJ45" s="7">
        <f t="shared" si="56"/>
        <v>0</v>
      </c>
      <c r="BK45" s="6">
        <f t="shared" si="57"/>
        <v>0</v>
      </c>
      <c r="BL45" s="5">
        <f t="shared" si="58"/>
        <v>0</v>
      </c>
      <c r="BM45" s="6">
        <f t="shared" si="59"/>
        <v>0</v>
      </c>
      <c r="BN45" s="7">
        <f t="shared" si="60"/>
        <v>0</v>
      </c>
      <c r="BO45" s="6">
        <f t="shared" si="61"/>
        <v>0</v>
      </c>
      <c r="BP45" s="7">
        <f t="shared" si="62"/>
        <v>0</v>
      </c>
      <c r="BQ45" s="6">
        <f t="shared" si="63"/>
        <v>0</v>
      </c>
      <c r="BR45" s="5">
        <f t="shared" si="64"/>
        <v>0</v>
      </c>
      <c r="BS45" s="6">
        <f t="shared" si="65"/>
        <v>0</v>
      </c>
      <c r="BT45" s="7">
        <f t="shared" si="66"/>
        <v>0</v>
      </c>
      <c r="BU45" s="6">
        <f t="shared" si="67"/>
        <v>0</v>
      </c>
      <c r="BV45" s="7">
        <f t="shared" si="68"/>
        <v>0</v>
      </c>
      <c r="BW45" s="6">
        <f t="shared" si="69"/>
        <v>0</v>
      </c>
      <c r="BX45" s="5">
        <f t="shared" si="70"/>
        <v>0</v>
      </c>
      <c r="BY45" s="6">
        <f t="shared" si="71"/>
        <v>0</v>
      </c>
      <c r="BZ45" s="7">
        <f t="shared" si="72"/>
        <v>0</v>
      </c>
      <c r="CA45" s="6">
        <f t="shared" si="73"/>
        <v>0</v>
      </c>
      <c r="CB45" s="7">
        <f t="shared" si="74"/>
        <v>0</v>
      </c>
      <c r="CC45" s="6">
        <f t="shared" si="75"/>
        <v>0</v>
      </c>
      <c r="CD45" s="5">
        <f t="shared" si="76"/>
        <v>0</v>
      </c>
      <c r="CE45" s="6">
        <f t="shared" si="77"/>
        <v>0</v>
      </c>
      <c r="CF45" s="7">
        <f t="shared" si="78"/>
        <v>0</v>
      </c>
      <c r="CG45" s="6">
        <f t="shared" si="79"/>
        <v>0</v>
      </c>
      <c r="CH45" s="7">
        <f t="shared" si="80"/>
        <v>0</v>
      </c>
      <c r="CI45" s="6">
        <f t="shared" si="81"/>
        <v>0</v>
      </c>
      <c r="CJ45" s="5">
        <f t="shared" si="82"/>
        <v>0</v>
      </c>
      <c r="CK45" s="6">
        <f t="shared" si="83"/>
        <v>0</v>
      </c>
      <c r="CL45" s="7">
        <f t="shared" si="84"/>
        <v>0</v>
      </c>
      <c r="CM45" s="6">
        <f t="shared" si="85"/>
        <v>0</v>
      </c>
      <c r="CN45" s="7">
        <f t="shared" si="86"/>
        <v>0</v>
      </c>
      <c r="CO45" s="6">
        <f t="shared" si="87"/>
        <v>0</v>
      </c>
      <c r="CP45" s="5">
        <f t="shared" si="88"/>
        <v>0</v>
      </c>
      <c r="CQ45" s="6">
        <f t="shared" si="89"/>
        <v>0</v>
      </c>
      <c r="CR45" s="7">
        <f t="shared" si="90"/>
        <v>0</v>
      </c>
      <c r="CS45" s="7">
        <f t="shared" si="90"/>
        <v>0</v>
      </c>
      <c r="CT45" s="7">
        <f t="shared" si="90"/>
        <v>0</v>
      </c>
      <c r="CU45" s="7">
        <f t="shared" si="90"/>
        <v>0</v>
      </c>
      <c r="CV45" s="5">
        <f t="shared" si="91"/>
        <v>0</v>
      </c>
      <c r="CW45" s="6">
        <f t="shared" si="92"/>
        <v>0</v>
      </c>
      <c r="CY45" s="7">
        <v>0</v>
      </c>
      <c r="CZ45" s="5">
        <f t="array" ref="CZ45">Summary_UpperBound</f>
        <v>0</v>
      </c>
      <c r="DA45" s="6">
        <f>IF(ROUND(CZ45-CY45,0)=0,1/IF(Summary!$B$7="minutes",1,60),CZ45-CY45)</f>
        <v>1.6666666666666666E-2</v>
      </c>
    </row>
    <row r="46" spans="2:105" x14ac:dyDescent="0.25">
      <c r="B46" s="14"/>
      <c r="E46" s="12">
        <f t="shared" ca="1" si="93"/>
        <v>44515</v>
      </c>
      <c r="F46" s="7">
        <f t="shared" si="0"/>
        <v>0</v>
      </c>
      <c r="G46" s="6">
        <f t="shared" si="1"/>
        <v>0</v>
      </c>
      <c r="H46" s="7">
        <f t="shared" si="2"/>
        <v>0</v>
      </c>
      <c r="I46" s="6">
        <f t="shared" si="3"/>
        <v>0</v>
      </c>
      <c r="J46" s="5">
        <f t="shared" si="4"/>
        <v>0</v>
      </c>
      <c r="K46" s="6">
        <f t="shared" si="5"/>
        <v>0</v>
      </c>
      <c r="L46" s="7">
        <f t="shared" si="6"/>
        <v>0</v>
      </c>
      <c r="M46" s="6">
        <f t="shared" si="7"/>
        <v>0</v>
      </c>
      <c r="N46" s="7">
        <f t="shared" si="8"/>
        <v>0</v>
      </c>
      <c r="O46" s="6">
        <f t="shared" si="9"/>
        <v>0</v>
      </c>
      <c r="P46" s="5">
        <f t="shared" si="10"/>
        <v>0</v>
      </c>
      <c r="Q46" s="6">
        <f t="shared" si="11"/>
        <v>0</v>
      </c>
      <c r="R46" s="7">
        <f t="shared" si="12"/>
        <v>0</v>
      </c>
      <c r="S46" s="6">
        <f t="shared" si="13"/>
        <v>0</v>
      </c>
      <c r="T46" s="7">
        <f t="shared" si="14"/>
        <v>0</v>
      </c>
      <c r="U46" s="6">
        <f t="shared" si="15"/>
        <v>0</v>
      </c>
      <c r="V46" s="5">
        <f t="shared" si="16"/>
        <v>0</v>
      </c>
      <c r="W46" s="6">
        <f t="shared" si="17"/>
        <v>0</v>
      </c>
      <c r="X46" s="7">
        <f t="shared" si="18"/>
        <v>0</v>
      </c>
      <c r="Y46" s="6">
        <f t="shared" si="19"/>
        <v>0</v>
      </c>
      <c r="Z46" s="7">
        <f t="shared" si="20"/>
        <v>0</v>
      </c>
      <c r="AA46" s="6">
        <f t="shared" si="21"/>
        <v>0</v>
      </c>
      <c r="AB46" s="5">
        <f t="shared" si="22"/>
        <v>0</v>
      </c>
      <c r="AC46" s="6">
        <f t="shared" si="23"/>
        <v>0</v>
      </c>
      <c r="AD46" s="7">
        <f t="shared" si="24"/>
        <v>0</v>
      </c>
      <c r="AE46" s="6">
        <f t="shared" si="25"/>
        <v>0</v>
      </c>
      <c r="AF46" s="7">
        <f t="shared" si="26"/>
        <v>0</v>
      </c>
      <c r="AG46" s="6">
        <f t="shared" si="27"/>
        <v>0</v>
      </c>
      <c r="AH46" s="5">
        <f t="shared" si="28"/>
        <v>0</v>
      </c>
      <c r="AI46" s="6">
        <f t="shared" si="29"/>
        <v>0</v>
      </c>
      <c r="AJ46" s="7">
        <f t="shared" si="30"/>
        <v>0</v>
      </c>
      <c r="AK46" s="6">
        <f t="shared" si="31"/>
        <v>0</v>
      </c>
      <c r="AL46" s="7">
        <f t="shared" si="32"/>
        <v>0</v>
      </c>
      <c r="AM46" s="6">
        <f t="shared" si="33"/>
        <v>0</v>
      </c>
      <c r="AN46" s="5">
        <f t="shared" si="34"/>
        <v>0</v>
      </c>
      <c r="AO46" s="6">
        <f t="shared" si="35"/>
        <v>0</v>
      </c>
      <c r="AP46" s="7">
        <f t="shared" si="36"/>
        <v>0</v>
      </c>
      <c r="AQ46" s="6">
        <f t="shared" si="37"/>
        <v>0</v>
      </c>
      <c r="AR46" s="7">
        <f t="shared" si="38"/>
        <v>0</v>
      </c>
      <c r="AS46" s="6">
        <f t="shared" si="39"/>
        <v>0</v>
      </c>
      <c r="AT46" s="5">
        <f t="shared" si="40"/>
        <v>0</v>
      </c>
      <c r="AU46" s="6">
        <f t="shared" si="41"/>
        <v>0</v>
      </c>
      <c r="AV46" s="7">
        <f t="shared" si="42"/>
        <v>0</v>
      </c>
      <c r="AW46" s="6">
        <f t="shared" si="43"/>
        <v>0</v>
      </c>
      <c r="AX46" s="7">
        <f t="shared" si="44"/>
        <v>0</v>
      </c>
      <c r="AY46" s="6">
        <f t="shared" si="45"/>
        <v>0</v>
      </c>
      <c r="AZ46" s="5">
        <f t="shared" si="46"/>
        <v>0</v>
      </c>
      <c r="BA46" s="6">
        <f t="shared" si="47"/>
        <v>0</v>
      </c>
      <c r="BB46" s="7">
        <f t="shared" si="48"/>
        <v>0</v>
      </c>
      <c r="BC46" s="6">
        <f t="shared" si="49"/>
        <v>0</v>
      </c>
      <c r="BD46" s="7">
        <f t="shared" si="50"/>
        <v>0</v>
      </c>
      <c r="BE46" s="6">
        <f t="shared" si="51"/>
        <v>0</v>
      </c>
      <c r="BF46" s="5">
        <f t="shared" si="52"/>
        <v>0</v>
      </c>
      <c r="BG46" s="6">
        <f t="shared" si="53"/>
        <v>0</v>
      </c>
      <c r="BH46" s="7">
        <f t="shared" si="54"/>
        <v>0</v>
      </c>
      <c r="BI46" s="6">
        <f t="shared" si="55"/>
        <v>0</v>
      </c>
      <c r="BJ46" s="7">
        <f t="shared" si="56"/>
        <v>0</v>
      </c>
      <c r="BK46" s="6">
        <f t="shared" si="57"/>
        <v>0</v>
      </c>
      <c r="BL46" s="5">
        <f t="shared" si="58"/>
        <v>0</v>
      </c>
      <c r="BM46" s="6">
        <f t="shared" si="59"/>
        <v>0</v>
      </c>
      <c r="BN46" s="7">
        <f t="shared" si="60"/>
        <v>0</v>
      </c>
      <c r="BO46" s="6">
        <f t="shared" si="61"/>
        <v>0</v>
      </c>
      <c r="BP46" s="7">
        <f t="shared" si="62"/>
        <v>0</v>
      </c>
      <c r="BQ46" s="6">
        <f t="shared" si="63"/>
        <v>0</v>
      </c>
      <c r="BR46" s="5">
        <f t="shared" si="64"/>
        <v>0</v>
      </c>
      <c r="BS46" s="6">
        <f t="shared" si="65"/>
        <v>0</v>
      </c>
      <c r="BT46" s="7">
        <f t="shared" si="66"/>
        <v>0</v>
      </c>
      <c r="BU46" s="6">
        <f t="shared" si="67"/>
        <v>0</v>
      </c>
      <c r="BV46" s="7">
        <f t="shared" si="68"/>
        <v>0</v>
      </c>
      <c r="BW46" s="6">
        <f t="shared" si="69"/>
        <v>0</v>
      </c>
      <c r="BX46" s="5">
        <f t="shared" si="70"/>
        <v>0</v>
      </c>
      <c r="BY46" s="6">
        <f t="shared" si="71"/>
        <v>0</v>
      </c>
      <c r="BZ46" s="7">
        <f t="shared" si="72"/>
        <v>0</v>
      </c>
      <c r="CA46" s="6">
        <f t="shared" si="73"/>
        <v>0</v>
      </c>
      <c r="CB46" s="7">
        <f t="shared" si="74"/>
        <v>0</v>
      </c>
      <c r="CC46" s="6">
        <f t="shared" si="75"/>
        <v>0</v>
      </c>
      <c r="CD46" s="5">
        <f t="shared" si="76"/>
        <v>0</v>
      </c>
      <c r="CE46" s="6">
        <f t="shared" si="77"/>
        <v>0</v>
      </c>
      <c r="CF46" s="7">
        <f t="shared" si="78"/>
        <v>0</v>
      </c>
      <c r="CG46" s="6">
        <f t="shared" si="79"/>
        <v>0</v>
      </c>
      <c r="CH46" s="7">
        <f t="shared" si="80"/>
        <v>0</v>
      </c>
      <c r="CI46" s="6">
        <f t="shared" si="81"/>
        <v>0</v>
      </c>
      <c r="CJ46" s="5">
        <f t="shared" si="82"/>
        <v>0</v>
      </c>
      <c r="CK46" s="6">
        <f t="shared" si="83"/>
        <v>0</v>
      </c>
      <c r="CL46" s="7">
        <f t="shared" si="84"/>
        <v>0</v>
      </c>
      <c r="CM46" s="6">
        <f t="shared" si="85"/>
        <v>0</v>
      </c>
      <c r="CN46" s="7">
        <f t="shared" si="86"/>
        <v>0</v>
      </c>
      <c r="CO46" s="6">
        <f t="shared" si="87"/>
        <v>0</v>
      </c>
      <c r="CP46" s="5">
        <f t="shared" si="88"/>
        <v>0</v>
      </c>
      <c r="CQ46" s="6">
        <f t="shared" si="89"/>
        <v>0</v>
      </c>
      <c r="CR46" s="7">
        <f t="shared" si="90"/>
        <v>0</v>
      </c>
      <c r="CS46" s="7">
        <f t="shared" si="90"/>
        <v>0</v>
      </c>
      <c r="CT46" s="7">
        <f t="shared" si="90"/>
        <v>0</v>
      </c>
      <c r="CU46" s="7">
        <f t="shared" si="90"/>
        <v>0</v>
      </c>
      <c r="CV46" s="5">
        <f t="shared" si="91"/>
        <v>0</v>
      </c>
      <c r="CW46" s="6">
        <f t="shared" si="92"/>
        <v>0</v>
      </c>
      <c r="CY46" s="7">
        <v>0</v>
      </c>
      <c r="CZ46" s="5">
        <f t="array" ref="CZ46">Summary_UpperBound</f>
        <v>0</v>
      </c>
      <c r="DA46" s="6">
        <f>IF(ROUND(CZ46-CY46,0)=0,1/IF(Summary!$B$7="minutes",1,60),CZ46-CY46)</f>
        <v>1.6666666666666666E-2</v>
      </c>
    </row>
    <row r="47" spans="2:105" x14ac:dyDescent="0.25">
      <c r="B47" s="14"/>
      <c r="E47" s="12">
        <f t="shared" ca="1" si="93"/>
        <v>44522</v>
      </c>
      <c r="F47" s="7">
        <f t="shared" si="0"/>
        <v>0</v>
      </c>
      <c r="G47" s="6">
        <f t="shared" si="1"/>
        <v>0</v>
      </c>
      <c r="H47" s="7">
        <f t="shared" si="2"/>
        <v>0</v>
      </c>
      <c r="I47" s="6">
        <f t="shared" si="3"/>
        <v>0</v>
      </c>
      <c r="J47" s="5">
        <f t="shared" si="4"/>
        <v>0</v>
      </c>
      <c r="K47" s="6">
        <f t="shared" si="5"/>
        <v>0</v>
      </c>
      <c r="L47" s="7">
        <f t="shared" si="6"/>
        <v>0</v>
      </c>
      <c r="M47" s="6">
        <f t="shared" si="7"/>
        <v>0</v>
      </c>
      <c r="N47" s="7">
        <f t="shared" si="8"/>
        <v>0</v>
      </c>
      <c r="O47" s="6">
        <f t="shared" si="9"/>
        <v>0</v>
      </c>
      <c r="P47" s="5">
        <f t="shared" si="10"/>
        <v>0</v>
      </c>
      <c r="Q47" s="6">
        <f t="shared" si="11"/>
        <v>0</v>
      </c>
      <c r="R47" s="7">
        <f t="shared" si="12"/>
        <v>0</v>
      </c>
      <c r="S47" s="6">
        <f t="shared" si="13"/>
        <v>0</v>
      </c>
      <c r="T47" s="7">
        <f t="shared" si="14"/>
        <v>0</v>
      </c>
      <c r="U47" s="6">
        <f t="shared" si="15"/>
        <v>0</v>
      </c>
      <c r="V47" s="5">
        <f t="shared" si="16"/>
        <v>0</v>
      </c>
      <c r="W47" s="6">
        <f t="shared" si="17"/>
        <v>0</v>
      </c>
      <c r="X47" s="7">
        <f t="shared" si="18"/>
        <v>0</v>
      </c>
      <c r="Y47" s="6">
        <f t="shared" si="19"/>
        <v>0</v>
      </c>
      <c r="Z47" s="7">
        <f t="shared" si="20"/>
        <v>0</v>
      </c>
      <c r="AA47" s="6">
        <f t="shared" si="21"/>
        <v>0</v>
      </c>
      <c r="AB47" s="5">
        <f t="shared" si="22"/>
        <v>0</v>
      </c>
      <c r="AC47" s="6">
        <f t="shared" si="23"/>
        <v>0</v>
      </c>
      <c r="AD47" s="7">
        <f t="shared" si="24"/>
        <v>0</v>
      </c>
      <c r="AE47" s="6">
        <f t="shared" si="25"/>
        <v>0</v>
      </c>
      <c r="AF47" s="7">
        <f t="shared" si="26"/>
        <v>0</v>
      </c>
      <c r="AG47" s="6">
        <f t="shared" si="27"/>
        <v>0</v>
      </c>
      <c r="AH47" s="5">
        <f t="shared" si="28"/>
        <v>0</v>
      </c>
      <c r="AI47" s="6">
        <f t="shared" si="29"/>
        <v>0</v>
      </c>
      <c r="AJ47" s="7">
        <f t="shared" si="30"/>
        <v>0</v>
      </c>
      <c r="AK47" s="6">
        <f t="shared" si="31"/>
        <v>0</v>
      </c>
      <c r="AL47" s="7">
        <f t="shared" si="32"/>
        <v>0</v>
      </c>
      <c r="AM47" s="6">
        <f t="shared" si="33"/>
        <v>0</v>
      </c>
      <c r="AN47" s="5">
        <f t="shared" si="34"/>
        <v>0</v>
      </c>
      <c r="AO47" s="6">
        <f t="shared" si="35"/>
        <v>0</v>
      </c>
      <c r="AP47" s="7">
        <f t="shared" si="36"/>
        <v>0</v>
      </c>
      <c r="AQ47" s="6">
        <f t="shared" si="37"/>
        <v>0</v>
      </c>
      <c r="AR47" s="7">
        <f t="shared" si="38"/>
        <v>0</v>
      </c>
      <c r="AS47" s="6">
        <f t="shared" si="39"/>
        <v>0</v>
      </c>
      <c r="AT47" s="5">
        <f t="shared" si="40"/>
        <v>0</v>
      </c>
      <c r="AU47" s="6">
        <f t="shared" si="41"/>
        <v>0</v>
      </c>
      <c r="AV47" s="7">
        <f t="shared" si="42"/>
        <v>0</v>
      </c>
      <c r="AW47" s="6">
        <f t="shared" si="43"/>
        <v>0</v>
      </c>
      <c r="AX47" s="7">
        <f t="shared" si="44"/>
        <v>0</v>
      </c>
      <c r="AY47" s="6">
        <f t="shared" si="45"/>
        <v>0</v>
      </c>
      <c r="AZ47" s="5">
        <f t="shared" si="46"/>
        <v>0</v>
      </c>
      <c r="BA47" s="6">
        <f t="shared" si="47"/>
        <v>0</v>
      </c>
      <c r="BB47" s="7">
        <f t="shared" si="48"/>
        <v>0</v>
      </c>
      <c r="BC47" s="6">
        <f t="shared" si="49"/>
        <v>0</v>
      </c>
      <c r="BD47" s="7">
        <f t="shared" si="50"/>
        <v>0</v>
      </c>
      <c r="BE47" s="6">
        <f t="shared" si="51"/>
        <v>0</v>
      </c>
      <c r="BF47" s="5">
        <f t="shared" si="52"/>
        <v>0</v>
      </c>
      <c r="BG47" s="6">
        <f t="shared" si="53"/>
        <v>0</v>
      </c>
      <c r="BH47" s="7">
        <f t="shared" si="54"/>
        <v>0</v>
      </c>
      <c r="BI47" s="6">
        <f t="shared" si="55"/>
        <v>0</v>
      </c>
      <c r="BJ47" s="7">
        <f t="shared" si="56"/>
        <v>0</v>
      </c>
      <c r="BK47" s="6">
        <f t="shared" si="57"/>
        <v>0</v>
      </c>
      <c r="BL47" s="5">
        <f t="shared" si="58"/>
        <v>0</v>
      </c>
      <c r="BM47" s="6">
        <f t="shared" si="59"/>
        <v>0</v>
      </c>
      <c r="BN47" s="7">
        <f t="shared" si="60"/>
        <v>0</v>
      </c>
      <c r="BO47" s="6">
        <f t="shared" si="61"/>
        <v>0</v>
      </c>
      <c r="BP47" s="7">
        <f t="shared" si="62"/>
        <v>0</v>
      </c>
      <c r="BQ47" s="6">
        <f t="shared" si="63"/>
        <v>0</v>
      </c>
      <c r="BR47" s="5">
        <f t="shared" si="64"/>
        <v>0</v>
      </c>
      <c r="BS47" s="6">
        <f t="shared" si="65"/>
        <v>0</v>
      </c>
      <c r="BT47" s="7">
        <f t="shared" si="66"/>
        <v>0</v>
      </c>
      <c r="BU47" s="6">
        <f t="shared" si="67"/>
        <v>0</v>
      </c>
      <c r="BV47" s="7">
        <f t="shared" si="68"/>
        <v>0</v>
      </c>
      <c r="BW47" s="6">
        <f t="shared" si="69"/>
        <v>0</v>
      </c>
      <c r="BX47" s="5">
        <f t="shared" si="70"/>
        <v>0</v>
      </c>
      <c r="BY47" s="6">
        <f t="shared" si="71"/>
        <v>0</v>
      </c>
      <c r="BZ47" s="7">
        <f t="shared" si="72"/>
        <v>0</v>
      </c>
      <c r="CA47" s="6">
        <f t="shared" si="73"/>
        <v>0</v>
      </c>
      <c r="CB47" s="7">
        <f t="shared" si="74"/>
        <v>0</v>
      </c>
      <c r="CC47" s="6">
        <f t="shared" si="75"/>
        <v>0</v>
      </c>
      <c r="CD47" s="5">
        <f t="shared" si="76"/>
        <v>0</v>
      </c>
      <c r="CE47" s="6">
        <f t="shared" si="77"/>
        <v>0</v>
      </c>
      <c r="CF47" s="7">
        <f t="shared" si="78"/>
        <v>0</v>
      </c>
      <c r="CG47" s="6">
        <f t="shared" si="79"/>
        <v>0</v>
      </c>
      <c r="CH47" s="7">
        <f t="shared" si="80"/>
        <v>0</v>
      </c>
      <c r="CI47" s="6">
        <f t="shared" si="81"/>
        <v>0</v>
      </c>
      <c r="CJ47" s="5">
        <f t="shared" si="82"/>
        <v>0</v>
      </c>
      <c r="CK47" s="6">
        <f t="shared" si="83"/>
        <v>0</v>
      </c>
      <c r="CL47" s="7">
        <f t="shared" si="84"/>
        <v>0</v>
      </c>
      <c r="CM47" s="6">
        <f t="shared" si="85"/>
        <v>0</v>
      </c>
      <c r="CN47" s="7">
        <f t="shared" si="86"/>
        <v>0</v>
      </c>
      <c r="CO47" s="6">
        <f t="shared" si="87"/>
        <v>0</v>
      </c>
      <c r="CP47" s="5">
        <f t="shared" si="88"/>
        <v>0</v>
      </c>
      <c r="CQ47" s="6">
        <f t="shared" si="89"/>
        <v>0</v>
      </c>
      <c r="CR47" s="7">
        <f t="shared" si="90"/>
        <v>0</v>
      </c>
      <c r="CS47" s="7">
        <f t="shared" si="90"/>
        <v>0</v>
      </c>
      <c r="CT47" s="7">
        <f t="shared" si="90"/>
        <v>0</v>
      </c>
      <c r="CU47" s="7">
        <f t="shared" si="90"/>
        <v>0</v>
      </c>
      <c r="CV47" s="5">
        <f t="shared" si="91"/>
        <v>0</v>
      </c>
      <c r="CW47" s="6">
        <f t="shared" si="92"/>
        <v>0</v>
      </c>
      <c r="CY47" s="7">
        <v>0</v>
      </c>
      <c r="CZ47" s="5">
        <f t="array" ref="CZ47">Summary_UpperBound</f>
        <v>0</v>
      </c>
      <c r="DA47" s="6">
        <f>IF(ROUND(CZ47-CY47,0)=0,1/IF(Summary!$B$7="minutes",1,60),CZ47-CY47)</f>
        <v>1.6666666666666666E-2</v>
      </c>
    </row>
    <row r="48" spans="2:105" x14ac:dyDescent="0.25">
      <c r="B48" s="14"/>
      <c r="E48" s="12">
        <f t="shared" ca="1" si="93"/>
        <v>44529</v>
      </c>
      <c r="F48" s="7">
        <f t="shared" si="0"/>
        <v>0</v>
      </c>
      <c r="G48" s="6">
        <f t="shared" si="1"/>
        <v>0</v>
      </c>
      <c r="H48" s="7">
        <f t="shared" si="2"/>
        <v>0</v>
      </c>
      <c r="I48" s="6">
        <f t="shared" si="3"/>
        <v>0</v>
      </c>
      <c r="J48" s="5">
        <f t="shared" si="4"/>
        <v>0</v>
      </c>
      <c r="K48" s="6">
        <f t="shared" si="5"/>
        <v>0</v>
      </c>
      <c r="L48" s="7">
        <f t="shared" si="6"/>
        <v>0</v>
      </c>
      <c r="M48" s="6">
        <f t="shared" si="7"/>
        <v>0</v>
      </c>
      <c r="N48" s="7">
        <f t="shared" si="8"/>
        <v>0</v>
      </c>
      <c r="O48" s="6">
        <f t="shared" si="9"/>
        <v>0</v>
      </c>
      <c r="P48" s="5">
        <f t="shared" si="10"/>
        <v>0</v>
      </c>
      <c r="Q48" s="6">
        <f t="shared" si="11"/>
        <v>0</v>
      </c>
      <c r="R48" s="7">
        <f t="shared" si="12"/>
        <v>0</v>
      </c>
      <c r="S48" s="6">
        <f t="shared" si="13"/>
        <v>0</v>
      </c>
      <c r="T48" s="7">
        <f t="shared" si="14"/>
        <v>0</v>
      </c>
      <c r="U48" s="6">
        <f t="shared" si="15"/>
        <v>0</v>
      </c>
      <c r="V48" s="5">
        <f t="shared" si="16"/>
        <v>0</v>
      </c>
      <c r="W48" s="6">
        <f t="shared" si="17"/>
        <v>0</v>
      </c>
      <c r="X48" s="7">
        <f t="shared" si="18"/>
        <v>0</v>
      </c>
      <c r="Y48" s="6">
        <f t="shared" si="19"/>
        <v>0</v>
      </c>
      <c r="Z48" s="7">
        <f t="shared" si="20"/>
        <v>0</v>
      </c>
      <c r="AA48" s="6">
        <f t="shared" si="21"/>
        <v>0</v>
      </c>
      <c r="AB48" s="5">
        <f t="shared" si="22"/>
        <v>0</v>
      </c>
      <c r="AC48" s="6">
        <f t="shared" si="23"/>
        <v>0</v>
      </c>
      <c r="AD48" s="7">
        <f t="shared" si="24"/>
        <v>0</v>
      </c>
      <c r="AE48" s="6">
        <f t="shared" si="25"/>
        <v>0</v>
      </c>
      <c r="AF48" s="7">
        <f t="shared" si="26"/>
        <v>0</v>
      </c>
      <c r="AG48" s="6">
        <f t="shared" si="27"/>
        <v>0</v>
      </c>
      <c r="AH48" s="5">
        <f t="shared" si="28"/>
        <v>0</v>
      </c>
      <c r="AI48" s="6">
        <f t="shared" si="29"/>
        <v>0</v>
      </c>
      <c r="AJ48" s="7">
        <f t="shared" si="30"/>
        <v>0</v>
      </c>
      <c r="AK48" s="6">
        <f t="shared" si="31"/>
        <v>0</v>
      </c>
      <c r="AL48" s="7">
        <f t="shared" si="32"/>
        <v>0</v>
      </c>
      <c r="AM48" s="6">
        <f t="shared" si="33"/>
        <v>0</v>
      </c>
      <c r="AN48" s="5">
        <f t="shared" si="34"/>
        <v>0</v>
      </c>
      <c r="AO48" s="6">
        <f t="shared" si="35"/>
        <v>0</v>
      </c>
      <c r="AP48" s="7">
        <f t="shared" si="36"/>
        <v>0</v>
      </c>
      <c r="AQ48" s="6">
        <f t="shared" si="37"/>
        <v>0</v>
      </c>
      <c r="AR48" s="7">
        <f t="shared" si="38"/>
        <v>0</v>
      </c>
      <c r="AS48" s="6">
        <f t="shared" si="39"/>
        <v>0</v>
      </c>
      <c r="AT48" s="5">
        <f t="shared" si="40"/>
        <v>0</v>
      </c>
      <c r="AU48" s="6">
        <f t="shared" si="41"/>
        <v>0</v>
      </c>
      <c r="AV48" s="7">
        <f t="shared" si="42"/>
        <v>0</v>
      </c>
      <c r="AW48" s="6">
        <f t="shared" si="43"/>
        <v>0</v>
      </c>
      <c r="AX48" s="7">
        <f t="shared" si="44"/>
        <v>0</v>
      </c>
      <c r="AY48" s="6">
        <f t="shared" si="45"/>
        <v>0</v>
      </c>
      <c r="AZ48" s="5">
        <f t="shared" si="46"/>
        <v>0</v>
      </c>
      <c r="BA48" s="6">
        <f t="shared" si="47"/>
        <v>0</v>
      </c>
      <c r="BB48" s="7">
        <f t="shared" si="48"/>
        <v>0</v>
      </c>
      <c r="BC48" s="6">
        <f t="shared" si="49"/>
        <v>0</v>
      </c>
      <c r="BD48" s="7">
        <f t="shared" si="50"/>
        <v>0</v>
      </c>
      <c r="BE48" s="6">
        <f t="shared" si="51"/>
        <v>0</v>
      </c>
      <c r="BF48" s="5">
        <f t="shared" si="52"/>
        <v>0</v>
      </c>
      <c r="BG48" s="6">
        <f t="shared" si="53"/>
        <v>0</v>
      </c>
      <c r="BH48" s="7">
        <f t="shared" si="54"/>
        <v>0</v>
      </c>
      <c r="BI48" s="6">
        <f t="shared" si="55"/>
        <v>0</v>
      </c>
      <c r="BJ48" s="7">
        <f t="shared" si="56"/>
        <v>0</v>
      </c>
      <c r="BK48" s="6">
        <f t="shared" si="57"/>
        <v>0</v>
      </c>
      <c r="BL48" s="5">
        <f t="shared" si="58"/>
        <v>0</v>
      </c>
      <c r="BM48" s="6">
        <f t="shared" si="59"/>
        <v>0</v>
      </c>
      <c r="BN48" s="7">
        <f t="shared" si="60"/>
        <v>0</v>
      </c>
      <c r="BO48" s="6">
        <f t="shared" si="61"/>
        <v>0</v>
      </c>
      <c r="BP48" s="7">
        <f t="shared" si="62"/>
        <v>0</v>
      </c>
      <c r="BQ48" s="6">
        <f t="shared" si="63"/>
        <v>0</v>
      </c>
      <c r="BR48" s="5">
        <f t="shared" si="64"/>
        <v>0</v>
      </c>
      <c r="BS48" s="6">
        <f t="shared" si="65"/>
        <v>0</v>
      </c>
      <c r="BT48" s="7">
        <f t="shared" si="66"/>
        <v>0</v>
      </c>
      <c r="BU48" s="6">
        <f t="shared" si="67"/>
        <v>0</v>
      </c>
      <c r="BV48" s="7">
        <f t="shared" si="68"/>
        <v>0</v>
      </c>
      <c r="BW48" s="6">
        <f t="shared" si="69"/>
        <v>0</v>
      </c>
      <c r="BX48" s="5">
        <f t="shared" si="70"/>
        <v>0</v>
      </c>
      <c r="BY48" s="6">
        <f t="shared" si="71"/>
        <v>0</v>
      </c>
      <c r="BZ48" s="7">
        <f t="shared" si="72"/>
        <v>0</v>
      </c>
      <c r="CA48" s="6">
        <f t="shared" si="73"/>
        <v>0</v>
      </c>
      <c r="CB48" s="7">
        <f t="shared" si="74"/>
        <v>0</v>
      </c>
      <c r="CC48" s="6">
        <f t="shared" si="75"/>
        <v>0</v>
      </c>
      <c r="CD48" s="5">
        <f t="shared" si="76"/>
        <v>0</v>
      </c>
      <c r="CE48" s="6">
        <f t="shared" si="77"/>
        <v>0</v>
      </c>
      <c r="CF48" s="7">
        <f t="shared" si="78"/>
        <v>0</v>
      </c>
      <c r="CG48" s="6">
        <f t="shared" si="79"/>
        <v>0</v>
      </c>
      <c r="CH48" s="7">
        <f t="shared" si="80"/>
        <v>0</v>
      </c>
      <c r="CI48" s="6">
        <f t="shared" si="81"/>
        <v>0</v>
      </c>
      <c r="CJ48" s="5">
        <f t="shared" si="82"/>
        <v>0</v>
      </c>
      <c r="CK48" s="6">
        <f t="shared" si="83"/>
        <v>0</v>
      </c>
      <c r="CL48" s="7">
        <f t="shared" si="84"/>
        <v>0</v>
      </c>
      <c r="CM48" s="6">
        <f t="shared" si="85"/>
        <v>0</v>
      </c>
      <c r="CN48" s="7">
        <f t="shared" si="86"/>
        <v>0</v>
      </c>
      <c r="CO48" s="6">
        <f t="shared" si="87"/>
        <v>0</v>
      </c>
      <c r="CP48" s="5">
        <f t="shared" si="88"/>
        <v>0</v>
      </c>
      <c r="CQ48" s="6">
        <f t="shared" si="89"/>
        <v>0</v>
      </c>
      <c r="CR48" s="7">
        <f t="shared" si="90"/>
        <v>0</v>
      </c>
      <c r="CS48" s="7">
        <f t="shared" si="90"/>
        <v>0</v>
      </c>
      <c r="CT48" s="7">
        <f t="shared" si="90"/>
        <v>0</v>
      </c>
      <c r="CU48" s="7">
        <f t="shared" si="90"/>
        <v>0</v>
      </c>
      <c r="CV48" s="5">
        <f t="shared" si="91"/>
        <v>0</v>
      </c>
      <c r="CW48" s="6">
        <f t="shared" si="92"/>
        <v>0</v>
      </c>
      <c r="CY48" s="7">
        <v>0</v>
      </c>
      <c r="CZ48" s="5">
        <f t="array" ref="CZ48">Summary_UpperBound</f>
        <v>0</v>
      </c>
      <c r="DA48" s="6">
        <f>IF(ROUND(CZ48-CY48,0)=0,1/IF(Summary!$B$7="minutes",1,60),CZ48-CY48)</f>
        <v>1.6666666666666666E-2</v>
      </c>
    </row>
    <row r="49" spans="2:105" x14ac:dyDescent="0.25">
      <c r="B49" s="14"/>
      <c r="E49" s="12">
        <f t="shared" ca="1" si="93"/>
        <v>44536</v>
      </c>
      <c r="F49" s="7">
        <f t="shared" si="0"/>
        <v>0</v>
      </c>
      <c r="G49" s="6">
        <f t="shared" si="1"/>
        <v>0</v>
      </c>
      <c r="H49" s="7">
        <f t="shared" si="2"/>
        <v>0</v>
      </c>
      <c r="I49" s="6">
        <f t="shared" si="3"/>
        <v>0</v>
      </c>
      <c r="J49" s="5">
        <f t="shared" si="4"/>
        <v>0</v>
      </c>
      <c r="K49" s="6">
        <f t="shared" si="5"/>
        <v>0</v>
      </c>
      <c r="L49" s="7">
        <f t="shared" si="6"/>
        <v>0</v>
      </c>
      <c r="M49" s="6">
        <f t="shared" si="7"/>
        <v>0</v>
      </c>
      <c r="N49" s="7">
        <f t="shared" si="8"/>
        <v>0</v>
      </c>
      <c r="O49" s="6">
        <f t="shared" si="9"/>
        <v>0</v>
      </c>
      <c r="P49" s="5">
        <f t="shared" si="10"/>
        <v>0</v>
      </c>
      <c r="Q49" s="6">
        <f t="shared" si="11"/>
        <v>0</v>
      </c>
      <c r="R49" s="7">
        <f t="shared" si="12"/>
        <v>0</v>
      </c>
      <c r="S49" s="6">
        <f t="shared" si="13"/>
        <v>0</v>
      </c>
      <c r="T49" s="7">
        <f t="shared" si="14"/>
        <v>0</v>
      </c>
      <c r="U49" s="6">
        <f t="shared" si="15"/>
        <v>0</v>
      </c>
      <c r="V49" s="5">
        <f t="shared" si="16"/>
        <v>0</v>
      </c>
      <c r="W49" s="6">
        <f t="shared" si="17"/>
        <v>0</v>
      </c>
      <c r="X49" s="7">
        <f t="shared" si="18"/>
        <v>0</v>
      </c>
      <c r="Y49" s="6">
        <f t="shared" si="19"/>
        <v>0</v>
      </c>
      <c r="Z49" s="7">
        <f t="shared" si="20"/>
        <v>0</v>
      </c>
      <c r="AA49" s="6">
        <f t="shared" si="21"/>
        <v>0</v>
      </c>
      <c r="AB49" s="5">
        <f t="shared" si="22"/>
        <v>0</v>
      </c>
      <c r="AC49" s="6">
        <f t="shared" si="23"/>
        <v>0</v>
      </c>
      <c r="AD49" s="7">
        <f t="shared" si="24"/>
        <v>0</v>
      </c>
      <c r="AE49" s="6">
        <f t="shared" si="25"/>
        <v>0</v>
      </c>
      <c r="AF49" s="7">
        <f t="shared" si="26"/>
        <v>0</v>
      </c>
      <c r="AG49" s="6">
        <f t="shared" si="27"/>
        <v>0</v>
      </c>
      <c r="AH49" s="5">
        <f t="shared" si="28"/>
        <v>0</v>
      </c>
      <c r="AI49" s="6">
        <f t="shared" si="29"/>
        <v>0</v>
      </c>
      <c r="AJ49" s="7">
        <f t="shared" si="30"/>
        <v>0</v>
      </c>
      <c r="AK49" s="6">
        <f t="shared" si="31"/>
        <v>0</v>
      </c>
      <c r="AL49" s="7">
        <f t="shared" si="32"/>
        <v>0</v>
      </c>
      <c r="AM49" s="6">
        <f t="shared" si="33"/>
        <v>0</v>
      </c>
      <c r="AN49" s="5">
        <f t="shared" si="34"/>
        <v>0</v>
      </c>
      <c r="AO49" s="6">
        <f t="shared" si="35"/>
        <v>0</v>
      </c>
      <c r="AP49" s="7">
        <f t="shared" si="36"/>
        <v>0</v>
      </c>
      <c r="AQ49" s="6">
        <f t="shared" si="37"/>
        <v>0</v>
      </c>
      <c r="AR49" s="7">
        <f t="shared" si="38"/>
        <v>0</v>
      </c>
      <c r="AS49" s="6">
        <f t="shared" si="39"/>
        <v>0</v>
      </c>
      <c r="AT49" s="5">
        <f t="shared" si="40"/>
        <v>0</v>
      </c>
      <c r="AU49" s="6">
        <f t="shared" si="41"/>
        <v>0</v>
      </c>
      <c r="AV49" s="7">
        <f t="shared" si="42"/>
        <v>0</v>
      </c>
      <c r="AW49" s="6">
        <f t="shared" si="43"/>
        <v>0</v>
      </c>
      <c r="AX49" s="7">
        <f t="shared" si="44"/>
        <v>0</v>
      </c>
      <c r="AY49" s="6">
        <f t="shared" si="45"/>
        <v>0</v>
      </c>
      <c r="AZ49" s="5">
        <f t="shared" si="46"/>
        <v>0</v>
      </c>
      <c r="BA49" s="6">
        <f t="shared" si="47"/>
        <v>0</v>
      </c>
      <c r="BB49" s="7">
        <f t="shared" si="48"/>
        <v>0</v>
      </c>
      <c r="BC49" s="6">
        <f t="shared" si="49"/>
        <v>0</v>
      </c>
      <c r="BD49" s="7">
        <f t="shared" si="50"/>
        <v>0</v>
      </c>
      <c r="BE49" s="6">
        <f t="shared" si="51"/>
        <v>0</v>
      </c>
      <c r="BF49" s="5">
        <f t="shared" si="52"/>
        <v>0</v>
      </c>
      <c r="BG49" s="6">
        <f t="shared" si="53"/>
        <v>0</v>
      </c>
      <c r="BH49" s="7">
        <f t="shared" si="54"/>
        <v>0</v>
      </c>
      <c r="BI49" s="6">
        <f t="shared" si="55"/>
        <v>0</v>
      </c>
      <c r="BJ49" s="7">
        <f t="shared" si="56"/>
        <v>0</v>
      </c>
      <c r="BK49" s="6">
        <f t="shared" si="57"/>
        <v>0</v>
      </c>
      <c r="BL49" s="5">
        <f t="shared" si="58"/>
        <v>0</v>
      </c>
      <c r="BM49" s="6">
        <f t="shared" si="59"/>
        <v>0</v>
      </c>
      <c r="BN49" s="7">
        <f t="shared" si="60"/>
        <v>0</v>
      </c>
      <c r="BO49" s="6">
        <f t="shared" si="61"/>
        <v>0</v>
      </c>
      <c r="BP49" s="7">
        <f t="shared" si="62"/>
        <v>0</v>
      </c>
      <c r="BQ49" s="6">
        <f t="shared" si="63"/>
        <v>0</v>
      </c>
      <c r="BR49" s="5">
        <f t="shared" si="64"/>
        <v>0</v>
      </c>
      <c r="BS49" s="6">
        <f t="shared" si="65"/>
        <v>0</v>
      </c>
      <c r="BT49" s="7">
        <f t="shared" si="66"/>
        <v>0</v>
      </c>
      <c r="BU49" s="6">
        <f t="shared" si="67"/>
        <v>0</v>
      </c>
      <c r="BV49" s="7">
        <f t="shared" si="68"/>
        <v>0</v>
      </c>
      <c r="BW49" s="6">
        <f t="shared" si="69"/>
        <v>0</v>
      </c>
      <c r="BX49" s="5">
        <f t="shared" si="70"/>
        <v>0</v>
      </c>
      <c r="BY49" s="6">
        <f t="shared" si="71"/>
        <v>0</v>
      </c>
      <c r="BZ49" s="7">
        <f t="shared" si="72"/>
        <v>0</v>
      </c>
      <c r="CA49" s="6">
        <f t="shared" si="73"/>
        <v>0</v>
      </c>
      <c r="CB49" s="7">
        <f t="shared" si="74"/>
        <v>0</v>
      </c>
      <c r="CC49" s="6">
        <f t="shared" si="75"/>
        <v>0</v>
      </c>
      <c r="CD49" s="5">
        <f t="shared" si="76"/>
        <v>0</v>
      </c>
      <c r="CE49" s="6">
        <f t="shared" si="77"/>
        <v>0</v>
      </c>
      <c r="CF49" s="7">
        <f t="shared" si="78"/>
        <v>0</v>
      </c>
      <c r="CG49" s="6">
        <f t="shared" si="79"/>
        <v>0</v>
      </c>
      <c r="CH49" s="7">
        <f t="shared" si="80"/>
        <v>0</v>
      </c>
      <c r="CI49" s="6">
        <f t="shared" si="81"/>
        <v>0</v>
      </c>
      <c r="CJ49" s="5">
        <f t="shared" si="82"/>
        <v>0</v>
      </c>
      <c r="CK49" s="6">
        <f t="shared" si="83"/>
        <v>0</v>
      </c>
      <c r="CL49" s="7">
        <f t="shared" si="84"/>
        <v>0</v>
      </c>
      <c r="CM49" s="6">
        <f t="shared" si="85"/>
        <v>0</v>
      </c>
      <c r="CN49" s="7">
        <f t="shared" si="86"/>
        <v>0</v>
      </c>
      <c r="CO49" s="6">
        <f t="shared" si="87"/>
        <v>0</v>
      </c>
      <c r="CP49" s="5">
        <f t="shared" si="88"/>
        <v>0</v>
      </c>
      <c r="CQ49" s="6">
        <f t="shared" si="89"/>
        <v>0</v>
      </c>
      <c r="CR49" s="7">
        <f t="shared" si="90"/>
        <v>0</v>
      </c>
      <c r="CS49" s="7">
        <f t="shared" si="90"/>
        <v>0</v>
      </c>
      <c r="CT49" s="7">
        <f t="shared" si="90"/>
        <v>0</v>
      </c>
      <c r="CU49" s="7">
        <f t="shared" si="90"/>
        <v>0</v>
      </c>
      <c r="CV49" s="5">
        <f t="shared" si="91"/>
        <v>0</v>
      </c>
      <c r="CW49" s="6">
        <f t="shared" si="92"/>
        <v>0</v>
      </c>
      <c r="CY49" s="7">
        <v>0</v>
      </c>
      <c r="CZ49" s="5">
        <f t="array" ref="CZ49">Summary_UpperBound</f>
        <v>0</v>
      </c>
      <c r="DA49" s="6">
        <f>IF(ROUND(CZ49-CY49,0)=0,1/IF(Summary!$B$7="minutes",1,60),CZ49-CY49)</f>
        <v>1.6666666666666666E-2</v>
      </c>
    </row>
    <row r="50" spans="2:105" x14ac:dyDescent="0.25">
      <c r="B50" s="14"/>
      <c r="E50" s="12">
        <f t="shared" ca="1" si="93"/>
        <v>44543</v>
      </c>
      <c r="F50" s="7">
        <f t="shared" si="0"/>
        <v>0</v>
      </c>
      <c r="G50" s="6">
        <f t="shared" si="1"/>
        <v>0</v>
      </c>
      <c r="H50" s="7">
        <f t="shared" si="2"/>
        <v>0</v>
      </c>
      <c r="I50" s="6">
        <f t="shared" si="3"/>
        <v>0</v>
      </c>
      <c r="J50" s="5">
        <f t="shared" si="4"/>
        <v>0</v>
      </c>
      <c r="K50" s="6">
        <f t="shared" si="5"/>
        <v>0</v>
      </c>
      <c r="L50" s="7">
        <f t="shared" si="6"/>
        <v>0</v>
      </c>
      <c r="M50" s="6">
        <f t="shared" si="7"/>
        <v>0</v>
      </c>
      <c r="N50" s="7">
        <f t="shared" si="8"/>
        <v>0</v>
      </c>
      <c r="O50" s="6">
        <f t="shared" si="9"/>
        <v>0</v>
      </c>
      <c r="P50" s="5">
        <f t="shared" si="10"/>
        <v>0</v>
      </c>
      <c r="Q50" s="6">
        <f t="shared" si="11"/>
        <v>0</v>
      </c>
      <c r="R50" s="7">
        <f t="shared" si="12"/>
        <v>0</v>
      </c>
      <c r="S50" s="6">
        <f t="shared" si="13"/>
        <v>0</v>
      </c>
      <c r="T50" s="7">
        <f t="shared" si="14"/>
        <v>0</v>
      </c>
      <c r="U50" s="6">
        <f t="shared" si="15"/>
        <v>0</v>
      </c>
      <c r="V50" s="5">
        <f t="shared" si="16"/>
        <v>0</v>
      </c>
      <c r="W50" s="6">
        <f t="shared" si="17"/>
        <v>0</v>
      </c>
      <c r="X50" s="7">
        <f t="shared" si="18"/>
        <v>0</v>
      </c>
      <c r="Y50" s="6">
        <f t="shared" si="19"/>
        <v>0</v>
      </c>
      <c r="Z50" s="7">
        <f t="shared" si="20"/>
        <v>0</v>
      </c>
      <c r="AA50" s="6">
        <f t="shared" si="21"/>
        <v>0</v>
      </c>
      <c r="AB50" s="5">
        <f t="shared" si="22"/>
        <v>0</v>
      </c>
      <c r="AC50" s="6">
        <f t="shared" si="23"/>
        <v>0</v>
      </c>
      <c r="AD50" s="7">
        <f t="shared" si="24"/>
        <v>0</v>
      </c>
      <c r="AE50" s="6">
        <f t="shared" si="25"/>
        <v>0</v>
      </c>
      <c r="AF50" s="7">
        <f t="shared" si="26"/>
        <v>0</v>
      </c>
      <c r="AG50" s="6">
        <f t="shared" si="27"/>
        <v>0</v>
      </c>
      <c r="AH50" s="5">
        <f t="shared" si="28"/>
        <v>0</v>
      </c>
      <c r="AI50" s="6">
        <f t="shared" si="29"/>
        <v>0</v>
      </c>
      <c r="AJ50" s="7">
        <f t="shared" si="30"/>
        <v>0</v>
      </c>
      <c r="AK50" s="6">
        <f t="shared" si="31"/>
        <v>0</v>
      </c>
      <c r="AL50" s="7">
        <f t="shared" si="32"/>
        <v>0</v>
      </c>
      <c r="AM50" s="6">
        <f t="shared" si="33"/>
        <v>0</v>
      </c>
      <c r="AN50" s="5">
        <f t="shared" si="34"/>
        <v>0</v>
      </c>
      <c r="AO50" s="6">
        <f t="shared" si="35"/>
        <v>0</v>
      </c>
      <c r="AP50" s="7">
        <f t="shared" si="36"/>
        <v>0</v>
      </c>
      <c r="AQ50" s="6">
        <f t="shared" si="37"/>
        <v>0</v>
      </c>
      <c r="AR50" s="7">
        <f t="shared" si="38"/>
        <v>0</v>
      </c>
      <c r="AS50" s="6">
        <f t="shared" si="39"/>
        <v>0</v>
      </c>
      <c r="AT50" s="5">
        <f t="shared" si="40"/>
        <v>0</v>
      </c>
      <c r="AU50" s="6">
        <f t="shared" si="41"/>
        <v>0</v>
      </c>
      <c r="AV50" s="7">
        <f t="shared" si="42"/>
        <v>0</v>
      </c>
      <c r="AW50" s="6">
        <f t="shared" si="43"/>
        <v>0</v>
      </c>
      <c r="AX50" s="7">
        <f t="shared" si="44"/>
        <v>0</v>
      </c>
      <c r="AY50" s="6">
        <f t="shared" si="45"/>
        <v>0</v>
      </c>
      <c r="AZ50" s="5">
        <f t="shared" si="46"/>
        <v>0</v>
      </c>
      <c r="BA50" s="6">
        <f t="shared" si="47"/>
        <v>0</v>
      </c>
      <c r="BB50" s="7">
        <f t="shared" si="48"/>
        <v>0</v>
      </c>
      <c r="BC50" s="6">
        <f t="shared" si="49"/>
        <v>0</v>
      </c>
      <c r="BD50" s="7">
        <f t="shared" si="50"/>
        <v>0</v>
      </c>
      <c r="BE50" s="6">
        <f t="shared" si="51"/>
        <v>0</v>
      </c>
      <c r="BF50" s="5">
        <f t="shared" si="52"/>
        <v>0</v>
      </c>
      <c r="BG50" s="6">
        <f t="shared" si="53"/>
        <v>0</v>
      </c>
      <c r="BH50" s="7">
        <f t="shared" si="54"/>
        <v>0</v>
      </c>
      <c r="BI50" s="6">
        <f t="shared" si="55"/>
        <v>0</v>
      </c>
      <c r="BJ50" s="7">
        <f t="shared" si="56"/>
        <v>0</v>
      </c>
      <c r="BK50" s="6">
        <f t="shared" si="57"/>
        <v>0</v>
      </c>
      <c r="BL50" s="5">
        <f t="shared" si="58"/>
        <v>0</v>
      </c>
      <c r="BM50" s="6">
        <f t="shared" si="59"/>
        <v>0</v>
      </c>
      <c r="BN50" s="7">
        <f t="shared" si="60"/>
        <v>0</v>
      </c>
      <c r="BO50" s="6">
        <f t="shared" si="61"/>
        <v>0</v>
      </c>
      <c r="BP50" s="7">
        <f t="shared" si="62"/>
        <v>0</v>
      </c>
      <c r="BQ50" s="6">
        <f t="shared" si="63"/>
        <v>0</v>
      </c>
      <c r="BR50" s="5">
        <f t="shared" si="64"/>
        <v>0</v>
      </c>
      <c r="BS50" s="6">
        <f t="shared" si="65"/>
        <v>0</v>
      </c>
      <c r="BT50" s="7">
        <f t="shared" si="66"/>
        <v>0</v>
      </c>
      <c r="BU50" s="6">
        <f t="shared" si="67"/>
        <v>0</v>
      </c>
      <c r="BV50" s="7">
        <f t="shared" si="68"/>
        <v>0</v>
      </c>
      <c r="BW50" s="6">
        <f t="shared" si="69"/>
        <v>0</v>
      </c>
      <c r="BX50" s="5">
        <f t="shared" si="70"/>
        <v>0</v>
      </c>
      <c r="BY50" s="6">
        <f t="shared" si="71"/>
        <v>0</v>
      </c>
      <c r="BZ50" s="7">
        <f t="shared" si="72"/>
        <v>0</v>
      </c>
      <c r="CA50" s="6">
        <f t="shared" si="73"/>
        <v>0</v>
      </c>
      <c r="CB50" s="7">
        <f t="shared" si="74"/>
        <v>0</v>
      </c>
      <c r="CC50" s="6">
        <f t="shared" si="75"/>
        <v>0</v>
      </c>
      <c r="CD50" s="5">
        <f t="shared" si="76"/>
        <v>0</v>
      </c>
      <c r="CE50" s="6">
        <f t="shared" si="77"/>
        <v>0</v>
      </c>
      <c r="CF50" s="7">
        <f t="shared" si="78"/>
        <v>0</v>
      </c>
      <c r="CG50" s="6">
        <f t="shared" si="79"/>
        <v>0</v>
      </c>
      <c r="CH50" s="7">
        <f t="shared" si="80"/>
        <v>0</v>
      </c>
      <c r="CI50" s="6">
        <f t="shared" si="81"/>
        <v>0</v>
      </c>
      <c r="CJ50" s="5">
        <f t="shared" si="82"/>
        <v>0</v>
      </c>
      <c r="CK50" s="6">
        <f t="shared" si="83"/>
        <v>0</v>
      </c>
      <c r="CL50" s="7">
        <f t="shared" si="84"/>
        <v>0</v>
      </c>
      <c r="CM50" s="6">
        <f t="shared" si="85"/>
        <v>0</v>
      </c>
      <c r="CN50" s="7">
        <f t="shared" si="86"/>
        <v>0</v>
      </c>
      <c r="CO50" s="6">
        <f t="shared" si="87"/>
        <v>0</v>
      </c>
      <c r="CP50" s="5">
        <f t="shared" si="88"/>
        <v>0</v>
      </c>
      <c r="CQ50" s="6">
        <f t="shared" si="89"/>
        <v>0</v>
      </c>
      <c r="CR50" s="7">
        <f t="shared" si="90"/>
        <v>0</v>
      </c>
      <c r="CS50" s="7">
        <f t="shared" si="90"/>
        <v>0</v>
      </c>
      <c r="CT50" s="7">
        <f t="shared" si="90"/>
        <v>0</v>
      </c>
      <c r="CU50" s="7">
        <f t="shared" si="90"/>
        <v>0</v>
      </c>
      <c r="CV50" s="5">
        <f t="shared" si="91"/>
        <v>0</v>
      </c>
      <c r="CW50" s="6">
        <f t="shared" si="92"/>
        <v>0</v>
      </c>
      <c r="CY50" s="7">
        <v>0</v>
      </c>
      <c r="CZ50" s="5">
        <f t="array" ref="CZ50">Summary_UpperBound</f>
        <v>0</v>
      </c>
      <c r="DA50" s="6">
        <f>IF(ROUND(CZ50-CY50,0)=0,1/IF(Summary!$B$7="minutes",1,60),CZ50-CY50)</f>
        <v>1.6666666666666666E-2</v>
      </c>
    </row>
    <row r="51" spans="2:105" x14ac:dyDescent="0.25">
      <c r="B51" s="14"/>
      <c r="E51" s="12">
        <f t="shared" ca="1" si="93"/>
        <v>44550</v>
      </c>
      <c r="F51" s="7">
        <f t="shared" si="0"/>
        <v>0</v>
      </c>
      <c r="G51" s="6">
        <f t="shared" si="1"/>
        <v>0</v>
      </c>
      <c r="H51" s="7">
        <f t="shared" si="2"/>
        <v>0</v>
      </c>
      <c r="I51" s="6">
        <f t="shared" si="3"/>
        <v>0</v>
      </c>
      <c r="J51" s="5">
        <f t="shared" si="4"/>
        <v>0</v>
      </c>
      <c r="K51" s="6">
        <f t="shared" si="5"/>
        <v>0</v>
      </c>
      <c r="L51" s="7">
        <f t="shared" si="6"/>
        <v>0</v>
      </c>
      <c r="M51" s="6">
        <f t="shared" si="7"/>
        <v>0</v>
      </c>
      <c r="N51" s="7">
        <f t="shared" si="8"/>
        <v>0</v>
      </c>
      <c r="O51" s="6">
        <f t="shared" si="9"/>
        <v>0</v>
      </c>
      <c r="P51" s="5">
        <f t="shared" si="10"/>
        <v>0</v>
      </c>
      <c r="Q51" s="6">
        <f t="shared" si="11"/>
        <v>0</v>
      </c>
      <c r="R51" s="7">
        <f t="shared" si="12"/>
        <v>0</v>
      </c>
      <c r="S51" s="6">
        <f t="shared" si="13"/>
        <v>0</v>
      </c>
      <c r="T51" s="7">
        <f t="shared" si="14"/>
        <v>0</v>
      </c>
      <c r="U51" s="6">
        <f t="shared" si="15"/>
        <v>0</v>
      </c>
      <c r="V51" s="5">
        <f t="shared" si="16"/>
        <v>0</v>
      </c>
      <c r="W51" s="6">
        <f t="shared" si="17"/>
        <v>0</v>
      </c>
      <c r="X51" s="7">
        <f t="shared" si="18"/>
        <v>0</v>
      </c>
      <c r="Y51" s="6">
        <f t="shared" si="19"/>
        <v>0</v>
      </c>
      <c r="Z51" s="7">
        <f t="shared" si="20"/>
        <v>0</v>
      </c>
      <c r="AA51" s="6">
        <f t="shared" si="21"/>
        <v>0</v>
      </c>
      <c r="AB51" s="5">
        <f t="shared" si="22"/>
        <v>0</v>
      </c>
      <c r="AC51" s="6">
        <f t="shared" si="23"/>
        <v>0</v>
      </c>
      <c r="AD51" s="7">
        <f t="shared" si="24"/>
        <v>0</v>
      </c>
      <c r="AE51" s="6">
        <f t="shared" si="25"/>
        <v>0</v>
      </c>
      <c r="AF51" s="7">
        <f t="shared" si="26"/>
        <v>0</v>
      </c>
      <c r="AG51" s="6">
        <f t="shared" si="27"/>
        <v>0</v>
      </c>
      <c r="AH51" s="5">
        <f t="shared" si="28"/>
        <v>0</v>
      </c>
      <c r="AI51" s="6">
        <f t="shared" si="29"/>
        <v>0</v>
      </c>
      <c r="AJ51" s="7">
        <f t="shared" si="30"/>
        <v>0</v>
      </c>
      <c r="AK51" s="6">
        <f t="shared" si="31"/>
        <v>0</v>
      </c>
      <c r="AL51" s="7">
        <f t="shared" si="32"/>
        <v>0</v>
      </c>
      <c r="AM51" s="6">
        <f t="shared" si="33"/>
        <v>0</v>
      </c>
      <c r="AN51" s="5">
        <f t="shared" si="34"/>
        <v>0</v>
      </c>
      <c r="AO51" s="6">
        <f t="shared" si="35"/>
        <v>0</v>
      </c>
      <c r="AP51" s="7">
        <f t="shared" si="36"/>
        <v>0</v>
      </c>
      <c r="AQ51" s="6">
        <f t="shared" si="37"/>
        <v>0</v>
      </c>
      <c r="AR51" s="7">
        <f t="shared" si="38"/>
        <v>0</v>
      </c>
      <c r="AS51" s="6">
        <f t="shared" si="39"/>
        <v>0</v>
      </c>
      <c r="AT51" s="5">
        <f t="shared" si="40"/>
        <v>0</v>
      </c>
      <c r="AU51" s="6">
        <f t="shared" si="41"/>
        <v>0</v>
      </c>
      <c r="AV51" s="7">
        <f t="shared" si="42"/>
        <v>0</v>
      </c>
      <c r="AW51" s="6">
        <f t="shared" si="43"/>
        <v>0</v>
      </c>
      <c r="AX51" s="7">
        <f t="shared" si="44"/>
        <v>0</v>
      </c>
      <c r="AY51" s="6">
        <f t="shared" si="45"/>
        <v>0</v>
      </c>
      <c r="AZ51" s="5">
        <f t="shared" si="46"/>
        <v>0</v>
      </c>
      <c r="BA51" s="6">
        <f t="shared" si="47"/>
        <v>0</v>
      </c>
      <c r="BB51" s="7">
        <f t="shared" si="48"/>
        <v>0</v>
      </c>
      <c r="BC51" s="6">
        <f t="shared" si="49"/>
        <v>0</v>
      </c>
      <c r="BD51" s="7">
        <f t="shared" si="50"/>
        <v>0</v>
      </c>
      <c r="BE51" s="6">
        <f t="shared" si="51"/>
        <v>0</v>
      </c>
      <c r="BF51" s="5">
        <f t="shared" si="52"/>
        <v>0</v>
      </c>
      <c r="BG51" s="6">
        <f t="shared" si="53"/>
        <v>0</v>
      </c>
      <c r="BH51" s="7">
        <f t="shared" si="54"/>
        <v>0</v>
      </c>
      <c r="BI51" s="6">
        <f t="shared" si="55"/>
        <v>0</v>
      </c>
      <c r="BJ51" s="7">
        <f t="shared" si="56"/>
        <v>0</v>
      </c>
      <c r="BK51" s="6">
        <f t="shared" si="57"/>
        <v>0</v>
      </c>
      <c r="BL51" s="5">
        <f t="shared" si="58"/>
        <v>0</v>
      </c>
      <c r="BM51" s="6">
        <f t="shared" si="59"/>
        <v>0</v>
      </c>
      <c r="BN51" s="7">
        <f t="shared" si="60"/>
        <v>0</v>
      </c>
      <c r="BO51" s="6">
        <f t="shared" si="61"/>
        <v>0</v>
      </c>
      <c r="BP51" s="7">
        <f t="shared" si="62"/>
        <v>0</v>
      </c>
      <c r="BQ51" s="6">
        <f t="shared" si="63"/>
        <v>0</v>
      </c>
      <c r="BR51" s="5">
        <f t="shared" si="64"/>
        <v>0</v>
      </c>
      <c r="BS51" s="6">
        <f t="shared" si="65"/>
        <v>0</v>
      </c>
      <c r="BT51" s="7">
        <f t="shared" si="66"/>
        <v>0</v>
      </c>
      <c r="BU51" s="6">
        <f t="shared" si="67"/>
        <v>0</v>
      </c>
      <c r="BV51" s="7">
        <f t="shared" si="68"/>
        <v>0</v>
      </c>
      <c r="BW51" s="6">
        <f t="shared" si="69"/>
        <v>0</v>
      </c>
      <c r="BX51" s="5">
        <f t="shared" si="70"/>
        <v>0</v>
      </c>
      <c r="BY51" s="6">
        <f t="shared" si="71"/>
        <v>0</v>
      </c>
      <c r="BZ51" s="7">
        <f t="shared" si="72"/>
        <v>0</v>
      </c>
      <c r="CA51" s="6">
        <f t="shared" si="73"/>
        <v>0</v>
      </c>
      <c r="CB51" s="7">
        <f t="shared" si="74"/>
        <v>0</v>
      </c>
      <c r="CC51" s="6">
        <f t="shared" si="75"/>
        <v>0</v>
      </c>
      <c r="CD51" s="5">
        <f t="shared" si="76"/>
        <v>0</v>
      </c>
      <c r="CE51" s="6">
        <f t="shared" si="77"/>
        <v>0</v>
      </c>
      <c r="CF51" s="7">
        <f t="shared" si="78"/>
        <v>0</v>
      </c>
      <c r="CG51" s="6">
        <f t="shared" si="79"/>
        <v>0</v>
      </c>
      <c r="CH51" s="7">
        <f t="shared" si="80"/>
        <v>0</v>
      </c>
      <c r="CI51" s="6">
        <f t="shared" si="81"/>
        <v>0</v>
      </c>
      <c r="CJ51" s="5">
        <f t="shared" si="82"/>
        <v>0</v>
      </c>
      <c r="CK51" s="6">
        <f t="shared" si="83"/>
        <v>0</v>
      </c>
      <c r="CL51" s="7">
        <f t="shared" si="84"/>
        <v>0</v>
      </c>
      <c r="CM51" s="6">
        <f t="shared" si="85"/>
        <v>0</v>
      </c>
      <c r="CN51" s="7">
        <f t="shared" si="86"/>
        <v>0</v>
      </c>
      <c r="CO51" s="6">
        <f t="shared" si="87"/>
        <v>0</v>
      </c>
      <c r="CP51" s="5">
        <f t="shared" si="88"/>
        <v>0</v>
      </c>
      <c r="CQ51" s="6">
        <f t="shared" si="89"/>
        <v>0</v>
      </c>
      <c r="CR51" s="7">
        <f t="shared" si="90"/>
        <v>0</v>
      </c>
      <c r="CS51" s="7">
        <f t="shared" si="90"/>
        <v>0</v>
      </c>
      <c r="CT51" s="7">
        <f t="shared" si="90"/>
        <v>0</v>
      </c>
      <c r="CU51" s="7">
        <f t="shared" si="90"/>
        <v>0</v>
      </c>
      <c r="CV51" s="5">
        <f t="shared" si="91"/>
        <v>0</v>
      </c>
      <c r="CW51" s="6">
        <f t="shared" si="92"/>
        <v>0</v>
      </c>
      <c r="CY51" s="7">
        <v>0</v>
      </c>
      <c r="CZ51" s="5">
        <f t="array" ref="CZ51">Summary_UpperBound</f>
        <v>0</v>
      </c>
      <c r="DA51" s="6">
        <f>IF(ROUND(CZ51-CY51,0)=0,1/IF(Summary!$B$7="minutes",1,60),CZ51-CY51)</f>
        <v>1.6666666666666666E-2</v>
      </c>
    </row>
    <row r="52" spans="2:105" x14ac:dyDescent="0.25">
      <c r="B52" s="14"/>
      <c r="E52" s="12">
        <f t="shared" ca="1" si="93"/>
        <v>44557</v>
      </c>
      <c r="F52" s="7">
        <f t="shared" si="0"/>
        <v>0</v>
      </c>
      <c r="G52" s="6">
        <f t="shared" si="1"/>
        <v>0</v>
      </c>
      <c r="H52" s="7">
        <f t="shared" si="2"/>
        <v>0</v>
      </c>
      <c r="I52" s="6">
        <f t="shared" si="3"/>
        <v>0</v>
      </c>
      <c r="J52" s="5">
        <f t="shared" si="4"/>
        <v>0</v>
      </c>
      <c r="K52" s="6">
        <f t="shared" si="5"/>
        <v>0</v>
      </c>
      <c r="L52" s="7">
        <f t="shared" si="6"/>
        <v>0</v>
      </c>
      <c r="M52" s="6">
        <f t="shared" si="7"/>
        <v>0</v>
      </c>
      <c r="N52" s="7">
        <f t="shared" si="8"/>
        <v>0</v>
      </c>
      <c r="O52" s="6">
        <f t="shared" si="9"/>
        <v>0</v>
      </c>
      <c r="P52" s="5">
        <f t="shared" si="10"/>
        <v>0</v>
      </c>
      <c r="Q52" s="6">
        <f t="shared" si="11"/>
        <v>0</v>
      </c>
      <c r="R52" s="7">
        <f t="shared" si="12"/>
        <v>0</v>
      </c>
      <c r="S52" s="6">
        <f t="shared" si="13"/>
        <v>0</v>
      </c>
      <c r="T52" s="7">
        <f t="shared" si="14"/>
        <v>0</v>
      </c>
      <c r="U52" s="6">
        <f t="shared" si="15"/>
        <v>0</v>
      </c>
      <c r="V52" s="5">
        <f t="shared" si="16"/>
        <v>0</v>
      </c>
      <c r="W52" s="6">
        <f t="shared" si="17"/>
        <v>0</v>
      </c>
      <c r="X52" s="7">
        <f t="shared" si="18"/>
        <v>0</v>
      </c>
      <c r="Y52" s="6">
        <f t="shared" si="19"/>
        <v>0</v>
      </c>
      <c r="Z52" s="7">
        <f t="shared" si="20"/>
        <v>0</v>
      </c>
      <c r="AA52" s="6">
        <f t="shared" si="21"/>
        <v>0</v>
      </c>
      <c r="AB52" s="5">
        <f t="shared" si="22"/>
        <v>0</v>
      </c>
      <c r="AC52" s="6">
        <f t="shared" si="23"/>
        <v>0</v>
      </c>
      <c r="AD52" s="7">
        <f t="shared" si="24"/>
        <v>0</v>
      </c>
      <c r="AE52" s="6">
        <f t="shared" si="25"/>
        <v>0</v>
      </c>
      <c r="AF52" s="7">
        <f t="shared" si="26"/>
        <v>0</v>
      </c>
      <c r="AG52" s="6">
        <f t="shared" si="27"/>
        <v>0</v>
      </c>
      <c r="AH52" s="5">
        <f t="shared" si="28"/>
        <v>0</v>
      </c>
      <c r="AI52" s="6">
        <f t="shared" si="29"/>
        <v>0</v>
      </c>
      <c r="AJ52" s="7">
        <f t="shared" si="30"/>
        <v>0</v>
      </c>
      <c r="AK52" s="6">
        <f t="shared" si="31"/>
        <v>0</v>
      </c>
      <c r="AL52" s="7">
        <f t="shared" si="32"/>
        <v>0</v>
      </c>
      <c r="AM52" s="6">
        <f t="shared" si="33"/>
        <v>0</v>
      </c>
      <c r="AN52" s="5">
        <f t="shared" si="34"/>
        <v>0</v>
      </c>
      <c r="AO52" s="6">
        <f t="shared" si="35"/>
        <v>0</v>
      </c>
      <c r="AP52" s="7">
        <f t="shared" si="36"/>
        <v>0</v>
      </c>
      <c r="AQ52" s="6">
        <f t="shared" si="37"/>
        <v>0</v>
      </c>
      <c r="AR52" s="7">
        <f t="shared" si="38"/>
        <v>0</v>
      </c>
      <c r="AS52" s="6">
        <f t="shared" si="39"/>
        <v>0</v>
      </c>
      <c r="AT52" s="5">
        <f t="shared" si="40"/>
        <v>0</v>
      </c>
      <c r="AU52" s="6">
        <f t="shared" si="41"/>
        <v>0</v>
      </c>
      <c r="AV52" s="7">
        <f t="shared" si="42"/>
        <v>0</v>
      </c>
      <c r="AW52" s="6">
        <f t="shared" si="43"/>
        <v>0</v>
      </c>
      <c r="AX52" s="7">
        <f t="shared" si="44"/>
        <v>0</v>
      </c>
      <c r="AY52" s="6">
        <f t="shared" si="45"/>
        <v>0</v>
      </c>
      <c r="AZ52" s="5">
        <f t="shared" si="46"/>
        <v>0</v>
      </c>
      <c r="BA52" s="6">
        <f t="shared" si="47"/>
        <v>0</v>
      </c>
      <c r="BB52" s="7">
        <f t="shared" si="48"/>
        <v>0</v>
      </c>
      <c r="BC52" s="6">
        <f t="shared" si="49"/>
        <v>0</v>
      </c>
      <c r="BD52" s="7">
        <f t="shared" si="50"/>
        <v>0</v>
      </c>
      <c r="BE52" s="6">
        <f t="shared" si="51"/>
        <v>0</v>
      </c>
      <c r="BF52" s="5">
        <f t="shared" si="52"/>
        <v>0</v>
      </c>
      <c r="BG52" s="6">
        <f t="shared" si="53"/>
        <v>0</v>
      </c>
      <c r="BH52" s="7">
        <f t="shared" si="54"/>
        <v>0</v>
      </c>
      <c r="BI52" s="6">
        <f t="shared" si="55"/>
        <v>0</v>
      </c>
      <c r="BJ52" s="7">
        <f t="shared" si="56"/>
        <v>0</v>
      </c>
      <c r="BK52" s="6">
        <f t="shared" si="57"/>
        <v>0</v>
      </c>
      <c r="BL52" s="5">
        <f t="shared" si="58"/>
        <v>0</v>
      </c>
      <c r="BM52" s="6">
        <f t="shared" si="59"/>
        <v>0</v>
      </c>
      <c r="BN52" s="7">
        <f t="shared" si="60"/>
        <v>0</v>
      </c>
      <c r="BO52" s="6">
        <f t="shared" si="61"/>
        <v>0</v>
      </c>
      <c r="BP52" s="7">
        <f t="shared" si="62"/>
        <v>0</v>
      </c>
      <c r="BQ52" s="6">
        <f t="shared" si="63"/>
        <v>0</v>
      </c>
      <c r="BR52" s="5">
        <f t="shared" si="64"/>
        <v>0</v>
      </c>
      <c r="BS52" s="6">
        <f t="shared" si="65"/>
        <v>0</v>
      </c>
      <c r="BT52" s="7">
        <f t="shared" si="66"/>
        <v>0</v>
      </c>
      <c r="BU52" s="6">
        <f t="shared" si="67"/>
        <v>0</v>
      </c>
      <c r="BV52" s="7">
        <f t="shared" si="68"/>
        <v>0</v>
      </c>
      <c r="BW52" s="6">
        <f t="shared" si="69"/>
        <v>0</v>
      </c>
      <c r="BX52" s="5">
        <f t="shared" si="70"/>
        <v>0</v>
      </c>
      <c r="BY52" s="6">
        <f t="shared" si="71"/>
        <v>0</v>
      </c>
      <c r="BZ52" s="7">
        <f t="shared" si="72"/>
        <v>0</v>
      </c>
      <c r="CA52" s="6">
        <f t="shared" si="73"/>
        <v>0</v>
      </c>
      <c r="CB52" s="7">
        <f t="shared" si="74"/>
        <v>0</v>
      </c>
      <c r="CC52" s="6">
        <f t="shared" si="75"/>
        <v>0</v>
      </c>
      <c r="CD52" s="5">
        <f t="shared" si="76"/>
        <v>0</v>
      </c>
      <c r="CE52" s="6">
        <f t="shared" si="77"/>
        <v>0</v>
      </c>
      <c r="CF52" s="7">
        <f t="shared" si="78"/>
        <v>0</v>
      </c>
      <c r="CG52" s="6">
        <f t="shared" si="79"/>
        <v>0</v>
      </c>
      <c r="CH52" s="7">
        <f t="shared" si="80"/>
        <v>0</v>
      </c>
      <c r="CI52" s="6">
        <f t="shared" si="81"/>
        <v>0</v>
      </c>
      <c r="CJ52" s="5">
        <f t="shared" si="82"/>
        <v>0</v>
      </c>
      <c r="CK52" s="6">
        <f t="shared" si="83"/>
        <v>0</v>
      </c>
      <c r="CL52" s="7">
        <f t="shared" si="84"/>
        <v>0</v>
      </c>
      <c r="CM52" s="6">
        <f t="shared" si="85"/>
        <v>0</v>
      </c>
      <c r="CN52" s="7">
        <f t="shared" si="86"/>
        <v>0</v>
      </c>
      <c r="CO52" s="6">
        <f t="shared" si="87"/>
        <v>0</v>
      </c>
      <c r="CP52" s="5">
        <f t="shared" si="88"/>
        <v>0</v>
      </c>
      <c r="CQ52" s="6">
        <f t="shared" si="89"/>
        <v>0</v>
      </c>
      <c r="CR52" s="7">
        <f t="shared" si="90"/>
        <v>0</v>
      </c>
      <c r="CS52" s="7">
        <f t="shared" si="90"/>
        <v>0</v>
      </c>
      <c r="CT52" s="7">
        <f t="shared" si="90"/>
        <v>0</v>
      </c>
      <c r="CU52" s="7">
        <f t="shared" si="90"/>
        <v>0</v>
      </c>
      <c r="CV52" s="5">
        <f t="shared" si="91"/>
        <v>0</v>
      </c>
      <c r="CW52" s="6">
        <f t="shared" si="92"/>
        <v>0</v>
      </c>
      <c r="CY52" s="7">
        <v>0</v>
      </c>
      <c r="CZ52" s="5">
        <f t="array" ref="CZ52">Summary_UpperBound</f>
        <v>0</v>
      </c>
      <c r="DA52" s="6">
        <f>IF(ROUND(CZ52-CY52,0)=0,1/IF(Summary!$B$7="minutes",1,60),CZ52-CY52)</f>
        <v>1.6666666666666666E-2</v>
      </c>
    </row>
    <row r="53" spans="2:105" x14ac:dyDescent="0.25">
      <c r="B53" s="14"/>
      <c r="E53" s="12">
        <f t="shared" ca="1" si="93"/>
        <v>44564</v>
      </c>
      <c r="F53" s="7">
        <f t="shared" si="0"/>
        <v>0</v>
      </c>
      <c r="G53" s="6">
        <f t="shared" si="1"/>
        <v>0</v>
      </c>
      <c r="H53" s="7">
        <f t="shared" si="2"/>
        <v>0</v>
      </c>
      <c r="I53" s="6">
        <f t="shared" si="3"/>
        <v>0</v>
      </c>
      <c r="J53" s="5">
        <f t="shared" si="4"/>
        <v>0</v>
      </c>
      <c r="K53" s="6">
        <f t="shared" si="5"/>
        <v>0</v>
      </c>
      <c r="L53" s="7">
        <f t="shared" si="6"/>
        <v>0</v>
      </c>
      <c r="M53" s="6">
        <f t="shared" si="7"/>
        <v>0</v>
      </c>
      <c r="N53" s="7">
        <f t="shared" si="8"/>
        <v>0</v>
      </c>
      <c r="O53" s="6">
        <f t="shared" si="9"/>
        <v>0</v>
      </c>
      <c r="P53" s="5">
        <f t="shared" si="10"/>
        <v>0</v>
      </c>
      <c r="Q53" s="6">
        <f t="shared" si="11"/>
        <v>0</v>
      </c>
      <c r="R53" s="7">
        <f t="shared" si="12"/>
        <v>0</v>
      </c>
      <c r="S53" s="6">
        <f t="shared" si="13"/>
        <v>0</v>
      </c>
      <c r="T53" s="7">
        <f t="shared" si="14"/>
        <v>0</v>
      </c>
      <c r="U53" s="6">
        <f t="shared" si="15"/>
        <v>0</v>
      </c>
      <c r="V53" s="5">
        <f t="shared" si="16"/>
        <v>0</v>
      </c>
      <c r="W53" s="6">
        <f t="shared" si="17"/>
        <v>0</v>
      </c>
      <c r="X53" s="7">
        <f t="shared" si="18"/>
        <v>0</v>
      </c>
      <c r="Y53" s="6">
        <f t="shared" si="19"/>
        <v>0</v>
      </c>
      <c r="Z53" s="7">
        <f t="shared" si="20"/>
        <v>0</v>
      </c>
      <c r="AA53" s="6">
        <f t="shared" si="21"/>
        <v>0</v>
      </c>
      <c r="AB53" s="5">
        <f t="shared" si="22"/>
        <v>0</v>
      </c>
      <c r="AC53" s="6">
        <f t="shared" si="23"/>
        <v>0</v>
      </c>
      <c r="AD53" s="7">
        <f t="shared" si="24"/>
        <v>0</v>
      </c>
      <c r="AE53" s="6">
        <f t="shared" si="25"/>
        <v>0</v>
      </c>
      <c r="AF53" s="7">
        <f t="shared" si="26"/>
        <v>0</v>
      </c>
      <c r="AG53" s="6">
        <f t="shared" si="27"/>
        <v>0</v>
      </c>
      <c r="AH53" s="5">
        <f t="shared" si="28"/>
        <v>0</v>
      </c>
      <c r="AI53" s="6">
        <f t="shared" si="29"/>
        <v>0</v>
      </c>
      <c r="AJ53" s="7">
        <f t="shared" si="30"/>
        <v>0</v>
      </c>
      <c r="AK53" s="6">
        <f t="shared" si="31"/>
        <v>0</v>
      </c>
      <c r="AL53" s="7">
        <f t="shared" si="32"/>
        <v>0</v>
      </c>
      <c r="AM53" s="6">
        <f t="shared" si="33"/>
        <v>0</v>
      </c>
      <c r="AN53" s="5">
        <f t="shared" si="34"/>
        <v>0</v>
      </c>
      <c r="AO53" s="6">
        <f t="shared" si="35"/>
        <v>0</v>
      </c>
      <c r="AP53" s="7">
        <f t="shared" si="36"/>
        <v>0</v>
      </c>
      <c r="AQ53" s="6">
        <f t="shared" si="37"/>
        <v>0</v>
      </c>
      <c r="AR53" s="7">
        <f t="shared" si="38"/>
        <v>0</v>
      </c>
      <c r="AS53" s="6">
        <f t="shared" si="39"/>
        <v>0</v>
      </c>
      <c r="AT53" s="5">
        <f t="shared" si="40"/>
        <v>0</v>
      </c>
      <c r="AU53" s="6">
        <f t="shared" si="41"/>
        <v>0</v>
      </c>
      <c r="AV53" s="7">
        <f t="shared" si="42"/>
        <v>0</v>
      </c>
      <c r="AW53" s="6">
        <f t="shared" si="43"/>
        <v>0</v>
      </c>
      <c r="AX53" s="7">
        <f t="shared" si="44"/>
        <v>0</v>
      </c>
      <c r="AY53" s="6">
        <f t="shared" si="45"/>
        <v>0</v>
      </c>
      <c r="AZ53" s="5">
        <f t="shared" si="46"/>
        <v>0</v>
      </c>
      <c r="BA53" s="6">
        <f t="shared" si="47"/>
        <v>0</v>
      </c>
      <c r="BB53" s="7">
        <f t="shared" si="48"/>
        <v>0</v>
      </c>
      <c r="BC53" s="6">
        <f t="shared" si="49"/>
        <v>0</v>
      </c>
      <c r="BD53" s="7">
        <f t="shared" si="50"/>
        <v>0</v>
      </c>
      <c r="BE53" s="6">
        <f t="shared" si="51"/>
        <v>0</v>
      </c>
      <c r="BF53" s="5">
        <f t="shared" si="52"/>
        <v>0</v>
      </c>
      <c r="BG53" s="6">
        <f t="shared" si="53"/>
        <v>0</v>
      </c>
      <c r="BH53" s="7">
        <f t="shared" si="54"/>
        <v>0</v>
      </c>
      <c r="BI53" s="6">
        <f t="shared" si="55"/>
        <v>0</v>
      </c>
      <c r="BJ53" s="7">
        <f t="shared" si="56"/>
        <v>0</v>
      </c>
      <c r="BK53" s="6">
        <f t="shared" si="57"/>
        <v>0</v>
      </c>
      <c r="BL53" s="5">
        <f t="shared" si="58"/>
        <v>0</v>
      </c>
      <c r="BM53" s="6">
        <f t="shared" si="59"/>
        <v>0</v>
      </c>
      <c r="BN53" s="7">
        <f t="shared" si="60"/>
        <v>0</v>
      </c>
      <c r="BO53" s="6">
        <f t="shared" si="61"/>
        <v>0</v>
      </c>
      <c r="BP53" s="7">
        <f t="shared" si="62"/>
        <v>0</v>
      </c>
      <c r="BQ53" s="6">
        <f t="shared" si="63"/>
        <v>0</v>
      </c>
      <c r="BR53" s="5">
        <f t="shared" si="64"/>
        <v>0</v>
      </c>
      <c r="BS53" s="6">
        <f t="shared" si="65"/>
        <v>0</v>
      </c>
      <c r="BT53" s="7">
        <f t="shared" si="66"/>
        <v>0</v>
      </c>
      <c r="BU53" s="6">
        <f t="shared" si="67"/>
        <v>0</v>
      </c>
      <c r="BV53" s="7">
        <f t="shared" si="68"/>
        <v>0</v>
      </c>
      <c r="BW53" s="6">
        <f t="shared" si="69"/>
        <v>0</v>
      </c>
      <c r="BX53" s="5">
        <f t="shared" si="70"/>
        <v>0</v>
      </c>
      <c r="BY53" s="6">
        <f t="shared" si="71"/>
        <v>0</v>
      </c>
      <c r="BZ53" s="7">
        <f t="shared" si="72"/>
        <v>0</v>
      </c>
      <c r="CA53" s="6">
        <f t="shared" si="73"/>
        <v>0</v>
      </c>
      <c r="CB53" s="7">
        <f t="shared" si="74"/>
        <v>0</v>
      </c>
      <c r="CC53" s="6">
        <f t="shared" si="75"/>
        <v>0</v>
      </c>
      <c r="CD53" s="5">
        <f t="shared" si="76"/>
        <v>0</v>
      </c>
      <c r="CE53" s="6">
        <f t="shared" si="77"/>
        <v>0</v>
      </c>
      <c r="CF53" s="7">
        <f t="shared" si="78"/>
        <v>0</v>
      </c>
      <c r="CG53" s="6">
        <f t="shared" si="79"/>
        <v>0</v>
      </c>
      <c r="CH53" s="7">
        <f t="shared" si="80"/>
        <v>0</v>
      </c>
      <c r="CI53" s="6">
        <f t="shared" si="81"/>
        <v>0</v>
      </c>
      <c r="CJ53" s="5">
        <f t="shared" si="82"/>
        <v>0</v>
      </c>
      <c r="CK53" s="6">
        <f t="shared" si="83"/>
        <v>0</v>
      </c>
      <c r="CL53" s="7">
        <f t="shared" si="84"/>
        <v>0</v>
      </c>
      <c r="CM53" s="6">
        <f t="shared" si="85"/>
        <v>0</v>
      </c>
      <c r="CN53" s="7">
        <f t="shared" si="86"/>
        <v>0</v>
      </c>
      <c r="CO53" s="6">
        <f t="shared" si="87"/>
        <v>0</v>
      </c>
      <c r="CP53" s="5">
        <f t="shared" si="88"/>
        <v>0</v>
      </c>
      <c r="CQ53" s="6">
        <f t="shared" si="89"/>
        <v>0</v>
      </c>
      <c r="CR53" s="7">
        <f t="shared" si="90"/>
        <v>0</v>
      </c>
      <c r="CS53" s="7">
        <f t="shared" si="90"/>
        <v>0</v>
      </c>
      <c r="CT53" s="7">
        <f t="shared" si="90"/>
        <v>0</v>
      </c>
      <c r="CU53" s="7">
        <f t="shared" si="90"/>
        <v>0</v>
      </c>
      <c r="CV53" s="5">
        <f t="shared" si="91"/>
        <v>0</v>
      </c>
      <c r="CW53" s="6">
        <f t="shared" si="92"/>
        <v>0</v>
      </c>
      <c r="CY53" s="7">
        <v>0</v>
      </c>
      <c r="CZ53" s="5">
        <f t="array" ref="CZ53">Summary_UpperBound</f>
        <v>0</v>
      </c>
      <c r="DA53" s="6">
        <f>IF(ROUND(CZ53-CY53,0)=0,1/IF(Summary!$B$7="minutes",1,60),CZ53-CY53)</f>
        <v>1.6666666666666666E-2</v>
      </c>
    </row>
    <row r="54" spans="2:105" x14ac:dyDescent="0.25">
      <c r="B54" s="14"/>
      <c r="E54" s="12">
        <f t="shared" ca="1" si="93"/>
        <v>44571</v>
      </c>
      <c r="F54" s="7">
        <f t="shared" si="0"/>
        <v>0</v>
      </c>
      <c r="G54" s="6">
        <f t="shared" si="1"/>
        <v>0</v>
      </c>
      <c r="H54" s="7">
        <f t="shared" si="2"/>
        <v>0</v>
      </c>
      <c r="I54" s="6">
        <f t="shared" si="3"/>
        <v>0</v>
      </c>
      <c r="J54" s="5">
        <f t="shared" si="4"/>
        <v>0</v>
      </c>
      <c r="K54" s="6">
        <f t="shared" si="5"/>
        <v>0</v>
      </c>
      <c r="L54" s="7">
        <f t="shared" si="6"/>
        <v>0</v>
      </c>
      <c r="M54" s="6">
        <f t="shared" si="7"/>
        <v>0</v>
      </c>
      <c r="N54" s="7">
        <f t="shared" si="8"/>
        <v>0</v>
      </c>
      <c r="O54" s="6">
        <f t="shared" si="9"/>
        <v>0</v>
      </c>
      <c r="P54" s="5">
        <f t="shared" si="10"/>
        <v>0</v>
      </c>
      <c r="Q54" s="6">
        <f t="shared" si="11"/>
        <v>0</v>
      </c>
      <c r="R54" s="7">
        <f t="shared" si="12"/>
        <v>0</v>
      </c>
      <c r="S54" s="6">
        <f t="shared" si="13"/>
        <v>0</v>
      </c>
      <c r="T54" s="7">
        <f t="shared" si="14"/>
        <v>0</v>
      </c>
      <c r="U54" s="6">
        <f t="shared" si="15"/>
        <v>0</v>
      </c>
      <c r="V54" s="5">
        <f t="shared" si="16"/>
        <v>0</v>
      </c>
      <c r="W54" s="6">
        <f t="shared" si="17"/>
        <v>0</v>
      </c>
      <c r="X54" s="7">
        <f t="shared" si="18"/>
        <v>0</v>
      </c>
      <c r="Y54" s="6">
        <f t="shared" si="19"/>
        <v>0</v>
      </c>
      <c r="Z54" s="7">
        <f t="shared" si="20"/>
        <v>0</v>
      </c>
      <c r="AA54" s="6">
        <f t="shared" si="21"/>
        <v>0</v>
      </c>
      <c r="AB54" s="5">
        <f t="shared" si="22"/>
        <v>0</v>
      </c>
      <c r="AC54" s="6">
        <f t="shared" si="23"/>
        <v>0</v>
      </c>
      <c r="AD54" s="7">
        <f t="shared" si="24"/>
        <v>0</v>
      </c>
      <c r="AE54" s="6">
        <f t="shared" si="25"/>
        <v>0</v>
      </c>
      <c r="AF54" s="7">
        <f t="shared" si="26"/>
        <v>0</v>
      </c>
      <c r="AG54" s="6">
        <f t="shared" si="27"/>
        <v>0</v>
      </c>
      <c r="AH54" s="5">
        <f t="shared" si="28"/>
        <v>0</v>
      </c>
      <c r="AI54" s="6">
        <f t="shared" si="29"/>
        <v>0</v>
      </c>
      <c r="AJ54" s="7">
        <f t="shared" si="30"/>
        <v>0</v>
      </c>
      <c r="AK54" s="6">
        <f t="shared" si="31"/>
        <v>0</v>
      </c>
      <c r="AL54" s="7">
        <f t="shared" si="32"/>
        <v>0</v>
      </c>
      <c r="AM54" s="6">
        <f t="shared" si="33"/>
        <v>0</v>
      </c>
      <c r="AN54" s="5">
        <f t="shared" si="34"/>
        <v>0</v>
      </c>
      <c r="AO54" s="6">
        <f t="shared" si="35"/>
        <v>0</v>
      </c>
      <c r="AP54" s="7">
        <f t="shared" si="36"/>
        <v>0</v>
      </c>
      <c r="AQ54" s="6">
        <f t="shared" si="37"/>
        <v>0</v>
      </c>
      <c r="AR54" s="7">
        <f t="shared" si="38"/>
        <v>0</v>
      </c>
      <c r="AS54" s="6">
        <f t="shared" si="39"/>
        <v>0</v>
      </c>
      <c r="AT54" s="5">
        <f t="shared" si="40"/>
        <v>0</v>
      </c>
      <c r="AU54" s="6">
        <f t="shared" si="41"/>
        <v>0</v>
      </c>
      <c r="AV54" s="7">
        <f t="shared" si="42"/>
        <v>0</v>
      </c>
      <c r="AW54" s="6">
        <f t="shared" si="43"/>
        <v>0</v>
      </c>
      <c r="AX54" s="7">
        <f t="shared" si="44"/>
        <v>0</v>
      </c>
      <c r="AY54" s="6">
        <f t="shared" si="45"/>
        <v>0</v>
      </c>
      <c r="AZ54" s="5">
        <f t="shared" si="46"/>
        <v>0</v>
      </c>
      <c r="BA54" s="6">
        <f t="shared" si="47"/>
        <v>0</v>
      </c>
      <c r="BB54" s="7">
        <f t="shared" si="48"/>
        <v>0</v>
      </c>
      <c r="BC54" s="6">
        <f t="shared" si="49"/>
        <v>0</v>
      </c>
      <c r="BD54" s="7">
        <f t="shared" si="50"/>
        <v>0</v>
      </c>
      <c r="BE54" s="6">
        <f t="shared" si="51"/>
        <v>0</v>
      </c>
      <c r="BF54" s="5">
        <f t="shared" si="52"/>
        <v>0</v>
      </c>
      <c r="BG54" s="6">
        <f t="shared" si="53"/>
        <v>0</v>
      </c>
      <c r="BH54" s="7">
        <f t="shared" si="54"/>
        <v>0</v>
      </c>
      <c r="BI54" s="6">
        <f t="shared" si="55"/>
        <v>0</v>
      </c>
      <c r="BJ54" s="7">
        <f t="shared" si="56"/>
        <v>0</v>
      </c>
      <c r="BK54" s="6">
        <f t="shared" si="57"/>
        <v>0</v>
      </c>
      <c r="BL54" s="5">
        <f t="shared" si="58"/>
        <v>0</v>
      </c>
      <c r="BM54" s="6">
        <f t="shared" si="59"/>
        <v>0</v>
      </c>
      <c r="BN54" s="7">
        <f t="shared" si="60"/>
        <v>0</v>
      </c>
      <c r="BO54" s="6">
        <f t="shared" si="61"/>
        <v>0</v>
      </c>
      <c r="BP54" s="7">
        <f t="shared" si="62"/>
        <v>0</v>
      </c>
      <c r="BQ54" s="6">
        <f t="shared" si="63"/>
        <v>0</v>
      </c>
      <c r="BR54" s="5">
        <f t="shared" si="64"/>
        <v>0</v>
      </c>
      <c r="BS54" s="6">
        <f t="shared" si="65"/>
        <v>0</v>
      </c>
      <c r="BT54" s="7">
        <f t="shared" si="66"/>
        <v>0</v>
      </c>
      <c r="BU54" s="6">
        <f t="shared" si="67"/>
        <v>0</v>
      </c>
      <c r="BV54" s="7">
        <f t="shared" si="68"/>
        <v>0</v>
      </c>
      <c r="BW54" s="6">
        <f t="shared" si="69"/>
        <v>0</v>
      </c>
      <c r="BX54" s="5">
        <f t="shared" si="70"/>
        <v>0</v>
      </c>
      <c r="BY54" s="6">
        <f t="shared" si="71"/>
        <v>0</v>
      </c>
      <c r="BZ54" s="7">
        <f t="shared" si="72"/>
        <v>0</v>
      </c>
      <c r="CA54" s="6">
        <f t="shared" si="73"/>
        <v>0</v>
      </c>
      <c r="CB54" s="7">
        <f t="shared" si="74"/>
        <v>0</v>
      </c>
      <c r="CC54" s="6">
        <f t="shared" si="75"/>
        <v>0</v>
      </c>
      <c r="CD54" s="5">
        <f t="shared" si="76"/>
        <v>0</v>
      </c>
      <c r="CE54" s="6">
        <f t="shared" si="77"/>
        <v>0</v>
      </c>
      <c r="CF54" s="7">
        <f t="shared" si="78"/>
        <v>0</v>
      </c>
      <c r="CG54" s="6">
        <f t="shared" si="79"/>
        <v>0</v>
      </c>
      <c r="CH54" s="7">
        <f t="shared" si="80"/>
        <v>0</v>
      </c>
      <c r="CI54" s="6">
        <f t="shared" si="81"/>
        <v>0</v>
      </c>
      <c r="CJ54" s="5">
        <f t="shared" si="82"/>
        <v>0</v>
      </c>
      <c r="CK54" s="6">
        <f t="shared" si="83"/>
        <v>0</v>
      </c>
      <c r="CL54" s="7">
        <f t="shared" si="84"/>
        <v>0</v>
      </c>
      <c r="CM54" s="6">
        <f t="shared" si="85"/>
        <v>0</v>
      </c>
      <c r="CN54" s="7">
        <f t="shared" si="86"/>
        <v>0</v>
      </c>
      <c r="CO54" s="6">
        <f t="shared" si="87"/>
        <v>0</v>
      </c>
      <c r="CP54" s="5">
        <f t="shared" si="88"/>
        <v>0</v>
      </c>
      <c r="CQ54" s="6">
        <f t="shared" si="89"/>
        <v>0</v>
      </c>
      <c r="CR54" s="7">
        <f t="shared" si="90"/>
        <v>0</v>
      </c>
      <c r="CS54" s="7">
        <f t="shared" si="90"/>
        <v>0</v>
      </c>
      <c r="CT54" s="7">
        <f t="shared" si="90"/>
        <v>0</v>
      </c>
      <c r="CU54" s="7">
        <f t="shared" si="90"/>
        <v>0</v>
      </c>
      <c r="CV54" s="5">
        <f t="shared" si="91"/>
        <v>0</v>
      </c>
      <c r="CW54" s="6">
        <f t="shared" si="92"/>
        <v>0</v>
      </c>
      <c r="CY54" s="7">
        <v>0</v>
      </c>
      <c r="CZ54" s="5">
        <f t="array" ref="CZ54">Summary_UpperBound</f>
        <v>0</v>
      </c>
      <c r="DA54" s="6">
        <f>IF(ROUND(CZ54-CY54,0)=0,1/IF(Summary!$B$7="minutes",1,60),CZ54-CY54)</f>
        <v>1.6666666666666666E-2</v>
      </c>
    </row>
    <row r="55" spans="2:105" x14ac:dyDescent="0.25">
      <c r="B55" s="14"/>
      <c r="E55" s="12">
        <f t="shared" ca="1" si="93"/>
        <v>44578</v>
      </c>
      <c r="F55" s="7">
        <f t="shared" si="0"/>
        <v>0</v>
      </c>
      <c r="G55" s="6">
        <f t="shared" si="1"/>
        <v>0</v>
      </c>
      <c r="H55" s="7">
        <f t="shared" si="2"/>
        <v>0</v>
      </c>
      <c r="I55" s="6">
        <f t="shared" si="3"/>
        <v>0</v>
      </c>
      <c r="J55" s="5">
        <f t="shared" si="4"/>
        <v>0</v>
      </c>
      <c r="K55" s="6">
        <f t="shared" si="5"/>
        <v>0</v>
      </c>
      <c r="L55" s="7">
        <f t="shared" si="6"/>
        <v>0</v>
      </c>
      <c r="M55" s="6">
        <f t="shared" si="7"/>
        <v>0</v>
      </c>
      <c r="N55" s="7">
        <f t="shared" si="8"/>
        <v>0</v>
      </c>
      <c r="O55" s="6">
        <f t="shared" si="9"/>
        <v>0</v>
      </c>
      <c r="P55" s="5">
        <f t="shared" si="10"/>
        <v>0</v>
      </c>
      <c r="Q55" s="6">
        <f t="shared" si="11"/>
        <v>0</v>
      </c>
      <c r="R55" s="7">
        <f t="shared" si="12"/>
        <v>0</v>
      </c>
      <c r="S55" s="6">
        <f t="shared" si="13"/>
        <v>0</v>
      </c>
      <c r="T55" s="7">
        <f t="shared" si="14"/>
        <v>0</v>
      </c>
      <c r="U55" s="6">
        <f t="shared" si="15"/>
        <v>0</v>
      </c>
      <c r="V55" s="5">
        <f t="shared" si="16"/>
        <v>0</v>
      </c>
      <c r="W55" s="6">
        <f t="shared" si="17"/>
        <v>0</v>
      </c>
      <c r="X55" s="7">
        <f t="shared" si="18"/>
        <v>0</v>
      </c>
      <c r="Y55" s="6">
        <f t="shared" si="19"/>
        <v>0</v>
      </c>
      <c r="Z55" s="7">
        <f t="shared" si="20"/>
        <v>0</v>
      </c>
      <c r="AA55" s="6">
        <f t="shared" si="21"/>
        <v>0</v>
      </c>
      <c r="AB55" s="5">
        <f t="shared" si="22"/>
        <v>0</v>
      </c>
      <c r="AC55" s="6">
        <f t="shared" si="23"/>
        <v>0</v>
      </c>
      <c r="AD55" s="7">
        <f t="shared" si="24"/>
        <v>0</v>
      </c>
      <c r="AE55" s="6">
        <f t="shared" si="25"/>
        <v>0</v>
      </c>
      <c r="AF55" s="7">
        <f t="shared" si="26"/>
        <v>0</v>
      </c>
      <c r="AG55" s="6">
        <f t="shared" si="27"/>
        <v>0</v>
      </c>
      <c r="AH55" s="5">
        <f t="shared" si="28"/>
        <v>0</v>
      </c>
      <c r="AI55" s="6">
        <f t="shared" si="29"/>
        <v>0</v>
      </c>
      <c r="AJ55" s="7">
        <f t="shared" si="30"/>
        <v>0</v>
      </c>
      <c r="AK55" s="6">
        <f t="shared" si="31"/>
        <v>0</v>
      </c>
      <c r="AL55" s="7">
        <f t="shared" si="32"/>
        <v>0</v>
      </c>
      <c r="AM55" s="6">
        <f t="shared" si="33"/>
        <v>0</v>
      </c>
      <c r="AN55" s="5">
        <f t="shared" si="34"/>
        <v>0</v>
      </c>
      <c r="AO55" s="6">
        <f t="shared" si="35"/>
        <v>0</v>
      </c>
      <c r="AP55" s="7">
        <f t="shared" si="36"/>
        <v>0</v>
      </c>
      <c r="AQ55" s="6">
        <f t="shared" si="37"/>
        <v>0</v>
      </c>
      <c r="AR55" s="7">
        <f t="shared" si="38"/>
        <v>0</v>
      </c>
      <c r="AS55" s="6">
        <f t="shared" si="39"/>
        <v>0</v>
      </c>
      <c r="AT55" s="5">
        <f t="shared" si="40"/>
        <v>0</v>
      </c>
      <c r="AU55" s="6">
        <f t="shared" si="41"/>
        <v>0</v>
      </c>
      <c r="AV55" s="7">
        <f t="shared" si="42"/>
        <v>0</v>
      </c>
      <c r="AW55" s="6">
        <f t="shared" si="43"/>
        <v>0</v>
      </c>
      <c r="AX55" s="7">
        <f t="shared" si="44"/>
        <v>0</v>
      </c>
      <c r="AY55" s="6">
        <f t="shared" si="45"/>
        <v>0</v>
      </c>
      <c r="AZ55" s="5">
        <f t="shared" si="46"/>
        <v>0</v>
      </c>
      <c r="BA55" s="6">
        <f t="shared" si="47"/>
        <v>0</v>
      </c>
      <c r="BB55" s="7">
        <f t="shared" si="48"/>
        <v>0</v>
      </c>
      <c r="BC55" s="6">
        <f t="shared" si="49"/>
        <v>0</v>
      </c>
      <c r="BD55" s="7">
        <f t="shared" si="50"/>
        <v>0</v>
      </c>
      <c r="BE55" s="6">
        <f t="shared" si="51"/>
        <v>0</v>
      </c>
      <c r="BF55" s="5">
        <f t="shared" si="52"/>
        <v>0</v>
      </c>
      <c r="BG55" s="6">
        <f t="shared" si="53"/>
        <v>0</v>
      </c>
      <c r="BH55" s="7">
        <f t="shared" si="54"/>
        <v>0</v>
      </c>
      <c r="BI55" s="6">
        <f t="shared" si="55"/>
        <v>0</v>
      </c>
      <c r="BJ55" s="7">
        <f t="shared" si="56"/>
        <v>0</v>
      </c>
      <c r="BK55" s="6">
        <f t="shared" si="57"/>
        <v>0</v>
      </c>
      <c r="BL55" s="5">
        <f t="shared" si="58"/>
        <v>0</v>
      </c>
      <c r="BM55" s="6">
        <f t="shared" si="59"/>
        <v>0</v>
      </c>
      <c r="BN55" s="7">
        <f t="shared" si="60"/>
        <v>0</v>
      </c>
      <c r="BO55" s="6">
        <f t="shared" si="61"/>
        <v>0</v>
      </c>
      <c r="BP55" s="7">
        <f t="shared" si="62"/>
        <v>0</v>
      </c>
      <c r="BQ55" s="6">
        <f t="shared" si="63"/>
        <v>0</v>
      </c>
      <c r="BR55" s="5">
        <f t="shared" si="64"/>
        <v>0</v>
      </c>
      <c r="BS55" s="6">
        <f t="shared" si="65"/>
        <v>0</v>
      </c>
      <c r="BT55" s="7">
        <f t="shared" si="66"/>
        <v>0</v>
      </c>
      <c r="BU55" s="6">
        <f t="shared" si="67"/>
        <v>0</v>
      </c>
      <c r="BV55" s="7">
        <f t="shared" si="68"/>
        <v>0</v>
      </c>
      <c r="BW55" s="6">
        <f t="shared" si="69"/>
        <v>0</v>
      </c>
      <c r="BX55" s="5">
        <f t="shared" si="70"/>
        <v>0</v>
      </c>
      <c r="BY55" s="6">
        <f t="shared" si="71"/>
        <v>0</v>
      </c>
      <c r="BZ55" s="7">
        <f t="shared" si="72"/>
        <v>0</v>
      </c>
      <c r="CA55" s="6">
        <f t="shared" si="73"/>
        <v>0</v>
      </c>
      <c r="CB55" s="7">
        <f t="shared" si="74"/>
        <v>0</v>
      </c>
      <c r="CC55" s="6">
        <f t="shared" si="75"/>
        <v>0</v>
      </c>
      <c r="CD55" s="5">
        <f t="shared" si="76"/>
        <v>0</v>
      </c>
      <c r="CE55" s="6">
        <f t="shared" si="77"/>
        <v>0</v>
      </c>
      <c r="CF55" s="7">
        <f t="shared" si="78"/>
        <v>0</v>
      </c>
      <c r="CG55" s="6">
        <f t="shared" si="79"/>
        <v>0</v>
      </c>
      <c r="CH55" s="7">
        <f t="shared" si="80"/>
        <v>0</v>
      </c>
      <c r="CI55" s="6">
        <f t="shared" si="81"/>
        <v>0</v>
      </c>
      <c r="CJ55" s="5">
        <f t="shared" si="82"/>
        <v>0</v>
      </c>
      <c r="CK55" s="6">
        <f t="shared" si="83"/>
        <v>0</v>
      </c>
      <c r="CL55" s="7">
        <f t="shared" si="84"/>
        <v>0</v>
      </c>
      <c r="CM55" s="6">
        <f t="shared" si="85"/>
        <v>0</v>
      </c>
      <c r="CN55" s="7">
        <f t="shared" si="86"/>
        <v>0</v>
      </c>
      <c r="CO55" s="6">
        <f t="shared" si="87"/>
        <v>0</v>
      </c>
      <c r="CP55" s="5">
        <f t="shared" si="88"/>
        <v>0</v>
      </c>
      <c r="CQ55" s="6">
        <f t="shared" si="89"/>
        <v>0</v>
      </c>
      <c r="CR55" s="7">
        <f t="shared" si="90"/>
        <v>0</v>
      </c>
      <c r="CS55" s="7">
        <f t="shared" si="90"/>
        <v>0</v>
      </c>
      <c r="CT55" s="7">
        <f t="shared" si="90"/>
        <v>0</v>
      </c>
      <c r="CU55" s="7">
        <f t="shared" si="90"/>
        <v>0</v>
      </c>
      <c r="CV55" s="5">
        <f t="shared" si="91"/>
        <v>0</v>
      </c>
      <c r="CW55" s="6">
        <f t="shared" si="92"/>
        <v>0</v>
      </c>
      <c r="CY55" s="7">
        <v>0</v>
      </c>
      <c r="CZ55" s="5">
        <f t="array" ref="CZ55">Summary_UpperBound</f>
        <v>0</v>
      </c>
      <c r="DA55" s="6">
        <f>IF(ROUND(CZ55-CY55,0)=0,1/IF(Summary!$B$7="minutes",1,60),CZ55-CY55)</f>
        <v>1.6666666666666666E-2</v>
      </c>
    </row>
    <row r="56" spans="2:105" ht="15.75" thickBot="1" x14ac:dyDescent="0.3">
      <c r="B56" s="14"/>
      <c r="E56" s="13">
        <f t="shared" ca="1" si="93"/>
        <v>44585</v>
      </c>
      <c r="F56" s="8">
        <f t="shared" si="0"/>
        <v>0</v>
      </c>
      <c r="G56" s="10">
        <f t="shared" si="1"/>
        <v>0</v>
      </c>
      <c r="H56" s="8">
        <f t="shared" si="2"/>
        <v>0</v>
      </c>
      <c r="I56" s="10">
        <f t="shared" si="3"/>
        <v>0</v>
      </c>
      <c r="J56" s="9">
        <f t="shared" si="4"/>
        <v>0</v>
      </c>
      <c r="K56" s="10">
        <f t="shared" si="5"/>
        <v>0</v>
      </c>
      <c r="L56" s="8">
        <f t="shared" si="6"/>
        <v>0</v>
      </c>
      <c r="M56" s="10">
        <f t="shared" si="7"/>
        <v>0</v>
      </c>
      <c r="N56" s="8">
        <f t="shared" si="8"/>
        <v>0</v>
      </c>
      <c r="O56" s="10">
        <f t="shared" si="9"/>
        <v>0</v>
      </c>
      <c r="P56" s="9">
        <f t="shared" si="10"/>
        <v>0</v>
      </c>
      <c r="Q56" s="10">
        <f t="shared" si="11"/>
        <v>0</v>
      </c>
      <c r="R56" s="8">
        <f t="shared" si="12"/>
        <v>0</v>
      </c>
      <c r="S56" s="10">
        <f t="shared" si="13"/>
        <v>0</v>
      </c>
      <c r="T56" s="8">
        <f t="shared" si="14"/>
        <v>0</v>
      </c>
      <c r="U56" s="10">
        <f t="shared" si="15"/>
        <v>0</v>
      </c>
      <c r="V56" s="9">
        <f t="shared" si="16"/>
        <v>0</v>
      </c>
      <c r="W56" s="10">
        <f t="shared" si="17"/>
        <v>0</v>
      </c>
      <c r="X56" s="8">
        <f t="shared" si="18"/>
        <v>0</v>
      </c>
      <c r="Y56" s="10">
        <f t="shared" si="19"/>
        <v>0</v>
      </c>
      <c r="Z56" s="8">
        <f t="shared" si="20"/>
        <v>0</v>
      </c>
      <c r="AA56" s="10">
        <f t="shared" si="21"/>
        <v>0</v>
      </c>
      <c r="AB56" s="9">
        <f t="shared" si="22"/>
        <v>0</v>
      </c>
      <c r="AC56" s="10">
        <f t="shared" si="23"/>
        <v>0</v>
      </c>
      <c r="AD56" s="8">
        <f t="shared" si="24"/>
        <v>0</v>
      </c>
      <c r="AE56" s="10">
        <f t="shared" si="25"/>
        <v>0</v>
      </c>
      <c r="AF56" s="8">
        <f t="shared" si="26"/>
        <v>0</v>
      </c>
      <c r="AG56" s="10">
        <f t="shared" si="27"/>
        <v>0</v>
      </c>
      <c r="AH56" s="9">
        <f t="shared" si="28"/>
        <v>0</v>
      </c>
      <c r="AI56" s="10">
        <f t="shared" si="29"/>
        <v>0</v>
      </c>
      <c r="AJ56" s="8">
        <f t="shared" si="30"/>
        <v>0</v>
      </c>
      <c r="AK56" s="10">
        <f t="shared" si="31"/>
        <v>0</v>
      </c>
      <c r="AL56" s="8">
        <f t="shared" si="32"/>
        <v>0</v>
      </c>
      <c r="AM56" s="10">
        <f t="shared" si="33"/>
        <v>0</v>
      </c>
      <c r="AN56" s="9">
        <f t="shared" si="34"/>
        <v>0</v>
      </c>
      <c r="AO56" s="10">
        <f t="shared" si="35"/>
        <v>0</v>
      </c>
      <c r="AP56" s="8">
        <f t="shared" si="36"/>
        <v>0</v>
      </c>
      <c r="AQ56" s="10">
        <f t="shared" si="37"/>
        <v>0</v>
      </c>
      <c r="AR56" s="8">
        <f t="shared" si="38"/>
        <v>0</v>
      </c>
      <c r="AS56" s="10">
        <f t="shared" si="39"/>
        <v>0</v>
      </c>
      <c r="AT56" s="9">
        <f t="shared" si="40"/>
        <v>0</v>
      </c>
      <c r="AU56" s="10">
        <f t="shared" si="41"/>
        <v>0</v>
      </c>
      <c r="AV56" s="8">
        <f t="shared" si="42"/>
        <v>0</v>
      </c>
      <c r="AW56" s="10">
        <f t="shared" si="43"/>
        <v>0</v>
      </c>
      <c r="AX56" s="8">
        <f t="shared" si="44"/>
        <v>0</v>
      </c>
      <c r="AY56" s="10">
        <f t="shared" si="45"/>
        <v>0</v>
      </c>
      <c r="AZ56" s="9">
        <f t="shared" si="46"/>
        <v>0</v>
      </c>
      <c r="BA56" s="10">
        <f t="shared" si="47"/>
        <v>0</v>
      </c>
      <c r="BB56" s="8">
        <f t="shared" si="48"/>
        <v>0</v>
      </c>
      <c r="BC56" s="10">
        <f t="shared" si="49"/>
        <v>0</v>
      </c>
      <c r="BD56" s="8">
        <f t="shared" si="50"/>
        <v>0</v>
      </c>
      <c r="BE56" s="10">
        <f t="shared" si="51"/>
        <v>0</v>
      </c>
      <c r="BF56" s="9">
        <f t="shared" si="52"/>
        <v>0</v>
      </c>
      <c r="BG56" s="10">
        <f t="shared" si="53"/>
        <v>0</v>
      </c>
      <c r="BH56" s="8">
        <f t="shared" si="54"/>
        <v>0</v>
      </c>
      <c r="BI56" s="10">
        <f t="shared" si="55"/>
        <v>0</v>
      </c>
      <c r="BJ56" s="8">
        <f t="shared" si="56"/>
        <v>0</v>
      </c>
      <c r="BK56" s="10">
        <f t="shared" si="57"/>
        <v>0</v>
      </c>
      <c r="BL56" s="9">
        <f t="shared" si="58"/>
        <v>0</v>
      </c>
      <c r="BM56" s="10">
        <f t="shared" si="59"/>
        <v>0</v>
      </c>
      <c r="BN56" s="8">
        <f t="shared" si="60"/>
        <v>0</v>
      </c>
      <c r="BO56" s="10">
        <f t="shared" si="61"/>
        <v>0</v>
      </c>
      <c r="BP56" s="8">
        <f t="shared" si="62"/>
        <v>0</v>
      </c>
      <c r="BQ56" s="10">
        <f t="shared" si="63"/>
        <v>0</v>
      </c>
      <c r="BR56" s="9">
        <f t="shared" si="64"/>
        <v>0</v>
      </c>
      <c r="BS56" s="10">
        <f t="shared" si="65"/>
        <v>0</v>
      </c>
      <c r="BT56" s="8">
        <f t="shared" si="66"/>
        <v>0</v>
      </c>
      <c r="BU56" s="10">
        <f t="shared" si="67"/>
        <v>0</v>
      </c>
      <c r="BV56" s="8">
        <f t="shared" si="68"/>
        <v>0</v>
      </c>
      <c r="BW56" s="10">
        <f t="shared" si="69"/>
        <v>0</v>
      </c>
      <c r="BX56" s="9">
        <f t="shared" si="70"/>
        <v>0</v>
      </c>
      <c r="BY56" s="10">
        <f t="shared" si="71"/>
        <v>0</v>
      </c>
      <c r="BZ56" s="8">
        <f t="shared" si="72"/>
        <v>0</v>
      </c>
      <c r="CA56" s="10">
        <f t="shared" si="73"/>
        <v>0</v>
      </c>
      <c r="CB56" s="8">
        <f t="shared" si="74"/>
        <v>0</v>
      </c>
      <c r="CC56" s="10">
        <f t="shared" si="75"/>
        <v>0</v>
      </c>
      <c r="CD56" s="9">
        <f t="shared" si="76"/>
        <v>0</v>
      </c>
      <c r="CE56" s="10">
        <f t="shared" si="77"/>
        <v>0</v>
      </c>
      <c r="CF56" s="8">
        <f t="shared" si="78"/>
        <v>0</v>
      </c>
      <c r="CG56" s="10">
        <f t="shared" si="79"/>
        <v>0</v>
      </c>
      <c r="CH56" s="8">
        <f t="shared" si="80"/>
        <v>0</v>
      </c>
      <c r="CI56" s="10">
        <f t="shared" si="81"/>
        <v>0</v>
      </c>
      <c r="CJ56" s="9">
        <f t="shared" si="82"/>
        <v>0</v>
      </c>
      <c r="CK56" s="10">
        <f t="shared" si="83"/>
        <v>0</v>
      </c>
      <c r="CL56" s="8">
        <f t="shared" si="84"/>
        <v>0</v>
      </c>
      <c r="CM56" s="10">
        <f t="shared" si="85"/>
        <v>0</v>
      </c>
      <c r="CN56" s="8">
        <f t="shared" si="86"/>
        <v>0</v>
      </c>
      <c r="CO56" s="10">
        <f t="shared" si="87"/>
        <v>0</v>
      </c>
      <c r="CP56" s="9">
        <f t="shared" si="88"/>
        <v>0</v>
      </c>
      <c r="CQ56" s="10">
        <f t="shared" si="89"/>
        <v>0</v>
      </c>
      <c r="CR56" s="7">
        <f t="shared" si="90"/>
        <v>0</v>
      </c>
      <c r="CS56" s="7">
        <f t="shared" si="90"/>
        <v>0</v>
      </c>
      <c r="CT56" s="7">
        <f t="shared" si="90"/>
        <v>0</v>
      </c>
      <c r="CU56" s="7">
        <f t="shared" si="90"/>
        <v>0</v>
      </c>
      <c r="CV56" s="9">
        <f t="shared" si="91"/>
        <v>0</v>
      </c>
      <c r="CW56" s="10">
        <f t="shared" si="92"/>
        <v>0</v>
      </c>
      <c r="CY56" s="8">
        <v>0</v>
      </c>
      <c r="CZ56" s="9">
        <f t="array" ref="CZ56">Summary_UpperBound</f>
        <v>0</v>
      </c>
      <c r="DA56" s="6">
        <f>IF(ROUND(CZ56-CY56,0)=0,1/IF(Summary!$B$7="minutes",1,60),CZ56-CY56)</f>
        <v>1.6666666666666666E-2</v>
      </c>
    </row>
    <row r="57" spans="2:105" x14ac:dyDescent="0.2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25">
      <c r="B58" s="14"/>
      <c r="D58" t="s">
        <v>116</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119</v>
      </c>
      <c r="CS58" s="18" t="s">
        <v>119</v>
      </c>
      <c r="CT58" s="18" t="s">
        <v>119</v>
      </c>
      <c r="CU58" s="18" t="s">
        <v>119</v>
      </c>
      <c r="CV58" s="18" t="s">
        <v>119</v>
      </c>
      <c r="CW58" s="18" t="s">
        <v>119</v>
      </c>
    </row>
    <row r="59" spans="2:105" x14ac:dyDescent="0.25">
      <c r="B59" s="14"/>
      <c r="E59" s="14" t="s">
        <v>117</v>
      </c>
      <c r="F59" s="5">
        <f>AVERAGE(F5:F56)</f>
        <v>0</v>
      </c>
      <c r="G59" s="5">
        <f>AVERAGE(G5:G56)-F59</f>
        <v>0</v>
      </c>
      <c r="H59" s="5">
        <f t="shared" ref="H59:BR59" si="94">AVERAGE(H5:H56)</f>
        <v>0</v>
      </c>
      <c r="I59" s="5">
        <f>AVERAGE(I5:I56)-H59</f>
        <v>0</v>
      </c>
      <c r="J59" s="5">
        <f t="shared" si="94"/>
        <v>0</v>
      </c>
      <c r="K59" s="5">
        <f>AVERAGE(K5:K56)-J59</f>
        <v>0</v>
      </c>
      <c r="L59" s="5">
        <f t="shared" si="94"/>
        <v>0</v>
      </c>
      <c r="M59" s="5">
        <f>AVERAGE(M5:M56)-L59</f>
        <v>0</v>
      </c>
      <c r="N59" s="5">
        <f t="shared" si="94"/>
        <v>0</v>
      </c>
      <c r="O59" s="5">
        <f>AVERAGE(O5:O56)-N59</f>
        <v>0</v>
      </c>
      <c r="P59" s="5">
        <f t="shared" si="94"/>
        <v>0</v>
      </c>
      <c r="Q59" s="5">
        <f>AVERAGE(Q5:Q56)-P59</f>
        <v>0</v>
      </c>
      <c r="R59" s="5">
        <f t="shared" si="94"/>
        <v>0</v>
      </c>
      <c r="S59" s="5">
        <f>AVERAGE(S5:S56)-R59</f>
        <v>0</v>
      </c>
      <c r="T59" s="5">
        <f t="shared" si="94"/>
        <v>0</v>
      </c>
      <c r="U59" s="5">
        <f>AVERAGE(U5:U56)-T59</f>
        <v>0</v>
      </c>
      <c r="V59" s="5">
        <f t="shared" si="94"/>
        <v>0</v>
      </c>
      <c r="W59" s="5">
        <f>AVERAGE(W5:W56)-V59</f>
        <v>0</v>
      </c>
      <c r="X59" s="5">
        <f t="shared" si="94"/>
        <v>0</v>
      </c>
      <c r="Y59" s="5">
        <f>AVERAGE(Y5:Y56)-X59</f>
        <v>0</v>
      </c>
      <c r="Z59" s="5">
        <f t="shared" si="94"/>
        <v>0</v>
      </c>
      <c r="AA59" s="5">
        <f>AVERAGE(AA5:AA56)-Z59</f>
        <v>0</v>
      </c>
      <c r="AB59" s="5">
        <f t="shared" si="94"/>
        <v>0</v>
      </c>
      <c r="AC59" s="5">
        <f>AVERAGE(AC5:AC56)-AB59</f>
        <v>0</v>
      </c>
      <c r="AD59" s="5">
        <f t="shared" si="94"/>
        <v>0</v>
      </c>
      <c r="AE59" s="5">
        <f>AVERAGE(AE5:AE56)-AD59</f>
        <v>0</v>
      </c>
      <c r="AF59" s="5">
        <f t="shared" si="94"/>
        <v>0</v>
      </c>
      <c r="AG59" s="5">
        <f>AVERAGE(AG5:AG56)-AF59</f>
        <v>0</v>
      </c>
      <c r="AH59" s="5">
        <f t="shared" si="94"/>
        <v>0</v>
      </c>
      <c r="AI59" s="5">
        <f>AVERAGE(AI5:AI56)-AH59</f>
        <v>0</v>
      </c>
      <c r="AJ59" s="5">
        <f t="shared" si="94"/>
        <v>0</v>
      </c>
      <c r="AK59" s="5">
        <f>AVERAGE(AK5:AK56)-AJ59</f>
        <v>0</v>
      </c>
      <c r="AL59" s="5">
        <f t="shared" si="94"/>
        <v>0</v>
      </c>
      <c r="AM59" s="5">
        <f>AVERAGE(AM5:AM56)-AL59</f>
        <v>0</v>
      </c>
      <c r="AN59" s="5">
        <f t="shared" si="94"/>
        <v>0</v>
      </c>
      <c r="AO59" s="5">
        <f>AVERAGE(AO5:AO56)-AN59</f>
        <v>0</v>
      </c>
      <c r="AP59" s="5">
        <f t="shared" si="94"/>
        <v>0</v>
      </c>
      <c r="AQ59" s="5">
        <f>AVERAGE(AQ5:AQ56)-AP59</f>
        <v>0</v>
      </c>
      <c r="AR59" s="5">
        <f t="shared" si="94"/>
        <v>0</v>
      </c>
      <c r="AS59" s="5">
        <f>AVERAGE(AS5:AS56)-AR59</f>
        <v>0</v>
      </c>
      <c r="AT59" s="5">
        <f t="shared" si="94"/>
        <v>0</v>
      </c>
      <c r="AU59" s="5">
        <f>AVERAGE(AU5:AU56)-AT59</f>
        <v>0</v>
      </c>
      <c r="AV59" s="5">
        <f t="shared" si="94"/>
        <v>0</v>
      </c>
      <c r="AW59" s="5">
        <f>AVERAGE(AW5:AW56)-AV59</f>
        <v>0</v>
      </c>
      <c r="AX59" s="5">
        <f t="shared" si="94"/>
        <v>0</v>
      </c>
      <c r="AY59" s="5">
        <f>AVERAGE(AY5:AY56)-AX59</f>
        <v>0</v>
      </c>
      <c r="AZ59" s="5">
        <f t="shared" si="94"/>
        <v>0</v>
      </c>
      <c r="BA59" s="5">
        <f>AVERAGE(BA5:BA56)-AZ59</f>
        <v>0</v>
      </c>
      <c r="BB59" s="5">
        <f t="shared" si="94"/>
        <v>0</v>
      </c>
      <c r="BC59" s="5">
        <f>AVERAGE(BC5:BC56)-BB59</f>
        <v>0</v>
      </c>
      <c r="BD59" s="5">
        <f t="shared" si="94"/>
        <v>0</v>
      </c>
      <c r="BE59" s="5">
        <f>AVERAGE(BE5:BE56)-BD59</f>
        <v>0</v>
      </c>
      <c r="BF59" s="5">
        <f t="shared" si="94"/>
        <v>0</v>
      </c>
      <c r="BG59" s="5">
        <f>AVERAGE(BG5:BG56)-BF59</f>
        <v>0</v>
      </c>
      <c r="BH59" s="5">
        <f t="shared" si="94"/>
        <v>0</v>
      </c>
      <c r="BI59" s="5">
        <f>AVERAGE(BI5:BI56)-BH59</f>
        <v>0</v>
      </c>
      <c r="BJ59" s="5">
        <f t="shared" si="94"/>
        <v>0</v>
      </c>
      <c r="BK59" s="5">
        <f>AVERAGE(BK5:BK56)-BJ59</f>
        <v>0</v>
      </c>
      <c r="BL59" s="5">
        <f t="shared" si="94"/>
        <v>0</v>
      </c>
      <c r="BM59" s="5">
        <f>AVERAGE(BM5:BM56)-BL59</f>
        <v>0</v>
      </c>
      <c r="BN59" s="5">
        <f t="shared" si="94"/>
        <v>0</v>
      </c>
      <c r="BO59" s="5">
        <f>AVERAGE(BO5:BO56)-BN59</f>
        <v>0</v>
      </c>
      <c r="BP59" s="5">
        <f t="shared" si="94"/>
        <v>0</v>
      </c>
      <c r="BQ59" s="5">
        <f>AVERAGE(BQ5:BQ56)-BP59</f>
        <v>0</v>
      </c>
      <c r="BR59" s="5">
        <f t="shared" si="94"/>
        <v>0</v>
      </c>
      <c r="BS59" s="5">
        <f>AVERAGE(BS5:BS56)-BR59</f>
        <v>0</v>
      </c>
      <c r="BT59" s="5">
        <f t="shared" ref="BT59:CP59" si="95">AVERAGE(BT5:BT56)</f>
        <v>0</v>
      </c>
      <c r="BU59" s="5">
        <f>AVERAGE(BU5:BU56)-BT59</f>
        <v>0</v>
      </c>
      <c r="BV59" s="5">
        <f t="shared" si="95"/>
        <v>0</v>
      </c>
      <c r="BW59" s="5">
        <f>AVERAGE(BW5:BW56)-BV59</f>
        <v>0</v>
      </c>
      <c r="BX59" s="5">
        <f t="shared" si="95"/>
        <v>0</v>
      </c>
      <c r="BY59" s="5">
        <f>AVERAGE(BY5:BY56)-BX59</f>
        <v>0</v>
      </c>
      <c r="BZ59" s="5">
        <f t="shared" si="95"/>
        <v>0</v>
      </c>
      <c r="CA59" s="5">
        <f>AVERAGE(CA5:CA56)-BZ59</f>
        <v>0</v>
      </c>
      <c r="CB59" s="5">
        <f t="shared" si="95"/>
        <v>0</v>
      </c>
      <c r="CC59" s="5">
        <f>AVERAGE(CC5:CC56)-CB59</f>
        <v>0</v>
      </c>
      <c r="CD59" s="5">
        <f t="shared" si="95"/>
        <v>0</v>
      </c>
      <c r="CE59" s="5">
        <f>AVERAGE(CE5:CE56)-CD59</f>
        <v>0</v>
      </c>
      <c r="CF59" s="5">
        <f t="shared" si="95"/>
        <v>0</v>
      </c>
      <c r="CG59" s="5">
        <f>AVERAGE(CG5:CG56)-CF59</f>
        <v>0</v>
      </c>
      <c r="CH59" s="5">
        <f t="shared" si="95"/>
        <v>0</v>
      </c>
      <c r="CI59" s="5">
        <f>AVERAGE(CI5:CI56)-CH59</f>
        <v>0</v>
      </c>
      <c r="CJ59" s="5">
        <f t="shared" si="95"/>
        <v>0</v>
      </c>
      <c r="CK59" s="5">
        <f>AVERAGE(CK5:CK56)-CJ59</f>
        <v>0</v>
      </c>
      <c r="CL59" s="5">
        <f t="shared" si="95"/>
        <v>0</v>
      </c>
      <c r="CM59" s="5">
        <f>AVERAGE(CM5:CM56)-CL59</f>
        <v>0</v>
      </c>
      <c r="CN59" s="5">
        <f t="shared" si="95"/>
        <v>0</v>
      </c>
      <c r="CO59" s="5">
        <f>AVERAGE(CO5:CO56)-CN59</f>
        <v>0</v>
      </c>
      <c r="CP59" s="5">
        <f t="shared" si="95"/>
        <v>0</v>
      </c>
      <c r="CQ59" s="5">
        <f>AVERAGE(CQ5:CQ56)-CP59</f>
        <v>0</v>
      </c>
      <c r="CR59" s="5"/>
      <c r="CS59" s="5"/>
      <c r="CT59" s="5"/>
      <c r="CU59" s="5"/>
      <c r="CV59" s="5"/>
      <c r="CW59" s="5"/>
      <c r="CY59" t="s">
        <v>122</v>
      </c>
      <c r="CZ59" t="s">
        <v>123</v>
      </c>
      <c r="DA59" t="s">
        <v>124</v>
      </c>
    </row>
    <row r="60" spans="2:105" x14ac:dyDescent="0.2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2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25">
      <c r="B62" s="14"/>
      <c r="D62" t="s">
        <v>118</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x14ac:dyDescent="0.25">
      <c r="B63" s="14"/>
      <c r="E63" s="14" t="str">
        <f>'Data Validation (Hide)'!B2</f>
        <v>Caseload 1</v>
      </c>
      <c r="F63" s="5" cm="1">
        <f t="array" ref="F63">INDEX($F$59:$CW$60,1,MATCH(1,($E63=$F$1:$CQ$1)*($F$62=$F$4:$CQ$4)*(Summary!$B$5='Required Capacity (Hide)'!$F$2:$CQ$2),0))</f>
        <v>0</v>
      </c>
      <c r="G63" s="5" cm="1">
        <f t="array" ref="G63">IF(AND(INDEX($F$59:$CW$60,1,MATCH(1,($E63=$F$1:$CQ$1)*($G$62=$F$58:$CQ$58)*(Summary!$B$5='Required Capacity (Hide)'!$F$2:$CQ$2),0))=0,F63&gt;0),IF(Summary!$B$7="minutes",1,1/60),INDEX($F$59:$CW$60,1,MATCH(1,($E63=$F$1:$CQ$1)*($G$62=$F$58:$CQ$58)*(Summary!$B$5='Required Capacity (Hide)'!$F$2:$CQ$2),0)))</f>
        <v>0</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25">
      <c r="B64" s="14"/>
      <c r="E64" s="14" t="str">
        <f>'Data Validation (Hide)'!B3</f>
        <v>Caseload 2</v>
      </c>
      <c r="F64" s="5">
        <f t="array" ref="F64">INDEX($F$59:$CW$60,1,MATCH(1,($E64=$F$1:$CQ$1)*($F$62=$F$4:$CQ$4)*(Summary!$B$5='Required Capacity (Hide)'!$F$2:$CQ$2),0))</f>
        <v>0</v>
      </c>
      <c r="G64" s="5" cm="1">
        <f t="array" ref="G64">IF(AND(INDEX($F$59:$CW$60,1,MATCH(1,($E64=$F$1:$CQ$1)*($G$62=$F$58:$CQ$58)*(Summary!$B$5='Required Capacity (Hide)'!$F$2:$CQ$2),0))=0,F64&gt;0),IF(Summary!$B$7="minutes",1,1/60),INDEX($F$59:$CW$60,1,MATCH(1,($E64=$F$1:$CQ$1)*($G$62=$F$58:$CQ$58)*(Summary!$B$5='Required Capacity (Hide)'!$F$2:$CQ$2),0)))</f>
        <v>0</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25">
      <c r="B65" s="14"/>
      <c r="E65" s="14" t="str">
        <f>'Data Validation (Hide)'!B4</f>
        <v>Caseload 3</v>
      </c>
      <c r="F65" s="5">
        <f t="array" ref="F65">INDEX($F$59:$CW$60,1,MATCH(1,($E65=$F$1:$CQ$1)*($F$62=$F$4:$CQ$4)*(Summary!$B$5='Required Capacity (Hide)'!$F$2:$CQ$2),0))</f>
        <v>0</v>
      </c>
      <c r="G65" s="5" cm="1">
        <f t="array" ref="G65">IF(AND(INDEX($F$59:$CW$60,1,MATCH(1,($E65=$F$1:$CQ$1)*($G$62=$F$58:$CQ$58)*(Summary!$B$5='Required Capacity (Hide)'!$F$2:$CQ$2),0))=0,F65&gt;0),IF(Summary!$B$7="minutes",1,1/60),INDEX($F$59:$CW$60,1,MATCH(1,($E65=$F$1:$CQ$1)*($G$62=$F$58:$CQ$58)*(Summary!$B$5='Required Capacity (Hide)'!$F$2:$CQ$2),0)))</f>
        <v>0</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hidden="1" x14ac:dyDescent="0.25">
      <c r="B66" s="14"/>
      <c r="E66" s="14" t="str">
        <f>'Data Validation (Hide)'!B5</f>
        <v>Caseload 4</v>
      </c>
      <c r="F66" s="5">
        <f t="array" ref="F66">INDEX($F$59:$CW$60,1,MATCH(1,($E66=$F$1:$CQ$1)*($F$62=$F$4:$CQ$4)*(Summary!$B$5='Required Capacity (Hide)'!$F$2:$CQ$2),0))</f>
        <v>0</v>
      </c>
      <c r="G66" s="5" cm="1">
        <f t="array" ref="G66">IF(AND(INDEX($F$59:$CW$60,1,MATCH(1,($E66=$F$1:$CQ$1)*($G$62=$F$58:$CQ$58)*(Summary!$B$5='Required Capacity (Hide)'!$F$2:$CQ$2),0))=0,F66&gt;0),IF(Summary!$B$7="minutes",1,1/60),INDEX($F$59:$CW$60,1,MATCH(1,($E66=$F$1:$CQ$1)*($G$62=$F$58:$CQ$58)*(Summary!$B$5='Required Capacity (Hide)'!$F$2:$CQ$2),0)))</f>
        <v>0</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hidden="1" x14ac:dyDescent="0.25">
      <c r="B67" s="14"/>
      <c r="E67" s="14" t="str">
        <f>'Data Validation (Hide)'!B6</f>
        <v>Caseload 5</v>
      </c>
      <c r="F67" s="5">
        <f t="array" ref="F67">INDEX($F$59:$CW$60,1,MATCH(1,($E67=$F$1:$CQ$1)*($F$62=$F$4:$CQ$4)*(Summary!$B$5='Required Capacity (Hide)'!$F$2:$CQ$2),0))</f>
        <v>0</v>
      </c>
      <c r="G67" s="5" cm="1">
        <f t="array" ref="G67">IF(AND(INDEX($F$59:$CW$60,1,MATCH(1,($E67=$F$1:$CQ$1)*($G$62=$F$58:$CQ$58)*(Summary!$B$5='Required Capacity (Hide)'!$F$2:$CQ$2),0))=0,F67&gt;0),IF(Summary!$B$7="minutes",1,1/60),INDEX($F$59:$CW$60,1,MATCH(1,($E67=$F$1:$CQ$1)*($G$62=$F$58:$CQ$58)*(Summary!$B$5='Required Capacity (Hide)'!$F$2:$CQ$2),0)))</f>
        <v>0</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hidden="1" x14ac:dyDescent="0.25">
      <c r="B68" s="14"/>
      <c r="E68" s="14" t="str">
        <f>'Data Validation (Hide)'!B7</f>
        <v>Caseload 6</v>
      </c>
      <c r="F68" s="5">
        <f t="array" ref="F68">INDEX($F$59:$CW$60,1,MATCH(1,($E68=$F$1:$CQ$1)*($F$62=$F$4:$CQ$4)*(Summary!$B$5='Required Capacity (Hide)'!$F$2:$CQ$2),0))</f>
        <v>0</v>
      </c>
      <c r="G68" s="5" cm="1">
        <f t="array" ref="G68">IF(AND(INDEX($F$59:$CW$60,1,MATCH(1,($E68=$F$1:$CQ$1)*($G$62=$F$58:$CQ$58)*(Summary!$B$5='Required Capacity (Hide)'!$F$2:$CQ$2),0))=0,F68&gt;0),IF(Summary!$B$7="minutes",1,1/60),INDEX($F$59:$CW$60,1,MATCH(1,($E68=$F$1:$CQ$1)*($G$62=$F$58:$CQ$58)*(Summary!$B$5='Required Capacity (Hide)'!$F$2:$CQ$2),0)))</f>
        <v>0</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hidden="1" x14ac:dyDescent="0.25">
      <c r="B69" s="14"/>
      <c r="E69" s="14" t="str">
        <f>'Data Validation (Hide)'!B8</f>
        <v>Caseload 7</v>
      </c>
      <c r="F69" s="5">
        <f t="array" ref="F69">INDEX($F$59:$CW$60,1,MATCH(1,($E69=$F$1:$CQ$1)*($F$62=$F$4:$CQ$4)*(Summary!$B$5='Required Capacity (Hide)'!$F$2:$CQ$2),0))</f>
        <v>0</v>
      </c>
      <c r="G69" s="5" cm="1">
        <f t="array" ref="G69">IF(AND(INDEX($F$59:$CW$60,1,MATCH(1,($E69=$F$1:$CQ$1)*($G$62=$F$58:$CQ$58)*(Summary!$B$5='Required Capacity (Hide)'!$F$2:$CQ$2),0))=0,F69&gt;0),IF(Summary!$B$7="minutes",1,1/60),INDEX($F$59:$CW$60,1,MATCH(1,($E69=$F$1:$CQ$1)*($G$62=$F$58:$CQ$58)*(Summary!$B$5='Required Capacity (Hide)'!$F$2:$CQ$2),0)))</f>
        <v>0</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hidden="1" x14ac:dyDescent="0.25">
      <c r="B70" s="14"/>
      <c r="E70" s="14" t="str">
        <f>'Data Validation (Hide)'!B9</f>
        <v>Caseload 8</v>
      </c>
      <c r="F70" s="5">
        <f t="array" ref="F70">INDEX($F$59:$CW$60,1,MATCH(1,($E70=$F$1:$CQ$1)*($F$62=$F$4:$CQ$4)*(Summary!$B$5='Required Capacity (Hide)'!$F$2:$CQ$2),0))</f>
        <v>0</v>
      </c>
      <c r="G70" s="5" cm="1">
        <f t="array" ref="G70">IF(AND(INDEX($F$59:$CW$60,1,MATCH(1,($E70=$F$1:$CQ$1)*($G$62=$F$58:$CQ$58)*(Summary!$B$5='Required Capacity (Hide)'!$F$2:$CQ$2),0))=0,F70&gt;0),IF(Summary!$B$7="minutes",1,1/60),INDEX($F$59:$CW$60,1,MATCH(1,($E70=$F$1:$CQ$1)*($G$62=$F$58:$CQ$58)*(Summary!$B$5='Required Capacity (Hide)'!$F$2:$CQ$2),0)))</f>
        <v>0</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hidden="1" x14ac:dyDescent="0.25">
      <c r="B71" s="14"/>
      <c r="E71" s="14" t="str">
        <f>'Data Validation (Hide)'!B10</f>
        <v>Caseload 9</v>
      </c>
      <c r="F71" s="5">
        <f t="array" ref="F71">INDEX($F$59:$CW$60,1,MATCH(1,($E71=$F$1:$CQ$1)*($F$62=$F$4:$CQ$4)*(Summary!$B$5='Required Capacity (Hide)'!$F$2:$CQ$2),0))</f>
        <v>0</v>
      </c>
      <c r="G71" s="5" cm="1">
        <f t="array" ref="G71">IF(AND(INDEX($F$59:$CW$60,1,MATCH(1,($E71=$F$1:$CQ$1)*($G$62=$F$58:$CQ$58)*(Summary!$B$5='Required Capacity (Hide)'!$F$2:$CQ$2),0))=0,F71&gt;0),IF(Summary!$B$7="minutes",1,1/60),INDEX($F$59:$CW$60,1,MATCH(1,($E71=$F$1:$CQ$1)*($G$62=$F$58:$CQ$58)*(Summary!$B$5='Required Capacity (Hide)'!$F$2:$CQ$2),0)))</f>
        <v>0</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hidden="1" x14ac:dyDescent="0.25">
      <c r="B72" s="14"/>
      <c r="E72" s="14" t="str">
        <f>'Data Validation (Hide)'!B11</f>
        <v>Caseload 10</v>
      </c>
      <c r="F72" s="5">
        <f t="array" ref="F72">INDEX($F$59:$CW$60,1,MATCH(1,($E72=$F$1:$CQ$1)*($F$62=$F$4:$CQ$4)*(Summary!$B$5='Required Capacity (Hide)'!$F$2:$CQ$2),0))</f>
        <v>0</v>
      </c>
      <c r="G72" s="5" cm="1">
        <f t="array" ref="G72">IF(AND(INDEX($F$59:$CW$60,1,MATCH(1,($E72=$F$1:$CQ$1)*($G$62=$F$58:$CQ$58)*(Summary!$B$5='Required Capacity (Hide)'!$F$2:$CQ$2),0))=0,F72&gt;0),IF(Summary!$B$7="minutes",1,1/60),INDEX($F$59:$CW$60,1,MATCH(1,($E72=$F$1:$CQ$1)*($G$62=$F$58:$CQ$58)*(Summary!$B$5='Required Capacity (Hide)'!$F$2:$CQ$2),0)))</f>
        <v>0</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hidden="1" x14ac:dyDescent="0.25">
      <c r="B73" s="14"/>
      <c r="E73" s="14" t="str">
        <f>'Data Validation (Hide)'!B12</f>
        <v>Caseload 11</v>
      </c>
      <c r="F73" s="5">
        <f t="array" ref="F73">INDEX($F$59:$CW$60,1,MATCH(1,($E73=$F$1:$CQ$1)*($F$62=$F$4:$CQ$4)*(Summary!$B$5='Required Capacity (Hide)'!$F$2:$CQ$2),0))</f>
        <v>0</v>
      </c>
      <c r="G73" s="5" cm="1">
        <f t="array" ref="G73">IF(AND(INDEX($F$59:$CW$60,1,MATCH(1,($E73=$F$1:$CQ$1)*($G$62=$F$58:$CQ$58)*(Summary!$B$5='Required Capacity (Hide)'!$F$2:$CQ$2),0))=0,F73&gt;0),IF(Summary!$B$7="minutes",1,1/60),INDEX($F$59:$CW$60,1,MATCH(1,($E73=$F$1:$CQ$1)*($G$62=$F$58:$CQ$58)*(Summary!$B$5='Required Capacity (Hide)'!$F$2:$CQ$2),0)))</f>
        <v>0</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hidden="1" x14ac:dyDescent="0.25">
      <c r="B74" s="14"/>
      <c r="E74" s="14" t="str">
        <f>'Data Validation (Hide)'!B13</f>
        <v>Caseload 12</v>
      </c>
      <c r="F74" s="5">
        <f t="array" ref="F74">INDEX($F$59:$CW$60,1,MATCH(1,($E74=$F$1:$CQ$1)*($F$62=$F$4:$CQ$4)*(Summary!$B$5='Required Capacity (Hide)'!$F$2:$CQ$2),0))</f>
        <v>0</v>
      </c>
      <c r="G74" s="5" cm="1">
        <f t="array" ref="G74">IF(AND(INDEX($F$59:$CW$60,1,MATCH(1,($E74=$F$1:$CQ$1)*($G$62=$F$58:$CQ$58)*(Summary!$B$5='Required Capacity (Hide)'!$F$2:$CQ$2),0))=0,F74&gt;0),IF(Summary!$B$7="minutes",1,1/60),INDEX($F$59:$CW$60,1,MATCH(1,($E74=$F$1:$CQ$1)*($G$62=$F$58:$CQ$58)*(Summary!$B$5='Required Capacity (Hide)'!$F$2:$CQ$2),0)))</f>
        <v>0</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hidden="1" x14ac:dyDescent="0.25">
      <c r="B75" s="14"/>
      <c r="E75" s="14" t="str">
        <f>'Data Validation (Hide)'!B14</f>
        <v>Caseload 13</v>
      </c>
      <c r="F75" s="5">
        <f t="array" ref="F75">INDEX($F$59:$CW$60,1,MATCH(1,($E75=$F$1:$CQ$1)*($F$62=$F$4:$CQ$4)*(Summary!$B$5='Required Capacity (Hide)'!$F$2:$CQ$2),0))</f>
        <v>0</v>
      </c>
      <c r="G75" s="5" cm="1">
        <f t="array" ref="G75">IF(AND(INDEX($F$59:$CW$60,1,MATCH(1,($E75=$F$1:$CQ$1)*($G$62=$F$58:$CQ$58)*(Summary!$B$5='Required Capacity (Hide)'!$F$2:$CQ$2),0))=0,F75&gt;0),IF(Summary!$B$7="minutes",1,1/60),INDEX($F$59:$CW$60,1,MATCH(1,($E75=$F$1:$CQ$1)*($G$62=$F$58:$CQ$58)*(Summary!$B$5='Required Capacity (Hide)'!$F$2:$CQ$2),0)))</f>
        <v>0</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hidden="1" x14ac:dyDescent="0.25">
      <c r="B76" s="14"/>
      <c r="E76" s="14" t="str">
        <f>'Data Validation (Hide)'!B15</f>
        <v>Caseload 14</v>
      </c>
      <c r="F76" s="5">
        <f t="array" ref="F76">INDEX($F$59:$CW$60,1,MATCH(1,($E76=$F$1:$CQ$1)*($F$62=$F$4:$CQ$4)*(Summary!$B$5='Required Capacity (Hide)'!$F$2:$CQ$2),0))</f>
        <v>0</v>
      </c>
      <c r="G76" s="5" cm="1">
        <f t="array" ref="G76">IF(AND(INDEX($F$59:$CW$60,1,MATCH(1,($E76=$F$1:$CQ$1)*($G$62=$F$58:$CQ$58)*(Summary!$B$5='Required Capacity (Hide)'!$F$2:$CQ$2),0))=0,F76&gt;0),IF(Summary!$B$7="minutes",1,1/60),INDEX($F$59:$CW$60,1,MATCH(1,($E76=$F$1:$CQ$1)*($G$62=$F$58:$CQ$58)*(Summary!$B$5='Required Capacity (Hide)'!$F$2:$CQ$2),0)))</f>
        <v>0</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hidden="1" x14ac:dyDescent="0.25">
      <c r="B77" s="14"/>
      <c r="E77" s="14" t="str">
        <f>'Data Validation (Hide)'!B16</f>
        <v>Caseload 15</v>
      </c>
      <c r="F77" s="5">
        <f t="array" ref="F77">INDEX($F$59:$CW$60,1,MATCH(1,($E77=$F$1:$CQ$1)*($F$62=$F$4:$CQ$4)*(Summary!$B$5='Required Capacity (Hide)'!$F$2:$CQ$2),0))</f>
        <v>0</v>
      </c>
      <c r="G77" s="5" cm="1">
        <f t="array" ref="G77">IF(AND(INDEX($F$59:$CW$60,1,MATCH(1,($E77=$F$1:$CQ$1)*($G$62=$F$58:$CQ$58)*(Summary!$B$5='Required Capacity (Hide)'!$F$2:$CQ$2),0))=0,F77&gt;0),IF(Summary!$B$7="minutes",1,1/60),INDEX($F$59:$CW$60,1,MATCH(1,($E77=$F$1:$CQ$1)*($G$62=$F$58:$CQ$58)*(Summary!$B$5='Required Capacity (Hide)'!$F$2:$CQ$2),0)))</f>
        <v>0</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25">
      <c r="B78" s="14"/>
      <c r="E78" s="14" t="str">
        <f>"All "&amp;GroupName</f>
        <v>All Clusters</v>
      </c>
      <c r="F78" s="18">
        <f>SUM(F63:F77)</f>
        <v>0</v>
      </c>
      <c r="G78" s="18">
        <f>SUM(G63:G77)</f>
        <v>0</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2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2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2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2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2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2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2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2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2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2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2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2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2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2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2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2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2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2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2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2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2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2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2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2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2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2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2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2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2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2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2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2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2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2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2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2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2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2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2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2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2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2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2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2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2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2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2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2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2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2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2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2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2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2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2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2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2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2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2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2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2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2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2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2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2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2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2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2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2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2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2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2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2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2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2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2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2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2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2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2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2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2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2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2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2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2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2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2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2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2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2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2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2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2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2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2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2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2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2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2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2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2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2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2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2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2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2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2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2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2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2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2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2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2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2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2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2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2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2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2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2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2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2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2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2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2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2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2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2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2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2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2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2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2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2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2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2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2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2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2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2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2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2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2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2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2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2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2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2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2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2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2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2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2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2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2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2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2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2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2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2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2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2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2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2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2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2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2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2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2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2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2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2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2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2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2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2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2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2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2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2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2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2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2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2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2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25">
      <c r="B265" s="14"/>
      <c r="E265" s="2"/>
    </row>
    <row r="266" spans="2:101" x14ac:dyDescent="0.25">
      <c r="B266" s="14"/>
      <c r="E266" s="2"/>
    </row>
    <row r="267" spans="2:101" x14ac:dyDescent="0.25">
      <c r="B267" s="14"/>
      <c r="E267" s="2"/>
    </row>
    <row r="268" spans="2:101" x14ac:dyDescent="0.25">
      <c r="B268" s="14"/>
      <c r="E268" s="2"/>
    </row>
    <row r="269" spans="2:101" x14ac:dyDescent="0.25">
      <c r="B269" s="14"/>
      <c r="E269" s="2"/>
    </row>
    <row r="270" spans="2:101" x14ac:dyDescent="0.25">
      <c r="B270" s="14"/>
      <c r="E270" s="2"/>
    </row>
    <row r="271" spans="2:101" x14ac:dyDescent="0.25">
      <c r="B271" s="14"/>
      <c r="E271" s="2"/>
    </row>
    <row r="272" spans="2:101" x14ac:dyDescent="0.25">
      <c r="B272" s="14"/>
      <c r="E272" s="2"/>
    </row>
    <row r="273" spans="2:5" x14ac:dyDescent="0.25">
      <c r="B273" s="14"/>
      <c r="E273" s="2"/>
    </row>
    <row r="274" spans="2:5" x14ac:dyDescent="0.25">
      <c r="B274" s="14"/>
      <c r="E274" s="2"/>
    </row>
    <row r="275" spans="2:5" x14ac:dyDescent="0.25">
      <c r="B275" s="14"/>
      <c r="E275" s="2"/>
    </row>
    <row r="276" spans="2:5" x14ac:dyDescent="0.25">
      <c r="B276" s="14"/>
      <c r="E276" s="2"/>
    </row>
    <row r="277" spans="2:5" x14ac:dyDescent="0.25">
      <c r="B277" s="14"/>
      <c r="E277" s="2"/>
    </row>
    <row r="278" spans="2:5" x14ac:dyDescent="0.25">
      <c r="B278" s="14"/>
      <c r="E278" s="2"/>
    </row>
    <row r="279" spans="2:5" x14ac:dyDescent="0.25">
      <c r="B279" s="14"/>
      <c r="E279" s="2"/>
    </row>
    <row r="280" spans="2:5" x14ac:dyDescent="0.25">
      <c r="B280" s="14"/>
      <c r="E280" s="2"/>
    </row>
    <row r="281" spans="2:5" x14ac:dyDescent="0.25">
      <c r="B281" s="14"/>
      <c r="E281" s="2"/>
    </row>
    <row r="282" spans="2:5" x14ac:dyDescent="0.25">
      <c r="B282" s="14"/>
      <c r="E282" s="2"/>
    </row>
    <row r="283" spans="2:5" x14ac:dyDescent="0.25">
      <c r="B283" s="14"/>
      <c r="E283" s="2"/>
    </row>
    <row r="284" spans="2:5" x14ac:dyDescent="0.25">
      <c r="B284" s="14"/>
      <c r="E284" s="2"/>
    </row>
    <row r="285" spans="2:5" x14ac:dyDescent="0.25">
      <c r="B285" s="14"/>
      <c r="E285" s="2"/>
    </row>
    <row r="286" spans="2:5" x14ac:dyDescent="0.25">
      <c r="B286" s="14"/>
      <c r="E286" s="2"/>
    </row>
    <row r="287" spans="2:5" x14ac:dyDescent="0.25">
      <c r="B287" s="14"/>
      <c r="E287" s="2"/>
    </row>
    <row r="288" spans="2:5" x14ac:dyDescent="0.25">
      <c r="B288" s="14"/>
      <c r="E288" s="2"/>
    </row>
    <row r="289" spans="2:5" x14ac:dyDescent="0.25">
      <c r="B289" s="14"/>
      <c r="E289" s="2"/>
    </row>
    <row r="290" spans="2:5" x14ac:dyDescent="0.25">
      <c r="B290" s="14"/>
      <c r="E290" s="2"/>
    </row>
    <row r="291" spans="2:5" x14ac:dyDescent="0.25">
      <c r="B291" s="14"/>
      <c r="E291" s="2"/>
    </row>
    <row r="292" spans="2:5" x14ac:dyDescent="0.25">
      <c r="B292" s="14"/>
      <c r="E292" s="2"/>
    </row>
    <row r="293" spans="2:5" x14ac:dyDescent="0.25">
      <c r="B293" s="14"/>
      <c r="E293" s="2"/>
    </row>
    <row r="294" spans="2:5" x14ac:dyDescent="0.25">
      <c r="B294" s="14"/>
      <c r="E294" s="2"/>
    </row>
    <row r="295" spans="2:5" x14ac:dyDescent="0.25">
      <c r="B295" s="14"/>
      <c r="E295" s="2"/>
    </row>
    <row r="296" spans="2:5" x14ac:dyDescent="0.25">
      <c r="B296" s="14"/>
      <c r="E296" s="2"/>
    </row>
    <row r="297" spans="2:5" x14ac:dyDescent="0.25">
      <c r="B297" s="14"/>
      <c r="E297" s="2"/>
    </row>
    <row r="298" spans="2:5" x14ac:dyDescent="0.25">
      <c r="B298" s="14"/>
      <c r="E298" s="2"/>
    </row>
    <row r="299" spans="2:5" x14ac:dyDescent="0.25">
      <c r="B299" s="14"/>
      <c r="E299" s="2"/>
    </row>
    <row r="300" spans="2:5" x14ac:dyDescent="0.25">
      <c r="B300" s="14"/>
      <c r="E300" s="2"/>
    </row>
    <row r="301" spans="2:5" x14ac:dyDescent="0.25">
      <c r="B301" s="14"/>
      <c r="E301" s="2"/>
    </row>
    <row r="302" spans="2:5" x14ac:dyDescent="0.25">
      <c r="B302" s="14"/>
      <c r="E302" s="2"/>
    </row>
    <row r="303" spans="2:5" x14ac:dyDescent="0.25">
      <c r="B303" s="14"/>
      <c r="E303" s="2"/>
    </row>
    <row r="304" spans="2:5" x14ac:dyDescent="0.25">
      <c r="B304" s="14"/>
      <c r="E304" s="2"/>
    </row>
    <row r="305" spans="2:5" x14ac:dyDescent="0.25">
      <c r="B305" s="14"/>
      <c r="E305" s="2"/>
    </row>
    <row r="306" spans="2:5" x14ac:dyDescent="0.25">
      <c r="B306" s="14"/>
      <c r="E306" s="2"/>
    </row>
    <row r="307" spans="2:5" x14ac:dyDescent="0.25">
      <c r="B307" s="14"/>
      <c r="E307" s="2"/>
    </row>
    <row r="308" spans="2:5" x14ac:dyDescent="0.25">
      <c r="B308" s="14"/>
      <c r="E308" s="2"/>
    </row>
    <row r="309" spans="2:5" x14ac:dyDescent="0.25">
      <c r="B309" s="14"/>
      <c r="E309" s="2"/>
    </row>
    <row r="310" spans="2:5" x14ac:dyDescent="0.25">
      <c r="B310" s="14"/>
      <c r="E310" s="2"/>
    </row>
    <row r="311" spans="2:5" x14ac:dyDescent="0.25">
      <c r="B311" s="14"/>
      <c r="E311" s="2"/>
    </row>
    <row r="312" spans="2:5" x14ac:dyDescent="0.25">
      <c r="B312" s="14"/>
      <c r="E312" s="2"/>
    </row>
    <row r="313" spans="2:5" x14ac:dyDescent="0.25">
      <c r="B313" s="14"/>
      <c r="E313" s="2"/>
    </row>
    <row r="314" spans="2:5" x14ac:dyDescent="0.25">
      <c r="B314" s="14"/>
      <c r="E314" s="2"/>
    </row>
    <row r="315" spans="2:5" x14ac:dyDescent="0.25">
      <c r="B315" s="14"/>
      <c r="E315" s="2"/>
    </row>
    <row r="316" spans="2:5" x14ac:dyDescent="0.25">
      <c r="B316" s="14"/>
      <c r="E316" s="2"/>
    </row>
    <row r="317" spans="2:5" x14ac:dyDescent="0.25">
      <c r="B317" s="14"/>
      <c r="E317" s="2"/>
    </row>
    <row r="318" spans="2:5" x14ac:dyDescent="0.25">
      <c r="B318" s="14"/>
      <c r="E318" s="2"/>
    </row>
    <row r="319" spans="2:5" x14ac:dyDescent="0.25">
      <c r="B319" s="14"/>
      <c r="E319" s="2"/>
    </row>
    <row r="320" spans="2:5" x14ac:dyDescent="0.25">
      <c r="B320" s="14"/>
      <c r="E320" s="2"/>
    </row>
    <row r="321" spans="2:5" x14ac:dyDescent="0.25">
      <c r="B321" s="14"/>
      <c r="E321" s="2"/>
    </row>
    <row r="322" spans="2:5" x14ac:dyDescent="0.25">
      <c r="B322" s="14"/>
      <c r="E322" s="2"/>
    </row>
    <row r="323" spans="2:5" x14ac:dyDescent="0.25">
      <c r="B323" s="14"/>
      <c r="E323" s="2"/>
    </row>
    <row r="324" spans="2:5" x14ac:dyDescent="0.25">
      <c r="B324" s="14"/>
      <c r="E324" s="2"/>
    </row>
    <row r="325" spans="2:5" x14ac:dyDescent="0.25">
      <c r="B325" s="14"/>
      <c r="E325" s="2"/>
    </row>
    <row r="326" spans="2:5" x14ac:dyDescent="0.25">
      <c r="B326" s="14"/>
      <c r="E326" s="2"/>
    </row>
    <row r="327" spans="2:5" x14ac:dyDescent="0.25">
      <c r="B327" s="14"/>
      <c r="E327" s="2"/>
    </row>
    <row r="328" spans="2:5" x14ac:dyDescent="0.25">
      <c r="B328" s="14"/>
      <c r="E328" s="2"/>
    </row>
    <row r="329" spans="2:5" x14ac:dyDescent="0.25">
      <c r="B329" s="14"/>
      <c r="E329" s="2"/>
    </row>
    <row r="330" spans="2:5" x14ac:dyDescent="0.25">
      <c r="B330" s="14"/>
      <c r="E330" s="2"/>
    </row>
    <row r="331" spans="2:5" x14ac:dyDescent="0.25">
      <c r="B331" s="14"/>
      <c r="E331" s="2"/>
    </row>
    <row r="332" spans="2:5" x14ac:dyDescent="0.25">
      <c r="B332" s="14"/>
      <c r="E332" s="2"/>
    </row>
    <row r="333" spans="2:5" x14ac:dyDescent="0.25">
      <c r="B333" s="14"/>
      <c r="E333" s="2"/>
    </row>
    <row r="334" spans="2:5" x14ac:dyDescent="0.25">
      <c r="B334" s="14"/>
      <c r="E334" s="2"/>
    </row>
    <row r="335" spans="2:5" x14ac:dyDescent="0.25">
      <c r="B335" s="14"/>
      <c r="E335" s="2"/>
    </row>
    <row r="336" spans="2:5" x14ac:dyDescent="0.25">
      <c r="B336" s="14"/>
      <c r="E336" s="2"/>
    </row>
    <row r="337" spans="2:5" x14ac:dyDescent="0.25">
      <c r="B337" s="14"/>
      <c r="E337" s="2"/>
    </row>
    <row r="338" spans="2:5" x14ac:dyDescent="0.25">
      <c r="B338" s="14"/>
      <c r="E338" s="2"/>
    </row>
    <row r="339" spans="2:5" x14ac:dyDescent="0.25">
      <c r="B339" s="14"/>
      <c r="E339" s="2"/>
    </row>
    <row r="340" spans="2:5" x14ac:dyDescent="0.25">
      <c r="B340" s="14"/>
      <c r="E340" s="2"/>
    </row>
    <row r="341" spans="2:5" x14ac:dyDescent="0.25">
      <c r="B341" s="14"/>
      <c r="E341" s="2"/>
    </row>
    <row r="342" spans="2:5" x14ac:dyDescent="0.25">
      <c r="B342" s="14"/>
      <c r="E342" s="2"/>
    </row>
    <row r="343" spans="2:5" x14ac:dyDescent="0.25">
      <c r="B343" s="14"/>
      <c r="E343" s="2"/>
    </row>
    <row r="344" spans="2:5" x14ac:dyDescent="0.25">
      <c r="B344" s="14"/>
      <c r="E344" s="2"/>
    </row>
    <row r="345" spans="2:5" x14ac:dyDescent="0.25">
      <c r="B345" s="14"/>
      <c r="E345" s="2"/>
    </row>
    <row r="346" spans="2:5" x14ac:dyDescent="0.25">
      <c r="B346" s="14"/>
      <c r="E346" s="2"/>
    </row>
    <row r="347" spans="2:5" x14ac:dyDescent="0.25">
      <c r="B347" s="14"/>
      <c r="E347" s="2"/>
    </row>
    <row r="348" spans="2:5" x14ac:dyDescent="0.25">
      <c r="B348" s="14"/>
      <c r="E348" s="2"/>
    </row>
    <row r="349" spans="2:5" x14ac:dyDescent="0.25">
      <c r="B349" s="14"/>
      <c r="E349" s="2"/>
    </row>
    <row r="350" spans="2:5" x14ac:dyDescent="0.25">
      <c r="B350" s="14"/>
      <c r="E350" s="2"/>
    </row>
    <row r="351" spans="2:5" x14ac:dyDescent="0.25">
      <c r="B351" s="14"/>
      <c r="E351" s="2"/>
    </row>
    <row r="352" spans="2:5" x14ac:dyDescent="0.25">
      <c r="B352" s="14"/>
      <c r="E352" s="2"/>
    </row>
    <row r="353" spans="2:5" x14ac:dyDescent="0.25">
      <c r="B353" s="14"/>
      <c r="E353" s="2"/>
    </row>
    <row r="354" spans="2:5" x14ac:dyDescent="0.25">
      <c r="B354" s="14"/>
      <c r="E354" s="2"/>
    </row>
    <row r="355" spans="2:5" x14ac:dyDescent="0.25">
      <c r="B355" s="14"/>
      <c r="E355" s="2"/>
    </row>
    <row r="356" spans="2:5" x14ac:dyDescent="0.25">
      <c r="B356" s="14"/>
      <c r="E356" s="2"/>
    </row>
    <row r="357" spans="2:5" x14ac:dyDescent="0.25">
      <c r="B357" s="14"/>
      <c r="E357" s="2"/>
    </row>
    <row r="358" spans="2:5" x14ac:dyDescent="0.25">
      <c r="B358" s="14"/>
      <c r="E358" s="2"/>
    </row>
    <row r="359" spans="2:5" x14ac:dyDescent="0.25">
      <c r="B359" s="14"/>
      <c r="E359" s="2"/>
    </row>
    <row r="360" spans="2:5" x14ac:dyDescent="0.25">
      <c r="B360" s="14"/>
      <c r="E360" s="2"/>
    </row>
    <row r="361" spans="2:5" x14ac:dyDescent="0.25">
      <c r="B361" s="14"/>
      <c r="E361" s="2"/>
    </row>
    <row r="362" spans="2:5" x14ac:dyDescent="0.25">
      <c r="B362" s="14"/>
      <c r="E362" s="2"/>
    </row>
    <row r="363" spans="2:5" x14ac:dyDescent="0.25">
      <c r="B363" s="14"/>
      <c r="E363" s="2"/>
    </row>
    <row r="364" spans="2:5" x14ac:dyDescent="0.25">
      <c r="B364" s="14"/>
      <c r="E364" s="2"/>
    </row>
    <row r="365" spans="2:5" x14ac:dyDescent="0.25">
      <c r="B365" s="14"/>
      <c r="E365" s="2"/>
    </row>
    <row r="366" spans="2:5" x14ac:dyDescent="0.25">
      <c r="B366" s="14"/>
      <c r="E366" s="2"/>
    </row>
    <row r="367" spans="2:5" x14ac:dyDescent="0.25">
      <c r="B367" s="14"/>
      <c r="E367" s="2"/>
    </row>
    <row r="368" spans="2:5" x14ac:dyDescent="0.25">
      <c r="B368" s="14"/>
      <c r="E368" s="2"/>
    </row>
    <row r="369" spans="2:5" x14ac:dyDescent="0.25">
      <c r="B369" s="14"/>
      <c r="E369" s="2"/>
    </row>
    <row r="370" spans="2:5" x14ac:dyDescent="0.25">
      <c r="B370" s="14"/>
      <c r="E370" s="2"/>
    </row>
    <row r="371" spans="2:5" x14ac:dyDescent="0.25">
      <c r="B371" s="14"/>
      <c r="E371" s="2"/>
    </row>
    <row r="372" spans="2:5" x14ac:dyDescent="0.25">
      <c r="B372" s="14"/>
      <c r="E372" s="2"/>
    </row>
    <row r="373" spans="2:5" x14ac:dyDescent="0.25">
      <c r="B373" s="14"/>
      <c r="E373" s="2"/>
    </row>
    <row r="374" spans="2:5" x14ac:dyDescent="0.25">
      <c r="B374" s="14"/>
      <c r="E374" s="2"/>
    </row>
    <row r="375" spans="2:5" x14ac:dyDescent="0.25">
      <c r="B375" s="14"/>
      <c r="E375" s="2"/>
    </row>
    <row r="376" spans="2:5" x14ac:dyDescent="0.25">
      <c r="B376" s="14"/>
      <c r="E376" s="2"/>
    </row>
    <row r="377" spans="2:5" x14ac:dyDescent="0.25">
      <c r="B377" s="14"/>
      <c r="E377" s="2"/>
    </row>
    <row r="378" spans="2:5" x14ac:dyDescent="0.25">
      <c r="B378" s="14"/>
      <c r="E378" s="2"/>
    </row>
    <row r="379" spans="2:5" x14ac:dyDescent="0.25">
      <c r="B379" s="14"/>
      <c r="E379" s="2"/>
    </row>
    <row r="380" spans="2:5" x14ac:dyDescent="0.25">
      <c r="B380" s="14"/>
      <c r="E380" s="2"/>
    </row>
    <row r="381" spans="2:5" x14ac:dyDescent="0.25">
      <c r="B381" s="14"/>
      <c r="E381" s="2"/>
    </row>
    <row r="382" spans="2:5" x14ac:dyDescent="0.25">
      <c r="B382" s="14"/>
      <c r="E382" s="2"/>
    </row>
    <row r="383" spans="2:5" x14ac:dyDescent="0.25">
      <c r="B383" s="14"/>
      <c r="E383" s="2"/>
    </row>
    <row r="384" spans="2:5" x14ac:dyDescent="0.25">
      <c r="B384" s="14"/>
      <c r="E384" s="2"/>
    </row>
    <row r="385" spans="2:5" x14ac:dyDescent="0.25">
      <c r="B385" s="14"/>
      <c r="E385" s="2"/>
    </row>
    <row r="386" spans="2:5" x14ac:dyDescent="0.25">
      <c r="B386" s="14"/>
    </row>
    <row r="387" spans="2:5" x14ac:dyDescent="0.25">
      <c r="B387" s="14"/>
    </row>
    <row r="388" spans="2:5" x14ac:dyDescent="0.25">
      <c r="B388" s="14"/>
    </row>
    <row r="389" spans="2:5" x14ac:dyDescent="0.25">
      <c r="B389" s="14"/>
    </row>
    <row r="390" spans="2:5" x14ac:dyDescent="0.25">
      <c r="B390" s="14"/>
    </row>
    <row r="391" spans="2:5" x14ac:dyDescent="0.2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15"/>
  <sheetViews>
    <sheetView showGridLines="0" workbookViewId="0">
      <selection activeCell="Z33" sqref="Z33"/>
    </sheetView>
  </sheetViews>
  <sheetFormatPr defaultColWidth="0" defaultRowHeight="15" zeroHeight="1" x14ac:dyDescent="0.25"/>
  <cols>
    <col min="1" max="1" width="8.7109375" customWidth="1"/>
    <col min="2" max="2" width="17.7109375" bestFit="1" customWidth="1"/>
    <col min="3" max="5" width="3.28515625" customWidth="1"/>
    <col min="6" max="17" width="3.28515625" hidden="1" customWidth="1"/>
    <col min="18" max="18" width="13.7109375" bestFit="1" customWidth="1"/>
    <col min="19" max="22" width="8.7109375" customWidth="1"/>
    <col min="23" max="23" width="12" customWidth="1"/>
    <col min="24" max="24" width="8.7109375" customWidth="1"/>
    <col min="25" max="25" width="18.28515625" customWidth="1"/>
    <col min="26" max="28" width="3.28515625" customWidth="1"/>
    <col min="29" max="40" width="3.28515625" hidden="1" customWidth="1"/>
    <col min="41" max="41" width="13.7109375" bestFit="1" customWidth="1"/>
    <col min="42" max="45" width="8.7109375" customWidth="1"/>
    <col min="46" max="46" width="12.28515625" customWidth="1"/>
    <col min="47" max="47" width="8.7109375" customWidth="1"/>
    <col min="48" max="16384" width="8.7109375" hidden="1"/>
  </cols>
  <sheetData>
    <row r="1" spans="1:46" ht="23.25" x14ac:dyDescent="0.35">
      <c r="A1" s="25" t="s">
        <v>128</v>
      </c>
    </row>
    <row r="2" spans="1:46" ht="24" thickBot="1" x14ac:dyDescent="0.4">
      <c r="A2" s="25"/>
    </row>
    <row r="3" spans="1:46" ht="30" customHeight="1" thickBot="1" x14ac:dyDescent="0.4">
      <c r="A3" s="25"/>
      <c r="B3" s="89" t="s">
        <v>204</v>
      </c>
    </row>
    <row r="4" spans="1:46" ht="16.5" customHeight="1" thickBot="1" x14ac:dyDescent="0.4">
      <c r="A4" s="25"/>
      <c r="B4" s="166">
        <v>44228</v>
      </c>
    </row>
    <row r="5" spans="1:46" ht="17.649999999999999" customHeight="1" thickBot="1" x14ac:dyDescent="0.4">
      <c r="A5" s="25"/>
    </row>
    <row r="6" spans="1:46" ht="15.75" thickBot="1" x14ac:dyDescent="0.3">
      <c r="B6" s="56" t="s">
        <v>112</v>
      </c>
      <c r="Y6" s="56" t="s">
        <v>113</v>
      </c>
    </row>
    <row r="7" spans="1:46" x14ac:dyDescent="0.25"/>
    <row r="8" spans="1:46" ht="15.75" thickBot="1" x14ac:dyDescent="0.3"/>
    <row r="9" spans="1:46" ht="60.75" thickBot="1" x14ac:dyDescent="0.3">
      <c r="B9" s="77" t="s">
        <v>95</v>
      </c>
      <c r="C9" s="78" t="str" cm="1">
        <f t="array" ref="C9">INDEX('Data Validation (Hide)'!$B$2:$B$16,COLUMN(A1),1)</f>
        <v>Caseload 1</v>
      </c>
      <c r="D9" s="79" t="str" cm="1">
        <f t="array" ref="D9">INDEX('Data Validation (Hide)'!$B$2:$B$16,COLUMN(B1),1)</f>
        <v>Caseload 2</v>
      </c>
      <c r="E9" s="79" t="str" cm="1">
        <f t="array" ref="E9">INDEX('Data Validation (Hide)'!$B$2:$B$16,COLUMN(C1),1)</f>
        <v>Caseload 3</v>
      </c>
      <c r="F9" s="79" t="str" cm="1">
        <f t="array" ref="F9">INDEX('Data Validation (Hide)'!$B$2:$B$16,COLUMN(D1),1)</f>
        <v>Caseload 4</v>
      </c>
      <c r="G9" s="79" t="str" cm="1">
        <f t="array" ref="G9">INDEX('Data Validation (Hide)'!$B$2:$B$16,COLUMN(E1),1)</f>
        <v>Caseload 5</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203</v>
      </c>
      <c r="W9" s="77" t="str">
        <f>"Avg. mins per week (52 weeks) per "&amp;LEFT(LOWER(GroupName),LEN(GroupName)-1)</f>
        <v>Avg. mins per week (52 weeks) per cluster</v>
      </c>
      <c r="X9" s="5"/>
      <c r="Y9" s="77" t="s">
        <v>95</v>
      </c>
      <c r="Z9" s="81" t="str" cm="1">
        <f t="array" ref="Z9">INDEX('Data Validation (Hide)'!$B$2:$B$16,COLUMN(A1),1)</f>
        <v>Caseload 1</v>
      </c>
      <c r="AA9" s="82" t="str" cm="1">
        <f t="array" ref="AA9">INDEX('Data Validation (Hide)'!$B$2:$B$16,COLUMN(B1),1)</f>
        <v>Caseload 2</v>
      </c>
      <c r="AB9" s="82" t="str" cm="1">
        <f t="array" ref="AB9">INDEX('Data Validation (Hide)'!$B$2:$B$16,COLUMN(C1),1)</f>
        <v>Caseload 3</v>
      </c>
      <c r="AC9" s="82" t="str" cm="1">
        <f t="array" ref="AC9">INDEX('Data Validation (Hide)'!$B$2:$B$16,COLUMN(D1),1)</f>
        <v>Caseload 4</v>
      </c>
      <c r="AD9" s="82" t="str" cm="1">
        <f t="array" ref="AD9">INDEX('Data Validation (Hide)'!$B$2:$B$16,COLUMN(E1),1)</f>
        <v>Caseload 5</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203</v>
      </c>
      <c r="AT9" s="77" t="str">
        <f>"Avg. mins per week (52 weeks) per "&amp;LEFT(LOWER(GroupName),LEN(GroupName)-1)</f>
        <v>Avg. mins per week (52 weeks) per cluster</v>
      </c>
    </row>
    <row r="10" spans="1:46" x14ac:dyDescent="0.25">
      <c r="B10" s="120"/>
      <c r="C10" s="135"/>
      <c r="D10" s="144"/>
      <c r="E10" s="144"/>
      <c r="F10" s="144"/>
      <c r="G10" s="144"/>
      <c r="H10" s="144"/>
      <c r="I10" s="144"/>
      <c r="J10" s="144"/>
      <c r="K10" s="144"/>
      <c r="L10" s="144"/>
      <c r="M10" s="144"/>
      <c r="N10" s="144"/>
      <c r="O10" s="144"/>
      <c r="P10" s="144"/>
      <c r="Q10" s="137"/>
      <c r="R10" s="120"/>
      <c r="S10" s="120"/>
      <c r="T10" s="120"/>
      <c r="U10" s="37" t="str">
        <f>IF(T10*S10=0,"",T10*S10)</f>
        <v/>
      </c>
      <c r="V10" s="160" t="str">
        <f>IFERROR(U10/52,"")</f>
        <v/>
      </c>
      <c r="W10" s="160" t="str">
        <f>IFERROR(V10/COUNTIF(C10:Q10,"="&amp;"x"),"")</f>
        <v/>
      </c>
      <c r="X10" s="5"/>
      <c r="Y10" s="120"/>
      <c r="Z10" s="135"/>
      <c r="AA10" s="144"/>
      <c r="AB10" s="144"/>
      <c r="AC10" s="144"/>
      <c r="AD10" s="144"/>
      <c r="AE10" s="144"/>
      <c r="AF10" s="144"/>
      <c r="AG10" s="144"/>
      <c r="AH10" s="144"/>
      <c r="AI10" s="144"/>
      <c r="AJ10" s="144"/>
      <c r="AK10" s="144"/>
      <c r="AL10" s="144"/>
      <c r="AM10" s="144"/>
      <c r="AN10" s="137"/>
      <c r="AO10" s="120"/>
      <c r="AP10" s="120"/>
      <c r="AQ10" s="120"/>
      <c r="AR10" s="37" t="str">
        <f>IF(AQ10*AP10=0,"",AQ10*AP10)</f>
        <v/>
      </c>
      <c r="AS10" s="160" t="str">
        <f t="shared" ref="AS10:AS73" si="0">IFERROR(AR10/52,"")</f>
        <v/>
      </c>
      <c r="AT10" s="160" t="str">
        <f>IFERROR(AS10/COUNTIF(Z10:AN10,"="&amp;"x"),"")</f>
        <v/>
      </c>
    </row>
    <row r="11" spans="1:46" x14ac:dyDescent="0.25">
      <c r="B11" s="121"/>
      <c r="C11" s="138"/>
      <c r="D11" s="123"/>
      <c r="E11" s="123"/>
      <c r="F11" s="123"/>
      <c r="G11" s="123"/>
      <c r="H11" s="123"/>
      <c r="I11" s="123"/>
      <c r="J11" s="123"/>
      <c r="K11" s="123"/>
      <c r="L11" s="123"/>
      <c r="M11" s="123"/>
      <c r="N11" s="123"/>
      <c r="O11" s="123"/>
      <c r="P11" s="123"/>
      <c r="Q11" s="140"/>
      <c r="R11" s="121"/>
      <c r="S11" s="121"/>
      <c r="T11" s="121"/>
      <c r="U11" s="47" t="str">
        <f t="shared" ref="U11:U74" si="1">IF(T11*S11=0,"",T11*S11)</f>
        <v/>
      </c>
      <c r="V11" s="161" t="str">
        <f t="shared" ref="V11:V73" si="2">IFERROR(U11/52,"")</f>
        <v/>
      </c>
      <c r="W11" s="161" t="str">
        <f t="shared" ref="W11:W74" si="3">IFERROR(V11/COUNTIF(C11:Q11,"="&amp;"x"),"")</f>
        <v/>
      </c>
      <c r="X11" s="5"/>
      <c r="Y11" s="121"/>
      <c r="Z11" s="138"/>
      <c r="AA11" s="123"/>
      <c r="AB11" s="123"/>
      <c r="AC11" s="123"/>
      <c r="AD11" s="123"/>
      <c r="AE11" s="123"/>
      <c r="AF11" s="123"/>
      <c r="AG11" s="123"/>
      <c r="AH11" s="123"/>
      <c r="AI11" s="123"/>
      <c r="AJ11" s="123"/>
      <c r="AK11" s="123"/>
      <c r="AL11" s="123"/>
      <c r="AM11" s="123"/>
      <c r="AN11" s="140"/>
      <c r="AO11" s="121"/>
      <c r="AP11" s="121"/>
      <c r="AQ11" s="121"/>
      <c r="AR11" s="47" t="str">
        <f t="shared" ref="AR11:AR74" si="4">IF(AQ11*AP11=0,"",AQ11*AP11)</f>
        <v/>
      </c>
      <c r="AS11" s="161" t="str">
        <f t="shared" si="0"/>
        <v/>
      </c>
      <c r="AT11" s="161" t="str">
        <f t="shared" ref="AT11:AT74" si="5">IFERROR(AS11/COUNTIF(Z11:AN11,"="&amp;"x"),"")</f>
        <v/>
      </c>
    </row>
    <row r="12" spans="1:46" x14ac:dyDescent="0.25">
      <c r="B12" s="121"/>
      <c r="C12" s="138"/>
      <c r="D12" s="123"/>
      <c r="E12" s="123"/>
      <c r="F12" s="123"/>
      <c r="G12" s="123"/>
      <c r="H12" s="123"/>
      <c r="I12" s="123"/>
      <c r="J12" s="123"/>
      <c r="K12" s="123"/>
      <c r="L12" s="123"/>
      <c r="M12" s="123"/>
      <c r="N12" s="123"/>
      <c r="O12" s="123"/>
      <c r="P12" s="123"/>
      <c r="Q12" s="140"/>
      <c r="R12" s="121"/>
      <c r="S12" s="121"/>
      <c r="T12" s="121"/>
      <c r="U12" s="47" t="str">
        <f t="shared" si="1"/>
        <v/>
      </c>
      <c r="V12" s="161" t="str">
        <f t="shared" si="2"/>
        <v/>
      </c>
      <c r="W12" s="161" t="str">
        <f t="shared" si="3"/>
        <v/>
      </c>
      <c r="X12" s="5"/>
      <c r="Y12" s="121"/>
      <c r="Z12" s="138"/>
      <c r="AA12" s="123"/>
      <c r="AB12" s="123"/>
      <c r="AC12" s="123"/>
      <c r="AD12" s="123"/>
      <c r="AE12" s="123"/>
      <c r="AF12" s="123"/>
      <c r="AG12" s="123"/>
      <c r="AH12" s="123"/>
      <c r="AI12" s="123"/>
      <c r="AJ12" s="123"/>
      <c r="AK12" s="123"/>
      <c r="AL12" s="123"/>
      <c r="AM12" s="123"/>
      <c r="AN12" s="140"/>
      <c r="AO12" s="121"/>
      <c r="AP12" s="121"/>
      <c r="AQ12" s="121"/>
      <c r="AR12" s="47" t="str">
        <f t="shared" si="4"/>
        <v/>
      </c>
      <c r="AS12" s="161" t="str">
        <f t="shared" si="0"/>
        <v/>
      </c>
      <c r="AT12" s="161" t="str">
        <f t="shared" si="5"/>
        <v/>
      </c>
    </row>
    <row r="13" spans="1:46" x14ac:dyDescent="0.25">
      <c r="B13" s="121"/>
      <c r="C13" s="138"/>
      <c r="D13" s="123"/>
      <c r="E13" s="123"/>
      <c r="F13" s="123"/>
      <c r="G13" s="123"/>
      <c r="H13" s="123"/>
      <c r="I13" s="123"/>
      <c r="J13" s="123"/>
      <c r="K13" s="123"/>
      <c r="L13" s="123"/>
      <c r="M13" s="123"/>
      <c r="N13" s="123"/>
      <c r="O13" s="123"/>
      <c r="P13" s="123"/>
      <c r="Q13" s="140"/>
      <c r="R13" s="121"/>
      <c r="S13" s="121"/>
      <c r="T13" s="121"/>
      <c r="U13" s="47" t="str">
        <f t="shared" si="1"/>
        <v/>
      </c>
      <c r="V13" s="161" t="str">
        <f t="shared" si="2"/>
        <v/>
      </c>
      <c r="W13" s="161" t="str">
        <f t="shared" si="3"/>
        <v/>
      </c>
      <c r="X13" s="5"/>
      <c r="Y13" s="121"/>
      <c r="Z13" s="138"/>
      <c r="AA13" s="123"/>
      <c r="AB13" s="123"/>
      <c r="AC13" s="123"/>
      <c r="AD13" s="123"/>
      <c r="AE13" s="123"/>
      <c r="AF13" s="123"/>
      <c r="AG13" s="123"/>
      <c r="AH13" s="123"/>
      <c r="AI13" s="123"/>
      <c r="AJ13" s="123"/>
      <c r="AK13" s="123"/>
      <c r="AL13" s="123"/>
      <c r="AM13" s="123"/>
      <c r="AN13" s="140"/>
      <c r="AO13" s="121"/>
      <c r="AP13" s="121"/>
      <c r="AQ13" s="121"/>
      <c r="AR13" s="47" t="str">
        <f t="shared" si="4"/>
        <v/>
      </c>
      <c r="AS13" s="161" t="str">
        <f t="shared" si="0"/>
        <v/>
      </c>
      <c r="AT13" s="161" t="str">
        <f t="shared" si="5"/>
        <v/>
      </c>
    </row>
    <row r="14" spans="1:46" x14ac:dyDescent="0.25">
      <c r="B14" s="121"/>
      <c r="C14" s="138"/>
      <c r="D14" s="123"/>
      <c r="E14" s="123"/>
      <c r="F14" s="123"/>
      <c r="G14" s="123"/>
      <c r="H14" s="123"/>
      <c r="I14" s="123"/>
      <c r="J14" s="123"/>
      <c r="K14" s="123"/>
      <c r="L14" s="123"/>
      <c r="M14" s="123"/>
      <c r="N14" s="123"/>
      <c r="O14" s="123"/>
      <c r="P14" s="123"/>
      <c r="Q14" s="140"/>
      <c r="R14" s="121"/>
      <c r="S14" s="121"/>
      <c r="T14" s="121"/>
      <c r="U14" s="47" t="str">
        <f t="shared" si="1"/>
        <v/>
      </c>
      <c r="V14" s="161" t="str">
        <f t="shared" si="2"/>
        <v/>
      </c>
      <c r="W14" s="161" t="str">
        <f t="shared" si="3"/>
        <v/>
      </c>
      <c r="X14" s="5"/>
      <c r="Y14" s="121"/>
      <c r="Z14" s="138"/>
      <c r="AA14" s="123"/>
      <c r="AB14" s="123"/>
      <c r="AC14" s="123"/>
      <c r="AD14" s="123"/>
      <c r="AE14" s="123"/>
      <c r="AF14" s="123"/>
      <c r="AG14" s="123"/>
      <c r="AH14" s="123"/>
      <c r="AI14" s="123"/>
      <c r="AJ14" s="123"/>
      <c r="AK14" s="123"/>
      <c r="AL14" s="123"/>
      <c r="AM14" s="123"/>
      <c r="AN14" s="140"/>
      <c r="AO14" s="121"/>
      <c r="AP14" s="121"/>
      <c r="AQ14" s="121"/>
      <c r="AR14" s="47" t="str">
        <f t="shared" si="4"/>
        <v/>
      </c>
      <c r="AS14" s="161" t="str">
        <f t="shared" si="0"/>
        <v/>
      </c>
      <c r="AT14" s="161" t="str">
        <f t="shared" si="5"/>
        <v/>
      </c>
    </row>
    <row r="15" spans="1:46" x14ac:dyDescent="0.25">
      <c r="B15" s="121"/>
      <c r="C15" s="138"/>
      <c r="D15" s="123"/>
      <c r="E15" s="123"/>
      <c r="F15" s="123"/>
      <c r="G15" s="123"/>
      <c r="H15" s="123"/>
      <c r="I15" s="123"/>
      <c r="J15" s="123"/>
      <c r="K15" s="123"/>
      <c r="L15" s="123"/>
      <c r="M15" s="123"/>
      <c r="N15" s="123"/>
      <c r="O15" s="123"/>
      <c r="P15" s="123"/>
      <c r="Q15" s="140"/>
      <c r="R15" s="121"/>
      <c r="S15" s="121"/>
      <c r="T15" s="121"/>
      <c r="U15" s="47" t="str">
        <f t="shared" si="1"/>
        <v/>
      </c>
      <c r="V15" s="161" t="str">
        <f t="shared" si="2"/>
        <v/>
      </c>
      <c r="W15" s="161" t="str">
        <f t="shared" si="3"/>
        <v/>
      </c>
      <c r="X15" s="5"/>
      <c r="Y15" s="121"/>
      <c r="Z15" s="138"/>
      <c r="AA15" s="123"/>
      <c r="AB15" s="123"/>
      <c r="AC15" s="123"/>
      <c r="AD15" s="123"/>
      <c r="AE15" s="123"/>
      <c r="AF15" s="123"/>
      <c r="AG15" s="123"/>
      <c r="AH15" s="123"/>
      <c r="AI15" s="123"/>
      <c r="AJ15" s="123"/>
      <c r="AK15" s="123"/>
      <c r="AL15" s="123"/>
      <c r="AM15" s="123"/>
      <c r="AN15" s="140"/>
      <c r="AO15" s="121"/>
      <c r="AP15" s="121"/>
      <c r="AQ15" s="121"/>
      <c r="AR15" s="47" t="str">
        <f t="shared" si="4"/>
        <v/>
      </c>
      <c r="AS15" s="161" t="str">
        <f t="shared" si="0"/>
        <v/>
      </c>
      <c r="AT15" s="161" t="str">
        <f t="shared" si="5"/>
        <v/>
      </c>
    </row>
    <row r="16" spans="1:46" x14ac:dyDescent="0.25">
      <c r="B16" s="121"/>
      <c r="C16" s="138"/>
      <c r="D16" s="123"/>
      <c r="E16" s="123"/>
      <c r="F16" s="123"/>
      <c r="G16" s="123"/>
      <c r="H16" s="123"/>
      <c r="I16" s="123"/>
      <c r="J16" s="123"/>
      <c r="K16" s="123"/>
      <c r="L16" s="123"/>
      <c r="M16" s="123"/>
      <c r="N16" s="123"/>
      <c r="O16" s="123"/>
      <c r="P16" s="123"/>
      <c r="Q16" s="140"/>
      <c r="R16" s="121"/>
      <c r="S16" s="121"/>
      <c r="T16" s="121"/>
      <c r="U16" s="47" t="str">
        <f t="shared" si="1"/>
        <v/>
      </c>
      <c r="V16" s="161" t="str">
        <f t="shared" si="2"/>
        <v/>
      </c>
      <c r="W16" s="161" t="str">
        <f t="shared" si="3"/>
        <v/>
      </c>
      <c r="X16" s="5"/>
      <c r="Y16" s="121"/>
      <c r="Z16" s="138"/>
      <c r="AA16" s="123"/>
      <c r="AB16" s="123"/>
      <c r="AC16" s="123"/>
      <c r="AD16" s="123"/>
      <c r="AE16" s="123"/>
      <c r="AF16" s="123"/>
      <c r="AG16" s="123"/>
      <c r="AH16" s="123"/>
      <c r="AI16" s="123"/>
      <c r="AJ16" s="123"/>
      <c r="AK16" s="123"/>
      <c r="AL16" s="123"/>
      <c r="AM16" s="123"/>
      <c r="AN16" s="140"/>
      <c r="AO16" s="121"/>
      <c r="AP16" s="121"/>
      <c r="AQ16" s="121"/>
      <c r="AR16" s="47" t="str">
        <f t="shared" si="4"/>
        <v/>
      </c>
      <c r="AS16" s="161" t="str">
        <f t="shared" si="0"/>
        <v/>
      </c>
      <c r="AT16" s="161" t="str">
        <f t="shared" si="5"/>
        <v/>
      </c>
    </row>
    <row r="17" spans="2:46" x14ac:dyDescent="0.25">
      <c r="B17" s="121"/>
      <c r="C17" s="138"/>
      <c r="D17" s="123"/>
      <c r="E17" s="123"/>
      <c r="F17" s="123"/>
      <c r="G17" s="123"/>
      <c r="H17" s="123"/>
      <c r="I17" s="123"/>
      <c r="J17" s="123"/>
      <c r="K17" s="123"/>
      <c r="L17" s="123"/>
      <c r="M17" s="123"/>
      <c r="N17" s="123"/>
      <c r="O17" s="123"/>
      <c r="P17" s="123"/>
      <c r="Q17" s="140"/>
      <c r="R17" s="121"/>
      <c r="S17" s="121"/>
      <c r="T17" s="121"/>
      <c r="U17" s="47" t="str">
        <f t="shared" si="1"/>
        <v/>
      </c>
      <c r="V17" s="161" t="str">
        <f t="shared" si="2"/>
        <v/>
      </c>
      <c r="W17" s="161" t="str">
        <f t="shared" si="3"/>
        <v/>
      </c>
      <c r="X17" s="5"/>
      <c r="Y17" s="121"/>
      <c r="Z17" s="138"/>
      <c r="AA17" s="123"/>
      <c r="AB17" s="123"/>
      <c r="AC17" s="123"/>
      <c r="AD17" s="123"/>
      <c r="AE17" s="123"/>
      <c r="AF17" s="123"/>
      <c r="AG17" s="123"/>
      <c r="AH17" s="123"/>
      <c r="AI17" s="123"/>
      <c r="AJ17" s="123"/>
      <c r="AK17" s="123"/>
      <c r="AL17" s="123"/>
      <c r="AM17" s="123"/>
      <c r="AN17" s="140"/>
      <c r="AO17" s="121"/>
      <c r="AP17" s="121"/>
      <c r="AQ17" s="121"/>
      <c r="AR17" s="47" t="str">
        <f t="shared" si="4"/>
        <v/>
      </c>
      <c r="AS17" s="161" t="str">
        <f t="shared" si="0"/>
        <v/>
      </c>
      <c r="AT17" s="161" t="str">
        <f t="shared" si="5"/>
        <v/>
      </c>
    </row>
    <row r="18" spans="2:46" x14ac:dyDescent="0.25">
      <c r="B18" s="121"/>
      <c r="C18" s="138"/>
      <c r="D18" s="123"/>
      <c r="E18" s="123"/>
      <c r="F18" s="123"/>
      <c r="G18" s="123"/>
      <c r="H18" s="123"/>
      <c r="I18" s="123"/>
      <c r="J18" s="123"/>
      <c r="K18" s="123"/>
      <c r="L18" s="123"/>
      <c r="M18" s="123"/>
      <c r="N18" s="123"/>
      <c r="O18" s="123"/>
      <c r="P18" s="123"/>
      <c r="Q18" s="140"/>
      <c r="R18" s="121"/>
      <c r="S18" s="121"/>
      <c r="T18" s="121"/>
      <c r="U18" s="47" t="str">
        <f t="shared" si="1"/>
        <v/>
      </c>
      <c r="V18" s="161" t="str">
        <f t="shared" si="2"/>
        <v/>
      </c>
      <c r="W18" s="161" t="str">
        <f t="shared" si="3"/>
        <v/>
      </c>
      <c r="X18" s="5"/>
      <c r="Y18" s="121"/>
      <c r="Z18" s="138"/>
      <c r="AA18" s="123"/>
      <c r="AB18" s="123"/>
      <c r="AC18" s="123"/>
      <c r="AD18" s="123"/>
      <c r="AE18" s="123"/>
      <c r="AF18" s="123"/>
      <c r="AG18" s="123"/>
      <c r="AH18" s="123"/>
      <c r="AI18" s="123"/>
      <c r="AJ18" s="123"/>
      <c r="AK18" s="123"/>
      <c r="AL18" s="123"/>
      <c r="AM18" s="123"/>
      <c r="AN18" s="140"/>
      <c r="AO18" s="121"/>
      <c r="AP18" s="121"/>
      <c r="AQ18" s="121"/>
      <c r="AR18" s="47" t="str">
        <f t="shared" si="4"/>
        <v/>
      </c>
      <c r="AS18" s="161" t="str">
        <f t="shared" si="0"/>
        <v/>
      </c>
      <c r="AT18" s="161" t="str">
        <f t="shared" si="5"/>
        <v/>
      </c>
    </row>
    <row r="19" spans="2:46" x14ac:dyDescent="0.25">
      <c r="B19" s="121"/>
      <c r="C19" s="138"/>
      <c r="D19" s="123"/>
      <c r="E19" s="123"/>
      <c r="F19" s="123"/>
      <c r="G19" s="123"/>
      <c r="H19" s="123"/>
      <c r="I19" s="123"/>
      <c r="J19" s="123"/>
      <c r="K19" s="123"/>
      <c r="L19" s="123"/>
      <c r="M19" s="123"/>
      <c r="N19" s="123"/>
      <c r="O19" s="123"/>
      <c r="P19" s="123"/>
      <c r="Q19" s="140"/>
      <c r="R19" s="121"/>
      <c r="S19" s="121"/>
      <c r="T19" s="121"/>
      <c r="U19" s="47" t="str">
        <f t="shared" si="1"/>
        <v/>
      </c>
      <c r="V19" s="161" t="str">
        <f t="shared" si="2"/>
        <v/>
      </c>
      <c r="W19" s="161" t="str">
        <f t="shared" si="3"/>
        <v/>
      </c>
      <c r="Y19" s="121"/>
      <c r="Z19" s="138"/>
      <c r="AA19" s="123"/>
      <c r="AB19" s="123"/>
      <c r="AC19" s="123"/>
      <c r="AD19" s="123"/>
      <c r="AE19" s="123"/>
      <c r="AF19" s="123"/>
      <c r="AG19" s="123"/>
      <c r="AH19" s="123"/>
      <c r="AI19" s="123"/>
      <c r="AJ19" s="123"/>
      <c r="AK19" s="123"/>
      <c r="AL19" s="123"/>
      <c r="AM19" s="123"/>
      <c r="AN19" s="140"/>
      <c r="AO19" s="121"/>
      <c r="AP19" s="121"/>
      <c r="AQ19" s="121"/>
      <c r="AR19" s="47" t="str">
        <f t="shared" si="4"/>
        <v/>
      </c>
      <c r="AS19" s="161" t="str">
        <f t="shared" si="0"/>
        <v/>
      </c>
      <c r="AT19" s="161" t="str">
        <f t="shared" si="5"/>
        <v/>
      </c>
    </row>
    <row r="20" spans="2:46" x14ac:dyDescent="0.25">
      <c r="B20" s="121"/>
      <c r="C20" s="138"/>
      <c r="D20" s="123"/>
      <c r="E20" s="123"/>
      <c r="F20" s="123"/>
      <c r="G20" s="123"/>
      <c r="H20" s="123"/>
      <c r="I20" s="123"/>
      <c r="J20" s="123"/>
      <c r="K20" s="123"/>
      <c r="L20" s="123"/>
      <c r="M20" s="123"/>
      <c r="N20" s="123"/>
      <c r="O20" s="123"/>
      <c r="P20" s="123"/>
      <c r="Q20" s="140"/>
      <c r="R20" s="121"/>
      <c r="S20" s="121"/>
      <c r="T20" s="121"/>
      <c r="U20" s="47" t="str">
        <f t="shared" si="1"/>
        <v/>
      </c>
      <c r="V20" s="161" t="str">
        <f t="shared" si="2"/>
        <v/>
      </c>
      <c r="W20" s="161" t="str">
        <f t="shared" si="3"/>
        <v/>
      </c>
      <c r="Y20" s="121"/>
      <c r="Z20" s="138"/>
      <c r="AA20" s="123"/>
      <c r="AB20" s="123"/>
      <c r="AC20" s="123"/>
      <c r="AD20" s="123"/>
      <c r="AE20" s="123"/>
      <c r="AF20" s="123"/>
      <c r="AG20" s="123"/>
      <c r="AH20" s="123"/>
      <c r="AI20" s="123"/>
      <c r="AJ20" s="123"/>
      <c r="AK20" s="123"/>
      <c r="AL20" s="123"/>
      <c r="AM20" s="123"/>
      <c r="AN20" s="140"/>
      <c r="AO20" s="121"/>
      <c r="AP20" s="121"/>
      <c r="AQ20" s="121"/>
      <c r="AR20" s="47" t="str">
        <f t="shared" si="4"/>
        <v/>
      </c>
      <c r="AS20" s="161" t="str">
        <f t="shared" si="0"/>
        <v/>
      </c>
      <c r="AT20" s="161" t="str">
        <f t="shared" si="5"/>
        <v/>
      </c>
    </row>
    <row r="21" spans="2:46" x14ac:dyDescent="0.25">
      <c r="B21" s="121"/>
      <c r="C21" s="138"/>
      <c r="D21" s="123"/>
      <c r="E21" s="123"/>
      <c r="F21" s="123"/>
      <c r="G21" s="123"/>
      <c r="H21" s="123"/>
      <c r="I21" s="123"/>
      <c r="J21" s="123"/>
      <c r="K21" s="123"/>
      <c r="L21" s="123"/>
      <c r="M21" s="123"/>
      <c r="N21" s="123"/>
      <c r="O21" s="123"/>
      <c r="P21" s="123"/>
      <c r="Q21" s="140"/>
      <c r="R21" s="121"/>
      <c r="S21" s="121"/>
      <c r="T21" s="121"/>
      <c r="U21" s="47" t="str">
        <f t="shared" si="1"/>
        <v/>
      </c>
      <c r="V21" s="161" t="str">
        <f t="shared" si="2"/>
        <v/>
      </c>
      <c r="W21" s="161" t="str">
        <f t="shared" si="3"/>
        <v/>
      </c>
      <c r="Y21" s="121"/>
      <c r="Z21" s="138"/>
      <c r="AA21" s="123"/>
      <c r="AB21" s="123"/>
      <c r="AC21" s="123"/>
      <c r="AD21" s="123"/>
      <c r="AE21" s="123"/>
      <c r="AF21" s="123"/>
      <c r="AG21" s="123"/>
      <c r="AH21" s="123"/>
      <c r="AI21" s="123"/>
      <c r="AJ21" s="123"/>
      <c r="AK21" s="123"/>
      <c r="AL21" s="123"/>
      <c r="AM21" s="123"/>
      <c r="AN21" s="140"/>
      <c r="AO21" s="121"/>
      <c r="AP21" s="121"/>
      <c r="AQ21" s="121"/>
      <c r="AR21" s="47" t="str">
        <f t="shared" si="4"/>
        <v/>
      </c>
      <c r="AS21" s="161" t="str">
        <f t="shared" si="0"/>
        <v/>
      </c>
      <c r="AT21" s="161" t="str">
        <f t="shared" si="5"/>
        <v/>
      </c>
    </row>
    <row r="22" spans="2:46" x14ac:dyDescent="0.25">
      <c r="B22" s="121"/>
      <c r="C22" s="138"/>
      <c r="D22" s="123"/>
      <c r="E22" s="123"/>
      <c r="F22" s="123"/>
      <c r="G22" s="123"/>
      <c r="H22" s="123"/>
      <c r="I22" s="123"/>
      <c r="J22" s="123"/>
      <c r="K22" s="123"/>
      <c r="L22" s="123"/>
      <c r="M22" s="123"/>
      <c r="N22" s="123"/>
      <c r="O22" s="123"/>
      <c r="P22" s="123"/>
      <c r="Q22" s="140"/>
      <c r="R22" s="121"/>
      <c r="S22" s="121"/>
      <c r="T22" s="121"/>
      <c r="U22" s="47" t="str">
        <f t="shared" si="1"/>
        <v/>
      </c>
      <c r="V22" s="161" t="str">
        <f t="shared" si="2"/>
        <v/>
      </c>
      <c r="W22" s="161" t="str">
        <f t="shared" si="3"/>
        <v/>
      </c>
      <c r="Y22" s="121"/>
      <c r="Z22" s="138"/>
      <c r="AA22" s="123"/>
      <c r="AB22" s="123"/>
      <c r="AC22" s="123"/>
      <c r="AD22" s="123"/>
      <c r="AE22" s="123"/>
      <c r="AF22" s="123"/>
      <c r="AG22" s="123"/>
      <c r="AH22" s="123"/>
      <c r="AI22" s="123"/>
      <c r="AJ22" s="123"/>
      <c r="AK22" s="123"/>
      <c r="AL22" s="123"/>
      <c r="AM22" s="123"/>
      <c r="AN22" s="140"/>
      <c r="AO22" s="121"/>
      <c r="AP22" s="121"/>
      <c r="AQ22" s="121"/>
      <c r="AR22" s="47" t="str">
        <f t="shared" si="4"/>
        <v/>
      </c>
      <c r="AS22" s="161" t="str">
        <f t="shared" si="0"/>
        <v/>
      </c>
      <c r="AT22" s="161" t="str">
        <f t="shared" si="5"/>
        <v/>
      </c>
    </row>
    <row r="23" spans="2:46" x14ac:dyDescent="0.25">
      <c r="B23" s="121"/>
      <c r="C23" s="138"/>
      <c r="D23" s="123"/>
      <c r="E23" s="123"/>
      <c r="F23" s="123"/>
      <c r="G23" s="123"/>
      <c r="H23" s="123"/>
      <c r="I23" s="123"/>
      <c r="J23" s="123"/>
      <c r="K23" s="123"/>
      <c r="L23" s="123"/>
      <c r="M23" s="123"/>
      <c r="N23" s="123"/>
      <c r="O23" s="123"/>
      <c r="P23" s="123"/>
      <c r="Q23" s="140"/>
      <c r="R23" s="121"/>
      <c r="S23" s="121"/>
      <c r="T23" s="121"/>
      <c r="U23" s="47" t="str">
        <f t="shared" si="1"/>
        <v/>
      </c>
      <c r="V23" s="161" t="str">
        <f t="shared" si="2"/>
        <v/>
      </c>
      <c r="W23" s="161" t="str">
        <f t="shared" si="3"/>
        <v/>
      </c>
      <c r="Y23" s="121"/>
      <c r="Z23" s="138"/>
      <c r="AA23" s="123"/>
      <c r="AB23" s="123"/>
      <c r="AC23" s="123"/>
      <c r="AD23" s="123"/>
      <c r="AE23" s="123"/>
      <c r="AF23" s="123"/>
      <c r="AG23" s="123"/>
      <c r="AH23" s="123"/>
      <c r="AI23" s="123"/>
      <c r="AJ23" s="123"/>
      <c r="AK23" s="123"/>
      <c r="AL23" s="123"/>
      <c r="AM23" s="123"/>
      <c r="AN23" s="140"/>
      <c r="AO23" s="121"/>
      <c r="AP23" s="121"/>
      <c r="AQ23" s="121"/>
      <c r="AR23" s="47" t="str">
        <f t="shared" si="4"/>
        <v/>
      </c>
      <c r="AS23" s="161" t="str">
        <f t="shared" si="0"/>
        <v/>
      </c>
      <c r="AT23" s="161" t="str">
        <f t="shared" si="5"/>
        <v/>
      </c>
    </row>
    <row r="24" spans="2:46" x14ac:dyDescent="0.25">
      <c r="B24" s="121"/>
      <c r="C24" s="138"/>
      <c r="D24" s="123"/>
      <c r="E24" s="123"/>
      <c r="F24" s="123"/>
      <c r="G24" s="123"/>
      <c r="H24" s="123"/>
      <c r="I24" s="123"/>
      <c r="J24" s="123"/>
      <c r="K24" s="123"/>
      <c r="L24" s="123"/>
      <c r="M24" s="123"/>
      <c r="N24" s="123"/>
      <c r="O24" s="123"/>
      <c r="P24" s="123"/>
      <c r="Q24" s="140"/>
      <c r="R24" s="121"/>
      <c r="S24" s="121"/>
      <c r="T24" s="121"/>
      <c r="U24" s="47" t="str">
        <f t="shared" si="1"/>
        <v/>
      </c>
      <c r="V24" s="161" t="str">
        <f t="shared" si="2"/>
        <v/>
      </c>
      <c r="W24" s="161" t="str">
        <f t="shared" si="3"/>
        <v/>
      </c>
      <c r="Y24" s="121"/>
      <c r="Z24" s="138"/>
      <c r="AA24" s="123"/>
      <c r="AB24" s="123"/>
      <c r="AC24" s="123"/>
      <c r="AD24" s="123"/>
      <c r="AE24" s="123"/>
      <c r="AF24" s="123"/>
      <c r="AG24" s="123"/>
      <c r="AH24" s="123"/>
      <c r="AI24" s="123"/>
      <c r="AJ24" s="123"/>
      <c r="AK24" s="123"/>
      <c r="AL24" s="123"/>
      <c r="AM24" s="123"/>
      <c r="AN24" s="140"/>
      <c r="AO24" s="121"/>
      <c r="AP24" s="121"/>
      <c r="AQ24" s="121"/>
      <c r="AR24" s="47" t="str">
        <f t="shared" si="4"/>
        <v/>
      </c>
      <c r="AS24" s="161" t="str">
        <f t="shared" si="0"/>
        <v/>
      </c>
      <c r="AT24" s="161" t="str">
        <f t="shared" si="5"/>
        <v/>
      </c>
    </row>
    <row r="25" spans="2:46" x14ac:dyDescent="0.25">
      <c r="B25" s="121"/>
      <c r="C25" s="138"/>
      <c r="D25" s="123"/>
      <c r="E25" s="123"/>
      <c r="F25" s="123"/>
      <c r="G25" s="123"/>
      <c r="H25" s="123"/>
      <c r="I25" s="123"/>
      <c r="J25" s="123"/>
      <c r="K25" s="123"/>
      <c r="L25" s="123"/>
      <c r="M25" s="123"/>
      <c r="N25" s="123"/>
      <c r="O25" s="123"/>
      <c r="P25" s="123"/>
      <c r="Q25" s="140"/>
      <c r="R25" s="121"/>
      <c r="S25" s="121"/>
      <c r="T25" s="121"/>
      <c r="U25" s="47" t="str">
        <f t="shared" si="1"/>
        <v/>
      </c>
      <c r="V25" s="161" t="str">
        <f t="shared" si="2"/>
        <v/>
      </c>
      <c r="W25" s="161" t="str">
        <f t="shared" si="3"/>
        <v/>
      </c>
      <c r="Y25" s="121"/>
      <c r="Z25" s="138"/>
      <c r="AA25" s="123"/>
      <c r="AB25" s="123"/>
      <c r="AC25" s="123"/>
      <c r="AD25" s="123"/>
      <c r="AE25" s="123"/>
      <c r="AF25" s="123"/>
      <c r="AG25" s="123"/>
      <c r="AH25" s="123"/>
      <c r="AI25" s="123"/>
      <c r="AJ25" s="123"/>
      <c r="AK25" s="123"/>
      <c r="AL25" s="123"/>
      <c r="AM25" s="123"/>
      <c r="AN25" s="140"/>
      <c r="AO25" s="121"/>
      <c r="AP25" s="121"/>
      <c r="AQ25" s="121"/>
      <c r="AR25" s="47" t="str">
        <f t="shared" si="4"/>
        <v/>
      </c>
      <c r="AS25" s="161" t="str">
        <f t="shared" si="0"/>
        <v/>
      </c>
      <c r="AT25" s="161" t="str">
        <f t="shared" si="5"/>
        <v/>
      </c>
    </row>
    <row r="26" spans="2:46" x14ac:dyDescent="0.25">
      <c r="B26" s="121"/>
      <c r="C26" s="138"/>
      <c r="D26" s="123"/>
      <c r="E26" s="123"/>
      <c r="F26" s="123"/>
      <c r="G26" s="123"/>
      <c r="H26" s="123"/>
      <c r="I26" s="123"/>
      <c r="J26" s="123"/>
      <c r="K26" s="123"/>
      <c r="L26" s="123"/>
      <c r="M26" s="123"/>
      <c r="N26" s="123"/>
      <c r="O26" s="123"/>
      <c r="P26" s="123"/>
      <c r="Q26" s="140"/>
      <c r="R26" s="121"/>
      <c r="S26" s="121"/>
      <c r="T26" s="121"/>
      <c r="U26" s="47" t="str">
        <f t="shared" si="1"/>
        <v/>
      </c>
      <c r="V26" s="161" t="str">
        <f t="shared" si="2"/>
        <v/>
      </c>
      <c r="W26" s="161" t="str">
        <f t="shared" si="3"/>
        <v/>
      </c>
      <c r="Y26" s="121"/>
      <c r="Z26" s="138"/>
      <c r="AA26" s="123"/>
      <c r="AB26" s="123"/>
      <c r="AC26" s="123"/>
      <c r="AD26" s="123"/>
      <c r="AE26" s="123"/>
      <c r="AF26" s="123"/>
      <c r="AG26" s="123"/>
      <c r="AH26" s="123"/>
      <c r="AI26" s="123"/>
      <c r="AJ26" s="123"/>
      <c r="AK26" s="123"/>
      <c r="AL26" s="123"/>
      <c r="AM26" s="123"/>
      <c r="AN26" s="140"/>
      <c r="AO26" s="121"/>
      <c r="AP26" s="121"/>
      <c r="AQ26" s="121"/>
      <c r="AR26" s="47" t="str">
        <f t="shared" si="4"/>
        <v/>
      </c>
      <c r="AS26" s="161" t="str">
        <f t="shared" si="0"/>
        <v/>
      </c>
      <c r="AT26" s="161" t="str">
        <f t="shared" si="5"/>
        <v/>
      </c>
    </row>
    <row r="27" spans="2:46" x14ac:dyDescent="0.25">
      <c r="B27" s="121"/>
      <c r="C27" s="138"/>
      <c r="D27" s="123"/>
      <c r="E27" s="123"/>
      <c r="F27" s="123"/>
      <c r="G27" s="123"/>
      <c r="H27" s="123"/>
      <c r="I27" s="123"/>
      <c r="J27" s="123"/>
      <c r="K27" s="123"/>
      <c r="L27" s="123"/>
      <c r="M27" s="123"/>
      <c r="N27" s="123"/>
      <c r="O27" s="123"/>
      <c r="P27" s="123"/>
      <c r="Q27" s="140"/>
      <c r="R27" s="121"/>
      <c r="S27" s="121"/>
      <c r="T27" s="121"/>
      <c r="U27" s="47" t="str">
        <f t="shared" si="1"/>
        <v/>
      </c>
      <c r="V27" s="161" t="str">
        <f t="shared" si="2"/>
        <v/>
      </c>
      <c r="W27" s="161" t="str">
        <f t="shared" si="3"/>
        <v/>
      </c>
      <c r="Y27" s="121"/>
      <c r="Z27" s="138"/>
      <c r="AA27" s="123"/>
      <c r="AB27" s="123"/>
      <c r="AC27" s="123"/>
      <c r="AD27" s="123"/>
      <c r="AE27" s="123"/>
      <c r="AF27" s="123"/>
      <c r="AG27" s="123"/>
      <c r="AH27" s="123"/>
      <c r="AI27" s="123"/>
      <c r="AJ27" s="123"/>
      <c r="AK27" s="123"/>
      <c r="AL27" s="123"/>
      <c r="AM27" s="123"/>
      <c r="AN27" s="140"/>
      <c r="AO27" s="121"/>
      <c r="AP27" s="121"/>
      <c r="AQ27" s="121"/>
      <c r="AR27" s="47" t="str">
        <f t="shared" si="4"/>
        <v/>
      </c>
      <c r="AS27" s="161" t="str">
        <f t="shared" si="0"/>
        <v/>
      </c>
      <c r="AT27" s="161" t="str">
        <f t="shared" si="5"/>
        <v/>
      </c>
    </row>
    <row r="28" spans="2:46" x14ac:dyDescent="0.25">
      <c r="B28" s="121"/>
      <c r="C28" s="138"/>
      <c r="D28" s="123"/>
      <c r="E28" s="123"/>
      <c r="F28" s="123"/>
      <c r="G28" s="123"/>
      <c r="H28" s="123"/>
      <c r="I28" s="123"/>
      <c r="J28" s="123"/>
      <c r="K28" s="123"/>
      <c r="L28" s="123"/>
      <c r="M28" s="123"/>
      <c r="N28" s="123"/>
      <c r="O28" s="123"/>
      <c r="P28" s="123"/>
      <c r="Q28" s="140"/>
      <c r="R28" s="121"/>
      <c r="S28" s="121"/>
      <c r="T28" s="121"/>
      <c r="U28" s="47" t="str">
        <f t="shared" si="1"/>
        <v/>
      </c>
      <c r="V28" s="161" t="str">
        <f t="shared" si="2"/>
        <v/>
      </c>
      <c r="W28" s="161" t="str">
        <f t="shared" si="3"/>
        <v/>
      </c>
      <c r="Y28" s="121"/>
      <c r="Z28" s="138"/>
      <c r="AA28" s="123"/>
      <c r="AB28" s="123"/>
      <c r="AC28" s="123"/>
      <c r="AD28" s="123"/>
      <c r="AE28" s="123"/>
      <c r="AF28" s="123"/>
      <c r="AG28" s="123"/>
      <c r="AH28" s="123"/>
      <c r="AI28" s="123"/>
      <c r="AJ28" s="123"/>
      <c r="AK28" s="123"/>
      <c r="AL28" s="123"/>
      <c r="AM28" s="123"/>
      <c r="AN28" s="140"/>
      <c r="AO28" s="121"/>
      <c r="AP28" s="121"/>
      <c r="AQ28" s="121"/>
      <c r="AR28" s="47" t="str">
        <f t="shared" si="4"/>
        <v/>
      </c>
      <c r="AS28" s="161" t="str">
        <f t="shared" si="0"/>
        <v/>
      </c>
      <c r="AT28" s="161" t="str">
        <f t="shared" si="5"/>
        <v/>
      </c>
    </row>
    <row r="29" spans="2:46" x14ac:dyDescent="0.25">
      <c r="B29" s="121"/>
      <c r="C29" s="138"/>
      <c r="D29" s="123"/>
      <c r="E29" s="123"/>
      <c r="F29" s="123"/>
      <c r="G29" s="123"/>
      <c r="H29" s="123"/>
      <c r="I29" s="123"/>
      <c r="J29" s="123"/>
      <c r="K29" s="123"/>
      <c r="L29" s="123"/>
      <c r="M29" s="123"/>
      <c r="N29" s="123"/>
      <c r="O29" s="123"/>
      <c r="P29" s="123"/>
      <c r="Q29" s="140"/>
      <c r="R29" s="121"/>
      <c r="S29" s="121"/>
      <c r="T29" s="121"/>
      <c r="U29" s="47" t="str">
        <f t="shared" si="1"/>
        <v/>
      </c>
      <c r="V29" s="161" t="str">
        <f t="shared" si="2"/>
        <v/>
      </c>
      <c r="W29" s="161" t="str">
        <f t="shared" si="3"/>
        <v/>
      </c>
      <c r="Y29" s="121"/>
      <c r="Z29" s="138"/>
      <c r="AA29" s="123"/>
      <c r="AB29" s="123"/>
      <c r="AC29" s="123"/>
      <c r="AD29" s="123"/>
      <c r="AE29" s="123"/>
      <c r="AF29" s="123"/>
      <c r="AG29" s="123"/>
      <c r="AH29" s="123"/>
      <c r="AI29" s="123"/>
      <c r="AJ29" s="123"/>
      <c r="AK29" s="123"/>
      <c r="AL29" s="123"/>
      <c r="AM29" s="123"/>
      <c r="AN29" s="140"/>
      <c r="AO29" s="121"/>
      <c r="AP29" s="121"/>
      <c r="AQ29" s="121"/>
      <c r="AR29" s="47" t="str">
        <f t="shared" si="4"/>
        <v/>
      </c>
      <c r="AS29" s="161" t="str">
        <f t="shared" si="0"/>
        <v/>
      </c>
      <c r="AT29" s="161" t="str">
        <f t="shared" si="5"/>
        <v/>
      </c>
    </row>
    <row r="30" spans="2:46" x14ac:dyDescent="0.25">
      <c r="B30" s="121"/>
      <c r="C30" s="138"/>
      <c r="D30" s="123"/>
      <c r="E30" s="123"/>
      <c r="F30" s="123"/>
      <c r="G30" s="123"/>
      <c r="H30" s="123"/>
      <c r="I30" s="123"/>
      <c r="J30" s="123"/>
      <c r="K30" s="123"/>
      <c r="L30" s="123"/>
      <c r="M30" s="123"/>
      <c r="N30" s="123"/>
      <c r="O30" s="123"/>
      <c r="P30" s="123"/>
      <c r="Q30" s="140"/>
      <c r="R30" s="121"/>
      <c r="S30" s="121"/>
      <c r="T30" s="121"/>
      <c r="U30" s="47" t="str">
        <f t="shared" si="1"/>
        <v/>
      </c>
      <c r="V30" s="161" t="str">
        <f t="shared" si="2"/>
        <v/>
      </c>
      <c r="W30" s="161" t="str">
        <f t="shared" si="3"/>
        <v/>
      </c>
      <c r="Y30" s="121"/>
      <c r="Z30" s="138"/>
      <c r="AA30" s="123"/>
      <c r="AB30" s="123"/>
      <c r="AC30" s="123"/>
      <c r="AD30" s="123"/>
      <c r="AE30" s="123"/>
      <c r="AF30" s="123"/>
      <c r="AG30" s="123"/>
      <c r="AH30" s="123"/>
      <c r="AI30" s="123"/>
      <c r="AJ30" s="123"/>
      <c r="AK30" s="123"/>
      <c r="AL30" s="123"/>
      <c r="AM30" s="123"/>
      <c r="AN30" s="140"/>
      <c r="AO30" s="121"/>
      <c r="AP30" s="121"/>
      <c r="AQ30" s="121"/>
      <c r="AR30" s="47" t="str">
        <f t="shared" si="4"/>
        <v/>
      </c>
      <c r="AS30" s="161" t="str">
        <f t="shared" si="0"/>
        <v/>
      </c>
      <c r="AT30" s="161" t="str">
        <f t="shared" si="5"/>
        <v/>
      </c>
    </row>
    <row r="31" spans="2:46" x14ac:dyDescent="0.25">
      <c r="B31" s="121"/>
      <c r="C31" s="138"/>
      <c r="D31" s="123"/>
      <c r="E31" s="123"/>
      <c r="F31" s="123"/>
      <c r="G31" s="123"/>
      <c r="H31" s="123"/>
      <c r="I31" s="123"/>
      <c r="J31" s="123"/>
      <c r="K31" s="123"/>
      <c r="L31" s="123"/>
      <c r="M31" s="123"/>
      <c r="N31" s="123"/>
      <c r="O31" s="123"/>
      <c r="P31" s="123"/>
      <c r="Q31" s="140"/>
      <c r="R31" s="121"/>
      <c r="S31" s="121"/>
      <c r="T31" s="121"/>
      <c r="U31" s="47" t="str">
        <f t="shared" si="1"/>
        <v/>
      </c>
      <c r="V31" s="161" t="str">
        <f t="shared" si="2"/>
        <v/>
      </c>
      <c r="W31" s="161" t="str">
        <f t="shared" si="3"/>
        <v/>
      </c>
      <c r="Y31" s="121"/>
      <c r="Z31" s="138"/>
      <c r="AA31" s="123"/>
      <c r="AB31" s="123"/>
      <c r="AC31" s="123"/>
      <c r="AD31" s="123"/>
      <c r="AE31" s="123"/>
      <c r="AF31" s="123"/>
      <c r="AG31" s="123"/>
      <c r="AH31" s="123"/>
      <c r="AI31" s="123"/>
      <c r="AJ31" s="123"/>
      <c r="AK31" s="123"/>
      <c r="AL31" s="123"/>
      <c r="AM31" s="123"/>
      <c r="AN31" s="140"/>
      <c r="AO31" s="121"/>
      <c r="AP31" s="121"/>
      <c r="AQ31" s="121"/>
      <c r="AR31" s="47" t="str">
        <f t="shared" si="4"/>
        <v/>
      </c>
      <c r="AS31" s="161" t="str">
        <f t="shared" si="0"/>
        <v/>
      </c>
      <c r="AT31" s="161" t="str">
        <f t="shared" si="5"/>
        <v/>
      </c>
    </row>
    <row r="32" spans="2:46" x14ac:dyDescent="0.25">
      <c r="B32" s="121"/>
      <c r="C32" s="138"/>
      <c r="D32" s="123"/>
      <c r="E32" s="123"/>
      <c r="F32" s="123"/>
      <c r="G32" s="123"/>
      <c r="H32" s="123"/>
      <c r="I32" s="123"/>
      <c r="J32" s="123"/>
      <c r="K32" s="123"/>
      <c r="L32" s="123"/>
      <c r="M32" s="123"/>
      <c r="N32" s="123"/>
      <c r="O32" s="123"/>
      <c r="P32" s="123"/>
      <c r="Q32" s="140"/>
      <c r="R32" s="121"/>
      <c r="S32" s="121"/>
      <c r="T32" s="121"/>
      <c r="U32" s="47" t="str">
        <f t="shared" si="1"/>
        <v/>
      </c>
      <c r="V32" s="161" t="str">
        <f t="shared" si="2"/>
        <v/>
      </c>
      <c r="W32" s="161" t="str">
        <f t="shared" si="3"/>
        <v/>
      </c>
      <c r="Y32" s="121"/>
      <c r="Z32" s="138"/>
      <c r="AA32" s="123"/>
      <c r="AB32" s="123"/>
      <c r="AC32" s="123"/>
      <c r="AD32" s="123"/>
      <c r="AE32" s="123"/>
      <c r="AF32" s="123"/>
      <c r="AG32" s="123"/>
      <c r="AH32" s="123"/>
      <c r="AI32" s="123"/>
      <c r="AJ32" s="123"/>
      <c r="AK32" s="123"/>
      <c r="AL32" s="123"/>
      <c r="AM32" s="123"/>
      <c r="AN32" s="140"/>
      <c r="AO32" s="121"/>
      <c r="AP32" s="121"/>
      <c r="AQ32" s="121"/>
      <c r="AR32" s="47" t="str">
        <f t="shared" si="4"/>
        <v/>
      </c>
      <c r="AS32" s="161" t="str">
        <f t="shared" si="0"/>
        <v/>
      </c>
      <c r="AT32" s="161" t="str">
        <f t="shared" si="5"/>
        <v/>
      </c>
    </row>
    <row r="33" spans="2:46" x14ac:dyDescent="0.25">
      <c r="B33" s="121"/>
      <c r="C33" s="138"/>
      <c r="D33" s="123"/>
      <c r="E33" s="123"/>
      <c r="F33" s="123"/>
      <c r="G33" s="123"/>
      <c r="H33" s="123"/>
      <c r="I33" s="123"/>
      <c r="J33" s="123"/>
      <c r="K33" s="123"/>
      <c r="L33" s="123"/>
      <c r="M33" s="123"/>
      <c r="N33" s="123"/>
      <c r="O33" s="123"/>
      <c r="P33" s="123"/>
      <c r="Q33" s="140"/>
      <c r="R33" s="121"/>
      <c r="S33" s="121"/>
      <c r="T33" s="121"/>
      <c r="U33" s="47" t="str">
        <f t="shared" si="1"/>
        <v/>
      </c>
      <c r="V33" s="161" t="str">
        <f t="shared" si="2"/>
        <v/>
      </c>
      <c r="W33" s="161" t="str">
        <f t="shared" si="3"/>
        <v/>
      </c>
      <c r="Y33" s="121"/>
      <c r="Z33" s="138"/>
      <c r="AA33" s="123"/>
      <c r="AB33" s="123"/>
      <c r="AC33" s="123"/>
      <c r="AD33" s="123"/>
      <c r="AE33" s="123"/>
      <c r="AF33" s="123"/>
      <c r="AG33" s="123"/>
      <c r="AH33" s="123"/>
      <c r="AI33" s="123"/>
      <c r="AJ33" s="123"/>
      <c r="AK33" s="123"/>
      <c r="AL33" s="123"/>
      <c r="AM33" s="123"/>
      <c r="AN33" s="140"/>
      <c r="AO33" s="121"/>
      <c r="AP33" s="121"/>
      <c r="AQ33" s="121"/>
      <c r="AR33" s="47" t="str">
        <f t="shared" si="4"/>
        <v/>
      </c>
      <c r="AS33" s="161" t="str">
        <f t="shared" si="0"/>
        <v/>
      </c>
      <c r="AT33" s="161" t="str">
        <f t="shared" si="5"/>
        <v/>
      </c>
    </row>
    <row r="34" spans="2:46" x14ac:dyDescent="0.25">
      <c r="B34" s="121"/>
      <c r="C34" s="138"/>
      <c r="D34" s="123"/>
      <c r="E34" s="123"/>
      <c r="F34" s="123"/>
      <c r="G34" s="123"/>
      <c r="H34" s="123"/>
      <c r="I34" s="123"/>
      <c r="J34" s="123"/>
      <c r="K34" s="123"/>
      <c r="L34" s="123"/>
      <c r="M34" s="123"/>
      <c r="N34" s="123"/>
      <c r="O34" s="123"/>
      <c r="P34" s="123"/>
      <c r="Q34" s="140"/>
      <c r="R34" s="121"/>
      <c r="S34" s="121"/>
      <c r="T34" s="121"/>
      <c r="U34" s="47" t="str">
        <f t="shared" si="1"/>
        <v/>
      </c>
      <c r="V34" s="161" t="str">
        <f t="shared" si="2"/>
        <v/>
      </c>
      <c r="W34" s="161" t="str">
        <f t="shared" si="3"/>
        <v/>
      </c>
      <c r="Y34" s="121"/>
      <c r="Z34" s="138"/>
      <c r="AA34" s="123"/>
      <c r="AB34" s="123"/>
      <c r="AC34" s="123"/>
      <c r="AD34" s="123"/>
      <c r="AE34" s="123"/>
      <c r="AF34" s="123"/>
      <c r="AG34" s="123"/>
      <c r="AH34" s="123"/>
      <c r="AI34" s="123"/>
      <c r="AJ34" s="123"/>
      <c r="AK34" s="123"/>
      <c r="AL34" s="123"/>
      <c r="AM34" s="123"/>
      <c r="AN34" s="140"/>
      <c r="AO34" s="121"/>
      <c r="AP34" s="121"/>
      <c r="AQ34" s="121"/>
      <c r="AR34" s="47" t="str">
        <f t="shared" si="4"/>
        <v/>
      </c>
      <c r="AS34" s="161" t="str">
        <f t="shared" si="0"/>
        <v/>
      </c>
      <c r="AT34" s="161" t="str">
        <f t="shared" si="5"/>
        <v/>
      </c>
    </row>
    <row r="35" spans="2:46" x14ac:dyDescent="0.25">
      <c r="B35" s="121"/>
      <c r="C35" s="138"/>
      <c r="D35" s="123"/>
      <c r="E35" s="123"/>
      <c r="F35" s="123"/>
      <c r="G35" s="123"/>
      <c r="H35" s="123"/>
      <c r="I35" s="123"/>
      <c r="J35" s="123"/>
      <c r="K35" s="123"/>
      <c r="L35" s="123"/>
      <c r="M35" s="123"/>
      <c r="N35" s="123"/>
      <c r="O35" s="123"/>
      <c r="P35" s="123"/>
      <c r="Q35" s="140"/>
      <c r="R35" s="121"/>
      <c r="S35" s="121"/>
      <c r="T35" s="121"/>
      <c r="U35" s="47" t="str">
        <f t="shared" si="1"/>
        <v/>
      </c>
      <c r="V35" s="161" t="str">
        <f t="shared" si="2"/>
        <v/>
      </c>
      <c r="W35" s="161" t="str">
        <f t="shared" si="3"/>
        <v/>
      </c>
      <c r="Y35" s="121"/>
      <c r="Z35" s="138"/>
      <c r="AA35" s="123"/>
      <c r="AB35" s="123"/>
      <c r="AC35" s="123"/>
      <c r="AD35" s="123"/>
      <c r="AE35" s="123"/>
      <c r="AF35" s="123"/>
      <c r="AG35" s="123"/>
      <c r="AH35" s="123"/>
      <c r="AI35" s="123"/>
      <c r="AJ35" s="123"/>
      <c r="AK35" s="123"/>
      <c r="AL35" s="123"/>
      <c r="AM35" s="123"/>
      <c r="AN35" s="140"/>
      <c r="AO35" s="121"/>
      <c r="AP35" s="121"/>
      <c r="AQ35" s="121"/>
      <c r="AR35" s="47" t="str">
        <f t="shared" si="4"/>
        <v/>
      </c>
      <c r="AS35" s="161" t="str">
        <f t="shared" si="0"/>
        <v/>
      </c>
      <c r="AT35" s="161" t="str">
        <f t="shared" si="5"/>
        <v/>
      </c>
    </row>
    <row r="36" spans="2:46" x14ac:dyDescent="0.25">
      <c r="B36" s="121"/>
      <c r="C36" s="138"/>
      <c r="D36" s="123"/>
      <c r="E36" s="123"/>
      <c r="F36" s="123"/>
      <c r="G36" s="123"/>
      <c r="H36" s="123"/>
      <c r="I36" s="123"/>
      <c r="J36" s="123"/>
      <c r="K36" s="123"/>
      <c r="L36" s="123"/>
      <c r="M36" s="123"/>
      <c r="N36" s="123"/>
      <c r="O36" s="123"/>
      <c r="P36" s="123"/>
      <c r="Q36" s="140"/>
      <c r="R36" s="121"/>
      <c r="S36" s="121"/>
      <c r="T36" s="121"/>
      <c r="U36" s="47" t="str">
        <f t="shared" si="1"/>
        <v/>
      </c>
      <c r="V36" s="161" t="str">
        <f t="shared" si="2"/>
        <v/>
      </c>
      <c r="W36" s="161" t="str">
        <f t="shared" si="3"/>
        <v/>
      </c>
      <c r="Y36" s="121"/>
      <c r="Z36" s="138"/>
      <c r="AA36" s="123"/>
      <c r="AB36" s="123"/>
      <c r="AC36" s="123"/>
      <c r="AD36" s="123"/>
      <c r="AE36" s="123"/>
      <c r="AF36" s="123"/>
      <c r="AG36" s="123"/>
      <c r="AH36" s="123"/>
      <c r="AI36" s="123"/>
      <c r="AJ36" s="123"/>
      <c r="AK36" s="123"/>
      <c r="AL36" s="123"/>
      <c r="AM36" s="123"/>
      <c r="AN36" s="140"/>
      <c r="AO36" s="121"/>
      <c r="AP36" s="121"/>
      <c r="AQ36" s="121"/>
      <c r="AR36" s="47" t="str">
        <f t="shared" si="4"/>
        <v/>
      </c>
      <c r="AS36" s="161" t="str">
        <f t="shared" si="0"/>
        <v/>
      </c>
      <c r="AT36" s="161" t="str">
        <f t="shared" si="5"/>
        <v/>
      </c>
    </row>
    <row r="37" spans="2:46" x14ac:dyDescent="0.25">
      <c r="B37" s="121"/>
      <c r="C37" s="138"/>
      <c r="D37" s="123"/>
      <c r="E37" s="123"/>
      <c r="F37" s="123"/>
      <c r="G37" s="123"/>
      <c r="H37" s="123"/>
      <c r="I37" s="123"/>
      <c r="J37" s="123"/>
      <c r="K37" s="123"/>
      <c r="L37" s="123"/>
      <c r="M37" s="123"/>
      <c r="N37" s="123"/>
      <c r="O37" s="123"/>
      <c r="P37" s="123"/>
      <c r="Q37" s="140"/>
      <c r="R37" s="121"/>
      <c r="S37" s="121"/>
      <c r="T37" s="121"/>
      <c r="U37" s="47" t="str">
        <f t="shared" si="1"/>
        <v/>
      </c>
      <c r="V37" s="161" t="str">
        <f t="shared" si="2"/>
        <v/>
      </c>
      <c r="W37" s="161" t="str">
        <f t="shared" si="3"/>
        <v/>
      </c>
      <c r="Y37" s="121"/>
      <c r="Z37" s="138"/>
      <c r="AA37" s="123"/>
      <c r="AB37" s="123"/>
      <c r="AC37" s="123"/>
      <c r="AD37" s="123"/>
      <c r="AE37" s="123"/>
      <c r="AF37" s="123"/>
      <c r="AG37" s="123"/>
      <c r="AH37" s="123"/>
      <c r="AI37" s="123"/>
      <c r="AJ37" s="123"/>
      <c r="AK37" s="123"/>
      <c r="AL37" s="123"/>
      <c r="AM37" s="123"/>
      <c r="AN37" s="140"/>
      <c r="AO37" s="121"/>
      <c r="AP37" s="121"/>
      <c r="AQ37" s="121"/>
      <c r="AR37" s="47" t="str">
        <f t="shared" si="4"/>
        <v/>
      </c>
      <c r="AS37" s="161" t="str">
        <f t="shared" si="0"/>
        <v/>
      </c>
      <c r="AT37" s="161" t="str">
        <f t="shared" si="5"/>
        <v/>
      </c>
    </row>
    <row r="38" spans="2:46" x14ac:dyDescent="0.25">
      <c r="B38" s="121"/>
      <c r="C38" s="138"/>
      <c r="D38" s="123"/>
      <c r="E38" s="123"/>
      <c r="F38" s="123"/>
      <c r="G38" s="123"/>
      <c r="H38" s="123"/>
      <c r="I38" s="123"/>
      <c r="J38" s="123"/>
      <c r="K38" s="123"/>
      <c r="L38" s="123"/>
      <c r="M38" s="123"/>
      <c r="N38" s="123"/>
      <c r="O38" s="123"/>
      <c r="P38" s="123"/>
      <c r="Q38" s="140"/>
      <c r="R38" s="121"/>
      <c r="S38" s="121"/>
      <c r="T38" s="121"/>
      <c r="U38" s="47" t="str">
        <f t="shared" si="1"/>
        <v/>
      </c>
      <c r="V38" s="161" t="str">
        <f t="shared" si="2"/>
        <v/>
      </c>
      <c r="W38" s="161" t="str">
        <f t="shared" si="3"/>
        <v/>
      </c>
      <c r="Y38" s="121"/>
      <c r="Z38" s="138"/>
      <c r="AA38" s="123"/>
      <c r="AB38" s="123"/>
      <c r="AC38" s="123"/>
      <c r="AD38" s="123"/>
      <c r="AE38" s="123"/>
      <c r="AF38" s="123"/>
      <c r="AG38" s="123"/>
      <c r="AH38" s="123"/>
      <c r="AI38" s="123"/>
      <c r="AJ38" s="123"/>
      <c r="AK38" s="123"/>
      <c r="AL38" s="123"/>
      <c r="AM38" s="123"/>
      <c r="AN38" s="140"/>
      <c r="AO38" s="121"/>
      <c r="AP38" s="121"/>
      <c r="AQ38" s="121"/>
      <c r="AR38" s="47" t="str">
        <f t="shared" si="4"/>
        <v/>
      </c>
      <c r="AS38" s="161" t="str">
        <f t="shared" si="0"/>
        <v/>
      </c>
      <c r="AT38" s="161" t="str">
        <f t="shared" si="5"/>
        <v/>
      </c>
    </row>
    <row r="39" spans="2:46" x14ac:dyDescent="0.25">
      <c r="B39" s="121"/>
      <c r="C39" s="138"/>
      <c r="D39" s="123"/>
      <c r="E39" s="123"/>
      <c r="F39" s="123"/>
      <c r="G39" s="123"/>
      <c r="H39" s="123"/>
      <c r="I39" s="123"/>
      <c r="J39" s="123"/>
      <c r="K39" s="123"/>
      <c r="L39" s="123"/>
      <c r="M39" s="123"/>
      <c r="N39" s="123"/>
      <c r="O39" s="123"/>
      <c r="P39" s="123"/>
      <c r="Q39" s="140"/>
      <c r="R39" s="121"/>
      <c r="S39" s="121"/>
      <c r="T39" s="121"/>
      <c r="U39" s="47" t="str">
        <f t="shared" si="1"/>
        <v/>
      </c>
      <c r="V39" s="161" t="str">
        <f t="shared" si="2"/>
        <v/>
      </c>
      <c r="W39" s="161" t="str">
        <f t="shared" si="3"/>
        <v/>
      </c>
      <c r="Y39" s="121"/>
      <c r="Z39" s="138"/>
      <c r="AA39" s="123"/>
      <c r="AB39" s="123"/>
      <c r="AC39" s="123"/>
      <c r="AD39" s="123"/>
      <c r="AE39" s="123"/>
      <c r="AF39" s="123"/>
      <c r="AG39" s="123"/>
      <c r="AH39" s="123"/>
      <c r="AI39" s="123"/>
      <c r="AJ39" s="123"/>
      <c r="AK39" s="123"/>
      <c r="AL39" s="123"/>
      <c r="AM39" s="123"/>
      <c r="AN39" s="140"/>
      <c r="AO39" s="121"/>
      <c r="AP39" s="121"/>
      <c r="AQ39" s="121"/>
      <c r="AR39" s="47" t="str">
        <f t="shared" si="4"/>
        <v/>
      </c>
      <c r="AS39" s="161" t="str">
        <f t="shared" si="0"/>
        <v/>
      </c>
      <c r="AT39" s="161" t="str">
        <f t="shared" si="5"/>
        <v/>
      </c>
    </row>
    <row r="40" spans="2:46" x14ac:dyDescent="0.25">
      <c r="B40" s="121"/>
      <c r="C40" s="138"/>
      <c r="D40" s="123"/>
      <c r="E40" s="123"/>
      <c r="F40" s="123"/>
      <c r="G40" s="123"/>
      <c r="H40" s="123"/>
      <c r="I40" s="123"/>
      <c r="J40" s="123"/>
      <c r="K40" s="123"/>
      <c r="L40" s="123"/>
      <c r="M40" s="123"/>
      <c r="N40" s="123"/>
      <c r="O40" s="123"/>
      <c r="P40" s="123"/>
      <c r="Q40" s="140"/>
      <c r="R40" s="121"/>
      <c r="S40" s="121"/>
      <c r="T40" s="121"/>
      <c r="U40" s="47" t="str">
        <f t="shared" si="1"/>
        <v/>
      </c>
      <c r="V40" s="161" t="str">
        <f t="shared" si="2"/>
        <v/>
      </c>
      <c r="W40" s="161" t="str">
        <f t="shared" si="3"/>
        <v/>
      </c>
      <c r="Y40" s="121"/>
      <c r="Z40" s="138"/>
      <c r="AA40" s="123"/>
      <c r="AB40" s="123"/>
      <c r="AC40" s="123"/>
      <c r="AD40" s="123"/>
      <c r="AE40" s="123"/>
      <c r="AF40" s="123"/>
      <c r="AG40" s="123"/>
      <c r="AH40" s="123"/>
      <c r="AI40" s="123"/>
      <c r="AJ40" s="123"/>
      <c r="AK40" s="123"/>
      <c r="AL40" s="123"/>
      <c r="AM40" s="123"/>
      <c r="AN40" s="140"/>
      <c r="AO40" s="121"/>
      <c r="AP40" s="121"/>
      <c r="AQ40" s="121"/>
      <c r="AR40" s="47" t="str">
        <f t="shared" si="4"/>
        <v/>
      </c>
      <c r="AS40" s="161" t="str">
        <f t="shared" si="0"/>
        <v/>
      </c>
      <c r="AT40" s="161" t="str">
        <f t="shared" si="5"/>
        <v/>
      </c>
    </row>
    <row r="41" spans="2:46" x14ac:dyDescent="0.25">
      <c r="B41" s="121"/>
      <c r="C41" s="138"/>
      <c r="D41" s="123"/>
      <c r="E41" s="123"/>
      <c r="F41" s="123"/>
      <c r="G41" s="123"/>
      <c r="H41" s="123"/>
      <c r="I41" s="123"/>
      <c r="J41" s="123"/>
      <c r="K41" s="123"/>
      <c r="L41" s="123"/>
      <c r="M41" s="123"/>
      <c r="N41" s="123"/>
      <c r="O41" s="123"/>
      <c r="P41" s="123"/>
      <c r="Q41" s="140"/>
      <c r="R41" s="121"/>
      <c r="S41" s="121"/>
      <c r="T41" s="121"/>
      <c r="U41" s="47" t="str">
        <f t="shared" si="1"/>
        <v/>
      </c>
      <c r="V41" s="161" t="str">
        <f t="shared" si="2"/>
        <v/>
      </c>
      <c r="W41" s="161" t="str">
        <f t="shared" si="3"/>
        <v/>
      </c>
      <c r="Y41" s="121"/>
      <c r="Z41" s="138"/>
      <c r="AA41" s="123"/>
      <c r="AB41" s="123"/>
      <c r="AC41" s="123"/>
      <c r="AD41" s="123"/>
      <c r="AE41" s="123"/>
      <c r="AF41" s="123"/>
      <c r="AG41" s="123"/>
      <c r="AH41" s="123"/>
      <c r="AI41" s="123"/>
      <c r="AJ41" s="123"/>
      <c r="AK41" s="123"/>
      <c r="AL41" s="123"/>
      <c r="AM41" s="123"/>
      <c r="AN41" s="140"/>
      <c r="AO41" s="121"/>
      <c r="AP41" s="121"/>
      <c r="AQ41" s="121"/>
      <c r="AR41" s="47" t="str">
        <f t="shared" si="4"/>
        <v/>
      </c>
      <c r="AS41" s="161" t="str">
        <f t="shared" si="0"/>
        <v/>
      </c>
      <c r="AT41" s="161" t="str">
        <f t="shared" si="5"/>
        <v/>
      </c>
    </row>
    <row r="42" spans="2:46" x14ac:dyDescent="0.25">
      <c r="B42" s="121"/>
      <c r="C42" s="138"/>
      <c r="D42" s="123"/>
      <c r="E42" s="123"/>
      <c r="F42" s="123"/>
      <c r="G42" s="123"/>
      <c r="H42" s="123"/>
      <c r="I42" s="123"/>
      <c r="J42" s="123"/>
      <c r="K42" s="123"/>
      <c r="L42" s="123"/>
      <c r="M42" s="123"/>
      <c r="N42" s="123"/>
      <c r="O42" s="123"/>
      <c r="P42" s="123"/>
      <c r="Q42" s="140"/>
      <c r="R42" s="121"/>
      <c r="S42" s="121"/>
      <c r="T42" s="121"/>
      <c r="U42" s="47" t="str">
        <f t="shared" si="1"/>
        <v/>
      </c>
      <c r="V42" s="161" t="str">
        <f t="shared" si="2"/>
        <v/>
      </c>
      <c r="W42" s="161" t="str">
        <f t="shared" si="3"/>
        <v/>
      </c>
      <c r="Y42" s="121"/>
      <c r="Z42" s="138"/>
      <c r="AA42" s="123"/>
      <c r="AB42" s="123"/>
      <c r="AC42" s="123"/>
      <c r="AD42" s="123"/>
      <c r="AE42" s="123"/>
      <c r="AF42" s="123"/>
      <c r="AG42" s="123"/>
      <c r="AH42" s="123"/>
      <c r="AI42" s="123"/>
      <c r="AJ42" s="123"/>
      <c r="AK42" s="123"/>
      <c r="AL42" s="123"/>
      <c r="AM42" s="123"/>
      <c r="AN42" s="140"/>
      <c r="AO42" s="121"/>
      <c r="AP42" s="121"/>
      <c r="AQ42" s="121"/>
      <c r="AR42" s="47" t="str">
        <f t="shared" si="4"/>
        <v/>
      </c>
      <c r="AS42" s="161" t="str">
        <f t="shared" si="0"/>
        <v/>
      </c>
      <c r="AT42" s="161" t="str">
        <f t="shared" si="5"/>
        <v/>
      </c>
    </row>
    <row r="43" spans="2:46" x14ac:dyDescent="0.25">
      <c r="B43" s="121"/>
      <c r="C43" s="138"/>
      <c r="D43" s="123"/>
      <c r="E43" s="123"/>
      <c r="F43" s="123"/>
      <c r="G43" s="123"/>
      <c r="H43" s="123"/>
      <c r="I43" s="123"/>
      <c r="J43" s="123"/>
      <c r="K43" s="123"/>
      <c r="L43" s="123"/>
      <c r="M43" s="123"/>
      <c r="N43" s="123"/>
      <c r="O43" s="123"/>
      <c r="P43" s="123"/>
      <c r="Q43" s="140"/>
      <c r="R43" s="121"/>
      <c r="S43" s="121"/>
      <c r="T43" s="121"/>
      <c r="U43" s="47" t="str">
        <f t="shared" si="1"/>
        <v/>
      </c>
      <c r="V43" s="161" t="str">
        <f t="shared" si="2"/>
        <v/>
      </c>
      <c r="W43" s="161" t="str">
        <f t="shared" si="3"/>
        <v/>
      </c>
      <c r="Y43" s="121"/>
      <c r="Z43" s="138"/>
      <c r="AA43" s="123"/>
      <c r="AB43" s="123"/>
      <c r="AC43" s="123"/>
      <c r="AD43" s="123"/>
      <c r="AE43" s="123"/>
      <c r="AF43" s="123"/>
      <c r="AG43" s="123"/>
      <c r="AH43" s="123"/>
      <c r="AI43" s="123"/>
      <c r="AJ43" s="123"/>
      <c r="AK43" s="123"/>
      <c r="AL43" s="123"/>
      <c r="AM43" s="123"/>
      <c r="AN43" s="140"/>
      <c r="AO43" s="121"/>
      <c r="AP43" s="121"/>
      <c r="AQ43" s="121"/>
      <c r="AR43" s="47" t="str">
        <f t="shared" si="4"/>
        <v/>
      </c>
      <c r="AS43" s="161" t="str">
        <f t="shared" si="0"/>
        <v/>
      </c>
      <c r="AT43" s="161" t="str">
        <f t="shared" si="5"/>
        <v/>
      </c>
    </row>
    <row r="44" spans="2:46" x14ac:dyDescent="0.25">
      <c r="B44" s="121"/>
      <c r="C44" s="138"/>
      <c r="D44" s="123"/>
      <c r="E44" s="123"/>
      <c r="F44" s="123"/>
      <c r="G44" s="123"/>
      <c r="H44" s="123"/>
      <c r="I44" s="123"/>
      <c r="J44" s="123"/>
      <c r="K44" s="123"/>
      <c r="L44" s="123"/>
      <c r="M44" s="123"/>
      <c r="N44" s="123"/>
      <c r="O44" s="123"/>
      <c r="P44" s="123"/>
      <c r="Q44" s="140"/>
      <c r="R44" s="121"/>
      <c r="S44" s="121"/>
      <c r="T44" s="121"/>
      <c r="U44" s="47" t="str">
        <f t="shared" si="1"/>
        <v/>
      </c>
      <c r="V44" s="161" t="str">
        <f t="shared" si="2"/>
        <v/>
      </c>
      <c r="W44" s="161" t="str">
        <f t="shared" si="3"/>
        <v/>
      </c>
      <c r="Y44" s="121"/>
      <c r="Z44" s="138"/>
      <c r="AA44" s="123"/>
      <c r="AB44" s="123"/>
      <c r="AC44" s="123"/>
      <c r="AD44" s="123"/>
      <c r="AE44" s="123"/>
      <c r="AF44" s="123"/>
      <c r="AG44" s="123"/>
      <c r="AH44" s="123"/>
      <c r="AI44" s="123"/>
      <c r="AJ44" s="123"/>
      <c r="AK44" s="123"/>
      <c r="AL44" s="123"/>
      <c r="AM44" s="123"/>
      <c r="AN44" s="140"/>
      <c r="AO44" s="121"/>
      <c r="AP44" s="121"/>
      <c r="AQ44" s="121"/>
      <c r="AR44" s="47" t="str">
        <f t="shared" si="4"/>
        <v/>
      </c>
      <c r="AS44" s="161" t="str">
        <f t="shared" si="0"/>
        <v/>
      </c>
      <c r="AT44" s="161" t="str">
        <f t="shared" si="5"/>
        <v/>
      </c>
    </row>
    <row r="45" spans="2:46" x14ac:dyDescent="0.25">
      <c r="B45" s="121"/>
      <c r="C45" s="138"/>
      <c r="D45" s="123"/>
      <c r="E45" s="123"/>
      <c r="F45" s="123"/>
      <c r="G45" s="123"/>
      <c r="H45" s="123"/>
      <c r="I45" s="123"/>
      <c r="J45" s="123"/>
      <c r="K45" s="123"/>
      <c r="L45" s="123"/>
      <c r="M45" s="123"/>
      <c r="N45" s="123"/>
      <c r="O45" s="123"/>
      <c r="P45" s="123"/>
      <c r="Q45" s="140"/>
      <c r="R45" s="121"/>
      <c r="S45" s="121"/>
      <c r="T45" s="121"/>
      <c r="U45" s="47" t="str">
        <f t="shared" si="1"/>
        <v/>
      </c>
      <c r="V45" s="161" t="str">
        <f t="shared" si="2"/>
        <v/>
      </c>
      <c r="W45" s="161" t="str">
        <f t="shared" si="3"/>
        <v/>
      </c>
      <c r="Y45" s="121"/>
      <c r="Z45" s="138"/>
      <c r="AA45" s="123"/>
      <c r="AB45" s="123"/>
      <c r="AC45" s="123"/>
      <c r="AD45" s="123"/>
      <c r="AE45" s="123"/>
      <c r="AF45" s="123"/>
      <c r="AG45" s="123"/>
      <c r="AH45" s="123"/>
      <c r="AI45" s="123"/>
      <c r="AJ45" s="123"/>
      <c r="AK45" s="123"/>
      <c r="AL45" s="123"/>
      <c r="AM45" s="123"/>
      <c r="AN45" s="140"/>
      <c r="AO45" s="121"/>
      <c r="AP45" s="121"/>
      <c r="AQ45" s="121"/>
      <c r="AR45" s="47" t="str">
        <f t="shared" si="4"/>
        <v/>
      </c>
      <c r="AS45" s="161" t="str">
        <f t="shared" si="0"/>
        <v/>
      </c>
      <c r="AT45" s="161" t="str">
        <f t="shared" si="5"/>
        <v/>
      </c>
    </row>
    <row r="46" spans="2:46" x14ac:dyDescent="0.25">
      <c r="B46" s="121"/>
      <c r="C46" s="138"/>
      <c r="D46" s="123"/>
      <c r="E46" s="123"/>
      <c r="F46" s="123"/>
      <c r="G46" s="123"/>
      <c r="H46" s="123"/>
      <c r="I46" s="123"/>
      <c r="J46" s="123"/>
      <c r="K46" s="123"/>
      <c r="L46" s="123"/>
      <c r="M46" s="123"/>
      <c r="N46" s="123"/>
      <c r="O46" s="123"/>
      <c r="P46" s="123"/>
      <c r="Q46" s="140"/>
      <c r="R46" s="121"/>
      <c r="S46" s="121"/>
      <c r="T46" s="121"/>
      <c r="U46" s="47" t="str">
        <f t="shared" si="1"/>
        <v/>
      </c>
      <c r="V46" s="161" t="str">
        <f t="shared" si="2"/>
        <v/>
      </c>
      <c r="W46" s="161" t="str">
        <f t="shared" si="3"/>
        <v/>
      </c>
      <c r="Y46" s="121"/>
      <c r="Z46" s="138"/>
      <c r="AA46" s="123"/>
      <c r="AB46" s="123"/>
      <c r="AC46" s="123"/>
      <c r="AD46" s="123"/>
      <c r="AE46" s="123"/>
      <c r="AF46" s="123"/>
      <c r="AG46" s="123"/>
      <c r="AH46" s="123"/>
      <c r="AI46" s="123"/>
      <c r="AJ46" s="123"/>
      <c r="AK46" s="123"/>
      <c r="AL46" s="123"/>
      <c r="AM46" s="123"/>
      <c r="AN46" s="140"/>
      <c r="AO46" s="121"/>
      <c r="AP46" s="121"/>
      <c r="AQ46" s="121"/>
      <c r="AR46" s="47" t="str">
        <f t="shared" si="4"/>
        <v/>
      </c>
      <c r="AS46" s="161" t="str">
        <f t="shared" si="0"/>
        <v/>
      </c>
      <c r="AT46" s="161" t="str">
        <f t="shared" si="5"/>
        <v/>
      </c>
    </row>
    <row r="47" spans="2:46" x14ac:dyDescent="0.25">
      <c r="B47" s="121"/>
      <c r="C47" s="138"/>
      <c r="D47" s="123"/>
      <c r="E47" s="123"/>
      <c r="F47" s="123"/>
      <c r="G47" s="123"/>
      <c r="H47" s="123"/>
      <c r="I47" s="123"/>
      <c r="J47" s="123"/>
      <c r="K47" s="123"/>
      <c r="L47" s="123"/>
      <c r="M47" s="123"/>
      <c r="N47" s="123"/>
      <c r="O47" s="123"/>
      <c r="P47" s="123"/>
      <c r="Q47" s="140"/>
      <c r="R47" s="121"/>
      <c r="S47" s="121"/>
      <c r="T47" s="121"/>
      <c r="U47" s="47" t="str">
        <f t="shared" si="1"/>
        <v/>
      </c>
      <c r="V47" s="161" t="str">
        <f t="shared" si="2"/>
        <v/>
      </c>
      <c r="W47" s="161" t="str">
        <f t="shared" si="3"/>
        <v/>
      </c>
      <c r="Y47" s="121"/>
      <c r="Z47" s="138"/>
      <c r="AA47" s="123"/>
      <c r="AB47" s="123"/>
      <c r="AC47" s="123"/>
      <c r="AD47" s="123"/>
      <c r="AE47" s="123"/>
      <c r="AF47" s="123"/>
      <c r="AG47" s="123"/>
      <c r="AH47" s="123"/>
      <c r="AI47" s="123"/>
      <c r="AJ47" s="123"/>
      <c r="AK47" s="123"/>
      <c r="AL47" s="123"/>
      <c r="AM47" s="123"/>
      <c r="AN47" s="140"/>
      <c r="AO47" s="121"/>
      <c r="AP47" s="121"/>
      <c r="AQ47" s="121"/>
      <c r="AR47" s="47" t="str">
        <f t="shared" si="4"/>
        <v/>
      </c>
      <c r="AS47" s="161" t="str">
        <f t="shared" si="0"/>
        <v/>
      </c>
      <c r="AT47" s="161" t="str">
        <f t="shared" si="5"/>
        <v/>
      </c>
    </row>
    <row r="48" spans="2:46" x14ac:dyDescent="0.25">
      <c r="B48" s="121"/>
      <c r="C48" s="138"/>
      <c r="D48" s="123"/>
      <c r="E48" s="123"/>
      <c r="F48" s="123"/>
      <c r="G48" s="123"/>
      <c r="H48" s="123"/>
      <c r="I48" s="123"/>
      <c r="J48" s="123"/>
      <c r="K48" s="123"/>
      <c r="L48" s="123"/>
      <c r="M48" s="123"/>
      <c r="N48" s="123"/>
      <c r="O48" s="123"/>
      <c r="P48" s="123"/>
      <c r="Q48" s="140"/>
      <c r="R48" s="121"/>
      <c r="S48" s="121"/>
      <c r="T48" s="121"/>
      <c r="U48" s="47" t="str">
        <f t="shared" si="1"/>
        <v/>
      </c>
      <c r="V48" s="161" t="str">
        <f t="shared" si="2"/>
        <v/>
      </c>
      <c r="W48" s="161" t="str">
        <f t="shared" si="3"/>
        <v/>
      </c>
      <c r="Y48" s="121"/>
      <c r="Z48" s="138"/>
      <c r="AA48" s="123"/>
      <c r="AB48" s="123"/>
      <c r="AC48" s="123"/>
      <c r="AD48" s="123"/>
      <c r="AE48" s="123"/>
      <c r="AF48" s="123"/>
      <c r="AG48" s="123"/>
      <c r="AH48" s="123"/>
      <c r="AI48" s="123"/>
      <c r="AJ48" s="123"/>
      <c r="AK48" s="123"/>
      <c r="AL48" s="123"/>
      <c r="AM48" s="123"/>
      <c r="AN48" s="140"/>
      <c r="AO48" s="121"/>
      <c r="AP48" s="121"/>
      <c r="AQ48" s="121"/>
      <c r="AR48" s="47" t="str">
        <f t="shared" si="4"/>
        <v/>
      </c>
      <c r="AS48" s="161" t="str">
        <f t="shared" si="0"/>
        <v/>
      </c>
      <c r="AT48" s="161" t="str">
        <f t="shared" si="5"/>
        <v/>
      </c>
    </row>
    <row r="49" spans="2:46" x14ac:dyDescent="0.25">
      <c r="B49" s="121"/>
      <c r="C49" s="138"/>
      <c r="D49" s="123"/>
      <c r="E49" s="123"/>
      <c r="F49" s="123"/>
      <c r="G49" s="123"/>
      <c r="H49" s="123"/>
      <c r="I49" s="123"/>
      <c r="J49" s="123"/>
      <c r="K49" s="123"/>
      <c r="L49" s="123"/>
      <c r="M49" s="123"/>
      <c r="N49" s="123"/>
      <c r="O49" s="123"/>
      <c r="P49" s="123"/>
      <c r="Q49" s="140"/>
      <c r="R49" s="121"/>
      <c r="S49" s="121"/>
      <c r="T49" s="121"/>
      <c r="U49" s="47" t="str">
        <f t="shared" si="1"/>
        <v/>
      </c>
      <c r="V49" s="161" t="str">
        <f t="shared" si="2"/>
        <v/>
      </c>
      <c r="W49" s="161" t="str">
        <f t="shared" si="3"/>
        <v/>
      </c>
      <c r="Y49" s="121"/>
      <c r="Z49" s="138"/>
      <c r="AA49" s="123"/>
      <c r="AB49" s="123"/>
      <c r="AC49" s="123"/>
      <c r="AD49" s="123"/>
      <c r="AE49" s="123"/>
      <c r="AF49" s="123"/>
      <c r="AG49" s="123"/>
      <c r="AH49" s="123"/>
      <c r="AI49" s="123"/>
      <c r="AJ49" s="123"/>
      <c r="AK49" s="123"/>
      <c r="AL49" s="123"/>
      <c r="AM49" s="123"/>
      <c r="AN49" s="140"/>
      <c r="AO49" s="121"/>
      <c r="AP49" s="121"/>
      <c r="AQ49" s="121"/>
      <c r="AR49" s="47" t="str">
        <f t="shared" si="4"/>
        <v/>
      </c>
      <c r="AS49" s="161" t="str">
        <f t="shared" si="0"/>
        <v/>
      </c>
      <c r="AT49" s="161" t="str">
        <f t="shared" si="5"/>
        <v/>
      </c>
    </row>
    <row r="50" spans="2:46" x14ac:dyDescent="0.25">
      <c r="B50" s="121"/>
      <c r="C50" s="138"/>
      <c r="D50" s="123"/>
      <c r="E50" s="123"/>
      <c r="F50" s="123"/>
      <c r="G50" s="123"/>
      <c r="H50" s="123"/>
      <c r="I50" s="123"/>
      <c r="J50" s="123"/>
      <c r="K50" s="123"/>
      <c r="L50" s="123"/>
      <c r="M50" s="123"/>
      <c r="N50" s="123"/>
      <c r="O50" s="123"/>
      <c r="P50" s="123"/>
      <c r="Q50" s="140"/>
      <c r="R50" s="121"/>
      <c r="S50" s="121"/>
      <c r="T50" s="121"/>
      <c r="U50" s="47" t="str">
        <f t="shared" si="1"/>
        <v/>
      </c>
      <c r="V50" s="161" t="str">
        <f t="shared" si="2"/>
        <v/>
      </c>
      <c r="W50" s="161" t="str">
        <f t="shared" si="3"/>
        <v/>
      </c>
      <c r="Y50" s="121"/>
      <c r="Z50" s="138"/>
      <c r="AA50" s="123"/>
      <c r="AB50" s="123"/>
      <c r="AC50" s="123"/>
      <c r="AD50" s="123"/>
      <c r="AE50" s="123"/>
      <c r="AF50" s="123"/>
      <c r="AG50" s="123"/>
      <c r="AH50" s="123"/>
      <c r="AI50" s="123"/>
      <c r="AJ50" s="123"/>
      <c r="AK50" s="123"/>
      <c r="AL50" s="123"/>
      <c r="AM50" s="123"/>
      <c r="AN50" s="140"/>
      <c r="AO50" s="121"/>
      <c r="AP50" s="121"/>
      <c r="AQ50" s="121"/>
      <c r="AR50" s="47" t="str">
        <f t="shared" si="4"/>
        <v/>
      </c>
      <c r="AS50" s="161" t="str">
        <f t="shared" si="0"/>
        <v/>
      </c>
      <c r="AT50" s="161" t="str">
        <f t="shared" si="5"/>
        <v/>
      </c>
    </row>
    <row r="51" spans="2:46" x14ac:dyDescent="0.25">
      <c r="B51" s="121"/>
      <c r="C51" s="138"/>
      <c r="D51" s="123"/>
      <c r="E51" s="123"/>
      <c r="F51" s="123"/>
      <c r="G51" s="123"/>
      <c r="H51" s="123"/>
      <c r="I51" s="123"/>
      <c r="J51" s="123"/>
      <c r="K51" s="123"/>
      <c r="L51" s="123"/>
      <c r="M51" s="123"/>
      <c r="N51" s="123"/>
      <c r="O51" s="123"/>
      <c r="P51" s="123"/>
      <c r="Q51" s="140"/>
      <c r="R51" s="121"/>
      <c r="S51" s="121"/>
      <c r="T51" s="121"/>
      <c r="U51" s="47" t="str">
        <f t="shared" si="1"/>
        <v/>
      </c>
      <c r="V51" s="161" t="str">
        <f t="shared" si="2"/>
        <v/>
      </c>
      <c r="W51" s="161" t="str">
        <f t="shared" si="3"/>
        <v/>
      </c>
      <c r="Y51" s="121"/>
      <c r="Z51" s="138"/>
      <c r="AA51" s="123"/>
      <c r="AB51" s="123"/>
      <c r="AC51" s="123"/>
      <c r="AD51" s="123"/>
      <c r="AE51" s="123"/>
      <c r="AF51" s="123"/>
      <c r="AG51" s="123"/>
      <c r="AH51" s="123"/>
      <c r="AI51" s="123"/>
      <c r="AJ51" s="123"/>
      <c r="AK51" s="123"/>
      <c r="AL51" s="123"/>
      <c r="AM51" s="123"/>
      <c r="AN51" s="140"/>
      <c r="AO51" s="121"/>
      <c r="AP51" s="121"/>
      <c r="AQ51" s="121"/>
      <c r="AR51" s="47" t="str">
        <f t="shared" si="4"/>
        <v/>
      </c>
      <c r="AS51" s="161" t="str">
        <f t="shared" si="0"/>
        <v/>
      </c>
      <c r="AT51" s="161" t="str">
        <f t="shared" si="5"/>
        <v/>
      </c>
    </row>
    <row r="52" spans="2:46" x14ac:dyDescent="0.25">
      <c r="B52" s="121"/>
      <c r="C52" s="138"/>
      <c r="D52" s="123"/>
      <c r="E52" s="123"/>
      <c r="F52" s="123"/>
      <c r="G52" s="123"/>
      <c r="H52" s="123"/>
      <c r="I52" s="123"/>
      <c r="J52" s="123"/>
      <c r="K52" s="123"/>
      <c r="L52" s="123"/>
      <c r="M52" s="123"/>
      <c r="N52" s="123"/>
      <c r="O52" s="123"/>
      <c r="P52" s="123"/>
      <c r="Q52" s="140"/>
      <c r="R52" s="121"/>
      <c r="S52" s="121"/>
      <c r="T52" s="121"/>
      <c r="U52" s="47" t="str">
        <f t="shared" si="1"/>
        <v/>
      </c>
      <c r="V52" s="161" t="str">
        <f t="shared" si="2"/>
        <v/>
      </c>
      <c r="W52" s="161" t="str">
        <f t="shared" si="3"/>
        <v/>
      </c>
      <c r="Y52" s="121"/>
      <c r="Z52" s="138"/>
      <c r="AA52" s="123"/>
      <c r="AB52" s="123"/>
      <c r="AC52" s="123"/>
      <c r="AD52" s="123"/>
      <c r="AE52" s="123"/>
      <c r="AF52" s="123"/>
      <c r="AG52" s="123"/>
      <c r="AH52" s="123"/>
      <c r="AI52" s="123"/>
      <c r="AJ52" s="123"/>
      <c r="AK52" s="123"/>
      <c r="AL52" s="123"/>
      <c r="AM52" s="123"/>
      <c r="AN52" s="140"/>
      <c r="AO52" s="121"/>
      <c r="AP52" s="121"/>
      <c r="AQ52" s="121"/>
      <c r="AR52" s="47" t="str">
        <f t="shared" si="4"/>
        <v/>
      </c>
      <c r="AS52" s="161" t="str">
        <f t="shared" si="0"/>
        <v/>
      </c>
      <c r="AT52" s="161" t="str">
        <f t="shared" si="5"/>
        <v/>
      </c>
    </row>
    <row r="53" spans="2:46" x14ac:dyDescent="0.25">
      <c r="B53" s="121"/>
      <c r="C53" s="138"/>
      <c r="D53" s="123"/>
      <c r="E53" s="123"/>
      <c r="F53" s="123"/>
      <c r="G53" s="123"/>
      <c r="H53" s="123"/>
      <c r="I53" s="123"/>
      <c r="J53" s="123"/>
      <c r="K53" s="123"/>
      <c r="L53" s="123"/>
      <c r="M53" s="123"/>
      <c r="N53" s="123"/>
      <c r="O53" s="123"/>
      <c r="P53" s="123"/>
      <c r="Q53" s="140"/>
      <c r="R53" s="121"/>
      <c r="S53" s="121"/>
      <c r="T53" s="121"/>
      <c r="U53" s="47" t="str">
        <f t="shared" si="1"/>
        <v/>
      </c>
      <c r="V53" s="161" t="str">
        <f t="shared" si="2"/>
        <v/>
      </c>
      <c r="W53" s="161" t="str">
        <f t="shared" si="3"/>
        <v/>
      </c>
      <c r="Y53" s="121"/>
      <c r="Z53" s="138"/>
      <c r="AA53" s="123"/>
      <c r="AB53" s="123"/>
      <c r="AC53" s="123"/>
      <c r="AD53" s="123"/>
      <c r="AE53" s="123"/>
      <c r="AF53" s="123"/>
      <c r="AG53" s="123"/>
      <c r="AH53" s="123"/>
      <c r="AI53" s="123"/>
      <c r="AJ53" s="123"/>
      <c r="AK53" s="123"/>
      <c r="AL53" s="123"/>
      <c r="AM53" s="123"/>
      <c r="AN53" s="140"/>
      <c r="AO53" s="121"/>
      <c r="AP53" s="121"/>
      <c r="AQ53" s="121"/>
      <c r="AR53" s="47" t="str">
        <f t="shared" si="4"/>
        <v/>
      </c>
      <c r="AS53" s="161" t="str">
        <f t="shared" si="0"/>
        <v/>
      </c>
      <c r="AT53" s="161" t="str">
        <f t="shared" si="5"/>
        <v/>
      </c>
    </row>
    <row r="54" spans="2:46" x14ac:dyDescent="0.25">
      <c r="B54" s="121"/>
      <c r="C54" s="138"/>
      <c r="D54" s="123"/>
      <c r="E54" s="123"/>
      <c r="F54" s="123"/>
      <c r="G54" s="123"/>
      <c r="H54" s="123"/>
      <c r="I54" s="123"/>
      <c r="J54" s="123"/>
      <c r="K54" s="123"/>
      <c r="L54" s="123"/>
      <c r="M54" s="123"/>
      <c r="N54" s="123"/>
      <c r="O54" s="123"/>
      <c r="P54" s="123"/>
      <c r="Q54" s="140"/>
      <c r="R54" s="121"/>
      <c r="S54" s="121"/>
      <c r="T54" s="121"/>
      <c r="U54" s="47" t="str">
        <f t="shared" si="1"/>
        <v/>
      </c>
      <c r="V54" s="161" t="str">
        <f t="shared" si="2"/>
        <v/>
      </c>
      <c r="W54" s="161" t="str">
        <f t="shared" si="3"/>
        <v/>
      </c>
      <c r="Y54" s="121"/>
      <c r="Z54" s="138"/>
      <c r="AA54" s="123"/>
      <c r="AB54" s="123"/>
      <c r="AC54" s="123"/>
      <c r="AD54" s="123"/>
      <c r="AE54" s="123"/>
      <c r="AF54" s="123"/>
      <c r="AG54" s="123"/>
      <c r="AH54" s="123"/>
      <c r="AI54" s="123"/>
      <c r="AJ54" s="123"/>
      <c r="AK54" s="123"/>
      <c r="AL54" s="123"/>
      <c r="AM54" s="123"/>
      <c r="AN54" s="140"/>
      <c r="AO54" s="121"/>
      <c r="AP54" s="121"/>
      <c r="AQ54" s="121"/>
      <c r="AR54" s="47" t="str">
        <f t="shared" si="4"/>
        <v/>
      </c>
      <c r="AS54" s="161" t="str">
        <f t="shared" si="0"/>
        <v/>
      </c>
      <c r="AT54" s="161" t="str">
        <f t="shared" si="5"/>
        <v/>
      </c>
    </row>
    <row r="55" spans="2:46" x14ac:dyDescent="0.25">
      <c r="B55" s="121"/>
      <c r="C55" s="138"/>
      <c r="D55" s="123"/>
      <c r="E55" s="123"/>
      <c r="F55" s="123"/>
      <c r="G55" s="123"/>
      <c r="H55" s="123"/>
      <c r="I55" s="123"/>
      <c r="J55" s="123"/>
      <c r="K55" s="123"/>
      <c r="L55" s="123"/>
      <c r="M55" s="123"/>
      <c r="N55" s="123"/>
      <c r="O55" s="123"/>
      <c r="P55" s="123"/>
      <c r="Q55" s="140"/>
      <c r="R55" s="121"/>
      <c r="S55" s="121"/>
      <c r="T55" s="121"/>
      <c r="U55" s="47" t="str">
        <f t="shared" si="1"/>
        <v/>
      </c>
      <c r="V55" s="161" t="str">
        <f t="shared" si="2"/>
        <v/>
      </c>
      <c r="W55" s="161" t="str">
        <f t="shared" si="3"/>
        <v/>
      </c>
      <c r="Y55" s="121"/>
      <c r="Z55" s="138"/>
      <c r="AA55" s="123"/>
      <c r="AB55" s="123"/>
      <c r="AC55" s="123"/>
      <c r="AD55" s="123"/>
      <c r="AE55" s="123"/>
      <c r="AF55" s="123"/>
      <c r="AG55" s="123"/>
      <c r="AH55" s="123"/>
      <c r="AI55" s="123"/>
      <c r="AJ55" s="123"/>
      <c r="AK55" s="123"/>
      <c r="AL55" s="123"/>
      <c r="AM55" s="123"/>
      <c r="AN55" s="140"/>
      <c r="AO55" s="121"/>
      <c r="AP55" s="121"/>
      <c r="AQ55" s="121"/>
      <c r="AR55" s="47" t="str">
        <f t="shared" si="4"/>
        <v/>
      </c>
      <c r="AS55" s="161" t="str">
        <f t="shared" si="0"/>
        <v/>
      </c>
      <c r="AT55" s="161" t="str">
        <f t="shared" si="5"/>
        <v/>
      </c>
    </row>
    <row r="56" spans="2:46" x14ac:dyDescent="0.25">
      <c r="B56" s="121"/>
      <c r="C56" s="138"/>
      <c r="D56" s="123"/>
      <c r="E56" s="123"/>
      <c r="F56" s="123"/>
      <c r="G56" s="123"/>
      <c r="H56" s="123"/>
      <c r="I56" s="123"/>
      <c r="J56" s="123"/>
      <c r="K56" s="123"/>
      <c r="L56" s="123"/>
      <c r="M56" s="123"/>
      <c r="N56" s="123"/>
      <c r="O56" s="123"/>
      <c r="P56" s="123"/>
      <c r="Q56" s="140"/>
      <c r="R56" s="121"/>
      <c r="S56" s="121"/>
      <c r="T56" s="121"/>
      <c r="U56" s="47" t="str">
        <f t="shared" si="1"/>
        <v/>
      </c>
      <c r="V56" s="161" t="str">
        <f t="shared" si="2"/>
        <v/>
      </c>
      <c r="W56" s="161" t="str">
        <f t="shared" si="3"/>
        <v/>
      </c>
      <c r="Y56" s="121"/>
      <c r="Z56" s="138"/>
      <c r="AA56" s="123"/>
      <c r="AB56" s="123"/>
      <c r="AC56" s="123"/>
      <c r="AD56" s="123"/>
      <c r="AE56" s="123"/>
      <c r="AF56" s="123"/>
      <c r="AG56" s="123"/>
      <c r="AH56" s="123"/>
      <c r="AI56" s="123"/>
      <c r="AJ56" s="123"/>
      <c r="AK56" s="123"/>
      <c r="AL56" s="123"/>
      <c r="AM56" s="123"/>
      <c r="AN56" s="140"/>
      <c r="AO56" s="121"/>
      <c r="AP56" s="121"/>
      <c r="AQ56" s="121"/>
      <c r="AR56" s="47" t="str">
        <f t="shared" si="4"/>
        <v/>
      </c>
      <c r="AS56" s="161" t="str">
        <f t="shared" si="0"/>
        <v/>
      </c>
      <c r="AT56" s="161" t="str">
        <f t="shared" si="5"/>
        <v/>
      </c>
    </row>
    <row r="57" spans="2:46" x14ac:dyDescent="0.25">
      <c r="B57" s="121"/>
      <c r="C57" s="138"/>
      <c r="D57" s="123"/>
      <c r="E57" s="123"/>
      <c r="F57" s="123"/>
      <c r="G57" s="123"/>
      <c r="H57" s="123"/>
      <c r="I57" s="123"/>
      <c r="J57" s="123"/>
      <c r="K57" s="123"/>
      <c r="L57" s="123"/>
      <c r="M57" s="123"/>
      <c r="N57" s="123"/>
      <c r="O57" s="123"/>
      <c r="P57" s="123"/>
      <c r="Q57" s="140"/>
      <c r="R57" s="121"/>
      <c r="S57" s="121"/>
      <c r="T57" s="121"/>
      <c r="U57" s="47" t="str">
        <f t="shared" si="1"/>
        <v/>
      </c>
      <c r="V57" s="161" t="str">
        <f t="shared" si="2"/>
        <v/>
      </c>
      <c r="W57" s="161" t="str">
        <f t="shared" si="3"/>
        <v/>
      </c>
      <c r="Y57" s="121"/>
      <c r="Z57" s="138"/>
      <c r="AA57" s="123"/>
      <c r="AB57" s="123"/>
      <c r="AC57" s="123"/>
      <c r="AD57" s="123"/>
      <c r="AE57" s="123"/>
      <c r="AF57" s="123"/>
      <c r="AG57" s="123"/>
      <c r="AH57" s="123"/>
      <c r="AI57" s="123"/>
      <c r="AJ57" s="123"/>
      <c r="AK57" s="123"/>
      <c r="AL57" s="123"/>
      <c r="AM57" s="123"/>
      <c r="AN57" s="140"/>
      <c r="AO57" s="121"/>
      <c r="AP57" s="121"/>
      <c r="AQ57" s="121"/>
      <c r="AR57" s="47" t="str">
        <f t="shared" si="4"/>
        <v/>
      </c>
      <c r="AS57" s="161" t="str">
        <f t="shared" si="0"/>
        <v/>
      </c>
      <c r="AT57" s="161" t="str">
        <f t="shared" si="5"/>
        <v/>
      </c>
    </row>
    <row r="58" spans="2:46" x14ac:dyDescent="0.25">
      <c r="B58" s="121"/>
      <c r="C58" s="138"/>
      <c r="D58" s="123"/>
      <c r="E58" s="123"/>
      <c r="F58" s="123"/>
      <c r="G58" s="123"/>
      <c r="H58" s="123"/>
      <c r="I58" s="123"/>
      <c r="J58" s="123"/>
      <c r="K58" s="123"/>
      <c r="L58" s="123"/>
      <c r="M58" s="123"/>
      <c r="N58" s="123"/>
      <c r="O58" s="123"/>
      <c r="P58" s="123"/>
      <c r="Q58" s="140"/>
      <c r="R58" s="121"/>
      <c r="S58" s="121"/>
      <c r="T58" s="121"/>
      <c r="U58" s="47" t="str">
        <f t="shared" si="1"/>
        <v/>
      </c>
      <c r="V58" s="161" t="str">
        <f t="shared" si="2"/>
        <v/>
      </c>
      <c r="W58" s="161" t="str">
        <f t="shared" si="3"/>
        <v/>
      </c>
      <c r="Y58" s="121"/>
      <c r="Z58" s="138"/>
      <c r="AA58" s="123"/>
      <c r="AB58" s="123"/>
      <c r="AC58" s="123"/>
      <c r="AD58" s="123"/>
      <c r="AE58" s="123"/>
      <c r="AF58" s="123"/>
      <c r="AG58" s="123"/>
      <c r="AH58" s="123"/>
      <c r="AI58" s="123"/>
      <c r="AJ58" s="123"/>
      <c r="AK58" s="123"/>
      <c r="AL58" s="123"/>
      <c r="AM58" s="123"/>
      <c r="AN58" s="140"/>
      <c r="AO58" s="121"/>
      <c r="AP58" s="121"/>
      <c r="AQ58" s="121"/>
      <c r="AR58" s="47" t="str">
        <f t="shared" si="4"/>
        <v/>
      </c>
      <c r="AS58" s="161" t="str">
        <f t="shared" si="0"/>
        <v/>
      </c>
      <c r="AT58" s="161" t="str">
        <f t="shared" si="5"/>
        <v/>
      </c>
    </row>
    <row r="59" spans="2:46" x14ac:dyDescent="0.25">
      <c r="B59" s="121"/>
      <c r="C59" s="138"/>
      <c r="D59" s="123"/>
      <c r="E59" s="123"/>
      <c r="F59" s="123"/>
      <c r="G59" s="123"/>
      <c r="H59" s="123"/>
      <c r="I59" s="123"/>
      <c r="J59" s="123"/>
      <c r="K59" s="123"/>
      <c r="L59" s="123"/>
      <c r="M59" s="123"/>
      <c r="N59" s="123"/>
      <c r="O59" s="123"/>
      <c r="P59" s="123"/>
      <c r="Q59" s="140"/>
      <c r="R59" s="121"/>
      <c r="S59" s="121"/>
      <c r="T59" s="121"/>
      <c r="U59" s="47" t="str">
        <f t="shared" si="1"/>
        <v/>
      </c>
      <c r="V59" s="161" t="str">
        <f t="shared" si="2"/>
        <v/>
      </c>
      <c r="W59" s="161" t="str">
        <f t="shared" si="3"/>
        <v/>
      </c>
      <c r="Y59" s="121"/>
      <c r="Z59" s="138"/>
      <c r="AA59" s="123"/>
      <c r="AB59" s="123"/>
      <c r="AC59" s="123"/>
      <c r="AD59" s="123"/>
      <c r="AE59" s="123"/>
      <c r="AF59" s="123"/>
      <c r="AG59" s="123"/>
      <c r="AH59" s="123"/>
      <c r="AI59" s="123"/>
      <c r="AJ59" s="123"/>
      <c r="AK59" s="123"/>
      <c r="AL59" s="123"/>
      <c r="AM59" s="123"/>
      <c r="AN59" s="140"/>
      <c r="AO59" s="121"/>
      <c r="AP59" s="121"/>
      <c r="AQ59" s="121"/>
      <c r="AR59" s="47" t="str">
        <f t="shared" si="4"/>
        <v/>
      </c>
      <c r="AS59" s="161" t="str">
        <f t="shared" si="0"/>
        <v/>
      </c>
      <c r="AT59" s="161" t="str">
        <f t="shared" si="5"/>
        <v/>
      </c>
    </row>
    <row r="60" spans="2:46" x14ac:dyDescent="0.25">
      <c r="B60" s="121"/>
      <c r="C60" s="138"/>
      <c r="D60" s="123"/>
      <c r="E60" s="123"/>
      <c r="F60" s="123"/>
      <c r="G60" s="123"/>
      <c r="H60" s="123"/>
      <c r="I60" s="123"/>
      <c r="J60" s="123"/>
      <c r="K60" s="123"/>
      <c r="L60" s="123"/>
      <c r="M60" s="123"/>
      <c r="N60" s="123"/>
      <c r="O60" s="123"/>
      <c r="P60" s="123"/>
      <c r="Q60" s="140"/>
      <c r="R60" s="121"/>
      <c r="S60" s="121"/>
      <c r="T60" s="121"/>
      <c r="U60" s="47" t="str">
        <f t="shared" si="1"/>
        <v/>
      </c>
      <c r="V60" s="161" t="str">
        <f t="shared" si="2"/>
        <v/>
      </c>
      <c r="W60" s="161" t="str">
        <f t="shared" si="3"/>
        <v/>
      </c>
      <c r="Y60" s="121"/>
      <c r="Z60" s="138"/>
      <c r="AA60" s="123"/>
      <c r="AB60" s="123"/>
      <c r="AC60" s="123"/>
      <c r="AD60" s="123"/>
      <c r="AE60" s="123"/>
      <c r="AF60" s="123"/>
      <c r="AG60" s="123"/>
      <c r="AH60" s="123"/>
      <c r="AI60" s="123"/>
      <c r="AJ60" s="123"/>
      <c r="AK60" s="123"/>
      <c r="AL60" s="123"/>
      <c r="AM60" s="123"/>
      <c r="AN60" s="140"/>
      <c r="AO60" s="121"/>
      <c r="AP60" s="121"/>
      <c r="AQ60" s="121"/>
      <c r="AR60" s="47" t="str">
        <f t="shared" si="4"/>
        <v/>
      </c>
      <c r="AS60" s="161" t="str">
        <f t="shared" si="0"/>
        <v/>
      </c>
      <c r="AT60" s="161" t="str">
        <f t="shared" si="5"/>
        <v/>
      </c>
    </row>
    <row r="61" spans="2:46" x14ac:dyDescent="0.25">
      <c r="B61" s="121"/>
      <c r="C61" s="138"/>
      <c r="D61" s="123"/>
      <c r="E61" s="123"/>
      <c r="F61" s="123"/>
      <c r="G61" s="123"/>
      <c r="H61" s="123"/>
      <c r="I61" s="123"/>
      <c r="J61" s="123"/>
      <c r="K61" s="123"/>
      <c r="L61" s="123"/>
      <c r="M61" s="123"/>
      <c r="N61" s="123"/>
      <c r="O61" s="123"/>
      <c r="P61" s="123"/>
      <c r="Q61" s="140"/>
      <c r="R61" s="121"/>
      <c r="S61" s="121"/>
      <c r="T61" s="121"/>
      <c r="U61" s="47" t="str">
        <f t="shared" si="1"/>
        <v/>
      </c>
      <c r="V61" s="161" t="str">
        <f t="shared" si="2"/>
        <v/>
      </c>
      <c r="W61" s="161" t="str">
        <f t="shared" si="3"/>
        <v/>
      </c>
      <c r="Y61" s="121"/>
      <c r="Z61" s="138"/>
      <c r="AA61" s="123"/>
      <c r="AB61" s="123"/>
      <c r="AC61" s="123"/>
      <c r="AD61" s="123"/>
      <c r="AE61" s="123"/>
      <c r="AF61" s="123"/>
      <c r="AG61" s="123"/>
      <c r="AH61" s="123"/>
      <c r="AI61" s="123"/>
      <c r="AJ61" s="123"/>
      <c r="AK61" s="123"/>
      <c r="AL61" s="123"/>
      <c r="AM61" s="123"/>
      <c r="AN61" s="140"/>
      <c r="AO61" s="121"/>
      <c r="AP61" s="121"/>
      <c r="AQ61" s="121"/>
      <c r="AR61" s="47" t="str">
        <f t="shared" si="4"/>
        <v/>
      </c>
      <c r="AS61" s="161" t="str">
        <f t="shared" si="0"/>
        <v/>
      </c>
      <c r="AT61" s="161" t="str">
        <f t="shared" si="5"/>
        <v/>
      </c>
    </row>
    <row r="62" spans="2:46" x14ac:dyDescent="0.25">
      <c r="B62" s="121"/>
      <c r="C62" s="138"/>
      <c r="D62" s="123"/>
      <c r="E62" s="123"/>
      <c r="F62" s="123"/>
      <c r="G62" s="123"/>
      <c r="H62" s="123"/>
      <c r="I62" s="123"/>
      <c r="J62" s="123"/>
      <c r="K62" s="123"/>
      <c r="L62" s="123"/>
      <c r="M62" s="123"/>
      <c r="N62" s="123"/>
      <c r="O62" s="123"/>
      <c r="P62" s="123"/>
      <c r="Q62" s="140"/>
      <c r="R62" s="121"/>
      <c r="S62" s="121"/>
      <c r="T62" s="121"/>
      <c r="U62" s="47" t="str">
        <f t="shared" si="1"/>
        <v/>
      </c>
      <c r="V62" s="161" t="str">
        <f t="shared" si="2"/>
        <v/>
      </c>
      <c r="W62" s="161" t="str">
        <f t="shared" si="3"/>
        <v/>
      </c>
      <c r="Y62" s="121"/>
      <c r="Z62" s="138"/>
      <c r="AA62" s="123"/>
      <c r="AB62" s="123"/>
      <c r="AC62" s="123"/>
      <c r="AD62" s="123"/>
      <c r="AE62" s="123"/>
      <c r="AF62" s="123"/>
      <c r="AG62" s="123"/>
      <c r="AH62" s="123"/>
      <c r="AI62" s="123"/>
      <c r="AJ62" s="123"/>
      <c r="AK62" s="123"/>
      <c r="AL62" s="123"/>
      <c r="AM62" s="123"/>
      <c r="AN62" s="140"/>
      <c r="AO62" s="121"/>
      <c r="AP62" s="121"/>
      <c r="AQ62" s="121"/>
      <c r="AR62" s="47" t="str">
        <f t="shared" si="4"/>
        <v/>
      </c>
      <c r="AS62" s="161" t="str">
        <f t="shared" si="0"/>
        <v/>
      </c>
      <c r="AT62" s="161" t="str">
        <f t="shared" si="5"/>
        <v/>
      </c>
    </row>
    <row r="63" spans="2:46" x14ac:dyDescent="0.25">
      <c r="B63" s="121"/>
      <c r="C63" s="138"/>
      <c r="D63" s="123"/>
      <c r="E63" s="123"/>
      <c r="F63" s="123"/>
      <c r="G63" s="123"/>
      <c r="H63" s="123"/>
      <c r="I63" s="123"/>
      <c r="J63" s="123"/>
      <c r="K63" s="123"/>
      <c r="L63" s="123"/>
      <c r="M63" s="123"/>
      <c r="N63" s="123"/>
      <c r="O63" s="123"/>
      <c r="P63" s="123"/>
      <c r="Q63" s="140"/>
      <c r="R63" s="121"/>
      <c r="S63" s="121"/>
      <c r="T63" s="121"/>
      <c r="U63" s="47" t="str">
        <f t="shared" si="1"/>
        <v/>
      </c>
      <c r="V63" s="161" t="str">
        <f t="shared" si="2"/>
        <v/>
      </c>
      <c r="W63" s="161" t="str">
        <f t="shared" si="3"/>
        <v/>
      </c>
      <c r="Y63" s="121"/>
      <c r="Z63" s="138"/>
      <c r="AA63" s="123"/>
      <c r="AB63" s="123"/>
      <c r="AC63" s="123"/>
      <c r="AD63" s="123"/>
      <c r="AE63" s="123"/>
      <c r="AF63" s="123"/>
      <c r="AG63" s="123"/>
      <c r="AH63" s="123"/>
      <c r="AI63" s="123"/>
      <c r="AJ63" s="123"/>
      <c r="AK63" s="123"/>
      <c r="AL63" s="123"/>
      <c r="AM63" s="123"/>
      <c r="AN63" s="140"/>
      <c r="AO63" s="121"/>
      <c r="AP63" s="121"/>
      <c r="AQ63" s="121"/>
      <c r="AR63" s="47" t="str">
        <f t="shared" si="4"/>
        <v/>
      </c>
      <c r="AS63" s="161" t="str">
        <f t="shared" si="0"/>
        <v/>
      </c>
      <c r="AT63" s="161" t="str">
        <f t="shared" si="5"/>
        <v/>
      </c>
    </row>
    <row r="64" spans="2:46" x14ac:dyDescent="0.25">
      <c r="B64" s="121"/>
      <c r="C64" s="138"/>
      <c r="D64" s="123"/>
      <c r="E64" s="123"/>
      <c r="F64" s="123"/>
      <c r="G64" s="123"/>
      <c r="H64" s="123"/>
      <c r="I64" s="123"/>
      <c r="J64" s="123"/>
      <c r="K64" s="123"/>
      <c r="L64" s="123"/>
      <c r="M64" s="123"/>
      <c r="N64" s="123"/>
      <c r="O64" s="123"/>
      <c r="P64" s="123"/>
      <c r="Q64" s="140"/>
      <c r="R64" s="121"/>
      <c r="S64" s="121"/>
      <c r="T64" s="121"/>
      <c r="U64" s="47" t="str">
        <f t="shared" si="1"/>
        <v/>
      </c>
      <c r="V64" s="161" t="str">
        <f t="shared" si="2"/>
        <v/>
      </c>
      <c r="W64" s="161" t="str">
        <f t="shared" si="3"/>
        <v/>
      </c>
      <c r="Y64" s="121"/>
      <c r="Z64" s="138"/>
      <c r="AA64" s="123"/>
      <c r="AB64" s="123"/>
      <c r="AC64" s="123"/>
      <c r="AD64" s="123"/>
      <c r="AE64" s="123"/>
      <c r="AF64" s="123"/>
      <c r="AG64" s="123"/>
      <c r="AH64" s="123"/>
      <c r="AI64" s="123"/>
      <c r="AJ64" s="123"/>
      <c r="AK64" s="123"/>
      <c r="AL64" s="123"/>
      <c r="AM64" s="123"/>
      <c r="AN64" s="140"/>
      <c r="AO64" s="121"/>
      <c r="AP64" s="121"/>
      <c r="AQ64" s="121"/>
      <c r="AR64" s="47" t="str">
        <f t="shared" si="4"/>
        <v/>
      </c>
      <c r="AS64" s="161" t="str">
        <f t="shared" si="0"/>
        <v/>
      </c>
      <c r="AT64" s="161" t="str">
        <f t="shared" si="5"/>
        <v/>
      </c>
    </row>
    <row r="65" spans="2:46" x14ac:dyDescent="0.25">
      <c r="B65" s="121"/>
      <c r="C65" s="138"/>
      <c r="D65" s="123"/>
      <c r="E65" s="123"/>
      <c r="F65" s="123"/>
      <c r="G65" s="123"/>
      <c r="H65" s="123"/>
      <c r="I65" s="123"/>
      <c r="J65" s="123"/>
      <c r="K65" s="123"/>
      <c r="L65" s="123"/>
      <c r="M65" s="123"/>
      <c r="N65" s="123"/>
      <c r="O65" s="123"/>
      <c r="P65" s="123"/>
      <c r="Q65" s="140"/>
      <c r="R65" s="121"/>
      <c r="S65" s="121"/>
      <c r="T65" s="121"/>
      <c r="U65" s="47" t="str">
        <f t="shared" si="1"/>
        <v/>
      </c>
      <c r="V65" s="161" t="str">
        <f t="shared" si="2"/>
        <v/>
      </c>
      <c r="W65" s="161" t="str">
        <f t="shared" si="3"/>
        <v/>
      </c>
      <c r="Y65" s="121"/>
      <c r="Z65" s="138"/>
      <c r="AA65" s="123"/>
      <c r="AB65" s="123"/>
      <c r="AC65" s="123"/>
      <c r="AD65" s="123"/>
      <c r="AE65" s="123"/>
      <c r="AF65" s="123"/>
      <c r="AG65" s="123"/>
      <c r="AH65" s="123"/>
      <c r="AI65" s="123"/>
      <c r="AJ65" s="123"/>
      <c r="AK65" s="123"/>
      <c r="AL65" s="123"/>
      <c r="AM65" s="123"/>
      <c r="AN65" s="140"/>
      <c r="AO65" s="121"/>
      <c r="AP65" s="121"/>
      <c r="AQ65" s="121"/>
      <c r="AR65" s="47" t="str">
        <f t="shared" si="4"/>
        <v/>
      </c>
      <c r="AS65" s="161" t="str">
        <f t="shared" si="0"/>
        <v/>
      </c>
      <c r="AT65" s="161" t="str">
        <f t="shared" si="5"/>
        <v/>
      </c>
    </row>
    <row r="66" spans="2:46" x14ac:dyDescent="0.25">
      <c r="B66" s="121"/>
      <c r="C66" s="138"/>
      <c r="D66" s="123"/>
      <c r="E66" s="123"/>
      <c r="F66" s="123"/>
      <c r="G66" s="123"/>
      <c r="H66" s="123"/>
      <c r="I66" s="123"/>
      <c r="J66" s="123"/>
      <c r="K66" s="123"/>
      <c r="L66" s="123"/>
      <c r="M66" s="123"/>
      <c r="N66" s="123"/>
      <c r="O66" s="123"/>
      <c r="P66" s="123"/>
      <c r="Q66" s="140"/>
      <c r="R66" s="121"/>
      <c r="S66" s="121"/>
      <c r="T66" s="121"/>
      <c r="U66" s="47" t="str">
        <f t="shared" si="1"/>
        <v/>
      </c>
      <c r="V66" s="161" t="str">
        <f t="shared" si="2"/>
        <v/>
      </c>
      <c r="W66" s="161" t="str">
        <f t="shared" si="3"/>
        <v/>
      </c>
      <c r="Y66" s="121"/>
      <c r="Z66" s="138"/>
      <c r="AA66" s="123"/>
      <c r="AB66" s="123"/>
      <c r="AC66" s="123"/>
      <c r="AD66" s="123"/>
      <c r="AE66" s="123"/>
      <c r="AF66" s="123"/>
      <c r="AG66" s="123"/>
      <c r="AH66" s="123"/>
      <c r="AI66" s="123"/>
      <c r="AJ66" s="123"/>
      <c r="AK66" s="123"/>
      <c r="AL66" s="123"/>
      <c r="AM66" s="123"/>
      <c r="AN66" s="140"/>
      <c r="AO66" s="121"/>
      <c r="AP66" s="121"/>
      <c r="AQ66" s="121"/>
      <c r="AR66" s="47" t="str">
        <f t="shared" si="4"/>
        <v/>
      </c>
      <c r="AS66" s="161" t="str">
        <f t="shared" si="0"/>
        <v/>
      </c>
      <c r="AT66" s="161" t="str">
        <f t="shared" si="5"/>
        <v/>
      </c>
    </row>
    <row r="67" spans="2:46" x14ac:dyDescent="0.25">
      <c r="B67" s="121"/>
      <c r="C67" s="138"/>
      <c r="D67" s="123"/>
      <c r="E67" s="123"/>
      <c r="F67" s="123"/>
      <c r="G67" s="123"/>
      <c r="H67" s="123"/>
      <c r="I67" s="123"/>
      <c r="J67" s="123"/>
      <c r="K67" s="123"/>
      <c r="L67" s="123"/>
      <c r="M67" s="123"/>
      <c r="N67" s="123"/>
      <c r="O67" s="123"/>
      <c r="P67" s="123"/>
      <c r="Q67" s="140"/>
      <c r="R67" s="121"/>
      <c r="S67" s="121"/>
      <c r="T67" s="121"/>
      <c r="U67" s="47" t="str">
        <f t="shared" si="1"/>
        <v/>
      </c>
      <c r="V67" s="161" t="str">
        <f t="shared" si="2"/>
        <v/>
      </c>
      <c r="W67" s="161" t="str">
        <f t="shared" si="3"/>
        <v/>
      </c>
      <c r="Y67" s="121"/>
      <c r="Z67" s="138"/>
      <c r="AA67" s="123"/>
      <c r="AB67" s="123"/>
      <c r="AC67" s="123"/>
      <c r="AD67" s="123"/>
      <c r="AE67" s="123"/>
      <c r="AF67" s="123"/>
      <c r="AG67" s="123"/>
      <c r="AH67" s="123"/>
      <c r="AI67" s="123"/>
      <c r="AJ67" s="123"/>
      <c r="AK67" s="123"/>
      <c r="AL67" s="123"/>
      <c r="AM67" s="123"/>
      <c r="AN67" s="140"/>
      <c r="AO67" s="121"/>
      <c r="AP67" s="121"/>
      <c r="AQ67" s="121"/>
      <c r="AR67" s="47" t="str">
        <f t="shared" si="4"/>
        <v/>
      </c>
      <c r="AS67" s="161" t="str">
        <f t="shared" si="0"/>
        <v/>
      </c>
      <c r="AT67" s="161" t="str">
        <f t="shared" si="5"/>
        <v/>
      </c>
    </row>
    <row r="68" spans="2:46" x14ac:dyDescent="0.25">
      <c r="B68" s="121"/>
      <c r="C68" s="138"/>
      <c r="D68" s="123"/>
      <c r="E68" s="123"/>
      <c r="F68" s="123"/>
      <c r="G68" s="123"/>
      <c r="H68" s="123"/>
      <c r="I68" s="123"/>
      <c r="J68" s="123"/>
      <c r="K68" s="123"/>
      <c r="L68" s="123"/>
      <c r="M68" s="123"/>
      <c r="N68" s="123"/>
      <c r="O68" s="123"/>
      <c r="P68" s="123"/>
      <c r="Q68" s="140"/>
      <c r="R68" s="121"/>
      <c r="S68" s="121"/>
      <c r="T68" s="121"/>
      <c r="U68" s="47" t="str">
        <f t="shared" si="1"/>
        <v/>
      </c>
      <c r="V68" s="161" t="str">
        <f t="shared" si="2"/>
        <v/>
      </c>
      <c r="W68" s="161" t="str">
        <f t="shared" si="3"/>
        <v/>
      </c>
      <c r="Y68" s="121"/>
      <c r="Z68" s="138"/>
      <c r="AA68" s="123"/>
      <c r="AB68" s="123"/>
      <c r="AC68" s="123"/>
      <c r="AD68" s="123"/>
      <c r="AE68" s="123"/>
      <c r="AF68" s="123"/>
      <c r="AG68" s="123"/>
      <c r="AH68" s="123"/>
      <c r="AI68" s="123"/>
      <c r="AJ68" s="123"/>
      <c r="AK68" s="123"/>
      <c r="AL68" s="123"/>
      <c r="AM68" s="123"/>
      <c r="AN68" s="140"/>
      <c r="AO68" s="121"/>
      <c r="AP68" s="121"/>
      <c r="AQ68" s="121"/>
      <c r="AR68" s="47" t="str">
        <f t="shared" si="4"/>
        <v/>
      </c>
      <c r="AS68" s="161" t="str">
        <f t="shared" si="0"/>
        <v/>
      </c>
      <c r="AT68" s="161" t="str">
        <f t="shared" si="5"/>
        <v/>
      </c>
    </row>
    <row r="69" spans="2:46" x14ac:dyDescent="0.25">
      <c r="B69" s="121"/>
      <c r="C69" s="138"/>
      <c r="D69" s="123"/>
      <c r="E69" s="123"/>
      <c r="F69" s="123"/>
      <c r="G69" s="123"/>
      <c r="H69" s="123"/>
      <c r="I69" s="123"/>
      <c r="J69" s="123"/>
      <c r="K69" s="123"/>
      <c r="L69" s="123"/>
      <c r="M69" s="123"/>
      <c r="N69" s="123"/>
      <c r="O69" s="123"/>
      <c r="P69" s="123"/>
      <c r="Q69" s="140"/>
      <c r="R69" s="121"/>
      <c r="S69" s="121"/>
      <c r="T69" s="121"/>
      <c r="U69" s="47" t="str">
        <f t="shared" si="1"/>
        <v/>
      </c>
      <c r="V69" s="161" t="str">
        <f t="shared" si="2"/>
        <v/>
      </c>
      <c r="W69" s="161" t="str">
        <f t="shared" si="3"/>
        <v/>
      </c>
      <c r="Y69" s="121"/>
      <c r="Z69" s="138"/>
      <c r="AA69" s="123"/>
      <c r="AB69" s="123"/>
      <c r="AC69" s="123"/>
      <c r="AD69" s="123"/>
      <c r="AE69" s="123"/>
      <c r="AF69" s="123"/>
      <c r="AG69" s="123"/>
      <c r="AH69" s="123"/>
      <c r="AI69" s="123"/>
      <c r="AJ69" s="123"/>
      <c r="AK69" s="123"/>
      <c r="AL69" s="123"/>
      <c r="AM69" s="123"/>
      <c r="AN69" s="140"/>
      <c r="AO69" s="121"/>
      <c r="AP69" s="121"/>
      <c r="AQ69" s="121"/>
      <c r="AR69" s="47" t="str">
        <f t="shared" si="4"/>
        <v/>
      </c>
      <c r="AS69" s="161" t="str">
        <f t="shared" si="0"/>
        <v/>
      </c>
      <c r="AT69" s="161" t="str">
        <f t="shared" si="5"/>
        <v/>
      </c>
    </row>
    <row r="70" spans="2:46" x14ac:dyDescent="0.25">
      <c r="B70" s="121"/>
      <c r="C70" s="138"/>
      <c r="D70" s="123"/>
      <c r="E70" s="123"/>
      <c r="F70" s="123"/>
      <c r="G70" s="123"/>
      <c r="H70" s="123"/>
      <c r="I70" s="123"/>
      <c r="J70" s="123"/>
      <c r="K70" s="123"/>
      <c r="L70" s="123"/>
      <c r="M70" s="123"/>
      <c r="N70" s="123"/>
      <c r="O70" s="123"/>
      <c r="P70" s="123"/>
      <c r="Q70" s="140"/>
      <c r="R70" s="121"/>
      <c r="S70" s="121"/>
      <c r="T70" s="121"/>
      <c r="U70" s="47" t="str">
        <f t="shared" si="1"/>
        <v/>
      </c>
      <c r="V70" s="161" t="str">
        <f t="shared" si="2"/>
        <v/>
      </c>
      <c r="W70" s="161" t="str">
        <f t="shared" si="3"/>
        <v/>
      </c>
      <c r="Y70" s="121"/>
      <c r="Z70" s="138"/>
      <c r="AA70" s="123"/>
      <c r="AB70" s="123"/>
      <c r="AC70" s="123"/>
      <c r="AD70" s="123"/>
      <c r="AE70" s="123"/>
      <c r="AF70" s="123"/>
      <c r="AG70" s="123"/>
      <c r="AH70" s="123"/>
      <c r="AI70" s="123"/>
      <c r="AJ70" s="123"/>
      <c r="AK70" s="123"/>
      <c r="AL70" s="123"/>
      <c r="AM70" s="123"/>
      <c r="AN70" s="140"/>
      <c r="AO70" s="121"/>
      <c r="AP70" s="121"/>
      <c r="AQ70" s="121"/>
      <c r="AR70" s="47" t="str">
        <f t="shared" si="4"/>
        <v/>
      </c>
      <c r="AS70" s="161" t="str">
        <f t="shared" si="0"/>
        <v/>
      </c>
      <c r="AT70" s="161" t="str">
        <f t="shared" si="5"/>
        <v/>
      </c>
    </row>
    <row r="71" spans="2:46" x14ac:dyDescent="0.25">
      <c r="B71" s="121"/>
      <c r="C71" s="138"/>
      <c r="D71" s="123"/>
      <c r="E71" s="123"/>
      <c r="F71" s="123"/>
      <c r="G71" s="123"/>
      <c r="H71" s="123"/>
      <c r="I71" s="123"/>
      <c r="J71" s="123"/>
      <c r="K71" s="123"/>
      <c r="L71" s="123"/>
      <c r="M71" s="123"/>
      <c r="N71" s="123"/>
      <c r="O71" s="123"/>
      <c r="P71" s="123"/>
      <c r="Q71" s="140"/>
      <c r="R71" s="121"/>
      <c r="S71" s="121"/>
      <c r="T71" s="121"/>
      <c r="U71" s="47" t="str">
        <f t="shared" si="1"/>
        <v/>
      </c>
      <c r="V71" s="161" t="str">
        <f t="shared" si="2"/>
        <v/>
      </c>
      <c r="W71" s="161" t="str">
        <f t="shared" si="3"/>
        <v/>
      </c>
      <c r="Y71" s="121"/>
      <c r="Z71" s="138"/>
      <c r="AA71" s="123"/>
      <c r="AB71" s="123"/>
      <c r="AC71" s="123"/>
      <c r="AD71" s="123"/>
      <c r="AE71" s="123"/>
      <c r="AF71" s="123"/>
      <c r="AG71" s="123"/>
      <c r="AH71" s="123"/>
      <c r="AI71" s="123"/>
      <c r="AJ71" s="123"/>
      <c r="AK71" s="123"/>
      <c r="AL71" s="123"/>
      <c r="AM71" s="123"/>
      <c r="AN71" s="140"/>
      <c r="AO71" s="121"/>
      <c r="AP71" s="121"/>
      <c r="AQ71" s="121"/>
      <c r="AR71" s="47" t="str">
        <f t="shared" si="4"/>
        <v/>
      </c>
      <c r="AS71" s="161" t="str">
        <f t="shared" si="0"/>
        <v/>
      </c>
      <c r="AT71" s="161" t="str">
        <f t="shared" si="5"/>
        <v/>
      </c>
    </row>
    <row r="72" spans="2:46" x14ac:dyDescent="0.25">
      <c r="B72" s="121"/>
      <c r="C72" s="138"/>
      <c r="D72" s="123"/>
      <c r="E72" s="123"/>
      <c r="F72" s="123"/>
      <c r="G72" s="123"/>
      <c r="H72" s="123"/>
      <c r="I72" s="123"/>
      <c r="J72" s="123"/>
      <c r="K72" s="123"/>
      <c r="L72" s="123"/>
      <c r="M72" s="123"/>
      <c r="N72" s="123"/>
      <c r="O72" s="123"/>
      <c r="P72" s="123"/>
      <c r="Q72" s="140"/>
      <c r="R72" s="121"/>
      <c r="S72" s="121"/>
      <c r="T72" s="121"/>
      <c r="U72" s="47" t="str">
        <f t="shared" si="1"/>
        <v/>
      </c>
      <c r="V72" s="161" t="str">
        <f t="shared" si="2"/>
        <v/>
      </c>
      <c r="W72" s="161" t="str">
        <f t="shared" si="3"/>
        <v/>
      </c>
      <c r="Y72" s="121"/>
      <c r="Z72" s="138"/>
      <c r="AA72" s="123"/>
      <c r="AB72" s="123"/>
      <c r="AC72" s="123"/>
      <c r="AD72" s="123"/>
      <c r="AE72" s="123"/>
      <c r="AF72" s="123"/>
      <c r="AG72" s="123"/>
      <c r="AH72" s="123"/>
      <c r="AI72" s="123"/>
      <c r="AJ72" s="123"/>
      <c r="AK72" s="123"/>
      <c r="AL72" s="123"/>
      <c r="AM72" s="123"/>
      <c r="AN72" s="140"/>
      <c r="AO72" s="121"/>
      <c r="AP72" s="121"/>
      <c r="AQ72" s="121"/>
      <c r="AR72" s="47" t="str">
        <f t="shared" si="4"/>
        <v/>
      </c>
      <c r="AS72" s="161" t="str">
        <f t="shared" si="0"/>
        <v/>
      </c>
      <c r="AT72" s="161" t="str">
        <f t="shared" si="5"/>
        <v/>
      </c>
    </row>
    <row r="73" spans="2:46" x14ac:dyDescent="0.25">
      <c r="B73" s="121"/>
      <c r="C73" s="138"/>
      <c r="D73" s="123"/>
      <c r="E73" s="123"/>
      <c r="F73" s="123"/>
      <c r="G73" s="123"/>
      <c r="H73" s="123"/>
      <c r="I73" s="123"/>
      <c r="J73" s="123"/>
      <c r="K73" s="123"/>
      <c r="L73" s="123"/>
      <c r="M73" s="123"/>
      <c r="N73" s="123"/>
      <c r="O73" s="123"/>
      <c r="P73" s="123"/>
      <c r="Q73" s="140"/>
      <c r="R73" s="121"/>
      <c r="S73" s="121"/>
      <c r="T73" s="121"/>
      <c r="U73" s="47" t="str">
        <f t="shared" si="1"/>
        <v/>
      </c>
      <c r="V73" s="161" t="str">
        <f t="shared" si="2"/>
        <v/>
      </c>
      <c r="W73" s="161" t="str">
        <f t="shared" si="3"/>
        <v/>
      </c>
      <c r="Y73" s="121"/>
      <c r="Z73" s="138"/>
      <c r="AA73" s="123"/>
      <c r="AB73" s="123"/>
      <c r="AC73" s="123"/>
      <c r="AD73" s="123"/>
      <c r="AE73" s="123"/>
      <c r="AF73" s="123"/>
      <c r="AG73" s="123"/>
      <c r="AH73" s="123"/>
      <c r="AI73" s="123"/>
      <c r="AJ73" s="123"/>
      <c r="AK73" s="123"/>
      <c r="AL73" s="123"/>
      <c r="AM73" s="123"/>
      <c r="AN73" s="140"/>
      <c r="AO73" s="121"/>
      <c r="AP73" s="121"/>
      <c r="AQ73" s="121"/>
      <c r="AR73" s="47" t="str">
        <f t="shared" si="4"/>
        <v/>
      </c>
      <c r="AS73" s="161" t="str">
        <f t="shared" si="0"/>
        <v/>
      </c>
      <c r="AT73" s="161" t="str">
        <f t="shared" si="5"/>
        <v/>
      </c>
    </row>
    <row r="74" spans="2:46" x14ac:dyDescent="0.25">
      <c r="B74" s="121"/>
      <c r="C74" s="138"/>
      <c r="D74" s="123"/>
      <c r="E74" s="123"/>
      <c r="F74" s="123"/>
      <c r="G74" s="123"/>
      <c r="H74" s="123"/>
      <c r="I74" s="123"/>
      <c r="J74" s="123"/>
      <c r="K74" s="123"/>
      <c r="L74" s="123"/>
      <c r="M74" s="123"/>
      <c r="N74" s="123"/>
      <c r="O74" s="123"/>
      <c r="P74" s="123"/>
      <c r="Q74" s="140"/>
      <c r="R74" s="121"/>
      <c r="S74" s="121"/>
      <c r="T74" s="121"/>
      <c r="U74" s="47" t="str">
        <f t="shared" si="1"/>
        <v/>
      </c>
      <c r="V74" s="161" t="str">
        <f t="shared" ref="V74:V109" si="6">IFERROR(U74/52,"")</f>
        <v/>
      </c>
      <c r="W74" s="161" t="str">
        <f t="shared" si="3"/>
        <v/>
      </c>
      <c r="Y74" s="121"/>
      <c r="Z74" s="138"/>
      <c r="AA74" s="123"/>
      <c r="AB74" s="123"/>
      <c r="AC74" s="123"/>
      <c r="AD74" s="123"/>
      <c r="AE74" s="123"/>
      <c r="AF74" s="123"/>
      <c r="AG74" s="123"/>
      <c r="AH74" s="123"/>
      <c r="AI74" s="123"/>
      <c r="AJ74" s="123"/>
      <c r="AK74" s="123"/>
      <c r="AL74" s="123"/>
      <c r="AM74" s="123"/>
      <c r="AN74" s="140"/>
      <c r="AO74" s="121"/>
      <c r="AP74" s="121"/>
      <c r="AQ74" s="121"/>
      <c r="AR74" s="47" t="str">
        <f t="shared" si="4"/>
        <v/>
      </c>
      <c r="AS74" s="161" t="str">
        <f t="shared" ref="AS74:AS109" si="7">IFERROR(AR74/52,"")</f>
        <v/>
      </c>
      <c r="AT74" s="161" t="str">
        <f t="shared" si="5"/>
        <v/>
      </c>
    </row>
    <row r="75" spans="2:46" x14ac:dyDescent="0.25">
      <c r="B75" s="121"/>
      <c r="C75" s="138"/>
      <c r="D75" s="123"/>
      <c r="E75" s="123"/>
      <c r="F75" s="123"/>
      <c r="G75" s="123"/>
      <c r="H75" s="123"/>
      <c r="I75" s="123"/>
      <c r="J75" s="123"/>
      <c r="K75" s="123"/>
      <c r="L75" s="123"/>
      <c r="M75" s="123"/>
      <c r="N75" s="123"/>
      <c r="O75" s="123"/>
      <c r="P75" s="123"/>
      <c r="Q75" s="140"/>
      <c r="R75" s="121"/>
      <c r="S75" s="121"/>
      <c r="T75" s="121"/>
      <c r="U75" s="47" t="str">
        <f t="shared" ref="U75:U109" si="8">IF(T75*S75=0,"",T75*S75)</f>
        <v/>
      </c>
      <c r="V75" s="161" t="str">
        <f t="shared" si="6"/>
        <v/>
      </c>
      <c r="W75" s="161" t="str">
        <f t="shared" ref="W75:W109" si="9">IFERROR(V75/COUNTIF(C75:Q75,"="&amp;"x"),"")</f>
        <v/>
      </c>
      <c r="Y75" s="121"/>
      <c r="Z75" s="138"/>
      <c r="AA75" s="123"/>
      <c r="AB75" s="123"/>
      <c r="AC75" s="123"/>
      <c r="AD75" s="123"/>
      <c r="AE75" s="123"/>
      <c r="AF75" s="123"/>
      <c r="AG75" s="123"/>
      <c r="AH75" s="123"/>
      <c r="AI75" s="123"/>
      <c r="AJ75" s="123"/>
      <c r="AK75" s="123"/>
      <c r="AL75" s="123"/>
      <c r="AM75" s="123"/>
      <c r="AN75" s="140"/>
      <c r="AO75" s="121"/>
      <c r="AP75" s="121"/>
      <c r="AQ75" s="121"/>
      <c r="AR75" s="47" t="str">
        <f t="shared" ref="AR75:AR109" si="10">IF(AQ75*AP75=0,"",AQ75*AP75)</f>
        <v/>
      </c>
      <c r="AS75" s="161" t="str">
        <f t="shared" si="7"/>
        <v/>
      </c>
      <c r="AT75" s="161" t="str">
        <f t="shared" ref="AT75:AT109" si="11">IFERROR(AS75/COUNTIF(Z75:AN75,"="&amp;"x"),"")</f>
        <v/>
      </c>
    </row>
    <row r="76" spans="2:46" x14ac:dyDescent="0.25">
      <c r="B76" s="121"/>
      <c r="C76" s="138"/>
      <c r="D76" s="123"/>
      <c r="E76" s="123"/>
      <c r="F76" s="123"/>
      <c r="G76" s="123"/>
      <c r="H76" s="123"/>
      <c r="I76" s="123"/>
      <c r="J76" s="123"/>
      <c r="K76" s="123"/>
      <c r="L76" s="123"/>
      <c r="M76" s="123"/>
      <c r="N76" s="123"/>
      <c r="O76" s="123"/>
      <c r="P76" s="123"/>
      <c r="Q76" s="140"/>
      <c r="R76" s="121"/>
      <c r="S76" s="121"/>
      <c r="T76" s="121"/>
      <c r="U76" s="47" t="str">
        <f t="shared" si="8"/>
        <v/>
      </c>
      <c r="V76" s="161" t="str">
        <f t="shared" si="6"/>
        <v/>
      </c>
      <c r="W76" s="161" t="str">
        <f t="shared" si="9"/>
        <v/>
      </c>
      <c r="Y76" s="121"/>
      <c r="Z76" s="138"/>
      <c r="AA76" s="123"/>
      <c r="AB76" s="123"/>
      <c r="AC76" s="123"/>
      <c r="AD76" s="123"/>
      <c r="AE76" s="123"/>
      <c r="AF76" s="123"/>
      <c r="AG76" s="123"/>
      <c r="AH76" s="123"/>
      <c r="AI76" s="123"/>
      <c r="AJ76" s="123"/>
      <c r="AK76" s="123"/>
      <c r="AL76" s="123"/>
      <c r="AM76" s="123"/>
      <c r="AN76" s="140"/>
      <c r="AO76" s="121"/>
      <c r="AP76" s="121"/>
      <c r="AQ76" s="121"/>
      <c r="AR76" s="47" t="str">
        <f t="shared" si="10"/>
        <v/>
      </c>
      <c r="AS76" s="161" t="str">
        <f t="shared" si="7"/>
        <v/>
      </c>
      <c r="AT76" s="161" t="str">
        <f t="shared" si="11"/>
        <v/>
      </c>
    </row>
    <row r="77" spans="2:46" x14ac:dyDescent="0.25">
      <c r="B77" s="121"/>
      <c r="C77" s="138"/>
      <c r="D77" s="123"/>
      <c r="E77" s="123"/>
      <c r="F77" s="123"/>
      <c r="G77" s="123"/>
      <c r="H77" s="123"/>
      <c r="I77" s="123"/>
      <c r="J77" s="123"/>
      <c r="K77" s="123"/>
      <c r="L77" s="123"/>
      <c r="M77" s="123"/>
      <c r="N77" s="123"/>
      <c r="O77" s="123"/>
      <c r="P77" s="123"/>
      <c r="Q77" s="140"/>
      <c r="R77" s="121"/>
      <c r="S77" s="121"/>
      <c r="T77" s="121"/>
      <c r="U77" s="47" t="str">
        <f t="shared" si="8"/>
        <v/>
      </c>
      <c r="V77" s="161" t="str">
        <f t="shared" si="6"/>
        <v/>
      </c>
      <c r="W77" s="161" t="str">
        <f t="shared" si="9"/>
        <v/>
      </c>
      <c r="Y77" s="121"/>
      <c r="Z77" s="138"/>
      <c r="AA77" s="123"/>
      <c r="AB77" s="123"/>
      <c r="AC77" s="123"/>
      <c r="AD77" s="123"/>
      <c r="AE77" s="123"/>
      <c r="AF77" s="123"/>
      <c r="AG77" s="123"/>
      <c r="AH77" s="123"/>
      <c r="AI77" s="123"/>
      <c r="AJ77" s="123"/>
      <c r="AK77" s="123"/>
      <c r="AL77" s="123"/>
      <c r="AM77" s="123"/>
      <c r="AN77" s="140"/>
      <c r="AO77" s="121"/>
      <c r="AP77" s="121"/>
      <c r="AQ77" s="121"/>
      <c r="AR77" s="47" t="str">
        <f t="shared" si="10"/>
        <v/>
      </c>
      <c r="AS77" s="161" t="str">
        <f t="shared" si="7"/>
        <v/>
      </c>
      <c r="AT77" s="161" t="str">
        <f t="shared" si="11"/>
        <v/>
      </c>
    </row>
    <row r="78" spans="2:46" x14ac:dyDescent="0.25">
      <c r="B78" s="121"/>
      <c r="C78" s="138"/>
      <c r="D78" s="123"/>
      <c r="E78" s="123"/>
      <c r="F78" s="123"/>
      <c r="G78" s="123"/>
      <c r="H78" s="123"/>
      <c r="I78" s="123"/>
      <c r="J78" s="123"/>
      <c r="K78" s="123"/>
      <c r="L78" s="123"/>
      <c r="M78" s="123"/>
      <c r="N78" s="123"/>
      <c r="O78" s="123"/>
      <c r="P78" s="123"/>
      <c r="Q78" s="140"/>
      <c r="R78" s="121"/>
      <c r="S78" s="121"/>
      <c r="T78" s="121"/>
      <c r="U78" s="47" t="str">
        <f t="shared" si="8"/>
        <v/>
      </c>
      <c r="V78" s="161" t="str">
        <f t="shared" si="6"/>
        <v/>
      </c>
      <c r="W78" s="161" t="str">
        <f t="shared" si="9"/>
        <v/>
      </c>
      <c r="Y78" s="121"/>
      <c r="Z78" s="138"/>
      <c r="AA78" s="123"/>
      <c r="AB78" s="123"/>
      <c r="AC78" s="123"/>
      <c r="AD78" s="123"/>
      <c r="AE78" s="123"/>
      <c r="AF78" s="123"/>
      <c r="AG78" s="123"/>
      <c r="AH78" s="123"/>
      <c r="AI78" s="123"/>
      <c r="AJ78" s="123"/>
      <c r="AK78" s="123"/>
      <c r="AL78" s="123"/>
      <c r="AM78" s="123"/>
      <c r="AN78" s="140"/>
      <c r="AO78" s="121"/>
      <c r="AP78" s="121"/>
      <c r="AQ78" s="121"/>
      <c r="AR78" s="47" t="str">
        <f t="shared" si="10"/>
        <v/>
      </c>
      <c r="AS78" s="161" t="str">
        <f t="shared" si="7"/>
        <v/>
      </c>
      <c r="AT78" s="161" t="str">
        <f t="shared" si="11"/>
        <v/>
      </c>
    </row>
    <row r="79" spans="2:46" x14ac:dyDescent="0.25">
      <c r="B79" s="121"/>
      <c r="C79" s="138"/>
      <c r="D79" s="123"/>
      <c r="E79" s="123"/>
      <c r="F79" s="123"/>
      <c r="G79" s="123"/>
      <c r="H79" s="123"/>
      <c r="I79" s="123"/>
      <c r="J79" s="123"/>
      <c r="K79" s="123"/>
      <c r="L79" s="123"/>
      <c r="M79" s="123"/>
      <c r="N79" s="123"/>
      <c r="O79" s="123"/>
      <c r="P79" s="123"/>
      <c r="Q79" s="140"/>
      <c r="R79" s="121"/>
      <c r="S79" s="121"/>
      <c r="T79" s="121"/>
      <c r="U79" s="47" t="str">
        <f t="shared" si="8"/>
        <v/>
      </c>
      <c r="V79" s="161" t="str">
        <f t="shared" si="6"/>
        <v/>
      </c>
      <c r="W79" s="161" t="str">
        <f t="shared" si="9"/>
        <v/>
      </c>
      <c r="Y79" s="121"/>
      <c r="Z79" s="138"/>
      <c r="AA79" s="123"/>
      <c r="AB79" s="123"/>
      <c r="AC79" s="123"/>
      <c r="AD79" s="123"/>
      <c r="AE79" s="123"/>
      <c r="AF79" s="123"/>
      <c r="AG79" s="123"/>
      <c r="AH79" s="123"/>
      <c r="AI79" s="123"/>
      <c r="AJ79" s="123"/>
      <c r="AK79" s="123"/>
      <c r="AL79" s="123"/>
      <c r="AM79" s="123"/>
      <c r="AN79" s="140"/>
      <c r="AO79" s="121"/>
      <c r="AP79" s="121"/>
      <c r="AQ79" s="121"/>
      <c r="AR79" s="47" t="str">
        <f t="shared" si="10"/>
        <v/>
      </c>
      <c r="AS79" s="161" t="str">
        <f t="shared" si="7"/>
        <v/>
      </c>
      <c r="AT79" s="161" t="str">
        <f t="shared" si="11"/>
        <v/>
      </c>
    </row>
    <row r="80" spans="2:46" x14ac:dyDescent="0.25">
      <c r="B80" s="121"/>
      <c r="C80" s="138"/>
      <c r="D80" s="123"/>
      <c r="E80" s="123"/>
      <c r="F80" s="123"/>
      <c r="G80" s="123"/>
      <c r="H80" s="123"/>
      <c r="I80" s="123"/>
      <c r="J80" s="123"/>
      <c r="K80" s="123"/>
      <c r="L80" s="123"/>
      <c r="M80" s="123"/>
      <c r="N80" s="123"/>
      <c r="O80" s="123"/>
      <c r="P80" s="123"/>
      <c r="Q80" s="140"/>
      <c r="R80" s="121"/>
      <c r="S80" s="121"/>
      <c r="T80" s="121"/>
      <c r="U80" s="47" t="str">
        <f t="shared" si="8"/>
        <v/>
      </c>
      <c r="V80" s="161" t="str">
        <f t="shared" si="6"/>
        <v/>
      </c>
      <c r="W80" s="161" t="str">
        <f t="shared" si="9"/>
        <v/>
      </c>
      <c r="Y80" s="121"/>
      <c r="Z80" s="138"/>
      <c r="AA80" s="123"/>
      <c r="AB80" s="123"/>
      <c r="AC80" s="123"/>
      <c r="AD80" s="123"/>
      <c r="AE80" s="123"/>
      <c r="AF80" s="123"/>
      <c r="AG80" s="123"/>
      <c r="AH80" s="123"/>
      <c r="AI80" s="123"/>
      <c r="AJ80" s="123"/>
      <c r="AK80" s="123"/>
      <c r="AL80" s="123"/>
      <c r="AM80" s="123"/>
      <c r="AN80" s="140"/>
      <c r="AO80" s="121"/>
      <c r="AP80" s="121"/>
      <c r="AQ80" s="121"/>
      <c r="AR80" s="47" t="str">
        <f t="shared" si="10"/>
        <v/>
      </c>
      <c r="AS80" s="161" t="str">
        <f t="shared" si="7"/>
        <v/>
      </c>
      <c r="AT80" s="161" t="str">
        <f t="shared" si="11"/>
        <v/>
      </c>
    </row>
    <row r="81" spans="2:46" x14ac:dyDescent="0.25">
      <c r="B81" s="121"/>
      <c r="C81" s="138"/>
      <c r="D81" s="123"/>
      <c r="E81" s="123"/>
      <c r="F81" s="123"/>
      <c r="G81" s="123"/>
      <c r="H81" s="123"/>
      <c r="I81" s="123"/>
      <c r="J81" s="123"/>
      <c r="K81" s="123"/>
      <c r="L81" s="123"/>
      <c r="M81" s="123"/>
      <c r="N81" s="123"/>
      <c r="O81" s="123"/>
      <c r="P81" s="123"/>
      <c r="Q81" s="140"/>
      <c r="R81" s="121"/>
      <c r="S81" s="121"/>
      <c r="T81" s="121"/>
      <c r="U81" s="47" t="str">
        <f t="shared" si="8"/>
        <v/>
      </c>
      <c r="V81" s="161" t="str">
        <f t="shared" si="6"/>
        <v/>
      </c>
      <c r="W81" s="161" t="str">
        <f t="shared" si="9"/>
        <v/>
      </c>
      <c r="Y81" s="121"/>
      <c r="Z81" s="138"/>
      <c r="AA81" s="123"/>
      <c r="AB81" s="123"/>
      <c r="AC81" s="123"/>
      <c r="AD81" s="123"/>
      <c r="AE81" s="123"/>
      <c r="AF81" s="123"/>
      <c r="AG81" s="123"/>
      <c r="AH81" s="123"/>
      <c r="AI81" s="123"/>
      <c r="AJ81" s="123"/>
      <c r="AK81" s="123"/>
      <c r="AL81" s="123"/>
      <c r="AM81" s="123"/>
      <c r="AN81" s="140"/>
      <c r="AO81" s="121"/>
      <c r="AP81" s="121"/>
      <c r="AQ81" s="121"/>
      <c r="AR81" s="47" t="str">
        <f t="shared" si="10"/>
        <v/>
      </c>
      <c r="AS81" s="161" t="str">
        <f t="shared" si="7"/>
        <v/>
      </c>
      <c r="AT81" s="161" t="str">
        <f t="shared" si="11"/>
        <v/>
      </c>
    </row>
    <row r="82" spans="2:46" x14ac:dyDescent="0.25">
      <c r="B82" s="121"/>
      <c r="C82" s="138"/>
      <c r="D82" s="123"/>
      <c r="E82" s="123"/>
      <c r="F82" s="123"/>
      <c r="G82" s="123"/>
      <c r="H82" s="123"/>
      <c r="I82" s="123"/>
      <c r="J82" s="123"/>
      <c r="K82" s="123"/>
      <c r="L82" s="123"/>
      <c r="M82" s="123"/>
      <c r="N82" s="123"/>
      <c r="O82" s="123"/>
      <c r="P82" s="123"/>
      <c r="Q82" s="140"/>
      <c r="R82" s="121"/>
      <c r="S82" s="121"/>
      <c r="T82" s="121"/>
      <c r="U82" s="47" t="str">
        <f t="shared" si="8"/>
        <v/>
      </c>
      <c r="V82" s="161" t="str">
        <f t="shared" si="6"/>
        <v/>
      </c>
      <c r="W82" s="161" t="str">
        <f t="shared" si="9"/>
        <v/>
      </c>
      <c r="Y82" s="121"/>
      <c r="Z82" s="138"/>
      <c r="AA82" s="123"/>
      <c r="AB82" s="123"/>
      <c r="AC82" s="123"/>
      <c r="AD82" s="123"/>
      <c r="AE82" s="123"/>
      <c r="AF82" s="123"/>
      <c r="AG82" s="123"/>
      <c r="AH82" s="123"/>
      <c r="AI82" s="123"/>
      <c r="AJ82" s="123"/>
      <c r="AK82" s="123"/>
      <c r="AL82" s="123"/>
      <c r="AM82" s="123"/>
      <c r="AN82" s="140"/>
      <c r="AO82" s="121"/>
      <c r="AP82" s="121"/>
      <c r="AQ82" s="121"/>
      <c r="AR82" s="47" t="str">
        <f t="shared" si="10"/>
        <v/>
      </c>
      <c r="AS82" s="161" t="str">
        <f t="shared" si="7"/>
        <v/>
      </c>
      <c r="AT82" s="161" t="str">
        <f t="shared" si="11"/>
        <v/>
      </c>
    </row>
    <row r="83" spans="2:46" x14ac:dyDescent="0.25">
      <c r="B83" s="121"/>
      <c r="C83" s="138"/>
      <c r="D83" s="123"/>
      <c r="E83" s="123"/>
      <c r="F83" s="123"/>
      <c r="G83" s="123"/>
      <c r="H83" s="123"/>
      <c r="I83" s="123"/>
      <c r="J83" s="123"/>
      <c r="K83" s="123"/>
      <c r="L83" s="123"/>
      <c r="M83" s="123"/>
      <c r="N83" s="123"/>
      <c r="O83" s="123"/>
      <c r="P83" s="123"/>
      <c r="Q83" s="140"/>
      <c r="R83" s="121"/>
      <c r="S83" s="121"/>
      <c r="T83" s="121"/>
      <c r="U83" s="47" t="str">
        <f t="shared" si="8"/>
        <v/>
      </c>
      <c r="V83" s="161" t="str">
        <f t="shared" si="6"/>
        <v/>
      </c>
      <c r="W83" s="161" t="str">
        <f t="shared" si="9"/>
        <v/>
      </c>
      <c r="Y83" s="121"/>
      <c r="Z83" s="138"/>
      <c r="AA83" s="123"/>
      <c r="AB83" s="123"/>
      <c r="AC83" s="123"/>
      <c r="AD83" s="123"/>
      <c r="AE83" s="123"/>
      <c r="AF83" s="123"/>
      <c r="AG83" s="123"/>
      <c r="AH83" s="123"/>
      <c r="AI83" s="123"/>
      <c r="AJ83" s="123"/>
      <c r="AK83" s="123"/>
      <c r="AL83" s="123"/>
      <c r="AM83" s="123"/>
      <c r="AN83" s="140"/>
      <c r="AO83" s="121"/>
      <c r="AP83" s="121"/>
      <c r="AQ83" s="121"/>
      <c r="AR83" s="47" t="str">
        <f t="shared" si="10"/>
        <v/>
      </c>
      <c r="AS83" s="161" t="str">
        <f t="shared" si="7"/>
        <v/>
      </c>
      <c r="AT83" s="161" t="str">
        <f t="shared" si="11"/>
        <v/>
      </c>
    </row>
    <row r="84" spans="2:46" x14ac:dyDescent="0.25">
      <c r="B84" s="121"/>
      <c r="C84" s="138"/>
      <c r="D84" s="123"/>
      <c r="E84" s="123"/>
      <c r="F84" s="123"/>
      <c r="G84" s="123"/>
      <c r="H84" s="123"/>
      <c r="I84" s="123"/>
      <c r="J84" s="123"/>
      <c r="K84" s="123"/>
      <c r="L84" s="123"/>
      <c r="M84" s="123"/>
      <c r="N84" s="123"/>
      <c r="O84" s="123"/>
      <c r="P84" s="123"/>
      <c r="Q84" s="140"/>
      <c r="R84" s="121"/>
      <c r="S84" s="121"/>
      <c r="T84" s="121"/>
      <c r="U84" s="47" t="str">
        <f t="shared" si="8"/>
        <v/>
      </c>
      <c r="V84" s="161" t="str">
        <f t="shared" si="6"/>
        <v/>
      </c>
      <c r="W84" s="161" t="str">
        <f t="shared" si="9"/>
        <v/>
      </c>
      <c r="Y84" s="121"/>
      <c r="Z84" s="138"/>
      <c r="AA84" s="123"/>
      <c r="AB84" s="123"/>
      <c r="AC84" s="123"/>
      <c r="AD84" s="123"/>
      <c r="AE84" s="123"/>
      <c r="AF84" s="123"/>
      <c r="AG84" s="123"/>
      <c r="AH84" s="123"/>
      <c r="AI84" s="123"/>
      <c r="AJ84" s="123"/>
      <c r="AK84" s="123"/>
      <c r="AL84" s="123"/>
      <c r="AM84" s="123"/>
      <c r="AN84" s="140"/>
      <c r="AO84" s="121"/>
      <c r="AP84" s="121"/>
      <c r="AQ84" s="121"/>
      <c r="AR84" s="47" t="str">
        <f t="shared" si="10"/>
        <v/>
      </c>
      <c r="AS84" s="161" t="str">
        <f t="shared" si="7"/>
        <v/>
      </c>
      <c r="AT84" s="161" t="str">
        <f t="shared" si="11"/>
        <v/>
      </c>
    </row>
    <row r="85" spans="2:46" x14ac:dyDescent="0.25">
      <c r="B85" s="121"/>
      <c r="C85" s="138"/>
      <c r="D85" s="123"/>
      <c r="E85" s="123"/>
      <c r="F85" s="123"/>
      <c r="G85" s="123"/>
      <c r="H85" s="123"/>
      <c r="I85" s="123"/>
      <c r="J85" s="123"/>
      <c r="K85" s="123"/>
      <c r="L85" s="123"/>
      <c r="M85" s="123"/>
      <c r="N85" s="123"/>
      <c r="O85" s="123"/>
      <c r="P85" s="123"/>
      <c r="Q85" s="140"/>
      <c r="R85" s="121"/>
      <c r="S85" s="121"/>
      <c r="T85" s="121"/>
      <c r="U85" s="47" t="str">
        <f t="shared" si="8"/>
        <v/>
      </c>
      <c r="V85" s="161" t="str">
        <f t="shared" si="6"/>
        <v/>
      </c>
      <c r="W85" s="161" t="str">
        <f t="shared" si="9"/>
        <v/>
      </c>
      <c r="Y85" s="121"/>
      <c r="Z85" s="138"/>
      <c r="AA85" s="123"/>
      <c r="AB85" s="123"/>
      <c r="AC85" s="123"/>
      <c r="AD85" s="123"/>
      <c r="AE85" s="123"/>
      <c r="AF85" s="123"/>
      <c r="AG85" s="123"/>
      <c r="AH85" s="123"/>
      <c r="AI85" s="123"/>
      <c r="AJ85" s="123"/>
      <c r="AK85" s="123"/>
      <c r="AL85" s="123"/>
      <c r="AM85" s="123"/>
      <c r="AN85" s="140"/>
      <c r="AO85" s="121"/>
      <c r="AP85" s="121"/>
      <c r="AQ85" s="121"/>
      <c r="AR85" s="47" t="str">
        <f t="shared" si="10"/>
        <v/>
      </c>
      <c r="AS85" s="161" t="str">
        <f t="shared" si="7"/>
        <v/>
      </c>
      <c r="AT85" s="161" t="str">
        <f t="shared" si="11"/>
        <v/>
      </c>
    </row>
    <row r="86" spans="2:46" x14ac:dyDescent="0.25">
      <c r="B86" s="121"/>
      <c r="C86" s="138"/>
      <c r="D86" s="123"/>
      <c r="E86" s="123"/>
      <c r="F86" s="123"/>
      <c r="G86" s="123"/>
      <c r="H86" s="123"/>
      <c r="I86" s="123"/>
      <c r="J86" s="123"/>
      <c r="K86" s="123"/>
      <c r="L86" s="123"/>
      <c r="M86" s="123"/>
      <c r="N86" s="123"/>
      <c r="O86" s="123"/>
      <c r="P86" s="123"/>
      <c r="Q86" s="140"/>
      <c r="R86" s="121"/>
      <c r="S86" s="121"/>
      <c r="T86" s="121"/>
      <c r="U86" s="47" t="str">
        <f t="shared" si="8"/>
        <v/>
      </c>
      <c r="V86" s="161" t="str">
        <f t="shared" si="6"/>
        <v/>
      </c>
      <c r="W86" s="161" t="str">
        <f t="shared" si="9"/>
        <v/>
      </c>
      <c r="Y86" s="121"/>
      <c r="Z86" s="138"/>
      <c r="AA86" s="123"/>
      <c r="AB86" s="123"/>
      <c r="AC86" s="123"/>
      <c r="AD86" s="123"/>
      <c r="AE86" s="123"/>
      <c r="AF86" s="123"/>
      <c r="AG86" s="123"/>
      <c r="AH86" s="123"/>
      <c r="AI86" s="123"/>
      <c r="AJ86" s="123"/>
      <c r="AK86" s="123"/>
      <c r="AL86" s="123"/>
      <c r="AM86" s="123"/>
      <c r="AN86" s="140"/>
      <c r="AO86" s="121"/>
      <c r="AP86" s="121"/>
      <c r="AQ86" s="121"/>
      <c r="AR86" s="47" t="str">
        <f t="shared" si="10"/>
        <v/>
      </c>
      <c r="AS86" s="161" t="str">
        <f t="shared" si="7"/>
        <v/>
      </c>
      <c r="AT86" s="161" t="str">
        <f t="shared" si="11"/>
        <v/>
      </c>
    </row>
    <row r="87" spans="2:46" x14ac:dyDescent="0.25">
      <c r="B87" s="121"/>
      <c r="C87" s="138"/>
      <c r="D87" s="123"/>
      <c r="E87" s="123"/>
      <c r="F87" s="123"/>
      <c r="G87" s="123"/>
      <c r="H87" s="123"/>
      <c r="I87" s="123"/>
      <c r="J87" s="123"/>
      <c r="K87" s="123"/>
      <c r="L87" s="123"/>
      <c r="M87" s="123"/>
      <c r="N87" s="123"/>
      <c r="O87" s="123"/>
      <c r="P87" s="123"/>
      <c r="Q87" s="140"/>
      <c r="R87" s="121"/>
      <c r="S87" s="121"/>
      <c r="T87" s="121"/>
      <c r="U87" s="47" t="str">
        <f t="shared" si="8"/>
        <v/>
      </c>
      <c r="V87" s="161" t="str">
        <f t="shared" si="6"/>
        <v/>
      </c>
      <c r="W87" s="161" t="str">
        <f t="shared" si="9"/>
        <v/>
      </c>
      <c r="Y87" s="121"/>
      <c r="Z87" s="138"/>
      <c r="AA87" s="123"/>
      <c r="AB87" s="123"/>
      <c r="AC87" s="123"/>
      <c r="AD87" s="123"/>
      <c r="AE87" s="123"/>
      <c r="AF87" s="123"/>
      <c r="AG87" s="123"/>
      <c r="AH87" s="123"/>
      <c r="AI87" s="123"/>
      <c r="AJ87" s="123"/>
      <c r="AK87" s="123"/>
      <c r="AL87" s="123"/>
      <c r="AM87" s="123"/>
      <c r="AN87" s="140"/>
      <c r="AO87" s="121"/>
      <c r="AP87" s="121"/>
      <c r="AQ87" s="121"/>
      <c r="AR87" s="47" t="str">
        <f t="shared" si="10"/>
        <v/>
      </c>
      <c r="AS87" s="161" t="str">
        <f t="shared" si="7"/>
        <v/>
      </c>
      <c r="AT87" s="161" t="str">
        <f t="shared" si="11"/>
        <v/>
      </c>
    </row>
    <row r="88" spans="2:46" x14ac:dyDescent="0.25">
      <c r="B88" s="121"/>
      <c r="C88" s="138"/>
      <c r="D88" s="123"/>
      <c r="E88" s="123"/>
      <c r="F88" s="123"/>
      <c r="G88" s="123"/>
      <c r="H88" s="123"/>
      <c r="I88" s="123"/>
      <c r="J88" s="123"/>
      <c r="K88" s="123"/>
      <c r="L88" s="123"/>
      <c r="M88" s="123"/>
      <c r="N88" s="123"/>
      <c r="O88" s="123"/>
      <c r="P88" s="123"/>
      <c r="Q88" s="140"/>
      <c r="R88" s="121"/>
      <c r="S88" s="121"/>
      <c r="T88" s="121"/>
      <c r="U88" s="47" t="str">
        <f t="shared" si="8"/>
        <v/>
      </c>
      <c r="V88" s="161" t="str">
        <f t="shared" si="6"/>
        <v/>
      </c>
      <c r="W88" s="161" t="str">
        <f t="shared" si="9"/>
        <v/>
      </c>
      <c r="Y88" s="121"/>
      <c r="Z88" s="138"/>
      <c r="AA88" s="123"/>
      <c r="AB88" s="123"/>
      <c r="AC88" s="123"/>
      <c r="AD88" s="123"/>
      <c r="AE88" s="123"/>
      <c r="AF88" s="123"/>
      <c r="AG88" s="123"/>
      <c r="AH88" s="123"/>
      <c r="AI88" s="123"/>
      <c r="AJ88" s="123"/>
      <c r="AK88" s="123"/>
      <c r="AL88" s="123"/>
      <c r="AM88" s="123"/>
      <c r="AN88" s="140"/>
      <c r="AO88" s="121"/>
      <c r="AP88" s="121"/>
      <c r="AQ88" s="121"/>
      <c r="AR88" s="47" t="str">
        <f t="shared" si="10"/>
        <v/>
      </c>
      <c r="AS88" s="161" t="str">
        <f t="shared" si="7"/>
        <v/>
      </c>
      <c r="AT88" s="161" t="str">
        <f t="shared" si="11"/>
        <v/>
      </c>
    </row>
    <row r="89" spans="2:46" x14ac:dyDescent="0.25">
      <c r="B89" s="121"/>
      <c r="C89" s="138"/>
      <c r="D89" s="123"/>
      <c r="E89" s="123"/>
      <c r="F89" s="123"/>
      <c r="G89" s="123"/>
      <c r="H89" s="123"/>
      <c r="I89" s="123"/>
      <c r="J89" s="123"/>
      <c r="K89" s="123"/>
      <c r="L89" s="123"/>
      <c r="M89" s="123"/>
      <c r="N89" s="123"/>
      <c r="O89" s="123"/>
      <c r="P89" s="123"/>
      <c r="Q89" s="140"/>
      <c r="R89" s="121"/>
      <c r="S89" s="121"/>
      <c r="T89" s="121"/>
      <c r="U89" s="47" t="str">
        <f t="shared" si="8"/>
        <v/>
      </c>
      <c r="V89" s="161" t="str">
        <f t="shared" si="6"/>
        <v/>
      </c>
      <c r="W89" s="161" t="str">
        <f t="shared" si="9"/>
        <v/>
      </c>
      <c r="Y89" s="121"/>
      <c r="Z89" s="138"/>
      <c r="AA89" s="123"/>
      <c r="AB89" s="123"/>
      <c r="AC89" s="123"/>
      <c r="AD89" s="123"/>
      <c r="AE89" s="123"/>
      <c r="AF89" s="123"/>
      <c r="AG89" s="123"/>
      <c r="AH89" s="123"/>
      <c r="AI89" s="123"/>
      <c r="AJ89" s="123"/>
      <c r="AK89" s="123"/>
      <c r="AL89" s="123"/>
      <c r="AM89" s="123"/>
      <c r="AN89" s="140"/>
      <c r="AO89" s="121"/>
      <c r="AP89" s="121"/>
      <c r="AQ89" s="121"/>
      <c r="AR89" s="47" t="str">
        <f t="shared" si="10"/>
        <v/>
      </c>
      <c r="AS89" s="161" t="str">
        <f t="shared" si="7"/>
        <v/>
      </c>
      <c r="AT89" s="161" t="str">
        <f t="shared" si="11"/>
        <v/>
      </c>
    </row>
    <row r="90" spans="2:46" x14ac:dyDescent="0.25">
      <c r="B90" s="121"/>
      <c r="C90" s="138"/>
      <c r="D90" s="123"/>
      <c r="E90" s="123"/>
      <c r="F90" s="123"/>
      <c r="G90" s="123"/>
      <c r="H90" s="123"/>
      <c r="I90" s="123"/>
      <c r="J90" s="123"/>
      <c r="K90" s="123"/>
      <c r="L90" s="123"/>
      <c r="M90" s="123"/>
      <c r="N90" s="123"/>
      <c r="O90" s="123"/>
      <c r="P90" s="123"/>
      <c r="Q90" s="140"/>
      <c r="R90" s="121"/>
      <c r="S90" s="121"/>
      <c r="T90" s="121"/>
      <c r="U90" s="47" t="str">
        <f t="shared" si="8"/>
        <v/>
      </c>
      <c r="V90" s="161" t="str">
        <f t="shared" si="6"/>
        <v/>
      </c>
      <c r="W90" s="161" t="str">
        <f t="shared" si="9"/>
        <v/>
      </c>
      <c r="Y90" s="121"/>
      <c r="Z90" s="138"/>
      <c r="AA90" s="123"/>
      <c r="AB90" s="123"/>
      <c r="AC90" s="123"/>
      <c r="AD90" s="123"/>
      <c r="AE90" s="123"/>
      <c r="AF90" s="123"/>
      <c r="AG90" s="123"/>
      <c r="AH90" s="123"/>
      <c r="AI90" s="123"/>
      <c r="AJ90" s="123"/>
      <c r="AK90" s="123"/>
      <c r="AL90" s="123"/>
      <c r="AM90" s="123"/>
      <c r="AN90" s="140"/>
      <c r="AO90" s="121"/>
      <c r="AP90" s="121"/>
      <c r="AQ90" s="121"/>
      <c r="AR90" s="47" t="str">
        <f t="shared" si="10"/>
        <v/>
      </c>
      <c r="AS90" s="161" t="str">
        <f t="shared" si="7"/>
        <v/>
      </c>
      <c r="AT90" s="161" t="str">
        <f t="shared" si="11"/>
        <v/>
      </c>
    </row>
    <row r="91" spans="2:46" x14ac:dyDescent="0.25">
      <c r="B91" s="121"/>
      <c r="C91" s="138"/>
      <c r="D91" s="123"/>
      <c r="E91" s="123"/>
      <c r="F91" s="123"/>
      <c r="G91" s="123"/>
      <c r="H91" s="123"/>
      <c r="I91" s="123"/>
      <c r="J91" s="123"/>
      <c r="K91" s="123"/>
      <c r="L91" s="123"/>
      <c r="M91" s="123"/>
      <c r="N91" s="123"/>
      <c r="O91" s="123"/>
      <c r="P91" s="123"/>
      <c r="Q91" s="140"/>
      <c r="R91" s="121"/>
      <c r="S91" s="121"/>
      <c r="T91" s="121"/>
      <c r="U91" s="47" t="str">
        <f t="shared" si="8"/>
        <v/>
      </c>
      <c r="V91" s="161" t="str">
        <f t="shared" si="6"/>
        <v/>
      </c>
      <c r="W91" s="161" t="str">
        <f t="shared" si="9"/>
        <v/>
      </c>
      <c r="Y91" s="121"/>
      <c r="Z91" s="138"/>
      <c r="AA91" s="123"/>
      <c r="AB91" s="123"/>
      <c r="AC91" s="123"/>
      <c r="AD91" s="123"/>
      <c r="AE91" s="123"/>
      <c r="AF91" s="123"/>
      <c r="AG91" s="123"/>
      <c r="AH91" s="123"/>
      <c r="AI91" s="123"/>
      <c r="AJ91" s="123"/>
      <c r="AK91" s="123"/>
      <c r="AL91" s="123"/>
      <c r="AM91" s="123"/>
      <c r="AN91" s="140"/>
      <c r="AO91" s="121"/>
      <c r="AP91" s="121"/>
      <c r="AQ91" s="121"/>
      <c r="AR91" s="47" t="str">
        <f t="shared" si="10"/>
        <v/>
      </c>
      <c r="AS91" s="161" t="str">
        <f t="shared" si="7"/>
        <v/>
      </c>
      <c r="AT91" s="161" t="str">
        <f t="shared" si="11"/>
        <v/>
      </c>
    </row>
    <row r="92" spans="2:46" x14ac:dyDescent="0.25">
      <c r="B92" s="121"/>
      <c r="C92" s="138"/>
      <c r="D92" s="123"/>
      <c r="E92" s="123"/>
      <c r="F92" s="123"/>
      <c r="G92" s="123"/>
      <c r="H92" s="123"/>
      <c r="I92" s="123"/>
      <c r="J92" s="123"/>
      <c r="K92" s="123"/>
      <c r="L92" s="123"/>
      <c r="M92" s="123"/>
      <c r="N92" s="123"/>
      <c r="O92" s="123"/>
      <c r="P92" s="123"/>
      <c r="Q92" s="140"/>
      <c r="R92" s="121"/>
      <c r="S92" s="121"/>
      <c r="T92" s="121"/>
      <c r="U92" s="47" t="str">
        <f t="shared" si="8"/>
        <v/>
      </c>
      <c r="V92" s="161" t="str">
        <f t="shared" si="6"/>
        <v/>
      </c>
      <c r="W92" s="161" t="str">
        <f t="shared" si="9"/>
        <v/>
      </c>
      <c r="Y92" s="121"/>
      <c r="Z92" s="138"/>
      <c r="AA92" s="123"/>
      <c r="AB92" s="123"/>
      <c r="AC92" s="123"/>
      <c r="AD92" s="123"/>
      <c r="AE92" s="123"/>
      <c r="AF92" s="123"/>
      <c r="AG92" s="123"/>
      <c r="AH92" s="123"/>
      <c r="AI92" s="123"/>
      <c r="AJ92" s="123"/>
      <c r="AK92" s="123"/>
      <c r="AL92" s="123"/>
      <c r="AM92" s="123"/>
      <c r="AN92" s="140"/>
      <c r="AO92" s="121"/>
      <c r="AP92" s="121"/>
      <c r="AQ92" s="121"/>
      <c r="AR92" s="47" t="str">
        <f t="shared" si="10"/>
        <v/>
      </c>
      <c r="AS92" s="161" t="str">
        <f t="shared" si="7"/>
        <v/>
      </c>
      <c r="AT92" s="161" t="str">
        <f t="shared" si="11"/>
        <v/>
      </c>
    </row>
    <row r="93" spans="2:46" x14ac:dyDescent="0.25">
      <c r="B93" s="121"/>
      <c r="C93" s="138"/>
      <c r="D93" s="123"/>
      <c r="E93" s="123"/>
      <c r="F93" s="123"/>
      <c r="G93" s="123"/>
      <c r="H93" s="123"/>
      <c r="I93" s="123"/>
      <c r="J93" s="123"/>
      <c r="K93" s="123"/>
      <c r="L93" s="123"/>
      <c r="M93" s="123"/>
      <c r="N93" s="123"/>
      <c r="O93" s="123"/>
      <c r="P93" s="123"/>
      <c r="Q93" s="140"/>
      <c r="R93" s="121"/>
      <c r="S93" s="121"/>
      <c r="T93" s="121"/>
      <c r="U93" s="47" t="str">
        <f t="shared" si="8"/>
        <v/>
      </c>
      <c r="V93" s="161" t="str">
        <f t="shared" si="6"/>
        <v/>
      </c>
      <c r="W93" s="161" t="str">
        <f t="shared" si="9"/>
        <v/>
      </c>
      <c r="Y93" s="121"/>
      <c r="Z93" s="138"/>
      <c r="AA93" s="123"/>
      <c r="AB93" s="123"/>
      <c r="AC93" s="123"/>
      <c r="AD93" s="123"/>
      <c r="AE93" s="123"/>
      <c r="AF93" s="123"/>
      <c r="AG93" s="123"/>
      <c r="AH93" s="123"/>
      <c r="AI93" s="123"/>
      <c r="AJ93" s="123"/>
      <c r="AK93" s="123"/>
      <c r="AL93" s="123"/>
      <c r="AM93" s="123"/>
      <c r="AN93" s="140"/>
      <c r="AO93" s="121"/>
      <c r="AP93" s="121"/>
      <c r="AQ93" s="121"/>
      <c r="AR93" s="47" t="str">
        <f t="shared" si="10"/>
        <v/>
      </c>
      <c r="AS93" s="161" t="str">
        <f t="shared" si="7"/>
        <v/>
      </c>
      <c r="AT93" s="161" t="str">
        <f t="shared" si="11"/>
        <v/>
      </c>
    </row>
    <row r="94" spans="2:46" x14ac:dyDescent="0.25">
      <c r="B94" s="121"/>
      <c r="C94" s="138"/>
      <c r="D94" s="123"/>
      <c r="E94" s="123"/>
      <c r="F94" s="123"/>
      <c r="G94" s="123"/>
      <c r="H94" s="123"/>
      <c r="I94" s="123"/>
      <c r="J94" s="123"/>
      <c r="K94" s="123"/>
      <c r="L94" s="123"/>
      <c r="M94" s="123"/>
      <c r="N94" s="123"/>
      <c r="O94" s="123"/>
      <c r="P94" s="123"/>
      <c r="Q94" s="140"/>
      <c r="R94" s="121"/>
      <c r="S94" s="121"/>
      <c r="T94" s="121"/>
      <c r="U94" s="47" t="str">
        <f t="shared" si="8"/>
        <v/>
      </c>
      <c r="V94" s="161" t="str">
        <f t="shared" si="6"/>
        <v/>
      </c>
      <c r="W94" s="161" t="str">
        <f t="shared" si="9"/>
        <v/>
      </c>
      <c r="Y94" s="121"/>
      <c r="Z94" s="138"/>
      <c r="AA94" s="123"/>
      <c r="AB94" s="123"/>
      <c r="AC94" s="123"/>
      <c r="AD94" s="123"/>
      <c r="AE94" s="123"/>
      <c r="AF94" s="123"/>
      <c r="AG94" s="123"/>
      <c r="AH94" s="123"/>
      <c r="AI94" s="123"/>
      <c r="AJ94" s="123"/>
      <c r="AK94" s="123"/>
      <c r="AL94" s="123"/>
      <c r="AM94" s="123"/>
      <c r="AN94" s="140"/>
      <c r="AO94" s="121"/>
      <c r="AP94" s="121"/>
      <c r="AQ94" s="121"/>
      <c r="AR94" s="47" t="str">
        <f t="shared" si="10"/>
        <v/>
      </c>
      <c r="AS94" s="161" t="str">
        <f t="shared" si="7"/>
        <v/>
      </c>
      <c r="AT94" s="161" t="str">
        <f t="shared" si="11"/>
        <v/>
      </c>
    </row>
    <row r="95" spans="2:46" x14ac:dyDescent="0.25">
      <c r="B95" s="121"/>
      <c r="C95" s="138"/>
      <c r="D95" s="123"/>
      <c r="E95" s="123"/>
      <c r="F95" s="123"/>
      <c r="G95" s="123"/>
      <c r="H95" s="123"/>
      <c r="I95" s="123"/>
      <c r="J95" s="123"/>
      <c r="K95" s="123"/>
      <c r="L95" s="123"/>
      <c r="M95" s="123"/>
      <c r="N95" s="123"/>
      <c r="O95" s="123"/>
      <c r="P95" s="123"/>
      <c r="Q95" s="140"/>
      <c r="R95" s="121"/>
      <c r="S95" s="121"/>
      <c r="T95" s="121"/>
      <c r="U95" s="47" t="str">
        <f t="shared" si="8"/>
        <v/>
      </c>
      <c r="V95" s="161" t="str">
        <f t="shared" si="6"/>
        <v/>
      </c>
      <c r="W95" s="161" t="str">
        <f t="shared" si="9"/>
        <v/>
      </c>
      <c r="Y95" s="121"/>
      <c r="Z95" s="138"/>
      <c r="AA95" s="123"/>
      <c r="AB95" s="123"/>
      <c r="AC95" s="123"/>
      <c r="AD95" s="123"/>
      <c r="AE95" s="123"/>
      <c r="AF95" s="123"/>
      <c r="AG95" s="123"/>
      <c r="AH95" s="123"/>
      <c r="AI95" s="123"/>
      <c r="AJ95" s="123"/>
      <c r="AK95" s="123"/>
      <c r="AL95" s="123"/>
      <c r="AM95" s="123"/>
      <c r="AN95" s="140"/>
      <c r="AO95" s="121"/>
      <c r="AP95" s="121"/>
      <c r="AQ95" s="121"/>
      <c r="AR95" s="47" t="str">
        <f t="shared" si="10"/>
        <v/>
      </c>
      <c r="AS95" s="161" t="str">
        <f t="shared" si="7"/>
        <v/>
      </c>
      <c r="AT95" s="161" t="str">
        <f t="shared" si="11"/>
        <v/>
      </c>
    </row>
    <row r="96" spans="2:46" x14ac:dyDescent="0.25">
      <c r="B96" s="121"/>
      <c r="C96" s="138"/>
      <c r="D96" s="123"/>
      <c r="E96" s="123"/>
      <c r="F96" s="123"/>
      <c r="G96" s="123"/>
      <c r="H96" s="123"/>
      <c r="I96" s="123"/>
      <c r="J96" s="123"/>
      <c r="K96" s="123"/>
      <c r="L96" s="123"/>
      <c r="M96" s="123"/>
      <c r="N96" s="123"/>
      <c r="O96" s="123"/>
      <c r="P96" s="123"/>
      <c r="Q96" s="140"/>
      <c r="R96" s="121"/>
      <c r="S96" s="121"/>
      <c r="T96" s="121"/>
      <c r="U96" s="47" t="str">
        <f t="shared" si="8"/>
        <v/>
      </c>
      <c r="V96" s="161" t="str">
        <f t="shared" si="6"/>
        <v/>
      </c>
      <c r="W96" s="161" t="str">
        <f t="shared" si="9"/>
        <v/>
      </c>
      <c r="Y96" s="121"/>
      <c r="Z96" s="138"/>
      <c r="AA96" s="123"/>
      <c r="AB96" s="123"/>
      <c r="AC96" s="123"/>
      <c r="AD96" s="123"/>
      <c r="AE96" s="123"/>
      <c r="AF96" s="123"/>
      <c r="AG96" s="123"/>
      <c r="AH96" s="123"/>
      <c r="AI96" s="123"/>
      <c r="AJ96" s="123"/>
      <c r="AK96" s="123"/>
      <c r="AL96" s="123"/>
      <c r="AM96" s="123"/>
      <c r="AN96" s="140"/>
      <c r="AO96" s="121"/>
      <c r="AP96" s="121"/>
      <c r="AQ96" s="121"/>
      <c r="AR96" s="47" t="str">
        <f t="shared" si="10"/>
        <v/>
      </c>
      <c r="AS96" s="161" t="str">
        <f t="shared" si="7"/>
        <v/>
      </c>
      <c r="AT96" s="161" t="str">
        <f t="shared" si="11"/>
        <v/>
      </c>
    </row>
    <row r="97" spans="2:46" x14ac:dyDescent="0.25">
      <c r="B97" s="121"/>
      <c r="C97" s="138"/>
      <c r="D97" s="123"/>
      <c r="E97" s="123"/>
      <c r="F97" s="123"/>
      <c r="G97" s="123"/>
      <c r="H97" s="123"/>
      <c r="I97" s="123"/>
      <c r="J97" s="123"/>
      <c r="K97" s="123"/>
      <c r="L97" s="123"/>
      <c r="M97" s="123"/>
      <c r="N97" s="123"/>
      <c r="O97" s="123"/>
      <c r="P97" s="123"/>
      <c r="Q97" s="140"/>
      <c r="R97" s="121"/>
      <c r="S97" s="121"/>
      <c r="T97" s="121"/>
      <c r="U97" s="47" t="str">
        <f t="shared" si="8"/>
        <v/>
      </c>
      <c r="V97" s="161" t="str">
        <f t="shared" si="6"/>
        <v/>
      </c>
      <c r="W97" s="161" t="str">
        <f t="shared" si="9"/>
        <v/>
      </c>
      <c r="Y97" s="121"/>
      <c r="Z97" s="138"/>
      <c r="AA97" s="123"/>
      <c r="AB97" s="123"/>
      <c r="AC97" s="123"/>
      <c r="AD97" s="123"/>
      <c r="AE97" s="123"/>
      <c r="AF97" s="123"/>
      <c r="AG97" s="123"/>
      <c r="AH97" s="123"/>
      <c r="AI97" s="123"/>
      <c r="AJ97" s="123"/>
      <c r="AK97" s="123"/>
      <c r="AL97" s="123"/>
      <c r="AM97" s="123"/>
      <c r="AN97" s="140"/>
      <c r="AO97" s="121"/>
      <c r="AP97" s="121"/>
      <c r="AQ97" s="121"/>
      <c r="AR97" s="47" t="str">
        <f t="shared" si="10"/>
        <v/>
      </c>
      <c r="AS97" s="161" t="str">
        <f t="shared" si="7"/>
        <v/>
      </c>
      <c r="AT97" s="161" t="str">
        <f t="shared" si="11"/>
        <v/>
      </c>
    </row>
    <row r="98" spans="2:46" x14ac:dyDescent="0.25">
      <c r="B98" s="121"/>
      <c r="C98" s="138"/>
      <c r="D98" s="123"/>
      <c r="E98" s="123"/>
      <c r="F98" s="123"/>
      <c r="G98" s="123"/>
      <c r="H98" s="123"/>
      <c r="I98" s="123"/>
      <c r="J98" s="123"/>
      <c r="K98" s="123"/>
      <c r="L98" s="123"/>
      <c r="M98" s="123"/>
      <c r="N98" s="123"/>
      <c r="O98" s="123"/>
      <c r="P98" s="123"/>
      <c r="Q98" s="140"/>
      <c r="R98" s="121"/>
      <c r="S98" s="121"/>
      <c r="T98" s="121"/>
      <c r="U98" s="47" t="str">
        <f t="shared" si="8"/>
        <v/>
      </c>
      <c r="V98" s="161" t="str">
        <f t="shared" si="6"/>
        <v/>
      </c>
      <c r="W98" s="161" t="str">
        <f t="shared" si="9"/>
        <v/>
      </c>
      <c r="Y98" s="121"/>
      <c r="Z98" s="138"/>
      <c r="AA98" s="123"/>
      <c r="AB98" s="123"/>
      <c r="AC98" s="123"/>
      <c r="AD98" s="123"/>
      <c r="AE98" s="123"/>
      <c r="AF98" s="123"/>
      <c r="AG98" s="123"/>
      <c r="AH98" s="123"/>
      <c r="AI98" s="123"/>
      <c r="AJ98" s="123"/>
      <c r="AK98" s="123"/>
      <c r="AL98" s="123"/>
      <c r="AM98" s="123"/>
      <c r="AN98" s="140"/>
      <c r="AO98" s="121"/>
      <c r="AP98" s="121"/>
      <c r="AQ98" s="121"/>
      <c r="AR98" s="47" t="str">
        <f t="shared" si="10"/>
        <v/>
      </c>
      <c r="AS98" s="161" t="str">
        <f t="shared" si="7"/>
        <v/>
      </c>
      <c r="AT98" s="161" t="str">
        <f t="shared" si="11"/>
        <v/>
      </c>
    </row>
    <row r="99" spans="2:46" x14ac:dyDescent="0.25">
      <c r="B99" s="121"/>
      <c r="C99" s="138"/>
      <c r="D99" s="123"/>
      <c r="E99" s="123"/>
      <c r="F99" s="123"/>
      <c r="G99" s="123"/>
      <c r="H99" s="123"/>
      <c r="I99" s="123"/>
      <c r="J99" s="123"/>
      <c r="K99" s="123"/>
      <c r="L99" s="123"/>
      <c r="M99" s="123"/>
      <c r="N99" s="123"/>
      <c r="O99" s="123"/>
      <c r="P99" s="123"/>
      <c r="Q99" s="140"/>
      <c r="R99" s="121"/>
      <c r="S99" s="121"/>
      <c r="T99" s="121"/>
      <c r="U99" s="47" t="str">
        <f t="shared" si="8"/>
        <v/>
      </c>
      <c r="V99" s="161" t="str">
        <f t="shared" si="6"/>
        <v/>
      </c>
      <c r="W99" s="161" t="str">
        <f t="shared" si="9"/>
        <v/>
      </c>
      <c r="Y99" s="121"/>
      <c r="Z99" s="138"/>
      <c r="AA99" s="123"/>
      <c r="AB99" s="123"/>
      <c r="AC99" s="123"/>
      <c r="AD99" s="123"/>
      <c r="AE99" s="123"/>
      <c r="AF99" s="123"/>
      <c r="AG99" s="123"/>
      <c r="AH99" s="123"/>
      <c r="AI99" s="123"/>
      <c r="AJ99" s="123"/>
      <c r="AK99" s="123"/>
      <c r="AL99" s="123"/>
      <c r="AM99" s="123"/>
      <c r="AN99" s="140"/>
      <c r="AO99" s="121"/>
      <c r="AP99" s="121"/>
      <c r="AQ99" s="121"/>
      <c r="AR99" s="47" t="str">
        <f t="shared" si="10"/>
        <v/>
      </c>
      <c r="AS99" s="161" t="str">
        <f t="shared" si="7"/>
        <v/>
      </c>
      <c r="AT99" s="161" t="str">
        <f t="shared" si="11"/>
        <v/>
      </c>
    </row>
    <row r="100" spans="2:46" x14ac:dyDescent="0.25">
      <c r="B100" s="121"/>
      <c r="C100" s="138"/>
      <c r="D100" s="123"/>
      <c r="E100" s="123"/>
      <c r="F100" s="123"/>
      <c r="G100" s="123"/>
      <c r="H100" s="123"/>
      <c r="I100" s="123"/>
      <c r="J100" s="123"/>
      <c r="K100" s="123"/>
      <c r="L100" s="123"/>
      <c r="M100" s="123"/>
      <c r="N100" s="123"/>
      <c r="O100" s="123"/>
      <c r="P100" s="123"/>
      <c r="Q100" s="140"/>
      <c r="R100" s="121"/>
      <c r="S100" s="121"/>
      <c r="T100" s="121"/>
      <c r="U100" s="47" t="str">
        <f t="shared" si="8"/>
        <v/>
      </c>
      <c r="V100" s="161" t="str">
        <f t="shared" si="6"/>
        <v/>
      </c>
      <c r="W100" s="161" t="str">
        <f t="shared" si="9"/>
        <v/>
      </c>
      <c r="Y100" s="121"/>
      <c r="Z100" s="138"/>
      <c r="AA100" s="123"/>
      <c r="AB100" s="123"/>
      <c r="AC100" s="123"/>
      <c r="AD100" s="123"/>
      <c r="AE100" s="123"/>
      <c r="AF100" s="123"/>
      <c r="AG100" s="123"/>
      <c r="AH100" s="123"/>
      <c r="AI100" s="123"/>
      <c r="AJ100" s="123"/>
      <c r="AK100" s="123"/>
      <c r="AL100" s="123"/>
      <c r="AM100" s="123"/>
      <c r="AN100" s="140"/>
      <c r="AO100" s="121"/>
      <c r="AP100" s="121"/>
      <c r="AQ100" s="121"/>
      <c r="AR100" s="47" t="str">
        <f t="shared" si="10"/>
        <v/>
      </c>
      <c r="AS100" s="161" t="str">
        <f t="shared" si="7"/>
        <v/>
      </c>
      <c r="AT100" s="161" t="str">
        <f t="shared" si="11"/>
        <v/>
      </c>
    </row>
    <row r="101" spans="2:46" x14ac:dyDescent="0.25">
      <c r="B101" s="121"/>
      <c r="C101" s="138"/>
      <c r="D101" s="123"/>
      <c r="E101" s="123"/>
      <c r="F101" s="123"/>
      <c r="G101" s="123"/>
      <c r="H101" s="123"/>
      <c r="I101" s="123"/>
      <c r="J101" s="123"/>
      <c r="K101" s="123"/>
      <c r="L101" s="123"/>
      <c r="M101" s="123"/>
      <c r="N101" s="123"/>
      <c r="O101" s="123"/>
      <c r="P101" s="123"/>
      <c r="Q101" s="140"/>
      <c r="R101" s="121"/>
      <c r="S101" s="121"/>
      <c r="T101" s="121"/>
      <c r="U101" s="47" t="str">
        <f t="shared" si="8"/>
        <v/>
      </c>
      <c r="V101" s="161" t="str">
        <f t="shared" si="6"/>
        <v/>
      </c>
      <c r="W101" s="161" t="str">
        <f t="shared" si="9"/>
        <v/>
      </c>
      <c r="Y101" s="121"/>
      <c r="Z101" s="138"/>
      <c r="AA101" s="123"/>
      <c r="AB101" s="123"/>
      <c r="AC101" s="123"/>
      <c r="AD101" s="123"/>
      <c r="AE101" s="123"/>
      <c r="AF101" s="123"/>
      <c r="AG101" s="123"/>
      <c r="AH101" s="123"/>
      <c r="AI101" s="123"/>
      <c r="AJ101" s="123"/>
      <c r="AK101" s="123"/>
      <c r="AL101" s="123"/>
      <c r="AM101" s="123"/>
      <c r="AN101" s="140"/>
      <c r="AO101" s="121"/>
      <c r="AP101" s="121"/>
      <c r="AQ101" s="121"/>
      <c r="AR101" s="47" t="str">
        <f t="shared" si="10"/>
        <v/>
      </c>
      <c r="AS101" s="161" t="str">
        <f t="shared" si="7"/>
        <v/>
      </c>
      <c r="AT101" s="161" t="str">
        <f t="shared" si="11"/>
        <v/>
      </c>
    </row>
    <row r="102" spans="2:46" x14ac:dyDescent="0.25">
      <c r="B102" s="121"/>
      <c r="C102" s="138"/>
      <c r="D102" s="123"/>
      <c r="E102" s="123"/>
      <c r="F102" s="123"/>
      <c r="G102" s="123"/>
      <c r="H102" s="123"/>
      <c r="I102" s="123"/>
      <c r="J102" s="123"/>
      <c r="K102" s="123"/>
      <c r="L102" s="123"/>
      <c r="M102" s="123"/>
      <c r="N102" s="123"/>
      <c r="O102" s="123"/>
      <c r="P102" s="123"/>
      <c r="Q102" s="140"/>
      <c r="R102" s="121"/>
      <c r="S102" s="121"/>
      <c r="T102" s="121"/>
      <c r="U102" s="47" t="str">
        <f t="shared" si="8"/>
        <v/>
      </c>
      <c r="V102" s="161" t="str">
        <f t="shared" si="6"/>
        <v/>
      </c>
      <c r="W102" s="161" t="str">
        <f t="shared" si="9"/>
        <v/>
      </c>
      <c r="Y102" s="121"/>
      <c r="Z102" s="138"/>
      <c r="AA102" s="123"/>
      <c r="AB102" s="123"/>
      <c r="AC102" s="123"/>
      <c r="AD102" s="123"/>
      <c r="AE102" s="123"/>
      <c r="AF102" s="123"/>
      <c r="AG102" s="123"/>
      <c r="AH102" s="123"/>
      <c r="AI102" s="123"/>
      <c r="AJ102" s="123"/>
      <c r="AK102" s="123"/>
      <c r="AL102" s="123"/>
      <c r="AM102" s="123"/>
      <c r="AN102" s="140"/>
      <c r="AO102" s="121"/>
      <c r="AP102" s="121"/>
      <c r="AQ102" s="121"/>
      <c r="AR102" s="47" t="str">
        <f t="shared" si="10"/>
        <v/>
      </c>
      <c r="AS102" s="161" t="str">
        <f t="shared" si="7"/>
        <v/>
      </c>
      <c r="AT102" s="161" t="str">
        <f t="shared" si="11"/>
        <v/>
      </c>
    </row>
    <row r="103" spans="2:46" x14ac:dyDescent="0.25">
      <c r="B103" s="121"/>
      <c r="C103" s="138"/>
      <c r="D103" s="123"/>
      <c r="E103" s="123"/>
      <c r="F103" s="123"/>
      <c r="G103" s="123"/>
      <c r="H103" s="123"/>
      <c r="I103" s="123"/>
      <c r="J103" s="123"/>
      <c r="K103" s="123"/>
      <c r="L103" s="123"/>
      <c r="M103" s="123"/>
      <c r="N103" s="123"/>
      <c r="O103" s="123"/>
      <c r="P103" s="123"/>
      <c r="Q103" s="140"/>
      <c r="R103" s="121"/>
      <c r="S103" s="121"/>
      <c r="T103" s="121"/>
      <c r="U103" s="47" t="str">
        <f t="shared" si="8"/>
        <v/>
      </c>
      <c r="V103" s="161" t="str">
        <f t="shared" si="6"/>
        <v/>
      </c>
      <c r="W103" s="161" t="str">
        <f t="shared" si="9"/>
        <v/>
      </c>
      <c r="Y103" s="121"/>
      <c r="Z103" s="138"/>
      <c r="AA103" s="123"/>
      <c r="AB103" s="123"/>
      <c r="AC103" s="123"/>
      <c r="AD103" s="123"/>
      <c r="AE103" s="123"/>
      <c r="AF103" s="123"/>
      <c r="AG103" s="123"/>
      <c r="AH103" s="123"/>
      <c r="AI103" s="123"/>
      <c r="AJ103" s="123"/>
      <c r="AK103" s="123"/>
      <c r="AL103" s="123"/>
      <c r="AM103" s="123"/>
      <c r="AN103" s="140"/>
      <c r="AO103" s="121"/>
      <c r="AP103" s="121"/>
      <c r="AQ103" s="121"/>
      <c r="AR103" s="47" t="str">
        <f t="shared" si="10"/>
        <v/>
      </c>
      <c r="AS103" s="161" t="str">
        <f t="shared" si="7"/>
        <v/>
      </c>
      <c r="AT103" s="161" t="str">
        <f t="shared" si="11"/>
        <v/>
      </c>
    </row>
    <row r="104" spans="2:46" x14ac:dyDescent="0.25">
      <c r="B104" s="121"/>
      <c r="C104" s="138"/>
      <c r="D104" s="123"/>
      <c r="E104" s="123"/>
      <c r="F104" s="123"/>
      <c r="G104" s="123"/>
      <c r="H104" s="123"/>
      <c r="I104" s="123"/>
      <c r="J104" s="123"/>
      <c r="K104" s="123"/>
      <c r="L104" s="123"/>
      <c r="M104" s="123"/>
      <c r="N104" s="123"/>
      <c r="O104" s="123"/>
      <c r="P104" s="123"/>
      <c r="Q104" s="140"/>
      <c r="R104" s="121"/>
      <c r="S104" s="121"/>
      <c r="T104" s="121"/>
      <c r="U104" s="47" t="str">
        <f t="shared" si="8"/>
        <v/>
      </c>
      <c r="V104" s="161" t="str">
        <f t="shared" si="6"/>
        <v/>
      </c>
      <c r="W104" s="161" t="str">
        <f t="shared" si="9"/>
        <v/>
      </c>
      <c r="Y104" s="121"/>
      <c r="Z104" s="138"/>
      <c r="AA104" s="123"/>
      <c r="AB104" s="123"/>
      <c r="AC104" s="123"/>
      <c r="AD104" s="123"/>
      <c r="AE104" s="123"/>
      <c r="AF104" s="123"/>
      <c r="AG104" s="123"/>
      <c r="AH104" s="123"/>
      <c r="AI104" s="123"/>
      <c r="AJ104" s="123"/>
      <c r="AK104" s="123"/>
      <c r="AL104" s="123"/>
      <c r="AM104" s="123"/>
      <c r="AN104" s="140"/>
      <c r="AO104" s="121"/>
      <c r="AP104" s="121"/>
      <c r="AQ104" s="121"/>
      <c r="AR104" s="47" t="str">
        <f t="shared" si="10"/>
        <v/>
      </c>
      <c r="AS104" s="161" t="str">
        <f t="shared" si="7"/>
        <v/>
      </c>
      <c r="AT104" s="161" t="str">
        <f t="shared" si="11"/>
        <v/>
      </c>
    </row>
    <row r="105" spans="2:46" x14ac:dyDescent="0.25">
      <c r="B105" s="121"/>
      <c r="C105" s="138"/>
      <c r="D105" s="123"/>
      <c r="E105" s="123"/>
      <c r="F105" s="123"/>
      <c r="G105" s="123"/>
      <c r="H105" s="123"/>
      <c r="I105" s="123"/>
      <c r="J105" s="123"/>
      <c r="K105" s="123"/>
      <c r="L105" s="123"/>
      <c r="M105" s="123"/>
      <c r="N105" s="123"/>
      <c r="O105" s="123"/>
      <c r="P105" s="123"/>
      <c r="Q105" s="140"/>
      <c r="R105" s="121"/>
      <c r="S105" s="121"/>
      <c r="T105" s="121"/>
      <c r="U105" s="47" t="str">
        <f t="shared" si="8"/>
        <v/>
      </c>
      <c r="V105" s="161" t="str">
        <f t="shared" si="6"/>
        <v/>
      </c>
      <c r="W105" s="161" t="str">
        <f t="shared" si="9"/>
        <v/>
      </c>
      <c r="Y105" s="121"/>
      <c r="Z105" s="138"/>
      <c r="AA105" s="123"/>
      <c r="AB105" s="123"/>
      <c r="AC105" s="123"/>
      <c r="AD105" s="123"/>
      <c r="AE105" s="123"/>
      <c r="AF105" s="123"/>
      <c r="AG105" s="123"/>
      <c r="AH105" s="123"/>
      <c r="AI105" s="123"/>
      <c r="AJ105" s="123"/>
      <c r="AK105" s="123"/>
      <c r="AL105" s="123"/>
      <c r="AM105" s="123"/>
      <c r="AN105" s="140"/>
      <c r="AO105" s="121"/>
      <c r="AP105" s="121"/>
      <c r="AQ105" s="121"/>
      <c r="AR105" s="47" t="str">
        <f t="shared" si="10"/>
        <v/>
      </c>
      <c r="AS105" s="161" t="str">
        <f t="shared" si="7"/>
        <v/>
      </c>
      <c r="AT105" s="161" t="str">
        <f t="shared" si="11"/>
        <v/>
      </c>
    </row>
    <row r="106" spans="2:46" x14ac:dyDescent="0.25">
      <c r="B106" s="121"/>
      <c r="C106" s="138"/>
      <c r="D106" s="123"/>
      <c r="E106" s="123"/>
      <c r="F106" s="123"/>
      <c r="G106" s="123"/>
      <c r="H106" s="123"/>
      <c r="I106" s="123"/>
      <c r="J106" s="123"/>
      <c r="K106" s="123"/>
      <c r="L106" s="123"/>
      <c r="M106" s="123"/>
      <c r="N106" s="123"/>
      <c r="O106" s="123"/>
      <c r="P106" s="123"/>
      <c r="Q106" s="140"/>
      <c r="R106" s="121"/>
      <c r="S106" s="121"/>
      <c r="T106" s="121"/>
      <c r="U106" s="47" t="str">
        <f t="shared" si="8"/>
        <v/>
      </c>
      <c r="V106" s="161" t="str">
        <f t="shared" si="6"/>
        <v/>
      </c>
      <c r="W106" s="161" t="str">
        <f t="shared" si="9"/>
        <v/>
      </c>
      <c r="Y106" s="121"/>
      <c r="Z106" s="138"/>
      <c r="AA106" s="123"/>
      <c r="AB106" s="123"/>
      <c r="AC106" s="123"/>
      <c r="AD106" s="123"/>
      <c r="AE106" s="123"/>
      <c r="AF106" s="123"/>
      <c r="AG106" s="123"/>
      <c r="AH106" s="123"/>
      <c r="AI106" s="123"/>
      <c r="AJ106" s="123"/>
      <c r="AK106" s="123"/>
      <c r="AL106" s="123"/>
      <c r="AM106" s="123"/>
      <c r="AN106" s="140"/>
      <c r="AO106" s="121"/>
      <c r="AP106" s="121"/>
      <c r="AQ106" s="121"/>
      <c r="AR106" s="47" t="str">
        <f t="shared" si="10"/>
        <v/>
      </c>
      <c r="AS106" s="161" t="str">
        <f t="shared" si="7"/>
        <v/>
      </c>
      <c r="AT106" s="161" t="str">
        <f t="shared" si="11"/>
        <v/>
      </c>
    </row>
    <row r="107" spans="2:46" x14ac:dyDescent="0.25">
      <c r="B107" s="121"/>
      <c r="C107" s="138"/>
      <c r="D107" s="123"/>
      <c r="E107" s="123"/>
      <c r="F107" s="123"/>
      <c r="G107" s="123"/>
      <c r="H107" s="123"/>
      <c r="I107" s="123"/>
      <c r="J107" s="123"/>
      <c r="K107" s="123"/>
      <c r="L107" s="123"/>
      <c r="M107" s="123"/>
      <c r="N107" s="123"/>
      <c r="O107" s="123"/>
      <c r="P107" s="123"/>
      <c r="Q107" s="140"/>
      <c r="R107" s="121"/>
      <c r="S107" s="121"/>
      <c r="T107" s="121"/>
      <c r="U107" s="47" t="str">
        <f t="shared" si="8"/>
        <v/>
      </c>
      <c r="V107" s="161" t="str">
        <f t="shared" si="6"/>
        <v/>
      </c>
      <c r="W107" s="161" t="str">
        <f t="shared" si="9"/>
        <v/>
      </c>
      <c r="Y107" s="121"/>
      <c r="Z107" s="138"/>
      <c r="AA107" s="123"/>
      <c r="AB107" s="123"/>
      <c r="AC107" s="123"/>
      <c r="AD107" s="123"/>
      <c r="AE107" s="123"/>
      <c r="AF107" s="123"/>
      <c r="AG107" s="123"/>
      <c r="AH107" s="123"/>
      <c r="AI107" s="123"/>
      <c r="AJ107" s="123"/>
      <c r="AK107" s="123"/>
      <c r="AL107" s="123"/>
      <c r="AM107" s="123"/>
      <c r="AN107" s="140"/>
      <c r="AO107" s="121"/>
      <c r="AP107" s="121"/>
      <c r="AQ107" s="121"/>
      <c r="AR107" s="47" t="str">
        <f t="shared" si="10"/>
        <v/>
      </c>
      <c r="AS107" s="161" t="str">
        <f t="shared" si="7"/>
        <v/>
      </c>
      <c r="AT107" s="161" t="str">
        <f t="shared" si="11"/>
        <v/>
      </c>
    </row>
    <row r="108" spans="2:46" x14ac:dyDescent="0.25">
      <c r="B108" s="121"/>
      <c r="C108" s="138"/>
      <c r="D108" s="123"/>
      <c r="E108" s="123"/>
      <c r="F108" s="123"/>
      <c r="G108" s="123"/>
      <c r="H108" s="123"/>
      <c r="I108" s="123"/>
      <c r="J108" s="123"/>
      <c r="K108" s="123"/>
      <c r="L108" s="123"/>
      <c r="M108" s="123"/>
      <c r="N108" s="123"/>
      <c r="O108" s="123"/>
      <c r="P108" s="123"/>
      <c r="Q108" s="140"/>
      <c r="R108" s="121"/>
      <c r="S108" s="121"/>
      <c r="T108" s="121"/>
      <c r="U108" s="47" t="str">
        <f t="shared" si="8"/>
        <v/>
      </c>
      <c r="V108" s="161" t="str">
        <f t="shared" si="6"/>
        <v/>
      </c>
      <c r="W108" s="161" t="str">
        <f t="shared" si="9"/>
        <v/>
      </c>
      <c r="Y108" s="121"/>
      <c r="Z108" s="138"/>
      <c r="AA108" s="123"/>
      <c r="AB108" s="123"/>
      <c r="AC108" s="123"/>
      <c r="AD108" s="123"/>
      <c r="AE108" s="123"/>
      <c r="AF108" s="123"/>
      <c r="AG108" s="123"/>
      <c r="AH108" s="123"/>
      <c r="AI108" s="123"/>
      <c r="AJ108" s="123"/>
      <c r="AK108" s="123"/>
      <c r="AL108" s="123"/>
      <c r="AM108" s="123"/>
      <c r="AN108" s="140"/>
      <c r="AO108" s="121"/>
      <c r="AP108" s="121"/>
      <c r="AQ108" s="121"/>
      <c r="AR108" s="47" t="str">
        <f t="shared" si="10"/>
        <v/>
      </c>
      <c r="AS108" s="161" t="str">
        <f t="shared" si="7"/>
        <v/>
      </c>
      <c r="AT108" s="161" t="str">
        <f t="shared" si="11"/>
        <v/>
      </c>
    </row>
    <row r="109" spans="2:46" ht="15.75" thickBot="1" x14ac:dyDescent="0.3">
      <c r="B109" s="126"/>
      <c r="C109" s="141"/>
      <c r="D109" s="124"/>
      <c r="E109" s="124"/>
      <c r="F109" s="124"/>
      <c r="G109" s="124"/>
      <c r="H109" s="124"/>
      <c r="I109" s="124"/>
      <c r="J109" s="124"/>
      <c r="K109" s="124"/>
      <c r="L109" s="124"/>
      <c r="M109" s="124"/>
      <c r="N109" s="124"/>
      <c r="O109" s="124"/>
      <c r="P109" s="124"/>
      <c r="Q109" s="143"/>
      <c r="R109" s="126"/>
      <c r="S109" s="126"/>
      <c r="T109" s="126"/>
      <c r="U109" s="48" t="str">
        <f t="shared" si="8"/>
        <v/>
      </c>
      <c r="V109" s="162" t="str">
        <f t="shared" si="6"/>
        <v/>
      </c>
      <c r="W109" s="162" t="str">
        <f t="shared" si="9"/>
        <v/>
      </c>
      <c r="Y109" s="126"/>
      <c r="Z109" s="141"/>
      <c r="AA109" s="124"/>
      <c r="AB109" s="124"/>
      <c r="AC109" s="124"/>
      <c r="AD109" s="124"/>
      <c r="AE109" s="124"/>
      <c r="AF109" s="124"/>
      <c r="AG109" s="124"/>
      <c r="AH109" s="124"/>
      <c r="AI109" s="124"/>
      <c r="AJ109" s="124"/>
      <c r="AK109" s="124"/>
      <c r="AL109" s="124"/>
      <c r="AM109" s="124"/>
      <c r="AN109" s="143"/>
      <c r="AO109" s="126"/>
      <c r="AP109" s="126"/>
      <c r="AQ109" s="126"/>
      <c r="AR109" s="48" t="str">
        <f t="shared" si="10"/>
        <v/>
      </c>
      <c r="AS109" s="162" t="str">
        <f t="shared" si="7"/>
        <v/>
      </c>
      <c r="AT109" s="162" t="str">
        <f t="shared" si="11"/>
        <v/>
      </c>
    </row>
    <row r="110" spans="2:46" x14ac:dyDescent="0.2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2:46" hidden="1" x14ac:dyDescent="0.2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2:46" hidden="1" x14ac:dyDescent="0.2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2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2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25">
      <c r="Y115" s="5"/>
      <c r="Z115" s="5"/>
      <c r="AA115" s="5"/>
      <c r="AB115" s="5"/>
      <c r="AC115" s="5"/>
      <c r="AD115" s="5"/>
      <c r="AE115" s="5"/>
      <c r="AF115" s="5"/>
      <c r="AG115" s="5"/>
      <c r="AH115" s="5"/>
      <c r="AI115" s="5"/>
      <c r="AJ115" s="5"/>
      <c r="AK115" s="5"/>
      <c r="AL115" s="5"/>
      <c r="AM115" s="5"/>
      <c r="AN115" s="5"/>
      <c r="AO115" s="5"/>
      <c r="AP115" s="5"/>
      <c r="AQ115" s="5"/>
      <c r="AR115" s="5"/>
      <c r="AS115" s="5"/>
      <c r="AT115" s="5"/>
    </row>
  </sheetData>
  <sheetProtection algorithmName="SHA-512" hashValue="NG0VTgHtrEJNUJkyKdllX24s40z0ckMSUo39w9Y6gB8dee7Msn5YqkSLextFZDB+ZT+hsR8Cx/bHQ80xcPI4ow==" saltValue="jPH5e3nQvTPJe4AdsxzF5Q==" spinCount="100000" sheet="1" objects="1" scenarios="1"/>
  <dataConsolidate/>
  <phoneticPr fontId="3" type="noConversion"/>
  <dataValidations count="2">
    <dataValidation type="list" allowBlank="1" showInputMessage="1" showErrorMessage="1" sqref="AO10:AO109 R10:R109" xr:uid="{8815E1F3-AF42-4B7C-903B-33B791D22CA5}">
      <formula1>"Y,N"</formula1>
    </dataValidation>
    <dataValidation type="list" allowBlank="1" showInputMessage="1" showErrorMessage="1" sqref="C10:Q109 Z10:AN109" xr:uid="{3F7C0E1B-BB44-41CC-8DEA-12CAB250F51C}">
      <formula1>"X"</formula1>
    </dataValidation>
  </dataValidations>
  <pageMargins left="0.7" right="0.7" top="0.75" bottom="0.75" header="0.3" footer="0.3"/>
  <pageSetup paperSize="9" orientation="portrait"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2DFEA-7A30-4231-8F7D-7EC88FDBCAB8}">
  <sheetPr codeName="Sheet22"/>
  <dimension ref="A2:ABK106"/>
  <sheetViews>
    <sheetView workbookViewId="0">
      <pane xSplit="2" ySplit="6" topLeftCell="C7" activePane="bottomRight" state="frozenSplit"/>
      <selection pane="topRight" activeCell="B1" sqref="B1"/>
      <selection pane="bottomLeft" activeCell="A7" sqref="A7"/>
      <selection pane="bottomRight" activeCell="CD9" sqref="CD9"/>
    </sheetView>
  </sheetViews>
  <sheetFormatPr defaultRowHeight="15" outlineLevelCol="1" x14ac:dyDescent="0.25"/>
  <cols>
    <col min="1" max="1" width="0" hidden="1" customWidth="1"/>
    <col min="2" max="3" width="18.85546875" customWidth="1"/>
    <col min="4" max="4" width="5.7109375" customWidth="1"/>
    <col min="5" max="5" width="14.28515625" customWidth="1"/>
    <col min="6" max="30" width="2.85546875" customWidth="1" outlineLevel="1"/>
    <col min="31" max="31" width="2.85546875" style="5" customWidth="1"/>
    <col min="32" max="32" width="3" style="5" hidden="1" customWidth="1"/>
    <col min="33" max="75" width="2.85546875" hidden="1" customWidth="1"/>
    <col min="76" max="76" width="3" hidden="1" customWidth="1"/>
    <col min="77" max="81" width="2.85546875" hidden="1" customWidth="1"/>
    <col min="82" max="82" width="5.7109375" customWidth="1"/>
    <col min="83" max="83" width="14.28515625" customWidth="1"/>
    <col min="84" max="96" width="2.85546875" hidden="1" customWidth="1"/>
    <col min="97" max="183" width="2.85546875" hidden="1" customWidth="1" outlineLevel="1"/>
    <col min="184" max="184" width="5.5703125" customWidth="1" collapsed="1"/>
    <col min="185" max="384" width="2.85546875" hidden="1" customWidth="1"/>
    <col min="385" max="385" width="14.28515625" customWidth="1"/>
    <col min="386" max="485" width="2.85546875" hidden="1" customWidth="1" outlineLevel="1"/>
    <col min="486" max="486" width="5.7109375" style="5" customWidth="1" collapsed="1"/>
    <col min="487" max="686" width="2.85546875" hidden="1" customWidth="1"/>
    <col min="687" max="687" width="14.28515625" customWidth="1"/>
    <col min="688" max="739" width="2.85546875" customWidth="1"/>
  </cols>
  <sheetData>
    <row r="2" spans="1:739" x14ac:dyDescent="0.25">
      <c r="F2" t="s">
        <v>325</v>
      </c>
      <c r="CE2" s="5"/>
      <c r="CF2" s="211">
        <f>'Capacity Backing (Hide)2'!B1</f>
        <v>0</v>
      </c>
      <c r="CG2" s="211"/>
      <c r="CH2" s="211"/>
      <c r="CI2" s="211"/>
      <c r="CJ2" s="211"/>
      <c r="CK2" s="211"/>
      <c r="CL2" s="211"/>
      <c r="CM2" s="211"/>
      <c r="CN2" s="211"/>
      <c r="CO2" s="211"/>
      <c r="CP2" s="211"/>
      <c r="CQ2" s="211"/>
      <c r="CR2" s="211"/>
      <c r="CS2" s="211"/>
      <c r="CT2" s="211"/>
      <c r="CU2" s="211"/>
      <c r="CV2" s="211"/>
      <c r="CW2" s="211"/>
      <c r="CX2" s="211"/>
      <c r="CY2" s="211"/>
      <c r="CZ2" s="211"/>
      <c r="DA2" s="211"/>
      <c r="DB2" s="211"/>
      <c r="DC2" s="211"/>
      <c r="DD2" s="211"/>
      <c r="DE2" s="211"/>
      <c r="DF2" s="211"/>
      <c r="DG2" s="211"/>
      <c r="DH2" s="211"/>
      <c r="DI2" s="211"/>
      <c r="DJ2" s="211"/>
      <c r="DK2" s="211"/>
      <c r="DL2" s="211"/>
      <c r="DM2" s="211"/>
      <c r="DN2" s="211"/>
      <c r="DO2" s="211"/>
      <c r="DP2" s="211"/>
      <c r="DQ2" s="211"/>
      <c r="DR2" s="211"/>
      <c r="DS2" s="211"/>
      <c r="DT2" s="211"/>
      <c r="DU2" s="211"/>
      <c r="DV2" s="211"/>
      <c r="DW2" s="211"/>
      <c r="DX2" s="211"/>
      <c r="DY2" s="211"/>
      <c r="DZ2" s="211"/>
      <c r="EA2" s="211"/>
      <c r="EB2" s="211"/>
      <c r="EC2" s="211"/>
      <c r="ED2" s="211"/>
      <c r="EE2" s="211"/>
      <c r="EF2" s="211"/>
      <c r="EG2" s="211"/>
      <c r="EH2" s="211"/>
      <c r="EI2" s="211"/>
      <c r="EJ2" s="211"/>
      <c r="EK2" s="211"/>
      <c r="EL2" s="211"/>
      <c r="EM2" s="211"/>
      <c r="EN2" s="211"/>
      <c r="EO2" s="211"/>
      <c r="EP2" s="211"/>
      <c r="EQ2" s="211"/>
      <c r="ER2" s="211"/>
      <c r="ES2" s="211"/>
      <c r="ET2" s="211"/>
      <c r="EU2" s="211"/>
      <c r="EV2" s="211"/>
      <c r="EW2" s="211"/>
      <c r="EX2" s="211"/>
      <c r="EY2" s="211"/>
      <c r="EZ2" s="211"/>
      <c r="FA2" s="211"/>
      <c r="FB2" s="211"/>
      <c r="FC2" s="211"/>
      <c r="FD2" s="211"/>
      <c r="FE2" s="211"/>
      <c r="FF2" s="211"/>
      <c r="FG2" s="211"/>
      <c r="FH2" s="211"/>
      <c r="FI2" s="211"/>
      <c r="FJ2" s="211"/>
      <c r="FK2" s="211"/>
      <c r="FL2" s="211"/>
      <c r="FM2" s="211"/>
      <c r="FN2" s="211"/>
      <c r="FO2" s="211"/>
      <c r="FP2" s="211"/>
      <c r="FQ2" s="211"/>
      <c r="FR2" s="211"/>
      <c r="FS2" s="211"/>
      <c r="FT2" s="211"/>
      <c r="FU2" s="211"/>
      <c r="FV2" s="211"/>
      <c r="FW2" s="211"/>
      <c r="FX2" s="211"/>
      <c r="FY2" s="211"/>
      <c r="FZ2" s="211"/>
      <c r="GA2" s="211"/>
      <c r="GB2" s="187"/>
      <c r="GC2" s="214"/>
      <c r="GD2" s="211"/>
      <c r="GE2" s="211"/>
      <c r="GF2" s="211"/>
      <c r="GG2" s="211"/>
      <c r="GH2" s="211"/>
      <c r="GI2" s="211"/>
      <c r="GJ2" s="211"/>
      <c r="GK2" s="211"/>
      <c r="GL2" s="211"/>
      <c r="GM2" s="211"/>
      <c r="GN2" s="211"/>
      <c r="GO2" s="211"/>
      <c r="GP2" s="211"/>
      <c r="GQ2" s="211"/>
      <c r="GR2" s="211"/>
      <c r="GS2" s="211"/>
      <c r="GT2" s="211"/>
      <c r="GU2" s="211"/>
      <c r="GV2" s="211"/>
      <c r="GW2" s="211"/>
      <c r="GX2" s="211"/>
      <c r="GY2" s="211"/>
      <c r="GZ2" s="211"/>
      <c r="HA2" s="211"/>
      <c r="HB2" s="211"/>
      <c r="HC2" s="211"/>
      <c r="HD2" s="211"/>
      <c r="HE2" s="211"/>
      <c r="HF2" s="211"/>
      <c r="HG2" s="211"/>
      <c r="HH2" s="211"/>
      <c r="HI2" s="211"/>
      <c r="HJ2" s="211"/>
      <c r="HK2" s="211"/>
      <c r="HL2" s="211"/>
      <c r="HM2" s="211"/>
      <c r="HN2" s="211"/>
      <c r="HO2" s="211"/>
      <c r="HP2" s="211"/>
      <c r="HQ2" s="211"/>
      <c r="HR2" s="211"/>
      <c r="HS2" s="211"/>
      <c r="HT2" s="211"/>
      <c r="HU2" s="211"/>
      <c r="HV2" s="211"/>
      <c r="HW2" s="211"/>
      <c r="HX2" s="211"/>
      <c r="HY2" s="211"/>
      <c r="HZ2" s="211"/>
      <c r="IA2" s="211"/>
      <c r="IB2" s="211"/>
      <c r="IC2" s="211"/>
      <c r="ID2" s="211"/>
      <c r="IE2" s="211"/>
      <c r="IF2" s="211"/>
      <c r="IG2" s="211"/>
      <c r="IH2" s="211"/>
      <c r="II2" s="211"/>
      <c r="IJ2" s="211"/>
      <c r="IK2" s="211"/>
      <c r="IL2" s="211"/>
      <c r="IM2" s="211"/>
      <c r="IN2" s="211"/>
      <c r="IO2" s="211"/>
      <c r="IP2" s="211"/>
      <c r="IQ2" s="211"/>
      <c r="IR2" s="211"/>
      <c r="IS2" s="211"/>
      <c r="IT2" s="211"/>
      <c r="IU2" s="211"/>
      <c r="IV2" s="211"/>
      <c r="IW2" s="211"/>
      <c r="IX2" s="211"/>
      <c r="IY2" s="211"/>
      <c r="IZ2" s="211"/>
      <c r="JA2" s="211"/>
      <c r="JB2" s="211"/>
      <c r="JC2" s="211"/>
      <c r="JD2" s="211"/>
      <c r="JE2" s="211"/>
      <c r="JF2" s="211"/>
      <c r="JG2" s="211"/>
      <c r="JH2" s="211"/>
      <c r="JI2" s="211"/>
      <c r="JJ2" s="211"/>
      <c r="JK2" s="211"/>
      <c r="JL2" s="211"/>
      <c r="JM2" s="211"/>
      <c r="JN2" s="211"/>
      <c r="JO2" s="211"/>
      <c r="JP2" s="211"/>
      <c r="JQ2" s="211"/>
      <c r="JR2" s="211"/>
      <c r="JS2" s="211"/>
      <c r="JT2" s="211"/>
      <c r="JU2" s="211"/>
      <c r="JV2" s="211"/>
      <c r="JW2" s="211"/>
      <c r="JX2" s="211"/>
      <c r="JY2" s="211"/>
      <c r="JZ2" s="211"/>
      <c r="KA2" s="211"/>
      <c r="KB2" s="211"/>
      <c r="KC2" s="211"/>
      <c r="KD2" s="211"/>
      <c r="KE2" s="211"/>
      <c r="KF2" s="211"/>
      <c r="KG2" s="211"/>
      <c r="KH2" s="211"/>
      <c r="KI2" s="211"/>
      <c r="KJ2" s="211"/>
      <c r="KK2" s="211"/>
      <c r="KL2" s="211"/>
      <c r="KM2" s="211"/>
      <c r="KN2" s="211"/>
      <c r="KO2" s="211"/>
      <c r="KP2" s="211"/>
      <c r="KQ2" s="211"/>
      <c r="KR2" s="211"/>
      <c r="KS2" s="211"/>
      <c r="KT2" s="211"/>
      <c r="KU2" s="211"/>
      <c r="KV2" s="211"/>
      <c r="KW2" s="211"/>
      <c r="KX2" s="211"/>
      <c r="KY2" s="211"/>
      <c r="KZ2" s="211"/>
      <c r="LA2" s="211"/>
      <c r="LB2" s="211"/>
      <c r="LC2" s="211"/>
      <c r="LD2" s="211"/>
      <c r="LE2" s="211"/>
      <c r="LF2" s="211"/>
      <c r="LG2" s="211"/>
      <c r="LH2" s="211"/>
      <c r="LI2" s="211"/>
      <c r="LJ2" s="211"/>
      <c r="LK2" s="211"/>
      <c r="LL2" s="211"/>
      <c r="LM2" s="211"/>
      <c r="LN2" s="211"/>
      <c r="LO2" s="211"/>
      <c r="LP2" s="211"/>
      <c r="LQ2" s="211"/>
      <c r="LR2" s="211"/>
      <c r="LS2" s="211"/>
      <c r="LT2" s="211"/>
      <c r="LU2" s="211"/>
      <c r="LV2" s="211"/>
      <c r="LW2" s="211"/>
      <c r="LX2" s="211"/>
      <c r="LY2" s="211"/>
      <c r="LZ2" s="211"/>
      <c r="MA2" s="211"/>
      <c r="MB2" s="211"/>
      <c r="MC2" s="211"/>
      <c r="MD2" s="211"/>
      <c r="ME2" s="211"/>
      <c r="MF2" s="211"/>
      <c r="MG2" s="211"/>
      <c r="MH2" s="211"/>
      <c r="MI2" s="211"/>
      <c r="MJ2" s="211"/>
      <c r="MK2" s="211"/>
      <c r="ML2" s="211"/>
      <c r="MM2" s="211"/>
      <c r="MN2" s="211"/>
      <c r="MO2" s="211"/>
      <c r="MP2" s="211"/>
      <c r="MQ2" s="211"/>
      <c r="MR2" s="211"/>
      <c r="MS2" s="211"/>
      <c r="MT2" s="211"/>
      <c r="MU2" s="211"/>
      <c r="MV2" s="211"/>
      <c r="MW2" s="211"/>
      <c r="MX2" s="211"/>
      <c r="MY2" s="211"/>
      <c r="MZ2" s="211"/>
      <c r="NA2" s="211"/>
      <c r="NB2" s="211"/>
      <c r="NC2" s="211"/>
      <c r="ND2" s="211"/>
      <c r="NE2" s="211"/>
      <c r="NF2" s="211"/>
      <c r="NG2" s="211"/>
      <c r="NH2" s="211"/>
      <c r="NI2" s="211"/>
      <c r="NJ2" s="211"/>
      <c r="NK2" s="211"/>
      <c r="NL2" s="211"/>
      <c r="NM2" s="211"/>
      <c r="NN2" s="211"/>
      <c r="NO2" s="211"/>
      <c r="NP2" s="211"/>
      <c r="NQ2" s="211"/>
      <c r="NR2" s="211"/>
      <c r="NS2" s="211"/>
      <c r="NT2" s="217"/>
      <c r="NU2" s="5"/>
      <c r="NV2" s="211">
        <f>'Capacity Backing (Hide)2'!KR1</f>
        <v>0</v>
      </c>
      <c r="NW2" s="211"/>
      <c r="NX2" s="211"/>
      <c r="NY2" s="211"/>
      <c r="NZ2" s="211"/>
      <c r="OA2" s="211"/>
      <c r="OB2" s="211"/>
      <c r="OC2" s="211"/>
      <c r="OD2" s="211"/>
      <c r="OE2" s="211"/>
      <c r="OF2" s="211"/>
      <c r="OG2" s="211"/>
      <c r="OH2" s="211"/>
      <c r="OI2" s="211"/>
      <c r="OJ2" s="211"/>
      <c r="OK2" s="211"/>
      <c r="OL2" s="211"/>
      <c r="OM2" s="211"/>
      <c r="ON2" s="211"/>
      <c r="OO2" s="211"/>
      <c r="OP2" s="211"/>
      <c r="OQ2" s="211"/>
      <c r="OR2" s="211"/>
      <c r="OS2" s="211"/>
      <c r="OT2" s="211"/>
      <c r="OU2" s="211"/>
      <c r="OV2" s="211"/>
      <c r="OW2" s="211"/>
      <c r="OX2" s="211"/>
      <c r="OY2" s="211"/>
      <c r="OZ2" s="211"/>
      <c r="PA2" s="211"/>
      <c r="PB2" s="211"/>
      <c r="PC2" s="211"/>
      <c r="PD2" s="211"/>
      <c r="PE2" s="211"/>
      <c r="PF2" s="211"/>
      <c r="PG2" s="211"/>
      <c r="PH2" s="211"/>
      <c r="PI2" s="211"/>
      <c r="PJ2" s="211"/>
      <c r="PK2" s="211"/>
      <c r="PL2" s="211"/>
      <c r="PM2" s="211"/>
      <c r="PN2" s="211"/>
      <c r="PO2" s="211"/>
      <c r="PP2" s="211"/>
      <c r="PQ2" s="211"/>
      <c r="PR2" s="211"/>
      <c r="PS2" s="211"/>
      <c r="PT2" s="211"/>
      <c r="PU2" s="211"/>
      <c r="PV2" s="211"/>
      <c r="PW2" s="211"/>
      <c r="PX2" s="211"/>
      <c r="PY2" s="211"/>
      <c r="PZ2" s="211"/>
      <c r="QA2" s="211"/>
      <c r="QB2" s="211"/>
      <c r="QC2" s="211"/>
      <c r="QD2" s="211"/>
      <c r="QE2" s="211"/>
      <c r="QF2" s="211"/>
      <c r="QG2" s="211"/>
      <c r="QH2" s="211"/>
      <c r="QI2" s="211"/>
      <c r="QJ2" s="211"/>
      <c r="QK2" s="211"/>
      <c r="QL2" s="211"/>
      <c r="QM2" s="211"/>
      <c r="QN2" s="211"/>
      <c r="QO2" s="211"/>
      <c r="QP2" s="211"/>
      <c r="QQ2" s="211"/>
      <c r="QR2" s="211"/>
      <c r="QS2" s="211"/>
      <c r="QT2" s="211"/>
      <c r="QU2" s="211"/>
      <c r="QV2" s="211"/>
      <c r="QW2" s="211"/>
      <c r="QX2" s="211"/>
      <c r="QY2" s="211"/>
      <c r="QZ2" s="211"/>
      <c r="RA2" s="211"/>
      <c r="RB2" s="211"/>
      <c r="RC2" s="211"/>
      <c r="RD2" s="211"/>
      <c r="RE2" s="211"/>
      <c r="RF2" s="211"/>
      <c r="RG2" s="211"/>
      <c r="RH2" s="211"/>
      <c r="RI2" s="211"/>
      <c r="RJ2" s="211"/>
      <c r="RK2" s="211"/>
      <c r="RL2" s="211"/>
      <c r="RM2" s="211"/>
      <c r="RN2" s="211"/>
      <c r="RO2" s="211"/>
      <c r="RP2" s="211"/>
      <c r="RQ2" s="211"/>
      <c r="RR2" s="187"/>
      <c r="RS2" s="214"/>
      <c r="RT2" s="211"/>
      <c r="RU2" s="211"/>
      <c r="RV2" s="211"/>
      <c r="RW2" s="211"/>
      <c r="RX2" s="211"/>
      <c r="RY2" s="211"/>
      <c r="RZ2" s="211"/>
      <c r="SA2" s="211"/>
      <c r="SB2" s="211"/>
      <c r="SC2" s="211"/>
      <c r="SD2" s="211"/>
      <c r="SE2" s="211"/>
      <c r="SF2" s="211"/>
      <c r="SG2" s="211"/>
      <c r="SH2" s="211"/>
      <c r="SI2" s="211"/>
      <c r="SJ2" s="211"/>
      <c r="SK2" s="211"/>
      <c r="SL2" s="211"/>
      <c r="SM2" s="211"/>
      <c r="SN2" s="211"/>
      <c r="SO2" s="211"/>
      <c r="SP2" s="211"/>
      <c r="SQ2" s="211"/>
      <c r="SR2" s="211"/>
      <c r="SS2" s="211"/>
      <c r="ST2" s="211"/>
      <c r="SU2" s="211"/>
      <c r="SV2" s="211"/>
      <c r="SW2" s="211"/>
      <c r="SX2" s="211"/>
      <c r="SY2" s="211"/>
      <c r="SZ2" s="211"/>
      <c r="TA2" s="211"/>
      <c r="TB2" s="211"/>
      <c r="TC2" s="211"/>
      <c r="TD2" s="211"/>
      <c r="TE2" s="211"/>
      <c r="TF2" s="211"/>
      <c r="TG2" s="211"/>
      <c r="TH2" s="211"/>
      <c r="TI2" s="211"/>
      <c r="TJ2" s="211"/>
      <c r="TK2" s="211"/>
      <c r="TL2" s="211"/>
      <c r="TM2" s="211"/>
      <c r="TN2" s="211"/>
      <c r="TO2" s="211"/>
      <c r="TP2" s="211"/>
      <c r="TQ2" s="211"/>
      <c r="TR2" s="211"/>
      <c r="TS2" s="211"/>
      <c r="TT2" s="211"/>
      <c r="TU2" s="211"/>
      <c r="TV2" s="211"/>
      <c r="TW2" s="211"/>
      <c r="TX2" s="211"/>
      <c r="TY2" s="211"/>
      <c r="TZ2" s="211"/>
      <c r="UA2" s="211"/>
      <c r="UB2" s="211"/>
      <c r="UC2" s="211"/>
      <c r="UD2" s="211"/>
      <c r="UE2" s="211"/>
      <c r="UF2" s="211"/>
      <c r="UG2" s="211"/>
      <c r="UH2" s="211"/>
      <c r="UI2" s="211"/>
      <c r="UJ2" s="211"/>
      <c r="UK2" s="211"/>
      <c r="UL2" s="211"/>
      <c r="UM2" s="211"/>
      <c r="UN2" s="211"/>
      <c r="UO2" s="211"/>
      <c r="UP2" s="211"/>
      <c r="UQ2" s="211"/>
      <c r="UR2" s="211"/>
      <c r="US2" s="211"/>
      <c r="UT2" s="211"/>
      <c r="UU2" s="211"/>
      <c r="UV2" s="211"/>
      <c r="UW2" s="211"/>
      <c r="UX2" s="211"/>
      <c r="UY2" s="211"/>
      <c r="UZ2" s="211"/>
      <c r="VA2" s="211"/>
      <c r="VB2" s="211"/>
      <c r="VC2" s="211"/>
      <c r="VD2" s="211"/>
      <c r="VE2" s="211"/>
      <c r="VF2" s="211"/>
      <c r="VG2" s="211"/>
      <c r="VH2" s="211"/>
      <c r="VI2" s="211"/>
      <c r="VJ2" s="211"/>
      <c r="VK2" s="211"/>
      <c r="VL2" s="211"/>
      <c r="VM2" s="211"/>
      <c r="VN2" s="211"/>
      <c r="VO2" s="211"/>
      <c r="VP2" s="211"/>
      <c r="VQ2" s="211"/>
      <c r="VR2" s="211"/>
      <c r="VS2" s="211"/>
      <c r="VT2" s="211"/>
      <c r="VU2" s="211"/>
      <c r="VV2" s="211"/>
      <c r="VW2" s="211"/>
      <c r="VX2" s="211"/>
      <c r="VY2" s="211"/>
      <c r="VZ2" s="211"/>
      <c r="WA2" s="211"/>
      <c r="WB2" s="211"/>
      <c r="WC2" s="211"/>
      <c r="WD2" s="211"/>
      <c r="WE2" s="211"/>
      <c r="WF2" s="211"/>
      <c r="WG2" s="211"/>
      <c r="WH2" s="211"/>
      <c r="WI2" s="211"/>
      <c r="WJ2" s="211"/>
      <c r="WK2" s="211"/>
      <c r="WL2" s="211"/>
      <c r="WM2" s="211"/>
      <c r="WN2" s="211"/>
      <c r="WO2" s="211"/>
      <c r="WP2" s="211"/>
      <c r="WQ2" s="211"/>
      <c r="WR2" s="211"/>
      <c r="WS2" s="211"/>
      <c r="WT2" s="211"/>
      <c r="WU2" s="211"/>
      <c r="WV2" s="211"/>
      <c r="WW2" s="211"/>
      <c r="WX2" s="211"/>
      <c r="WY2" s="211"/>
      <c r="WZ2" s="211"/>
      <c r="XA2" s="211"/>
      <c r="XB2" s="211"/>
      <c r="XC2" s="211"/>
      <c r="XD2" s="211"/>
      <c r="XE2" s="211"/>
      <c r="XF2" s="211"/>
      <c r="XG2" s="211"/>
      <c r="XH2" s="211"/>
      <c r="XI2" s="211"/>
      <c r="XJ2" s="211"/>
      <c r="XK2" s="211"/>
      <c r="XL2" s="211"/>
      <c r="XM2" s="211"/>
      <c r="XN2" s="211"/>
      <c r="XO2" s="211"/>
      <c r="XP2" s="211"/>
      <c r="XQ2" s="211"/>
      <c r="XR2" s="211"/>
      <c r="XS2" s="211"/>
      <c r="XT2" s="211"/>
      <c r="XU2" s="211"/>
      <c r="XV2" s="211"/>
      <c r="XW2" s="211"/>
      <c r="XX2" s="211"/>
      <c r="XY2" s="211"/>
      <c r="XZ2" s="211"/>
      <c r="YA2" s="211"/>
      <c r="YB2" s="211"/>
      <c r="YC2" s="211"/>
      <c r="YD2" s="211"/>
      <c r="YE2" s="211"/>
      <c r="YF2" s="211"/>
      <c r="YG2" s="211"/>
      <c r="YH2" s="211"/>
      <c r="YI2" s="211"/>
      <c r="YJ2" s="211"/>
      <c r="YK2" s="211"/>
      <c r="YL2" s="211"/>
      <c r="YM2" s="211"/>
      <c r="YN2" s="211"/>
      <c r="YO2" s="211"/>
      <c r="YP2" s="211"/>
      <c r="YQ2" s="211"/>
      <c r="YR2" s="211"/>
      <c r="YS2" s="211"/>
      <c r="YT2" s="211"/>
      <c r="YU2" s="211"/>
      <c r="YV2" s="211"/>
      <c r="YW2" s="211"/>
      <c r="YX2" s="211"/>
      <c r="YY2" s="211"/>
      <c r="YZ2" s="211"/>
      <c r="ZA2" s="211"/>
      <c r="ZB2" s="211"/>
      <c r="ZC2" s="211"/>
      <c r="ZD2" s="211"/>
      <c r="ZE2" s="211"/>
      <c r="ZF2" s="211"/>
      <c r="ZG2" s="211"/>
      <c r="ZH2" s="211"/>
      <c r="ZI2" s="211"/>
      <c r="ZJ2" s="211"/>
    </row>
    <row r="3" spans="1:739" x14ac:dyDescent="0.25">
      <c r="CE3" s="5"/>
      <c r="CF3" s="212"/>
      <c r="CG3" s="212"/>
      <c r="CH3" s="212"/>
      <c r="CI3" s="212"/>
      <c r="CJ3" s="212"/>
      <c r="CK3" s="212"/>
      <c r="CL3" s="212"/>
      <c r="CM3" s="212"/>
      <c r="CN3" s="212"/>
      <c r="CO3" s="212"/>
      <c r="CP3" s="212"/>
      <c r="CQ3" s="212"/>
      <c r="CR3" s="212"/>
      <c r="CS3" s="212"/>
      <c r="CT3" s="212"/>
      <c r="CU3" s="212"/>
      <c r="CV3" s="212"/>
      <c r="CW3" s="212"/>
      <c r="CX3" s="212"/>
      <c r="CY3" s="212"/>
      <c r="CZ3" s="212"/>
      <c r="DA3" s="212"/>
      <c r="DB3" s="212"/>
      <c r="DC3" s="212"/>
      <c r="DD3" s="212"/>
      <c r="DE3" s="212"/>
      <c r="DF3" s="212"/>
      <c r="DG3" s="212"/>
      <c r="DH3" s="212"/>
      <c r="DI3" s="212"/>
      <c r="DJ3" s="212"/>
      <c r="DK3" s="212"/>
      <c r="DL3" s="212"/>
      <c r="DM3" s="212"/>
      <c r="DN3" s="212"/>
      <c r="DO3" s="212"/>
      <c r="DP3" s="212"/>
      <c r="DQ3" s="212"/>
      <c r="DR3" s="212"/>
      <c r="DS3" s="212"/>
      <c r="DT3" s="212"/>
      <c r="DU3" s="212"/>
      <c r="DV3" s="212"/>
      <c r="DW3" s="212"/>
      <c r="DX3" s="212"/>
      <c r="DY3" s="212"/>
      <c r="DZ3" s="212"/>
      <c r="EA3" s="212"/>
      <c r="EB3" s="212"/>
      <c r="EC3" s="212"/>
      <c r="ED3" s="212"/>
      <c r="EE3" s="212"/>
      <c r="EF3" s="212"/>
      <c r="EG3" s="212"/>
      <c r="EH3" s="212"/>
      <c r="EI3" s="212"/>
      <c r="EJ3" s="212"/>
      <c r="EK3" s="212"/>
      <c r="EL3" s="212"/>
      <c r="EM3" s="212"/>
      <c r="EN3" s="212"/>
      <c r="EO3" s="212"/>
      <c r="EP3" s="212"/>
      <c r="EQ3" s="212"/>
      <c r="ER3" s="212"/>
      <c r="ES3" s="212"/>
      <c r="ET3" s="212"/>
      <c r="EU3" s="212"/>
      <c r="EV3" s="212"/>
      <c r="EW3" s="212"/>
      <c r="EX3" s="212"/>
      <c r="EY3" s="212"/>
      <c r="EZ3" s="212"/>
      <c r="FA3" s="212"/>
      <c r="FB3" s="212"/>
      <c r="FC3" s="212"/>
      <c r="FD3" s="212"/>
      <c r="FE3" s="212"/>
      <c r="FF3" s="212"/>
      <c r="FG3" s="212"/>
      <c r="FH3" s="212"/>
      <c r="FI3" s="212"/>
      <c r="FJ3" s="212"/>
      <c r="FK3" s="212"/>
      <c r="FL3" s="212"/>
      <c r="FM3" s="212"/>
      <c r="FN3" s="212"/>
      <c r="FO3" s="212"/>
      <c r="FP3" s="212"/>
      <c r="FQ3" s="212"/>
      <c r="FR3" s="212"/>
      <c r="FS3" s="212"/>
      <c r="FT3" s="212"/>
      <c r="FU3" s="212"/>
      <c r="FV3" s="212"/>
      <c r="FW3" s="212"/>
      <c r="FX3" s="212"/>
      <c r="FY3" s="212"/>
      <c r="FZ3" s="212"/>
      <c r="GA3" s="212"/>
      <c r="GB3" s="187"/>
      <c r="GC3" s="215"/>
      <c r="GD3" s="212"/>
      <c r="GE3" s="212"/>
      <c r="GF3" s="212"/>
      <c r="GG3" s="212"/>
      <c r="GH3" s="212"/>
      <c r="GI3" s="212"/>
      <c r="GJ3" s="212"/>
      <c r="GK3" s="212"/>
      <c r="GL3" s="212"/>
      <c r="GM3" s="212"/>
      <c r="GN3" s="212"/>
      <c r="GO3" s="212"/>
      <c r="GP3" s="212"/>
      <c r="GQ3" s="212"/>
      <c r="GR3" s="212"/>
      <c r="GS3" s="212"/>
      <c r="GT3" s="212"/>
      <c r="GU3" s="212"/>
      <c r="GV3" s="212"/>
      <c r="GW3" s="212"/>
      <c r="GX3" s="212"/>
      <c r="GY3" s="212"/>
      <c r="GZ3" s="212"/>
      <c r="HA3" s="212"/>
      <c r="HB3" s="212"/>
      <c r="HC3" s="212"/>
      <c r="HD3" s="212"/>
      <c r="HE3" s="212"/>
      <c r="HF3" s="212"/>
      <c r="HG3" s="212"/>
      <c r="HH3" s="212"/>
      <c r="HI3" s="212"/>
      <c r="HJ3" s="212"/>
      <c r="HK3" s="212"/>
      <c r="HL3" s="212"/>
      <c r="HM3" s="212"/>
      <c r="HN3" s="212"/>
      <c r="HO3" s="212"/>
      <c r="HP3" s="212"/>
      <c r="HQ3" s="212"/>
      <c r="HR3" s="212"/>
      <c r="HS3" s="212"/>
      <c r="HT3" s="212"/>
      <c r="HU3" s="212"/>
      <c r="HV3" s="212"/>
      <c r="HW3" s="212"/>
      <c r="HX3" s="212"/>
      <c r="HY3" s="212"/>
      <c r="HZ3" s="212"/>
      <c r="IA3" s="212"/>
      <c r="IB3" s="212"/>
      <c r="IC3" s="212"/>
      <c r="ID3" s="212"/>
      <c r="IE3" s="212"/>
      <c r="IF3" s="212"/>
      <c r="IG3" s="212"/>
      <c r="IH3" s="212"/>
      <c r="II3" s="212"/>
      <c r="IJ3" s="212"/>
      <c r="IK3" s="212"/>
      <c r="IL3" s="212"/>
      <c r="IM3" s="212"/>
      <c r="IN3" s="212"/>
      <c r="IO3" s="212"/>
      <c r="IP3" s="212"/>
      <c r="IQ3" s="212"/>
      <c r="IR3" s="212"/>
      <c r="IS3" s="212"/>
      <c r="IT3" s="212"/>
      <c r="IU3" s="212"/>
      <c r="IV3" s="212"/>
      <c r="IW3" s="212"/>
      <c r="IX3" s="212"/>
      <c r="IY3" s="212"/>
      <c r="IZ3" s="212"/>
      <c r="JA3" s="212"/>
      <c r="JB3" s="212"/>
      <c r="JC3" s="212"/>
      <c r="JD3" s="212"/>
      <c r="JE3" s="212"/>
      <c r="JF3" s="212"/>
      <c r="JG3" s="212"/>
      <c r="JH3" s="212"/>
      <c r="JI3" s="212"/>
      <c r="JJ3" s="212"/>
      <c r="JK3" s="212"/>
      <c r="JL3" s="212"/>
      <c r="JM3" s="212"/>
      <c r="JN3" s="212"/>
      <c r="JO3" s="212"/>
      <c r="JP3" s="212"/>
      <c r="JQ3" s="212"/>
      <c r="JR3" s="212"/>
      <c r="JS3" s="212"/>
      <c r="JT3" s="212"/>
      <c r="JU3" s="212"/>
      <c r="JV3" s="212"/>
      <c r="JW3" s="212"/>
      <c r="JX3" s="212"/>
      <c r="JY3" s="212"/>
      <c r="JZ3" s="212"/>
      <c r="KA3" s="212"/>
      <c r="KB3" s="212"/>
      <c r="KC3" s="212"/>
      <c r="KD3" s="212"/>
      <c r="KE3" s="212"/>
      <c r="KF3" s="212"/>
      <c r="KG3" s="212"/>
      <c r="KH3" s="212"/>
      <c r="KI3" s="212"/>
      <c r="KJ3" s="212"/>
      <c r="KK3" s="212"/>
      <c r="KL3" s="212"/>
      <c r="KM3" s="212"/>
      <c r="KN3" s="212"/>
      <c r="KO3" s="212"/>
      <c r="KP3" s="212"/>
      <c r="KQ3" s="212"/>
      <c r="KR3" s="212"/>
      <c r="KS3" s="212"/>
      <c r="KT3" s="212"/>
      <c r="KU3" s="212"/>
      <c r="KV3" s="212"/>
      <c r="KW3" s="212"/>
      <c r="KX3" s="212"/>
      <c r="KY3" s="212"/>
      <c r="KZ3" s="212"/>
      <c r="LA3" s="212"/>
      <c r="LB3" s="212"/>
      <c r="LC3" s="212"/>
      <c r="LD3" s="212"/>
      <c r="LE3" s="212"/>
      <c r="LF3" s="212"/>
      <c r="LG3" s="212"/>
      <c r="LH3" s="212"/>
      <c r="LI3" s="212"/>
      <c r="LJ3" s="212"/>
      <c r="LK3" s="212"/>
      <c r="LL3" s="212"/>
      <c r="LM3" s="212"/>
      <c r="LN3" s="212"/>
      <c r="LO3" s="212"/>
      <c r="LP3" s="212"/>
      <c r="LQ3" s="212"/>
      <c r="LR3" s="212"/>
      <c r="LS3" s="212"/>
      <c r="LT3" s="212"/>
      <c r="LU3" s="212"/>
      <c r="LV3" s="212"/>
      <c r="LW3" s="212"/>
      <c r="LX3" s="212"/>
      <c r="LY3" s="212"/>
      <c r="LZ3" s="212"/>
      <c r="MA3" s="212"/>
      <c r="MB3" s="212"/>
      <c r="MC3" s="212"/>
      <c r="MD3" s="212"/>
      <c r="ME3" s="212"/>
      <c r="MF3" s="212"/>
      <c r="MG3" s="212"/>
      <c r="MH3" s="212"/>
      <c r="MI3" s="212"/>
      <c r="MJ3" s="212"/>
      <c r="MK3" s="212"/>
      <c r="ML3" s="212"/>
      <c r="MM3" s="212"/>
      <c r="MN3" s="212"/>
      <c r="MO3" s="212"/>
      <c r="MP3" s="212"/>
      <c r="MQ3" s="212"/>
      <c r="MR3" s="212"/>
      <c r="MS3" s="212"/>
      <c r="MT3" s="212"/>
      <c r="MU3" s="212"/>
      <c r="MV3" s="212"/>
      <c r="MW3" s="212"/>
      <c r="MX3" s="212"/>
      <c r="MY3" s="212"/>
      <c r="MZ3" s="212"/>
      <c r="NA3" s="212"/>
      <c r="NB3" s="212"/>
      <c r="NC3" s="212"/>
      <c r="ND3" s="212"/>
      <c r="NE3" s="212"/>
      <c r="NF3" s="212"/>
      <c r="NG3" s="212"/>
      <c r="NH3" s="212"/>
      <c r="NI3" s="212"/>
      <c r="NJ3" s="212"/>
      <c r="NK3" s="212"/>
      <c r="NL3" s="212"/>
      <c r="NM3" s="212"/>
      <c r="NN3" s="212"/>
      <c r="NO3" s="212"/>
      <c r="NP3" s="212"/>
      <c r="NQ3" s="212"/>
      <c r="NR3" s="212"/>
      <c r="NS3" s="212"/>
      <c r="NT3" s="218"/>
      <c r="NU3" s="5"/>
      <c r="NV3" s="212"/>
      <c r="NW3" s="212"/>
      <c r="NX3" s="212"/>
      <c r="NY3" s="212"/>
      <c r="NZ3" s="212"/>
      <c r="OA3" s="212"/>
      <c r="OB3" s="212"/>
      <c r="OC3" s="212"/>
      <c r="OD3" s="212"/>
      <c r="OE3" s="212"/>
      <c r="OF3" s="212"/>
      <c r="OG3" s="212"/>
      <c r="OH3" s="212"/>
      <c r="OI3" s="212"/>
      <c r="OJ3" s="212"/>
      <c r="OK3" s="212"/>
      <c r="OL3" s="212"/>
      <c r="OM3" s="212"/>
      <c r="ON3" s="212"/>
      <c r="OO3" s="212"/>
      <c r="OP3" s="212"/>
      <c r="OQ3" s="212"/>
      <c r="OR3" s="212"/>
      <c r="OS3" s="212"/>
      <c r="OT3" s="212"/>
      <c r="OU3" s="212"/>
      <c r="OV3" s="212"/>
      <c r="OW3" s="212"/>
      <c r="OX3" s="212"/>
      <c r="OY3" s="212"/>
      <c r="OZ3" s="212"/>
      <c r="PA3" s="212"/>
      <c r="PB3" s="212"/>
      <c r="PC3" s="212"/>
      <c r="PD3" s="212"/>
      <c r="PE3" s="212"/>
      <c r="PF3" s="212"/>
      <c r="PG3" s="212"/>
      <c r="PH3" s="212"/>
      <c r="PI3" s="212"/>
      <c r="PJ3" s="212"/>
      <c r="PK3" s="212"/>
      <c r="PL3" s="212"/>
      <c r="PM3" s="212"/>
      <c r="PN3" s="212"/>
      <c r="PO3" s="212"/>
      <c r="PP3" s="212"/>
      <c r="PQ3" s="212"/>
      <c r="PR3" s="212"/>
      <c r="PS3" s="212"/>
      <c r="PT3" s="212"/>
      <c r="PU3" s="212"/>
      <c r="PV3" s="212"/>
      <c r="PW3" s="212"/>
      <c r="PX3" s="212"/>
      <c r="PY3" s="212"/>
      <c r="PZ3" s="212"/>
      <c r="QA3" s="212"/>
      <c r="QB3" s="212"/>
      <c r="QC3" s="212"/>
      <c r="QD3" s="212"/>
      <c r="QE3" s="212"/>
      <c r="QF3" s="212"/>
      <c r="QG3" s="212"/>
      <c r="QH3" s="212"/>
      <c r="QI3" s="212"/>
      <c r="QJ3" s="212"/>
      <c r="QK3" s="212"/>
      <c r="QL3" s="212"/>
      <c r="QM3" s="212"/>
      <c r="QN3" s="212"/>
      <c r="QO3" s="212"/>
      <c r="QP3" s="212"/>
      <c r="QQ3" s="212"/>
      <c r="QR3" s="212"/>
      <c r="QS3" s="212"/>
      <c r="QT3" s="212"/>
      <c r="QU3" s="212"/>
      <c r="QV3" s="212"/>
      <c r="QW3" s="212"/>
      <c r="QX3" s="212"/>
      <c r="QY3" s="212"/>
      <c r="QZ3" s="212"/>
      <c r="RA3" s="212"/>
      <c r="RB3" s="212"/>
      <c r="RC3" s="212"/>
      <c r="RD3" s="212"/>
      <c r="RE3" s="212"/>
      <c r="RF3" s="212"/>
      <c r="RG3" s="212"/>
      <c r="RH3" s="212"/>
      <c r="RI3" s="212"/>
      <c r="RJ3" s="212"/>
      <c r="RK3" s="212"/>
      <c r="RL3" s="212"/>
      <c r="RM3" s="212"/>
      <c r="RN3" s="212"/>
      <c r="RO3" s="212"/>
      <c r="RP3" s="212"/>
      <c r="RQ3" s="212"/>
      <c r="RR3" s="187"/>
      <c r="RS3" s="215"/>
      <c r="RT3" s="212"/>
      <c r="RU3" s="212"/>
      <c r="RV3" s="212"/>
      <c r="RW3" s="212"/>
      <c r="RX3" s="212"/>
      <c r="RY3" s="212"/>
      <c r="RZ3" s="212"/>
      <c r="SA3" s="212"/>
      <c r="SB3" s="212"/>
      <c r="SC3" s="212"/>
      <c r="SD3" s="212"/>
      <c r="SE3" s="212"/>
      <c r="SF3" s="212"/>
      <c r="SG3" s="212"/>
      <c r="SH3" s="212"/>
      <c r="SI3" s="212"/>
      <c r="SJ3" s="212"/>
      <c r="SK3" s="212"/>
      <c r="SL3" s="212"/>
      <c r="SM3" s="212"/>
      <c r="SN3" s="212"/>
      <c r="SO3" s="212"/>
      <c r="SP3" s="212"/>
      <c r="SQ3" s="212"/>
      <c r="SR3" s="212"/>
      <c r="SS3" s="212"/>
      <c r="ST3" s="212"/>
      <c r="SU3" s="212"/>
      <c r="SV3" s="212"/>
      <c r="SW3" s="212"/>
      <c r="SX3" s="212"/>
      <c r="SY3" s="212"/>
      <c r="SZ3" s="212"/>
      <c r="TA3" s="212"/>
      <c r="TB3" s="212"/>
      <c r="TC3" s="212"/>
      <c r="TD3" s="212"/>
      <c r="TE3" s="212"/>
      <c r="TF3" s="212"/>
      <c r="TG3" s="212"/>
      <c r="TH3" s="212"/>
      <c r="TI3" s="212"/>
      <c r="TJ3" s="212"/>
      <c r="TK3" s="212"/>
      <c r="TL3" s="212"/>
      <c r="TM3" s="212"/>
      <c r="TN3" s="212"/>
      <c r="TO3" s="212"/>
      <c r="TP3" s="212"/>
      <c r="TQ3" s="212"/>
      <c r="TR3" s="212"/>
      <c r="TS3" s="212"/>
      <c r="TT3" s="212"/>
      <c r="TU3" s="212"/>
      <c r="TV3" s="212"/>
      <c r="TW3" s="212"/>
      <c r="TX3" s="212"/>
      <c r="TY3" s="212"/>
      <c r="TZ3" s="212"/>
      <c r="UA3" s="212"/>
      <c r="UB3" s="212"/>
      <c r="UC3" s="212"/>
      <c r="UD3" s="212"/>
      <c r="UE3" s="212"/>
      <c r="UF3" s="212"/>
      <c r="UG3" s="212"/>
      <c r="UH3" s="212"/>
      <c r="UI3" s="212"/>
      <c r="UJ3" s="212"/>
      <c r="UK3" s="212"/>
      <c r="UL3" s="212"/>
      <c r="UM3" s="212"/>
      <c r="UN3" s="212"/>
      <c r="UO3" s="212"/>
      <c r="UP3" s="212"/>
      <c r="UQ3" s="212"/>
      <c r="UR3" s="212"/>
      <c r="US3" s="212"/>
      <c r="UT3" s="212"/>
      <c r="UU3" s="212"/>
      <c r="UV3" s="212"/>
      <c r="UW3" s="212"/>
      <c r="UX3" s="212"/>
      <c r="UY3" s="212"/>
      <c r="UZ3" s="212"/>
      <c r="VA3" s="212"/>
      <c r="VB3" s="212"/>
      <c r="VC3" s="212"/>
      <c r="VD3" s="212"/>
      <c r="VE3" s="212"/>
      <c r="VF3" s="212"/>
      <c r="VG3" s="212"/>
      <c r="VH3" s="212"/>
      <c r="VI3" s="212"/>
      <c r="VJ3" s="212"/>
      <c r="VK3" s="212"/>
      <c r="VL3" s="212"/>
      <c r="VM3" s="212"/>
      <c r="VN3" s="212"/>
      <c r="VO3" s="212"/>
      <c r="VP3" s="212"/>
      <c r="VQ3" s="212"/>
      <c r="VR3" s="212"/>
      <c r="VS3" s="212"/>
      <c r="VT3" s="212"/>
      <c r="VU3" s="212"/>
      <c r="VV3" s="212"/>
      <c r="VW3" s="212"/>
      <c r="VX3" s="212"/>
      <c r="VY3" s="212"/>
      <c r="VZ3" s="212"/>
      <c r="WA3" s="212"/>
      <c r="WB3" s="212"/>
      <c r="WC3" s="212"/>
      <c r="WD3" s="212"/>
      <c r="WE3" s="212"/>
      <c r="WF3" s="212"/>
      <c r="WG3" s="212"/>
      <c r="WH3" s="212"/>
      <c r="WI3" s="212"/>
      <c r="WJ3" s="212"/>
      <c r="WK3" s="212"/>
      <c r="WL3" s="212"/>
      <c r="WM3" s="212"/>
      <c r="WN3" s="212"/>
      <c r="WO3" s="212"/>
      <c r="WP3" s="212"/>
      <c r="WQ3" s="212"/>
      <c r="WR3" s="212"/>
      <c r="WS3" s="212"/>
      <c r="WT3" s="212"/>
      <c r="WU3" s="212"/>
      <c r="WV3" s="212"/>
      <c r="WW3" s="212"/>
      <c r="WX3" s="212"/>
      <c r="WY3" s="212"/>
      <c r="WZ3" s="212"/>
      <c r="XA3" s="212"/>
      <c r="XB3" s="212"/>
      <c r="XC3" s="212"/>
      <c r="XD3" s="212"/>
      <c r="XE3" s="212"/>
      <c r="XF3" s="212"/>
      <c r="XG3" s="212"/>
      <c r="XH3" s="212"/>
      <c r="XI3" s="212"/>
      <c r="XJ3" s="212"/>
      <c r="XK3" s="212"/>
      <c r="XL3" s="212"/>
      <c r="XM3" s="212"/>
      <c r="XN3" s="212"/>
      <c r="XO3" s="212"/>
      <c r="XP3" s="212"/>
      <c r="XQ3" s="212"/>
      <c r="XR3" s="212"/>
      <c r="XS3" s="212"/>
      <c r="XT3" s="212"/>
      <c r="XU3" s="212"/>
      <c r="XV3" s="212"/>
      <c r="XW3" s="212"/>
      <c r="XX3" s="212"/>
      <c r="XY3" s="212"/>
      <c r="XZ3" s="212"/>
      <c r="YA3" s="212"/>
      <c r="YB3" s="212"/>
      <c r="YC3" s="212"/>
      <c r="YD3" s="212"/>
      <c r="YE3" s="212"/>
      <c r="YF3" s="212"/>
      <c r="YG3" s="212"/>
      <c r="YH3" s="212"/>
      <c r="YI3" s="212"/>
      <c r="YJ3" s="212"/>
      <c r="YK3" s="212"/>
      <c r="YL3" s="212"/>
      <c r="YM3" s="212"/>
      <c r="YN3" s="212"/>
      <c r="YO3" s="212"/>
      <c r="YP3" s="212"/>
      <c r="YQ3" s="212"/>
      <c r="YR3" s="212"/>
      <c r="YS3" s="212"/>
      <c r="YT3" s="212"/>
      <c r="YU3" s="212"/>
      <c r="YV3" s="212"/>
      <c r="YW3" s="212"/>
      <c r="YX3" s="212"/>
      <c r="YY3" s="212"/>
      <c r="YZ3" s="212"/>
      <c r="ZA3" s="212"/>
      <c r="ZB3" s="212"/>
      <c r="ZC3" s="212"/>
      <c r="ZD3" s="212"/>
      <c r="ZE3" s="212"/>
      <c r="ZF3" s="212"/>
      <c r="ZG3" s="212"/>
      <c r="ZH3" s="212"/>
      <c r="ZI3" s="212"/>
      <c r="ZJ3" s="212"/>
    </row>
    <row r="4" spans="1:739" ht="15.75" thickBot="1" x14ac:dyDescent="0.3">
      <c r="CE4" s="5"/>
      <c r="CF4" s="212"/>
      <c r="CG4" s="212"/>
      <c r="CH4" s="212"/>
      <c r="CI4" s="212"/>
      <c r="CJ4" s="212"/>
      <c r="CK4" s="212"/>
      <c r="CL4" s="212"/>
      <c r="CM4" s="212"/>
      <c r="CN4" s="212"/>
      <c r="CO4" s="212"/>
      <c r="CP4" s="212"/>
      <c r="CQ4" s="212"/>
      <c r="CR4" s="212"/>
      <c r="CS4" s="212"/>
      <c r="CT4" s="212"/>
      <c r="CU4" s="212"/>
      <c r="CV4" s="212"/>
      <c r="CW4" s="212"/>
      <c r="CX4" s="212"/>
      <c r="CY4" s="212"/>
      <c r="CZ4" s="212"/>
      <c r="DA4" s="212"/>
      <c r="DB4" s="212"/>
      <c r="DC4" s="212"/>
      <c r="DD4" s="212"/>
      <c r="DE4" s="212"/>
      <c r="DF4" s="212"/>
      <c r="DG4" s="212"/>
      <c r="DH4" s="212"/>
      <c r="DI4" s="212"/>
      <c r="DJ4" s="212"/>
      <c r="DK4" s="212"/>
      <c r="DL4" s="212"/>
      <c r="DM4" s="212"/>
      <c r="DN4" s="212"/>
      <c r="DO4" s="212"/>
      <c r="DP4" s="212"/>
      <c r="DQ4" s="212"/>
      <c r="DR4" s="212"/>
      <c r="DS4" s="212"/>
      <c r="DT4" s="212"/>
      <c r="DU4" s="212"/>
      <c r="DV4" s="212"/>
      <c r="DW4" s="212"/>
      <c r="DX4" s="212"/>
      <c r="DY4" s="212"/>
      <c r="DZ4" s="212"/>
      <c r="EA4" s="212"/>
      <c r="EB4" s="212"/>
      <c r="EC4" s="212"/>
      <c r="ED4" s="212"/>
      <c r="EE4" s="212"/>
      <c r="EF4" s="212"/>
      <c r="EG4" s="212"/>
      <c r="EH4" s="212"/>
      <c r="EI4" s="212"/>
      <c r="EJ4" s="212"/>
      <c r="EK4" s="212"/>
      <c r="EL4" s="212"/>
      <c r="EM4" s="212"/>
      <c r="EN4" s="212"/>
      <c r="EO4" s="212"/>
      <c r="EP4" s="212"/>
      <c r="EQ4" s="212"/>
      <c r="ER4" s="212"/>
      <c r="ES4" s="212"/>
      <c r="ET4" s="212"/>
      <c r="EU4" s="212"/>
      <c r="EV4" s="212"/>
      <c r="EW4" s="212"/>
      <c r="EX4" s="212"/>
      <c r="EY4" s="212"/>
      <c r="EZ4" s="212"/>
      <c r="FA4" s="212"/>
      <c r="FB4" s="212"/>
      <c r="FC4" s="212"/>
      <c r="FD4" s="212"/>
      <c r="FE4" s="212"/>
      <c r="FF4" s="212"/>
      <c r="FG4" s="212"/>
      <c r="FH4" s="212"/>
      <c r="FI4" s="212"/>
      <c r="FJ4" s="212"/>
      <c r="FK4" s="212"/>
      <c r="FL4" s="212"/>
      <c r="FM4" s="212"/>
      <c r="FN4" s="212"/>
      <c r="FO4" s="212"/>
      <c r="FP4" s="212"/>
      <c r="FQ4" s="212"/>
      <c r="FR4" s="212"/>
      <c r="FS4" s="212"/>
      <c r="FT4" s="212"/>
      <c r="FU4" s="212"/>
      <c r="FV4" s="212"/>
      <c r="FW4" s="212"/>
      <c r="FX4" s="212"/>
      <c r="FY4" s="212"/>
      <c r="FZ4" s="212"/>
      <c r="GA4" s="212"/>
      <c r="GB4" s="187"/>
      <c r="GC4" s="215"/>
      <c r="GD4" s="212"/>
      <c r="GE4" s="212"/>
      <c r="GF4" s="212"/>
      <c r="GG4" s="212"/>
      <c r="GH4" s="212"/>
      <c r="GI4" s="212"/>
      <c r="GJ4" s="212"/>
      <c r="GK4" s="212"/>
      <c r="GL4" s="212"/>
      <c r="GM4" s="212"/>
      <c r="GN4" s="212"/>
      <c r="GO4" s="212"/>
      <c r="GP4" s="212"/>
      <c r="GQ4" s="212"/>
      <c r="GR4" s="212"/>
      <c r="GS4" s="212"/>
      <c r="GT4" s="212"/>
      <c r="GU4" s="212"/>
      <c r="GV4" s="212"/>
      <c r="GW4" s="212"/>
      <c r="GX4" s="212"/>
      <c r="GY4" s="212"/>
      <c r="GZ4" s="212"/>
      <c r="HA4" s="212"/>
      <c r="HB4" s="212"/>
      <c r="HC4" s="212"/>
      <c r="HD4" s="212"/>
      <c r="HE4" s="212"/>
      <c r="HF4" s="212"/>
      <c r="HG4" s="212"/>
      <c r="HH4" s="212"/>
      <c r="HI4" s="212"/>
      <c r="HJ4" s="212"/>
      <c r="HK4" s="212"/>
      <c r="HL4" s="212"/>
      <c r="HM4" s="212"/>
      <c r="HN4" s="212"/>
      <c r="HO4" s="212"/>
      <c r="HP4" s="212"/>
      <c r="HQ4" s="212"/>
      <c r="HR4" s="212"/>
      <c r="HS4" s="212"/>
      <c r="HT4" s="212"/>
      <c r="HU4" s="212"/>
      <c r="HV4" s="212"/>
      <c r="HW4" s="212"/>
      <c r="HX4" s="212"/>
      <c r="HY4" s="212"/>
      <c r="HZ4" s="212"/>
      <c r="IA4" s="212"/>
      <c r="IB4" s="212"/>
      <c r="IC4" s="212"/>
      <c r="ID4" s="212"/>
      <c r="IE4" s="212"/>
      <c r="IF4" s="212"/>
      <c r="IG4" s="212"/>
      <c r="IH4" s="212"/>
      <c r="II4" s="212"/>
      <c r="IJ4" s="212"/>
      <c r="IK4" s="212"/>
      <c r="IL4" s="212"/>
      <c r="IM4" s="212"/>
      <c r="IN4" s="212"/>
      <c r="IO4" s="212"/>
      <c r="IP4" s="212"/>
      <c r="IQ4" s="212"/>
      <c r="IR4" s="212"/>
      <c r="IS4" s="212"/>
      <c r="IT4" s="212"/>
      <c r="IU4" s="212"/>
      <c r="IV4" s="212"/>
      <c r="IW4" s="212"/>
      <c r="IX4" s="212"/>
      <c r="IY4" s="212"/>
      <c r="IZ4" s="212"/>
      <c r="JA4" s="212"/>
      <c r="JB4" s="212"/>
      <c r="JC4" s="212"/>
      <c r="JD4" s="212"/>
      <c r="JE4" s="212"/>
      <c r="JF4" s="212"/>
      <c r="JG4" s="212"/>
      <c r="JH4" s="212"/>
      <c r="JI4" s="212"/>
      <c r="JJ4" s="212"/>
      <c r="JK4" s="212"/>
      <c r="JL4" s="212"/>
      <c r="JM4" s="212"/>
      <c r="JN4" s="212"/>
      <c r="JO4" s="212"/>
      <c r="JP4" s="212"/>
      <c r="JQ4" s="212"/>
      <c r="JR4" s="212"/>
      <c r="JS4" s="212"/>
      <c r="JT4" s="212"/>
      <c r="JU4" s="212"/>
      <c r="JV4" s="212"/>
      <c r="JW4" s="212"/>
      <c r="JX4" s="212"/>
      <c r="JY4" s="212"/>
      <c r="JZ4" s="212"/>
      <c r="KA4" s="212"/>
      <c r="KB4" s="212"/>
      <c r="KC4" s="212"/>
      <c r="KD4" s="212"/>
      <c r="KE4" s="212"/>
      <c r="KF4" s="212"/>
      <c r="KG4" s="212"/>
      <c r="KH4" s="212"/>
      <c r="KI4" s="212"/>
      <c r="KJ4" s="212"/>
      <c r="KK4" s="212"/>
      <c r="KL4" s="212"/>
      <c r="KM4" s="212"/>
      <c r="KN4" s="212"/>
      <c r="KO4" s="212"/>
      <c r="KP4" s="212"/>
      <c r="KQ4" s="212"/>
      <c r="KR4" s="212"/>
      <c r="KS4" s="212"/>
      <c r="KT4" s="212"/>
      <c r="KU4" s="212"/>
      <c r="KV4" s="212"/>
      <c r="KW4" s="212"/>
      <c r="KX4" s="212"/>
      <c r="KY4" s="212"/>
      <c r="KZ4" s="212"/>
      <c r="LA4" s="212"/>
      <c r="LB4" s="212"/>
      <c r="LC4" s="212"/>
      <c r="LD4" s="212"/>
      <c r="LE4" s="212"/>
      <c r="LF4" s="212"/>
      <c r="LG4" s="212"/>
      <c r="LH4" s="212"/>
      <c r="LI4" s="212"/>
      <c r="LJ4" s="212"/>
      <c r="LK4" s="212"/>
      <c r="LL4" s="212"/>
      <c r="LM4" s="212"/>
      <c r="LN4" s="212"/>
      <c r="LO4" s="212"/>
      <c r="LP4" s="212"/>
      <c r="LQ4" s="212"/>
      <c r="LR4" s="212"/>
      <c r="LS4" s="212"/>
      <c r="LT4" s="212"/>
      <c r="LU4" s="212"/>
      <c r="LV4" s="212"/>
      <c r="LW4" s="212"/>
      <c r="LX4" s="212"/>
      <c r="LY4" s="212"/>
      <c r="LZ4" s="212"/>
      <c r="MA4" s="212"/>
      <c r="MB4" s="212"/>
      <c r="MC4" s="212"/>
      <c r="MD4" s="212"/>
      <c r="ME4" s="212"/>
      <c r="MF4" s="212"/>
      <c r="MG4" s="212"/>
      <c r="MH4" s="212"/>
      <c r="MI4" s="212"/>
      <c r="MJ4" s="212"/>
      <c r="MK4" s="212"/>
      <c r="ML4" s="212"/>
      <c r="MM4" s="212"/>
      <c r="MN4" s="212"/>
      <c r="MO4" s="212"/>
      <c r="MP4" s="212"/>
      <c r="MQ4" s="212"/>
      <c r="MR4" s="212"/>
      <c r="MS4" s="212"/>
      <c r="MT4" s="212"/>
      <c r="MU4" s="212"/>
      <c r="MV4" s="212"/>
      <c r="MW4" s="212"/>
      <c r="MX4" s="212"/>
      <c r="MY4" s="212"/>
      <c r="MZ4" s="212"/>
      <c r="NA4" s="212"/>
      <c r="NB4" s="212"/>
      <c r="NC4" s="212"/>
      <c r="ND4" s="212"/>
      <c r="NE4" s="212"/>
      <c r="NF4" s="212"/>
      <c r="NG4" s="212"/>
      <c r="NH4" s="212"/>
      <c r="NI4" s="212"/>
      <c r="NJ4" s="212"/>
      <c r="NK4" s="212"/>
      <c r="NL4" s="212"/>
      <c r="NM4" s="212"/>
      <c r="NN4" s="212"/>
      <c r="NO4" s="212"/>
      <c r="NP4" s="212"/>
      <c r="NQ4" s="212"/>
      <c r="NR4" s="212"/>
      <c r="NS4" s="212"/>
      <c r="NT4" s="218"/>
      <c r="NU4" s="5"/>
      <c r="NV4" s="212"/>
      <c r="NW4" s="212"/>
      <c r="NX4" s="212"/>
      <c r="NY4" s="212"/>
      <c r="NZ4" s="212"/>
      <c r="OA4" s="212"/>
      <c r="OB4" s="212"/>
      <c r="OC4" s="212"/>
      <c r="OD4" s="212"/>
      <c r="OE4" s="212"/>
      <c r="OF4" s="212"/>
      <c r="OG4" s="212"/>
      <c r="OH4" s="212"/>
      <c r="OI4" s="212"/>
      <c r="OJ4" s="212"/>
      <c r="OK4" s="212"/>
      <c r="OL4" s="212"/>
      <c r="OM4" s="212"/>
      <c r="ON4" s="212"/>
      <c r="OO4" s="212"/>
      <c r="OP4" s="212"/>
      <c r="OQ4" s="212"/>
      <c r="OR4" s="212"/>
      <c r="OS4" s="212"/>
      <c r="OT4" s="212"/>
      <c r="OU4" s="212"/>
      <c r="OV4" s="212"/>
      <c r="OW4" s="212"/>
      <c r="OX4" s="212"/>
      <c r="OY4" s="212"/>
      <c r="OZ4" s="212"/>
      <c r="PA4" s="212"/>
      <c r="PB4" s="212"/>
      <c r="PC4" s="212"/>
      <c r="PD4" s="212"/>
      <c r="PE4" s="212"/>
      <c r="PF4" s="212"/>
      <c r="PG4" s="212"/>
      <c r="PH4" s="212"/>
      <c r="PI4" s="212"/>
      <c r="PJ4" s="212"/>
      <c r="PK4" s="212"/>
      <c r="PL4" s="212"/>
      <c r="PM4" s="212"/>
      <c r="PN4" s="212"/>
      <c r="PO4" s="212"/>
      <c r="PP4" s="212"/>
      <c r="PQ4" s="212"/>
      <c r="PR4" s="212"/>
      <c r="PS4" s="212"/>
      <c r="PT4" s="212"/>
      <c r="PU4" s="212"/>
      <c r="PV4" s="212"/>
      <c r="PW4" s="212"/>
      <c r="PX4" s="212"/>
      <c r="PY4" s="212"/>
      <c r="PZ4" s="212"/>
      <c r="QA4" s="212"/>
      <c r="QB4" s="212"/>
      <c r="QC4" s="212"/>
      <c r="QD4" s="212"/>
      <c r="QE4" s="212"/>
      <c r="QF4" s="212"/>
      <c r="QG4" s="212"/>
      <c r="QH4" s="212"/>
      <c r="QI4" s="212"/>
      <c r="QJ4" s="212"/>
      <c r="QK4" s="212"/>
      <c r="QL4" s="212"/>
      <c r="QM4" s="212"/>
      <c r="QN4" s="212"/>
      <c r="QO4" s="212"/>
      <c r="QP4" s="212"/>
      <c r="QQ4" s="212"/>
      <c r="QR4" s="212"/>
      <c r="QS4" s="212"/>
      <c r="QT4" s="212"/>
      <c r="QU4" s="212"/>
      <c r="QV4" s="212"/>
      <c r="QW4" s="212"/>
      <c r="QX4" s="212"/>
      <c r="QY4" s="212"/>
      <c r="QZ4" s="212"/>
      <c r="RA4" s="212"/>
      <c r="RB4" s="212"/>
      <c r="RC4" s="212"/>
      <c r="RD4" s="212"/>
      <c r="RE4" s="212"/>
      <c r="RF4" s="212"/>
      <c r="RG4" s="212"/>
      <c r="RH4" s="212"/>
      <c r="RI4" s="212"/>
      <c r="RJ4" s="212"/>
      <c r="RK4" s="212"/>
      <c r="RL4" s="212"/>
      <c r="RM4" s="212"/>
      <c r="RN4" s="212"/>
      <c r="RO4" s="212"/>
      <c r="RP4" s="212"/>
      <c r="RQ4" s="212"/>
      <c r="RR4" s="187"/>
      <c r="RS4" s="215"/>
      <c r="RT4" s="212"/>
      <c r="RU4" s="212"/>
      <c r="RV4" s="212"/>
      <c r="RW4" s="212"/>
      <c r="RX4" s="212"/>
      <c r="RY4" s="212"/>
      <c r="RZ4" s="212"/>
      <c r="SA4" s="212"/>
      <c r="SB4" s="212"/>
      <c r="SC4" s="212"/>
      <c r="SD4" s="212"/>
      <c r="SE4" s="212"/>
      <c r="SF4" s="212"/>
      <c r="SG4" s="212"/>
      <c r="SH4" s="212"/>
      <c r="SI4" s="212"/>
      <c r="SJ4" s="212"/>
      <c r="SK4" s="212"/>
      <c r="SL4" s="212"/>
      <c r="SM4" s="212"/>
      <c r="SN4" s="212"/>
      <c r="SO4" s="212"/>
      <c r="SP4" s="212"/>
      <c r="SQ4" s="212"/>
      <c r="SR4" s="212"/>
      <c r="SS4" s="212"/>
      <c r="ST4" s="212"/>
      <c r="SU4" s="212"/>
      <c r="SV4" s="212"/>
      <c r="SW4" s="212"/>
      <c r="SX4" s="212"/>
      <c r="SY4" s="212"/>
      <c r="SZ4" s="212"/>
      <c r="TA4" s="212"/>
      <c r="TB4" s="212"/>
      <c r="TC4" s="212"/>
      <c r="TD4" s="212"/>
      <c r="TE4" s="212"/>
      <c r="TF4" s="212"/>
      <c r="TG4" s="212"/>
      <c r="TH4" s="212"/>
      <c r="TI4" s="212"/>
      <c r="TJ4" s="212"/>
      <c r="TK4" s="212"/>
      <c r="TL4" s="212"/>
      <c r="TM4" s="212"/>
      <c r="TN4" s="212"/>
      <c r="TO4" s="212"/>
      <c r="TP4" s="212"/>
      <c r="TQ4" s="212"/>
      <c r="TR4" s="212"/>
      <c r="TS4" s="212"/>
      <c r="TT4" s="212"/>
      <c r="TU4" s="212"/>
      <c r="TV4" s="212"/>
      <c r="TW4" s="212"/>
      <c r="TX4" s="212"/>
      <c r="TY4" s="212"/>
      <c r="TZ4" s="212"/>
      <c r="UA4" s="212"/>
      <c r="UB4" s="212"/>
      <c r="UC4" s="212"/>
      <c r="UD4" s="212"/>
      <c r="UE4" s="212"/>
      <c r="UF4" s="212"/>
      <c r="UG4" s="212"/>
      <c r="UH4" s="212"/>
      <c r="UI4" s="212"/>
      <c r="UJ4" s="212"/>
      <c r="UK4" s="212"/>
      <c r="UL4" s="212"/>
      <c r="UM4" s="212"/>
      <c r="UN4" s="212"/>
      <c r="UO4" s="212"/>
      <c r="UP4" s="212"/>
      <c r="UQ4" s="212"/>
      <c r="UR4" s="212"/>
      <c r="US4" s="212"/>
      <c r="UT4" s="212"/>
      <c r="UU4" s="212"/>
      <c r="UV4" s="212"/>
      <c r="UW4" s="212"/>
      <c r="UX4" s="212"/>
      <c r="UY4" s="212"/>
      <c r="UZ4" s="212"/>
      <c r="VA4" s="212"/>
      <c r="VB4" s="212"/>
      <c r="VC4" s="212"/>
      <c r="VD4" s="212"/>
      <c r="VE4" s="212"/>
      <c r="VF4" s="212"/>
      <c r="VG4" s="212"/>
      <c r="VH4" s="212"/>
      <c r="VI4" s="212"/>
      <c r="VJ4" s="212"/>
      <c r="VK4" s="212"/>
      <c r="VL4" s="212"/>
      <c r="VM4" s="212"/>
      <c r="VN4" s="212"/>
      <c r="VO4" s="212"/>
      <c r="VP4" s="212"/>
      <c r="VQ4" s="212"/>
      <c r="VR4" s="212"/>
      <c r="VS4" s="212"/>
      <c r="VT4" s="212"/>
      <c r="VU4" s="212"/>
      <c r="VV4" s="212"/>
      <c r="VW4" s="212"/>
      <c r="VX4" s="212"/>
      <c r="VY4" s="212"/>
      <c r="VZ4" s="212"/>
      <c r="WA4" s="212"/>
      <c r="WB4" s="212"/>
      <c r="WC4" s="212"/>
      <c r="WD4" s="212"/>
      <c r="WE4" s="212"/>
      <c r="WF4" s="212"/>
      <c r="WG4" s="212"/>
      <c r="WH4" s="212"/>
      <c r="WI4" s="212"/>
      <c r="WJ4" s="212"/>
      <c r="WK4" s="212"/>
      <c r="WL4" s="212"/>
      <c r="WM4" s="212"/>
      <c r="WN4" s="212"/>
      <c r="WO4" s="212"/>
      <c r="WP4" s="212"/>
      <c r="WQ4" s="212"/>
      <c r="WR4" s="212"/>
      <c r="WS4" s="212"/>
      <c r="WT4" s="212"/>
      <c r="WU4" s="212"/>
      <c r="WV4" s="212"/>
      <c r="WW4" s="212"/>
      <c r="WX4" s="212"/>
      <c r="WY4" s="212"/>
      <c r="WZ4" s="212"/>
      <c r="XA4" s="212"/>
      <c r="XB4" s="212"/>
      <c r="XC4" s="212"/>
      <c r="XD4" s="212"/>
      <c r="XE4" s="212"/>
      <c r="XF4" s="212"/>
      <c r="XG4" s="212"/>
      <c r="XH4" s="212"/>
      <c r="XI4" s="212"/>
      <c r="XJ4" s="212"/>
      <c r="XK4" s="212"/>
      <c r="XL4" s="212"/>
      <c r="XM4" s="212"/>
      <c r="XN4" s="212"/>
      <c r="XO4" s="212"/>
      <c r="XP4" s="212"/>
      <c r="XQ4" s="212"/>
      <c r="XR4" s="212"/>
      <c r="XS4" s="212"/>
      <c r="XT4" s="212"/>
      <c r="XU4" s="212"/>
      <c r="XV4" s="212"/>
      <c r="XW4" s="212"/>
      <c r="XX4" s="212"/>
      <c r="XY4" s="212"/>
      <c r="XZ4" s="212"/>
      <c r="YA4" s="212"/>
      <c r="YB4" s="212"/>
      <c r="YC4" s="212"/>
      <c r="YD4" s="212"/>
      <c r="YE4" s="212"/>
      <c r="YF4" s="212"/>
      <c r="YG4" s="212"/>
      <c r="YH4" s="212"/>
      <c r="YI4" s="212"/>
      <c r="YJ4" s="212"/>
      <c r="YK4" s="212"/>
      <c r="YL4" s="212"/>
      <c r="YM4" s="212"/>
      <c r="YN4" s="212"/>
      <c r="YO4" s="212"/>
      <c r="YP4" s="212"/>
      <c r="YQ4" s="212"/>
      <c r="YR4" s="212"/>
      <c r="YS4" s="212"/>
      <c r="YT4" s="212"/>
      <c r="YU4" s="212"/>
      <c r="YV4" s="212"/>
      <c r="YW4" s="212"/>
      <c r="YX4" s="212"/>
      <c r="YY4" s="212"/>
      <c r="YZ4" s="212"/>
      <c r="ZA4" s="212"/>
      <c r="ZB4" s="212"/>
      <c r="ZC4" s="212"/>
      <c r="ZD4" s="212"/>
      <c r="ZE4" s="212"/>
      <c r="ZF4" s="212"/>
      <c r="ZG4" s="212"/>
      <c r="ZH4" s="212"/>
      <c r="ZI4" s="212"/>
      <c r="ZJ4" s="212"/>
    </row>
    <row r="5" spans="1:739" ht="32.25" customHeight="1" thickBot="1" x14ac:dyDescent="0.3">
      <c r="C5" s="220" t="s">
        <v>302</v>
      </c>
      <c r="E5" s="220" t="s">
        <v>293</v>
      </c>
      <c r="F5" s="208" t="str">
        <f>Setup!$A$20</f>
        <v>Caseload 1</v>
      </c>
      <c r="G5" s="209"/>
      <c r="H5" s="209"/>
      <c r="I5" s="209"/>
      <c r="J5" s="210"/>
      <c r="K5" s="208" t="str">
        <f>Setup!$A$21</f>
        <v>Caseload 2</v>
      </c>
      <c r="L5" s="209"/>
      <c r="M5" s="209"/>
      <c r="N5" s="209"/>
      <c r="O5" s="210"/>
      <c r="P5" s="208" t="str">
        <f>Setup!$A$22</f>
        <v>Caseload 3</v>
      </c>
      <c r="Q5" s="209"/>
      <c r="R5" s="209"/>
      <c r="S5" s="209"/>
      <c r="T5" s="210"/>
      <c r="U5" s="208" t="str">
        <f>Setup!$A$23</f>
        <v>Caseload 4</v>
      </c>
      <c r="V5" s="209"/>
      <c r="W5" s="209"/>
      <c r="X5" s="209"/>
      <c r="Y5" s="210"/>
      <c r="Z5" s="208" t="str">
        <f>Setup!$A$24</f>
        <v>Caseload 5</v>
      </c>
      <c r="AA5" s="209"/>
      <c r="AB5" s="209"/>
      <c r="AC5" s="209"/>
      <c r="AD5" s="210"/>
      <c r="AE5" s="233"/>
      <c r="AF5" s="208" t="str">
        <f>Setup!$A$25</f>
        <v>Caseload 6</v>
      </c>
      <c r="AG5" s="209"/>
      <c r="AH5" s="209"/>
      <c r="AI5" s="209"/>
      <c r="AJ5" s="210"/>
      <c r="AK5" s="208" t="str">
        <f>Setup!$A$26</f>
        <v>Caseload 7</v>
      </c>
      <c r="AL5" s="209"/>
      <c r="AM5" s="209"/>
      <c r="AN5" s="209"/>
      <c r="AO5" s="210"/>
      <c r="AP5" s="208" t="str">
        <f>Setup!$A$27</f>
        <v>Caseload 8</v>
      </c>
      <c r="AQ5" s="209"/>
      <c r="AR5" s="209"/>
      <c r="AS5" s="209"/>
      <c r="AT5" s="210"/>
      <c r="AU5" s="208" t="str">
        <f>Setup!$A$28</f>
        <v>Caseload 9</v>
      </c>
      <c r="AV5" s="209"/>
      <c r="AW5" s="209"/>
      <c r="AX5" s="209"/>
      <c r="AY5" s="210"/>
      <c r="AZ5" s="208" t="str">
        <f>Setup!$A$29</f>
        <v>Caseload 10</v>
      </c>
      <c r="BA5" s="209"/>
      <c r="BB5" s="209"/>
      <c r="BC5" s="209"/>
      <c r="BD5" s="210"/>
      <c r="BE5" s="208" t="str">
        <f>Setup!$A$30</f>
        <v>Caseload 11</v>
      </c>
      <c r="BF5" s="209"/>
      <c r="BG5" s="209"/>
      <c r="BH5" s="209"/>
      <c r="BI5" s="210"/>
      <c r="BJ5" s="208" t="str">
        <f>Setup!$A$31</f>
        <v>Caseload 12</v>
      </c>
      <c r="BK5" s="209"/>
      <c r="BL5" s="209"/>
      <c r="BM5" s="209"/>
      <c r="BN5" s="210"/>
      <c r="BO5" s="208" t="str">
        <f>Setup!$A$32</f>
        <v>Caseload 13</v>
      </c>
      <c r="BP5" s="209"/>
      <c r="BQ5" s="209"/>
      <c r="BR5" s="209"/>
      <c r="BS5" s="210"/>
      <c r="BT5" s="208" t="str">
        <f>Setup!$A$33</f>
        <v>Caseload 14</v>
      </c>
      <c r="BU5" s="209"/>
      <c r="BV5" s="209"/>
      <c r="BW5" s="209"/>
      <c r="BX5" s="210"/>
      <c r="BY5" s="208" t="str">
        <f>Setup!$A$34</f>
        <v>Caseload 15</v>
      </c>
      <c r="BZ5" s="209"/>
      <c r="CA5" s="209"/>
      <c r="CB5" s="209"/>
      <c r="CC5" s="210"/>
      <c r="CE5" s="220" t="s">
        <v>296</v>
      </c>
      <c r="CF5" s="212"/>
      <c r="CG5" s="212"/>
      <c r="CH5" s="212"/>
      <c r="CI5" s="212"/>
      <c r="CJ5" s="212"/>
      <c r="CK5" s="212"/>
      <c r="CL5" s="212"/>
      <c r="CM5" s="212"/>
      <c r="CN5" s="212"/>
      <c r="CO5" s="212"/>
      <c r="CP5" s="212"/>
      <c r="CQ5" s="212"/>
      <c r="CR5" s="212"/>
      <c r="CS5" s="212"/>
      <c r="CT5" s="212"/>
      <c r="CU5" s="212"/>
      <c r="CV5" s="212"/>
      <c r="CW5" s="212"/>
      <c r="CX5" s="212"/>
      <c r="CY5" s="212"/>
      <c r="CZ5" s="212"/>
      <c r="DA5" s="212"/>
      <c r="DB5" s="212"/>
      <c r="DC5" s="212"/>
      <c r="DD5" s="212"/>
      <c r="DE5" s="212"/>
      <c r="DF5" s="212"/>
      <c r="DG5" s="212"/>
      <c r="DH5" s="212"/>
      <c r="DI5" s="212"/>
      <c r="DJ5" s="212"/>
      <c r="DK5" s="212"/>
      <c r="DL5" s="212"/>
      <c r="DM5" s="212"/>
      <c r="DN5" s="212"/>
      <c r="DO5" s="212"/>
      <c r="DP5" s="212"/>
      <c r="DQ5" s="212"/>
      <c r="DR5" s="212"/>
      <c r="DS5" s="212"/>
      <c r="DT5" s="212"/>
      <c r="DU5" s="212"/>
      <c r="DV5" s="212"/>
      <c r="DW5" s="212"/>
      <c r="DX5" s="212"/>
      <c r="DY5" s="212"/>
      <c r="DZ5" s="212"/>
      <c r="EA5" s="212"/>
      <c r="EB5" s="212"/>
      <c r="EC5" s="212"/>
      <c r="ED5" s="212"/>
      <c r="EE5" s="212"/>
      <c r="EF5" s="212"/>
      <c r="EG5" s="212"/>
      <c r="EH5" s="212"/>
      <c r="EI5" s="212"/>
      <c r="EJ5" s="212"/>
      <c r="EK5" s="212"/>
      <c r="EL5" s="212"/>
      <c r="EM5" s="212"/>
      <c r="EN5" s="212"/>
      <c r="EO5" s="212"/>
      <c r="EP5" s="212"/>
      <c r="EQ5" s="212"/>
      <c r="ER5" s="212"/>
      <c r="ES5" s="212"/>
      <c r="ET5" s="212"/>
      <c r="EU5" s="212"/>
      <c r="EV5" s="212"/>
      <c r="EW5" s="212"/>
      <c r="EX5" s="212"/>
      <c r="EY5" s="212"/>
      <c r="EZ5" s="212"/>
      <c r="FA5" s="212"/>
      <c r="FB5" s="212"/>
      <c r="FC5" s="212"/>
      <c r="FD5" s="212"/>
      <c r="FE5" s="212"/>
      <c r="FF5" s="212"/>
      <c r="FG5" s="212"/>
      <c r="FH5" s="212"/>
      <c r="FI5" s="212"/>
      <c r="FJ5" s="212"/>
      <c r="FK5" s="212"/>
      <c r="FL5" s="212"/>
      <c r="FM5" s="212"/>
      <c r="FN5" s="212"/>
      <c r="FO5" s="212"/>
      <c r="FP5" s="212"/>
      <c r="FQ5" s="212"/>
      <c r="FR5" s="212"/>
      <c r="FS5" s="212"/>
      <c r="FT5" s="212"/>
      <c r="FU5" s="212"/>
      <c r="FV5" s="212"/>
      <c r="FW5" s="212"/>
      <c r="FX5" s="212"/>
      <c r="FY5" s="212"/>
      <c r="FZ5" s="212"/>
      <c r="GA5" s="212"/>
      <c r="GB5" s="187"/>
      <c r="GC5" s="215"/>
      <c r="GD5" s="212"/>
      <c r="GE5" s="212"/>
      <c r="GF5" s="212"/>
      <c r="GG5" s="212"/>
      <c r="GH5" s="212"/>
      <c r="GI5" s="212"/>
      <c r="GJ5" s="212"/>
      <c r="GK5" s="212"/>
      <c r="GL5" s="212"/>
      <c r="GM5" s="212"/>
      <c r="GN5" s="212"/>
      <c r="GO5" s="212"/>
      <c r="GP5" s="212"/>
      <c r="GQ5" s="212"/>
      <c r="GR5" s="212"/>
      <c r="GS5" s="212"/>
      <c r="GT5" s="212"/>
      <c r="GU5" s="212"/>
      <c r="GV5" s="212"/>
      <c r="GW5" s="212"/>
      <c r="GX5" s="212"/>
      <c r="GY5" s="212"/>
      <c r="GZ5" s="212"/>
      <c r="HA5" s="212"/>
      <c r="HB5" s="212"/>
      <c r="HC5" s="212"/>
      <c r="HD5" s="212"/>
      <c r="HE5" s="212"/>
      <c r="HF5" s="212"/>
      <c r="HG5" s="212"/>
      <c r="HH5" s="212"/>
      <c r="HI5" s="212"/>
      <c r="HJ5" s="212"/>
      <c r="HK5" s="212"/>
      <c r="HL5" s="212"/>
      <c r="HM5" s="212"/>
      <c r="HN5" s="212"/>
      <c r="HO5" s="212"/>
      <c r="HP5" s="212"/>
      <c r="HQ5" s="212"/>
      <c r="HR5" s="212"/>
      <c r="HS5" s="212"/>
      <c r="HT5" s="212"/>
      <c r="HU5" s="212"/>
      <c r="HV5" s="212"/>
      <c r="HW5" s="212"/>
      <c r="HX5" s="212"/>
      <c r="HY5" s="212"/>
      <c r="HZ5" s="212"/>
      <c r="IA5" s="212"/>
      <c r="IB5" s="212"/>
      <c r="IC5" s="212"/>
      <c r="ID5" s="212"/>
      <c r="IE5" s="212"/>
      <c r="IF5" s="212"/>
      <c r="IG5" s="212"/>
      <c r="IH5" s="212"/>
      <c r="II5" s="212"/>
      <c r="IJ5" s="212"/>
      <c r="IK5" s="212"/>
      <c r="IL5" s="212"/>
      <c r="IM5" s="212"/>
      <c r="IN5" s="212"/>
      <c r="IO5" s="212"/>
      <c r="IP5" s="212"/>
      <c r="IQ5" s="212"/>
      <c r="IR5" s="212"/>
      <c r="IS5" s="212"/>
      <c r="IT5" s="212"/>
      <c r="IU5" s="212"/>
      <c r="IV5" s="212"/>
      <c r="IW5" s="212"/>
      <c r="IX5" s="212"/>
      <c r="IY5" s="212"/>
      <c r="IZ5" s="212"/>
      <c r="JA5" s="212"/>
      <c r="JB5" s="212"/>
      <c r="JC5" s="212"/>
      <c r="JD5" s="212"/>
      <c r="JE5" s="212"/>
      <c r="JF5" s="212"/>
      <c r="JG5" s="212"/>
      <c r="JH5" s="212"/>
      <c r="JI5" s="212"/>
      <c r="JJ5" s="212"/>
      <c r="JK5" s="212"/>
      <c r="JL5" s="212"/>
      <c r="JM5" s="212"/>
      <c r="JN5" s="212"/>
      <c r="JO5" s="212"/>
      <c r="JP5" s="212"/>
      <c r="JQ5" s="212"/>
      <c r="JR5" s="212"/>
      <c r="JS5" s="212"/>
      <c r="JT5" s="212"/>
      <c r="JU5" s="212"/>
      <c r="JV5" s="212"/>
      <c r="JW5" s="212"/>
      <c r="JX5" s="212"/>
      <c r="JY5" s="212"/>
      <c r="JZ5" s="212"/>
      <c r="KA5" s="212"/>
      <c r="KB5" s="212"/>
      <c r="KC5" s="212"/>
      <c r="KD5" s="212"/>
      <c r="KE5" s="212"/>
      <c r="KF5" s="212"/>
      <c r="KG5" s="212"/>
      <c r="KH5" s="212"/>
      <c r="KI5" s="212"/>
      <c r="KJ5" s="212"/>
      <c r="KK5" s="212"/>
      <c r="KL5" s="212"/>
      <c r="KM5" s="212"/>
      <c r="KN5" s="212"/>
      <c r="KO5" s="212"/>
      <c r="KP5" s="212"/>
      <c r="KQ5" s="212"/>
      <c r="KR5" s="212"/>
      <c r="KS5" s="212"/>
      <c r="KT5" s="212"/>
      <c r="KU5" s="212"/>
      <c r="KV5" s="212"/>
      <c r="KW5" s="212"/>
      <c r="KX5" s="212"/>
      <c r="KY5" s="212"/>
      <c r="KZ5" s="212"/>
      <c r="LA5" s="212"/>
      <c r="LB5" s="212"/>
      <c r="LC5" s="212"/>
      <c r="LD5" s="212"/>
      <c r="LE5" s="212"/>
      <c r="LF5" s="212"/>
      <c r="LG5" s="212"/>
      <c r="LH5" s="212"/>
      <c r="LI5" s="212"/>
      <c r="LJ5" s="212"/>
      <c r="LK5" s="212"/>
      <c r="LL5" s="212"/>
      <c r="LM5" s="212"/>
      <c r="LN5" s="212"/>
      <c r="LO5" s="212"/>
      <c r="LP5" s="212"/>
      <c r="LQ5" s="212"/>
      <c r="LR5" s="212"/>
      <c r="LS5" s="212"/>
      <c r="LT5" s="212"/>
      <c r="LU5" s="212"/>
      <c r="LV5" s="212"/>
      <c r="LW5" s="212"/>
      <c r="LX5" s="212"/>
      <c r="LY5" s="212"/>
      <c r="LZ5" s="212"/>
      <c r="MA5" s="212"/>
      <c r="MB5" s="212"/>
      <c r="MC5" s="212"/>
      <c r="MD5" s="212"/>
      <c r="ME5" s="212"/>
      <c r="MF5" s="212"/>
      <c r="MG5" s="212"/>
      <c r="MH5" s="212"/>
      <c r="MI5" s="212"/>
      <c r="MJ5" s="212"/>
      <c r="MK5" s="212"/>
      <c r="ML5" s="212"/>
      <c r="MM5" s="212"/>
      <c r="MN5" s="212"/>
      <c r="MO5" s="212"/>
      <c r="MP5" s="212"/>
      <c r="MQ5" s="212"/>
      <c r="MR5" s="212"/>
      <c r="MS5" s="212"/>
      <c r="MT5" s="212"/>
      <c r="MU5" s="212"/>
      <c r="MV5" s="212"/>
      <c r="MW5" s="212"/>
      <c r="MX5" s="212"/>
      <c r="MY5" s="212"/>
      <c r="MZ5" s="212"/>
      <c r="NA5" s="212"/>
      <c r="NB5" s="212"/>
      <c r="NC5" s="212"/>
      <c r="ND5" s="212"/>
      <c r="NE5" s="212"/>
      <c r="NF5" s="212"/>
      <c r="NG5" s="212"/>
      <c r="NH5" s="212"/>
      <c r="NI5" s="212"/>
      <c r="NJ5" s="212"/>
      <c r="NK5" s="212"/>
      <c r="NL5" s="212"/>
      <c r="NM5" s="212"/>
      <c r="NN5" s="212"/>
      <c r="NO5" s="212"/>
      <c r="NP5" s="212"/>
      <c r="NQ5" s="212"/>
      <c r="NR5" s="212"/>
      <c r="NS5" s="212"/>
      <c r="NT5" s="218"/>
      <c r="NU5" s="220" t="s">
        <v>303</v>
      </c>
      <c r="NV5" s="212"/>
      <c r="NW5" s="212"/>
      <c r="NX5" s="212"/>
      <c r="NY5" s="212"/>
      <c r="NZ5" s="212"/>
      <c r="OA5" s="212"/>
      <c r="OB5" s="212"/>
      <c r="OC5" s="212"/>
      <c r="OD5" s="212"/>
      <c r="OE5" s="212"/>
      <c r="OF5" s="212"/>
      <c r="OG5" s="212"/>
      <c r="OH5" s="212"/>
      <c r="OI5" s="212"/>
      <c r="OJ5" s="212"/>
      <c r="OK5" s="212"/>
      <c r="OL5" s="212"/>
      <c r="OM5" s="212"/>
      <c r="ON5" s="212"/>
      <c r="OO5" s="212"/>
      <c r="OP5" s="212"/>
      <c r="OQ5" s="212"/>
      <c r="OR5" s="212"/>
      <c r="OS5" s="212"/>
      <c r="OT5" s="212"/>
      <c r="OU5" s="212"/>
      <c r="OV5" s="212"/>
      <c r="OW5" s="212"/>
      <c r="OX5" s="212"/>
      <c r="OY5" s="212"/>
      <c r="OZ5" s="212"/>
      <c r="PA5" s="212"/>
      <c r="PB5" s="212"/>
      <c r="PC5" s="212"/>
      <c r="PD5" s="212"/>
      <c r="PE5" s="212"/>
      <c r="PF5" s="212"/>
      <c r="PG5" s="212"/>
      <c r="PH5" s="212"/>
      <c r="PI5" s="212"/>
      <c r="PJ5" s="212"/>
      <c r="PK5" s="212"/>
      <c r="PL5" s="212"/>
      <c r="PM5" s="212"/>
      <c r="PN5" s="212"/>
      <c r="PO5" s="212"/>
      <c r="PP5" s="212"/>
      <c r="PQ5" s="212"/>
      <c r="PR5" s="212"/>
      <c r="PS5" s="212"/>
      <c r="PT5" s="212"/>
      <c r="PU5" s="212"/>
      <c r="PV5" s="212"/>
      <c r="PW5" s="212"/>
      <c r="PX5" s="212"/>
      <c r="PY5" s="212"/>
      <c r="PZ5" s="212"/>
      <c r="QA5" s="212"/>
      <c r="QB5" s="212"/>
      <c r="QC5" s="212"/>
      <c r="QD5" s="212"/>
      <c r="QE5" s="212"/>
      <c r="QF5" s="212"/>
      <c r="QG5" s="212"/>
      <c r="QH5" s="212"/>
      <c r="QI5" s="212"/>
      <c r="QJ5" s="212"/>
      <c r="QK5" s="212"/>
      <c r="QL5" s="212"/>
      <c r="QM5" s="212"/>
      <c r="QN5" s="212"/>
      <c r="QO5" s="212"/>
      <c r="QP5" s="212"/>
      <c r="QQ5" s="212"/>
      <c r="QR5" s="212"/>
      <c r="QS5" s="212"/>
      <c r="QT5" s="212"/>
      <c r="QU5" s="212"/>
      <c r="QV5" s="212"/>
      <c r="QW5" s="212"/>
      <c r="QX5" s="212"/>
      <c r="QY5" s="212"/>
      <c r="QZ5" s="212"/>
      <c r="RA5" s="212"/>
      <c r="RB5" s="212"/>
      <c r="RC5" s="212"/>
      <c r="RD5" s="212"/>
      <c r="RE5" s="212"/>
      <c r="RF5" s="212"/>
      <c r="RG5" s="212"/>
      <c r="RH5" s="212"/>
      <c r="RI5" s="212"/>
      <c r="RJ5" s="212"/>
      <c r="RK5" s="212"/>
      <c r="RL5" s="212"/>
      <c r="RM5" s="212"/>
      <c r="RN5" s="212"/>
      <c r="RO5" s="212"/>
      <c r="RP5" s="212"/>
      <c r="RQ5" s="212"/>
      <c r="RR5" s="187"/>
      <c r="RS5" s="215"/>
      <c r="RT5" s="212"/>
      <c r="RU5" s="212"/>
      <c r="RV5" s="212"/>
      <c r="RW5" s="212"/>
      <c r="RX5" s="212"/>
      <c r="RY5" s="212"/>
      <c r="RZ5" s="212"/>
      <c r="SA5" s="212"/>
      <c r="SB5" s="212"/>
      <c r="SC5" s="212"/>
      <c r="SD5" s="212"/>
      <c r="SE5" s="212"/>
      <c r="SF5" s="212"/>
      <c r="SG5" s="212"/>
      <c r="SH5" s="212"/>
      <c r="SI5" s="212"/>
      <c r="SJ5" s="212"/>
      <c r="SK5" s="212"/>
      <c r="SL5" s="212"/>
      <c r="SM5" s="212"/>
      <c r="SN5" s="212"/>
      <c r="SO5" s="212"/>
      <c r="SP5" s="212"/>
      <c r="SQ5" s="212"/>
      <c r="SR5" s="212"/>
      <c r="SS5" s="212"/>
      <c r="ST5" s="212"/>
      <c r="SU5" s="212"/>
      <c r="SV5" s="212"/>
      <c r="SW5" s="212"/>
      <c r="SX5" s="212"/>
      <c r="SY5" s="212"/>
      <c r="SZ5" s="212"/>
      <c r="TA5" s="212"/>
      <c r="TB5" s="212"/>
      <c r="TC5" s="212"/>
      <c r="TD5" s="212"/>
      <c r="TE5" s="212"/>
      <c r="TF5" s="212"/>
      <c r="TG5" s="212"/>
      <c r="TH5" s="212"/>
      <c r="TI5" s="212"/>
      <c r="TJ5" s="212"/>
      <c r="TK5" s="212"/>
      <c r="TL5" s="212"/>
      <c r="TM5" s="212"/>
      <c r="TN5" s="212"/>
      <c r="TO5" s="212"/>
      <c r="TP5" s="212"/>
      <c r="TQ5" s="212"/>
      <c r="TR5" s="212"/>
      <c r="TS5" s="212"/>
      <c r="TT5" s="212"/>
      <c r="TU5" s="212"/>
      <c r="TV5" s="212"/>
      <c r="TW5" s="212"/>
      <c r="TX5" s="212"/>
      <c r="TY5" s="212"/>
      <c r="TZ5" s="212"/>
      <c r="UA5" s="212"/>
      <c r="UB5" s="212"/>
      <c r="UC5" s="212"/>
      <c r="UD5" s="212"/>
      <c r="UE5" s="212"/>
      <c r="UF5" s="212"/>
      <c r="UG5" s="212"/>
      <c r="UH5" s="212"/>
      <c r="UI5" s="212"/>
      <c r="UJ5" s="212"/>
      <c r="UK5" s="212"/>
      <c r="UL5" s="212"/>
      <c r="UM5" s="212"/>
      <c r="UN5" s="212"/>
      <c r="UO5" s="212"/>
      <c r="UP5" s="212"/>
      <c r="UQ5" s="212"/>
      <c r="UR5" s="212"/>
      <c r="US5" s="212"/>
      <c r="UT5" s="212"/>
      <c r="UU5" s="212"/>
      <c r="UV5" s="212"/>
      <c r="UW5" s="212"/>
      <c r="UX5" s="212"/>
      <c r="UY5" s="212"/>
      <c r="UZ5" s="212"/>
      <c r="VA5" s="212"/>
      <c r="VB5" s="212"/>
      <c r="VC5" s="212"/>
      <c r="VD5" s="212"/>
      <c r="VE5" s="212"/>
      <c r="VF5" s="212"/>
      <c r="VG5" s="212"/>
      <c r="VH5" s="212"/>
      <c r="VI5" s="212"/>
      <c r="VJ5" s="212"/>
      <c r="VK5" s="212"/>
      <c r="VL5" s="212"/>
      <c r="VM5" s="212"/>
      <c r="VN5" s="212"/>
      <c r="VO5" s="212"/>
      <c r="VP5" s="212"/>
      <c r="VQ5" s="212"/>
      <c r="VR5" s="212"/>
      <c r="VS5" s="212"/>
      <c r="VT5" s="212"/>
      <c r="VU5" s="212"/>
      <c r="VV5" s="212"/>
      <c r="VW5" s="212"/>
      <c r="VX5" s="212"/>
      <c r="VY5" s="212"/>
      <c r="VZ5" s="212"/>
      <c r="WA5" s="212"/>
      <c r="WB5" s="212"/>
      <c r="WC5" s="212"/>
      <c r="WD5" s="212"/>
      <c r="WE5" s="212"/>
      <c r="WF5" s="212"/>
      <c r="WG5" s="212"/>
      <c r="WH5" s="212"/>
      <c r="WI5" s="212"/>
      <c r="WJ5" s="212"/>
      <c r="WK5" s="212"/>
      <c r="WL5" s="212"/>
      <c r="WM5" s="212"/>
      <c r="WN5" s="212"/>
      <c r="WO5" s="212"/>
      <c r="WP5" s="212"/>
      <c r="WQ5" s="212"/>
      <c r="WR5" s="212"/>
      <c r="WS5" s="212"/>
      <c r="WT5" s="212"/>
      <c r="WU5" s="212"/>
      <c r="WV5" s="212"/>
      <c r="WW5" s="212"/>
      <c r="WX5" s="212"/>
      <c r="WY5" s="212"/>
      <c r="WZ5" s="212"/>
      <c r="XA5" s="212"/>
      <c r="XB5" s="212"/>
      <c r="XC5" s="212"/>
      <c r="XD5" s="212"/>
      <c r="XE5" s="212"/>
      <c r="XF5" s="212"/>
      <c r="XG5" s="212"/>
      <c r="XH5" s="212"/>
      <c r="XI5" s="212"/>
      <c r="XJ5" s="212"/>
      <c r="XK5" s="212"/>
      <c r="XL5" s="212"/>
      <c r="XM5" s="212"/>
      <c r="XN5" s="212"/>
      <c r="XO5" s="212"/>
      <c r="XP5" s="212"/>
      <c r="XQ5" s="212"/>
      <c r="XR5" s="212"/>
      <c r="XS5" s="212"/>
      <c r="XT5" s="212"/>
      <c r="XU5" s="212"/>
      <c r="XV5" s="212"/>
      <c r="XW5" s="212"/>
      <c r="XX5" s="212"/>
      <c r="XY5" s="212"/>
      <c r="XZ5" s="212"/>
      <c r="YA5" s="212"/>
      <c r="YB5" s="212"/>
      <c r="YC5" s="212"/>
      <c r="YD5" s="212"/>
      <c r="YE5" s="212"/>
      <c r="YF5" s="212"/>
      <c r="YG5" s="212"/>
      <c r="YH5" s="212"/>
      <c r="YI5" s="212"/>
      <c r="YJ5" s="212"/>
      <c r="YK5" s="212"/>
      <c r="YL5" s="212"/>
      <c r="YM5" s="212"/>
      <c r="YN5" s="212"/>
      <c r="YO5" s="212"/>
      <c r="YP5" s="212"/>
      <c r="YQ5" s="212"/>
      <c r="YR5" s="212"/>
      <c r="YS5" s="212"/>
      <c r="YT5" s="212"/>
      <c r="YU5" s="212"/>
      <c r="YV5" s="212"/>
      <c r="YW5" s="212"/>
      <c r="YX5" s="212"/>
      <c r="YY5" s="212"/>
      <c r="YZ5" s="212"/>
      <c r="ZA5" s="212"/>
      <c r="ZB5" s="212"/>
      <c r="ZC5" s="212"/>
      <c r="ZD5" s="212"/>
      <c r="ZE5" s="212"/>
      <c r="ZF5" s="212"/>
      <c r="ZG5" s="212"/>
      <c r="ZH5" s="212"/>
      <c r="ZI5" s="212"/>
      <c r="ZJ5" s="212"/>
      <c r="ZK5" s="220" t="s">
        <v>304</v>
      </c>
    </row>
    <row r="6" spans="1:739" ht="99" customHeight="1" thickBot="1" x14ac:dyDescent="0.3">
      <c r="A6">
        <f>MAX(A7:A106)</f>
        <v>0</v>
      </c>
      <c r="B6" s="92" t="s">
        <v>292</v>
      </c>
      <c r="C6" s="221"/>
      <c r="D6" s="92"/>
      <c r="E6" s="221"/>
      <c r="F6" s="178">
        <f>Service!$C$6</f>
        <v>0</v>
      </c>
      <c r="G6" s="179">
        <f>Service!$C$7</f>
        <v>0</v>
      </c>
      <c r="H6" s="179">
        <f>Service!$C$8</f>
        <v>0</v>
      </c>
      <c r="I6" s="179">
        <f>Service!$C$9</f>
        <v>0</v>
      </c>
      <c r="J6" s="180">
        <f>Service!$C$10</f>
        <v>0</v>
      </c>
      <c r="K6" s="178">
        <f>Service!$C$11</f>
        <v>0</v>
      </c>
      <c r="L6" s="179">
        <f>Service!$C$12</f>
        <v>0</v>
      </c>
      <c r="M6" s="179">
        <f>Service!$C$13</f>
        <v>0</v>
      </c>
      <c r="N6" s="179">
        <f>Service!$C$14</f>
        <v>0</v>
      </c>
      <c r="O6" s="180">
        <f>Service!$C$15</f>
        <v>0</v>
      </c>
      <c r="P6" s="178">
        <f>Service!$C$16</f>
        <v>0</v>
      </c>
      <c r="Q6" s="179">
        <f>Service!$C$17</f>
        <v>0</v>
      </c>
      <c r="R6" s="179">
        <f>Service!$C$18</f>
        <v>0</v>
      </c>
      <c r="S6" s="179">
        <f>Service!$C$19</f>
        <v>0</v>
      </c>
      <c r="T6" s="180">
        <f>Service!$C$20</f>
        <v>0</v>
      </c>
      <c r="U6" s="178">
        <f>Service!$C$21</f>
        <v>0</v>
      </c>
      <c r="V6" s="179">
        <f>Service!$C$22</f>
        <v>0</v>
      </c>
      <c r="W6" s="179">
        <f>Service!$C$23</f>
        <v>0</v>
      </c>
      <c r="X6" s="179">
        <f>Service!$C$24</f>
        <v>0</v>
      </c>
      <c r="Y6" s="180">
        <f>Service!$C$25</f>
        <v>0</v>
      </c>
      <c r="Z6" s="178">
        <f>Service!$C$26</f>
        <v>0</v>
      </c>
      <c r="AA6" s="179">
        <f>Service!$C$27</f>
        <v>0</v>
      </c>
      <c r="AB6" s="179">
        <f>Service!$C$28</f>
        <v>0</v>
      </c>
      <c r="AC6" s="179">
        <f>Service!$C$29</f>
        <v>0</v>
      </c>
      <c r="AD6" s="180">
        <f>Service!$C$30</f>
        <v>0</v>
      </c>
      <c r="AE6" s="107"/>
      <c r="AF6" s="178">
        <f>Service!$C$31</f>
        <v>0</v>
      </c>
      <c r="AG6" s="179">
        <f>Service!$C$32</f>
        <v>0</v>
      </c>
      <c r="AH6" s="179">
        <f>Service!$C$33</f>
        <v>0</v>
      </c>
      <c r="AI6" s="179">
        <f>Service!$C$34</f>
        <v>0</v>
      </c>
      <c r="AJ6" s="180">
        <f>Service!$C$35</f>
        <v>0</v>
      </c>
      <c r="AK6" s="178">
        <f>Service!$C$36</f>
        <v>0</v>
      </c>
      <c r="AL6" s="179">
        <f>Service!$C$37</f>
        <v>0</v>
      </c>
      <c r="AM6" s="179">
        <f>Service!$C$38</f>
        <v>0</v>
      </c>
      <c r="AN6" s="179">
        <f>Service!$C$39</f>
        <v>0</v>
      </c>
      <c r="AO6" s="180">
        <f>Service!$C$40</f>
        <v>0</v>
      </c>
      <c r="AP6" s="178">
        <f>Service!$C$41</f>
        <v>0</v>
      </c>
      <c r="AQ6" s="179">
        <f>Service!$C$42</f>
        <v>0</v>
      </c>
      <c r="AR6" s="179">
        <f>Service!$C$43</f>
        <v>0</v>
      </c>
      <c r="AS6" s="179">
        <f>Service!$C$44</f>
        <v>0</v>
      </c>
      <c r="AT6" s="180">
        <f>Service!$C$45</f>
        <v>0</v>
      </c>
      <c r="AU6" s="178">
        <f>Service!$C$46</f>
        <v>0</v>
      </c>
      <c r="AV6" s="179">
        <f>Service!$C$47</f>
        <v>0</v>
      </c>
      <c r="AW6" s="179">
        <f>Service!$C$48</f>
        <v>0</v>
      </c>
      <c r="AX6" s="179">
        <f>Service!$C$49</f>
        <v>0</v>
      </c>
      <c r="AY6" s="180">
        <f>Service!$C$50</f>
        <v>0</v>
      </c>
      <c r="AZ6" s="178">
        <f>Service!$C$51</f>
        <v>0</v>
      </c>
      <c r="BA6" s="179">
        <f>Service!$C$52</f>
        <v>0</v>
      </c>
      <c r="BB6" s="179">
        <f>Service!$C$53</f>
        <v>0</v>
      </c>
      <c r="BC6" s="179">
        <f>Service!$C$54</f>
        <v>0</v>
      </c>
      <c r="BD6" s="180">
        <f>Service!$C$55</f>
        <v>0</v>
      </c>
      <c r="BE6" s="178">
        <f>Service!$C$56</f>
        <v>0</v>
      </c>
      <c r="BF6" s="179">
        <f>Service!$C$57</f>
        <v>0</v>
      </c>
      <c r="BG6" s="179">
        <f>Service!$C$58</f>
        <v>0</v>
      </c>
      <c r="BH6" s="179">
        <f>Service!$C$59</f>
        <v>0</v>
      </c>
      <c r="BI6" s="180">
        <f>Service!$C$60</f>
        <v>0</v>
      </c>
      <c r="BJ6" s="178">
        <f>Service!$C$61</f>
        <v>0</v>
      </c>
      <c r="BK6" s="179">
        <f>Service!$C$62</f>
        <v>0</v>
      </c>
      <c r="BL6" s="179">
        <f>Service!$C$63</f>
        <v>0</v>
      </c>
      <c r="BM6" s="179">
        <f>Service!$C$64</f>
        <v>0</v>
      </c>
      <c r="BN6" s="180">
        <f>Service!$C$65</f>
        <v>0</v>
      </c>
      <c r="BO6" s="178">
        <f>Service!$C$66</f>
        <v>0</v>
      </c>
      <c r="BP6" s="179">
        <f>Service!$C$67</f>
        <v>0</v>
      </c>
      <c r="BQ6" s="179">
        <f>Service!$C$68</f>
        <v>0</v>
      </c>
      <c r="BR6" s="179">
        <f>Service!$C$69</f>
        <v>0</v>
      </c>
      <c r="BS6" s="180">
        <f>Service!$C$70</f>
        <v>0</v>
      </c>
      <c r="BT6" s="178">
        <f>Service!$C$71</f>
        <v>0</v>
      </c>
      <c r="BU6" s="179">
        <f>Service!$C$72</f>
        <v>0</v>
      </c>
      <c r="BV6" s="179">
        <f>Service!$C$73</f>
        <v>0</v>
      </c>
      <c r="BW6" s="179">
        <f>Service!$C$74</f>
        <v>0</v>
      </c>
      <c r="BX6" s="180">
        <f>Service!$C$75</f>
        <v>0</v>
      </c>
      <c r="BY6" s="178">
        <f>Service!$C$76</f>
        <v>0</v>
      </c>
      <c r="BZ6" s="179">
        <f>Service!$C$77</f>
        <v>0</v>
      </c>
      <c r="CA6" s="179">
        <f>Service!$C$78</f>
        <v>0</v>
      </c>
      <c r="CB6" s="179">
        <f>Service!$C$79</f>
        <v>0</v>
      </c>
      <c r="CC6" s="180">
        <f>Service!$C$80</f>
        <v>0</v>
      </c>
      <c r="CE6" s="221" t="s">
        <v>297</v>
      </c>
      <c r="CF6" s="213"/>
      <c r="CG6" s="213">
        <f>'Capacity Backing (Hide)2'!C1</f>
        <v>0</v>
      </c>
      <c r="CH6" s="213">
        <f>'Capacity Backing (Hide)2'!D1</f>
        <v>0</v>
      </c>
      <c r="CI6" s="213">
        <f>'Capacity Backing (Hide)2'!E1</f>
        <v>0</v>
      </c>
      <c r="CJ6" s="213">
        <f>'Capacity Backing (Hide)2'!F1</f>
        <v>0</v>
      </c>
      <c r="CK6" s="213">
        <f>'Capacity Backing (Hide)2'!G1</f>
        <v>0</v>
      </c>
      <c r="CL6" s="213">
        <f>'Capacity Backing (Hide)2'!H1</f>
        <v>0</v>
      </c>
      <c r="CM6" s="213">
        <f>'Capacity Backing (Hide)2'!I1</f>
        <v>0</v>
      </c>
      <c r="CN6" s="213">
        <f>'Capacity Backing (Hide)2'!J1</f>
        <v>0</v>
      </c>
      <c r="CO6" s="213">
        <f>'Capacity Backing (Hide)2'!K1</f>
        <v>0</v>
      </c>
      <c r="CP6" s="213">
        <f>'Capacity Backing (Hide)2'!L1</f>
        <v>0</v>
      </c>
      <c r="CQ6" s="213">
        <f>'Capacity Backing (Hide)2'!M1</f>
        <v>0</v>
      </c>
      <c r="CR6" s="213">
        <f>'Capacity Backing (Hide)2'!N1</f>
        <v>0</v>
      </c>
      <c r="CS6" s="213">
        <f>'Capacity Backing (Hide)2'!O1</f>
        <v>0</v>
      </c>
      <c r="CT6" s="213">
        <f>'Capacity Backing (Hide)2'!P1</f>
        <v>0</v>
      </c>
      <c r="CU6" s="213">
        <f>'Capacity Backing (Hide)2'!Q1</f>
        <v>0</v>
      </c>
      <c r="CV6" s="213">
        <f>'Capacity Backing (Hide)2'!R1</f>
        <v>0</v>
      </c>
      <c r="CW6" s="213">
        <f>'Capacity Backing (Hide)2'!S1</f>
        <v>0</v>
      </c>
      <c r="CX6" s="213">
        <f>'Capacity Backing (Hide)2'!T1</f>
        <v>0</v>
      </c>
      <c r="CY6" s="213">
        <f>'Capacity Backing (Hide)2'!U1</f>
        <v>0</v>
      </c>
      <c r="CZ6" s="213">
        <f>'Capacity Backing (Hide)2'!V1</f>
        <v>0</v>
      </c>
      <c r="DA6" s="213">
        <f>'Capacity Backing (Hide)2'!W1</f>
        <v>0</v>
      </c>
      <c r="DB6" s="213">
        <f>'Capacity Backing (Hide)2'!X1</f>
        <v>0</v>
      </c>
      <c r="DC6" s="213">
        <f>'Capacity Backing (Hide)2'!Y1</f>
        <v>0</v>
      </c>
      <c r="DD6" s="213">
        <f>'Capacity Backing (Hide)2'!Z1</f>
        <v>0</v>
      </c>
      <c r="DE6" s="213">
        <f>'Capacity Backing (Hide)2'!AA1</f>
        <v>0</v>
      </c>
      <c r="DF6" s="213">
        <f>'Capacity Backing (Hide)2'!AB1</f>
        <v>0</v>
      </c>
      <c r="DG6" s="213">
        <f>'Capacity Backing (Hide)2'!AC1</f>
        <v>0</v>
      </c>
      <c r="DH6" s="213">
        <f>'Capacity Backing (Hide)2'!AD1</f>
        <v>0</v>
      </c>
      <c r="DI6" s="213">
        <f>'Capacity Backing (Hide)2'!AE1</f>
        <v>0</v>
      </c>
      <c r="DJ6" s="213">
        <f>'Capacity Backing (Hide)2'!AF1</f>
        <v>0</v>
      </c>
      <c r="DK6" s="213">
        <f>'Capacity Backing (Hide)2'!AG1</f>
        <v>0</v>
      </c>
      <c r="DL6" s="213">
        <f>'Capacity Backing (Hide)2'!AH1</f>
        <v>0</v>
      </c>
      <c r="DM6" s="213">
        <f>'Capacity Backing (Hide)2'!AI1</f>
        <v>0</v>
      </c>
      <c r="DN6" s="213">
        <f>'Capacity Backing (Hide)2'!AJ1</f>
        <v>0</v>
      </c>
      <c r="DO6" s="213">
        <f>'Capacity Backing (Hide)2'!AK1</f>
        <v>0</v>
      </c>
      <c r="DP6" s="213">
        <f>'Capacity Backing (Hide)2'!AL1</f>
        <v>0</v>
      </c>
      <c r="DQ6" s="213">
        <f>'Capacity Backing (Hide)2'!AM1</f>
        <v>0</v>
      </c>
      <c r="DR6" s="213">
        <f>'Capacity Backing (Hide)2'!AN1</f>
        <v>0</v>
      </c>
      <c r="DS6" s="213">
        <f>'Capacity Backing (Hide)2'!AO1</f>
        <v>0</v>
      </c>
      <c r="DT6" s="213">
        <f>'Capacity Backing (Hide)2'!AP1</f>
        <v>0</v>
      </c>
      <c r="DU6" s="213">
        <f>'Capacity Backing (Hide)2'!AQ1</f>
        <v>0</v>
      </c>
      <c r="DV6" s="213">
        <f>'Capacity Backing (Hide)2'!AR1</f>
        <v>0</v>
      </c>
      <c r="DW6" s="213">
        <f>'Capacity Backing (Hide)2'!AS1</f>
        <v>0</v>
      </c>
      <c r="DX6" s="213">
        <f>'Capacity Backing (Hide)2'!AT1</f>
        <v>0</v>
      </c>
      <c r="DY6" s="213">
        <f>'Capacity Backing (Hide)2'!AU1</f>
        <v>0</v>
      </c>
      <c r="DZ6" s="213">
        <f>'Capacity Backing (Hide)2'!AV1</f>
        <v>0</v>
      </c>
      <c r="EA6" s="213">
        <f>'Capacity Backing (Hide)2'!AW1</f>
        <v>0</v>
      </c>
      <c r="EB6" s="213">
        <f>'Capacity Backing (Hide)2'!AX1</f>
        <v>0</v>
      </c>
      <c r="EC6" s="213">
        <f>'Capacity Backing (Hide)2'!AY1</f>
        <v>0</v>
      </c>
      <c r="ED6" s="213">
        <f>'Capacity Backing (Hide)2'!AZ1</f>
        <v>0</v>
      </c>
      <c r="EE6" s="213">
        <f>'Capacity Backing (Hide)2'!BA1</f>
        <v>0</v>
      </c>
      <c r="EF6" s="213">
        <f>'Capacity Backing (Hide)2'!BB1</f>
        <v>0</v>
      </c>
      <c r="EG6" s="213">
        <f>'Capacity Backing (Hide)2'!BC1</f>
        <v>0</v>
      </c>
      <c r="EH6" s="213">
        <f>'Capacity Backing (Hide)2'!BD1</f>
        <v>0</v>
      </c>
      <c r="EI6" s="213">
        <f>'Capacity Backing (Hide)2'!BE1</f>
        <v>0</v>
      </c>
      <c r="EJ6" s="213">
        <f>'Capacity Backing (Hide)2'!BF1</f>
        <v>0</v>
      </c>
      <c r="EK6" s="213">
        <f>'Capacity Backing (Hide)2'!BG1</f>
        <v>0</v>
      </c>
      <c r="EL6" s="213">
        <f>'Capacity Backing (Hide)2'!BH1</f>
        <v>0</v>
      </c>
      <c r="EM6" s="213">
        <f>'Capacity Backing (Hide)2'!BI1</f>
        <v>0</v>
      </c>
      <c r="EN6" s="213">
        <f>'Capacity Backing (Hide)2'!BJ1</f>
        <v>0</v>
      </c>
      <c r="EO6" s="213">
        <f>'Capacity Backing (Hide)2'!BK1</f>
        <v>0</v>
      </c>
      <c r="EP6" s="213">
        <f>'Capacity Backing (Hide)2'!BL1</f>
        <v>0</v>
      </c>
      <c r="EQ6" s="213">
        <f>'Capacity Backing (Hide)2'!BM1</f>
        <v>0</v>
      </c>
      <c r="ER6" s="213">
        <f>'Capacity Backing (Hide)2'!BN1</f>
        <v>0</v>
      </c>
      <c r="ES6" s="213">
        <f>'Capacity Backing (Hide)2'!BO1</f>
        <v>0</v>
      </c>
      <c r="ET6" s="213">
        <f>'Capacity Backing (Hide)2'!BP1</f>
        <v>0</v>
      </c>
      <c r="EU6" s="213">
        <f>'Capacity Backing (Hide)2'!BQ1</f>
        <v>0</v>
      </c>
      <c r="EV6" s="213">
        <f>'Capacity Backing (Hide)2'!BR1</f>
        <v>0</v>
      </c>
      <c r="EW6" s="213">
        <f>'Capacity Backing (Hide)2'!BS1</f>
        <v>0</v>
      </c>
      <c r="EX6" s="213">
        <f>'Capacity Backing (Hide)2'!BT1</f>
        <v>0</v>
      </c>
      <c r="EY6" s="213">
        <f>'Capacity Backing (Hide)2'!BU1</f>
        <v>0</v>
      </c>
      <c r="EZ6" s="213">
        <f>'Capacity Backing (Hide)2'!BV1</f>
        <v>0</v>
      </c>
      <c r="FA6" s="213">
        <f>'Capacity Backing (Hide)2'!BW1</f>
        <v>0</v>
      </c>
      <c r="FB6" s="213">
        <f>'Capacity Backing (Hide)2'!BX1</f>
        <v>0</v>
      </c>
      <c r="FC6" s="213">
        <f>'Capacity Backing (Hide)2'!BY1</f>
        <v>0</v>
      </c>
      <c r="FD6" s="213">
        <f>'Capacity Backing (Hide)2'!BZ1</f>
        <v>0</v>
      </c>
      <c r="FE6" s="213">
        <f>'Capacity Backing (Hide)2'!CA1</f>
        <v>0</v>
      </c>
      <c r="FF6" s="213">
        <f>'Capacity Backing (Hide)2'!CB1</f>
        <v>0</v>
      </c>
      <c r="FG6" s="213">
        <f>'Capacity Backing (Hide)2'!CC1</f>
        <v>0</v>
      </c>
      <c r="FH6" s="213">
        <f>'Capacity Backing (Hide)2'!CD1</f>
        <v>0</v>
      </c>
      <c r="FI6" s="213">
        <f>'Capacity Backing (Hide)2'!CE1</f>
        <v>0</v>
      </c>
      <c r="FJ6" s="213">
        <f>'Capacity Backing (Hide)2'!CF1</f>
        <v>0</v>
      </c>
      <c r="FK6" s="213">
        <f>'Capacity Backing (Hide)2'!CG1</f>
        <v>0</v>
      </c>
      <c r="FL6" s="213">
        <f>'Capacity Backing (Hide)2'!CH1</f>
        <v>0</v>
      </c>
      <c r="FM6" s="213">
        <f>'Capacity Backing (Hide)2'!CI1</f>
        <v>0</v>
      </c>
      <c r="FN6" s="213">
        <f>'Capacity Backing (Hide)2'!CJ1</f>
        <v>0</v>
      </c>
      <c r="FO6" s="213">
        <f>'Capacity Backing (Hide)2'!CK1</f>
        <v>0</v>
      </c>
      <c r="FP6" s="213">
        <f>'Capacity Backing (Hide)2'!CL1</f>
        <v>0</v>
      </c>
      <c r="FQ6" s="213">
        <f>'Capacity Backing (Hide)2'!CM1</f>
        <v>0</v>
      </c>
      <c r="FR6" s="213">
        <f>'Capacity Backing (Hide)2'!CN1</f>
        <v>0</v>
      </c>
      <c r="FS6" s="213">
        <f>'Capacity Backing (Hide)2'!CO1</f>
        <v>0</v>
      </c>
      <c r="FT6" s="213">
        <f>'Capacity Backing (Hide)2'!CP1</f>
        <v>0</v>
      </c>
      <c r="FU6" s="213">
        <f>'Capacity Backing (Hide)2'!CQ1</f>
        <v>0</v>
      </c>
      <c r="FV6" s="213">
        <f>'Capacity Backing (Hide)2'!CR1</f>
        <v>0</v>
      </c>
      <c r="FW6" s="213">
        <f>'Capacity Backing (Hide)2'!CS1</f>
        <v>0</v>
      </c>
      <c r="FX6" s="213">
        <f>'Capacity Backing (Hide)2'!CT1</f>
        <v>0</v>
      </c>
      <c r="FY6" s="213">
        <f>'Capacity Backing (Hide)2'!CU1</f>
        <v>0</v>
      </c>
      <c r="FZ6" s="213">
        <f>'Capacity Backing (Hide)2'!CV1</f>
        <v>0</v>
      </c>
      <c r="GA6" s="213">
        <f>'Capacity Backing (Hide)2'!CW1</f>
        <v>0</v>
      </c>
      <c r="GB6" s="187"/>
      <c r="GC6" s="216">
        <f>'Capacity Backing (Hide)2'!CX1</f>
        <v>0</v>
      </c>
      <c r="GD6" s="213">
        <f>'Capacity Backing (Hide)2'!CY1</f>
        <v>0</v>
      </c>
      <c r="GE6" s="213">
        <f>'Capacity Backing (Hide)2'!CZ1</f>
        <v>0</v>
      </c>
      <c r="GF6" s="213">
        <f>'Capacity Backing (Hide)2'!DA1</f>
        <v>0</v>
      </c>
      <c r="GG6" s="213">
        <f>'Capacity Backing (Hide)2'!DB1</f>
        <v>0</v>
      </c>
      <c r="GH6" s="213">
        <f>'Capacity Backing (Hide)2'!DC1</f>
        <v>0</v>
      </c>
      <c r="GI6" s="213">
        <f>'Capacity Backing (Hide)2'!DD1</f>
        <v>0</v>
      </c>
      <c r="GJ6" s="213">
        <f>'Capacity Backing (Hide)2'!DE1</f>
        <v>0</v>
      </c>
      <c r="GK6" s="213">
        <f>'Capacity Backing (Hide)2'!DF1</f>
        <v>0</v>
      </c>
      <c r="GL6" s="213">
        <f>'Capacity Backing (Hide)2'!DG1</f>
        <v>0</v>
      </c>
      <c r="GM6" s="213">
        <f>'Capacity Backing (Hide)2'!DH1</f>
        <v>0</v>
      </c>
      <c r="GN6" s="213">
        <f>'Capacity Backing (Hide)2'!DI1</f>
        <v>0</v>
      </c>
      <c r="GO6" s="213">
        <f>'Capacity Backing (Hide)2'!DJ1</f>
        <v>0</v>
      </c>
      <c r="GP6" s="213">
        <f>'Capacity Backing (Hide)2'!DK1</f>
        <v>0</v>
      </c>
      <c r="GQ6" s="213">
        <f>'Capacity Backing (Hide)2'!DL1</f>
        <v>0</v>
      </c>
      <c r="GR6" s="213">
        <f>'Capacity Backing (Hide)2'!DM1</f>
        <v>0</v>
      </c>
      <c r="GS6" s="213">
        <f>'Capacity Backing (Hide)2'!DN1</f>
        <v>0</v>
      </c>
      <c r="GT6" s="213">
        <f>'Capacity Backing (Hide)2'!DO1</f>
        <v>0</v>
      </c>
      <c r="GU6" s="213">
        <f>'Capacity Backing (Hide)2'!DP1</f>
        <v>0</v>
      </c>
      <c r="GV6" s="213">
        <f>'Capacity Backing (Hide)2'!DQ1</f>
        <v>0</v>
      </c>
      <c r="GW6" s="213">
        <f>'Capacity Backing (Hide)2'!DR1</f>
        <v>0</v>
      </c>
      <c r="GX6" s="213">
        <f>'Capacity Backing (Hide)2'!DS1</f>
        <v>0</v>
      </c>
      <c r="GY6" s="213">
        <f>'Capacity Backing (Hide)2'!DT1</f>
        <v>0</v>
      </c>
      <c r="GZ6" s="213">
        <f>'Capacity Backing (Hide)2'!DU1</f>
        <v>0</v>
      </c>
      <c r="HA6" s="213">
        <f>'Capacity Backing (Hide)2'!DV1</f>
        <v>0</v>
      </c>
      <c r="HB6" s="213">
        <f>'Capacity Backing (Hide)2'!DW1</f>
        <v>0</v>
      </c>
      <c r="HC6" s="213">
        <f>'Capacity Backing (Hide)2'!DX1</f>
        <v>0</v>
      </c>
      <c r="HD6" s="213">
        <f>'Capacity Backing (Hide)2'!DY1</f>
        <v>0</v>
      </c>
      <c r="HE6" s="213">
        <f>'Capacity Backing (Hide)2'!DZ1</f>
        <v>0</v>
      </c>
      <c r="HF6" s="213">
        <f>'Capacity Backing (Hide)2'!EA1</f>
        <v>0</v>
      </c>
      <c r="HG6" s="213">
        <f>'Capacity Backing (Hide)2'!EB1</f>
        <v>0</v>
      </c>
      <c r="HH6" s="213">
        <f>'Capacity Backing (Hide)2'!EC1</f>
        <v>0</v>
      </c>
      <c r="HI6" s="213">
        <f>'Capacity Backing (Hide)2'!ED1</f>
        <v>0</v>
      </c>
      <c r="HJ6" s="213">
        <f>'Capacity Backing (Hide)2'!EE1</f>
        <v>0</v>
      </c>
      <c r="HK6" s="213">
        <f>'Capacity Backing (Hide)2'!EF1</f>
        <v>0</v>
      </c>
      <c r="HL6" s="213">
        <f>'Capacity Backing (Hide)2'!EG1</f>
        <v>0</v>
      </c>
      <c r="HM6" s="213">
        <f>'Capacity Backing (Hide)2'!EH1</f>
        <v>0</v>
      </c>
      <c r="HN6" s="213">
        <f>'Capacity Backing (Hide)2'!EI1</f>
        <v>0</v>
      </c>
      <c r="HO6" s="213">
        <f>'Capacity Backing (Hide)2'!EJ1</f>
        <v>0</v>
      </c>
      <c r="HP6" s="213">
        <f>'Capacity Backing (Hide)2'!EK1</f>
        <v>0</v>
      </c>
      <c r="HQ6" s="213">
        <f>'Capacity Backing (Hide)2'!EL1</f>
        <v>0</v>
      </c>
      <c r="HR6" s="213">
        <f>'Capacity Backing (Hide)2'!EM1</f>
        <v>0</v>
      </c>
      <c r="HS6" s="213">
        <f>'Capacity Backing (Hide)2'!EN1</f>
        <v>0</v>
      </c>
      <c r="HT6" s="213">
        <f>'Capacity Backing (Hide)2'!EO1</f>
        <v>0</v>
      </c>
      <c r="HU6" s="213">
        <f>'Capacity Backing (Hide)2'!EP1</f>
        <v>0</v>
      </c>
      <c r="HV6" s="213">
        <f>'Capacity Backing (Hide)2'!EQ1</f>
        <v>0</v>
      </c>
      <c r="HW6" s="213">
        <f>'Capacity Backing (Hide)2'!ER1</f>
        <v>0</v>
      </c>
      <c r="HX6" s="213">
        <f>'Capacity Backing (Hide)2'!ES1</f>
        <v>0</v>
      </c>
      <c r="HY6" s="213">
        <f>'Capacity Backing (Hide)2'!ET1</f>
        <v>0</v>
      </c>
      <c r="HZ6" s="213">
        <f>'Capacity Backing (Hide)2'!EU1</f>
        <v>0</v>
      </c>
      <c r="IA6" s="213">
        <f>'Capacity Backing (Hide)2'!EV1</f>
        <v>0</v>
      </c>
      <c r="IB6" s="213">
        <f>'Capacity Backing (Hide)2'!EW1</f>
        <v>0</v>
      </c>
      <c r="IC6" s="213">
        <f>'Capacity Backing (Hide)2'!EX1</f>
        <v>0</v>
      </c>
      <c r="ID6" s="213">
        <f>'Capacity Backing (Hide)2'!EY1</f>
        <v>0</v>
      </c>
      <c r="IE6" s="213">
        <f>'Capacity Backing (Hide)2'!EZ1</f>
        <v>0</v>
      </c>
      <c r="IF6" s="213">
        <f>'Capacity Backing (Hide)2'!FA1</f>
        <v>0</v>
      </c>
      <c r="IG6" s="213">
        <f>'Capacity Backing (Hide)2'!FB1</f>
        <v>0</v>
      </c>
      <c r="IH6" s="213">
        <f>'Capacity Backing (Hide)2'!FC1</f>
        <v>0</v>
      </c>
      <c r="II6" s="213">
        <f>'Capacity Backing (Hide)2'!FD1</f>
        <v>0</v>
      </c>
      <c r="IJ6" s="213">
        <f>'Capacity Backing (Hide)2'!FE1</f>
        <v>0</v>
      </c>
      <c r="IK6" s="213">
        <f>'Capacity Backing (Hide)2'!FF1</f>
        <v>0</v>
      </c>
      <c r="IL6" s="213">
        <f>'Capacity Backing (Hide)2'!FG1</f>
        <v>0</v>
      </c>
      <c r="IM6" s="213">
        <f>'Capacity Backing (Hide)2'!FH1</f>
        <v>0</v>
      </c>
      <c r="IN6" s="213">
        <f>'Capacity Backing (Hide)2'!FI1</f>
        <v>0</v>
      </c>
      <c r="IO6" s="213">
        <f>'Capacity Backing (Hide)2'!FJ1</f>
        <v>0</v>
      </c>
      <c r="IP6" s="213">
        <f>'Capacity Backing (Hide)2'!FK1</f>
        <v>0</v>
      </c>
      <c r="IQ6" s="213">
        <f>'Capacity Backing (Hide)2'!FL1</f>
        <v>0</v>
      </c>
      <c r="IR6" s="213">
        <f>'Capacity Backing (Hide)2'!FM1</f>
        <v>0</v>
      </c>
      <c r="IS6" s="213">
        <f>'Capacity Backing (Hide)2'!FN1</f>
        <v>0</v>
      </c>
      <c r="IT6" s="213">
        <f>'Capacity Backing (Hide)2'!FO1</f>
        <v>0</v>
      </c>
      <c r="IU6" s="213">
        <f>'Capacity Backing (Hide)2'!FP1</f>
        <v>0</v>
      </c>
      <c r="IV6" s="213">
        <f>'Capacity Backing (Hide)2'!FQ1</f>
        <v>0</v>
      </c>
      <c r="IW6" s="213">
        <f>'Capacity Backing (Hide)2'!FR1</f>
        <v>0</v>
      </c>
      <c r="IX6" s="213">
        <f>'Capacity Backing (Hide)2'!FS1</f>
        <v>0</v>
      </c>
      <c r="IY6" s="213">
        <f>'Capacity Backing (Hide)2'!FT1</f>
        <v>0</v>
      </c>
      <c r="IZ6" s="213">
        <f>'Capacity Backing (Hide)2'!FU1</f>
        <v>0</v>
      </c>
      <c r="JA6" s="213">
        <f>'Capacity Backing (Hide)2'!FV1</f>
        <v>0</v>
      </c>
      <c r="JB6" s="213">
        <f>'Capacity Backing (Hide)2'!FW1</f>
        <v>0</v>
      </c>
      <c r="JC6" s="213">
        <f>'Capacity Backing (Hide)2'!FX1</f>
        <v>0</v>
      </c>
      <c r="JD6" s="213">
        <f>'Capacity Backing (Hide)2'!FY1</f>
        <v>0</v>
      </c>
      <c r="JE6" s="213">
        <f>'Capacity Backing (Hide)2'!FZ1</f>
        <v>0</v>
      </c>
      <c r="JF6" s="213">
        <f>'Capacity Backing (Hide)2'!GA1</f>
        <v>0</v>
      </c>
      <c r="JG6" s="213">
        <f>'Capacity Backing (Hide)2'!GB1</f>
        <v>0</v>
      </c>
      <c r="JH6" s="213">
        <f>'Capacity Backing (Hide)2'!GC1</f>
        <v>0</v>
      </c>
      <c r="JI6" s="213">
        <f>'Capacity Backing (Hide)2'!GD1</f>
        <v>0</v>
      </c>
      <c r="JJ6" s="213">
        <f>'Capacity Backing (Hide)2'!GE1</f>
        <v>0</v>
      </c>
      <c r="JK6" s="213">
        <f>'Capacity Backing (Hide)2'!GF1</f>
        <v>0</v>
      </c>
      <c r="JL6" s="213">
        <f>'Capacity Backing (Hide)2'!GG1</f>
        <v>0</v>
      </c>
      <c r="JM6" s="213">
        <f>'Capacity Backing (Hide)2'!GH1</f>
        <v>0</v>
      </c>
      <c r="JN6" s="213">
        <f>'Capacity Backing (Hide)2'!GI1</f>
        <v>0</v>
      </c>
      <c r="JO6" s="213">
        <f>'Capacity Backing (Hide)2'!GJ1</f>
        <v>0</v>
      </c>
      <c r="JP6" s="213">
        <f>'Capacity Backing (Hide)2'!GK1</f>
        <v>0</v>
      </c>
      <c r="JQ6" s="213">
        <f>'Capacity Backing (Hide)2'!GL1</f>
        <v>0</v>
      </c>
      <c r="JR6" s="213">
        <f>'Capacity Backing (Hide)2'!GM1</f>
        <v>0</v>
      </c>
      <c r="JS6" s="213">
        <f>'Capacity Backing (Hide)2'!GN1</f>
        <v>0</v>
      </c>
      <c r="JT6" s="213">
        <f>'Capacity Backing (Hide)2'!GO1</f>
        <v>0</v>
      </c>
      <c r="JU6" s="213">
        <f>'Capacity Backing (Hide)2'!GP1</f>
        <v>0</v>
      </c>
      <c r="JV6" s="213">
        <f>'Capacity Backing (Hide)2'!GQ1</f>
        <v>0</v>
      </c>
      <c r="JW6" s="213">
        <f>'Capacity Backing (Hide)2'!GR1</f>
        <v>0</v>
      </c>
      <c r="JX6" s="213">
        <f>'Capacity Backing (Hide)2'!GS1</f>
        <v>0</v>
      </c>
      <c r="JY6" s="213">
        <f>'Capacity Backing (Hide)2'!GT1</f>
        <v>0</v>
      </c>
      <c r="JZ6" s="213">
        <f>'Capacity Backing (Hide)2'!GU1</f>
        <v>0</v>
      </c>
      <c r="KA6" s="213">
        <f>'Capacity Backing (Hide)2'!GV1</f>
        <v>0</v>
      </c>
      <c r="KB6" s="213">
        <f>'Capacity Backing (Hide)2'!GW1</f>
        <v>0</v>
      </c>
      <c r="KC6" s="213">
        <f>'Capacity Backing (Hide)2'!GX1</f>
        <v>0</v>
      </c>
      <c r="KD6" s="213">
        <f>'Capacity Backing (Hide)2'!GY1</f>
        <v>0</v>
      </c>
      <c r="KE6" s="213">
        <f>'Capacity Backing (Hide)2'!GZ1</f>
        <v>0</v>
      </c>
      <c r="KF6" s="213">
        <f>'Capacity Backing (Hide)2'!HA1</f>
        <v>0</v>
      </c>
      <c r="KG6" s="213">
        <f>'Capacity Backing (Hide)2'!HB1</f>
        <v>0</v>
      </c>
      <c r="KH6" s="213">
        <f>'Capacity Backing (Hide)2'!HC1</f>
        <v>0</v>
      </c>
      <c r="KI6" s="213">
        <f>'Capacity Backing (Hide)2'!HD1</f>
        <v>0</v>
      </c>
      <c r="KJ6" s="213">
        <f>'Capacity Backing (Hide)2'!HE1</f>
        <v>0</v>
      </c>
      <c r="KK6" s="213">
        <f>'Capacity Backing (Hide)2'!HF1</f>
        <v>0</v>
      </c>
      <c r="KL6" s="213">
        <f>'Capacity Backing (Hide)2'!HG1</f>
        <v>0</v>
      </c>
      <c r="KM6" s="213">
        <f>'Capacity Backing (Hide)2'!HH1</f>
        <v>0</v>
      </c>
      <c r="KN6" s="213">
        <f>'Capacity Backing (Hide)2'!HI1</f>
        <v>0</v>
      </c>
      <c r="KO6" s="213">
        <f>'Capacity Backing (Hide)2'!HJ1</f>
        <v>0</v>
      </c>
      <c r="KP6" s="213">
        <f>'Capacity Backing (Hide)2'!HK1</f>
        <v>0</v>
      </c>
      <c r="KQ6" s="213">
        <f>'Capacity Backing (Hide)2'!HL1</f>
        <v>0</v>
      </c>
      <c r="KR6" s="213">
        <f>'Capacity Backing (Hide)2'!HM1</f>
        <v>0</v>
      </c>
      <c r="KS6" s="213">
        <f>'Capacity Backing (Hide)2'!HN1</f>
        <v>0</v>
      </c>
      <c r="KT6" s="213">
        <f>'Capacity Backing (Hide)2'!HO1</f>
        <v>0</v>
      </c>
      <c r="KU6" s="213">
        <f>'Capacity Backing (Hide)2'!HP1</f>
        <v>0</v>
      </c>
      <c r="KV6" s="213">
        <f>'Capacity Backing (Hide)2'!HQ1</f>
        <v>0</v>
      </c>
      <c r="KW6" s="213">
        <f>'Capacity Backing (Hide)2'!HR1</f>
        <v>0</v>
      </c>
      <c r="KX6" s="213">
        <f>'Capacity Backing (Hide)2'!HS1</f>
        <v>0</v>
      </c>
      <c r="KY6" s="213">
        <f>'Capacity Backing (Hide)2'!HT1</f>
        <v>0</v>
      </c>
      <c r="KZ6" s="213">
        <f>'Capacity Backing (Hide)2'!HU1</f>
        <v>0</v>
      </c>
      <c r="LA6" s="213">
        <f>'Capacity Backing (Hide)2'!HV1</f>
        <v>0</v>
      </c>
      <c r="LB6" s="213">
        <f>'Capacity Backing (Hide)2'!HW1</f>
        <v>0</v>
      </c>
      <c r="LC6" s="213">
        <f>'Capacity Backing (Hide)2'!HX1</f>
        <v>0</v>
      </c>
      <c r="LD6" s="213">
        <f>'Capacity Backing (Hide)2'!HY1</f>
        <v>0</v>
      </c>
      <c r="LE6" s="213">
        <f>'Capacity Backing (Hide)2'!HZ1</f>
        <v>0</v>
      </c>
      <c r="LF6" s="213">
        <f>'Capacity Backing (Hide)2'!IA1</f>
        <v>0</v>
      </c>
      <c r="LG6" s="213">
        <f>'Capacity Backing (Hide)2'!IB1</f>
        <v>0</v>
      </c>
      <c r="LH6" s="213">
        <f>'Capacity Backing (Hide)2'!IC1</f>
        <v>0</v>
      </c>
      <c r="LI6" s="213">
        <f>'Capacity Backing (Hide)2'!ID1</f>
        <v>0</v>
      </c>
      <c r="LJ6" s="213">
        <f>'Capacity Backing (Hide)2'!IE1</f>
        <v>0</v>
      </c>
      <c r="LK6" s="213">
        <f>'Capacity Backing (Hide)2'!IF1</f>
        <v>0</v>
      </c>
      <c r="LL6" s="213">
        <f>'Capacity Backing (Hide)2'!IG1</f>
        <v>0</v>
      </c>
      <c r="LM6" s="213">
        <f>'Capacity Backing (Hide)2'!IH1</f>
        <v>0</v>
      </c>
      <c r="LN6" s="213">
        <f>'Capacity Backing (Hide)2'!II1</f>
        <v>0</v>
      </c>
      <c r="LO6" s="213">
        <f>'Capacity Backing (Hide)2'!IJ1</f>
        <v>0</v>
      </c>
      <c r="LP6" s="213">
        <f>'Capacity Backing (Hide)2'!IK1</f>
        <v>0</v>
      </c>
      <c r="LQ6" s="213">
        <f>'Capacity Backing (Hide)2'!IL1</f>
        <v>0</v>
      </c>
      <c r="LR6" s="213">
        <f>'Capacity Backing (Hide)2'!IM1</f>
        <v>0</v>
      </c>
      <c r="LS6" s="213">
        <f>'Capacity Backing (Hide)2'!IN1</f>
        <v>0</v>
      </c>
      <c r="LT6" s="213">
        <f>'Capacity Backing (Hide)2'!IO1</f>
        <v>0</v>
      </c>
      <c r="LU6" s="213">
        <f>'Capacity Backing (Hide)2'!IP1</f>
        <v>0</v>
      </c>
      <c r="LV6" s="213">
        <f>'Capacity Backing (Hide)2'!IQ1</f>
        <v>0</v>
      </c>
      <c r="LW6" s="213">
        <f>'Capacity Backing (Hide)2'!IR1</f>
        <v>0</v>
      </c>
      <c r="LX6" s="213">
        <f>'Capacity Backing (Hide)2'!IS1</f>
        <v>0</v>
      </c>
      <c r="LY6" s="213">
        <f>'Capacity Backing (Hide)2'!IT1</f>
        <v>0</v>
      </c>
      <c r="LZ6" s="213">
        <f>'Capacity Backing (Hide)2'!IU1</f>
        <v>0</v>
      </c>
      <c r="MA6" s="213">
        <f>'Capacity Backing (Hide)2'!IV1</f>
        <v>0</v>
      </c>
      <c r="MB6" s="213">
        <f>'Capacity Backing (Hide)2'!IW1</f>
        <v>0</v>
      </c>
      <c r="MC6" s="213">
        <f>'Capacity Backing (Hide)2'!IX1</f>
        <v>0</v>
      </c>
      <c r="MD6" s="213">
        <f>'Capacity Backing (Hide)2'!IY1</f>
        <v>0</v>
      </c>
      <c r="ME6" s="213">
        <f>'Capacity Backing (Hide)2'!IZ1</f>
        <v>0</v>
      </c>
      <c r="MF6" s="213">
        <f>'Capacity Backing (Hide)2'!JA1</f>
        <v>0</v>
      </c>
      <c r="MG6" s="213">
        <f>'Capacity Backing (Hide)2'!JB1</f>
        <v>0</v>
      </c>
      <c r="MH6" s="213">
        <f>'Capacity Backing (Hide)2'!JC1</f>
        <v>0</v>
      </c>
      <c r="MI6" s="213">
        <f>'Capacity Backing (Hide)2'!JD1</f>
        <v>0</v>
      </c>
      <c r="MJ6" s="213">
        <f>'Capacity Backing (Hide)2'!JE1</f>
        <v>0</v>
      </c>
      <c r="MK6" s="213">
        <f>'Capacity Backing (Hide)2'!JF1</f>
        <v>0</v>
      </c>
      <c r="ML6" s="213">
        <f>'Capacity Backing (Hide)2'!JG1</f>
        <v>0</v>
      </c>
      <c r="MM6" s="213">
        <f>'Capacity Backing (Hide)2'!JH1</f>
        <v>0</v>
      </c>
      <c r="MN6" s="213">
        <f>'Capacity Backing (Hide)2'!JI1</f>
        <v>0</v>
      </c>
      <c r="MO6" s="213">
        <f>'Capacity Backing (Hide)2'!JJ1</f>
        <v>0</v>
      </c>
      <c r="MP6" s="213">
        <f>'Capacity Backing (Hide)2'!JK1</f>
        <v>0</v>
      </c>
      <c r="MQ6" s="213">
        <f>'Capacity Backing (Hide)2'!JL1</f>
        <v>0</v>
      </c>
      <c r="MR6" s="213">
        <f>'Capacity Backing (Hide)2'!JM1</f>
        <v>0</v>
      </c>
      <c r="MS6" s="213">
        <f>'Capacity Backing (Hide)2'!JN1</f>
        <v>0</v>
      </c>
      <c r="MT6" s="213">
        <f>'Capacity Backing (Hide)2'!JO1</f>
        <v>0</v>
      </c>
      <c r="MU6" s="213">
        <f>'Capacity Backing (Hide)2'!JP1</f>
        <v>0</v>
      </c>
      <c r="MV6" s="213">
        <f>'Capacity Backing (Hide)2'!JQ1</f>
        <v>0</v>
      </c>
      <c r="MW6" s="213">
        <f>'Capacity Backing (Hide)2'!JR1</f>
        <v>0</v>
      </c>
      <c r="MX6" s="213">
        <f>'Capacity Backing (Hide)2'!JS1</f>
        <v>0</v>
      </c>
      <c r="MY6" s="213">
        <f>'Capacity Backing (Hide)2'!JT1</f>
        <v>0</v>
      </c>
      <c r="MZ6" s="213">
        <f>'Capacity Backing (Hide)2'!JU1</f>
        <v>0</v>
      </c>
      <c r="NA6" s="213">
        <f>'Capacity Backing (Hide)2'!JV1</f>
        <v>0</v>
      </c>
      <c r="NB6" s="213">
        <f>'Capacity Backing (Hide)2'!JW1</f>
        <v>0</v>
      </c>
      <c r="NC6" s="213">
        <f>'Capacity Backing (Hide)2'!JX1</f>
        <v>0</v>
      </c>
      <c r="ND6" s="213">
        <f>'Capacity Backing (Hide)2'!JY1</f>
        <v>0</v>
      </c>
      <c r="NE6" s="213">
        <f>'Capacity Backing (Hide)2'!JZ1</f>
        <v>0</v>
      </c>
      <c r="NF6" s="213">
        <f>'Capacity Backing (Hide)2'!KA1</f>
        <v>0</v>
      </c>
      <c r="NG6" s="213">
        <f>'Capacity Backing (Hide)2'!KB1</f>
        <v>0</v>
      </c>
      <c r="NH6" s="213">
        <f>'Capacity Backing (Hide)2'!KC1</f>
        <v>0</v>
      </c>
      <c r="NI6" s="213">
        <f>'Capacity Backing (Hide)2'!KD1</f>
        <v>0</v>
      </c>
      <c r="NJ6" s="213">
        <f>'Capacity Backing (Hide)2'!KE1</f>
        <v>0</v>
      </c>
      <c r="NK6" s="213">
        <f>'Capacity Backing (Hide)2'!KF1</f>
        <v>0</v>
      </c>
      <c r="NL6" s="213">
        <f>'Capacity Backing (Hide)2'!KG1</f>
        <v>0</v>
      </c>
      <c r="NM6" s="213">
        <f>'Capacity Backing (Hide)2'!KH1</f>
        <v>0</v>
      </c>
      <c r="NN6" s="213">
        <f>'Capacity Backing (Hide)2'!KI1</f>
        <v>0</v>
      </c>
      <c r="NO6" s="213">
        <f>'Capacity Backing (Hide)2'!KJ1</f>
        <v>0</v>
      </c>
      <c r="NP6" s="213">
        <f>'Capacity Backing (Hide)2'!KK1</f>
        <v>0</v>
      </c>
      <c r="NQ6" s="213">
        <f>'Capacity Backing (Hide)2'!KL1</f>
        <v>0</v>
      </c>
      <c r="NR6" s="213">
        <f>'Capacity Backing (Hide)2'!KM1</f>
        <v>0</v>
      </c>
      <c r="NS6" s="213">
        <f>'Capacity Backing (Hide)2'!KN1</f>
        <v>0</v>
      </c>
      <c r="NT6" s="219">
        <f>'Capacity Backing (Hide)2'!KO1</f>
        <v>0</v>
      </c>
      <c r="NU6" s="221" t="s">
        <v>298</v>
      </c>
      <c r="NV6" s="213"/>
      <c r="NW6" s="213">
        <f>'Capacity Backing (Hide)2'!KS1</f>
        <v>0</v>
      </c>
      <c r="NX6" s="213">
        <f>'Capacity Backing (Hide)2'!KT1</f>
        <v>0</v>
      </c>
      <c r="NY6" s="213">
        <f>'Capacity Backing (Hide)2'!KU1</f>
        <v>0</v>
      </c>
      <c r="NZ6" s="213">
        <f>'Capacity Backing (Hide)2'!KV1</f>
        <v>0</v>
      </c>
      <c r="OA6" s="213">
        <f>'Capacity Backing (Hide)2'!KW1</f>
        <v>0</v>
      </c>
      <c r="OB6" s="213">
        <f>'Capacity Backing (Hide)2'!KX1</f>
        <v>0</v>
      </c>
      <c r="OC6" s="213">
        <f>'Capacity Backing (Hide)2'!KY1</f>
        <v>0</v>
      </c>
      <c r="OD6" s="213">
        <f>'Capacity Backing (Hide)2'!KZ1</f>
        <v>0</v>
      </c>
      <c r="OE6" s="213">
        <f>'Capacity Backing (Hide)2'!LA1</f>
        <v>0</v>
      </c>
      <c r="OF6" s="213">
        <f>'Capacity Backing (Hide)2'!LB1</f>
        <v>0</v>
      </c>
      <c r="OG6" s="213">
        <f>'Capacity Backing (Hide)2'!LC1</f>
        <v>0</v>
      </c>
      <c r="OH6" s="213">
        <f>'Capacity Backing (Hide)2'!LD1</f>
        <v>0</v>
      </c>
      <c r="OI6" s="213">
        <f>'Capacity Backing (Hide)2'!LE1</f>
        <v>0</v>
      </c>
      <c r="OJ6" s="213">
        <f>'Capacity Backing (Hide)2'!LF1</f>
        <v>0</v>
      </c>
      <c r="OK6" s="213">
        <f>'Capacity Backing (Hide)2'!LG1</f>
        <v>0</v>
      </c>
      <c r="OL6" s="213">
        <f>'Capacity Backing (Hide)2'!LH1</f>
        <v>0</v>
      </c>
      <c r="OM6" s="213">
        <f>'Capacity Backing (Hide)2'!LI1</f>
        <v>0</v>
      </c>
      <c r="ON6" s="213">
        <f>'Capacity Backing (Hide)2'!LJ1</f>
        <v>0</v>
      </c>
      <c r="OO6" s="213">
        <f>'Capacity Backing (Hide)2'!LK1</f>
        <v>0</v>
      </c>
      <c r="OP6" s="213">
        <f>'Capacity Backing (Hide)2'!LL1</f>
        <v>0</v>
      </c>
      <c r="OQ6" s="213">
        <f>'Capacity Backing (Hide)2'!LM1</f>
        <v>0</v>
      </c>
      <c r="OR6" s="213">
        <f>'Capacity Backing (Hide)2'!LN1</f>
        <v>0</v>
      </c>
      <c r="OS6" s="213">
        <f>'Capacity Backing (Hide)2'!LO1</f>
        <v>0</v>
      </c>
      <c r="OT6" s="213">
        <f>'Capacity Backing (Hide)2'!LP1</f>
        <v>0</v>
      </c>
      <c r="OU6" s="213">
        <f>'Capacity Backing (Hide)2'!LQ1</f>
        <v>0</v>
      </c>
      <c r="OV6" s="213">
        <f>'Capacity Backing (Hide)2'!LR1</f>
        <v>0</v>
      </c>
      <c r="OW6" s="213">
        <f>'Capacity Backing (Hide)2'!LS1</f>
        <v>0</v>
      </c>
      <c r="OX6" s="213">
        <f>'Capacity Backing (Hide)2'!LT1</f>
        <v>0</v>
      </c>
      <c r="OY6" s="213">
        <f>'Capacity Backing (Hide)2'!LU1</f>
        <v>0</v>
      </c>
      <c r="OZ6" s="213">
        <f>'Capacity Backing (Hide)2'!LV1</f>
        <v>0</v>
      </c>
      <c r="PA6" s="213">
        <f>'Capacity Backing (Hide)2'!LW1</f>
        <v>0</v>
      </c>
      <c r="PB6" s="213">
        <f>'Capacity Backing (Hide)2'!LX1</f>
        <v>0</v>
      </c>
      <c r="PC6" s="213">
        <f>'Capacity Backing (Hide)2'!LY1</f>
        <v>0</v>
      </c>
      <c r="PD6" s="213">
        <f>'Capacity Backing (Hide)2'!LZ1</f>
        <v>0</v>
      </c>
      <c r="PE6" s="213">
        <f>'Capacity Backing (Hide)2'!MA1</f>
        <v>0</v>
      </c>
      <c r="PF6" s="213">
        <f>'Capacity Backing (Hide)2'!MB1</f>
        <v>0</v>
      </c>
      <c r="PG6" s="213">
        <f>'Capacity Backing (Hide)2'!MC1</f>
        <v>0</v>
      </c>
      <c r="PH6" s="213">
        <f>'Capacity Backing (Hide)2'!MD1</f>
        <v>0</v>
      </c>
      <c r="PI6" s="213">
        <f>'Capacity Backing (Hide)2'!ME1</f>
        <v>0</v>
      </c>
      <c r="PJ6" s="213">
        <f>'Capacity Backing (Hide)2'!MF1</f>
        <v>0</v>
      </c>
      <c r="PK6" s="213">
        <f>'Capacity Backing (Hide)2'!MG1</f>
        <v>0</v>
      </c>
      <c r="PL6" s="213">
        <f>'Capacity Backing (Hide)2'!MH1</f>
        <v>0</v>
      </c>
      <c r="PM6" s="213">
        <f>'Capacity Backing (Hide)2'!MI1</f>
        <v>0</v>
      </c>
      <c r="PN6" s="213">
        <f>'Capacity Backing (Hide)2'!MJ1</f>
        <v>0</v>
      </c>
      <c r="PO6" s="213">
        <f>'Capacity Backing (Hide)2'!MK1</f>
        <v>0</v>
      </c>
      <c r="PP6" s="213">
        <f>'Capacity Backing (Hide)2'!ML1</f>
        <v>0</v>
      </c>
      <c r="PQ6" s="213">
        <f>'Capacity Backing (Hide)2'!MM1</f>
        <v>0</v>
      </c>
      <c r="PR6" s="213">
        <f>'Capacity Backing (Hide)2'!MN1</f>
        <v>0</v>
      </c>
      <c r="PS6" s="213">
        <f>'Capacity Backing (Hide)2'!MO1</f>
        <v>0</v>
      </c>
      <c r="PT6" s="213">
        <f>'Capacity Backing (Hide)2'!MP1</f>
        <v>0</v>
      </c>
      <c r="PU6" s="213">
        <f>'Capacity Backing (Hide)2'!MQ1</f>
        <v>0</v>
      </c>
      <c r="PV6" s="213">
        <f>'Capacity Backing (Hide)2'!MR1</f>
        <v>0</v>
      </c>
      <c r="PW6" s="213">
        <f>'Capacity Backing (Hide)2'!MS1</f>
        <v>0</v>
      </c>
      <c r="PX6" s="213">
        <f>'Capacity Backing (Hide)2'!MT1</f>
        <v>0</v>
      </c>
      <c r="PY6" s="213">
        <f>'Capacity Backing (Hide)2'!MU1</f>
        <v>0</v>
      </c>
      <c r="PZ6" s="213">
        <f>'Capacity Backing (Hide)2'!MV1</f>
        <v>0</v>
      </c>
      <c r="QA6" s="213">
        <f>'Capacity Backing (Hide)2'!MW1</f>
        <v>0</v>
      </c>
      <c r="QB6" s="213">
        <f>'Capacity Backing (Hide)2'!MX1</f>
        <v>0</v>
      </c>
      <c r="QC6" s="213">
        <f>'Capacity Backing (Hide)2'!MY1</f>
        <v>0</v>
      </c>
      <c r="QD6" s="213">
        <f>'Capacity Backing (Hide)2'!MZ1</f>
        <v>0</v>
      </c>
      <c r="QE6" s="213">
        <f>'Capacity Backing (Hide)2'!NA1</f>
        <v>0</v>
      </c>
      <c r="QF6" s="213">
        <f>'Capacity Backing (Hide)2'!NB1</f>
        <v>0</v>
      </c>
      <c r="QG6" s="213">
        <f>'Capacity Backing (Hide)2'!NC1</f>
        <v>0</v>
      </c>
      <c r="QH6" s="213">
        <f>'Capacity Backing (Hide)2'!ND1</f>
        <v>0</v>
      </c>
      <c r="QI6" s="213">
        <f>'Capacity Backing (Hide)2'!NE1</f>
        <v>0</v>
      </c>
      <c r="QJ6" s="213">
        <f>'Capacity Backing (Hide)2'!NF1</f>
        <v>0</v>
      </c>
      <c r="QK6" s="213">
        <f>'Capacity Backing (Hide)2'!NG1</f>
        <v>0</v>
      </c>
      <c r="QL6" s="213">
        <f>'Capacity Backing (Hide)2'!NH1</f>
        <v>0</v>
      </c>
      <c r="QM6" s="213">
        <f>'Capacity Backing (Hide)2'!NI1</f>
        <v>0</v>
      </c>
      <c r="QN6" s="213">
        <f>'Capacity Backing (Hide)2'!NJ1</f>
        <v>0</v>
      </c>
      <c r="QO6" s="213">
        <f>'Capacity Backing (Hide)2'!NK1</f>
        <v>0</v>
      </c>
      <c r="QP6" s="213">
        <f>'Capacity Backing (Hide)2'!NL1</f>
        <v>0</v>
      </c>
      <c r="QQ6" s="213">
        <f>'Capacity Backing (Hide)2'!NM1</f>
        <v>0</v>
      </c>
      <c r="QR6" s="213">
        <f>'Capacity Backing (Hide)2'!NN1</f>
        <v>0</v>
      </c>
      <c r="QS6" s="213">
        <f>'Capacity Backing (Hide)2'!NO1</f>
        <v>0</v>
      </c>
      <c r="QT6" s="213">
        <f>'Capacity Backing (Hide)2'!NP1</f>
        <v>0</v>
      </c>
      <c r="QU6" s="213">
        <f>'Capacity Backing (Hide)2'!NQ1</f>
        <v>0</v>
      </c>
      <c r="QV6" s="213">
        <f>'Capacity Backing (Hide)2'!NR1</f>
        <v>0</v>
      </c>
      <c r="QW6" s="213">
        <f>'Capacity Backing (Hide)2'!NS1</f>
        <v>0</v>
      </c>
      <c r="QX6" s="213">
        <f>'Capacity Backing (Hide)2'!NT1</f>
        <v>0</v>
      </c>
      <c r="QY6" s="213">
        <f>'Capacity Backing (Hide)2'!NU1</f>
        <v>0</v>
      </c>
      <c r="QZ6" s="213">
        <f>'Capacity Backing (Hide)2'!NV1</f>
        <v>0</v>
      </c>
      <c r="RA6" s="213">
        <f>'Capacity Backing (Hide)2'!NW1</f>
        <v>0</v>
      </c>
      <c r="RB6" s="213">
        <f>'Capacity Backing (Hide)2'!NX1</f>
        <v>0</v>
      </c>
      <c r="RC6" s="213">
        <f>'Capacity Backing (Hide)2'!NY1</f>
        <v>0</v>
      </c>
      <c r="RD6" s="213">
        <f>'Capacity Backing (Hide)2'!NZ1</f>
        <v>0</v>
      </c>
      <c r="RE6" s="213">
        <f>'Capacity Backing (Hide)2'!OA1</f>
        <v>0</v>
      </c>
      <c r="RF6" s="213">
        <f>'Capacity Backing (Hide)2'!OB1</f>
        <v>0</v>
      </c>
      <c r="RG6" s="213">
        <f>'Capacity Backing (Hide)2'!OC1</f>
        <v>0</v>
      </c>
      <c r="RH6" s="213">
        <f>'Capacity Backing (Hide)2'!OD1</f>
        <v>0</v>
      </c>
      <c r="RI6" s="213">
        <f>'Capacity Backing (Hide)2'!OE1</f>
        <v>0</v>
      </c>
      <c r="RJ6" s="213">
        <f>'Capacity Backing (Hide)2'!OF1</f>
        <v>0</v>
      </c>
      <c r="RK6" s="213">
        <f>'Capacity Backing (Hide)2'!OG1</f>
        <v>0</v>
      </c>
      <c r="RL6" s="213">
        <f>'Capacity Backing (Hide)2'!OH1</f>
        <v>0</v>
      </c>
      <c r="RM6" s="213">
        <f>'Capacity Backing (Hide)2'!OI1</f>
        <v>0</v>
      </c>
      <c r="RN6" s="213">
        <f>'Capacity Backing (Hide)2'!OJ1</f>
        <v>0</v>
      </c>
      <c r="RO6" s="213">
        <f>'Capacity Backing (Hide)2'!OK1</f>
        <v>0</v>
      </c>
      <c r="RP6" s="213">
        <f>'Capacity Backing (Hide)2'!OL1</f>
        <v>0</v>
      </c>
      <c r="RQ6" s="213">
        <f>'Capacity Backing (Hide)2'!OM1</f>
        <v>0</v>
      </c>
      <c r="RR6" s="187"/>
      <c r="RS6" s="216">
        <f>'Capacity Backing (Hide)2'!ON1</f>
        <v>0</v>
      </c>
      <c r="RT6" s="213">
        <f>'Capacity Backing (Hide)2'!OO1</f>
        <v>0</v>
      </c>
      <c r="RU6" s="213">
        <f>'Capacity Backing (Hide)2'!OP1</f>
        <v>0</v>
      </c>
      <c r="RV6" s="213">
        <f>'Capacity Backing (Hide)2'!OQ1</f>
        <v>0</v>
      </c>
      <c r="RW6" s="213">
        <f>'Capacity Backing (Hide)2'!OR1</f>
        <v>0</v>
      </c>
      <c r="RX6" s="213">
        <f>'Capacity Backing (Hide)2'!OS1</f>
        <v>0</v>
      </c>
      <c r="RY6" s="213">
        <f>'Capacity Backing (Hide)2'!OT1</f>
        <v>0</v>
      </c>
      <c r="RZ6" s="213">
        <f>'Capacity Backing (Hide)2'!OU1</f>
        <v>0</v>
      </c>
      <c r="SA6" s="213">
        <f>'Capacity Backing (Hide)2'!OV1</f>
        <v>0</v>
      </c>
      <c r="SB6" s="213">
        <f>'Capacity Backing (Hide)2'!OW1</f>
        <v>0</v>
      </c>
      <c r="SC6" s="213">
        <f>'Capacity Backing (Hide)2'!OX1</f>
        <v>0</v>
      </c>
      <c r="SD6" s="213">
        <f>'Capacity Backing (Hide)2'!OY1</f>
        <v>0</v>
      </c>
      <c r="SE6" s="213">
        <f>'Capacity Backing (Hide)2'!OZ1</f>
        <v>0</v>
      </c>
      <c r="SF6" s="213">
        <f>'Capacity Backing (Hide)2'!PA1</f>
        <v>0</v>
      </c>
      <c r="SG6" s="213">
        <f>'Capacity Backing (Hide)2'!PB1</f>
        <v>0</v>
      </c>
      <c r="SH6" s="213">
        <f>'Capacity Backing (Hide)2'!PC1</f>
        <v>0</v>
      </c>
      <c r="SI6" s="213">
        <f>'Capacity Backing (Hide)2'!PD1</f>
        <v>0</v>
      </c>
      <c r="SJ6" s="213">
        <f>'Capacity Backing (Hide)2'!PE1</f>
        <v>0</v>
      </c>
      <c r="SK6" s="213">
        <f>'Capacity Backing (Hide)2'!PF1</f>
        <v>0</v>
      </c>
      <c r="SL6" s="213">
        <f>'Capacity Backing (Hide)2'!PG1</f>
        <v>0</v>
      </c>
      <c r="SM6" s="213">
        <f>'Capacity Backing (Hide)2'!PH1</f>
        <v>0</v>
      </c>
      <c r="SN6" s="213">
        <f>'Capacity Backing (Hide)2'!PI1</f>
        <v>0</v>
      </c>
      <c r="SO6" s="213">
        <f>'Capacity Backing (Hide)2'!PJ1</f>
        <v>0</v>
      </c>
      <c r="SP6" s="213">
        <f>'Capacity Backing (Hide)2'!PK1</f>
        <v>0</v>
      </c>
      <c r="SQ6" s="213">
        <f>'Capacity Backing (Hide)2'!PL1</f>
        <v>0</v>
      </c>
      <c r="SR6" s="213">
        <f>'Capacity Backing (Hide)2'!PM1</f>
        <v>0</v>
      </c>
      <c r="SS6" s="213">
        <f>'Capacity Backing (Hide)2'!PN1</f>
        <v>0</v>
      </c>
      <c r="ST6" s="213">
        <f>'Capacity Backing (Hide)2'!PO1</f>
        <v>0</v>
      </c>
      <c r="SU6" s="213">
        <f>'Capacity Backing (Hide)2'!PP1</f>
        <v>0</v>
      </c>
      <c r="SV6" s="213">
        <f>'Capacity Backing (Hide)2'!PQ1</f>
        <v>0</v>
      </c>
      <c r="SW6" s="213">
        <f>'Capacity Backing (Hide)2'!PR1</f>
        <v>0</v>
      </c>
      <c r="SX6" s="213">
        <f>'Capacity Backing (Hide)2'!PS1</f>
        <v>0</v>
      </c>
      <c r="SY6" s="213">
        <f>'Capacity Backing (Hide)2'!PT1</f>
        <v>0</v>
      </c>
      <c r="SZ6" s="213">
        <f>'Capacity Backing (Hide)2'!PU1</f>
        <v>0</v>
      </c>
      <c r="TA6" s="213">
        <f>'Capacity Backing (Hide)2'!PV1</f>
        <v>0</v>
      </c>
      <c r="TB6" s="213">
        <f>'Capacity Backing (Hide)2'!PW1</f>
        <v>0</v>
      </c>
      <c r="TC6" s="213">
        <f>'Capacity Backing (Hide)2'!PX1</f>
        <v>0</v>
      </c>
      <c r="TD6" s="213">
        <f>'Capacity Backing (Hide)2'!PY1</f>
        <v>0</v>
      </c>
      <c r="TE6" s="213">
        <f>'Capacity Backing (Hide)2'!PZ1</f>
        <v>0</v>
      </c>
      <c r="TF6" s="213">
        <f>'Capacity Backing (Hide)2'!QA1</f>
        <v>0</v>
      </c>
      <c r="TG6" s="213">
        <f>'Capacity Backing (Hide)2'!QB1</f>
        <v>0</v>
      </c>
      <c r="TH6" s="213">
        <f>'Capacity Backing (Hide)2'!QC1</f>
        <v>0</v>
      </c>
      <c r="TI6" s="213">
        <f>'Capacity Backing (Hide)2'!QD1</f>
        <v>0</v>
      </c>
      <c r="TJ6" s="213">
        <f>'Capacity Backing (Hide)2'!QE1</f>
        <v>0</v>
      </c>
      <c r="TK6" s="213">
        <f>'Capacity Backing (Hide)2'!QF1</f>
        <v>0</v>
      </c>
      <c r="TL6" s="213">
        <f>'Capacity Backing (Hide)2'!QG1</f>
        <v>0</v>
      </c>
      <c r="TM6" s="213">
        <f>'Capacity Backing (Hide)2'!QH1</f>
        <v>0</v>
      </c>
      <c r="TN6" s="213">
        <f>'Capacity Backing (Hide)2'!QI1</f>
        <v>0</v>
      </c>
      <c r="TO6" s="213">
        <f>'Capacity Backing (Hide)2'!QJ1</f>
        <v>0</v>
      </c>
      <c r="TP6" s="213">
        <f>'Capacity Backing (Hide)2'!QK1</f>
        <v>0</v>
      </c>
      <c r="TQ6" s="213">
        <f>'Capacity Backing (Hide)2'!QL1</f>
        <v>0</v>
      </c>
      <c r="TR6" s="213">
        <f>'Capacity Backing (Hide)2'!QM1</f>
        <v>0</v>
      </c>
      <c r="TS6" s="213">
        <f>'Capacity Backing (Hide)2'!QN1</f>
        <v>0</v>
      </c>
      <c r="TT6" s="213">
        <f>'Capacity Backing (Hide)2'!QO1</f>
        <v>0</v>
      </c>
      <c r="TU6" s="213">
        <f>'Capacity Backing (Hide)2'!QP1</f>
        <v>0</v>
      </c>
      <c r="TV6" s="213">
        <f>'Capacity Backing (Hide)2'!QQ1</f>
        <v>0</v>
      </c>
      <c r="TW6" s="213">
        <f>'Capacity Backing (Hide)2'!QR1</f>
        <v>0</v>
      </c>
      <c r="TX6" s="213">
        <f>'Capacity Backing (Hide)2'!QS1</f>
        <v>0</v>
      </c>
      <c r="TY6" s="213">
        <f>'Capacity Backing (Hide)2'!QT1</f>
        <v>0</v>
      </c>
      <c r="TZ6" s="213">
        <f>'Capacity Backing (Hide)2'!QU1</f>
        <v>0</v>
      </c>
      <c r="UA6" s="213">
        <f>'Capacity Backing (Hide)2'!QV1</f>
        <v>0</v>
      </c>
      <c r="UB6" s="213">
        <f>'Capacity Backing (Hide)2'!QW1</f>
        <v>0</v>
      </c>
      <c r="UC6" s="213">
        <f>'Capacity Backing (Hide)2'!QX1</f>
        <v>0</v>
      </c>
      <c r="UD6" s="213">
        <f>'Capacity Backing (Hide)2'!QY1</f>
        <v>0</v>
      </c>
      <c r="UE6" s="213">
        <f>'Capacity Backing (Hide)2'!QZ1</f>
        <v>0</v>
      </c>
      <c r="UF6" s="213">
        <f>'Capacity Backing (Hide)2'!RA1</f>
        <v>0</v>
      </c>
      <c r="UG6" s="213">
        <f>'Capacity Backing (Hide)2'!RB1</f>
        <v>0</v>
      </c>
      <c r="UH6" s="213">
        <f>'Capacity Backing (Hide)2'!RC1</f>
        <v>0</v>
      </c>
      <c r="UI6" s="213">
        <f>'Capacity Backing (Hide)2'!RD1</f>
        <v>0</v>
      </c>
      <c r="UJ6" s="213">
        <f>'Capacity Backing (Hide)2'!RE1</f>
        <v>0</v>
      </c>
      <c r="UK6" s="213">
        <f>'Capacity Backing (Hide)2'!RF1</f>
        <v>0</v>
      </c>
      <c r="UL6" s="213">
        <f>'Capacity Backing (Hide)2'!RG1</f>
        <v>0</v>
      </c>
      <c r="UM6" s="213">
        <f>'Capacity Backing (Hide)2'!RH1</f>
        <v>0</v>
      </c>
      <c r="UN6" s="213">
        <f>'Capacity Backing (Hide)2'!RI1</f>
        <v>0</v>
      </c>
      <c r="UO6" s="213">
        <f>'Capacity Backing (Hide)2'!RJ1</f>
        <v>0</v>
      </c>
      <c r="UP6" s="213">
        <f>'Capacity Backing (Hide)2'!RK1</f>
        <v>0</v>
      </c>
      <c r="UQ6" s="213">
        <f>'Capacity Backing (Hide)2'!RL1</f>
        <v>0</v>
      </c>
      <c r="UR6" s="213">
        <f>'Capacity Backing (Hide)2'!RM1</f>
        <v>0</v>
      </c>
      <c r="US6" s="213">
        <f>'Capacity Backing (Hide)2'!RN1</f>
        <v>0</v>
      </c>
      <c r="UT6" s="213">
        <f>'Capacity Backing (Hide)2'!RO1</f>
        <v>0</v>
      </c>
      <c r="UU6" s="213">
        <f>'Capacity Backing (Hide)2'!RP1</f>
        <v>0</v>
      </c>
      <c r="UV6" s="213">
        <f>'Capacity Backing (Hide)2'!RQ1</f>
        <v>0</v>
      </c>
      <c r="UW6" s="213">
        <f>'Capacity Backing (Hide)2'!RR1</f>
        <v>0</v>
      </c>
      <c r="UX6" s="213">
        <f>'Capacity Backing (Hide)2'!RS1</f>
        <v>0</v>
      </c>
      <c r="UY6" s="213">
        <f>'Capacity Backing (Hide)2'!RT1</f>
        <v>0</v>
      </c>
      <c r="UZ6" s="213">
        <f>'Capacity Backing (Hide)2'!RU1</f>
        <v>0</v>
      </c>
      <c r="VA6" s="213">
        <f>'Capacity Backing (Hide)2'!RV1</f>
        <v>0</v>
      </c>
      <c r="VB6" s="213">
        <f>'Capacity Backing (Hide)2'!RW1</f>
        <v>0</v>
      </c>
      <c r="VC6" s="213">
        <f>'Capacity Backing (Hide)2'!RX1</f>
        <v>0</v>
      </c>
      <c r="VD6" s="213">
        <f>'Capacity Backing (Hide)2'!RY1</f>
        <v>0</v>
      </c>
      <c r="VE6" s="213">
        <f>'Capacity Backing (Hide)2'!RZ1</f>
        <v>0</v>
      </c>
      <c r="VF6" s="213">
        <f>'Capacity Backing (Hide)2'!SA1</f>
        <v>0</v>
      </c>
      <c r="VG6" s="213">
        <f>'Capacity Backing (Hide)2'!SB1</f>
        <v>0</v>
      </c>
      <c r="VH6" s="213">
        <f>'Capacity Backing (Hide)2'!SC1</f>
        <v>0</v>
      </c>
      <c r="VI6" s="213">
        <f>'Capacity Backing (Hide)2'!SD1</f>
        <v>0</v>
      </c>
      <c r="VJ6" s="213">
        <f>'Capacity Backing (Hide)2'!SE1</f>
        <v>0</v>
      </c>
      <c r="VK6" s="213">
        <f>'Capacity Backing (Hide)2'!SF1</f>
        <v>0</v>
      </c>
      <c r="VL6" s="213">
        <f>'Capacity Backing (Hide)2'!SG1</f>
        <v>0</v>
      </c>
      <c r="VM6" s="213">
        <f>'Capacity Backing (Hide)2'!SH1</f>
        <v>0</v>
      </c>
      <c r="VN6" s="213">
        <f>'Capacity Backing (Hide)2'!SI1</f>
        <v>0</v>
      </c>
      <c r="VO6" s="213">
        <f>'Capacity Backing (Hide)2'!SJ1</f>
        <v>0</v>
      </c>
      <c r="VP6" s="213">
        <f>'Capacity Backing (Hide)2'!SK1</f>
        <v>0</v>
      </c>
      <c r="VQ6" s="213">
        <f>'Capacity Backing (Hide)2'!SL1</f>
        <v>0</v>
      </c>
      <c r="VR6" s="213">
        <f>'Capacity Backing (Hide)2'!SM1</f>
        <v>0</v>
      </c>
      <c r="VS6" s="213">
        <f>'Capacity Backing (Hide)2'!SN1</f>
        <v>0</v>
      </c>
      <c r="VT6" s="213">
        <f>'Capacity Backing (Hide)2'!SO1</f>
        <v>0</v>
      </c>
      <c r="VU6" s="213">
        <f>'Capacity Backing (Hide)2'!SP1</f>
        <v>0</v>
      </c>
      <c r="VV6" s="213">
        <f>'Capacity Backing (Hide)2'!SQ1</f>
        <v>0</v>
      </c>
      <c r="VW6" s="213">
        <f>'Capacity Backing (Hide)2'!SR1</f>
        <v>0</v>
      </c>
      <c r="VX6" s="213">
        <f>'Capacity Backing (Hide)2'!SS1</f>
        <v>0</v>
      </c>
      <c r="VY6" s="213">
        <f>'Capacity Backing (Hide)2'!ST1</f>
        <v>0</v>
      </c>
      <c r="VZ6" s="213">
        <f>'Capacity Backing (Hide)2'!SU1</f>
        <v>0</v>
      </c>
      <c r="WA6" s="213">
        <f>'Capacity Backing (Hide)2'!SV1</f>
        <v>0</v>
      </c>
      <c r="WB6" s="213">
        <f>'Capacity Backing (Hide)2'!SW1</f>
        <v>0</v>
      </c>
      <c r="WC6" s="213">
        <f>'Capacity Backing (Hide)2'!SX1</f>
        <v>0</v>
      </c>
      <c r="WD6" s="213">
        <f>'Capacity Backing (Hide)2'!SY1</f>
        <v>0</v>
      </c>
      <c r="WE6" s="213">
        <f>'Capacity Backing (Hide)2'!SZ1</f>
        <v>0</v>
      </c>
      <c r="WF6" s="213">
        <f>'Capacity Backing (Hide)2'!TA1</f>
        <v>0</v>
      </c>
      <c r="WG6" s="213">
        <f>'Capacity Backing (Hide)2'!TB1</f>
        <v>0</v>
      </c>
      <c r="WH6" s="213">
        <f>'Capacity Backing (Hide)2'!TC1</f>
        <v>0</v>
      </c>
      <c r="WI6" s="213">
        <f>'Capacity Backing (Hide)2'!TD1</f>
        <v>0</v>
      </c>
      <c r="WJ6" s="213">
        <f>'Capacity Backing (Hide)2'!TE1</f>
        <v>0</v>
      </c>
      <c r="WK6" s="213">
        <f>'Capacity Backing (Hide)2'!TF1</f>
        <v>0</v>
      </c>
      <c r="WL6" s="213">
        <f>'Capacity Backing (Hide)2'!TG1</f>
        <v>0</v>
      </c>
      <c r="WM6" s="213">
        <f>'Capacity Backing (Hide)2'!TH1</f>
        <v>0</v>
      </c>
      <c r="WN6" s="213">
        <f>'Capacity Backing (Hide)2'!TI1</f>
        <v>0</v>
      </c>
      <c r="WO6" s="213">
        <f>'Capacity Backing (Hide)2'!TJ1</f>
        <v>0</v>
      </c>
      <c r="WP6" s="213">
        <f>'Capacity Backing (Hide)2'!TK1</f>
        <v>0</v>
      </c>
      <c r="WQ6" s="213">
        <f>'Capacity Backing (Hide)2'!TL1</f>
        <v>0</v>
      </c>
      <c r="WR6" s="213">
        <f>'Capacity Backing (Hide)2'!TM1</f>
        <v>0</v>
      </c>
      <c r="WS6" s="213">
        <f>'Capacity Backing (Hide)2'!TN1</f>
        <v>0</v>
      </c>
      <c r="WT6" s="213">
        <f>'Capacity Backing (Hide)2'!TO1</f>
        <v>0</v>
      </c>
      <c r="WU6" s="213">
        <f>'Capacity Backing (Hide)2'!TP1</f>
        <v>0</v>
      </c>
      <c r="WV6" s="213">
        <f>'Capacity Backing (Hide)2'!TQ1</f>
        <v>0</v>
      </c>
      <c r="WW6" s="213">
        <f>'Capacity Backing (Hide)2'!TR1</f>
        <v>0</v>
      </c>
      <c r="WX6" s="213">
        <f>'Capacity Backing (Hide)2'!TS1</f>
        <v>0</v>
      </c>
      <c r="WY6" s="213">
        <f>'Capacity Backing (Hide)2'!TT1</f>
        <v>0</v>
      </c>
      <c r="WZ6" s="213">
        <f>'Capacity Backing (Hide)2'!TU1</f>
        <v>0</v>
      </c>
      <c r="XA6" s="213">
        <f>'Capacity Backing (Hide)2'!TV1</f>
        <v>0</v>
      </c>
      <c r="XB6" s="213">
        <f>'Capacity Backing (Hide)2'!TW1</f>
        <v>0</v>
      </c>
      <c r="XC6" s="213">
        <f>'Capacity Backing (Hide)2'!TX1</f>
        <v>0</v>
      </c>
      <c r="XD6" s="213">
        <f>'Capacity Backing (Hide)2'!TY1</f>
        <v>0</v>
      </c>
      <c r="XE6" s="213">
        <f>'Capacity Backing (Hide)2'!TZ1</f>
        <v>0</v>
      </c>
      <c r="XF6" s="213">
        <f>'Capacity Backing (Hide)2'!UA1</f>
        <v>0</v>
      </c>
      <c r="XG6" s="213">
        <f>'Capacity Backing (Hide)2'!UB1</f>
        <v>0</v>
      </c>
      <c r="XH6" s="213">
        <f>'Capacity Backing (Hide)2'!UC1</f>
        <v>0</v>
      </c>
      <c r="XI6" s="213">
        <f>'Capacity Backing (Hide)2'!UD1</f>
        <v>0</v>
      </c>
      <c r="XJ6" s="213">
        <f>'Capacity Backing (Hide)2'!UE1</f>
        <v>0</v>
      </c>
      <c r="XK6" s="213">
        <f>'Capacity Backing (Hide)2'!UF1</f>
        <v>0</v>
      </c>
      <c r="XL6" s="213">
        <f>'Capacity Backing (Hide)2'!UG1</f>
        <v>0</v>
      </c>
      <c r="XM6" s="213">
        <f>'Capacity Backing (Hide)2'!UH1</f>
        <v>0</v>
      </c>
      <c r="XN6" s="213">
        <f>'Capacity Backing (Hide)2'!UI1</f>
        <v>0</v>
      </c>
      <c r="XO6" s="213">
        <f>'Capacity Backing (Hide)2'!UJ1</f>
        <v>0</v>
      </c>
      <c r="XP6" s="213">
        <f>'Capacity Backing (Hide)2'!UK1</f>
        <v>0</v>
      </c>
      <c r="XQ6" s="213">
        <f>'Capacity Backing (Hide)2'!UL1</f>
        <v>0</v>
      </c>
      <c r="XR6" s="213">
        <f>'Capacity Backing (Hide)2'!UM1</f>
        <v>0</v>
      </c>
      <c r="XS6" s="213">
        <f>'Capacity Backing (Hide)2'!UN1</f>
        <v>0</v>
      </c>
      <c r="XT6" s="213">
        <f>'Capacity Backing (Hide)2'!UO1</f>
        <v>0</v>
      </c>
      <c r="XU6" s="213">
        <f>'Capacity Backing (Hide)2'!UP1</f>
        <v>0</v>
      </c>
      <c r="XV6" s="213">
        <f>'Capacity Backing (Hide)2'!UQ1</f>
        <v>0</v>
      </c>
      <c r="XW6" s="213">
        <f>'Capacity Backing (Hide)2'!UR1</f>
        <v>0</v>
      </c>
      <c r="XX6" s="213">
        <f>'Capacity Backing (Hide)2'!US1</f>
        <v>0</v>
      </c>
      <c r="XY6" s="213">
        <f>'Capacity Backing (Hide)2'!UT1</f>
        <v>0</v>
      </c>
      <c r="XZ6" s="213">
        <f>'Capacity Backing (Hide)2'!UU1</f>
        <v>0</v>
      </c>
      <c r="YA6" s="213">
        <f>'Capacity Backing (Hide)2'!UV1</f>
        <v>0</v>
      </c>
      <c r="YB6" s="213">
        <f>'Capacity Backing (Hide)2'!UW1</f>
        <v>0</v>
      </c>
      <c r="YC6" s="213">
        <f>'Capacity Backing (Hide)2'!UX1</f>
        <v>0</v>
      </c>
      <c r="YD6" s="213">
        <f>'Capacity Backing (Hide)2'!UY1</f>
        <v>0</v>
      </c>
      <c r="YE6" s="213">
        <f>'Capacity Backing (Hide)2'!UZ1</f>
        <v>0</v>
      </c>
      <c r="YF6" s="213">
        <f>'Capacity Backing (Hide)2'!VA1</f>
        <v>0</v>
      </c>
      <c r="YG6" s="213">
        <f>'Capacity Backing (Hide)2'!VB1</f>
        <v>0</v>
      </c>
      <c r="YH6" s="213">
        <f>'Capacity Backing (Hide)2'!VC1</f>
        <v>0</v>
      </c>
      <c r="YI6" s="213">
        <f>'Capacity Backing (Hide)2'!VD1</f>
        <v>0</v>
      </c>
      <c r="YJ6" s="213">
        <f>'Capacity Backing (Hide)2'!VE1</f>
        <v>0</v>
      </c>
      <c r="YK6" s="213">
        <f>'Capacity Backing (Hide)2'!VF1</f>
        <v>0</v>
      </c>
      <c r="YL6" s="213">
        <f>'Capacity Backing (Hide)2'!VG1</f>
        <v>0</v>
      </c>
      <c r="YM6" s="213">
        <f>'Capacity Backing (Hide)2'!VH1</f>
        <v>0</v>
      </c>
      <c r="YN6" s="213">
        <f>'Capacity Backing (Hide)2'!VI1</f>
        <v>0</v>
      </c>
      <c r="YO6" s="213">
        <f>'Capacity Backing (Hide)2'!VJ1</f>
        <v>0</v>
      </c>
      <c r="YP6" s="213">
        <f>'Capacity Backing (Hide)2'!VK1</f>
        <v>0</v>
      </c>
      <c r="YQ6" s="213">
        <f>'Capacity Backing (Hide)2'!VL1</f>
        <v>0</v>
      </c>
      <c r="YR6" s="213">
        <f>'Capacity Backing (Hide)2'!VM1</f>
        <v>0</v>
      </c>
      <c r="YS6" s="213">
        <f>'Capacity Backing (Hide)2'!VN1</f>
        <v>0</v>
      </c>
      <c r="YT6" s="213">
        <f>'Capacity Backing (Hide)2'!VO1</f>
        <v>0</v>
      </c>
      <c r="YU6" s="213">
        <f>'Capacity Backing (Hide)2'!VP1</f>
        <v>0</v>
      </c>
      <c r="YV6" s="213">
        <f>'Capacity Backing (Hide)2'!VQ1</f>
        <v>0</v>
      </c>
      <c r="YW6" s="213">
        <f>'Capacity Backing (Hide)2'!VR1</f>
        <v>0</v>
      </c>
      <c r="YX6" s="213">
        <f>'Capacity Backing (Hide)2'!VS1</f>
        <v>0</v>
      </c>
      <c r="YY6" s="213">
        <f>'Capacity Backing (Hide)2'!VT1</f>
        <v>0</v>
      </c>
      <c r="YZ6" s="213">
        <f>'Capacity Backing (Hide)2'!VU1</f>
        <v>0</v>
      </c>
      <c r="ZA6" s="213">
        <f>'Capacity Backing (Hide)2'!VV1</f>
        <v>0</v>
      </c>
      <c r="ZB6" s="213">
        <f>'Capacity Backing (Hide)2'!VW1</f>
        <v>0</v>
      </c>
      <c r="ZC6" s="213">
        <f>'Capacity Backing (Hide)2'!VX1</f>
        <v>0</v>
      </c>
      <c r="ZD6" s="213">
        <f>'Capacity Backing (Hide)2'!VY1</f>
        <v>0</v>
      </c>
      <c r="ZE6" s="213">
        <f>'Capacity Backing (Hide)2'!VZ1</f>
        <v>0</v>
      </c>
      <c r="ZF6" s="213">
        <f>'Capacity Backing (Hide)2'!WA1</f>
        <v>0</v>
      </c>
      <c r="ZG6" s="213">
        <f>'Capacity Backing (Hide)2'!WB1</f>
        <v>0</v>
      </c>
      <c r="ZH6" s="213">
        <f>'Capacity Backing (Hide)2'!WC1</f>
        <v>0</v>
      </c>
      <c r="ZI6" s="213">
        <f>'Capacity Backing (Hide)2'!WD1</f>
        <v>0</v>
      </c>
      <c r="ZJ6" s="213">
        <f>'Capacity Backing (Hide)2'!WE1</f>
        <v>0</v>
      </c>
      <c r="ZK6" s="221" t="s">
        <v>299</v>
      </c>
      <c r="ZL6" s="186">
        <f ca="1">'Capacity Summary'!H35</f>
        <v>44228</v>
      </c>
      <c r="ZM6" s="186">
        <f ca="1">'Capacity Summary'!I35</f>
        <v>44235</v>
      </c>
      <c r="ZN6" s="186">
        <f ca="1">'Capacity Summary'!J35</f>
        <v>44242</v>
      </c>
      <c r="ZO6" s="186">
        <f ca="1">'Capacity Summary'!K35</f>
        <v>44249</v>
      </c>
      <c r="ZP6" s="186">
        <f ca="1">'Capacity Summary'!L35</f>
        <v>44256</v>
      </c>
      <c r="ZQ6" s="186">
        <f ca="1">'Capacity Summary'!M35</f>
        <v>44263</v>
      </c>
      <c r="ZR6" s="186">
        <f ca="1">'Capacity Summary'!N35</f>
        <v>44270</v>
      </c>
      <c r="ZS6" s="186">
        <f ca="1">'Capacity Summary'!O35</f>
        <v>44277</v>
      </c>
      <c r="ZT6" s="186">
        <f ca="1">'Capacity Summary'!P35</f>
        <v>44284</v>
      </c>
      <c r="ZU6" s="186">
        <f ca="1">'Capacity Summary'!Q35</f>
        <v>44291</v>
      </c>
      <c r="ZV6" s="186">
        <f ca="1">'Capacity Summary'!R35</f>
        <v>44298</v>
      </c>
      <c r="ZW6" s="186">
        <f ca="1">'Capacity Summary'!S35</f>
        <v>44305</v>
      </c>
      <c r="ZX6" s="186">
        <f ca="1">'Capacity Summary'!T35</f>
        <v>44312</v>
      </c>
      <c r="ZY6" s="186">
        <f ca="1">'Capacity Summary'!U35</f>
        <v>44319</v>
      </c>
      <c r="ZZ6" s="186">
        <f ca="1">'Capacity Summary'!V35</f>
        <v>44326</v>
      </c>
      <c r="AAA6" s="186">
        <f ca="1">'Capacity Summary'!W35</f>
        <v>44333</v>
      </c>
      <c r="AAB6" s="186">
        <f ca="1">'Capacity Summary'!X35</f>
        <v>44340</v>
      </c>
      <c r="AAC6" s="186">
        <f ca="1">'Capacity Summary'!Y35</f>
        <v>44347</v>
      </c>
      <c r="AAD6" s="186">
        <f ca="1">'Capacity Summary'!Z35</f>
        <v>44354</v>
      </c>
      <c r="AAE6" s="186">
        <f ca="1">'Capacity Summary'!AA35</f>
        <v>44361</v>
      </c>
      <c r="AAF6" s="186">
        <f ca="1">'Capacity Summary'!AB35</f>
        <v>44368</v>
      </c>
      <c r="AAG6" s="186">
        <f ca="1">'Capacity Summary'!AC35</f>
        <v>44375</v>
      </c>
      <c r="AAH6" s="186">
        <f ca="1">'Capacity Summary'!AD35</f>
        <v>44382</v>
      </c>
      <c r="AAI6" s="186">
        <f ca="1">'Capacity Summary'!AE35</f>
        <v>44389</v>
      </c>
      <c r="AAJ6" s="186">
        <f ca="1">'Capacity Summary'!AF35</f>
        <v>44396</v>
      </c>
      <c r="AAK6" s="186">
        <f ca="1">'Capacity Summary'!AG35</f>
        <v>44403</v>
      </c>
      <c r="AAL6" s="186">
        <f ca="1">'Capacity Summary'!AH35</f>
        <v>44410</v>
      </c>
      <c r="AAM6" s="186">
        <f ca="1">'Capacity Summary'!AI35</f>
        <v>44417</v>
      </c>
      <c r="AAN6" s="186">
        <f ca="1">'Capacity Summary'!AJ35</f>
        <v>44424</v>
      </c>
      <c r="AAO6" s="186">
        <f ca="1">'Capacity Summary'!AK35</f>
        <v>44431</v>
      </c>
      <c r="AAP6" s="186">
        <f ca="1">'Capacity Summary'!AL35</f>
        <v>44438</v>
      </c>
      <c r="AAQ6" s="186">
        <f ca="1">'Capacity Summary'!AM35</f>
        <v>44445</v>
      </c>
      <c r="AAR6" s="186">
        <f ca="1">'Capacity Summary'!AN35</f>
        <v>44452</v>
      </c>
      <c r="AAS6" s="186">
        <f ca="1">'Capacity Summary'!AO35</f>
        <v>44459</v>
      </c>
      <c r="AAT6" s="186">
        <f ca="1">'Capacity Summary'!AP35</f>
        <v>44466</v>
      </c>
      <c r="AAU6" s="186">
        <f ca="1">'Capacity Summary'!AQ35</f>
        <v>44473</v>
      </c>
      <c r="AAV6" s="186">
        <f ca="1">'Capacity Summary'!AR35</f>
        <v>44480</v>
      </c>
      <c r="AAW6" s="186">
        <f ca="1">'Capacity Summary'!AS35</f>
        <v>44487</v>
      </c>
      <c r="AAX6" s="186">
        <f ca="1">'Capacity Summary'!AT35</f>
        <v>44494</v>
      </c>
      <c r="AAY6" s="186">
        <f ca="1">'Capacity Summary'!AU35</f>
        <v>44501</v>
      </c>
      <c r="AAZ6" s="186">
        <f ca="1">'Capacity Summary'!AV35</f>
        <v>44508</v>
      </c>
      <c r="ABA6" s="186">
        <f ca="1">'Capacity Summary'!AW35</f>
        <v>44515</v>
      </c>
      <c r="ABB6" s="186">
        <f ca="1">'Capacity Summary'!AX35</f>
        <v>44522</v>
      </c>
      <c r="ABC6" s="186">
        <f ca="1">'Capacity Summary'!AY35</f>
        <v>44529</v>
      </c>
      <c r="ABD6" s="186">
        <f ca="1">'Capacity Summary'!AZ35</f>
        <v>44536</v>
      </c>
      <c r="ABE6" s="186">
        <f ca="1">'Capacity Summary'!BA35</f>
        <v>44543</v>
      </c>
      <c r="ABF6" s="186">
        <f ca="1">'Capacity Summary'!BB35</f>
        <v>44550</v>
      </c>
      <c r="ABG6" s="186">
        <f ca="1">'Capacity Summary'!BC35</f>
        <v>44557</v>
      </c>
      <c r="ABH6" s="186">
        <f ca="1">'Capacity Summary'!BD35</f>
        <v>44564</v>
      </c>
      <c r="ABI6" s="186">
        <f ca="1">'Capacity Summary'!BE35</f>
        <v>44571</v>
      </c>
      <c r="ABJ6" s="186">
        <f ca="1">'Capacity Summary'!BF35</f>
        <v>44578</v>
      </c>
      <c r="ABK6" s="186">
        <f ca="1">'Capacity Summary'!BG35</f>
        <v>44585</v>
      </c>
    </row>
    <row r="7" spans="1:739" x14ac:dyDescent="0.25">
      <c r="A7">
        <f>IF(B7&lt;&gt;"",ROW(A1),0)</f>
        <v>0</v>
      </c>
    </row>
    <row r="8" spans="1:739" x14ac:dyDescent="0.25">
      <c r="A8">
        <f t="shared" ref="A8:A71" si="0">IF(B8&lt;&gt;"",ROW(A2),0)</f>
        <v>0</v>
      </c>
    </row>
    <row r="9" spans="1:739" x14ac:dyDescent="0.25">
      <c r="A9">
        <f t="shared" si="0"/>
        <v>0</v>
      </c>
    </row>
    <row r="10" spans="1:739" x14ac:dyDescent="0.25">
      <c r="A10">
        <f t="shared" si="0"/>
        <v>0</v>
      </c>
    </row>
    <row r="11" spans="1:739" x14ac:dyDescent="0.25">
      <c r="A11">
        <f t="shared" si="0"/>
        <v>0</v>
      </c>
    </row>
    <row r="12" spans="1:739" x14ac:dyDescent="0.25">
      <c r="A12">
        <f t="shared" si="0"/>
        <v>0</v>
      </c>
    </row>
    <row r="13" spans="1:739" x14ac:dyDescent="0.25">
      <c r="A13">
        <f t="shared" si="0"/>
        <v>0</v>
      </c>
    </row>
    <row r="14" spans="1:739" x14ac:dyDescent="0.25">
      <c r="A14">
        <f t="shared" si="0"/>
        <v>0</v>
      </c>
    </row>
    <row r="15" spans="1:739" x14ac:dyDescent="0.25">
      <c r="A15">
        <f t="shared" si="0"/>
        <v>0</v>
      </c>
    </row>
    <row r="16" spans="1:739" x14ac:dyDescent="0.25">
      <c r="A16">
        <f t="shared" si="0"/>
        <v>0</v>
      </c>
    </row>
    <row r="17" spans="1:1" x14ac:dyDescent="0.25">
      <c r="A17">
        <f t="shared" si="0"/>
        <v>0</v>
      </c>
    </row>
    <row r="18" spans="1:1" x14ac:dyDescent="0.25">
      <c r="A18">
        <f t="shared" si="0"/>
        <v>0</v>
      </c>
    </row>
    <row r="19" spans="1:1" x14ac:dyDescent="0.25">
      <c r="A19">
        <f t="shared" si="0"/>
        <v>0</v>
      </c>
    </row>
    <row r="20" spans="1:1" x14ac:dyDescent="0.25">
      <c r="A20">
        <f t="shared" si="0"/>
        <v>0</v>
      </c>
    </row>
    <row r="21" spans="1:1" x14ac:dyDescent="0.25">
      <c r="A21">
        <f t="shared" si="0"/>
        <v>0</v>
      </c>
    </row>
    <row r="22" spans="1:1" x14ac:dyDescent="0.25">
      <c r="A22">
        <f t="shared" si="0"/>
        <v>0</v>
      </c>
    </row>
    <row r="23" spans="1:1" x14ac:dyDescent="0.25">
      <c r="A23">
        <f t="shared" si="0"/>
        <v>0</v>
      </c>
    </row>
    <row r="24" spans="1:1" x14ac:dyDescent="0.25">
      <c r="A24">
        <f t="shared" si="0"/>
        <v>0</v>
      </c>
    </row>
    <row r="25" spans="1:1" x14ac:dyDescent="0.25">
      <c r="A25">
        <f t="shared" si="0"/>
        <v>0</v>
      </c>
    </row>
    <row r="26" spans="1:1" x14ac:dyDescent="0.25">
      <c r="A26">
        <f t="shared" si="0"/>
        <v>0</v>
      </c>
    </row>
    <row r="27" spans="1:1" x14ac:dyDescent="0.25">
      <c r="A27">
        <f t="shared" si="0"/>
        <v>0</v>
      </c>
    </row>
    <row r="28" spans="1:1" x14ac:dyDescent="0.25">
      <c r="A28">
        <f t="shared" si="0"/>
        <v>0</v>
      </c>
    </row>
    <row r="29" spans="1:1" x14ac:dyDescent="0.25">
      <c r="A29">
        <f t="shared" si="0"/>
        <v>0</v>
      </c>
    </row>
    <row r="30" spans="1:1" x14ac:dyDescent="0.25">
      <c r="A30">
        <f t="shared" si="0"/>
        <v>0</v>
      </c>
    </row>
    <row r="31" spans="1:1" x14ac:dyDescent="0.25">
      <c r="A31">
        <f t="shared" si="0"/>
        <v>0</v>
      </c>
    </row>
    <row r="32" spans="1:1" x14ac:dyDescent="0.25">
      <c r="A32">
        <f t="shared" si="0"/>
        <v>0</v>
      </c>
    </row>
    <row r="33" spans="1:1" x14ac:dyDescent="0.25">
      <c r="A33">
        <f t="shared" si="0"/>
        <v>0</v>
      </c>
    </row>
    <row r="34" spans="1:1" x14ac:dyDescent="0.25">
      <c r="A34">
        <f t="shared" si="0"/>
        <v>0</v>
      </c>
    </row>
    <row r="35" spans="1:1" x14ac:dyDescent="0.25">
      <c r="A35">
        <f t="shared" si="0"/>
        <v>0</v>
      </c>
    </row>
    <row r="36" spans="1:1" x14ac:dyDescent="0.25">
      <c r="A36">
        <f t="shared" si="0"/>
        <v>0</v>
      </c>
    </row>
    <row r="37" spans="1:1" x14ac:dyDescent="0.25">
      <c r="A37">
        <f t="shared" si="0"/>
        <v>0</v>
      </c>
    </row>
    <row r="38" spans="1:1" x14ac:dyDescent="0.25">
      <c r="A38">
        <f t="shared" si="0"/>
        <v>0</v>
      </c>
    </row>
    <row r="39" spans="1:1" x14ac:dyDescent="0.25">
      <c r="A39">
        <f t="shared" si="0"/>
        <v>0</v>
      </c>
    </row>
    <row r="40" spans="1:1" x14ac:dyDescent="0.25">
      <c r="A40">
        <f t="shared" si="0"/>
        <v>0</v>
      </c>
    </row>
    <row r="41" spans="1:1" x14ac:dyDescent="0.25">
      <c r="A41">
        <f t="shared" si="0"/>
        <v>0</v>
      </c>
    </row>
    <row r="42" spans="1:1" x14ac:dyDescent="0.25">
      <c r="A42">
        <f t="shared" si="0"/>
        <v>0</v>
      </c>
    </row>
    <row r="43" spans="1:1" x14ac:dyDescent="0.25">
      <c r="A43">
        <f t="shared" si="0"/>
        <v>0</v>
      </c>
    </row>
    <row r="44" spans="1:1" x14ac:dyDescent="0.25">
      <c r="A44">
        <f t="shared" si="0"/>
        <v>0</v>
      </c>
    </row>
    <row r="45" spans="1:1" x14ac:dyDescent="0.25">
      <c r="A45">
        <f t="shared" si="0"/>
        <v>0</v>
      </c>
    </row>
    <row r="46" spans="1:1" x14ac:dyDescent="0.25">
      <c r="A46">
        <f t="shared" si="0"/>
        <v>0</v>
      </c>
    </row>
    <row r="47" spans="1:1" x14ac:dyDescent="0.25">
      <c r="A47">
        <f t="shared" si="0"/>
        <v>0</v>
      </c>
    </row>
    <row r="48" spans="1:1" x14ac:dyDescent="0.25">
      <c r="A48">
        <f t="shared" si="0"/>
        <v>0</v>
      </c>
    </row>
    <row r="49" spans="1:1" x14ac:dyDescent="0.25">
      <c r="A49">
        <f t="shared" si="0"/>
        <v>0</v>
      </c>
    </row>
    <row r="50" spans="1:1" x14ac:dyDescent="0.25">
      <c r="A50">
        <f t="shared" si="0"/>
        <v>0</v>
      </c>
    </row>
    <row r="51" spans="1:1" x14ac:dyDescent="0.25">
      <c r="A51">
        <f t="shared" si="0"/>
        <v>0</v>
      </c>
    </row>
    <row r="52" spans="1:1" x14ac:dyDescent="0.25">
      <c r="A52">
        <f t="shared" si="0"/>
        <v>0</v>
      </c>
    </row>
    <row r="53" spans="1:1" x14ac:dyDescent="0.25">
      <c r="A53">
        <f t="shared" si="0"/>
        <v>0</v>
      </c>
    </row>
    <row r="54" spans="1:1" x14ac:dyDescent="0.25">
      <c r="A54">
        <f t="shared" si="0"/>
        <v>0</v>
      </c>
    </row>
    <row r="55" spans="1:1" x14ac:dyDescent="0.25">
      <c r="A55">
        <f t="shared" si="0"/>
        <v>0</v>
      </c>
    </row>
    <row r="56" spans="1:1" x14ac:dyDescent="0.25">
      <c r="A56">
        <f t="shared" si="0"/>
        <v>0</v>
      </c>
    </row>
    <row r="57" spans="1:1" x14ac:dyDescent="0.25">
      <c r="A57">
        <f t="shared" si="0"/>
        <v>0</v>
      </c>
    </row>
    <row r="58" spans="1:1" x14ac:dyDescent="0.25">
      <c r="A58">
        <f t="shared" si="0"/>
        <v>0</v>
      </c>
    </row>
    <row r="59" spans="1:1" x14ac:dyDescent="0.25">
      <c r="A59">
        <f t="shared" si="0"/>
        <v>0</v>
      </c>
    </row>
    <row r="60" spans="1:1" x14ac:dyDescent="0.25">
      <c r="A60">
        <f t="shared" si="0"/>
        <v>0</v>
      </c>
    </row>
    <row r="61" spans="1:1" x14ac:dyDescent="0.25">
      <c r="A61">
        <f t="shared" si="0"/>
        <v>0</v>
      </c>
    </row>
    <row r="62" spans="1:1" x14ac:dyDescent="0.25">
      <c r="A62">
        <f t="shared" si="0"/>
        <v>0</v>
      </c>
    </row>
    <row r="63" spans="1:1" x14ac:dyDescent="0.25">
      <c r="A63">
        <f t="shared" si="0"/>
        <v>0</v>
      </c>
    </row>
    <row r="64" spans="1:1" x14ac:dyDescent="0.25">
      <c r="A64">
        <f t="shared" si="0"/>
        <v>0</v>
      </c>
    </row>
    <row r="65" spans="1:1" x14ac:dyDescent="0.25">
      <c r="A65">
        <f t="shared" si="0"/>
        <v>0</v>
      </c>
    </row>
    <row r="66" spans="1:1" x14ac:dyDescent="0.25">
      <c r="A66">
        <f t="shared" si="0"/>
        <v>0</v>
      </c>
    </row>
    <row r="67" spans="1:1" x14ac:dyDescent="0.25">
      <c r="A67">
        <f t="shared" si="0"/>
        <v>0</v>
      </c>
    </row>
    <row r="68" spans="1:1" x14ac:dyDescent="0.25">
      <c r="A68">
        <f t="shared" si="0"/>
        <v>0</v>
      </c>
    </row>
    <row r="69" spans="1:1" x14ac:dyDescent="0.25">
      <c r="A69">
        <f t="shared" si="0"/>
        <v>0</v>
      </c>
    </row>
    <row r="70" spans="1:1" x14ac:dyDescent="0.25">
      <c r="A70">
        <f t="shared" si="0"/>
        <v>0</v>
      </c>
    </row>
    <row r="71" spans="1:1" x14ac:dyDescent="0.25">
      <c r="A71">
        <f t="shared" si="0"/>
        <v>0</v>
      </c>
    </row>
    <row r="72" spans="1:1" x14ac:dyDescent="0.25">
      <c r="A72">
        <f t="shared" ref="A72:A106" si="1">IF(B72&lt;&gt;"",ROW(A66),0)</f>
        <v>0</v>
      </c>
    </row>
    <row r="73" spans="1:1" x14ac:dyDescent="0.25">
      <c r="A73">
        <f t="shared" si="1"/>
        <v>0</v>
      </c>
    </row>
    <row r="74" spans="1:1" x14ac:dyDescent="0.25">
      <c r="A74">
        <f t="shared" si="1"/>
        <v>0</v>
      </c>
    </row>
    <row r="75" spans="1:1" x14ac:dyDescent="0.25">
      <c r="A75">
        <f t="shared" si="1"/>
        <v>0</v>
      </c>
    </row>
    <row r="76" spans="1:1" x14ac:dyDescent="0.25">
      <c r="A76">
        <f t="shared" si="1"/>
        <v>0</v>
      </c>
    </row>
    <row r="77" spans="1:1" x14ac:dyDescent="0.25">
      <c r="A77">
        <f t="shared" si="1"/>
        <v>0</v>
      </c>
    </row>
    <row r="78" spans="1:1" x14ac:dyDescent="0.25">
      <c r="A78">
        <f t="shared" si="1"/>
        <v>0</v>
      </c>
    </row>
    <row r="79" spans="1:1" x14ac:dyDescent="0.25">
      <c r="A79">
        <f t="shared" si="1"/>
        <v>0</v>
      </c>
    </row>
    <row r="80" spans="1:1" x14ac:dyDescent="0.25">
      <c r="A80">
        <f t="shared" si="1"/>
        <v>0</v>
      </c>
    </row>
    <row r="81" spans="1:1" x14ac:dyDescent="0.25">
      <c r="A81">
        <f t="shared" si="1"/>
        <v>0</v>
      </c>
    </row>
    <row r="82" spans="1:1" x14ac:dyDescent="0.25">
      <c r="A82">
        <f t="shared" si="1"/>
        <v>0</v>
      </c>
    </row>
    <row r="83" spans="1:1" x14ac:dyDescent="0.25">
      <c r="A83">
        <f t="shared" si="1"/>
        <v>0</v>
      </c>
    </row>
    <row r="84" spans="1:1" x14ac:dyDescent="0.25">
      <c r="A84">
        <f t="shared" si="1"/>
        <v>0</v>
      </c>
    </row>
    <row r="85" spans="1:1" x14ac:dyDescent="0.25">
      <c r="A85">
        <f t="shared" si="1"/>
        <v>0</v>
      </c>
    </row>
    <row r="86" spans="1:1" x14ac:dyDescent="0.25">
      <c r="A86">
        <f t="shared" si="1"/>
        <v>0</v>
      </c>
    </row>
    <row r="87" spans="1:1" x14ac:dyDescent="0.25">
      <c r="A87">
        <f t="shared" si="1"/>
        <v>0</v>
      </c>
    </row>
    <row r="88" spans="1:1" x14ac:dyDescent="0.25">
      <c r="A88">
        <f t="shared" si="1"/>
        <v>0</v>
      </c>
    </row>
    <row r="89" spans="1:1" x14ac:dyDescent="0.25">
      <c r="A89">
        <f t="shared" si="1"/>
        <v>0</v>
      </c>
    </row>
    <row r="90" spans="1:1" x14ac:dyDescent="0.25">
      <c r="A90">
        <f t="shared" si="1"/>
        <v>0</v>
      </c>
    </row>
    <row r="91" spans="1:1" x14ac:dyDescent="0.25">
      <c r="A91">
        <f t="shared" si="1"/>
        <v>0</v>
      </c>
    </row>
    <row r="92" spans="1:1" x14ac:dyDescent="0.25">
      <c r="A92">
        <f t="shared" si="1"/>
        <v>0</v>
      </c>
    </row>
    <row r="93" spans="1:1" x14ac:dyDescent="0.25">
      <c r="A93">
        <f t="shared" si="1"/>
        <v>0</v>
      </c>
    </row>
    <row r="94" spans="1:1" x14ac:dyDescent="0.25">
      <c r="A94">
        <f t="shared" si="1"/>
        <v>0</v>
      </c>
    </row>
    <row r="95" spans="1:1" x14ac:dyDescent="0.25">
      <c r="A95">
        <f t="shared" si="1"/>
        <v>0</v>
      </c>
    </row>
    <row r="96" spans="1:1" x14ac:dyDescent="0.25">
      <c r="A96">
        <f t="shared" si="1"/>
        <v>0</v>
      </c>
    </row>
    <row r="97" spans="1:1" x14ac:dyDescent="0.25">
      <c r="A97">
        <f t="shared" si="1"/>
        <v>0</v>
      </c>
    </row>
    <row r="98" spans="1:1" x14ac:dyDescent="0.25">
      <c r="A98">
        <f t="shared" si="1"/>
        <v>0</v>
      </c>
    </row>
    <row r="99" spans="1:1" x14ac:dyDescent="0.25">
      <c r="A99">
        <f t="shared" si="1"/>
        <v>0</v>
      </c>
    </row>
    <row r="100" spans="1:1" x14ac:dyDescent="0.25">
      <c r="A100">
        <f t="shared" si="1"/>
        <v>0</v>
      </c>
    </row>
    <row r="101" spans="1:1" x14ac:dyDescent="0.25">
      <c r="A101">
        <f t="shared" si="1"/>
        <v>0</v>
      </c>
    </row>
    <row r="102" spans="1:1" x14ac:dyDescent="0.25">
      <c r="A102">
        <f t="shared" si="1"/>
        <v>0</v>
      </c>
    </row>
    <row r="103" spans="1:1" x14ac:dyDescent="0.25">
      <c r="A103">
        <f t="shared" si="1"/>
        <v>0</v>
      </c>
    </row>
    <row r="104" spans="1:1" x14ac:dyDescent="0.25">
      <c r="A104">
        <f t="shared" si="1"/>
        <v>0</v>
      </c>
    </row>
    <row r="105" spans="1:1" x14ac:dyDescent="0.25">
      <c r="A105">
        <f t="shared" si="1"/>
        <v>0</v>
      </c>
    </row>
    <row r="106" spans="1:1" x14ac:dyDescent="0.25">
      <c r="A106">
        <f t="shared" si="1"/>
        <v>0</v>
      </c>
    </row>
  </sheetData>
  <mergeCells count="620">
    <mergeCell ref="C5:C6"/>
    <mergeCell ref="E5:E6"/>
    <mergeCell ref="CE5:CE6"/>
    <mergeCell ref="NU5:NU6"/>
    <mergeCell ref="ZK5:ZK6"/>
    <mergeCell ref="ZF2:ZF6"/>
    <mergeCell ref="ZG2:ZG6"/>
    <mergeCell ref="ZH2:ZH6"/>
    <mergeCell ref="ZI2:ZI6"/>
    <mergeCell ref="ZJ2:ZJ6"/>
    <mergeCell ref="ZA2:ZA6"/>
    <mergeCell ref="ZB2:ZB6"/>
    <mergeCell ref="ZC2:ZC6"/>
    <mergeCell ref="ZD2:ZD6"/>
    <mergeCell ref="ZE2:ZE6"/>
    <mergeCell ref="YV2:YV6"/>
    <mergeCell ref="YW2:YW6"/>
    <mergeCell ref="YX2:YX6"/>
    <mergeCell ref="YY2:YY6"/>
    <mergeCell ref="YZ2:YZ6"/>
    <mergeCell ref="YQ2:YQ6"/>
    <mergeCell ref="YR2:YR6"/>
    <mergeCell ref="YS2:YS6"/>
    <mergeCell ref="YT2:YT6"/>
    <mergeCell ref="YU2:YU6"/>
    <mergeCell ref="YL2:YL6"/>
    <mergeCell ref="YM2:YM6"/>
    <mergeCell ref="YN2:YN6"/>
    <mergeCell ref="YO2:YO6"/>
    <mergeCell ref="YP2:YP6"/>
    <mergeCell ref="YG2:YG6"/>
    <mergeCell ref="YH2:YH6"/>
    <mergeCell ref="YI2:YI6"/>
    <mergeCell ref="YJ2:YJ6"/>
    <mergeCell ref="YK2:YK6"/>
    <mergeCell ref="YB2:YB6"/>
    <mergeCell ref="YC2:YC6"/>
    <mergeCell ref="YD2:YD6"/>
    <mergeCell ref="YE2:YE6"/>
    <mergeCell ref="YF2:YF6"/>
    <mergeCell ref="XW2:XW6"/>
    <mergeCell ref="XX2:XX6"/>
    <mergeCell ref="XY2:XY6"/>
    <mergeCell ref="XZ2:XZ6"/>
    <mergeCell ref="YA2:YA6"/>
    <mergeCell ref="XR2:XR6"/>
    <mergeCell ref="XS2:XS6"/>
    <mergeCell ref="XT2:XT6"/>
    <mergeCell ref="XU2:XU6"/>
    <mergeCell ref="XV2:XV6"/>
    <mergeCell ref="XM2:XM6"/>
    <mergeCell ref="XN2:XN6"/>
    <mergeCell ref="XO2:XO6"/>
    <mergeCell ref="XP2:XP6"/>
    <mergeCell ref="XQ2:XQ6"/>
    <mergeCell ref="XH2:XH6"/>
    <mergeCell ref="XI2:XI6"/>
    <mergeCell ref="XJ2:XJ6"/>
    <mergeCell ref="XK2:XK6"/>
    <mergeCell ref="XL2:XL6"/>
    <mergeCell ref="XC2:XC6"/>
    <mergeCell ref="XD2:XD6"/>
    <mergeCell ref="XE2:XE6"/>
    <mergeCell ref="XF2:XF6"/>
    <mergeCell ref="XG2:XG6"/>
    <mergeCell ref="WX2:WX6"/>
    <mergeCell ref="WY2:WY6"/>
    <mergeCell ref="WZ2:WZ6"/>
    <mergeCell ref="XA2:XA6"/>
    <mergeCell ref="XB2:XB6"/>
    <mergeCell ref="WS2:WS6"/>
    <mergeCell ref="WT2:WT6"/>
    <mergeCell ref="WU2:WU6"/>
    <mergeCell ref="WV2:WV6"/>
    <mergeCell ref="WW2:WW6"/>
    <mergeCell ref="WN2:WN6"/>
    <mergeCell ref="WO2:WO6"/>
    <mergeCell ref="WP2:WP6"/>
    <mergeCell ref="WQ2:WQ6"/>
    <mergeCell ref="WR2:WR6"/>
    <mergeCell ref="WI2:WI6"/>
    <mergeCell ref="WJ2:WJ6"/>
    <mergeCell ref="WK2:WK6"/>
    <mergeCell ref="WL2:WL6"/>
    <mergeCell ref="WM2:WM6"/>
    <mergeCell ref="WD2:WD6"/>
    <mergeCell ref="WE2:WE6"/>
    <mergeCell ref="WF2:WF6"/>
    <mergeCell ref="WG2:WG6"/>
    <mergeCell ref="WH2:WH6"/>
    <mergeCell ref="VY2:VY6"/>
    <mergeCell ref="VZ2:VZ6"/>
    <mergeCell ref="WA2:WA6"/>
    <mergeCell ref="WB2:WB6"/>
    <mergeCell ref="WC2:WC6"/>
    <mergeCell ref="VT2:VT6"/>
    <mergeCell ref="VU2:VU6"/>
    <mergeCell ref="VV2:VV6"/>
    <mergeCell ref="VW2:VW6"/>
    <mergeCell ref="VX2:VX6"/>
    <mergeCell ref="VO2:VO6"/>
    <mergeCell ref="VP2:VP6"/>
    <mergeCell ref="VQ2:VQ6"/>
    <mergeCell ref="VR2:VR6"/>
    <mergeCell ref="VS2:VS6"/>
    <mergeCell ref="VJ2:VJ6"/>
    <mergeCell ref="VK2:VK6"/>
    <mergeCell ref="VL2:VL6"/>
    <mergeCell ref="VM2:VM6"/>
    <mergeCell ref="VN2:VN6"/>
    <mergeCell ref="VE2:VE6"/>
    <mergeCell ref="VF2:VF6"/>
    <mergeCell ref="VG2:VG6"/>
    <mergeCell ref="VH2:VH6"/>
    <mergeCell ref="VI2:VI6"/>
    <mergeCell ref="UZ2:UZ6"/>
    <mergeCell ref="VA2:VA6"/>
    <mergeCell ref="VB2:VB6"/>
    <mergeCell ref="VC2:VC6"/>
    <mergeCell ref="VD2:VD6"/>
    <mergeCell ref="UU2:UU6"/>
    <mergeCell ref="UV2:UV6"/>
    <mergeCell ref="UW2:UW6"/>
    <mergeCell ref="UX2:UX6"/>
    <mergeCell ref="UY2:UY6"/>
    <mergeCell ref="UP2:UP6"/>
    <mergeCell ref="UQ2:UQ6"/>
    <mergeCell ref="UR2:UR6"/>
    <mergeCell ref="US2:US6"/>
    <mergeCell ref="UT2:UT6"/>
    <mergeCell ref="UK2:UK6"/>
    <mergeCell ref="UL2:UL6"/>
    <mergeCell ref="UM2:UM6"/>
    <mergeCell ref="UN2:UN6"/>
    <mergeCell ref="UO2:UO6"/>
    <mergeCell ref="UF2:UF6"/>
    <mergeCell ref="UG2:UG6"/>
    <mergeCell ref="UH2:UH6"/>
    <mergeCell ref="UI2:UI6"/>
    <mergeCell ref="UJ2:UJ6"/>
    <mergeCell ref="UA2:UA6"/>
    <mergeCell ref="UB2:UB6"/>
    <mergeCell ref="UC2:UC6"/>
    <mergeCell ref="UD2:UD6"/>
    <mergeCell ref="UE2:UE6"/>
    <mergeCell ref="TV2:TV6"/>
    <mergeCell ref="TW2:TW6"/>
    <mergeCell ref="TX2:TX6"/>
    <mergeCell ref="TY2:TY6"/>
    <mergeCell ref="TZ2:TZ6"/>
    <mergeCell ref="TQ2:TQ6"/>
    <mergeCell ref="TR2:TR6"/>
    <mergeCell ref="TS2:TS6"/>
    <mergeCell ref="TT2:TT6"/>
    <mergeCell ref="TU2:TU6"/>
    <mergeCell ref="TL2:TL6"/>
    <mergeCell ref="TM2:TM6"/>
    <mergeCell ref="TN2:TN6"/>
    <mergeCell ref="TO2:TO6"/>
    <mergeCell ref="TP2:TP6"/>
    <mergeCell ref="TG2:TG6"/>
    <mergeCell ref="TH2:TH6"/>
    <mergeCell ref="TI2:TI6"/>
    <mergeCell ref="TJ2:TJ6"/>
    <mergeCell ref="TK2:TK6"/>
    <mergeCell ref="TB2:TB6"/>
    <mergeCell ref="TC2:TC6"/>
    <mergeCell ref="TD2:TD6"/>
    <mergeCell ref="TE2:TE6"/>
    <mergeCell ref="TF2:TF6"/>
    <mergeCell ref="SW2:SW6"/>
    <mergeCell ref="SX2:SX6"/>
    <mergeCell ref="SY2:SY6"/>
    <mergeCell ref="SZ2:SZ6"/>
    <mergeCell ref="TA2:TA6"/>
    <mergeCell ref="SR2:SR6"/>
    <mergeCell ref="SS2:SS6"/>
    <mergeCell ref="ST2:ST6"/>
    <mergeCell ref="SU2:SU6"/>
    <mergeCell ref="SV2:SV6"/>
    <mergeCell ref="SM2:SM6"/>
    <mergeCell ref="SN2:SN6"/>
    <mergeCell ref="SO2:SO6"/>
    <mergeCell ref="SP2:SP6"/>
    <mergeCell ref="SQ2:SQ6"/>
    <mergeCell ref="SH2:SH6"/>
    <mergeCell ref="SI2:SI6"/>
    <mergeCell ref="SJ2:SJ6"/>
    <mergeCell ref="SK2:SK6"/>
    <mergeCell ref="SL2:SL6"/>
    <mergeCell ref="SC2:SC6"/>
    <mergeCell ref="SD2:SD6"/>
    <mergeCell ref="SE2:SE6"/>
    <mergeCell ref="SF2:SF6"/>
    <mergeCell ref="SG2:SG6"/>
    <mergeCell ref="RX2:RX6"/>
    <mergeCell ref="RY2:RY6"/>
    <mergeCell ref="RZ2:RZ6"/>
    <mergeCell ref="SA2:SA6"/>
    <mergeCell ref="SB2:SB6"/>
    <mergeCell ref="RS2:RS6"/>
    <mergeCell ref="RT2:RT6"/>
    <mergeCell ref="RU2:RU6"/>
    <mergeCell ref="RV2:RV6"/>
    <mergeCell ref="RW2:RW6"/>
    <mergeCell ref="RM2:RM6"/>
    <mergeCell ref="RN2:RN6"/>
    <mergeCell ref="RO2:RO6"/>
    <mergeCell ref="RP2:RP6"/>
    <mergeCell ref="RQ2:RQ6"/>
    <mergeCell ref="RH2:RH6"/>
    <mergeCell ref="RI2:RI6"/>
    <mergeCell ref="RJ2:RJ6"/>
    <mergeCell ref="RK2:RK6"/>
    <mergeCell ref="RL2:RL6"/>
    <mergeCell ref="RC2:RC6"/>
    <mergeCell ref="RD2:RD6"/>
    <mergeCell ref="RE2:RE6"/>
    <mergeCell ref="RF2:RF6"/>
    <mergeCell ref="RG2:RG6"/>
    <mergeCell ref="QX2:QX6"/>
    <mergeCell ref="QY2:QY6"/>
    <mergeCell ref="QZ2:QZ6"/>
    <mergeCell ref="RA2:RA6"/>
    <mergeCell ref="RB2:RB6"/>
    <mergeCell ref="QS2:QS6"/>
    <mergeCell ref="QT2:QT6"/>
    <mergeCell ref="QU2:QU6"/>
    <mergeCell ref="QV2:QV6"/>
    <mergeCell ref="QW2:QW6"/>
    <mergeCell ref="QN2:QN6"/>
    <mergeCell ref="QO2:QO6"/>
    <mergeCell ref="QP2:QP6"/>
    <mergeCell ref="QQ2:QQ6"/>
    <mergeCell ref="QR2:QR6"/>
    <mergeCell ref="QI2:QI6"/>
    <mergeCell ref="QJ2:QJ6"/>
    <mergeCell ref="QK2:QK6"/>
    <mergeCell ref="QL2:QL6"/>
    <mergeCell ref="QM2:QM6"/>
    <mergeCell ref="QD2:QD6"/>
    <mergeCell ref="QE2:QE6"/>
    <mergeCell ref="QF2:QF6"/>
    <mergeCell ref="QG2:QG6"/>
    <mergeCell ref="QH2:QH6"/>
    <mergeCell ref="PY2:PY6"/>
    <mergeCell ref="PZ2:PZ6"/>
    <mergeCell ref="QA2:QA6"/>
    <mergeCell ref="QB2:QB6"/>
    <mergeCell ref="QC2:QC6"/>
    <mergeCell ref="PT2:PT6"/>
    <mergeCell ref="PU2:PU6"/>
    <mergeCell ref="PV2:PV6"/>
    <mergeCell ref="PW2:PW6"/>
    <mergeCell ref="PX2:PX6"/>
    <mergeCell ref="PO2:PO6"/>
    <mergeCell ref="PP2:PP6"/>
    <mergeCell ref="PQ2:PQ6"/>
    <mergeCell ref="PR2:PR6"/>
    <mergeCell ref="PS2:PS6"/>
    <mergeCell ref="PJ2:PJ6"/>
    <mergeCell ref="PK2:PK6"/>
    <mergeCell ref="PL2:PL6"/>
    <mergeCell ref="PM2:PM6"/>
    <mergeCell ref="PN2:PN6"/>
    <mergeCell ref="PE2:PE6"/>
    <mergeCell ref="PF2:PF6"/>
    <mergeCell ref="PG2:PG6"/>
    <mergeCell ref="PH2:PH6"/>
    <mergeCell ref="PI2:PI6"/>
    <mergeCell ref="OZ2:OZ6"/>
    <mergeCell ref="PA2:PA6"/>
    <mergeCell ref="PB2:PB6"/>
    <mergeCell ref="PC2:PC6"/>
    <mergeCell ref="PD2:PD6"/>
    <mergeCell ref="OU2:OU6"/>
    <mergeCell ref="OV2:OV6"/>
    <mergeCell ref="OW2:OW6"/>
    <mergeCell ref="OX2:OX6"/>
    <mergeCell ref="OY2:OY6"/>
    <mergeCell ref="OP2:OP6"/>
    <mergeCell ref="OQ2:OQ6"/>
    <mergeCell ref="OR2:OR6"/>
    <mergeCell ref="OS2:OS6"/>
    <mergeCell ref="OT2:OT6"/>
    <mergeCell ref="OK2:OK6"/>
    <mergeCell ref="OL2:OL6"/>
    <mergeCell ref="OM2:OM6"/>
    <mergeCell ref="ON2:ON6"/>
    <mergeCell ref="OO2:OO6"/>
    <mergeCell ref="OF2:OF6"/>
    <mergeCell ref="OG2:OG6"/>
    <mergeCell ref="OH2:OH6"/>
    <mergeCell ref="OI2:OI6"/>
    <mergeCell ref="OJ2:OJ6"/>
    <mergeCell ref="OA2:OA6"/>
    <mergeCell ref="OB2:OB6"/>
    <mergeCell ref="OC2:OC6"/>
    <mergeCell ref="OD2:OD6"/>
    <mergeCell ref="OE2:OE6"/>
    <mergeCell ref="NV2:NV6"/>
    <mergeCell ref="NW2:NW6"/>
    <mergeCell ref="NX2:NX6"/>
    <mergeCell ref="NY2:NY6"/>
    <mergeCell ref="NZ2:NZ6"/>
    <mergeCell ref="NP2:NP6"/>
    <mergeCell ref="NQ2:NQ6"/>
    <mergeCell ref="NR2:NR6"/>
    <mergeCell ref="NS2:NS6"/>
    <mergeCell ref="NT2:NT6"/>
    <mergeCell ref="NK2:NK6"/>
    <mergeCell ref="NL2:NL6"/>
    <mergeCell ref="NM2:NM6"/>
    <mergeCell ref="NN2:NN6"/>
    <mergeCell ref="NO2:NO6"/>
    <mergeCell ref="NF2:NF6"/>
    <mergeCell ref="NG2:NG6"/>
    <mergeCell ref="NH2:NH6"/>
    <mergeCell ref="NI2:NI6"/>
    <mergeCell ref="NJ2:NJ6"/>
    <mergeCell ref="NA2:NA6"/>
    <mergeCell ref="NB2:NB6"/>
    <mergeCell ref="NC2:NC6"/>
    <mergeCell ref="ND2:ND6"/>
    <mergeCell ref="NE2:NE6"/>
    <mergeCell ref="MV2:MV6"/>
    <mergeCell ref="MW2:MW6"/>
    <mergeCell ref="MX2:MX6"/>
    <mergeCell ref="MY2:MY6"/>
    <mergeCell ref="MZ2:MZ6"/>
    <mergeCell ref="MQ2:MQ6"/>
    <mergeCell ref="MR2:MR6"/>
    <mergeCell ref="MS2:MS6"/>
    <mergeCell ref="MT2:MT6"/>
    <mergeCell ref="MU2:MU6"/>
    <mergeCell ref="ML2:ML6"/>
    <mergeCell ref="MM2:MM6"/>
    <mergeCell ref="MN2:MN6"/>
    <mergeCell ref="MO2:MO6"/>
    <mergeCell ref="MP2:MP6"/>
    <mergeCell ref="MG2:MG6"/>
    <mergeCell ref="MH2:MH6"/>
    <mergeCell ref="MI2:MI6"/>
    <mergeCell ref="MJ2:MJ6"/>
    <mergeCell ref="MK2:MK6"/>
    <mergeCell ref="MB2:MB6"/>
    <mergeCell ref="MC2:MC6"/>
    <mergeCell ref="MD2:MD6"/>
    <mergeCell ref="ME2:ME6"/>
    <mergeCell ref="MF2:MF6"/>
    <mergeCell ref="LW2:LW6"/>
    <mergeCell ref="LX2:LX6"/>
    <mergeCell ref="LY2:LY6"/>
    <mergeCell ref="LZ2:LZ6"/>
    <mergeCell ref="MA2:MA6"/>
    <mergeCell ref="LR2:LR6"/>
    <mergeCell ref="LS2:LS6"/>
    <mergeCell ref="LT2:LT6"/>
    <mergeCell ref="LU2:LU6"/>
    <mergeCell ref="LV2:LV6"/>
    <mergeCell ref="LM2:LM6"/>
    <mergeCell ref="LN2:LN6"/>
    <mergeCell ref="LO2:LO6"/>
    <mergeCell ref="LP2:LP6"/>
    <mergeCell ref="LQ2:LQ6"/>
    <mergeCell ref="LH2:LH6"/>
    <mergeCell ref="LI2:LI6"/>
    <mergeCell ref="LJ2:LJ6"/>
    <mergeCell ref="LK2:LK6"/>
    <mergeCell ref="LL2:LL6"/>
    <mergeCell ref="LC2:LC6"/>
    <mergeCell ref="LD2:LD6"/>
    <mergeCell ref="LE2:LE6"/>
    <mergeCell ref="LF2:LF6"/>
    <mergeCell ref="LG2:LG6"/>
    <mergeCell ref="KX2:KX6"/>
    <mergeCell ref="KY2:KY6"/>
    <mergeCell ref="KZ2:KZ6"/>
    <mergeCell ref="LA2:LA6"/>
    <mergeCell ref="LB2:LB6"/>
    <mergeCell ref="KS2:KS6"/>
    <mergeCell ref="KT2:KT6"/>
    <mergeCell ref="KU2:KU6"/>
    <mergeCell ref="KV2:KV6"/>
    <mergeCell ref="KW2:KW6"/>
    <mergeCell ref="KN2:KN6"/>
    <mergeCell ref="KO2:KO6"/>
    <mergeCell ref="KP2:KP6"/>
    <mergeCell ref="KQ2:KQ6"/>
    <mergeCell ref="KR2:KR6"/>
    <mergeCell ref="KI2:KI6"/>
    <mergeCell ref="KJ2:KJ6"/>
    <mergeCell ref="KK2:KK6"/>
    <mergeCell ref="KL2:KL6"/>
    <mergeCell ref="KM2:KM6"/>
    <mergeCell ref="KD2:KD6"/>
    <mergeCell ref="KE2:KE6"/>
    <mergeCell ref="KF2:KF6"/>
    <mergeCell ref="KG2:KG6"/>
    <mergeCell ref="KH2:KH6"/>
    <mergeCell ref="JY2:JY6"/>
    <mergeCell ref="JZ2:JZ6"/>
    <mergeCell ref="KA2:KA6"/>
    <mergeCell ref="KB2:KB6"/>
    <mergeCell ref="KC2:KC6"/>
    <mergeCell ref="JT2:JT6"/>
    <mergeCell ref="JU2:JU6"/>
    <mergeCell ref="JV2:JV6"/>
    <mergeCell ref="JW2:JW6"/>
    <mergeCell ref="JX2:JX6"/>
    <mergeCell ref="JO2:JO6"/>
    <mergeCell ref="JP2:JP6"/>
    <mergeCell ref="JQ2:JQ6"/>
    <mergeCell ref="JR2:JR6"/>
    <mergeCell ref="JS2:JS6"/>
    <mergeCell ref="JJ2:JJ6"/>
    <mergeCell ref="JK2:JK6"/>
    <mergeCell ref="JL2:JL6"/>
    <mergeCell ref="JM2:JM6"/>
    <mergeCell ref="JN2:JN6"/>
    <mergeCell ref="JE2:JE6"/>
    <mergeCell ref="JF2:JF6"/>
    <mergeCell ref="JG2:JG6"/>
    <mergeCell ref="JH2:JH6"/>
    <mergeCell ref="JI2:JI6"/>
    <mergeCell ref="IZ2:IZ6"/>
    <mergeCell ref="JA2:JA6"/>
    <mergeCell ref="JB2:JB6"/>
    <mergeCell ref="JC2:JC6"/>
    <mergeCell ref="JD2:JD6"/>
    <mergeCell ref="IU2:IU6"/>
    <mergeCell ref="IV2:IV6"/>
    <mergeCell ref="IW2:IW6"/>
    <mergeCell ref="IX2:IX6"/>
    <mergeCell ref="IY2:IY6"/>
    <mergeCell ref="IP2:IP6"/>
    <mergeCell ref="IQ2:IQ6"/>
    <mergeCell ref="IR2:IR6"/>
    <mergeCell ref="IS2:IS6"/>
    <mergeCell ref="IT2:IT6"/>
    <mergeCell ref="IK2:IK6"/>
    <mergeCell ref="IL2:IL6"/>
    <mergeCell ref="IM2:IM6"/>
    <mergeCell ref="IN2:IN6"/>
    <mergeCell ref="IO2:IO6"/>
    <mergeCell ref="IF2:IF6"/>
    <mergeCell ref="IG2:IG6"/>
    <mergeCell ref="IH2:IH6"/>
    <mergeCell ref="II2:II6"/>
    <mergeCell ref="IJ2:IJ6"/>
    <mergeCell ref="IA2:IA6"/>
    <mergeCell ref="IB2:IB6"/>
    <mergeCell ref="IC2:IC6"/>
    <mergeCell ref="ID2:ID6"/>
    <mergeCell ref="IE2:IE6"/>
    <mergeCell ref="HV2:HV6"/>
    <mergeCell ref="HW2:HW6"/>
    <mergeCell ref="HX2:HX6"/>
    <mergeCell ref="HY2:HY6"/>
    <mergeCell ref="HZ2:HZ6"/>
    <mergeCell ref="HQ2:HQ6"/>
    <mergeCell ref="HR2:HR6"/>
    <mergeCell ref="HS2:HS6"/>
    <mergeCell ref="HT2:HT6"/>
    <mergeCell ref="HU2:HU6"/>
    <mergeCell ref="HL2:HL6"/>
    <mergeCell ref="HM2:HM6"/>
    <mergeCell ref="HN2:HN6"/>
    <mergeCell ref="HO2:HO6"/>
    <mergeCell ref="HP2:HP6"/>
    <mergeCell ref="HG2:HG6"/>
    <mergeCell ref="HH2:HH6"/>
    <mergeCell ref="HI2:HI6"/>
    <mergeCell ref="HJ2:HJ6"/>
    <mergeCell ref="HK2:HK6"/>
    <mergeCell ref="HB2:HB6"/>
    <mergeCell ref="HC2:HC6"/>
    <mergeCell ref="HD2:HD6"/>
    <mergeCell ref="HE2:HE6"/>
    <mergeCell ref="HF2:HF6"/>
    <mergeCell ref="GW2:GW6"/>
    <mergeCell ref="GX2:GX6"/>
    <mergeCell ref="GY2:GY6"/>
    <mergeCell ref="GZ2:GZ6"/>
    <mergeCell ref="HA2:HA6"/>
    <mergeCell ref="GR2:GR6"/>
    <mergeCell ref="GS2:GS6"/>
    <mergeCell ref="GT2:GT6"/>
    <mergeCell ref="GU2:GU6"/>
    <mergeCell ref="GV2:GV6"/>
    <mergeCell ref="GM2:GM6"/>
    <mergeCell ref="GN2:GN6"/>
    <mergeCell ref="GO2:GO6"/>
    <mergeCell ref="GP2:GP6"/>
    <mergeCell ref="GQ2:GQ6"/>
    <mergeCell ref="GH2:GH6"/>
    <mergeCell ref="GI2:GI6"/>
    <mergeCell ref="GJ2:GJ6"/>
    <mergeCell ref="GK2:GK6"/>
    <mergeCell ref="GL2:GL6"/>
    <mergeCell ref="GC2:GC6"/>
    <mergeCell ref="GD2:GD6"/>
    <mergeCell ref="GE2:GE6"/>
    <mergeCell ref="GF2:GF6"/>
    <mergeCell ref="GG2:GG6"/>
    <mergeCell ref="FW2:FW6"/>
    <mergeCell ref="FX2:FX6"/>
    <mergeCell ref="FY2:FY6"/>
    <mergeCell ref="FZ2:FZ6"/>
    <mergeCell ref="GA2:GA6"/>
    <mergeCell ref="FR2:FR6"/>
    <mergeCell ref="FS2:FS6"/>
    <mergeCell ref="FT2:FT6"/>
    <mergeCell ref="FU2:FU6"/>
    <mergeCell ref="FV2:FV6"/>
    <mergeCell ref="FM2:FM6"/>
    <mergeCell ref="FN2:FN6"/>
    <mergeCell ref="FO2:FO6"/>
    <mergeCell ref="FP2:FP6"/>
    <mergeCell ref="FQ2:FQ6"/>
    <mergeCell ref="FH2:FH6"/>
    <mergeCell ref="FI2:FI6"/>
    <mergeCell ref="FJ2:FJ6"/>
    <mergeCell ref="FK2:FK6"/>
    <mergeCell ref="FL2:FL6"/>
    <mergeCell ref="FC2:FC6"/>
    <mergeCell ref="FD2:FD6"/>
    <mergeCell ref="FE2:FE6"/>
    <mergeCell ref="FF2:FF6"/>
    <mergeCell ref="FG2:FG6"/>
    <mergeCell ref="EX2:EX6"/>
    <mergeCell ref="EY2:EY6"/>
    <mergeCell ref="EZ2:EZ6"/>
    <mergeCell ref="FA2:FA6"/>
    <mergeCell ref="FB2:FB6"/>
    <mergeCell ref="ES2:ES6"/>
    <mergeCell ref="ET2:ET6"/>
    <mergeCell ref="EU2:EU6"/>
    <mergeCell ref="EV2:EV6"/>
    <mergeCell ref="EW2:EW6"/>
    <mergeCell ref="EN2:EN6"/>
    <mergeCell ref="EO2:EO6"/>
    <mergeCell ref="EP2:EP6"/>
    <mergeCell ref="EQ2:EQ6"/>
    <mergeCell ref="ER2:ER6"/>
    <mergeCell ref="EI2:EI6"/>
    <mergeCell ref="EJ2:EJ6"/>
    <mergeCell ref="EK2:EK6"/>
    <mergeCell ref="EL2:EL6"/>
    <mergeCell ref="EM2:EM6"/>
    <mergeCell ref="ED2:ED6"/>
    <mergeCell ref="EE2:EE6"/>
    <mergeCell ref="EF2:EF6"/>
    <mergeCell ref="EG2:EG6"/>
    <mergeCell ref="EH2:EH6"/>
    <mergeCell ref="DY2:DY6"/>
    <mergeCell ref="DZ2:DZ6"/>
    <mergeCell ref="EA2:EA6"/>
    <mergeCell ref="EB2:EB6"/>
    <mergeCell ref="EC2:EC6"/>
    <mergeCell ref="DT2:DT6"/>
    <mergeCell ref="DU2:DU6"/>
    <mergeCell ref="DV2:DV6"/>
    <mergeCell ref="DW2:DW6"/>
    <mergeCell ref="DX2:DX6"/>
    <mergeCell ref="DO2:DO6"/>
    <mergeCell ref="DP2:DP6"/>
    <mergeCell ref="DQ2:DQ6"/>
    <mergeCell ref="DR2:DR6"/>
    <mergeCell ref="DS2:DS6"/>
    <mergeCell ref="DJ2:DJ6"/>
    <mergeCell ref="DK2:DK6"/>
    <mergeCell ref="DL2:DL6"/>
    <mergeCell ref="DM2:DM6"/>
    <mergeCell ref="DN2:DN6"/>
    <mergeCell ref="DE2:DE6"/>
    <mergeCell ref="DF2:DF6"/>
    <mergeCell ref="DG2:DG6"/>
    <mergeCell ref="DH2:DH6"/>
    <mergeCell ref="DI2:DI6"/>
    <mergeCell ref="CZ2:CZ6"/>
    <mergeCell ref="DA2:DA6"/>
    <mergeCell ref="DB2:DB6"/>
    <mergeCell ref="DC2:DC6"/>
    <mergeCell ref="DD2:DD6"/>
    <mergeCell ref="CU2:CU6"/>
    <mergeCell ref="CV2:CV6"/>
    <mergeCell ref="CW2:CW6"/>
    <mergeCell ref="CX2:CX6"/>
    <mergeCell ref="CY2:CY6"/>
    <mergeCell ref="CP2:CP6"/>
    <mergeCell ref="CQ2:CQ6"/>
    <mergeCell ref="CR2:CR6"/>
    <mergeCell ref="CS2:CS6"/>
    <mergeCell ref="CT2:CT6"/>
    <mergeCell ref="CK2:CK6"/>
    <mergeCell ref="CL2:CL6"/>
    <mergeCell ref="CM2:CM6"/>
    <mergeCell ref="CN2:CN6"/>
    <mergeCell ref="CO2:CO6"/>
    <mergeCell ref="CF2:CF6"/>
    <mergeCell ref="CG2:CG6"/>
    <mergeCell ref="CH2:CH6"/>
    <mergeCell ref="CI2:CI6"/>
    <mergeCell ref="CJ2:CJ6"/>
    <mergeCell ref="AF5:AJ5"/>
    <mergeCell ref="F5:J5"/>
    <mergeCell ref="K5:O5"/>
    <mergeCell ref="P5:T5"/>
    <mergeCell ref="U5:Y5"/>
    <mergeCell ref="Z5:AD5"/>
    <mergeCell ref="BO5:BS5"/>
    <mergeCell ref="BT5:BX5"/>
    <mergeCell ref="BY5:CC5"/>
    <mergeCell ref="AK5:AO5"/>
    <mergeCell ref="AP5:AT5"/>
    <mergeCell ref="AU5:AY5"/>
    <mergeCell ref="AZ5:BD5"/>
    <mergeCell ref="BE5:BI5"/>
    <mergeCell ref="BJ5:BN5"/>
  </mergeCells>
  <conditionalFormatting sqref="CF2 F6:CC6">
    <cfRule type="expression" dxfId="18" priority="6">
      <formula>IF(F2=0,TRUE,FALSE)</formula>
    </cfRule>
  </conditionalFormatting>
  <conditionalFormatting sqref="CG2:NT2">
    <cfRule type="expression" dxfId="17" priority="4">
      <formula>IF(CG2=0,TRUE,FALSE)</formula>
    </cfRule>
  </conditionalFormatting>
  <conditionalFormatting sqref="NV2">
    <cfRule type="expression" dxfId="16" priority="3">
      <formula>IF(NV2=0,TRUE,FALSE)</formula>
    </cfRule>
  </conditionalFormatting>
  <conditionalFormatting sqref="NW2:RR2">
    <cfRule type="expression" dxfId="15" priority="2">
      <formula>IF(NW2=0,TRUE,FALSE)</formula>
    </cfRule>
  </conditionalFormatting>
  <conditionalFormatting sqref="RS2:ZJ2">
    <cfRule type="expression" dxfId="14" priority="1">
      <formula>IF(RS2=0,TRUE,FALSE)</formula>
    </cfRule>
  </conditionalFormatting>
  <pageMargins left="0.7" right="0.7" top="0.75" bottom="0.75" header="0.3" footer="0.3"/>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32683-4B46-4EE1-B16A-896C05A77493}">
  <sheetPr codeName="Sheet23"/>
  <dimension ref="A1:ABK103"/>
  <sheetViews>
    <sheetView workbookViewId="0">
      <selection activeCell="B3" sqref="B3"/>
    </sheetView>
  </sheetViews>
  <sheetFormatPr defaultRowHeight="15" x14ac:dyDescent="0.25"/>
  <cols>
    <col min="5" max="5" width="15.42578125" bestFit="1" customWidth="1"/>
    <col min="6" max="80" width="2.85546875" customWidth="1"/>
    <col min="83" max="183" width="2.7109375" customWidth="1"/>
    <col min="184" max="383" width="2.7109375" hidden="1" customWidth="1"/>
    <col min="386" max="485" width="2.7109375" customWidth="1"/>
    <col min="486" max="686" width="0" hidden="1" customWidth="1"/>
    <col min="688" max="688" width="3.7109375" bestFit="1" customWidth="1"/>
    <col min="689" max="739" width="2.7109375" customWidth="1"/>
  </cols>
  <sheetData>
    <row r="1" spans="1:739" x14ac:dyDescent="0.25">
      <c r="A1">
        <v>5</v>
      </c>
      <c r="E1" t="s">
        <v>305</v>
      </c>
    </row>
    <row r="2" spans="1:739" ht="52.5" customHeight="1" x14ac:dyDescent="0.25">
      <c r="F2" t="str">
        <f>'Clinical resources'!F5</f>
        <v>Caseload 1</v>
      </c>
      <c r="G2" t="str">
        <f>F2</f>
        <v>Caseload 1</v>
      </c>
      <c r="H2" t="str">
        <f>G2</f>
        <v>Caseload 1</v>
      </c>
      <c r="I2" t="str">
        <f>H2</f>
        <v>Caseload 1</v>
      </c>
      <c r="J2" t="str">
        <f>I2</f>
        <v>Caseload 1</v>
      </c>
      <c r="K2" t="str">
        <f>'Clinical resources'!K5</f>
        <v>Caseload 2</v>
      </c>
      <c r="L2" t="str">
        <f>K2</f>
        <v>Caseload 2</v>
      </c>
      <c r="M2" t="str">
        <f>L2</f>
        <v>Caseload 2</v>
      </c>
      <c r="N2" t="str">
        <f>M2</f>
        <v>Caseload 2</v>
      </c>
      <c r="O2" t="str">
        <f>N2</f>
        <v>Caseload 2</v>
      </c>
      <c r="P2" t="str">
        <f>'Clinical resources'!P5</f>
        <v>Caseload 3</v>
      </c>
      <c r="Q2" t="str">
        <f>P2</f>
        <v>Caseload 3</v>
      </c>
      <c r="R2" t="str">
        <f>Q2</f>
        <v>Caseload 3</v>
      </c>
      <c r="S2" t="str">
        <f>R2</f>
        <v>Caseload 3</v>
      </c>
      <c r="T2" t="str">
        <f>S2</f>
        <v>Caseload 3</v>
      </c>
      <c r="U2" t="str">
        <f>'Clinical resources'!U5</f>
        <v>Caseload 4</v>
      </c>
      <c r="V2" t="str">
        <f>U2</f>
        <v>Caseload 4</v>
      </c>
      <c r="W2" t="str">
        <f>V2</f>
        <v>Caseload 4</v>
      </c>
      <c r="X2" t="str">
        <f>W2</f>
        <v>Caseload 4</v>
      </c>
      <c r="Y2" t="str">
        <f>X2</f>
        <v>Caseload 4</v>
      </c>
      <c r="Z2" t="str">
        <f>'Clinical resources'!Z5</f>
        <v>Caseload 5</v>
      </c>
      <c r="AA2" t="str">
        <f>Z2</f>
        <v>Caseload 5</v>
      </c>
      <c r="AB2" t="str">
        <f>AA2</f>
        <v>Caseload 5</v>
      </c>
      <c r="AC2" t="str">
        <f>AB2</f>
        <v>Caseload 5</v>
      </c>
      <c r="AD2" t="str">
        <f>AC2</f>
        <v>Caseload 5</v>
      </c>
      <c r="AE2" t="str">
        <f>'Clinical resources'!AF5</f>
        <v>Caseload 6</v>
      </c>
      <c r="AF2" t="str">
        <f>AE2</f>
        <v>Caseload 6</v>
      </c>
      <c r="AG2" t="str">
        <f>AF2</f>
        <v>Caseload 6</v>
      </c>
      <c r="AH2" t="str">
        <f>AG2</f>
        <v>Caseload 6</v>
      </c>
      <c r="AI2" t="str">
        <f>AH2</f>
        <v>Caseload 6</v>
      </c>
      <c r="AJ2" t="str">
        <f>'Clinical resources'!AK5</f>
        <v>Caseload 7</v>
      </c>
      <c r="AK2" t="str">
        <f>AJ2</f>
        <v>Caseload 7</v>
      </c>
      <c r="AL2" t="str">
        <f>AK2</f>
        <v>Caseload 7</v>
      </c>
      <c r="AM2" t="str">
        <f>AL2</f>
        <v>Caseload 7</v>
      </c>
      <c r="AN2" t="str">
        <f>AM2</f>
        <v>Caseload 7</v>
      </c>
      <c r="AO2" t="str">
        <f>'Clinical resources'!AP5</f>
        <v>Caseload 8</v>
      </c>
      <c r="AP2" t="str">
        <f>AO2</f>
        <v>Caseload 8</v>
      </c>
      <c r="AQ2" t="str">
        <f>AP2</f>
        <v>Caseload 8</v>
      </c>
      <c r="AR2" t="str">
        <f>AQ2</f>
        <v>Caseload 8</v>
      </c>
      <c r="AS2" t="str">
        <f>AR2</f>
        <v>Caseload 8</v>
      </c>
      <c r="AT2" t="str">
        <f>'Clinical resources'!AU5</f>
        <v>Caseload 9</v>
      </c>
      <c r="AU2" t="str">
        <f>AT2</f>
        <v>Caseload 9</v>
      </c>
      <c r="AV2" t="str">
        <f>AU2</f>
        <v>Caseload 9</v>
      </c>
      <c r="AW2" t="str">
        <f>AV2</f>
        <v>Caseload 9</v>
      </c>
      <c r="AX2" t="str">
        <f>AW2</f>
        <v>Caseload 9</v>
      </c>
      <c r="AY2" t="str">
        <f>'Clinical resources'!AZ5</f>
        <v>Caseload 10</v>
      </c>
      <c r="AZ2" t="str">
        <f>AY2</f>
        <v>Caseload 10</v>
      </c>
      <c r="BA2" t="str">
        <f>AZ2</f>
        <v>Caseload 10</v>
      </c>
      <c r="BB2" t="str">
        <f>BA2</f>
        <v>Caseload 10</v>
      </c>
      <c r="BC2" t="str">
        <f>BB2</f>
        <v>Caseload 10</v>
      </c>
      <c r="BD2" t="str">
        <f>'Clinical resources'!BE5</f>
        <v>Caseload 11</v>
      </c>
      <c r="BE2" t="str">
        <f>BD2</f>
        <v>Caseload 11</v>
      </c>
      <c r="BF2" t="str">
        <f>BE2</f>
        <v>Caseload 11</v>
      </c>
      <c r="BG2" t="str">
        <f>BF2</f>
        <v>Caseload 11</v>
      </c>
      <c r="BH2" t="str">
        <f>BG2</f>
        <v>Caseload 11</v>
      </c>
      <c r="BI2" t="str">
        <f>'Clinical resources'!BJ5</f>
        <v>Caseload 12</v>
      </c>
      <c r="BJ2" t="str">
        <f>BI2</f>
        <v>Caseload 12</v>
      </c>
      <c r="BK2" t="str">
        <f>BJ2</f>
        <v>Caseload 12</v>
      </c>
      <c r="BL2" t="str">
        <f>BK2</f>
        <v>Caseload 12</v>
      </c>
      <c r="BM2" t="str">
        <f>BL2</f>
        <v>Caseload 12</v>
      </c>
      <c r="BN2" t="str">
        <f>'Clinical resources'!BO5</f>
        <v>Caseload 13</v>
      </c>
      <c r="BO2" t="str">
        <f>BN2</f>
        <v>Caseload 13</v>
      </c>
      <c r="BP2" t="str">
        <f>BO2</f>
        <v>Caseload 13</v>
      </c>
      <c r="BQ2" t="str">
        <f>BP2</f>
        <v>Caseload 13</v>
      </c>
      <c r="BR2" t="str">
        <f>BQ2</f>
        <v>Caseload 13</v>
      </c>
      <c r="BS2" t="str">
        <f>'Clinical resources'!BT5</f>
        <v>Caseload 14</v>
      </c>
      <c r="BT2" t="str">
        <f>BS2</f>
        <v>Caseload 14</v>
      </c>
      <c r="BU2" t="str">
        <f>BT2</f>
        <v>Caseload 14</v>
      </c>
      <c r="BV2" t="str">
        <f>BU2</f>
        <v>Caseload 14</v>
      </c>
      <c r="BW2" t="str">
        <f>BV2</f>
        <v>Caseload 14</v>
      </c>
      <c r="BX2" t="str">
        <f>'Clinical resources'!BY5</f>
        <v>Caseload 15</v>
      </c>
      <c r="BY2" t="str">
        <f>BX2</f>
        <v>Caseload 15</v>
      </c>
      <c r="BZ2" t="str">
        <f>BY2</f>
        <v>Caseload 15</v>
      </c>
      <c r="CA2" t="str">
        <f>BZ2</f>
        <v>Caseload 15</v>
      </c>
      <c r="CB2" t="str">
        <f>CA2</f>
        <v>Caseload 15</v>
      </c>
    </row>
    <row r="3" spans="1:739" s="185" customFormat="1" ht="54.75" customHeight="1" x14ac:dyDescent="0.25">
      <c r="C3" s="185" t="s">
        <v>306</v>
      </c>
      <c r="E3" s="185" t="s">
        <v>295</v>
      </c>
      <c r="F3" s="188">
        <f>'Clinical resources'!F6</f>
        <v>0</v>
      </c>
      <c r="G3" s="188">
        <f>'Clinical resources'!G6</f>
        <v>0</v>
      </c>
      <c r="H3" s="188">
        <f>'Clinical resources'!H6</f>
        <v>0</v>
      </c>
      <c r="I3" s="188">
        <f>'Clinical resources'!I6</f>
        <v>0</v>
      </c>
      <c r="J3" s="188">
        <f>'Clinical resources'!J6</f>
        <v>0</v>
      </c>
      <c r="K3" s="188">
        <f>'Clinical resources'!K6</f>
        <v>0</v>
      </c>
      <c r="L3" s="188">
        <f>'Clinical resources'!L6</f>
        <v>0</v>
      </c>
      <c r="M3" s="188">
        <f>'Clinical resources'!M6</f>
        <v>0</v>
      </c>
      <c r="N3" s="188">
        <f>'Clinical resources'!N6</f>
        <v>0</v>
      </c>
      <c r="O3" s="188">
        <f>'Clinical resources'!O6</f>
        <v>0</v>
      </c>
      <c r="P3" s="188">
        <f>'Clinical resources'!P6</f>
        <v>0</v>
      </c>
      <c r="Q3" s="188">
        <f>'Clinical resources'!Q6</f>
        <v>0</v>
      </c>
      <c r="R3" s="188">
        <f>'Clinical resources'!R6</f>
        <v>0</v>
      </c>
      <c r="S3" s="188">
        <f>'Clinical resources'!S6</f>
        <v>0</v>
      </c>
      <c r="T3" s="188">
        <f>'Clinical resources'!T6</f>
        <v>0</v>
      </c>
      <c r="U3" s="188">
        <f>'Clinical resources'!U6</f>
        <v>0</v>
      </c>
      <c r="V3" s="188">
        <f>'Clinical resources'!V6</f>
        <v>0</v>
      </c>
      <c r="W3" s="188">
        <f>'Clinical resources'!W6</f>
        <v>0</v>
      </c>
      <c r="X3" s="188">
        <f>'Clinical resources'!X6</f>
        <v>0</v>
      </c>
      <c r="Y3" s="188">
        <f>'Clinical resources'!Y6</f>
        <v>0</v>
      </c>
      <c r="Z3" s="188">
        <f>'Clinical resources'!Z6</f>
        <v>0</v>
      </c>
      <c r="AA3" s="188">
        <f>'Clinical resources'!AA6</f>
        <v>0</v>
      </c>
      <c r="AB3" s="188">
        <f>'Clinical resources'!AB6</f>
        <v>0</v>
      </c>
      <c r="AC3" s="188">
        <f>'Clinical resources'!AC6</f>
        <v>0</v>
      </c>
      <c r="AD3" s="188">
        <f>'Clinical resources'!AD6</f>
        <v>0</v>
      </c>
      <c r="AE3" s="188">
        <f>'Clinical resources'!AF6</f>
        <v>0</v>
      </c>
      <c r="AF3" s="188">
        <f>'Clinical resources'!AG6</f>
        <v>0</v>
      </c>
      <c r="AG3" s="188">
        <f>'Clinical resources'!AH6</f>
        <v>0</v>
      </c>
      <c r="AH3" s="188">
        <f>'Clinical resources'!AI6</f>
        <v>0</v>
      </c>
      <c r="AI3" s="188">
        <f>'Clinical resources'!AJ6</f>
        <v>0</v>
      </c>
      <c r="AJ3" s="188">
        <f>'Clinical resources'!AK6</f>
        <v>0</v>
      </c>
      <c r="AK3" s="188">
        <f>'Clinical resources'!AL6</f>
        <v>0</v>
      </c>
      <c r="AL3" s="188">
        <f>'Clinical resources'!AM6</f>
        <v>0</v>
      </c>
      <c r="AM3" s="188">
        <f>'Clinical resources'!AN6</f>
        <v>0</v>
      </c>
      <c r="AN3" s="188">
        <f>'Clinical resources'!AO6</f>
        <v>0</v>
      </c>
      <c r="AO3" s="188">
        <f>'Clinical resources'!AP6</f>
        <v>0</v>
      </c>
      <c r="AP3" s="188">
        <f>'Clinical resources'!AQ6</f>
        <v>0</v>
      </c>
      <c r="AQ3" s="188">
        <f>'Clinical resources'!AR6</f>
        <v>0</v>
      </c>
      <c r="AR3" s="188">
        <f>'Clinical resources'!AS6</f>
        <v>0</v>
      </c>
      <c r="AS3" s="188">
        <f>'Clinical resources'!AT6</f>
        <v>0</v>
      </c>
      <c r="AT3" s="188">
        <f>'Clinical resources'!AU6</f>
        <v>0</v>
      </c>
      <c r="AU3" s="188">
        <f>'Clinical resources'!AV6</f>
        <v>0</v>
      </c>
      <c r="AV3" s="188">
        <f>'Clinical resources'!AW6</f>
        <v>0</v>
      </c>
      <c r="AW3" s="188">
        <f>'Clinical resources'!AX6</f>
        <v>0</v>
      </c>
      <c r="AX3" s="188">
        <f>'Clinical resources'!AY6</f>
        <v>0</v>
      </c>
      <c r="AY3" s="188">
        <f>'Clinical resources'!AZ6</f>
        <v>0</v>
      </c>
      <c r="AZ3" s="188">
        <f>'Clinical resources'!BA6</f>
        <v>0</v>
      </c>
      <c r="BA3" s="188">
        <f>'Clinical resources'!BB6</f>
        <v>0</v>
      </c>
      <c r="BB3" s="188">
        <f>'Clinical resources'!BC6</f>
        <v>0</v>
      </c>
      <c r="BC3" s="188">
        <f>'Clinical resources'!BD6</f>
        <v>0</v>
      </c>
      <c r="BD3" s="188">
        <f>'Clinical resources'!BE6</f>
        <v>0</v>
      </c>
      <c r="BE3" s="188">
        <f>'Clinical resources'!BF6</f>
        <v>0</v>
      </c>
      <c r="BF3" s="188">
        <f>'Clinical resources'!BG6</f>
        <v>0</v>
      </c>
      <c r="BG3" s="188">
        <f>'Clinical resources'!BH6</f>
        <v>0</v>
      </c>
      <c r="BH3" s="188">
        <f>'Clinical resources'!BI6</f>
        <v>0</v>
      </c>
      <c r="BI3" s="188">
        <f>'Clinical resources'!BJ6</f>
        <v>0</v>
      </c>
      <c r="BJ3" s="188">
        <f>'Clinical resources'!BK6</f>
        <v>0</v>
      </c>
      <c r="BK3" s="188">
        <f>'Clinical resources'!BL6</f>
        <v>0</v>
      </c>
      <c r="BL3" s="188">
        <f>'Clinical resources'!BM6</f>
        <v>0</v>
      </c>
      <c r="BM3" s="188">
        <f>'Clinical resources'!BN6</f>
        <v>0</v>
      </c>
      <c r="BN3" s="188">
        <f>'Clinical resources'!BO6</f>
        <v>0</v>
      </c>
      <c r="BO3" s="188">
        <f>'Clinical resources'!BP6</f>
        <v>0</v>
      </c>
      <c r="BP3" s="188">
        <f>'Clinical resources'!BQ6</f>
        <v>0</v>
      </c>
      <c r="BQ3" s="188">
        <f>'Clinical resources'!BR6</f>
        <v>0</v>
      </c>
      <c r="BR3" s="188">
        <f>'Clinical resources'!BS6</f>
        <v>0</v>
      </c>
      <c r="BS3" s="188">
        <f>'Clinical resources'!BT6</f>
        <v>0</v>
      </c>
      <c r="BT3" s="188">
        <f>'Clinical resources'!BU6</f>
        <v>0</v>
      </c>
      <c r="BU3" s="188">
        <f>'Clinical resources'!BV6</f>
        <v>0</v>
      </c>
      <c r="BV3" s="188">
        <f>'Clinical resources'!BW6</f>
        <v>0</v>
      </c>
      <c r="BW3" s="188">
        <f>'Clinical resources'!BX6</f>
        <v>0</v>
      </c>
      <c r="BX3" s="188">
        <f>'Clinical resources'!BY6</f>
        <v>0</v>
      </c>
      <c r="BY3" s="188">
        <f>'Clinical resources'!BZ6</f>
        <v>0</v>
      </c>
      <c r="BZ3" s="188">
        <f>'Clinical resources'!CA6</f>
        <v>0</v>
      </c>
      <c r="CA3" s="188">
        <f>'Clinical resources'!CB6</f>
        <v>0</v>
      </c>
      <c r="CB3" s="188">
        <f>'Clinical resources'!CC6</f>
        <v>0</v>
      </c>
      <c r="CE3" s="185" t="s">
        <v>300</v>
      </c>
      <c r="CF3" s="188">
        <f>'Clinical resources'!CF6</f>
        <v>0</v>
      </c>
      <c r="CG3" s="188">
        <f>'Clinical resources'!CG6</f>
        <v>0</v>
      </c>
      <c r="CH3" s="188">
        <f>'Clinical resources'!CH6</f>
        <v>0</v>
      </c>
      <c r="CI3" s="188">
        <f>'Clinical resources'!CI6</f>
        <v>0</v>
      </c>
      <c r="CJ3" s="188">
        <f>'Clinical resources'!CJ6</f>
        <v>0</v>
      </c>
      <c r="CK3" s="188">
        <f>'Clinical resources'!CK6</f>
        <v>0</v>
      </c>
      <c r="CL3" s="188">
        <f>'Clinical resources'!CL6</f>
        <v>0</v>
      </c>
      <c r="CM3" s="188">
        <f>'Clinical resources'!CM6</f>
        <v>0</v>
      </c>
      <c r="CN3" s="188">
        <f>'Clinical resources'!CN6</f>
        <v>0</v>
      </c>
      <c r="CO3" s="188">
        <f>'Clinical resources'!CO6</f>
        <v>0</v>
      </c>
      <c r="CP3" s="188">
        <f>'Clinical resources'!CP6</f>
        <v>0</v>
      </c>
      <c r="CQ3" s="188">
        <f>'Clinical resources'!CQ6</f>
        <v>0</v>
      </c>
      <c r="CR3" s="188">
        <f>'Clinical resources'!CR6</f>
        <v>0</v>
      </c>
      <c r="CS3" s="188">
        <f>'Clinical resources'!CS6</f>
        <v>0</v>
      </c>
      <c r="CT3" s="188">
        <f>'Clinical resources'!CT6</f>
        <v>0</v>
      </c>
      <c r="CU3" s="188">
        <f>'Clinical resources'!CU6</f>
        <v>0</v>
      </c>
      <c r="CV3" s="188">
        <f>'Clinical resources'!CV6</f>
        <v>0</v>
      </c>
      <c r="CW3" s="188">
        <f>'Clinical resources'!CW6</f>
        <v>0</v>
      </c>
      <c r="CX3" s="188">
        <f>'Clinical resources'!CX6</f>
        <v>0</v>
      </c>
      <c r="CY3" s="188">
        <f>'Clinical resources'!CY6</f>
        <v>0</v>
      </c>
      <c r="CZ3" s="188">
        <f>'Clinical resources'!CZ6</f>
        <v>0</v>
      </c>
      <c r="DA3" s="188">
        <f>'Clinical resources'!DA6</f>
        <v>0</v>
      </c>
      <c r="DB3" s="188">
        <f>'Clinical resources'!DB6</f>
        <v>0</v>
      </c>
      <c r="DC3" s="188">
        <f>'Clinical resources'!DC6</f>
        <v>0</v>
      </c>
      <c r="DD3" s="188">
        <f>'Clinical resources'!DD6</f>
        <v>0</v>
      </c>
      <c r="DE3" s="188">
        <f>'Clinical resources'!DE6</f>
        <v>0</v>
      </c>
      <c r="DF3" s="188">
        <f>'Clinical resources'!DF6</f>
        <v>0</v>
      </c>
      <c r="DG3" s="188">
        <f>'Clinical resources'!DG6</f>
        <v>0</v>
      </c>
      <c r="DH3" s="188">
        <f>'Clinical resources'!DH6</f>
        <v>0</v>
      </c>
      <c r="DI3" s="188">
        <f>'Clinical resources'!DI6</f>
        <v>0</v>
      </c>
      <c r="DJ3" s="188">
        <f>'Clinical resources'!DJ6</f>
        <v>0</v>
      </c>
      <c r="DK3" s="188">
        <f>'Clinical resources'!DK6</f>
        <v>0</v>
      </c>
      <c r="DL3" s="188">
        <f>'Clinical resources'!DL6</f>
        <v>0</v>
      </c>
      <c r="DM3" s="188">
        <f>'Clinical resources'!DM6</f>
        <v>0</v>
      </c>
      <c r="DN3" s="188">
        <f>'Clinical resources'!DN6</f>
        <v>0</v>
      </c>
      <c r="DO3" s="188">
        <f>'Clinical resources'!DO6</f>
        <v>0</v>
      </c>
      <c r="DP3" s="188">
        <f>'Clinical resources'!DP6</f>
        <v>0</v>
      </c>
      <c r="DQ3" s="188">
        <f>'Clinical resources'!DQ6</f>
        <v>0</v>
      </c>
      <c r="DR3" s="188">
        <f>'Clinical resources'!DR6</f>
        <v>0</v>
      </c>
      <c r="DS3" s="188">
        <f>'Clinical resources'!DS6</f>
        <v>0</v>
      </c>
      <c r="DT3" s="188">
        <f>'Clinical resources'!DT6</f>
        <v>0</v>
      </c>
      <c r="DU3" s="188">
        <f>'Clinical resources'!DU6</f>
        <v>0</v>
      </c>
      <c r="DV3" s="188">
        <f>'Clinical resources'!DV6</f>
        <v>0</v>
      </c>
      <c r="DW3" s="188">
        <f>'Clinical resources'!DW6</f>
        <v>0</v>
      </c>
      <c r="DX3" s="188">
        <f>'Clinical resources'!DX6</f>
        <v>0</v>
      </c>
      <c r="DY3" s="188">
        <f>'Clinical resources'!DY6</f>
        <v>0</v>
      </c>
      <c r="DZ3" s="188">
        <f>'Clinical resources'!DZ6</f>
        <v>0</v>
      </c>
      <c r="EA3" s="188">
        <f>'Clinical resources'!EA6</f>
        <v>0</v>
      </c>
      <c r="EB3" s="188">
        <f>'Clinical resources'!EB6</f>
        <v>0</v>
      </c>
      <c r="EC3" s="188">
        <f>'Clinical resources'!EC6</f>
        <v>0</v>
      </c>
      <c r="ED3" s="188">
        <f>'Clinical resources'!ED6</f>
        <v>0</v>
      </c>
      <c r="EE3" s="188">
        <f>'Clinical resources'!EE6</f>
        <v>0</v>
      </c>
      <c r="EF3" s="188">
        <f>'Clinical resources'!EF6</f>
        <v>0</v>
      </c>
      <c r="EG3" s="188">
        <f>'Clinical resources'!EG6</f>
        <v>0</v>
      </c>
      <c r="EH3" s="188">
        <f>'Clinical resources'!EH6</f>
        <v>0</v>
      </c>
      <c r="EI3" s="188">
        <f>'Clinical resources'!EI6</f>
        <v>0</v>
      </c>
      <c r="EJ3" s="188">
        <f>'Clinical resources'!EJ6</f>
        <v>0</v>
      </c>
      <c r="EK3" s="188">
        <f>'Clinical resources'!EK6</f>
        <v>0</v>
      </c>
      <c r="EL3" s="188">
        <f>'Clinical resources'!EL6</f>
        <v>0</v>
      </c>
      <c r="EM3" s="188">
        <f>'Clinical resources'!EM6</f>
        <v>0</v>
      </c>
      <c r="EN3" s="188">
        <f>'Clinical resources'!EN6</f>
        <v>0</v>
      </c>
      <c r="EO3" s="188">
        <f>'Clinical resources'!EO6</f>
        <v>0</v>
      </c>
      <c r="EP3" s="188">
        <f>'Clinical resources'!EP6</f>
        <v>0</v>
      </c>
      <c r="EQ3" s="188">
        <f>'Clinical resources'!EQ6</f>
        <v>0</v>
      </c>
      <c r="ER3" s="188">
        <f>'Clinical resources'!ER6</f>
        <v>0</v>
      </c>
      <c r="ES3" s="188">
        <f>'Clinical resources'!ES6</f>
        <v>0</v>
      </c>
      <c r="ET3" s="188">
        <f>'Clinical resources'!ET6</f>
        <v>0</v>
      </c>
      <c r="EU3" s="188">
        <f>'Clinical resources'!EU6</f>
        <v>0</v>
      </c>
      <c r="EV3" s="188">
        <f>'Clinical resources'!EV6</f>
        <v>0</v>
      </c>
      <c r="EW3" s="188">
        <f>'Clinical resources'!EW6</f>
        <v>0</v>
      </c>
      <c r="EX3" s="188">
        <f>'Clinical resources'!EX6</f>
        <v>0</v>
      </c>
      <c r="EY3" s="188">
        <f>'Clinical resources'!EY6</f>
        <v>0</v>
      </c>
      <c r="EZ3" s="188">
        <f>'Clinical resources'!EZ6</f>
        <v>0</v>
      </c>
      <c r="FA3" s="188">
        <f>'Clinical resources'!FA6</f>
        <v>0</v>
      </c>
      <c r="FB3" s="188">
        <f>'Clinical resources'!FB6</f>
        <v>0</v>
      </c>
      <c r="FC3" s="188">
        <f>'Clinical resources'!FC6</f>
        <v>0</v>
      </c>
      <c r="FD3" s="188">
        <f>'Clinical resources'!FD6</f>
        <v>0</v>
      </c>
      <c r="FE3" s="188">
        <f>'Clinical resources'!FE6</f>
        <v>0</v>
      </c>
      <c r="FF3" s="188">
        <f>'Clinical resources'!FF6</f>
        <v>0</v>
      </c>
      <c r="FG3" s="188">
        <f>'Clinical resources'!FG6</f>
        <v>0</v>
      </c>
      <c r="FH3" s="188">
        <f>'Clinical resources'!FH6</f>
        <v>0</v>
      </c>
      <c r="FI3" s="188">
        <f>'Clinical resources'!FI6</f>
        <v>0</v>
      </c>
      <c r="FJ3" s="188">
        <f>'Clinical resources'!FJ6</f>
        <v>0</v>
      </c>
      <c r="FK3" s="188">
        <f>'Clinical resources'!FK6</f>
        <v>0</v>
      </c>
      <c r="FL3" s="188">
        <f>'Clinical resources'!FL6</f>
        <v>0</v>
      </c>
      <c r="FM3" s="188">
        <f>'Clinical resources'!FM6</f>
        <v>0</v>
      </c>
      <c r="FN3" s="188">
        <f>'Clinical resources'!FN6</f>
        <v>0</v>
      </c>
      <c r="FO3" s="188">
        <f>'Clinical resources'!FO6</f>
        <v>0</v>
      </c>
      <c r="FP3" s="188">
        <f>'Clinical resources'!FP6</f>
        <v>0</v>
      </c>
      <c r="FQ3" s="188">
        <f>'Clinical resources'!FQ6</f>
        <v>0</v>
      </c>
      <c r="FR3" s="188">
        <f>'Clinical resources'!FR6</f>
        <v>0</v>
      </c>
      <c r="FS3" s="188">
        <f>'Clinical resources'!FS6</f>
        <v>0</v>
      </c>
      <c r="FT3" s="188">
        <f>'Clinical resources'!FT6</f>
        <v>0</v>
      </c>
      <c r="FU3" s="188">
        <f>'Clinical resources'!FU6</f>
        <v>0</v>
      </c>
      <c r="FV3" s="188">
        <f>'Clinical resources'!FV6</f>
        <v>0</v>
      </c>
      <c r="FW3" s="188">
        <f>'Clinical resources'!FW6</f>
        <v>0</v>
      </c>
      <c r="FX3" s="188">
        <f>'Clinical resources'!FX6</f>
        <v>0</v>
      </c>
      <c r="FY3" s="188">
        <f>'Clinical resources'!FY6</f>
        <v>0</v>
      </c>
      <c r="FZ3" s="188">
        <f>'Clinical resources'!FZ6</f>
        <v>0</v>
      </c>
      <c r="GA3" s="188">
        <f>'Clinical resources'!GA6</f>
        <v>0</v>
      </c>
      <c r="NU3" s="185" t="s">
        <v>301</v>
      </c>
      <c r="NV3" s="188">
        <f>'Clinical resources'!NV6</f>
        <v>0</v>
      </c>
      <c r="NW3" s="188">
        <f>'Clinical resources'!NW6</f>
        <v>0</v>
      </c>
      <c r="NX3" s="188">
        <f>'Clinical resources'!NX6</f>
        <v>0</v>
      </c>
      <c r="NY3" s="188">
        <f>'Clinical resources'!NY6</f>
        <v>0</v>
      </c>
      <c r="NZ3" s="188">
        <f>'Clinical resources'!NZ6</f>
        <v>0</v>
      </c>
      <c r="OA3" s="188">
        <f>'Clinical resources'!OA6</f>
        <v>0</v>
      </c>
      <c r="OB3" s="188">
        <f>'Clinical resources'!OB6</f>
        <v>0</v>
      </c>
      <c r="OC3" s="188">
        <f>'Clinical resources'!OC6</f>
        <v>0</v>
      </c>
      <c r="OD3" s="188">
        <f>'Clinical resources'!OD6</f>
        <v>0</v>
      </c>
      <c r="OE3" s="188">
        <f>'Clinical resources'!OE6</f>
        <v>0</v>
      </c>
      <c r="OF3" s="188">
        <f>'Clinical resources'!OF6</f>
        <v>0</v>
      </c>
      <c r="OG3" s="188">
        <f>'Clinical resources'!OG6</f>
        <v>0</v>
      </c>
      <c r="OH3" s="188">
        <f>'Clinical resources'!OH6</f>
        <v>0</v>
      </c>
      <c r="OI3" s="188">
        <f>'Clinical resources'!OI6</f>
        <v>0</v>
      </c>
      <c r="OJ3" s="188">
        <f>'Clinical resources'!OJ6</f>
        <v>0</v>
      </c>
      <c r="OK3" s="188">
        <f>'Clinical resources'!OK6</f>
        <v>0</v>
      </c>
      <c r="OL3" s="188">
        <f>'Clinical resources'!OL6</f>
        <v>0</v>
      </c>
      <c r="OM3" s="188">
        <f>'Clinical resources'!OM6</f>
        <v>0</v>
      </c>
      <c r="ON3" s="188">
        <f>'Clinical resources'!ON6</f>
        <v>0</v>
      </c>
      <c r="OO3" s="188">
        <f>'Clinical resources'!OO6</f>
        <v>0</v>
      </c>
      <c r="OP3" s="188">
        <f>'Clinical resources'!OP6</f>
        <v>0</v>
      </c>
      <c r="OQ3" s="188">
        <f>'Clinical resources'!OQ6</f>
        <v>0</v>
      </c>
      <c r="OR3" s="188">
        <f>'Clinical resources'!OR6</f>
        <v>0</v>
      </c>
      <c r="OS3" s="188">
        <f>'Clinical resources'!OS6</f>
        <v>0</v>
      </c>
      <c r="OT3" s="188">
        <f>'Clinical resources'!OT6</f>
        <v>0</v>
      </c>
      <c r="OU3" s="188">
        <f>'Clinical resources'!OU6</f>
        <v>0</v>
      </c>
      <c r="OV3" s="188">
        <f>'Clinical resources'!OV6</f>
        <v>0</v>
      </c>
      <c r="OW3" s="188">
        <f>'Clinical resources'!OW6</f>
        <v>0</v>
      </c>
      <c r="OX3" s="188">
        <f>'Clinical resources'!OX6</f>
        <v>0</v>
      </c>
      <c r="OY3" s="188">
        <f>'Clinical resources'!OY6</f>
        <v>0</v>
      </c>
      <c r="OZ3" s="188">
        <f>'Clinical resources'!OZ6</f>
        <v>0</v>
      </c>
      <c r="PA3" s="188">
        <f>'Clinical resources'!PA6</f>
        <v>0</v>
      </c>
      <c r="PB3" s="188">
        <f>'Clinical resources'!PB6</f>
        <v>0</v>
      </c>
      <c r="PC3" s="188">
        <f>'Clinical resources'!PC6</f>
        <v>0</v>
      </c>
      <c r="PD3" s="188">
        <f>'Clinical resources'!PD6</f>
        <v>0</v>
      </c>
      <c r="PE3" s="188">
        <f>'Clinical resources'!PE6</f>
        <v>0</v>
      </c>
      <c r="PF3" s="188">
        <f>'Clinical resources'!PF6</f>
        <v>0</v>
      </c>
      <c r="PG3" s="188">
        <f>'Clinical resources'!PG6</f>
        <v>0</v>
      </c>
      <c r="PH3" s="188">
        <f>'Clinical resources'!PH6</f>
        <v>0</v>
      </c>
      <c r="PI3" s="188">
        <f>'Clinical resources'!PI6</f>
        <v>0</v>
      </c>
      <c r="PJ3" s="188">
        <f>'Clinical resources'!PJ6</f>
        <v>0</v>
      </c>
      <c r="PK3" s="188">
        <f>'Clinical resources'!PK6</f>
        <v>0</v>
      </c>
      <c r="PL3" s="188">
        <f>'Clinical resources'!PL6</f>
        <v>0</v>
      </c>
      <c r="PM3" s="188">
        <f>'Clinical resources'!PM6</f>
        <v>0</v>
      </c>
      <c r="PN3" s="188">
        <f>'Clinical resources'!PN6</f>
        <v>0</v>
      </c>
      <c r="PO3" s="188">
        <f>'Clinical resources'!PO6</f>
        <v>0</v>
      </c>
      <c r="PP3" s="188">
        <f>'Clinical resources'!PP6</f>
        <v>0</v>
      </c>
      <c r="PQ3" s="188">
        <f>'Clinical resources'!PQ6</f>
        <v>0</v>
      </c>
      <c r="PR3" s="188">
        <f>'Clinical resources'!PR6</f>
        <v>0</v>
      </c>
      <c r="PS3" s="188">
        <f>'Clinical resources'!PS6</f>
        <v>0</v>
      </c>
      <c r="PT3" s="188">
        <f>'Clinical resources'!PT6</f>
        <v>0</v>
      </c>
      <c r="PU3" s="188">
        <f>'Clinical resources'!PU6</f>
        <v>0</v>
      </c>
      <c r="PV3" s="188">
        <f>'Clinical resources'!PV6</f>
        <v>0</v>
      </c>
      <c r="PW3" s="188">
        <f>'Clinical resources'!PW6</f>
        <v>0</v>
      </c>
      <c r="PX3" s="188">
        <f>'Clinical resources'!PX6</f>
        <v>0</v>
      </c>
      <c r="PY3" s="188">
        <f>'Clinical resources'!PY6</f>
        <v>0</v>
      </c>
      <c r="PZ3" s="188">
        <f>'Clinical resources'!PZ6</f>
        <v>0</v>
      </c>
      <c r="QA3" s="188">
        <f>'Clinical resources'!QA6</f>
        <v>0</v>
      </c>
      <c r="QB3" s="188">
        <f>'Clinical resources'!QB6</f>
        <v>0</v>
      </c>
      <c r="QC3" s="188">
        <f>'Clinical resources'!QC6</f>
        <v>0</v>
      </c>
      <c r="QD3" s="188">
        <f>'Clinical resources'!QD6</f>
        <v>0</v>
      </c>
      <c r="QE3" s="188">
        <f>'Clinical resources'!QE6</f>
        <v>0</v>
      </c>
      <c r="QF3" s="188">
        <f>'Clinical resources'!QF6</f>
        <v>0</v>
      </c>
      <c r="QG3" s="188">
        <f>'Clinical resources'!QG6</f>
        <v>0</v>
      </c>
      <c r="QH3" s="188">
        <f>'Clinical resources'!QH6</f>
        <v>0</v>
      </c>
      <c r="QI3" s="188">
        <f>'Clinical resources'!QI6</f>
        <v>0</v>
      </c>
      <c r="QJ3" s="188">
        <f>'Clinical resources'!QJ6</f>
        <v>0</v>
      </c>
      <c r="QK3" s="188">
        <f>'Clinical resources'!QK6</f>
        <v>0</v>
      </c>
      <c r="QL3" s="188">
        <f>'Clinical resources'!QL6</f>
        <v>0</v>
      </c>
      <c r="QM3" s="188">
        <f>'Clinical resources'!QM6</f>
        <v>0</v>
      </c>
      <c r="QN3" s="188">
        <f>'Clinical resources'!QN6</f>
        <v>0</v>
      </c>
      <c r="QO3" s="188">
        <f>'Clinical resources'!QO6</f>
        <v>0</v>
      </c>
      <c r="QP3" s="188">
        <f>'Clinical resources'!QP6</f>
        <v>0</v>
      </c>
      <c r="QQ3" s="188">
        <f>'Clinical resources'!QQ6</f>
        <v>0</v>
      </c>
      <c r="QR3" s="188">
        <f>'Clinical resources'!QR6</f>
        <v>0</v>
      </c>
      <c r="QS3" s="188">
        <f>'Clinical resources'!QS6</f>
        <v>0</v>
      </c>
      <c r="QT3" s="188">
        <f>'Clinical resources'!QT6</f>
        <v>0</v>
      </c>
      <c r="QU3" s="188">
        <f>'Clinical resources'!QU6</f>
        <v>0</v>
      </c>
      <c r="QV3" s="188">
        <f>'Clinical resources'!QV6</f>
        <v>0</v>
      </c>
      <c r="QW3" s="188">
        <f>'Clinical resources'!QW6</f>
        <v>0</v>
      </c>
      <c r="QX3" s="188">
        <f>'Clinical resources'!QX6</f>
        <v>0</v>
      </c>
      <c r="QY3" s="188">
        <f>'Clinical resources'!QY6</f>
        <v>0</v>
      </c>
      <c r="QZ3" s="188">
        <f>'Clinical resources'!QZ6</f>
        <v>0</v>
      </c>
      <c r="RA3" s="188">
        <f>'Clinical resources'!RA6</f>
        <v>0</v>
      </c>
      <c r="RB3" s="188">
        <f>'Clinical resources'!RB6</f>
        <v>0</v>
      </c>
      <c r="RC3" s="188">
        <f>'Clinical resources'!RC6</f>
        <v>0</v>
      </c>
      <c r="RD3" s="188">
        <f>'Clinical resources'!RD6</f>
        <v>0</v>
      </c>
      <c r="RE3" s="188">
        <f>'Clinical resources'!RE6</f>
        <v>0</v>
      </c>
      <c r="RF3" s="188">
        <f>'Clinical resources'!RF6</f>
        <v>0</v>
      </c>
      <c r="RG3" s="188">
        <f>'Clinical resources'!RG6</f>
        <v>0</v>
      </c>
      <c r="RH3" s="188">
        <f>'Clinical resources'!RH6</f>
        <v>0</v>
      </c>
      <c r="RI3" s="188">
        <f>'Clinical resources'!RI6</f>
        <v>0</v>
      </c>
      <c r="RJ3" s="188">
        <f>'Clinical resources'!RJ6</f>
        <v>0</v>
      </c>
      <c r="RK3" s="188">
        <f>'Clinical resources'!RK6</f>
        <v>0</v>
      </c>
      <c r="RL3" s="188">
        <f>'Clinical resources'!RL6</f>
        <v>0</v>
      </c>
      <c r="RM3" s="188">
        <f>'Clinical resources'!RM6</f>
        <v>0</v>
      </c>
      <c r="RN3" s="188">
        <f>'Clinical resources'!RN6</f>
        <v>0</v>
      </c>
      <c r="RO3" s="188">
        <f>'Clinical resources'!RO6</f>
        <v>0</v>
      </c>
      <c r="RP3" s="188">
        <f>'Clinical resources'!RP6</f>
        <v>0</v>
      </c>
      <c r="RQ3" s="188">
        <f>'Clinical resources'!RQ6</f>
        <v>0</v>
      </c>
      <c r="ZL3" s="184">
        <f ca="1">'Clinical resources'!ZL6</f>
        <v>44228</v>
      </c>
      <c r="ZM3" s="184">
        <f ca="1">'Clinical resources'!ZM6</f>
        <v>44235</v>
      </c>
      <c r="ZN3" s="184">
        <f ca="1">'Clinical resources'!ZN6</f>
        <v>44242</v>
      </c>
      <c r="ZO3" s="184">
        <f ca="1">'Clinical resources'!ZO6</f>
        <v>44249</v>
      </c>
      <c r="ZP3" s="184">
        <f ca="1">'Clinical resources'!ZP6</f>
        <v>44256</v>
      </c>
      <c r="ZQ3" s="184">
        <f ca="1">'Clinical resources'!ZQ6</f>
        <v>44263</v>
      </c>
      <c r="ZR3" s="184">
        <f ca="1">'Clinical resources'!ZR6</f>
        <v>44270</v>
      </c>
      <c r="ZS3" s="184">
        <f ca="1">'Clinical resources'!ZS6</f>
        <v>44277</v>
      </c>
      <c r="ZT3" s="184">
        <f ca="1">'Clinical resources'!ZT6</f>
        <v>44284</v>
      </c>
      <c r="ZU3" s="184">
        <f ca="1">'Clinical resources'!ZU6</f>
        <v>44291</v>
      </c>
      <c r="ZV3" s="184">
        <f ca="1">'Clinical resources'!ZV6</f>
        <v>44298</v>
      </c>
      <c r="ZW3" s="184">
        <f ca="1">'Clinical resources'!ZW6</f>
        <v>44305</v>
      </c>
      <c r="ZX3" s="184">
        <f ca="1">'Clinical resources'!ZX6</f>
        <v>44312</v>
      </c>
      <c r="ZY3" s="184">
        <f ca="1">'Clinical resources'!ZY6</f>
        <v>44319</v>
      </c>
      <c r="ZZ3" s="184">
        <f ca="1">'Clinical resources'!ZZ6</f>
        <v>44326</v>
      </c>
      <c r="AAA3" s="184">
        <f ca="1">'Clinical resources'!AAA6</f>
        <v>44333</v>
      </c>
      <c r="AAB3" s="184">
        <f ca="1">'Clinical resources'!AAB6</f>
        <v>44340</v>
      </c>
      <c r="AAC3" s="184">
        <f ca="1">'Clinical resources'!AAC6</f>
        <v>44347</v>
      </c>
      <c r="AAD3" s="184">
        <f ca="1">'Clinical resources'!AAD6</f>
        <v>44354</v>
      </c>
      <c r="AAE3" s="184">
        <f ca="1">'Clinical resources'!AAE6</f>
        <v>44361</v>
      </c>
      <c r="AAF3" s="184">
        <f ca="1">'Clinical resources'!AAF6</f>
        <v>44368</v>
      </c>
      <c r="AAG3" s="184">
        <f ca="1">'Clinical resources'!AAG6</f>
        <v>44375</v>
      </c>
      <c r="AAH3" s="184">
        <f ca="1">'Clinical resources'!AAH6</f>
        <v>44382</v>
      </c>
      <c r="AAI3" s="184">
        <f ca="1">'Clinical resources'!AAI6</f>
        <v>44389</v>
      </c>
      <c r="AAJ3" s="184">
        <f ca="1">'Clinical resources'!AAJ6</f>
        <v>44396</v>
      </c>
      <c r="AAK3" s="184">
        <f ca="1">'Clinical resources'!AAK6</f>
        <v>44403</v>
      </c>
      <c r="AAL3" s="184">
        <f ca="1">'Clinical resources'!AAL6</f>
        <v>44410</v>
      </c>
      <c r="AAM3" s="184">
        <f ca="1">'Clinical resources'!AAM6</f>
        <v>44417</v>
      </c>
      <c r="AAN3" s="184">
        <f ca="1">'Clinical resources'!AAN6</f>
        <v>44424</v>
      </c>
      <c r="AAO3" s="184">
        <f ca="1">'Clinical resources'!AAO6</f>
        <v>44431</v>
      </c>
      <c r="AAP3" s="184">
        <f ca="1">'Clinical resources'!AAP6</f>
        <v>44438</v>
      </c>
      <c r="AAQ3" s="184">
        <f ca="1">'Clinical resources'!AAQ6</f>
        <v>44445</v>
      </c>
      <c r="AAR3" s="184">
        <f ca="1">'Clinical resources'!AAR6</f>
        <v>44452</v>
      </c>
      <c r="AAS3" s="184">
        <f ca="1">'Clinical resources'!AAS6</f>
        <v>44459</v>
      </c>
      <c r="AAT3" s="184">
        <f ca="1">'Clinical resources'!AAT6</f>
        <v>44466</v>
      </c>
      <c r="AAU3" s="184">
        <f ca="1">'Clinical resources'!AAU6</f>
        <v>44473</v>
      </c>
      <c r="AAV3" s="184">
        <f ca="1">'Clinical resources'!AAV6</f>
        <v>44480</v>
      </c>
      <c r="AAW3" s="184">
        <f ca="1">'Clinical resources'!AAW6</f>
        <v>44487</v>
      </c>
      <c r="AAX3" s="184">
        <f ca="1">'Clinical resources'!AAX6</f>
        <v>44494</v>
      </c>
      <c r="AAY3" s="184">
        <f ca="1">'Clinical resources'!AAY6</f>
        <v>44501</v>
      </c>
      <c r="AAZ3" s="184">
        <f ca="1">'Clinical resources'!AAZ6</f>
        <v>44508</v>
      </c>
      <c r="ABA3" s="184">
        <f ca="1">'Clinical resources'!ABA6</f>
        <v>44515</v>
      </c>
      <c r="ABB3" s="184">
        <f ca="1">'Clinical resources'!ABB6</f>
        <v>44522</v>
      </c>
      <c r="ABC3" s="184">
        <f ca="1">'Clinical resources'!ABC6</f>
        <v>44529</v>
      </c>
      <c r="ABD3" s="184">
        <f ca="1">'Clinical resources'!ABD6</f>
        <v>44536</v>
      </c>
      <c r="ABE3" s="184">
        <f ca="1">'Clinical resources'!ABE6</f>
        <v>44543</v>
      </c>
      <c r="ABF3" s="184">
        <f ca="1">'Clinical resources'!ABF6</f>
        <v>44550</v>
      </c>
      <c r="ABG3" s="184">
        <f ca="1">'Clinical resources'!ABG6</f>
        <v>44557</v>
      </c>
      <c r="ABH3" s="184">
        <f ca="1">'Clinical resources'!ABH6</f>
        <v>44564</v>
      </c>
      <c r="ABI3" s="184">
        <f ca="1">'Clinical resources'!ABI6</f>
        <v>44571</v>
      </c>
      <c r="ABJ3" s="184">
        <f ca="1">'Clinical resources'!ABJ6</f>
        <v>44578</v>
      </c>
      <c r="ABK3" s="184">
        <f ca="1">'Clinical resources'!ABK6</f>
        <v>44585</v>
      </c>
    </row>
    <row r="4" spans="1:739" x14ac:dyDescent="0.25">
      <c r="E4" t="str">
        <f>ROW(E1)&amp;". "&amp;'Clinical resources'!B7</f>
        <v xml:space="preserve">1. </v>
      </c>
      <c r="ZL4">
        <f>SUMIFS(INDEX('Capacity Backing (Hide)2'!$B$13:$CW$64,COLUMN(E1),0),'CR Backing (Hide)'!$CF4:$GA4,"X")</f>
        <v>0</v>
      </c>
    </row>
    <row r="5" spans="1:739" x14ac:dyDescent="0.25">
      <c r="E5" t="str">
        <f>ROW(E2)&amp;". "&amp;'Clinical resources'!B8</f>
        <v xml:space="preserve">2. </v>
      </c>
    </row>
    <row r="6" spans="1:739" x14ac:dyDescent="0.25">
      <c r="E6" t="str">
        <f>ROW(E3)&amp;". "&amp;'Clinical resources'!B9</f>
        <v xml:space="preserve">3. </v>
      </c>
    </row>
    <row r="7" spans="1:739" x14ac:dyDescent="0.25">
      <c r="E7" t="str">
        <f>ROW(E4)&amp;". "&amp;'Clinical resources'!B10</f>
        <v xml:space="preserve">4. </v>
      </c>
    </row>
    <row r="8" spans="1:739" x14ac:dyDescent="0.25">
      <c r="E8" t="str">
        <f>ROW(E5)&amp;". "&amp;'Clinical resources'!B11</f>
        <v xml:space="preserve">5. </v>
      </c>
    </row>
    <row r="9" spans="1:739" x14ac:dyDescent="0.25">
      <c r="E9" t="str">
        <f>ROW(E6)&amp;". "&amp;'Clinical resources'!B12</f>
        <v xml:space="preserve">6. </v>
      </c>
    </row>
    <row r="10" spans="1:739" x14ac:dyDescent="0.25">
      <c r="E10" t="str">
        <f>ROW(E7)&amp;". "&amp;'Clinical resources'!B13</f>
        <v xml:space="preserve">7. </v>
      </c>
    </row>
    <row r="11" spans="1:739" x14ac:dyDescent="0.25">
      <c r="E11" t="str">
        <f>ROW(E8)&amp;". "&amp;'Clinical resources'!B14</f>
        <v xml:space="preserve">8. </v>
      </c>
    </row>
    <row r="12" spans="1:739" x14ac:dyDescent="0.25">
      <c r="E12" t="str">
        <f>ROW(E9)&amp;". "&amp;'Clinical resources'!B15</f>
        <v xml:space="preserve">9. </v>
      </c>
    </row>
    <row r="13" spans="1:739" x14ac:dyDescent="0.25">
      <c r="E13" t="str">
        <f>ROW(E10)&amp;". "&amp;'Clinical resources'!B16</f>
        <v xml:space="preserve">10. </v>
      </c>
    </row>
    <row r="14" spans="1:739" x14ac:dyDescent="0.25">
      <c r="E14" t="str">
        <f>ROW(E11)&amp;". "&amp;'Clinical resources'!B17</f>
        <v xml:space="preserve">11. </v>
      </c>
    </row>
    <row r="15" spans="1:739" x14ac:dyDescent="0.25">
      <c r="E15" t="str">
        <f>ROW(E12)&amp;". "&amp;'Clinical resources'!B18</f>
        <v xml:space="preserve">12. </v>
      </c>
    </row>
    <row r="16" spans="1:739" x14ac:dyDescent="0.25">
      <c r="E16" t="str">
        <f>ROW(E13)&amp;". "&amp;'Clinical resources'!B19</f>
        <v xml:space="preserve">13. </v>
      </c>
    </row>
    <row r="17" spans="5:5" x14ac:dyDescent="0.25">
      <c r="E17" t="str">
        <f>ROW(E14)&amp;". "&amp;'Clinical resources'!B20</f>
        <v xml:space="preserve">14. </v>
      </c>
    </row>
    <row r="18" spans="5:5" x14ac:dyDescent="0.25">
      <c r="E18" t="str">
        <f>ROW(E15)&amp;". "&amp;'Clinical resources'!B21</f>
        <v xml:space="preserve">15. </v>
      </c>
    </row>
    <row r="19" spans="5:5" x14ac:dyDescent="0.25">
      <c r="E19" t="str">
        <f>ROW(E16)&amp;". "&amp;'Clinical resources'!B22</f>
        <v xml:space="preserve">16. </v>
      </c>
    </row>
    <row r="20" spans="5:5" x14ac:dyDescent="0.25">
      <c r="E20" t="str">
        <f>ROW(E17)&amp;". "&amp;'Clinical resources'!B23</f>
        <v xml:space="preserve">17. </v>
      </c>
    </row>
    <row r="21" spans="5:5" x14ac:dyDescent="0.25">
      <c r="E21" t="str">
        <f>ROW(E18)&amp;". "&amp;'Clinical resources'!B24</f>
        <v xml:space="preserve">18. </v>
      </c>
    </row>
    <row r="22" spans="5:5" x14ac:dyDescent="0.25">
      <c r="E22" t="str">
        <f>ROW(E19)&amp;". "&amp;'Clinical resources'!B25</f>
        <v xml:space="preserve">19. </v>
      </c>
    </row>
    <row r="23" spans="5:5" x14ac:dyDescent="0.25">
      <c r="E23" t="str">
        <f>ROW(E20)&amp;". "&amp;'Clinical resources'!B26</f>
        <v xml:space="preserve">20. </v>
      </c>
    </row>
    <row r="24" spans="5:5" x14ac:dyDescent="0.25">
      <c r="E24" t="str">
        <f>ROW(E21)&amp;". "&amp;'Clinical resources'!B27</f>
        <v xml:space="preserve">21. </v>
      </c>
    </row>
    <row r="25" spans="5:5" x14ac:dyDescent="0.25">
      <c r="E25" t="str">
        <f>ROW(E22)&amp;". "&amp;'Clinical resources'!B28</f>
        <v xml:space="preserve">22. </v>
      </c>
    </row>
    <row r="26" spans="5:5" x14ac:dyDescent="0.25">
      <c r="E26" t="str">
        <f>ROW(E23)&amp;". "&amp;'Clinical resources'!B29</f>
        <v xml:space="preserve">23. </v>
      </c>
    </row>
    <row r="27" spans="5:5" x14ac:dyDescent="0.25">
      <c r="E27" t="str">
        <f>ROW(E24)&amp;". "&amp;'Clinical resources'!B30</f>
        <v xml:space="preserve">24. </v>
      </c>
    </row>
    <row r="28" spans="5:5" x14ac:dyDescent="0.25">
      <c r="E28" t="str">
        <f>ROW(E25)&amp;". "&amp;'Clinical resources'!B31</f>
        <v xml:space="preserve">25. </v>
      </c>
    </row>
    <row r="29" spans="5:5" x14ac:dyDescent="0.25">
      <c r="E29" t="str">
        <f>ROW(E26)&amp;". "&amp;'Clinical resources'!B32</f>
        <v xml:space="preserve">26. </v>
      </c>
    </row>
    <row r="30" spans="5:5" x14ac:dyDescent="0.25">
      <c r="E30" t="str">
        <f>ROW(E27)&amp;". "&amp;'Clinical resources'!B33</f>
        <v xml:space="preserve">27. </v>
      </c>
    </row>
    <row r="31" spans="5:5" x14ac:dyDescent="0.25">
      <c r="E31" t="str">
        <f>ROW(E28)&amp;". "&amp;'Clinical resources'!B34</f>
        <v xml:space="preserve">28. </v>
      </c>
    </row>
    <row r="32" spans="5:5" x14ac:dyDescent="0.25">
      <c r="E32" t="str">
        <f>ROW(E29)&amp;". "&amp;'Clinical resources'!B35</f>
        <v xml:space="preserve">29. </v>
      </c>
    </row>
    <row r="33" spans="5:5" x14ac:dyDescent="0.25">
      <c r="E33" t="str">
        <f>ROW(E30)&amp;". "&amp;'Clinical resources'!B36</f>
        <v xml:space="preserve">30. </v>
      </c>
    </row>
    <row r="34" spans="5:5" x14ac:dyDescent="0.25">
      <c r="E34" t="str">
        <f>ROW(E31)&amp;". "&amp;'Clinical resources'!B37</f>
        <v xml:space="preserve">31. </v>
      </c>
    </row>
    <row r="35" spans="5:5" x14ac:dyDescent="0.25">
      <c r="E35" t="str">
        <f>ROW(E32)&amp;". "&amp;'Clinical resources'!B38</f>
        <v xml:space="preserve">32. </v>
      </c>
    </row>
    <row r="36" spans="5:5" x14ac:dyDescent="0.25">
      <c r="E36" t="str">
        <f>ROW(E33)&amp;". "&amp;'Clinical resources'!B39</f>
        <v xml:space="preserve">33. </v>
      </c>
    </row>
    <row r="37" spans="5:5" x14ac:dyDescent="0.25">
      <c r="E37" t="str">
        <f>ROW(E34)&amp;". "&amp;'Clinical resources'!B40</f>
        <v xml:space="preserve">34. </v>
      </c>
    </row>
    <row r="38" spans="5:5" x14ac:dyDescent="0.25">
      <c r="E38" t="str">
        <f>ROW(E35)&amp;". "&amp;'Clinical resources'!B41</f>
        <v xml:space="preserve">35. </v>
      </c>
    </row>
    <row r="39" spans="5:5" x14ac:dyDescent="0.25">
      <c r="E39" t="str">
        <f>ROW(E36)&amp;". "&amp;'Clinical resources'!B42</f>
        <v xml:space="preserve">36. </v>
      </c>
    </row>
    <row r="40" spans="5:5" x14ac:dyDescent="0.25">
      <c r="E40" t="str">
        <f>ROW(E37)&amp;". "&amp;'Clinical resources'!B43</f>
        <v xml:space="preserve">37. </v>
      </c>
    </row>
    <row r="41" spans="5:5" x14ac:dyDescent="0.25">
      <c r="E41" t="str">
        <f>ROW(E38)&amp;". "&amp;'Clinical resources'!B44</f>
        <v xml:space="preserve">38. </v>
      </c>
    </row>
    <row r="42" spans="5:5" x14ac:dyDescent="0.25">
      <c r="E42" t="str">
        <f>ROW(E39)&amp;". "&amp;'Clinical resources'!B45</f>
        <v xml:space="preserve">39. </v>
      </c>
    </row>
    <row r="43" spans="5:5" x14ac:dyDescent="0.25">
      <c r="E43" t="str">
        <f>ROW(E40)&amp;". "&amp;'Clinical resources'!B46</f>
        <v xml:space="preserve">40. </v>
      </c>
    </row>
    <row r="44" spans="5:5" x14ac:dyDescent="0.25">
      <c r="E44" t="str">
        <f>ROW(E41)&amp;". "&amp;'Clinical resources'!B47</f>
        <v xml:space="preserve">41. </v>
      </c>
    </row>
    <row r="45" spans="5:5" x14ac:dyDescent="0.25">
      <c r="E45" t="str">
        <f>ROW(E42)&amp;". "&amp;'Clinical resources'!B48</f>
        <v xml:space="preserve">42. </v>
      </c>
    </row>
    <row r="46" spans="5:5" x14ac:dyDescent="0.25">
      <c r="E46" t="str">
        <f>ROW(E43)&amp;". "&amp;'Clinical resources'!B49</f>
        <v xml:space="preserve">43. </v>
      </c>
    </row>
    <row r="47" spans="5:5" x14ac:dyDescent="0.25">
      <c r="E47" t="str">
        <f>ROW(E44)&amp;". "&amp;'Clinical resources'!B50</f>
        <v xml:space="preserve">44. </v>
      </c>
    </row>
    <row r="48" spans="5:5" x14ac:dyDescent="0.25">
      <c r="E48" t="str">
        <f>ROW(E45)&amp;". "&amp;'Clinical resources'!B51</f>
        <v xml:space="preserve">45. </v>
      </c>
    </row>
    <row r="49" spans="5:5" x14ac:dyDescent="0.25">
      <c r="E49" t="str">
        <f>ROW(E46)&amp;". "&amp;'Clinical resources'!B52</f>
        <v xml:space="preserve">46. </v>
      </c>
    </row>
    <row r="50" spans="5:5" x14ac:dyDescent="0.25">
      <c r="E50" t="str">
        <f>ROW(E47)&amp;". "&amp;'Clinical resources'!B53</f>
        <v xml:space="preserve">47. </v>
      </c>
    </row>
    <row r="51" spans="5:5" x14ac:dyDescent="0.25">
      <c r="E51" t="str">
        <f>ROW(E48)&amp;". "&amp;'Clinical resources'!B54</f>
        <v xml:space="preserve">48. </v>
      </c>
    </row>
    <row r="52" spans="5:5" x14ac:dyDescent="0.25">
      <c r="E52" t="str">
        <f>ROW(E49)&amp;". "&amp;'Clinical resources'!B55</f>
        <v xml:space="preserve">49. </v>
      </c>
    </row>
    <row r="53" spans="5:5" x14ac:dyDescent="0.25">
      <c r="E53" t="str">
        <f>ROW(E50)&amp;". "&amp;'Clinical resources'!B56</f>
        <v xml:space="preserve">50. </v>
      </c>
    </row>
    <row r="54" spans="5:5" x14ac:dyDescent="0.25">
      <c r="E54" t="str">
        <f>ROW(E51)&amp;". "&amp;'Clinical resources'!B57</f>
        <v xml:space="preserve">51. </v>
      </c>
    </row>
    <row r="55" spans="5:5" x14ac:dyDescent="0.25">
      <c r="E55" t="str">
        <f>ROW(E52)&amp;". "&amp;'Clinical resources'!B58</f>
        <v xml:space="preserve">52. </v>
      </c>
    </row>
    <row r="56" spans="5:5" x14ac:dyDescent="0.25">
      <c r="E56" t="str">
        <f>ROW(E53)&amp;". "&amp;'Clinical resources'!B59</f>
        <v xml:space="preserve">53. </v>
      </c>
    </row>
    <row r="57" spans="5:5" x14ac:dyDescent="0.25">
      <c r="E57" t="str">
        <f>ROW(E54)&amp;". "&amp;'Clinical resources'!B60</f>
        <v xml:space="preserve">54. </v>
      </c>
    </row>
    <row r="58" spans="5:5" x14ac:dyDescent="0.25">
      <c r="E58" t="str">
        <f>ROW(E55)&amp;". "&amp;'Clinical resources'!B61</f>
        <v xml:space="preserve">55. </v>
      </c>
    </row>
    <row r="59" spans="5:5" x14ac:dyDescent="0.25">
      <c r="E59" t="str">
        <f>ROW(E56)&amp;". "&amp;'Clinical resources'!B62</f>
        <v xml:space="preserve">56. </v>
      </c>
    </row>
    <row r="60" spans="5:5" x14ac:dyDescent="0.25">
      <c r="E60" t="str">
        <f>ROW(E57)&amp;". "&amp;'Clinical resources'!B63</f>
        <v xml:space="preserve">57. </v>
      </c>
    </row>
    <row r="61" spans="5:5" x14ac:dyDescent="0.25">
      <c r="E61" t="str">
        <f>ROW(E58)&amp;". "&amp;'Clinical resources'!B64</f>
        <v xml:space="preserve">58. </v>
      </c>
    </row>
    <row r="62" spans="5:5" x14ac:dyDescent="0.25">
      <c r="E62" t="str">
        <f>ROW(E59)&amp;". "&amp;'Clinical resources'!B65</f>
        <v xml:space="preserve">59. </v>
      </c>
    </row>
    <row r="63" spans="5:5" x14ac:dyDescent="0.25">
      <c r="E63" t="str">
        <f>ROW(E60)&amp;". "&amp;'Clinical resources'!B66</f>
        <v xml:space="preserve">60. </v>
      </c>
    </row>
    <row r="64" spans="5:5" x14ac:dyDescent="0.25">
      <c r="E64" t="str">
        <f>ROW(E61)&amp;". "&amp;'Clinical resources'!B67</f>
        <v xml:space="preserve">61. </v>
      </c>
    </row>
    <row r="65" spans="5:5" x14ac:dyDescent="0.25">
      <c r="E65" t="str">
        <f>ROW(E62)&amp;". "&amp;'Clinical resources'!B68</f>
        <v xml:space="preserve">62. </v>
      </c>
    </row>
    <row r="66" spans="5:5" x14ac:dyDescent="0.25">
      <c r="E66" t="str">
        <f>ROW(E63)&amp;". "&amp;'Clinical resources'!B69</f>
        <v xml:space="preserve">63. </v>
      </c>
    </row>
    <row r="67" spans="5:5" x14ac:dyDescent="0.25">
      <c r="E67" t="str">
        <f>ROW(E64)&amp;". "&amp;'Clinical resources'!B70</f>
        <v xml:space="preserve">64. </v>
      </c>
    </row>
    <row r="68" spans="5:5" x14ac:dyDescent="0.25">
      <c r="E68" t="str">
        <f>ROW(E65)&amp;". "&amp;'Clinical resources'!B71</f>
        <v xml:space="preserve">65. </v>
      </c>
    </row>
    <row r="69" spans="5:5" x14ac:dyDescent="0.25">
      <c r="E69" t="str">
        <f>ROW(E66)&amp;". "&amp;'Clinical resources'!B72</f>
        <v xml:space="preserve">66. </v>
      </c>
    </row>
    <row r="70" spans="5:5" x14ac:dyDescent="0.25">
      <c r="E70" t="str">
        <f>ROW(E67)&amp;". "&amp;'Clinical resources'!B73</f>
        <v xml:space="preserve">67. </v>
      </c>
    </row>
    <row r="71" spans="5:5" x14ac:dyDescent="0.25">
      <c r="E71" t="str">
        <f>ROW(E68)&amp;". "&amp;'Clinical resources'!B74</f>
        <v xml:space="preserve">68. </v>
      </c>
    </row>
    <row r="72" spans="5:5" x14ac:dyDescent="0.25">
      <c r="E72" t="str">
        <f>ROW(E69)&amp;". "&amp;'Clinical resources'!B75</f>
        <v xml:space="preserve">69. </v>
      </c>
    </row>
    <row r="73" spans="5:5" x14ac:dyDescent="0.25">
      <c r="E73" t="str">
        <f>ROW(E70)&amp;". "&amp;'Clinical resources'!B76</f>
        <v xml:space="preserve">70. </v>
      </c>
    </row>
    <row r="74" spans="5:5" x14ac:dyDescent="0.25">
      <c r="E74" t="str">
        <f>ROW(E71)&amp;". "&amp;'Clinical resources'!B77</f>
        <v xml:space="preserve">71. </v>
      </c>
    </row>
    <row r="75" spans="5:5" x14ac:dyDescent="0.25">
      <c r="E75" t="str">
        <f>ROW(E72)&amp;". "&amp;'Clinical resources'!B78</f>
        <v xml:space="preserve">72. </v>
      </c>
    </row>
    <row r="76" spans="5:5" x14ac:dyDescent="0.25">
      <c r="E76" t="str">
        <f>ROW(E73)&amp;". "&amp;'Clinical resources'!B79</f>
        <v xml:space="preserve">73. </v>
      </c>
    </row>
    <row r="77" spans="5:5" x14ac:dyDescent="0.25">
      <c r="E77" t="str">
        <f>ROW(E74)&amp;". "&amp;'Clinical resources'!B80</f>
        <v xml:space="preserve">74. </v>
      </c>
    </row>
    <row r="78" spans="5:5" x14ac:dyDescent="0.25">
      <c r="E78" t="str">
        <f>ROW(E75)&amp;". "&amp;'Clinical resources'!B81</f>
        <v xml:space="preserve">75. </v>
      </c>
    </row>
    <row r="79" spans="5:5" x14ac:dyDescent="0.25">
      <c r="E79" t="str">
        <f>ROW(E76)&amp;". "&amp;'Clinical resources'!B82</f>
        <v xml:space="preserve">76. </v>
      </c>
    </row>
    <row r="80" spans="5:5" x14ac:dyDescent="0.25">
      <c r="E80" t="str">
        <f>ROW(E77)&amp;". "&amp;'Clinical resources'!B83</f>
        <v xml:space="preserve">77. </v>
      </c>
    </row>
    <row r="81" spans="5:5" x14ac:dyDescent="0.25">
      <c r="E81" t="str">
        <f>ROW(E78)&amp;". "&amp;'Clinical resources'!B84</f>
        <v xml:space="preserve">78. </v>
      </c>
    </row>
    <row r="82" spans="5:5" x14ac:dyDescent="0.25">
      <c r="E82" t="str">
        <f>ROW(E79)&amp;". "&amp;'Clinical resources'!B85</f>
        <v xml:space="preserve">79. </v>
      </c>
    </row>
    <row r="83" spans="5:5" x14ac:dyDescent="0.25">
      <c r="E83" t="str">
        <f>ROW(E80)&amp;". "&amp;'Clinical resources'!B86</f>
        <v xml:space="preserve">80. </v>
      </c>
    </row>
    <row r="84" spans="5:5" x14ac:dyDescent="0.25">
      <c r="E84" t="str">
        <f>ROW(E81)&amp;". "&amp;'Clinical resources'!B87</f>
        <v xml:space="preserve">81. </v>
      </c>
    </row>
    <row r="85" spans="5:5" x14ac:dyDescent="0.25">
      <c r="E85" t="str">
        <f>ROW(E82)&amp;". "&amp;'Clinical resources'!B88</f>
        <v xml:space="preserve">82. </v>
      </c>
    </row>
    <row r="86" spans="5:5" x14ac:dyDescent="0.25">
      <c r="E86" t="str">
        <f>ROW(E83)&amp;". "&amp;'Clinical resources'!B89</f>
        <v xml:space="preserve">83. </v>
      </c>
    </row>
    <row r="87" spans="5:5" x14ac:dyDescent="0.25">
      <c r="E87" t="str">
        <f>ROW(E84)&amp;". "&amp;'Clinical resources'!B90</f>
        <v xml:space="preserve">84. </v>
      </c>
    </row>
    <row r="88" spans="5:5" x14ac:dyDescent="0.25">
      <c r="E88" t="str">
        <f>ROW(E85)&amp;". "&amp;'Clinical resources'!B91</f>
        <v xml:space="preserve">85. </v>
      </c>
    </row>
    <row r="89" spans="5:5" x14ac:dyDescent="0.25">
      <c r="E89" t="str">
        <f>ROW(E86)&amp;". "&amp;'Clinical resources'!B92</f>
        <v xml:space="preserve">86. </v>
      </c>
    </row>
    <row r="90" spans="5:5" x14ac:dyDescent="0.25">
      <c r="E90" t="str">
        <f>ROW(E87)&amp;". "&amp;'Clinical resources'!B93</f>
        <v xml:space="preserve">87. </v>
      </c>
    </row>
    <row r="91" spans="5:5" x14ac:dyDescent="0.25">
      <c r="E91" t="str">
        <f>ROW(E88)&amp;". "&amp;'Clinical resources'!B94</f>
        <v xml:space="preserve">88. </v>
      </c>
    </row>
    <row r="92" spans="5:5" x14ac:dyDescent="0.25">
      <c r="E92" t="str">
        <f>ROW(E89)&amp;". "&amp;'Clinical resources'!B95</f>
        <v xml:space="preserve">89. </v>
      </c>
    </row>
    <row r="93" spans="5:5" x14ac:dyDescent="0.25">
      <c r="E93" t="str">
        <f>ROW(E90)&amp;". "&amp;'Clinical resources'!B96</f>
        <v xml:space="preserve">90. </v>
      </c>
    </row>
    <row r="94" spans="5:5" x14ac:dyDescent="0.25">
      <c r="E94" t="str">
        <f>ROW(E91)&amp;". "&amp;'Clinical resources'!B97</f>
        <v xml:space="preserve">91. </v>
      </c>
    </row>
    <row r="95" spans="5:5" x14ac:dyDescent="0.25">
      <c r="E95" t="str">
        <f>ROW(E92)&amp;". "&amp;'Clinical resources'!B98</f>
        <v xml:space="preserve">92. </v>
      </c>
    </row>
    <row r="96" spans="5:5" x14ac:dyDescent="0.25">
      <c r="E96" t="str">
        <f>ROW(E93)&amp;". "&amp;'Clinical resources'!B99</f>
        <v xml:space="preserve">93. </v>
      </c>
    </row>
    <row r="97" spans="5:5" x14ac:dyDescent="0.25">
      <c r="E97" t="str">
        <f>ROW(E94)&amp;". "&amp;'Clinical resources'!B100</f>
        <v xml:space="preserve">94. </v>
      </c>
    </row>
    <row r="98" spans="5:5" x14ac:dyDescent="0.25">
      <c r="E98" t="str">
        <f>ROW(E95)&amp;". "&amp;'Clinical resources'!B101</f>
        <v xml:space="preserve">95. </v>
      </c>
    </row>
    <row r="99" spans="5:5" x14ac:dyDescent="0.25">
      <c r="E99" t="str">
        <f>ROW(E96)&amp;". "&amp;'Clinical resources'!B102</f>
        <v xml:space="preserve">96. </v>
      </c>
    </row>
    <row r="100" spans="5:5" x14ac:dyDescent="0.25">
      <c r="E100" t="str">
        <f>ROW(E97)&amp;". "&amp;'Clinical resources'!B103</f>
        <v xml:space="preserve">97. </v>
      </c>
    </row>
    <row r="101" spans="5:5" x14ac:dyDescent="0.25">
      <c r="E101" t="str">
        <f>ROW(E98)&amp;". "&amp;'Clinical resources'!B104</f>
        <v xml:space="preserve">98. </v>
      </c>
    </row>
    <row r="102" spans="5:5" x14ac:dyDescent="0.25">
      <c r="E102" t="str">
        <f>ROW(E99)&amp;". "&amp;'Clinical resources'!B105</f>
        <v xml:space="preserve">99. </v>
      </c>
    </row>
    <row r="103" spans="5:5" x14ac:dyDescent="0.25">
      <c r="E103" t="str">
        <f>ROW(E100)&amp;". "&amp;'Clinical resources'!B106</f>
        <v xml:space="preserve">100.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8"/>
  <sheetViews>
    <sheetView showGridLines="0" zoomScaleNormal="100" workbookViewId="0">
      <selection activeCell="B36" sqref="B36"/>
    </sheetView>
  </sheetViews>
  <sheetFormatPr defaultColWidth="0" defaultRowHeight="15" zeroHeight="1" x14ac:dyDescent="0.25"/>
  <cols>
    <col min="1" max="1" width="12.5703125" bestFit="1" customWidth="1"/>
    <col min="2" max="2" width="17.7109375" customWidth="1"/>
    <col min="3" max="3" width="9.7109375" bestFit="1" customWidth="1"/>
    <col min="4" max="4" width="11.28515625" bestFit="1" customWidth="1"/>
    <col min="5" max="5" width="9.7109375" bestFit="1" customWidth="1"/>
    <col min="6" max="6" width="10.140625" customWidth="1"/>
    <col min="7" max="7" width="11.28515625" customWidth="1"/>
    <col min="8" max="59" width="2.7109375" customWidth="1"/>
    <col min="60" max="62" width="2.28515625" customWidth="1"/>
    <col min="63" max="67" width="3.28515625" customWidth="1"/>
    <col min="68" max="68" width="3.28515625" hidden="1" customWidth="1"/>
    <col min="69" max="69" width="2.85546875" hidden="1" customWidth="1"/>
    <col min="70" max="70" width="2.5703125" hidden="1" customWidth="1"/>
    <col min="71" max="71" width="12.140625" hidden="1" customWidth="1"/>
    <col min="72" max="73" width="2.85546875" hidden="1" customWidth="1"/>
    <col min="74" max="16384" width="8.7109375" hidden="1"/>
  </cols>
  <sheetData>
    <row r="1" spans="1:8" ht="23.25" x14ac:dyDescent="0.35">
      <c r="A1" s="25" t="s">
        <v>129</v>
      </c>
    </row>
    <row r="2" spans="1:8" ht="15.75" thickBot="1" x14ac:dyDescent="0.3"/>
    <row r="3" spans="1:8" ht="15.75" thickBot="1" x14ac:dyDescent="0.3">
      <c r="A3" s="56" t="s">
        <v>58</v>
      </c>
      <c r="B3" s="125" t="s">
        <v>277</v>
      </c>
      <c r="C3" s="5"/>
      <c r="D3" s="5"/>
      <c r="E3" s="5"/>
      <c r="F3" s="5"/>
      <c r="G3" s="5"/>
      <c r="H3" t="str">
        <f>"Capacity summary ("&amp;LOWER(B5)&amp;") for "&amp;LOWER(B3)&amp;", "&amp;IF(B4="Total","all types of session", LOWER(B4)&amp;" sessions")</f>
        <v>Capacity summary (minutes) for caseload 1, all types of session</v>
      </c>
    </row>
    <row r="4" spans="1:8" ht="15.75" thickBot="1" x14ac:dyDescent="0.3">
      <c r="A4" s="56" t="s">
        <v>59</v>
      </c>
      <c r="B4" s="125" t="s">
        <v>60</v>
      </c>
      <c r="C4" s="5"/>
      <c r="D4" s="5"/>
      <c r="E4" s="5"/>
      <c r="F4" s="5"/>
      <c r="G4" s="5"/>
      <c r="H4" t="str">
        <f>B5&amp;" per week"</f>
        <v>Minutes per week</v>
      </c>
    </row>
    <row r="5" spans="1:8" ht="15.75" thickBot="1" x14ac:dyDescent="0.3">
      <c r="A5" s="56" t="s">
        <v>258</v>
      </c>
      <c r="B5" s="125" t="s">
        <v>84</v>
      </c>
    </row>
    <row r="6" spans="1:8" x14ac:dyDescent="0.25"/>
    <row r="7" spans="1:8" x14ac:dyDescent="0.25"/>
    <row r="8" spans="1:8" x14ac:dyDescent="0.25"/>
    <row r="9" spans="1:8" x14ac:dyDescent="0.25"/>
    <row r="10" spans="1:8" x14ac:dyDescent="0.25"/>
    <row r="11" spans="1:8" x14ac:dyDescent="0.25"/>
    <row r="12" spans="1:8" x14ac:dyDescent="0.25"/>
    <row r="13" spans="1:8" x14ac:dyDescent="0.25"/>
    <row r="14" spans="1:8" x14ac:dyDescent="0.25"/>
    <row r="15" spans="1:8" x14ac:dyDescent="0.25"/>
    <row r="16" spans="1:8"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x14ac:dyDescent="0.25"/>
    <row r="28" spans="1:2" x14ac:dyDescent="0.25"/>
    <row r="29" spans="1:2" x14ac:dyDescent="0.25"/>
    <row r="30" spans="1:2" x14ac:dyDescent="0.25"/>
    <row r="31" spans="1:2" ht="15.75" thickBot="1" x14ac:dyDescent="0.3"/>
    <row r="32" spans="1:2" ht="15.75" thickBot="1" x14ac:dyDescent="0.3">
      <c r="A32" s="108" t="s">
        <v>115</v>
      </c>
      <c r="B32" s="145" t="s">
        <v>194</v>
      </c>
    </row>
    <row r="33" spans="1:70" ht="15.75" thickBot="1" x14ac:dyDescent="0.3"/>
    <row r="34" spans="1:70" ht="15.75" thickBot="1" x14ac:dyDescent="0.3">
      <c r="C34" s="222" t="s">
        <v>189</v>
      </c>
      <c r="D34" s="223"/>
      <c r="E34" s="222" t="s">
        <v>190</v>
      </c>
      <c r="F34" s="223"/>
      <c r="H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0" ht="63.75" customHeight="1" thickBot="1" x14ac:dyDescent="0.3">
      <c r="A35" s="117" t="s">
        <v>194</v>
      </c>
      <c r="B35" s="88" t="s">
        <v>187</v>
      </c>
      <c r="C35" s="89" t="s">
        <v>188</v>
      </c>
      <c r="D35" s="89" t="s">
        <v>259</v>
      </c>
      <c r="E35" s="167" t="s">
        <v>188</v>
      </c>
      <c r="F35" s="89" t="s">
        <v>260</v>
      </c>
      <c r="H35" s="181" cm="1">
        <f t="array" aca="1" ref="H35" ca="1">IFERROR(INDEX('Capacity Backing (Hide)2'!$A$13:$A$64,COLUMN(A1),1),"")</f>
        <v>44228</v>
      </c>
      <c r="I35" s="182" cm="1">
        <f t="array" aca="1" ref="I35" ca="1">IFERROR(INDEX('Capacity Backing (Hide)2'!$A$13:$A$64,COLUMN(B1),1),"")</f>
        <v>44235</v>
      </c>
      <c r="J35" s="182" cm="1">
        <f t="array" aca="1" ref="J35" ca="1">IFERROR(INDEX('Capacity Backing (Hide)2'!$A$13:$A$64,COLUMN(C1),1),"")</f>
        <v>44242</v>
      </c>
      <c r="K35" s="182" cm="1">
        <f t="array" aca="1" ref="K35" ca="1">IFERROR(INDEX('Capacity Backing (Hide)2'!$A$13:$A$64,COLUMN(D1),1),"")</f>
        <v>44249</v>
      </c>
      <c r="L35" s="182" cm="1">
        <f t="array" aca="1" ref="L35" ca="1">IFERROR(INDEX('Capacity Backing (Hide)2'!$A$13:$A$64,COLUMN(E1),1),"")</f>
        <v>44256</v>
      </c>
      <c r="M35" s="182" cm="1">
        <f t="array" aca="1" ref="M35" ca="1">IFERROR(INDEX('Capacity Backing (Hide)2'!$A$13:$A$64,COLUMN(F1),1),"")</f>
        <v>44263</v>
      </c>
      <c r="N35" s="182" cm="1">
        <f t="array" aca="1" ref="N35" ca="1">IFERROR(INDEX('Capacity Backing (Hide)2'!$A$13:$A$64,COLUMN(G1),1),"")</f>
        <v>44270</v>
      </c>
      <c r="O35" s="182" cm="1">
        <f t="array" aca="1" ref="O35" ca="1">IFERROR(INDEX('Capacity Backing (Hide)2'!$A$13:$A$64,COLUMN(H1),1),"")</f>
        <v>44277</v>
      </c>
      <c r="P35" s="182" cm="1">
        <f t="array" aca="1" ref="P35" ca="1">IFERROR(INDEX('Capacity Backing (Hide)2'!$A$13:$A$64,COLUMN(I1),1),"")</f>
        <v>44284</v>
      </c>
      <c r="Q35" s="182" cm="1">
        <f t="array" aca="1" ref="Q35" ca="1">IFERROR(INDEX('Capacity Backing (Hide)2'!$A$13:$A$64,COLUMN(J1),1),"")</f>
        <v>44291</v>
      </c>
      <c r="R35" s="182" cm="1">
        <f t="array" aca="1" ref="R35" ca="1">IFERROR(INDEX('Capacity Backing (Hide)2'!$A$13:$A$64,COLUMN(K1),1),"")</f>
        <v>44298</v>
      </c>
      <c r="S35" s="182" cm="1">
        <f t="array" aca="1" ref="S35" ca="1">IFERROR(INDEX('Capacity Backing (Hide)2'!$A$13:$A$64,COLUMN(L1),1),"")</f>
        <v>44305</v>
      </c>
      <c r="T35" s="182" cm="1">
        <f t="array" aca="1" ref="T35" ca="1">IFERROR(INDEX('Capacity Backing (Hide)2'!$A$13:$A$64,COLUMN(M1),1),"")</f>
        <v>44312</v>
      </c>
      <c r="U35" s="182" cm="1">
        <f t="array" aca="1" ref="U35" ca="1">IFERROR(INDEX('Capacity Backing (Hide)2'!$A$13:$A$64,COLUMN(N1),1),"")</f>
        <v>44319</v>
      </c>
      <c r="V35" s="182" cm="1">
        <f t="array" aca="1" ref="V35" ca="1">IFERROR(INDEX('Capacity Backing (Hide)2'!$A$13:$A$64,COLUMN(O1),1),"")</f>
        <v>44326</v>
      </c>
      <c r="W35" s="182" cm="1">
        <f t="array" aca="1" ref="W35" ca="1">IFERROR(INDEX('Capacity Backing (Hide)2'!$A$13:$A$64,COLUMN(P1),1),"")</f>
        <v>44333</v>
      </c>
      <c r="X35" s="182" cm="1">
        <f t="array" aca="1" ref="X35" ca="1">IFERROR(INDEX('Capacity Backing (Hide)2'!$A$13:$A$64,COLUMN(Q1),1),"")</f>
        <v>44340</v>
      </c>
      <c r="Y35" s="182" cm="1">
        <f t="array" aca="1" ref="Y35" ca="1">IFERROR(INDEX('Capacity Backing (Hide)2'!$A$13:$A$64,COLUMN(R1),1),"")</f>
        <v>44347</v>
      </c>
      <c r="Z35" s="182" cm="1">
        <f t="array" aca="1" ref="Z35" ca="1">IFERROR(INDEX('Capacity Backing (Hide)2'!$A$13:$A$64,COLUMN(S1),1),"")</f>
        <v>44354</v>
      </c>
      <c r="AA35" s="182" cm="1">
        <f t="array" aca="1" ref="AA35" ca="1">IFERROR(INDEX('Capacity Backing (Hide)2'!$A$13:$A$64,COLUMN(T1),1),"")</f>
        <v>44361</v>
      </c>
      <c r="AB35" s="182" cm="1">
        <f t="array" aca="1" ref="AB35" ca="1">IFERROR(INDEX('Capacity Backing (Hide)2'!$A$13:$A$64,COLUMN(U1),1),"")</f>
        <v>44368</v>
      </c>
      <c r="AC35" s="182" cm="1">
        <f t="array" aca="1" ref="AC35" ca="1">IFERROR(INDEX('Capacity Backing (Hide)2'!$A$13:$A$64,COLUMN(V1),1),"")</f>
        <v>44375</v>
      </c>
      <c r="AD35" s="182" cm="1">
        <f t="array" aca="1" ref="AD35" ca="1">IFERROR(INDEX('Capacity Backing (Hide)2'!$A$13:$A$64,COLUMN(W1),1),"")</f>
        <v>44382</v>
      </c>
      <c r="AE35" s="182" cm="1">
        <f t="array" aca="1" ref="AE35" ca="1">IFERROR(INDEX('Capacity Backing (Hide)2'!$A$13:$A$64,COLUMN(X1),1),"")</f>
        <v>44389</v>
      </c>
      <c r="AF35" s="182" cm="1">
        <f t="array" aca="1" ref="AF35" ca="1">IFERROR(INDEX('Capacity Backing (Hide)2'!$A$13:$A$64,COLUMN(Y1),1),"")</f>
        <v>44396</v>
      </c>
      <c r="AG35" s="182" cm="1">
        <f t="array" aca="1" ref="AG35" ca="1">IFERROR(INDEX('Capacity Backing (Hide)2'!$A$13:$A$64,COLUMN(Z1),1),"")</f>
        <v>44403</v>
      </c>
      <c r="AH35" s="182" cm="1">
        <f t="array" aca="1" ref="AH35" ca="1">IFERROR(INDEX('Capacity Backing (Hide)2'!$A$13:$A$64,COLUMN(AA1),1),"")</f>
        <v>44410</v>
      </c>
      <c r="AI35" s="182" cm="1">
        <f t="array" aca="1" ref="AI35" ca="1">IFERROR(INDEX('Capacity Backing (Hide)2'!$A$13:$A$64,COLUMN(AB1),1),"")</f>
        <v>44417</v>
      </c>
      <c r="AJ35" s="182" cm="1">
        <f t="array" aca="1" ref="AJ35" ca="1">IFERROR(INDEX('Capacity Backing (Hide)2'!$A$13:$A$64,COLUMN(AC1),1),"")</f>
        <v>44424</v>
      </c>
      <c r="AK35" s="182" cm="1">
        <f t="array" aca="1" ref="AK35" ca="1">IFERROR(INDEX('Capacity Backing (Hide)2'!$A$13:$A$64,COLUMN(AD1),1),"")</f>
        <v>44431</v>
      </c>
      <c r="AL35" s="182" cm="1">
        <f t="array" aca="1" ref="AL35" ca="1">IFERROR(INDEX('Capacity Backing (Hide)2'!$A$13:$A$64,COLUMN(AE1),1),"")</f>
        <v>44438</v>
      </c>
      <c r="AM35" s="182" cm="1">
        <f t="array" aca="1" ref="AM35" ca="1">IFERROR(INDEX('Capacity Backing (Hide)2'!$A$13:$A$64,COLUMN(AF1),1),"")</f>
        <v>44445</v>
      </c>
      <c r="AN35" s="182" cm="1">
        <f t="array" aca="1" ref="AN35" ca="1">IFERROR(INDEX('Capacity Backing (Hide)2'!$A$13:$A$64,COLUMN(AG1),1),"")</f>
        <v>44452</v>
      </c>
      <c r="AO35" s="182" cm="1">
        <f t="array" aca="1" ref="AO35" ca="1">IFERROR(INDEX('Capacity Backing (Hide)2'!$A$13:$A$64,COLUMN(AH1),1),"")</f>
        <v>44459</v>
      </c>
      <c r="AP35" s="182" cm="1">
        <f t="array" aca="1" ref="AP35" ca="1">IFERROR(INDEX('Capacity Backing (Hide)2'!$A$13:$A$64,COLUMN(AI1),1),"")</f>
        <v>44466</v>
      </c>
      <c r="AQ35" s="182" cm="1">
        <f t="array" aca="1" ref="AQ35" ca="1">IFERROR(INDEX('Capacity Backing (Hide)2'!$A$13:$A$64,COLUMN(AJ1),1),"")</f>
        <v>44473</v>
      </c>
      <c r="AR35" s="182" cm="1">
        <f t="array" aca="1" ref="AR35" ca="1">IFERROR(INDEX('Capacity Backing (Hide)2'!$A$13:$A$64,COLUMN(AK1),1),"")</f>
        <v>44480</v>
      </c>
      <c r="AS35" s="182" cm="1">
        <f t="array" aca="1" ref="AS35" ca="1">IFERROR(INDEX('Capacity Backing (Hide)2'!$A$13:$A$64,COLUMN(AL1),1),"")</f>
        <v>44487</v>
      </c>
      <c r="AT35" s="182" cm="1">
        <f t="array" aca="1" ref="AT35" ca="1">IFERROR(INDEX('Capacity Backing (Hide)2'!$A$13:$A$64,COLUMN(AM1),1),"")</f>
        <v>44494</v>
      </c>
      <c r="AU35" s="182" cm="1">
        <f t="array" aca="1" ref="AU35" ca="1">IFERROR(INDEX('Capacity Backing (Hide)2'!$A$13:$A$64,COLUMN(AN1),1),"")</f>
        <v>44501</v>
      </c>
      <c r="AV35" s="182" cm="1">
        <f t="array" aca="1" ref="AV35" ca="1">IFERROR(INDEX('Capacity Backing (Hide)2'!$A$13:$A$64,COLUMN(AO1),1),"")</f>
        <v>44508</v>
      </c>
      <c r="AW35" s="182" cm="1">
        <f t="array" aca="1" ref="AW35" ca="1">IFERROR(INDEX('Capacity Backing (Hide)2'!$A$13:$A$64,COLUMN(AP1),1),"")</f>
        <v>44515</v>
      </c>
      <c r="AX35" s="182" cm="1">
        <f t="array" aca="1" ref="AX35" ca="1">IFERROR(INDEX('Capacity Backing (Hide)2'!$A$13:$A$64,COLUMN(AQ1),1),"")</f>
        <v>44522</v>
      </c>
      <c r="AY35" s="182" cm="1">
        <f t="array" aca="1" ref="AY35" ca="1">IFERROR(INDEX('Capacity Backing (Hide)2'!$A$13:$A$64,COLUMN(AR1),1),"")</f>
        <v>44529</v>
      </c>
      <c r="AZ35" s="182" cm="1">
        <f t="array" aca="1" ref="AZ35" ca="1">IFERROR(INDEX('Capacity Backing (Hide)2'!$A$13:$A$64,COLUMN(AS1),1),"")</f>
        <v>44536</v>
      </c>
      <c r="BA35" s="182" cm="1">
        <f t="array" aca="1" ref="BA35" ca="1">IFERROR(INDEX('Capacity Backing (Hide)2'!$A$13:$A$64,COLUMN(AT1),1),"")</f>
        <v>44543</v>
      </c>
      <c r="BB35" s="182" cm="1">
        <f t="array" aca="1" ref="BB35" ca="1">IFERROR(INDEX('Capacity Backing (Hide)2'!$A$13:$A$64,COLUMN(AU1),1),"")</f>
        <v>44550</v>
      </c>
      <c r="BC35" s="182" cm="1">
        <f t="array" aca="1" ref="BC35" ca="1">IFERROR(INDEX('Capacity Backing (Hide)2'!$A$13:$A$64,COLUMN(AV1),1),"")</f>
        <v>44557</v>
      </c>
      <c r="BD35" s="182" cm="1">
        <f t="array" aca="1" ref="BD35" ca="1">IFERROR(INDEX('Capacity Backing (Hide)2'!$A$13:$A$64,COLUMN(AW1),1),"")</f>
        <v>44564</v>
      </c>
      <c r="BE35" s="182" cm="1">
        <f t="array" aca="1" ref="BE35" ca="1">IFERROR(INDEX('Capacity Backing (Hide)2'!$A$13:$A$64,COLUMN(AX1),1),"")</f>
        <v>44571</v>
      </c>
      <c r="BF35" s="182" cm="1">
        <f t="array" aca="1" ref="BF35" ca="1">IFERROR(INDEX('Capacity Backing (Hide)2'!$A$13:$A$64,COLUMN(AY1),1),"")</f>
        <v>44578</v>
      </c>
      <c r="BG35" s="183" cm="1">
        <f t="array" aca="1" ref="BG35" ca="1">IFERROR(INDEX('Capacity Backing (Hide)2'!$A$13:$A$64,COLUMN(AZ1),1),"")</f>
        <v>44585</v>
      </c>
      <c r="BH35" s="107"/>
      <c r="BI35" s="107"/>
      <c r="BJ35" s="107"/>
      <c r="BK35" s="107"/>
      <c r="BL35" s="107"/>
      <c r="BM35" s="107"/>
      <c r="BN35" s="107"/>
      <c r="BO35" s="107"/>
      <c r="BP35" s="107"/>
      <c r="BQ35" s="107"/>
      <c r="BR35" s="107"/>
    </row>
    <row r="36" spans="1:70" x14ac:dyDescent="0.25">
      <c r="B36" t="str">
        <f>IF(Capacity!B10="","",'Capacity Backing (Hide)2'!D442)</f>
        <v/>
      </c>
      <c r="C36" s="29" t="str">
        <f>IF(Capacity!S10="","",Capacity!S10)</f>
        <v/>
      </c>
      <c r="D36" s="112" t="str">
        <f>IF(C36="","",Capacity!T10/IF($B$5="minutes",1,60))</f>
        <v/>
      </c>
      <c r="E36" s="29" t="str">
        <f>IF(B36="","",IF(COUNTBLANK($H36:$BG36)=52,52,COUNTA($H$36:$BG$36)))</f>
        <v/>
      </c>
      <c r="F36" s="112" t="str" cm="1">
        <f t="array" ref="F36">IFERROR(INDEX('Capacity Backing (Hide)2'!$B$8:$CW$8,1,ROW(A1))/IF($B$5="Minutes",1,60),"")</f>
        <v/>
      </c>
      <c r="H36" s="146"/>
      <c r="I36" s="146"/>
      <c r="J36" s="146"/>
      <c r="K36" s="146"/>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row>
    <row r="37" spans="1:70" x14ac:dyDescent="0.25">
      <c r="B37" t="str">
        <f>IF(Capacity!B11="","",'Capacity Backing (Hide)2'!D443)</f>
        <v/>
      </c>
      <c r="C37" s="29" t="str">
        <f>IF(Capacity!S11="","",Capacity!S11)</f>
        <v/>
      </c>
      <c r="D37" s="112" t="str">
        <f>IF(C37="","",Capacity!T11/IF($B$5="minutes",1,60))</f>
        <v/>
      </c>
      <c r="E37" s="29" t="str">
        <f t="shared" ref="E37:E68" si="0">IF(B37="","",IF(COUNTBLANK($H37:$BG37)=52,52,COUNTA(H37:BG37)))</f>
        <v/>
      </c>
      <c r="F37" s="112" t="str" cm="1">
        <f t="array" ref="F37">IFERROR(INDEX('Capacity Backing (Hide)2'!$B$8:$CW$8,1,ROW(A2))/IF($B$5="Minutes",1,60),"")</f>
        <v/>
      </c>
      <c r="H37" s="146"/>
      <c r="I37" s="146"/>
      <c r="J37" s="146"/>
      <c r="K37" s="146"/>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row>
    <row r="38" spans="1:70" x14ac:dyDescent="0.25">
      <c r="B38" t="str">
        <f>IF(Capacity!B12="","",'Capacity Backing (Hide)2'!D444)</f>
        <v/>
      </c>
      <c r="C38" s="29" t="str">
        <f>IF(Capacity!S12="","",Capacity!S12)</f>
        <v/>
      </c>
      <c r="D38" s="112" t="str">
        <f>IF(C38="","",Capacity!T12/IF($B$5="minutes",1,60))</f>
        <v/>
      </c>
      <c r="E38" s="29" t="str">
        <f t="shared" si="0"/>
        <v/>
      </c>
      <c r="F38" s="112" t="str" cm="1">
        <f t="array" ref="F38">IFERROR(INDEX('Capacity Backing (Hide)2'!$B$8:$CW$8,1,ROW(A3))/IF($B$5="Minutes",1,60),"")</f>
        <v/>
      </c>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row>
    <row r="39" spans="1:70" x14ac:dyDescent="0.25">
      <c r="B39" t="str">
        <f>IF(Capacity!B13="","",'Capacity Backing (Hide)2'!D445)</f>
        <v/>
      </c>
      <c r="C39" s="29" t="str">
        <f>IF(Capacity!S13="","",Capacity!S13)</f>
        <v/>
      </c>
      <c r="D39" s="112" t="str">
        <f>IF(C39="","",Capacity!T13/IF($B$5="minutes",1,60))</f>
        <v/>
      </c>
      <c r="E39" s="29" t="str">
        <f t="shared" si="0"/>
        <v/>
      </c>
      <c r="F39" s="112" t="str" cm="1">
        <f t="array" ref="F39">IFERROR(INDEX('Capacity Backing (Hide)2'!$B$8:$CW$8,1,ROW(A4))/IF($B$5="Minutes",1,60),"")</f>
        <v/>
      </c>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row>
    <row r="40" spans="1:70" x14ac:dyDescent="0.25">
      <c r="B40" t="str">
        <f>IF(Capacity!B14="","",'Capacity Backing (Hide)2'!D446)</f>
        <v/>
      </c>
      <c r="C40" s="29" t="str">
        <f>IF(Capacity!S14="","",Capacity!S14)</f>
        <v/>
      </c>
      <c r="D40" s="112" t="str">
        <f>IF(C40="","",Capacity!T14/IF($B$5="minutes",1,60))</f>
        <v/>
      </c>
      <c r="E40" s="29" t="str">
        <f t="shared" si="0"/>
        <v/>
      </c>
      <c r="F40" s="112" t="str" cm="1">
        <f t="array" ref="F40">IFERROR(INDEX('Capacity Backing (Hide)2'!$B$8:$CW$8,1,ROW(A5))/IF($B$5="Minutes",1,60),"")</f>
        <v/>
      </c>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row>
    <row r="41" spans="1:70" x14ac:dyDescent="0.25">
      <c r="B41" t="str">
        <f>IF(Capacity!B15="","",'Capacity Backing (Hide)2'!D447)</f>
        <v/>
      </c>
      <c r="C41" s="29" t="str">
        <f>IF(Capacity!S15="","",Capacity!S15)</f>
        <v/>
      </c>
      <c r="D41" s="112" t="str">
        <f>IF(C41="","",Capacity!T15/IF($B$5="minutes",1,60))</f>
        <v/>
      </c>
      <c r="E41" s="29" t="str">
        <f t="shared" si="0"/>
        <v/>
      </c>
      <c r="F41" s="112" t="str" cm="1">
        <f t="array" ref="F41">IFERROR(INDEX('Capacity Backing (Hide)2'!$B$8:$CW$8,1,ROW(A6))/IF($B$5="Minutes",1,60),"")</f>
        <v/>
      </c>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row>
    <row r="42" spans="1:70" x14ac:dyDescent="0.25">
      <c r="B42" t="str">
        <f>IF(Capacity!B16="","",'Capacity Backing (Hide)2'!D448)</f>
        <v/>
      </c>
      <c r="C42" s="29" t="str">
        <f>IF(Capacity!S16="","",Capacity!S16)</f>
        <v/>
      </c>
      <c r="D42" s="112" t="str">
        <f>IF(C42="","",Capacity!T16/IF($B$5="minutes",1,60))</f>
        <v/>
      </c>
      <c r="E42" s="29" t="str">
        <f t="shared" si="0"/>
        <v/>
      </c>
      <c r="F42" s="112" t="str" cm="1">
        <f t="array" ref="F42">IFERROR(INDEX('Capacity Backing (Hide)2'!$B$8:$CW$8,1,ROW(A7))/IF($B$5="Minutes",1,60),"")</f>
        <v/>
      </c>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46"/>
      <c r="AL42" s="146"/>
      <c r="AM42" s="146"/>
      <c r="AN42" s="146"/>
      <c r="AO42" s="146"/>
      <c r="AP42" s="146"/>
      <c r="AQ42" s="146"/>
      <c r="AR42" s="146"/>
      <c r="AS42" s="146"/>
      <c r="AT42" s="146"/>
      <c r="AU42" s="146"/>
      <c r="AV42" s="146"/>
      <c r="AW42" s="146"/>
      <c r="AX42" s="146"/>
      <c r="AY42" s="146"/>
      <c r="AZ42" s="146"/>
      <c r="BA42" s="146"/>
      <c r="BB42" s="146"/>
      <c r="BC42" s="146"/>
      <c r="BD42" s="146"/>
      <c r="BE42" s="146"/>
      <c r="BF42" s="146"/>
      <c r="BG42" s="146"/>
    </row>
    <row r="43" spans="1:70" x14ac:dyDescent="0.25">
      <c r="B43" t="str">
        <f>IF(Capacity!B17="","",'Capacity Backing (Hide)2'!D449)</f>
        <v/>
      </c>
      <c r="C43" s="29" t="str">
        <f>IF(Capacity!S17="","",Capacity!S17)</f>
        <v/>
      </c>
      <c r="D43" s="112" t="str">
        <f>IF(C43="","",Capacity!T17/IF($B$5="minutes",1,60))</f>
        <v/>
      </c>
      <c r="E43" s="29" t="str">
        <f t="shared" si="0"/>
        <v/>
      </c>
      <c r="F43" s="112" t="str" cm="1">
        <f t="array" ref="F43">IFERROR(INDEX('Capacity Backing (Hide)2'!$B$8:$CW$8,1,ROW(A8))/IF($B$5="Minutes",1,60),"")</f>
        <v/>
      </c>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46"/>
      <c r="AL43" s="146"/>
      <c r="AM43" s="146"/>
      <c r="AN43" s="146"/>
      <c r="AO43" s="146"/>
      <c r="AP43" s="146"/>
      <c r="AQ43" s="146"/>
      <c r="AR43" s="146"/>
      <c r="AS43" s="146"/>
      <c r="AT43" s="146"/>
      <c r="AU43" s="146"/>
      <c r="AV43" s="146"/>
      <c r="AW43" s="146"/>
      <c r="AX43" s="146"/>
      <c r="AY43" s="146"/>
      <c r="AZ43" s="146"/>
      <c r="BA43" s="146"/>
      <c r="BB43" s="146"/>
      <c r="BC43" s="146"/>
      <c r="BD43" s="146"/>
      <c r="BE43" s="146"/>
      <c r="BF43" s="146"/>
      <c r="BG43" s="146"/>
    </row>
    <row r="44" spans="1:70" x14ac:dyDescent="0.25">
      <c r="B44" t="str">
        <f>IF(Capacity!B18="","",'Capacity Backing (Hide)2'!D450)</f>
        <v/>
      </c>
      <c r="C44" s="29" t="str">
        <f>IF(Capacity!S18="","",Capacity!S18)</f>
        <v/>
      </c>
      <c r="D44" s="112" t="str">
        <f>IF(C44="","",Capacity!T18/IF($B$5="minutes",1,60))</f>
        <v/>
      </c>
      <c r="E44" s="29" t="str">
        <f t="shared" si="0"/>
        <v/>
      </c>
      <c r="F44" s="112" t="str" cm="1">
        <f t="array" ref="F44">IFERROR(INDEX('Capacity Backing (Hide)2'!$B$8:$CW$8,1,ROW(A9))/IF($B$5="Minutes",1,60),"")</f>
        <v/>
      </c>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row>
    <row r="45" spans="1:70" x14ac:dyDescent="0.25">
      <c r="B45" t="str">
        <f>IF(Capacity!B19="","",'Capacity Backing (Hide)2'!D451)</f>
        <v/>
      </c>
      <c r="C45" s="29" t="str">
        <f>IF(Capacity!S19="","",Capacity!S19)</f>
        <v/>
      </c>
      <c r="D45" s="112" t="str">
        <f>IF(C45="","",Capacity!T19/IF($B$5="minutes",1,60))</f>
        <v/>
      </c>
      <c r="E45" s="29" t="str">
        <f t="shared" si="0"/>
        <v/>
      </c>
      <c r="F45" s="112" t="str" cm="1">
        <f t="array" ref="F45">IFERROR(INDEX('Capacity Backing (Hide)2'!$B$8:$CW$8,1,ROW(A10))/IF($B$5="Minutes",1,60),"")</f>
        <v/>
      </c>
      <c r="H45" s="146"/>
      <c r="I45" s="146"/>
      <c r="J45" s="146"/>
      <c r="K45" s="146"/>
      <c r="L45" s="146"/>
      <c r="M45" s="146"/>
      <c r="N45" s="146"/>
      <c r="O45" s="146"/>
      <c r="P45" s="146"/>
      <c r="Q45" s="146"/>
      <c r="R45" s="146"/>
      <c r="S45" s="146"/>
      <c r="T45" s="146"/>
      <c r="U45" s="146"/>
      <c r="V45" s="146"/>
      <c r="W45" s="146"/>
      <c r="X45" s="146"/>
      <c r="Y45" s="146"/>
      <c r="Z45" s="146"/>
      <c r="AA45" s="146"/>
      <c r="AB45" s="146"/>
      <c r="AC45" s="146"/>
      <c r="AD45" s="146"/>
      <c r="AE45" s="146"/>
      <c r="AF45" s="146"/>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row>
    <row r="46" spans="1:70" x14ac:dyDescent="0.25">
      <c r="B46" t="str">
        <f>IF(Capacity!B20="","",'Capacity Backing (Hide)2'!D452)</f>
        <v/>
      </c>
      <c r="C46" s="29" t="str">
        <f>IF(Capacity!S20="","",Capacity!S20)</f>
        <v/>
      </c>
      <c r="D46" s="112" t="str">
        <f>IF(C46="","",Capacity!T20/IF($B$5="minutes",1,60))</f>
        <v/>
      </c>
      <c r="E46" s="29" t="str">
        <f t="shared" si="0"/>
        <v/>
      </c>
      <c r="F46" s="112" t="str" cm="1">
        <f t="array" ref="F46">IFERROR(INDEX('Capacity Backing (Hide)2'!$B$8:$CW$8,1,ROW(A11))/IF($B$5="Minutes",1,60),"")</f>
        <v/>
      </c>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row>
    <row r="47" spans="1:70" x14ac:dyDescent="0.25">
      <c r="B47" t="str">
        <f>IF(Capacity!B21="","",'Capacity Backing (Hide)2'!D453)</f>
        <v/>
      </c>
      <c r="C47" s="29" t="str">
        <f>IF(Capacity!S21="","",Capacity!S21)</f>
        <v/>
      </c>
      <c r="D47" s="112" t="str">
        <f>IF(C47="","",Capacity!T21/IF($B$5="minutes",1,60))</f>
        <v/>
      </c>
      <c r="E47" s="29" t="str">
        <f t="shared" si="0"/>
        <v/>
      </c>
      <c r="F47" s="112" t="str" cm="1">
        <f t="array" ref="F47">IFERROR(INDEX('Capacity Backing (Hide)2'!$B$8:$CW$8,1,ROW(A12))/IF($B$5="Minutes",1,60),"")</f>
        <v/>
      </c>
      <c r="H47" s="146"/>
      <c r="I47" s="146"/>
      <c r="J47" s="146"/>
      <c r="K47" s="146"/>
      <c r="L47" s="146"/>
      <c r="M47" s="146"/>
      <c r="N47" s="146"/>
      <c r="O47" s="146"/>
      <c r="P47" s="146"/>
      <c r="Q47" s="146"/>
      <c r="R47" s="146"/>
      <c r="S47" s="146"/>
      <c r="T47" s="146"/>
      <c r="U47" s="146"/>
      <c r="V47" s="146"/>
      <c r="W47" s="146"/>
      <c r="X47" s="146"/>
      <c r="Y47" s="146"/>
      <c r="Z47" s="146"/>
      <c r="AA47" s="146"/>
      <c r="AB47" s="146"/>
      <c r="AC47" s="146"/>
      <c r="AD47" s="14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row>
    <row r="48" spans="1:70" x14ac:dyDescent="0.25">
      <c r="B48" t="str">
        <f>IF(Capacity!B22="","",'Capacity Backing (Hide)2'!D454)</f>
        <v/>
      </c>
      <c r="C48" s="29" t="str">
        <f>IF(Capacity!S22="","",Capacity!S22)</f>
        <v/>
      </c>
      <c r="D48" s="112" t="str">
        <f>IF(C48="","",Capacity!T22/IF($B$5="minutes",1,60))</f>
        <v/>
      </c>
      <c r="E48" s="29" t="str">
        <f t="shared" si="0"/>
        <v/>
      </c>
      <c r="F48" s="112" t="str" cm="1">
        <f t="array" ref="F48">IFERROR(INDEX('Capacity Backing (Hide)2'!$B$8:$CW$8,1,ROW(A13))/IF($B$5="Minutes",1,60),"")</f>
        <v/>
      </c>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row>
    <row r="49" spans="2:59" x14ac:dyDescent="0.25">
      <c r="B49" t="str">
        <f>IF(Capacity!B23="","",'Capacity Backing (Hide)2'!D455)</f>
        <v/>
      </c>
      <c r="C49" s="29" t="str">
        <f>IF(Capacity!S23="","",Capacity!S23)</f>
        <v/>
      </c>
      <c r="D49" s="112" t="str">
        <f>IF(C49="","",Capacity!T23/IF($B$5="minutes",1,60))</f>
        <v/>
      </c>
      <c r="E49" s="29" t="str">
        <f t="shared" si="0"/>
        <v/>
      </c>
      <c r="F49" s="112" t="str" cm="1">
        <f t="array" ref="F49">IFERROR(INDEX('Capacity Backing (Hide)2'!$B$8:$CW$8,1,ROW(A14))/IF($B$5="Minutes",1,60),"")</f>
        <v/>
      </c>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row>
    <row r="50" spans="2:59" x14ac:dyDescent="0.25">
      <c r="B50" t="str">
        <f>IF(Capacity!B24="","",'Capacity Backing (Hide)2'!D456)</f>
        <v/>
      </c>
      <c r="C50" s="29" t="str">
        <f>IF(Capacity!S24="","",Capacity!S24)</f>
        <v/>
      </c>
      <c r="D50" s="112" t="str">
        <f>IF(C50="","",Capacity!T24/IF($B$5="minutes",1,60))</f>
        <v/>
      </c>
      <c r="E50" s="29" t="str">
        <f t="shared" si="0"/>
        <v/>
      </c>
      <c r="F50" s="112" t="str" cm="1">
        <f t="array" ref="F50">IFERROR(INDEX('Capacity Backing (Hide)2'!$B$8:$CW$8,1,ROW(A15))/IF($B$5="Minutes",1,60),"")</f>
        <v/>
      </c>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row>
    <row r="51" spans="2:59" x14ac:dyDescent="0.25">
      <c r="B51" t="str">
        <f>IF(Capacity!B25="","",'Capacity Backing (Hide)2'!D457)</f>
        <v/>
      </c>
      <c r="C51" s="29" t="str">
        <f>IF(Capacity!S25="","",Capacity!S25)</f>
        <v/>
      </c>
      <c r="D51" s="112" t="str">
        <f>IF(C51="","",Capacity!T25/IF($B$5="minutes",1,60))</f>
        <v/>
      </c>
      <c r="E51" s="29" t="str">
        <f t="shared" si="0"/>
        <v/>
      </c>
      <c r="F51" s="112" t="str" cm="1">
        <f t="array" ref="F51">IFERROR(INDEX('Capacity Backing (Hide)2'!$B$8:$CW$8,1,ROW(A16))/IF($B$5="Minutes",1,60),"")</f>
        <v/>
      </c>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row>
    <row r="52" spans="2:59" x14ac:dyDescent="0.25">
      <c r="B52" t="str">
        <f>IF(Capacity!B26="","",'Capacity Backing (Hide)2'!D458)</f>
        <v/>
      </c>
      <c r="C52" s="29" t="str">
        <f>IF(Capacity!S26="","",Capacity!S26)</f>
        <v/>
      </c>
      <c r="D52" s="112" t="str">
        <f>IF(C52="","",Capacity!T26/IF($B$5="minutes",1,60))</f>
        <v/>
      </c>
      <c r="E52" s="29" t="str">
        <f t="shared" si="0"/>
        <v/>
      </c>
      <c r="F52" s="112" t="str" cm="1">
        <f t="array" ref="F52">IFERROR(INDEX('Capacity Backing (Hide)2'!$B$8:$CW$8,1,ROW(A17))/IF($B$5="Minutes",1,60),"")</f>
        <v/>
      </c>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row>
    <row r="53" spans="2:59" x14ac:dyDescent="0.25">
      <c r="B53" t="str">
        <f>IF(Capacity!B27="","",'Capacity Backing (Hide)2'!D459)</f>
        <v/>
      </c>
      <c r="C53" s="29" t="str">
        <f>IF(Capacity!S27="","",Capacity!S27)</f>
        <v/>
      </c>
      <c r="D53" s="112" t="str">
        <f>IF(C53="","",Capacity!T27/IF($B$5="minutes",1,60))</f>
        <v/>
      </c>
      <c r="E53" s="29" t="str">
        <f t="shared" si="0"/>
        <v/>
      </c>
      <c r="F53" s="112" t="str" cm="1">
        <f t="array" ref="F53">IFERROR(INDEX('Capacity Backing (Hide)2'!$B$8:$CW$8,1,ROW(A18))/IF($B$5="Minutes",1,60),"")</f>
        <v/>
      </c>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row>
    <row r="54" spans="2:59" x14ac:dyDescent="0.25">
      <c r="B54" t="str">
        <f>IF(Capacity!B28="","",'Capacity Backing (Hide)2'!D460)</f>
        <v/>
      </c>
      <c r="C54" s="29" t="str">
        <f>IF(Capacity!S28="","",Capacity!S28)</f>
        <v/>
      </c>
      <c r="D54" s="112" t="str">
        <f>IF(C54="","",Capacity!T28/IF($B$5="minutes",1,60))</f>
        <v/>
      </c>
      <c r="E54" s="29" t="str">
        <f t="shared" si="0"/>
        <v/>
      </c>
      <c r="F54" s="112" t="str" cm="1">
        <f t="array" ref="F54">IFERROR(INDEX('Capacity Backing (Hide)2'!$B$8:$CW$8,1,ROW(A19))/IF($B$5="Minutes",1,60),"")</f>
        <v/>
      </c>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row>
    <row r="55" spans="2:59" x14ac:dyDescent="0.25">
      <c r="B55" t="str">
        <f>IF(Capacity!B29="","",'Capacity Backing (Hide)2'!D461)</f>
        <v/>
      </c>
      <c r="C55" s="29" t="str">
        <f>IF(Capacity!S29="","",Capacity!S29)</f>
        <v/>
      </c>
      <c r="D55" s="112" t="str">
        <f>IF(C55="","",Capacity!T29/IF($B$5="minutes",1,60))</f>
        <v/>
      </c>
      <c r="E55" s="29" t="str">
        <f t="shared" si="0"/>
        <v/>
      </c>
      <c r="F55" s="112" t="str" cm="1">
        <f t="array" ref="F55">IFERROR(INDEX('Capacity Backing (Hide)2'!$B$8:$CW$8,1,ROW(A20))/IF($B$5="Minutes",1,60),"")</f>
        <v/>
      </c>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row>
    <row r="56" spans="2:59" x14ac:dyDescent="0.25">
      <c r="B56" t="str">
        <f>IF(Capacity!B30="","",'Capacity Backing (Hide)2'!D462)</f>
        <v/>
      </c>
      <c r="C56" s="29" t="str">
        <f>IF(Capacity!S30="","",Capacity!S30)</f>
        <v/>
      </c>
      <c r="D56" s="112" t="str">
        <f>IF(C56="","",Capacity!T30/IF($B$5="minutes",1,60))</f>
        <v/>
      </c>
      <c r="E56" s="29" t="str">
        <f t="shared" si="0"/>
        <v/>
      </c>
      <c r="F56" s="112" t="str" cm="1">
        <f t="array" ref="F56">IFERROR(INDEX('Capacity Backing (Hide)2'!$B$8:$CW$8,1,ROW(A21))/IF($B$5="Minutes",1,60),"")</f>
        <v/>
      </c>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row>
    <row r="57" spans="2:59" x14ac:dyDescent="0.25">
      <c r="B57" t="str">
        <f>IF(Capacity!B31="","",'Capacity Backing (Hide)2'!D463)</f>
        <v/>
      </c>
      <c r="C57" s="29" t="str">
        <f>IF(Capacity!S31="","",Capacity!S31)</f>
        <v/>
      </c>
      <c r="D57" s="112" t="str">
        <f>IF(C57="","",Capacity!T31/IF($B$5="minutes",1,60))</f>
        <v/>
      </c>
      <c r="E57" s="29" t="str">
        <f t="shared" si="0"/>
        <v/>
      </c>
      <c r="F57" s="112" t="str" cm="1">
        <f t="array" ref="F57">IFERROR(INDEX('Capacity Backing (Hide)2'!$B$8:$CW$8,1,ROW(A22))/IF($B$5="Minutes",1,60),"")</f>
        <v/>
      </c>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row>
    <row r="58" spans="2:59" x14ac:dyDescent="0.25">
      <c r="B58" t="str">
        <f>IF(Capacity!B32="","",'Capacity Backing (Hide)2'!D464)</f>
        <v/>
      </c>
      <c r="C58" s="29" t="str">
        <f>IF(Capacity!S32="","",Capacity!S32)</f>
        <v/>
      </c>
      <c r="D58" s="112" t="str">
        <f>IF(C58="","",Capacity!T32/IF($B$5="minutes",1,60))</f>
        <v/>
      </c>
      <c r="E58" s="29" t="str">
        <f t="shared" si="0"/>
        <v/>
      </c>
      <c r="F58" s="112" t="str" cm="1">
        <f t="array" ref="F58">IFERROR(INDEX('Capacity Backing (Hide)2'!$B$8:$CW$8,1,ROW(A23))/IF($B$5="Minutes",1,60),"")</f>
        <v/>
      </c>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row>
    <row r="59" spans="2:59" x14ac:dyDescent="0.25">
      <c r="B59" t="str">
        <f>IF(Capacity!B33="","",'Capacity Backing (Hide)2'!D465)</f>
        <v/>
      </c>
      <c r="C59" s="29" t="str">
        <f>IF(Capacity!S33="","",Capacity!S33)</f>
        <v/>
      </c>
      <c r="D59" s="112" t="str">
        <f>IF(C59="","",Capacity!T33/IF($B$5="minutes",1,60))</f>
        <v/>
      </c>
      <c r="E59" s="29" t="str">
        <f t="shared" si="0"/>
        <v/>
      </c>
      <c r="F59" s="112" t="str" cm="1">
        <f t="array" ref="F59">IFERROR(INDEX('Capacity Backing (Hide)2'!$B$8:$CW$8,1,ROW(A24))/IF($B$5="Minutes",1,60),"")</f>
        <v/>
      </c>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row>
    <row r="60" spans="2:59" x14ac:dyDescent="0.25">
      <c r="B60" t="str">
        <f>IF(Capacity!B34="","",'Capacity Backing (Hide)2'!D466)</f>
        <v/>
      </c>
      <c r="C60" s="29" t="str">
        <f>IF(Capacity!S34="","",Capacity!S34)</f>
        <v/>
      </c>
      <c r="D60" s="112" t="str">
        <f>IF(C60="","",Capacity!T34/IF($B$5="minutes",1,60))</f>
        <v/>
      </c>
      <c r="E60" s="29" t="str">
        <f t="shared" si="0"/>
        <v/>
      </c>
      <c r="F60" s="112" t="str" cm="1">
        <f t="array" ref="F60">IFERROR(INDEX('Capacity Backing (Hide)2'!$B$8:$CW$8,1,ROW(A25))/IF($B$5="Minutes",1,60),"")</f>
        <v/>
      </c>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row>
    <row r="61" spans="2:59" x14ac:dyDescent="0.25">
      <c r="B61" t="str">
        <f>IF(Capacity!B35="","",'Capacity Backing (Hide)2'!D467)</f>
        <v/>
      </c>
      <c r="C61" s="29" t="str">
        <f>IF(Capacity!S35="","",Capacity!S35)</f>
        <v/>
      </c>
      <c r="D61" s="112" t="str">
        <f>IF(C61="","",Capacity!T35/IF($B$5="minutes",1,60))</f>
        <v/>
      </c>
      <c r="E61" s="29" t="str">
        <f t="shared" si="0"/>
        <v/>
      </c>
      <c r="F61" s="112" t="str" cm="1">
        <f t="array" ref="F61">IFERROR(INDEX('Capacity Backing (Hide)2'!$B$8:$CW$8,1,ROW(A26))/IF($B$5="Minutes",1,60),"")</f>
        <v/>
      </c>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row>
    <row r="62" spans="2:59" x14ac:dyDescent="0.25">
      <c r="B62" t="str">
        <f>IF(Capacity!B36="","",'Capacity Backing (Hide)2'!D468)</f>
        <v/>
      </c>
      <c r="C62" s="29" t="str">
        <f>IF(Capacity!S36="","",Capacity!S36)</f>
        <v/>
      </c>
      <c r="D62" s="112" t="str">
        <f>IF(C62="","",Capacity!T36/IF($B$5="minutes",1,60))</f>
        <v/>
      </c>
      <c r="E62" s="29" t="str">
        <f t="shared" si="0"/>
        <v/>
      </c>
      <c r="F62" s="112" t="str" cm="1">
        <f t="array" ref="F62">IFERROR(INDEX('Capacity Backing (Hide)2'!$B$8:$CW$8,1,ROW(A27))/IF($B$5="Minutes",1,60),"")</f>
        <v/>
      </c>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row>
    <row r="63" spans="2:59" x14ac:dyDescent="0.25">
      <c r="B63" t="str">
        <f>IF(Capacity!B37="","",'Capacity Backing (Hide)2'!D469)</f>
        <v/>
      </c>
      <c r="C63" s="29" t="str">
        <f>IF(Capacity!S37="","",Capacity!S37)</f>
        <v/>
      </c>
      <c r="D63" s="112" t="str">
        <f>IF(C63="","",Capacity!T37/IF($B$5="minutes",1,60))</f>
        <v/>
      </c>
      <c r="E63" s="29" t="str">
        <f t="shared" si="0"/>
        <v/>
      </c>
      <c r="F63" s="112" t="str" cm="1">
        <f t="array" ref="F63">IFERROR(INDEX('Capacity Backing (Hide)2'!$B$8:$CW$8,1,ROW(A28))/IF($B$5="Minutes",1,60),"")</f>
        <v/>
      </c>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row>
    <row r="64" spans="2:59" x14ac:dyDescent="0.25">
      <c r="B64" t="str">
        <f>IF(Capacity!B38="","",'Capacity Backing (Hide)2'!D470)</f>
        <v/>
      </c>
      <c r="C64" s="29" t="str">
        <f>IF(Capacity!S38="","",Capacity!S38)</f>
        <v/>
      </c>
      <c r="D64" s="112" t="str">
        <f>IF(C64="","",Capacity!T38/IF($B$5="minutes",1,60))</f>
        <v/>
      </c>
      <c r="E64" s="29" t="str">
        <f t="shared" si="0"/>
        <v/>
      </c>
      <c r="F64" s="112" t="str" cm="1">
        <f t="array" ref="F64">IFERROR(INDEX('Capacity Backing (Hide)2'!$B$8:$CW$8,1,ROW(A29))/IF($B$5="Minutes",1,60),"")</f>
        <v/>
      </c>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row>
    <row r="65" spans="2:59" x14ac:dyDescent="0.25">
      <c r="B65" t="str">
        <f>IF(Capacity!B39="","",'Capacity Backing (Hide)2'!D471)</f>
        <v/>
      </c>
      <c r="C65" s="29" t="str">
        <f>IF(Capacity!S39="","",Capacity!S39)</f>
        <v/>
      </c>
      <c r="D65" s="112" t="str">
        <f>IF(C65="","",Capacity!T39/IF($B$5="minutes",1,60))</f>
        <v/>
      </c>
      <c r="E65" s="29" t="str">
        <f t="shared" si="0"/>
        <v/>
      </c>
      <c r="F65" s="112" t="str" cm="1">
        <f t="array" ref="F65">IFERROR(INDEX('Capacity Backing (Hide)2'!$B$8:$CW$8,1,ROW(A30))/IF($B$5="Minutes",1,60),"")</f>
        <v/>
      </c>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row>
    <row r="66" spans="2:59" x14ac:dyDescent="0.25">
      <c r="B66" t="str">
        <f>IF(Capacity!B40="","",'Capacity Backing (Hide)2'!D472)</f>
        <v/>
      </c>
      <c r="C66" s="29" t="str">
        <f>IF(Capacity!S40="","",Capacity!S40)</f>
        <v/>
      </c>
      <c r="D66" s="112" t="str">
        <f>IF(C66="","",Capacity!T40/IF($B$5="minutes",1,60))</f>
        <v/>
      </c>
      <c r="E66" s="29" t="str">
        <f t="shared" si="0"/>
        <v/>
      </c>
      <c r="F66" s="112" t="str" cm="1">
        <f t="array" ref="F66">IFERROR(INDEX('Capacity Backing (Hide)2'!$B$8:$CW$8,1,ROW(A31))/IF($B$5="Minutes",1,60),"")</f>
        <v/>
      </c>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row>
    <row r="67" spans="2:59" x14ac:dyDescent="0.25">
      <c r="B67" t="str">
        <f>IF(Capacity!B41="","",'Capacity Backing (Hide)2'!D473)</f>
        <v/>
      </c>
      <c r="C67" s="29" t="str">
        <f>IF(Capacity!S41="","",Capacity!S41)</f>
        <v/>
      </c>
      <c r="D67" s="112" t="str">
        <f>IF(C67="","",Capacity!T41/IF($B$5="minutes",1,60))</f>
        <v/>
      </c>
      <c r="E67" s="29" t="str">
        <f t="shared" si="0"/>
        <v/>
      </c>
      <c r="F67" s="112" t="str" cm="1">
        <f t="array" ref="F67">IFERROR(INDEX('Capacity Backing (Hide)2'!$B$8:$CW$8,1,ROW(A32))/IF($B$5="Minutes",1,60),"")</f>
        <v/>
      </c>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row>
    <row r="68" spans="2:59" x14ac:dyDescent="0.25">
      <c r="B68" t="str">
        <f>IF(Capacity!B42="","",'Capacity Backing (Hide)2'!D474)</f>
        <v/>
      </c>
      <c r="C68" s="29" t="str">
        <f>IF(Capacity!S42="","",Capacity!S42)</f>
        <v/>
      </c>
      <c r="D68" s="112" t="str">
        <f>IF(C68="","",Capacity!T42/IF($B$5="minutes",1,60))</f>
        <v/>
      </c>
      <c r="E68" s="29" t="str">
        <f t="shared" si="0"/>
        <v/>
      </c>
      <c r="F68" s="112" t="str" cm="1">
        <f t="array" ref="F68">IFERROR(INDEX('Capacity Backing (Hide)2'!$B$8:$CW$8,1,ROW(A33))/IF($B$5="Minutes",1,60),"")</f>
        <v/>
      </c>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row>
    <row r="69" spans="2:59" x14ac:dyDescent="0.25">
      <c r="B69" t="str">
        <f>IF(Capacity!B43="","",'Capacity Backing (Hide)2'!D475)</f>
        <v/>
      </c>
      <c r="C69" s="29" t="str">
        <f>IF(Capacity!S43="","",Capacity!S43)</f>
        <v/>
      </c>
      <c r="D69" s="112" t="str">
        <f>IF(C69="","",Capacity!T43/IF($B$5="minutes",1,60))</f>
        <v/>
      </c>
      <c r="E69" s="29" t="str">
        <f t="shared" ref="E69:E100" si="1">IF(B69="","",IF(COUNTBLANK($H69:$BG69)=52,52,COUNTA(H69:BG69)))</f>
        <v/>
      </c>
      <c r="F69" s="112" t="str" cm="1">
        <f t="array" ref="F69">IFERROR(INDEX('Capacity Backing (Hide)2'!$B$8:$CW$8,1,ROW(A34))/IF($B$5="Minutes",1,60),"")</f>
        <v/>
      </c>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row>
    <row r="70" spans="2:59" x14ac:dyDescent="0.25">
      <c r="B70" t="str">
        <f>IF(Capacity!B44="","",'Capacity Backing (Hide)2'!D476)</f>
        <v/>
      </c>
      <c r="C70" s="29" t="str">
        <f>IF(Capacity!S44="","",Capacity!S44)</f>
        <v/>
      </c>
      <c r="D70" s="112" t="str">
        <f>IF(C70="","",Capacity!T44/IF($B$5="minutes",1,60))</f>
        <v/>
      </c>
      <c r="E70" s="29" t="str">
        <f t="shared" si="1"/>
        <v/>
      </c>
      <c r="F70" s="112" t="str" cm="1">
        <f t="array" ref="F70">IFERROR(INDEX('Capacity Backing (Hide)2'!$B$8:$CW$8,1,ROW(A35))/IF($B$5="Minutes",1,60),"")</f>
        <v/>
      </c>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row>
    <row r="71" spans="2:59" x14ac:dyDescent="0.25">
      <c r="B71" t="str">
        <f>IF(Capacity!B45="","",'Capacity Backing (Hide)2'!D477)</f>
        <v/>
      </c>
      <c r="C71" s="29" t="str">
        <f>IF(Capacity!S45="","",Capacity!S45)</f>
        <v/>
      </c>
      <c r="D71" s="112" t="str">
        <f>IF(C71="","",Capacity!T45/IF($B$5="minutes",1,60))</f>
        <v/>
      </c>
      <c r="E71" s="29" t="str">
        <f t="shared" si="1"/>
        <v/>
      </c>
      <c r="F71" s="112" t="str" cm="1">
        <f t="array" ref="F71">IFERROR(INDEX('Capacity Backing (Hide)2'!$B$8:$CW$8,1,ROW(A36))/IF($B$5="Minutes",1,60),"")</f>
        <v/>
      </c>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row>
    <row r="72" spans="2:59" x14ac:dyDescent="0.25">
      <c r="B72" t="str">
        <f>IF(Capacity!B46="","",'Capacity Backing (Hide)2'!D478)</f>
        <v/>
      </c>
      <c r="C72" s="29" t="str">
        <f>IF(Capacity!S46="","",Capacity!S46)</f>
        <v/>
      </c>
      <c r="D72" s="112" t="str">
        <f>IF(C72="","",Capacity!T46/IF($B$5="minutes",1,60))</f>
        <v/>
      </c>
      <c r="E72" s="29" t="str">
        <f t="shared" si="1"/>
        <v/>
      </c>
      <c r="F72" s="112" t="str" cm="1">
        <f t="array" ref="F72">IFERROR(INDEX('Capacity Backing (Hide)2'!$B$8:$CW$8,1,ROW(A37))/IF($B$5="Minutes",1,60),"")</f>
        <v/>
      </c>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row>
    <row r="73" spans="2:59" x14ac:dyDescent="0.25">
      <c r="B73" t="str">
        <f>IF(Capacity!B47="","",'Capacity Backing (Hide)2'!D479)</f>
        <v/>
      </c>
      <c r="C73" s="29" t="str">
        <f>IF(Capacity!S47="","",Capacity!S47)</f>
        <v/>
      </c>
      <c r="D73" s="112" t="str">
        <f>IF(C73="","",Capacity!T47/IF($B$5="minutes",1,60))</f>
        <v/>
      </c>
      <c r="E73" s="29" t="str">
        <f t="shared" si="1"/>
        <v/>
      </c>
      <c r="F73" s="112" t="str" cm="1">
        <f t="array" ref="F73">IFERROR(INDEX('Capacity Backing (Hide)2'!$B$8:$CW$8,1,ROW(A38))/IF($B$5="Minutes",1,60),"")</f>
        <v/>
      </c>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row>
    <row r="74" spans="2:59" x14ac:dyDescent="0.25">
      <c r="B74" t="str">
        <f>IF(Capacity!B48="","",'Capacity Backing (Hide)2'!D480)</f>
        <v/>
      </c>
      <c r="C74" s="29" t="str">
        <f>IF(Capacity!S48="","",Capacity!S48)</f>
        <v/>
      </c>
      <c r="D74" s="112" t="str">
        <f>IF(C74="","",Capacity!T48/IF($B$5="minutes",1,60))</f>
        <v/>
      </c>
      <c r="E74" s="29" t="str">
        <f t="shared" si="1"/>
        <v/>
      </c>
      <c r="F74" s="112" t="str" cm="1">
        <f t="array" ref="F74">IFERROR(INDEX('Capacity Backing (Hide)2'!$B$8:$CW$8,1,ROW(A39))/IF($B$5="Minutes",1,60),"")</f>
        <v/>
      </c>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row>
    <row r="75" spans="2:59" x14ac:dyDescent="0.25">
      <c r="B75" t="str">
        <f>IF(Capacity!B49="","",'Capacity Backing (Hide)2'!D481)</f>
        <v/>
      </c>
      <c r="C75" s="29" t="str">
        <f>IF(Capacity!S49="","",Capacity!S49)</f>
        <v/>
      </c>
      <c r="D75" s="112" t="str">
        <f>IF(C75="","",Capacity!T49/IF($B$5="minutes",1,60))</f>
        <v/>
      </c>
      <c r="E75" s="29" t="str">
        <f t="shared" si="1"/>
        <v/>
      </c>
      <c r="F75" s="112" t="str" cm="1">
        <f t="array" ref="F75">IFERROR(INDEX('Capacity Backing (Hide)2'!$B$8:$CW$8,1,ROW(A40))/IF($B$5="Minutes",1,60),"")</f>
        <v/>
      </c>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row>
    <row r="76" spans="2:59" x14ac:dyDescent="0.25">
      <c r="B76" t="str">
        <f>IF(Capacity!B50="","",'Capacity Backing (Hide)2'!D482)</f>
        <v/>
      </c>
      <c r="C76" s="29" t="str">
        <f>IF(Capacity!S50="","",Capacity!S50)</f>
        <v/>
      </c>
      <c r="D76" s="112" t="str">
        <f>IF(C76="","",Capacity!T50/IF($B$5="minutes",1,60))</f>
        <v/>
      </c>
      <c r="E76" s="29" t="str">
        <f t="shared" si="1"/>
        <v/>
      </c>
      <c r="F76" s="112" t="str" cm="1">
        <f t="array" ref="F76">IFERROR(INDEX('Capacity Backing (Hide)2'!$B$8:$CW$8,1,ROW(A41))/IF($B$5="Minutes",1,60),"")</f>
        <v/>
      </c>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row>
    <row r="77" spans="2:59" x14ac:dyDescent="0.25">
      <c r="B77" t="str">
        <f>IF(Capacity!B51="","",'Capacity Backing (Hide)2'!D483)</f>
        <v/>
      </c>
      <c r="C77" s="29" t="str">
        <f>IF(Capacity!S51="","",Capacity!S51)</f>
        <v/>
      </c>
      <c r="D77" s="112" t="str">
        <f>IF(C77="","",Capacity!T51/IF($B$5="minutes",1,60))</f>
        <v/>
      </c>
      <c r="E77" s="29" t="str">
        <f t="shared" si="1"/>
        <v/>
      </c>
      <c r="F77" s="112" t="str" cm="1">
        <f t="array" ref="F77">IFERROR(INDEX('Capacity Backing (Hide)2'!$B$8:$CW$8,1,ROW(A42))/IF($B$5="Minutes",1,60),"")</f>
        <v/>
      </c>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row>
    <row r="78" spans="2:59" x14ac:dyDescent="0.25">
      <c r="B78" t="str">
        <f>IF(Capacity!B52="","",'Capacity Backing (Hide)2'!D484)</f>
        <v/>
      </c>
      <c r="C78" s="29" t="str">
        <f>IF(Capacity!S52="","",Capacity!S52)</f>
        <v/>
      </c>
      <c r="D78" s="112" t="str">
        <f>IF(C78="","",Capacity!T52/IF($B$5="minutes",1,60))</f>
        <v/>
      </c>
      <c r="E78" s="29" t="str">
        <f t="shared" si="1"/>
        <v/>
      </c>
      <c r="F78" s="112" t="str" cm="1">
        <f t="array" ref="F78">IFERROR(INDEX('Capacity Backing (Hide)2'!$B$8:$CW$8,1,ROW(A43))/IF($B$5="Minutes",1,60),"")</f>
        <v/>
      </c>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row>
    <row r="79" spans="2:59" x14ac:dyDescent="0.25">
      <c r="B79" t="str">
        <f>IF(Capacity!B53="","",'Capacity Backing (Hide)2'!D485)</f>
        <v/>
      </c>
      <c r="C79" s="29" t="str">
        <f>IF(Capacity!S53="","",Capacity!S53)</f>
        <v/>
      </c>
      <c r="D79" s="112" t="str">
        <f>IF(C79="","",Capacity!T53/IF($B$5="minutes",1,60))</f>
        <v/>
      </c>
      <c r="E79" s="29" t="str">
        <f t="shared" si="1"/>
        <v/>
      </c>
      <c r="F79" s="112" t="str" cm="1">
        <f t="array" ref="F79">IFERROR(INDEX('Capacity Backing (Hide)2'!$B$8:$CW$8,1,ROW(A44))/IF($B$5="Minutes",1,60),"")</f>
        <v/>
      </c>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row>
    <row r="80" spans="2:59" x14ac:dyDescent="0.25">
      <c r="B80" t="str">
        <f>IF(Capacity!B54="","",'Capacity Backing (Hide)2'!D486)</f>
        <v/>
      </c>
      <c r="C80" s="29" t="str">
        <f>IF(Capacity!S54="","",Capacity!S54)</f>
        <v/>
      </c>
      <c r="D80" s="112" t="str">
        <f>IF(C80="","",Capacity!T54/IF($B$5="minutes",1,60))</f>
        <v/>
      </c>
      <c r="E80" s="29" t="str">
        <f t="shared" si="1"/>
        <v/>
      </c>
      <c r="F80" s="112" t="str" cm="1">
        <f t="array" ref="F80">IFERROR(INDEX('Capacity Backing (Hide)2'!$B$8:$CW$8,1,ROW(A45))/IF($B$5="Minutes",1,60),"")</f>
        <v/>
      </c>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row>
    <row r="81" spans="2:59" x14ac:dyDescent="0.25">
      <c r="B81" t="str">
        <f>IF(Capacity!B55="","",'Capacity Backing (Hide)2'!D487)</f>
        <v/>
      </c>
      <c r="C81" s="29" t="str">
        <f>IF(Capacity!S55="","",Capacity!S55)</f>
        <v/>
      </c>
      <c r="D81" s="112" t="str">
        <f>IF(C81="","",Capacity!T55/IF($B$5="minutes",1,60))</f>
        <v/>
      </c>
      <c r="E81" s="29" t="str">
        <f t="shared" si="1"/>
        <v/>
      </c>
      <c r="F81" s="112" t="str" cm="1">
        <f t="array" ref="F81">IFERROR(INDEX('Capacity Backing (Hide)2'!$B$8:$CW$8,1,ROW(A46))/IF($B$5="Minutes",1,60),"")</f>
        <v/>
      </c>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row>
    <row r="82" spans="2:59" x14ac:dyDescent="0.25">
      <c r="B82" t="str">
        <f>IF(Capacity!B56="","",'Capacity Backing (Hide)2'!D488)</f>
        <v/>
      </c>
      <c r="C82" s="29" t="str">
        <f>IF(Capacity!S56="","",Capacity!S56)</f>
        <v/>
      </c>
      <c r="D82" s="112" t="str">
        <f>IF(C82="","",Capacity!T56/IF($B$5="minutes",1,60))</f>
        <v/>
      </c>
      <c r="E82" s="29" t="str">
        <f t="shared" si="1"/>
        <v/>
      </c>
      <c r="F82" s="112" t="str" cm="1">
        <f t="array" ref="F82">IFERROR(INDEX('Capacity Backing (Hide)2'!$B$8:$CW$8,1,ROW(A47))/IF($B$5="Minutes",1,60),"")</f>
        <v/>
      </c>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row>
    <row r="83" spans="2:59" x14ac:dyDescent="0.25">
      <c r="B83" t="str">
        <f>IF(Capacity!B57="","",'Capacity Backing (Hide)2'!D489)</f>
        <v/>
      </c>
      <c r="C83" s="29" t="str">
        <f>IF(Capacity!S57="","",Capacity!S57)</f>
        <v/>
      </c>
      <c r="D83" s="112" t="str">
        <f>IF(C83="","",Capacity!T57/IF($B$5="minutes",1,60))</f>
        <v/>
      </c>
      <c r="E83" s="29" t="str">
        <f t="shared" si="1"/>
        <v/>
      </c>
      <c r="F83" s="112" t="str" cm="1">
        <f t="array" ref="F83">IFERROR(INDEX('Capacity Backing (Hide)2'!$B$8:$CW$8,1,ROW(A48))/IF($B$5="Minutes",1,60),"")</f>
        <v/>
      </c>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row>
    <row r="84" spans="2:59" x14ac:dyDescent="0.25">
      <c r="B84" t="str">
        <f>IF(Capacity!B58="","",'Capacity Backing (Hide)2'!D490)</f>
        <v/>
      </c>
      <c r="C84" s="29" t="str">
        <f>IF(Capacity!S58="","",Capacity!S58)</f>
        <v/>
      </c>
      <c r="D84" s="112" t="str">
        <f>IF(C84="","",Capacity!T58/IF($B$5="minutes",1,60))</f>
        <v/>
      </c>
      <c r="E84" s="29" t="str">
        <f t="shared" si="1"/>
        <v/>
      </c>
      <c r="F84" s="112" t="str" cm="1">
        <f t="array" ref="F84">IFERROR(INDEX('Capacity Backing (Hide)2'!$B$8:$CW$8,1,ROW(A49))/IF($B$5="Minutes",1,60),"")</f>
        <v/>
      </c>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row>
    <row r="85" spans="2:59" x14ac:dyDescent="0.25">
      <c r="B85" t="str">
        <f>IF(Capacity!B59="","",'Capacity Backing (Hide)2'!D491)</f>
        <v/>
      </c>
      <c r="C85" s="29" t="str">
        <f>IF(Capacity!S59="","",Capacity!S59)</f>
        <v/>
      </c>
      <c r="D85" s="112" t="str">
        <f>IF(C85="","",Capacity!T59/IF($B$5="minutes",1,60))</f>
        <v/>
      </c>
      <c r="E85" s="29" t="str">
        <f t="shared" si="1"/>
        <v/>
      </c>
      <c r="F85" s="112" t="str" cm="1">
        <f t="array" ref="F85">IFERROR(INDEX('Capacity Backing (Hide)2'!$B$8:$CW$8,1,ROW(A50))/IF($B$5="Minutes",1,60),"")</f>
        <v/>
      </c>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row>
    <row r="86" spans="2:59" x14ac:dyDescent="0.25">
      <c r="B86" t="str">
        <f>IF(Capacity!B60="","",'Capacity Backing (Hide)2'!D492)</f>
        <v/>
      </c>
      <c r="C86" s="29" t="str">
        <f>IF(Capacity!S60="","",Capacity!S60)</f>
        <v/>
      </c>
      <c r="D86" s="112" t="str">
        <f>IF(C86="","",Capacity!T60/IF($B$5="minutes",1,60))</f>
        <v/>
      </c>
      <c r="E86" s="29" t="str">
        <f t="shared" si="1"/>
        <v/>
      </c>
      <c r="F86" s="112" t="str" cm="1">
        <f t="array" ref="F86">IFERROR(INDEX('Capacity Backing (Hide)2'!$B$8:$CW$8,1,ROW(A51))/IF($B$5="Minutes",1,60),"")</f>
        <v/>
      </c>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row>
    <row r="87" spans="2:59" x14ac:dyDescent="0.25">
      <c r="B87" t="str">
        <f>IF(Capacity!B61="","",'Capacity Backing (Hide)2'!D493)</f>
        <v/>
      </c>
      <c r="C87" s="29" t="str">
        <f>IF(Capacity!S61="","",Capacity!S61)</f>
        <v/>
      </c>
      <c r="D87" s="112" t="str">
        <f>IF(C87="","",Capacity!T61/IF($B$5="minutes",1,60))</f>
        <v/>
      </c>
      <c r="E87" s="29" t="str">
        <f t="shared" si="1"/>
        <v/>
      </c>
      <c r="F87" s="112" t="str" cm="1">
        <f t="array" ref="F87">IFERROR(INDEX('Capacity Backing (Hide)2'!$B$8:$CW$8,1,ROW(A52))/IF($B$5="Minutes",1,60),"")</f>
        <v/>
      </c>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row>
    <row r="88" spans="2:59" x14ac:dyDescent="0.25">
      <c r="B88" t="str">
        <f>IF(Capacity!B62="","",'Capacity Backing (Hide)2'!D494)</f>
        <v/>
      </c>
      <c r="C88" s="29" t="str">
        <f>IF(Capacity!S62="","",Capacity!S62)</f>
        <v/>
      </c>
      <c r="D88" s="112" t="str">
        <f>IF(C88="","",Capacity!T62/IF($B$5="minutes",1,60))</f>
        <v/>
      </c>
      <c r="E88" s="29" t="str">
        <f t="shared" si="1"/>
        <v/>
      </c>
      <c r="F88" s="112" t="str" cm="1">
        <f t="array" ref="F88">IFERROR(INDEX('Capacity Backing (Hide)2'!$B$8:$CW$8,1,ROW(A53))/IF($B$5="Minutes",1,60),"")</f>
        <v/>
      </c>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row>
    <row r="89" spans="2:59" x14ac:dyDescent="0.25">
      <c r="B89" t="str">
        <f>IF(Capacity!B63="","",'Capacity Backing (Hide)2'!D495)</f>
        <v/>
      </c>
      <c r="C89" s="29" t="str">
        <f>IF(Capacity!S63="","",Capacity!S63)</f>
        <v/>
      </c>
      <c r="D89" s="112" t="str">
        <f>IF(C89="","",Capacity!T63/IF($B$5="minutes",1,60))</f>
        <v/>
      </c>
      <c r="E89" s="29" t="str">
        <f t="shared" si="1"/>
        <v/>
      </c>
      <c r="F89" s="112" t="str" cm="1">
        <f t="array" ref="F89">IFERROR(INDEX('Capacity Backing (Hide)2'!$B$8:$CW$8,1,ROW(A54))/IF($B$5="Minutes",1,60),"")</f>
        <v/>
      </c>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row>
    <row r="90" spans="2:59" x14ac:dyDescent="0.25">
      <c r="B90" t="str">
        <f>IF(Capacity!B64="","",'Capacity Backing (Hide)2'!D496)</f>
        <v/>
      </c>
      <c r="C90" s="29" t="str">
        <f>IF(Capacity!S64="","",Capacity!S64)</f>
        <v/>
      </c>
      <c r="D90" s="112" t="str">
        <f>IF(C90="","",Capacity!T64/IF($B$5="minutes",1,60))</f>
        <v/>
      </c>
      <c r="E90" s="29" t="str">
        <f t="shared" si="1"/>
        <v/>
      </c>
      <c r="F90" s="112" t="str" cm="1">
        <f t="array" ref="F90">IFERROR(INDEX('Capacity Backing (Hide)2'!$B$8:$CW$8,1,ROW(A55))/IF($B$5="Minutes",1,60),"")</f>
        <v/>
      </c>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row>
    <row r="91" spans="2:59" x14ac:dyDescent="0.25">
      <c r="B91" t="str">
        <f>IF(Capacity!B65="","",'Capacity Backing (Hide)2'!D497)</f>
        <v/>
      </c>
      <c r="C91" s="29" t="str">
        <f>IF(Capacity!S65="","",Capacity!S65)</f>
        <v/>
      </c>
      <c r="D91" s="112" t="str">
        <f>IF(C91="","",Capacity!T65/IF($B$5="minutes",1,60))</f>
        <v/>
      </c>
      <c r="E91" s="29" t="str">
        <f t="shared" si="1"/>
        <v/>
      </c>
      <c r="F91" s="112" t="str" cm="1">
        <f t="array" ref="F91">IFERROR(INDEX('Capacity Backing (Hide)2'!$B$8:$CW$8,1,ROW(A56))/IF($B$5="Minutes",1,60),"")</f>
        <v/>
      </c>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row>
    <row r="92" spans="2:59" x14ac:dyDescent="0.25">
      <c r="B92" t="str">
        <f>IF(Capacity!B66="","",'Capacity Backing (Hide)2'!D498)</f>
        <v/>
      </c>
      <c r="C92" s="29" t="str">
        <f>IF(Capacity!S66="","",Capacity!S66)</f>
        <v/>
      </c>
      <c r="D92" s="112" t="str">
        <f>IF(C92="","",Capacity!T66/IF($B$5="minutes",1,60))</f>
        <v/>
      </c>
      <c r="E92" s="29" t="str">
        <f t="shared" si="1"/>
        <v/>
      </c>
      <c r="F92" s="112" t="str" cm="1">
        <f t="array" ref="F92">IFERROR(INDEX('Capacity Backing (Hide)2'!$B$8:$CW$8,1,ROW(A57))/IF($B$5="Minutes",1,60),"")</f>
        <v/>
      </c>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row>
    <row r="93" spans="2:59" x14ac:dyDescent="0.25">
      <c r="B93" t="str">
        <f>IF(Capacity!B67="","",'Capacity Backing (Hide)2'!D499)</f>
        <v/>
      </c>
      <c r="C93" s="29" t="str">
        <f>IF(Capacity!S67="","",Capacity!S67)</f>
        <v/>
      </c>
      <c r="D93" s="112" t="str">
        <f>IF(C93="","",Capacity!T67/IF($B$5="minutes",1,60))</f>
        <v/>
      </c>
      <c r="E93" s="29" t="str">
        <f t="shared" si="1"/>
        <v/>
      </c>
      <c r="F93" s="112" t="str" cm="1">
        <f t="array" ref="F93">IFERROR(INDEX('Capacity Backing (Hide)2'!$B$8:$CW$8,1,ROW(A58))/IF($B$5="Minutes",1,60),"")</f>
        <v/>
      </c>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row>
    <row r="94" spans="2:59" x14ac:dyDescent="0.25">
      <c r="B94" t="str">
        <f>IF(Capacity!B68="","",'Capacity Backing (Hide)2'!D500)</f>
        <v/>
      </c>
      <c r="C94" s="29" t="str">
        <f>IF(Capacity!S68="","",Capacity!S68)</f>
        <v/>
      </c>
      <c r="D94" s="112" t="str">
        <f>IF(C94="","",Capacity!T68/IF($B$5="minutes",1,60))</f>
        <v/>
      </c>
      <c r="E94" s="29" t="str">
        <f t="shared" si="1"/>
        <v/>
      </c>
      <c r="F94" s="112" t="str" cm="1">
        <f t="array" ref="F94">IFERROR(INDEX('Capacity Backing (Hide)2'!$B$8:$CW$8,1,ROW(A59))/IF($B$5="Minutes",1,60),"")</f>
        <v/>
      </c>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row>
    <row r="95" spans="2:59" x14ac:dyDescent="0.25">
      <c r="B95" t="str">
        <f>IF(Capacity!B69="","",'Capacity Backing (Hide)2'!D501)</f>
        <v/>
      </c>
      <c r="C95" s="29" t="str">
        <f>IF(Capacity!S69="","",Capacity!S69)</f>
        <v/>
      </c>
      <c r="D95" s="112" t="str">
        <f>IF(C95="","",Capacity!T69/IF($B$5="minutes",1,60))</f>
        <v/>
      </c>
      <c r="E95" s="29" t="str">
        <f t="shared" si="1"/>
        <v/>
      </c>
      <c r="F95" s="112" t="str" cm="1">
        <f t="array" ref="F95">IFERROR(INDEX('Capacity Backing (Hide)2'!$B$8:$CW$8,1,ROW(A60))/IF($B$5="Minutes",1,60),"")</f>
        <v/>
      </c>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row>
    <row r="96" spans="2:59" x14ac:dyDescent="0.25">
      <c r="B96" t="str">
        <f>IF(Capacity!B70="","",'Capacity Backing (Hide)2'!D502)</f>
        <v/>
      </c>
      <c r="C96" s="29" t="str">
        <f>IF(Capacity!S70="","",Capacity!S70)</f>
        <v/>
      </c>
      <c r="D96" s="112" t="str">
        <f>IF(C96="","",Capacity!T70/IF($B$5="minutes",1,60))</f>
        <v/>
      </c>
      <c r="E96" s="29" t="str">
        <f t="shared" si="1"/>
        <v/>
      </c>
      <c r="F96" s="112" t="str" cm="1">
        <f t="array" ref="F96">IFERROR(INDEX('Capacity Backing (Hide)2'!$B$8:$CW$8,1,ROW(A61))/IF($B$5="Minutes",1,60),"")</f>
        <v/>
      </c>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row>
    <row r="97" spans="2:59" x14ac:dyDescent="0.25">
      <c r="B97" t="str">
        <f>IF(Capacity!B71="","",'Capacity Backing (Hide)2'!D503)</f>
        <v/>
      </c>
      <c r="C97" s="29" t="str">
        <f>IF(Capacity!S71="","",Capacity!S71)</f>
        <v/>
      </c>
      <c r="D97" s="112" t="str">
        <f>IF(C97="","",Capacity!T71/IF($B$5="minutes",1,60))</f>
        <v/>
      </c>
      <c r="E97" s="29" t="str">
        <f t="shared" si="1"/>
        <v/>
      </c>
      <c r="F97" s="112" t="str" cm="1">
        <f t="array" ref="F97">IFERROR(INDEX('Capacity Backing (Hide)2'!$B$8:$CW$8,1,ROW(A62))/IF($B$5="Minutes",1,60),"")</f>
        <v/>
      </c>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row>
    <row r="98" spans="2:59" x14ac:dyDescent="0.25">
      <c r="B98" t="str">
        <f>IF(Capacity!B72="","",'Capacity Backing (Hide)2'!D504)</f>
        <v/>
      </c>
      <c r="C98" s="29" t="str">
        <f>IF(Capacity!S72="","",Capacity!S72)</f>
        <v/>
      </c>
      <c r="D98" s="112" t="str">
        <f>IF(C98="","",Capacity!T72/IF($B$5="minutes",1,60))</f>
        <v/>
      </c>
      <c r="E98" s="29" t="str">
        <f t="shared" si="1"/>
        <v/>
      </c>
      <c r="F98" s="112" t="str" cm="1">
        <f t="array" ref="F98">IFERROR(INDEX('Capacity Backing (Hide)2'!$B$8:$CW$8,1,ROW(A63))/IF($B$5="Minutes",1,60),"")</f>
        <v/>
      </c>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row>
    <row r="99" spans="2:59" x14ac:dyDescent="0.25">
      <c r="B99" t="str">
        <f>IF(Capacity!B73="","",'Capacity Backing (Hide)2'!D505)</f>
        <v/>
      </c>
      <c r="C99" s="29" t="str">
        <f>IF(Capacity!S73="","",Capacity!S73)</f>
        <v/>
      </c>
      <c r="D99" s="112" t="str">
        <f>IF(C99="","",Capacity!T73/IF($B$5="minutes",1,60))</f>
        <v/>
      </c>
      <c r="E99" s="29" t="str">
        <f t="shared" si="1"/>
        <v/>
      </c>
      <c r="F99" s="112" t="str" cm="1">
        <f t="array" ref="F99">IFERROR(INDEX('Capacity Backing (Hide)2'!$B$8:$CW$8,1,ROW(A64))/IF($B$5="Minutes",1,60),"")</f>
        <v/>
      </c>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row>
    <row r="100" spans="2:59" x14ac:dyDescent="0.25">
      <c r="B100" t="str">
        <f>IF(Capacity!B74="","",'Capacity Backing (Hide)2'!D506)</f>
        <v/>
      </c>
      <c r="C100" s="29" t="str">
        <f>IF(Capacity!S74="","",Capacity!S74)</f>
        <v/>
      </c>
      <c r="D100" s="112" t="str">
        <f>IF(C100="","",Capacity!T74/IF($B$5="minutes",1,60))</f>
        <v/>
      </c>
      <c r="E100" s="29" t="str">
        <f t="shared" si="1"/>
        <v/>
      </c>
      <c r="F100" s="112" t="str" cm="1">
        <f t="array" ref="F100">IFERROR(INDEX('Capacity Backing (Hide)2'!$B$8:$CW$8,1,ROW(A65))/IF($B$5="Minutes",1,60),"")</f>
        <v/>
      </c>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row>
    <row r="101" spans="2:59" x14ac:dyDescent="0.25">
      <c r="B101" t="str">
        <f>IF(Capacity!B75="","",'Capacity Backing (Hide)2'!D507)</f>
        <v/>
      </c>
      <c r="C101" s="29" t="str">
        <f>IF(Capacity!S75="","",Capacity!S75)</f>
        <v/>
      </c>
      <c r="D101" s="112" t="str">
        <f>IF(C101="","",Capacity!T75/IF($B$5="minutes",1,60))</f>
        <v/>
      </c>
      <c r="E101" s="29" t="str">
        <f t="shared" ref="E101:E135" si="2">IF(B101="","",IF(COUNTBLANK($H101:$BG101)=52,52,COUNTA(H101:BG101)))</f>
        <v/>
      </c>
      <c r="F101" s="112" t="str" cm="1">
        <f t="array" ref="F101">IFERROR(INDEX('Capacity Backing (Hide)2'!$B$8:$CW$8,1,ROW(A66))/IF($B$5="Minutes",1,60),"")</f>
        <v/>
      </c>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row>
    <row r="102" spans="2:59" x14ac:dyDescent="0.25">
      <c r="B102" t="str">
        <f>IF(Capacity!B76="","",'Capacity Backing (Hide)2'!D508)</f>
        <v/>
      </c>
      <c r="C102" s="29" t="str">
        <f>IF(Capacity!S76="","",Capacity!S76)</f>
        <v/>
      </c>
      <c r="D102" s="112" t="str">
        <f>IF(C102="","",Capacity!T76/IF($B$5="minutes",1,60))</f>
        <v/>
      </c>
      <c r="E102" s="29" t="str">
        <f t="shared" si="2"/>
        <v/>
      </c>
      <c r="F102" s="112" t="str" cm="1">
        <f t="array" ref="F102">IFERROR(INDEX('Capacity Backing (Hide)2'!$B$8:$CW$8,1,ROW(A67))/IF($B$5="Minutes",1,60),"")</f>
        <v/>
      </c>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row>
    <row r="103" spans="2:59" x14ac:dyDescent="0.25">
      <c r="B103" t="str">
        <f>IF(Capacity!B77="","",'Capacity Backing (Hide)2'!D509)</f>
        <v/>
      </c>
      <c r="C103" s="29" t="str">
        <f>IF(Capacity!S77="","",Capacity!S77)</f>
        <v/>
      </c>
      <c r="D103" s="112" t="str">
        <f>IF(C103="","",Capacity!T77/IF($B$5="minutes",1,60))</f>
        <v/>
      </c>
      <c r="E103" s="29" t="str">
        <f t="shared" si="2"/>
        <v/>
      </c>
      <c r="F103" s="112" t="str" cm="1">
        <f t="array" ref="F103">IFERROR(INDEX('Capacity Backing (Hide)2'!$B$8:$CW$8,1,ROW(A68))/IF($B$5="Minutes",1,60),"")</f>
        <v/>
      </c>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row>
    <row r="104" spans="2:59" x14ac:dyDescent="0.25">
      <c r="B104" t="str">
        <f>IF(Capacity!B78="","",'Capacity Backing (Hide)2'!D510)</f>
        <v/>
      </c>
      <c r="C104" s="29" t="str">
        <f>IF(Capacity!S78="","",Capacity!S78)</f>
        <v/>
      </c>
      <c r="D104" s="112" t="str">
        <f>IF(C104="","",Capacity!T78/IF($B$5="minutes",1,60))</f>
        <v/>
      </c>
      <c r="E104" s="29" t="str">
        <f t="shared" si="2"/>
        <v/>
      </c>
      <c r="F104" s="112" t="str" cm="1">
        <f t="array" ref="F104">IFERROR(INDEX('Capacity Backing (Hide)2'!$B$8:$CW$8,1,ROW(A69))/IF($B$5="Minutes",1,60),"")</f>
        <v/>
      </c>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row>
    <row r="105" spans="2:59" x14ac:dyDescent="0.25">
      <c r="B105" t="str">
        <f>IF(Capacity!B79="","",'Capacity Backing (Hide)2'!D511)</f>
        <v/>
      </c>
      <c r="C105" s="29" t="str">
        <f>IF(Capacity!S79="","",Capacity!S79)</f>
        <v/>
      </c>
      <c r="D105" s="112" t="str">
        <f>IF(C105="","",Capacity!T79/IF($B$5="minutes",1,60))</f>
        <v/>
      </c>
      <c r="E105" s="29" t="str">
        <f t="shared" si="2"/>
        <v/>
      </c>
      <c r="F105" s="112" t="str" cm="1">
        <f t="array" ref="F105">IFERROR(INDEX('Capacity Backing (Hide)2'!$B$8:$CW$8,1,ROW(A70))/IF($B$5="Minutes",1,60),"")</f>
        <v/>
      </c>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row>
    <row r="106" spans="2:59" x14ac:dyDescent="0.25">
      <c r="B106" t="str">
        <f>IF(Capacity!B80="","",'Capacity Backing (Hide)2'!D512)</f>
        <v/>
      </c>
      <c r="C106" s="29" t="str">
        <f>IF(Capacity!S80="","",Capacity!S80)</f>
        <v/>
      </c>
      <c r="D106" s="112" t="str">
        <f>IF(C106="","",Capacity!T80/IF($B$5="minutes",1,60))</f>
        <v/>
      </c>
      <c r="E106" s="29" t="str">
        <f t="shared" si="2"/>
        <v/>
      </c>
      <c r="F106" s="112" t="str" cm="1">
        <f t="array" ref="F106">IFERROR(INDEX('Capacity Backing (Hide)2'!$B$8:$CW$8,1,ROW(A71))/IF($B$5="Minutes",1,60),"")</f>
        <v/>
      </c>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row>
    <row r="107" spans="2:59" x14ac:dyDescent="0.25">
      <c r="B107" t="str">
        <f>IF(Capacity!B81="","",'Capacity Backing (Hide)2'!D513)</f>
        <v/>
      </c>
      <c r="C107" s="29" t="str">
        <f>IF(Capacity!S81="","",Capacity!S81)</f>
        <v/>
      </c>
      <c r="D107" s="112" t="str">
        <f>IF(C107="","",Capacity!T81/IF($B$5="minutes",1,60))</f>
        <v/>
      </c>
      <c r="E107" s="29" t="str">
        <f t="shared" si="2"/>
        <v/>
      </c>
      <c r="F107" s="112" t="str" cm="1">
        <f t="array" ref="F107">IFERROR(INDEX('Capacity Backing (Hide)2'!$B$8:$CW$8,1,ROW(A72))/IF($B$5="Minutes",1,60),"")</f>
        <v/>
      </c>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row>
    <row r="108" spans="2:59" x14ac:dyDescent="0.25">
      <c r="B108" t="str">
        <f>IF(Capacity!B82="","",'Capacity Backing (Hide)2'!D514)</f>
        <v/>
      </c>
      <c r="C108" s="29" t="str">
        <f>IF(Capacity!S82="","",Capacity!S82)</f>
        <v/>
      </c>
      <c r="D108" s="112" t="str">
        <f>IF(C108="","",Capacity!T82/IF($B$5="minutes",1,60))</f>
        <v/>
      </c>
      <c r="E108" s="29" t="str">
        <f t="shared" si="2"/>
        <v/>
      </c>
      <c r="F108" s="112" t="str" cm="1">
        <f t="array" ref="F108">IFERROR(INDEX('Capacity Backing (Hide)2'!$B$8:$CW$8,1,ROW(A73))/IF($B$5="Minutes",1,60),"")</f>
        <v/>
      </c>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row>
    <row r="109" spans="2:59" x14ac:dyDescent="0.25">
      <c r="B109" t="str">
        <f>IF(Capacity!B83="","",'Capacity Backing (Hide)2'!D515)</f>
        <v/>
      </c>
      <c r="C109" s="29" t="str">
        <f>IF(Capacity!S83="","",Capacity!S83)</f>
        <v/>
      </c>
      <c r="D109" s="112" t="str">
        <f>IF(C109="","",Capacity!T83/IF($B$5="minutes",1,60))</f>
        <v/>
      </c>
      <c r="E109" s="29" t="str">
        <f t="shared" si="2"/>
        <v/>
      </c>
      <c r="F109" s="112" t="str" cm="1">
        <f t="array" ref="F109">IFERROR(INDEX('Capacity Backing (Hide)2'!$B$8:$CW$8,1,ROW(A74))/IF($B$5="Minutes",1,60),"")</f>
        <v/>
      </c>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row>
    <row r="110" spans="2:59" x14ac:dyDescent="0.25">
      <c r="B110" t="str">
        <f>IF(Capacity!B84="","",'Capacity Backing (Hide)2'!D516)</f>
        <v/>
      </c>
      <c r="C110" s="29" t="str">
        <f>IF(Capacity!S84="","",Capacity!S84)</f>
        <v/>
      </c>
      <c r="D110" s="112" t="str">
        <f>IF(C110="","",Capacity!T84/IF($B$5="minutes",1,60))</f>
        <v/>
      </c>
      <c r="E110" s="29" t="str">
        <f t="shared" si="2"/>
        <v/>
      </c>
      <c r="F110" s="112" t="str" cm="1">
        <f t="array" ref="F110">IFERROR(INDEX('Capacity Backing (Hide)2'!$B$8:$CW$8,1,ROW(A75))/IF($B$5="Minutes",1,60),"")</f>
        <v/>
      </c>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row>
    <row r="111" spans="2:59" x14ac:dyDescent="0.25">
      <c r="B111" t="str">
        <f>IF(Capacity!B85="","",'Capacity Backing (Hide)2'!D517)</f>
        <v/>
      </c>
      <c r="C111" s="29" t="str">
        <f>IF(Capacity!S85="","",Capacity!S85)</f>
        <v/>
      </c>
      <c r="D111" s="112" t="str">
        <f>IF(C111="","",Capacity!T85/IF($B$5="minutes",1,60))</f>
        <v/>
      </c>
      <c r="E111" s="29" t="str">
        <f t="shared" si="2"/>
        <v/>
      </c>
      <c r="F111" s="112" t="str" cm="1">
        <f t="array" ref="F111">IFERROR(INDEX('Capacity Backing (Hide)2'!$B$8:$CW$8,1,ROW(A76))/IF($B$5="Minutes",1,60),"")</f>
        <v/>
      </c>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row>
    <row r="112" spans="2:59" x14ac:dyDescent="0.25">
      <c r="B112" t="str">
        <f>IF(Capacity!B86="","",'Capacity Backing (Hide)2'!D518)</f>
        <v/>
      </c>
      <c r="C112" s="29" t="str">
        <f>IF(Capacity!S86="","",Capacity!S86)</f>
        <v/>
      </c>
      <c r="D112" s="112" t="str">
        <f>IF(C112="","",Capacity!T86/IF($B$5="minutes",1,60))</f>
        <v/>
      </c>
      <c r="E112" s="29" t="str">
        <f t="shared" si="2"/>
        <v/>
      </c>
      <c r="F112" s="112" t="str" cm="1">
        <f t="array" ref="F112">IFERROR(INDEX('Capacity Backing (Hide)2'!$B$8:$CW$8,1,ROW(A77))/IF($B$5="Minutes",1,60),"")</f>
        <v/>
      </c>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row>
    <row r="113" spans="2:59" x14ac:dyDescent="0.25">
      <c r="B113" t="str">
        <f>IF(Capacity!B87="","",'Capacity Backing (Hide)2'!D519)</f>
        <v/>
      </c>
      <c r="C113" s="29" t="str">
        <f>IF(Capacity!S87="","",Capacity!S87)</f>
        <v/>
      </c>
      <c r="D113" s="112" t="str">
        <f>IF(C113="","",Capacity!T87/IF($B$5="minutes",1,60))</f>
        <v/>
      </c>
      <c r="E113" s="29" t="str">
        <f t="shared" si="2"/>
        <v/>
      </c>
      <c r="F113" s="112" t="str" cm="1">
        <f t="array" ref="F113">IFERROR(INDEX('Capacity Backing (Hide)2'!$B$8:$CW$8,1,ROW(A78))/IF($B$5="Minutes",1,60),"")</f>
        <v/>
      </c>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row>
    <row r="114" spans="2:59" x14ac:dyDescent="0.25">
      <c r="B114" t="str">
        <f>IF(Capacity!B88="","",'Capacity Backing (Hide)2'!D520)</f>
        <v/>
      </c>
      <c r="C114" s="29" t="str">
        <f>IF(Capacity!S88="","",Capacity!S88)</f>
        <v/>
      </c>
      <c r="D114" s="112" t="str">
        <f>IF(C114="","",Capacity!T88/IF($B$5="minutes",1,60))</f>
        <v/>
      </c>
      <c r="E114" s="29" t="str">
        <f t="shared" si="2"/>
        <v/>
      </c>
      <c r="F114" s="112" t="str" cm="1">
        <f t="array" ref="F114">IFERROR(INDEX('Capacity Backing (Hide)2'!$B$8:$CW$8,1,ROW(A79))/IF($B$5="Minutes",1,60),"")</f>
        <v/>
      </c>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row>
    <row r="115" spans="2:59" x14ac:dyDescent="0.25">
      <c r="B115" t="str">
        <f>IF(Capacity!B89="","",'Capacity Backing (Hide)2'!D521)</f>
        <v/>
      </c>
      <c r="C115" s="29" t="str">
        <f>IF(Capacity!S89="","",Capacity!S89)</f>
        <v/>
      </c>
      <c r="D115" s="112" t="str">
        <f>IF(C115="","",Capacity!T89/IF($B$5="minutes",1,60))</f>
        <v/>
      </c>
      <c r="E115" s="29" t="str">
        <f t="shared" si="2"/>
        <v/>
      </c>
      <c r="F115" s="112" t="str" cm="1">
        <f t="array" ref="F115">IFERROR(INDEX('Capacity Backing (Hide)2'!$B$8:$CW$8,1,ROW(A80))/IF($B$5="Minutes",1,60),"")</f>
        <v/>
      </c>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row>
    <row r="116" spans="2:59" x14ac:dyDescent="0.25">
      <c r="B116" t="str">
        <f>IF(Capacity!B90="","",'Capacity Backing (Hide)2'!D522)</f>
        <v/>
      </c>
      <c r="C116" s="29" t="str">
        <f>IF(Capacity!S90="","",Capacity!S90)</f>
        <v/>
      </c>
      <c r="D116" s="112" t="str">
        <f>IF(C116="","",Capacity!T90/IF($B$5="minutes",1,60))</f>
        <v/>
      </c>
      <c r="E116" s="29" t="str">
        <f t="shared" si="2"/>
        <v/>
      </c>
      <c r="F116" s="112" t="str" cm="1">
        <f t="array" ref="F116">IFERROR(INDEX('Capacity Backing (Hide)2'!$B$8:$CW$8,1,ROW(A81))/IF($B$5="Minutes",1,60),"")</f>
        <v/>
      </c>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row>
    <row r="117" spans="2:59" x14ac:dyDescent="0.25">
      <c r="B117" t="str">
        <f>IF(Capacity!B91="","",'Capacity Backing (Hide)2'!D523)</f>
        <v/>
      </c>
      <c r="C117" s="29" t="str">
        <f>IF(Capacity!S91="","",Capacity!S91)</f>
        <v/>
      </c>
      <c r="D117" s="112" t="str">
        <f>IF(C117="","",Capacity!T91/IF($B$5="minutes",1,60))</f>
        <v/>
      </c>
      <c r="E117" s="29" t="str">
        <f t="shared" si="2"/>
        <v/>
      </c>
      <c r="F117" s="112" t="str" cm="1">
        <f t="array" ref="F117">IFERROR(INDEX('Capacity Backing (Hide)2'!$B$8:$CW$8,1,ROW(A82))/IF($B$5="Minutes",1,60),"")</f>
        <v/>
      </c>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row>
    <row r="118" spans="2:59" x14ac:dyDescent="0.25">
      <c r="B118" t="str">
        <f>IF(Capacity!B92="","",'Capacity Backing (Hide)2'!D524)</f>
        <v/>
      </c>
      <c r="C118" s="29" t="str">
        <f>IF(Capacity!S92="","",Capacity!S92)</f>
        <v/>
      </c>
      <c r="D118" s="112" t="str">
        <f>IF(C118="","",Capacity!T92/IF($B$5="minutes",1,60))</f>
        <v/>
      </c>
      <c r="E118" s="29" t="str">
        <f t="shared" si="2"/>
        <v/>
      </c>
      <c r="F118" s="112" t="str" cm="1">
        <f t="array" ref="F118">IFERROR(INDEX('Capacity Backing (Hide)2'!$B$8:$CW$8,1,ROW(A83))/IF($B$5="Minutes",1,60),"")</f>
        <v/>
      </c>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row>
    <row r="119" spans="2:59" x14ac:dyDescent="0.25">
      <c r="B119" t="str">
        <f>IF(Capacity!B93="","",'Capacity Backing (Hide)2'!D525)</f>
        <v/>
      </c>
      <c r="C119" s="29" t="str">
        <f>IF(Capacity!S93="","",Capacity!S93)</f>
        <v/>
      </c>
      <c r="D119" s="112" t="str">
        <f>IF(C119="","",Capacity!T93/IF($B$5="minutes",1,60))</f>
        <v/>
      </c>
      <c r="E119" s="29" t="str">
        <f t="shared" si="2"/>
        <v/>
      </c>
      <c r="F119" s="112" t="str" cm="1">
        <f t="array" ref="F119">IFERROR(INDEX('Capacity Backing (Hide)2'!$B$8:$CW$8,1,ROW(A84))/IF($B$5="Minutes",1,60),"")</f>
        <v/>
      </c>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row>
    <row r="120" spans="2:59" x14ac:dyDescent="0.25">
      <c r="B120" t="str">
        <f>IF(Capacity!B94="","",'Capacity Backing (Hide)2'!D526)</f>
        <v/>
      </c>
      <c r="C120" s="29" t="str">
        <f>IF(Capacity!S94="","",Capacity!S94)</f>
        <v/>
      </c>
      <c r="D120" s="112" t="str">
        <f>IF(C120="","",Capacity!T94/IF($B$5="minutes",1,60))</f>
        <v/>
      </c>
      <c r="E120" s="29" t="str">
        <f t="shared" si="2"/>
        <v/>
      </c>
      <c r="F120" s="112" t="str" cm="1">
        <f t="array" ref="F120">IFERROR(INDEX('Capacity Backing (Hide)2'!$B$8:$CW$8,1,ROW(A85))/IF($B$5="Minutes",1,60),"")</f>
        <v/>
      </c>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row>
    <row r="121" spans="2:59" x14ac:dyDescent="0.25">
      <c r="B121" t="str">
        <f>IF(Capacity!B95="","",'Capacity Backing (Hide)2'!D527)</f>
        <v/>
      </c>
      <c r="C121" s="29" t="str">
        <f>IF(Capacity!S95="","",Capacity!S95)</f>
        <v/>
      </c>
      <c r="D121" s="112" t="str">
        <f>IF(C121="","",Capacity!T95/IF($B$5="minutes",1,60))</f>
        <v/>
      </c>
      <c r="E121" s="29" t="str">
        <f t="shared" si="2"/>
        <v/>
      </c>
      <c r="F121" s="112" t="str" cm="1">
        <f t="array" ref="F121">IFERROR(INDEX('Capacity Backing (Hide)2'!$B$8:$CW$8,1,ROW(A86))/IF($B$5="Minutes",1,60),"")</f>
        <v/>
      </c>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row>
    <row r="122" spans="2:59" x14ac:dyDescent="0.25">
      <c r="B122" t="str">
        <f>IF(Capacity!B96="","",'Capacity Backing (Hide)2'!D528)</f>
        <v/>
      </c>
      <c r="C122" s="29" t="str">
        <f>IF(Capacity!S96="","",Capacity!S96)</f>
        <v/>
      </c>
      <c r="D122" s="112" t="str">
        <f>IF(C122="","",Capacity!T96/IF($B$5="minutes",1,60))</f>
        <v/>
      </c>
      <c r="E122" s="29" t="str">
        <f t="shared" si="2"/>
        <v/>
      </c>
      <c r="F122" s="112" t="str" cm="1">
        <f t="array" ref="F122">IFERROR(INDEX('Capacity Backing (Hide)2'!$B$8:$CW$8,1,ROW(A87))/IF($B$5="Minutes",1,60),"")</f>
        <v/>
      </c>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row>
    <row r="123" spans="2:59" x14ac:dyDescent="0.25">
      <c r="B123" t="str">
        <f>IF(Capacity!B97="","",'Capacity Backing (Hide)2'!D529)</f>
        <v/>
      </c>
      <c r="C123" s="29" t="str">
        <f>IF(Capacity!S97="","",Capacity!S97)</f>
        <v/>
      </c>
      <c r="D123" s="112" t="str">
        <f>IF(C123="","",Capacity!T97/IF($B$5="minutes",1,60))</f>
        <v/>
      </c>
      <c r="E123" s="29" t="str">
        <f t="shared" si="2"/>
        <v/>
      </c>
      <c r="F123" s="112" t="str" cm="1">
        <f t="array" ref="F123">IFERROR(INDEX('Capacity Backing (Hide)2'!$B$8:$CW$8,1,ROW(A88))/IF($B$5="Minutes",1,60),"")</f>
        <v/>
      </c>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row>
    <row r="124" spans="2:59" x14ac:dyDescent="0.25">
      <c r="B124" t="str">
        <f>IF(Capacity!B98="","",'Capacity Backing (Hide)2'!D530)</f>
        <v/>
      </c>
      <c r="C124" s="29" t="str">
        <f>IF(Capacity!S98="","",Capacity!S98)</f>
        <v/>
      </c>
      <c r="D124" s="112" t="str">
        <f>IF(C124="","",Capacity!T98/IF($B$5="minutes",1,60))</f>
        <v/>
      </c>
      <c r="E124" s="29" t="str">
        <f t="shared" si="2"/>
        <v/>
      </c>
      <c r="F124" s="112" t="str" cm="1">
        <f t="array" ref="F124">IFERROR(INDEX('Capacity Backing (Hide)2'!$B$8:$CW$8,1,ROW(A89))/IF($B$5="Minutes",1,60),"")</f>
        <v/>
      </c>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row>
    <row r="125" spans="2:59" x14ac:dyDescent="0.25">
      <c r="B125" t="str">
        <f>IF(Capacity!B99="","",'Capacity Backing (Hide)2'!D531)</f>
        <v/>
      </c>
      <c r="C125" s="29" t="str">
        <f>IF(Capacity!S99="","",Capacity!S99)</f>
        <v/>
      </c>
      <c r="D125" s="112" t="str">
        <f>IF(C125="","",Capacity!T99/IF($B$5="minutes",1,60))</f>
        <v/>
      </c>
      <c r="E125" s="29" t="str">
        <f t="shared" si="2"/>
        <v/>
      </c>
      <c r="F125" s="112" t="str" cm="1">
        <f t="array" ref="F125">IFERROR(INDEX('Capacity Backing (Hide)2'!$B$8:$CW$8,1,ROW(A90))/IF($B$5="Minutes",1,60),"")</f>
        <v/>
      </c>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row>
    <row r="126" spans="2:59" x14ac:dyDescent="0.25">
      <c r="B126" t="str">
        <f>IF(Capacity!B100="","",'Capacity Backing (Hide)2'!D532)</f>
        <v/>
      </c>
      <c r="C126" s="29" t="str">
        <f>IF(Capacity!S100="","",Capacity!S100)</f>
        <v/>
      </c>
      <c r="D126" s="112" t="str">
        <f>IF(C126="","",Capacity!T100/IF($B$5="minutes",1,60))</f>
        <v/>
      </c>
      <c r="E126" s="29" t="str">
        <f t="shared" si="2"/>
        <v/>
      </c>
      <c r="F126" s="112" t="str" cm="1">
        <f t="array" ref="F126">IFERROR(INDEX('Capacity Backing (Hide)2'!$B$8:$CW$8,1,ROW(A91))/IF($B$5="Minutes",1,60),"")</f>
        <v/>
      </c>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row>
    <row r="127" spans="2:59" x14ac:dyDescent="0.25">
      <c r="B127" t="str">
        <f>IF(Capacity!B101="","",'Capacity Backing (Hide)2'!D533)</f>
        <v/>
      </c>
      <c r="C127" s="29" t="str">
        <f>IF(Capacity!S101="","",Capacity!S101)</f>
        <v/>
      </c>
      <c r="D127" s="112" t="str">
        <f>IF(C127="","",Capacity!T101/IF($B$5="minutes",1,60))</f>
        <v/>
      </c>
      <c r="E127" s="29" t="str">
        <f t="shared" si="2"/>
        <v/>
      </c>
      <c r="F127" s="112" t="str" cm="1">
        <f t="array" ref="F127">IFERROR(INDEX('Capacity Backing (Hide)2'!$B$8:$CW$8,1,ROW(A92))/IF($B$5="Minutes",1,60),"")</f>
        <v/>
      </c>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row>
    <row r="128" spans="2:59" x14ac:dyDescent="0.25">
      <c r="B128" t="str">
        <f>IF(Capacity!B102="","",'Capacity Backing (Hide)2'!D534)</f>
        <v/>
      </c>
      <c r="C128" s="29" t="str">
        <f>IF(Capacity!S102="","",Capacity!S102)</f>
        <v/>
      </c>
      <c r="D128" s="112" t="str">
        <f>IF(C128="","",Capacity!T102/IF($B$5="minutes",1,60))</f>
        <v/>
      </c>
      <c r="E128" s="29" t="str">
        <f t="shared" si="2"/>
        <v/>
      </c>
      <c r="F128" s="112" t="str" cm="1">
        <f t="array" ref="F128">IFERROR(INDEX('Capacity Backing (Hide)2'!$B$8:$CW$8,1,ROW(A93))/IF($B$5="Minutes",1,60),"")</f>
        <v/>
      </c>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row>
    <row r="129" spans="1:59" x14ac:dyDescent="0.25">
      <c r="B129" t="str">
        <f>IF(Capacity!B103="","",'Capacity Backing (Hide)2'!D535)</f>
        <v/>
      </c>
      <c r="C129" s="29" t="str">
        <f>IF(Capacity!S103="","",Capacity!S103)</f>
        <v/>
      </c>
      <c r="D129" s="112" t="str">
        <f>IF(C129="","",Capacity!T103/IF($B$5="minutes",1,60))</f>
        <v/>
      </c>
      <c r="E129" s="29" t="str">
        <f t="shared" si="2"/>
        <v/>
      </c>
      <c r="F129" s="112" t="str" cm="1">
        <f t="array" ref="F129">IFERROR(INDEX('Capacity Backing (Hide)2'!$B$8:$CW$8,1,ROW(A94))/IF($B$5="Minutes",1,60),"")</f>
        <v/>
      </c>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row>
    <row r="130" spans="1:59" x14ac:dyDescent="0.25">
      <c r="B130" t="str">
        <f>IF(Capacity!B104="","",'Capacity Backing (Hide)2'!D536)</f>
        <v/>
      </c>
      <c r="C130" s="29" t="str">
        <f>IF(Capacity!S104="","",Capacity!S104)</f>
        <v/>
      </c>
      <c r="D130" s="112" t="str">
        <f>IF(C130="","",Capacity!T104/IF($B$5="minutes",1,60))</f>
        <v/>
      </c>
      <c r="E130" s="29" t="str">
        <f t="shared" si="2"/>
        <v/>
      </c>
      <c r="F130" s="112" t="str" cm="1">
        <f t="array" ref="F130">IFERROR(INDEX('Capacity Backing (Hide)2'!$B$8:$CW$8,1,ROW(A95))/IF($B$5="Minutes",1,60),"")</f>
        <v/>
      </c>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row>
    <row r="131" spans="1:59" x14ac:dyDescent="0.25">
      <c r="B131" t="str">
        <f>IF(Capacity!B105="","",'Capacity Backing (Hide)2'!D537)</f>
        <v/>
      </c>
      <c r="C131" s="29" t="str">
        <f>IF(Capacity!S105="","",Capacity!S105)</f>
        <v/>
      </c>
      <c r="D131" s="112" t="str">
        <f>IF(C131="","",Capacity!T105/IF($B$5="minutes",1,60))</f>
        <v/>
      </c>
      <c r="E131" s="29" t="str">
        <f t="shared" si="2"/>
        <v/>
      </c>
      <c r="F131" s="112" t="str" cm="1">
        <f t="array" ref="F131">IFERROR(INDEX('Capacity Backing (Hide)2'!$B$8:$CW$8,1,ROW(A96))/IF($B$5="Minutes",1,60),"")</f>
        <v/>
      </c>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row>
    <row r="132" spans="1:59" x14ac:dyDescent="0.25">
      <c r="B132" t="str">
        <f>IF(Capacity!B106="","",'Capacity Backing (Hide)2'!D538)</f>
        <v/>
      </c>
      <c r="C132" s="29" t="str">
        <f>IF(Capacity!S106="","",Capacity!S106)</f>
        <v/>
      </c>
      <c r="D132" s="112" t="str">
        <f>IF(C132="","",Capacity!T106/IF($B$5="minutes",1,60))</f>
        <v/>
      </c>
      <c r="E132" s="29" t="str">
        <f t="shared" si="2"/>
        <v/>
      </c>
      <c r="F132" s="112" t="str" cm="1">
        <f t="array" ref="F132">IFERROR(INDEX('Capacity Backing (Hide)2'!$B$8:$CW$8,1,ROW(A97))/IF($B$5="Minutes",1,60),"")</f>
        <v/>
      </c>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row>
    <row r="133" spans="1:59" x14ac:dyDescent="0.25">
      <c r="B133" t="str">
        <f>IF(Capacity!B107="","",'Capacity Backing (Hide)2'!D539)</f>
        <v/>
      </c>
      <c r="C133" s="29" t="str">
        <f>IF(Capacity!S107="","",Capacity!S107)</f>
        <v/>
      </c>
      <c r="D133" s="112" t="str">
        <f>IF(C133="","",Capacity!T107/IF($B$5="minutes",1,60))</f>
        <v/>
      </c>
      <c r="E133" s="29" t="str">
        <f t="shared" si="2"/>
        <v/>
      </c>
      <c r="F133" s="112" t="str" cm="1">
        <f t="array" ref="F133">IFERROR(INDEX('Capacity Backing (Hide)2'!$B$8:$CW$8,1,ROW(A98))/IF($B$5="Minutes",1,60),"")</f>
        <v/>
      </c>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row>
    <row r="134" spans="1:59" x14ac:dyDescent="0.25">
      <c r="B134" t="str">
        <f>IF(Capacity!B108="","",'Capacity Backing (Hide)2'!D540)</f>
        <v/>
      </c>
      <c r="C134" s="29" t="str">
        <f>IF(Capacity!S108="","",Capacity!S108)</f>
        <v/>
      </c>
      <c r="D134" s="112" t="str">
        <f>IF(C134="","",Capacity!T108/IF($B$5="minutes",1,60))</f>
        <v/>
      </c>
      <c r="E134" s="29" t="str">
        <f t="shared" si="2"/>
        <v/>
      </c>
      <c r="F134" s="112" t="str" cm="1">
        <f t="array" ref="F134">IFERROR(INDEX('Capacity Backing (Hide)2'!$B$8:$CW$8,1,ROW(A99))/IF($B$5="Minutes",1,60),"")</f>
        <v/>
      </c>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row>
    <row r="135" spans="1:59" x14ac:dyDescent="0.25">
      <c r="B135" t="str">
        <f>IF(Capacity!B109="","",'Capacity Backing (Hide)2'!D541)</f>
        <v/>
      </c>
      <c r="C135" s="29" t="str">
        <f>IF(Capacity!S109="","",Capacity!S109)</f>
        <v/>
      </c>
      <c r="D135" s="112" t="str">
        <f>IF(C135="","",Capacity!T109/IF($B$5="minutes",1,60))</f>
        <v/>
      </c>
      <c r="E135" s="29" t="str">
        <f t="shared" si="2"/>
        <v/>
      </c>
      <c r="F135" s="112" t="str" cm="1">
        <f t="array" ref="F135">IFERROR(INDEX('Capacity Backing (Hide)2'!$B$8:$CW$8,1,ROW(A100))/IF($B$5="Minutes",1,60),"")</f>
        <v/>
      </c>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row>
    <row r="136" spans="1:59" x14ac:dyDescent="0.25">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148"/>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row>
    <row r="137" spans="1:59" ht="15.75" hidden="1" thickBot="1" x14ac:dyDescent="0.3">
      <c r="C137" s="222" t="s">
        <v>202</v>
      </c>
      <c r="D137" s="223"/>
      <c r="E137" s="222" t="s">
        <v>190</v>
      </c>
      <c r="F137" s="223"/>
      <c r="H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59" ht="65.650000000000006" hidden="1" customHeight="1" thickBot="1" x14ac:dyDescent="0.3">
      <c r="A138" s="118" t="s">
        <v>195</v>
      </c>
      <c r="B138" s="56" t="s">
        <v>187</v>
      </c>
      <c r="C138" s="77" t="s">
        <v>188</v>
      </c>
      <c r="D138" s="77" t="s">
        <v>191</v>
      </c>
      <c r="E138" s="167" t="s">
        <v>188</v>
      </c>
      <c r="F138" s="89" t="s">
        <v>205</v>
      </c>
      <c r="H138" s="109" cm="1">
        <f t="array" aca="1" ref="H138" ca="1">IFERROR(INDEX('Capacity Backing (Hide)2'!$A$13:$A$64,COLUMN(A1),1),"")</f>
        <v>44228</v>
      </c>
      <c r="I138" s="110" cm="1">
        <f t="array" aca="1" ref="I138" ca="1">IFERROR(INDEX('Capacity Backing (Hide)2'!$A$13:$A$64,COLUMN(B1),1),"")</f>
        <v>44235</v>
      </c>
      <c r="J138" s="110" cm="1">
        <f t="array" aca="1" ref="J138" ca="1">IFERROR(INDEX('Capacity Backing (Hide)2'!$A$13:$A$64,COLUMN(C1),1),"")</f>
        <v>44242</v>
      </c>
      <c r="K138" s="110" cm="1">
        <f t="array" aca="1" ref="K138" ca="1">IFERROR(INDEX('Capacity Backing (Hide)2'!$A$13:$A$64,COLUMN(D1),1),"")</f>
        <v>44249</v>
      </c>
      <c r="L138" s="110" cm="1">
        <f t="array" aca="1" ref="L138" ca="1">IFERROR(INDEX('Capacity Backing (Hide)2'!$A$13:$A$64,COLUMN(E1),1),"")</f>
        <v>44256</v>
      </c>
      <c r="M138" s="110" cm="1">
        <f t="array" aca="1" ref="M138" ca="1">IFERROR(INDEX('Capacity Backing (Hide)2'!$A$13:$A$64,COLUMN(F1),1),"")</f>
        <v>44263</v>
      </c>
      <c r="N138" s="110" cm="1">
        <f t="array" aca="1" ref="N138" ca="1">IFERROR(INDEX('Capacity Backing (Hide)2'!$A$13:$A$64,COLUMN(G1),1),"")</f>
        <v>44270</v>
      </c>
      <c r="O138" s="110" cm="1">
        <f t="array" aca="1" ref="O138" ca="1">IFERROR(INDEX('Capacity Backing (Hide)2'!$A$13:$A$64,COLUMN(H1),1),"")</f>
        <v>44277</v>
      </c>
      <c r="P138" s="110" cm="1">
        <f t="array" aca="1" ref="P138" ca="1">IFERROR(INDEX('Capacity Backing (Hide)2'!$A$13:$A$64,COLUMN(I1),1),"")</f>
        <v>44284</v>
      </c>
      <c r="Q138" s="110" cm="1">
        <f t="array" aca="1" ref="Q138" ca="1">IFERROR(INDEX('Capacity Backing (Hide)2'!$A$13:$A$64,COLUMN(J1),1),"")</f>
        <v>44291</v>
      </c>
      <c r="R138" s="110" cm="1">
        <f t="array" aca="1" ref="R138" ca="1">IFERROR(INDEX('Capacity Backing (Hide)2'!$A$13:$A$64,COLUMN(K1),1),"")</f>
        <v>44298</v>
      </c>
      <c r="S138" s="110" cm="1">
        <f t="array" aca="1" ref="S138" ca="1">IFERROR(INDEX('Capacity Backing (Hide)2'!$A$13:$A$64,COLUMN(L1),1),"")</f>
        <v>44305</v>
      </c>
      <c r="T138" s="110" cm="1">
        <f t="array" aca="1" ref="T138" ca="1">IFERROR(INDEX('Capacity Backing (Hide)2'!$A$13:$A$64,COLUMN(M1),1),"")</f>
        <v>44312</v>
      </c>
      <c r="U138" s="110" cm="1">
        <f t="array" aca="1" ref="U138" ca="1">IFERROR(INDEX('Capacity Backing (Hide)2'!$A$13:$A$64,COLUMN(N1),1),"")</f>
        <v>44319</v>
      </c>
      <c r="V138" s="110" cm="1">
        <f t="array" aca="1" ref="V138" ca="1">IFERROR(INDEX('Capacity Backing (Hide)2'!$A$13:$A$64,COLUMN(O1),1),"")</f>
        <v>44326</v>
      </c>
      <c r="W138" s="110" cm="1">
        <f t="array" aca="1" ref="W138" ca="1">IFERROR(INDEX('Capacity Backing (Hide)2'!$A$13:$A$64,COLUMN(P1),1),"")</f>
        <v>44333</v>
      </c>
      <c r="X138" s="110" cm="1">
        <f t="array" aca="1" ref="X138" ca="1">IFERROR(INDEX('Capacity Backing (Hide)2'!$A$13:$A$64,COLUMN(Q1),1),"")</f>
        <v>44340</v>
      </c>
      <c r="Y138" s="110" cm="1">
        <f t="array" aca="1" ref="Y138" ca="1">IFERROR(INDEX('Capacity Backing (Hide)2'!$A$13:$A$64,COLUMN(R1),1),"")</f>
        <v>44347</v>
      </c>
      <c r="Z138" s="110" cm="1">
        <f t="array" aca="1" ref="Z138" ca="1">IFERROR(INDEX('Capacity Backing (Hide)2'!$A$13:$A$64,COLUMN(S1),1),"")</f>
        <v>44354</v>
      </c>
      <c r="AA138" s="110" cm="1">
        <f t="array" aca="1" ref="AA138" ca="1">IFERROR(INDEX('Capacity Backing (Hide)2'!$A$13:$A$64,COLUMN(T1),1),"")</f>
        <v>44361</v>
      </c>
      <c r="AB138" s="110" cm="1">
        <f t="array" aca="1" ref="AB138" ca="1">IFERROR(INDEX('Capacity Backing (Hide)2'!$A$13:$A$64,COLUMN(U1),1),"")</f>
        <v>44368</v>
      </c>
      <c r="AC138" s="110" cm="1">
        <f t="array" aca="1" ref="AC138" ca="1">IFERROR(INDEX('Capacity Backing (Hide)2'!$A$13:$A$64,COLUMN(V1),1),"")</f>
        <v>44375</v>
      </c>
      <c r="AD138" s="110" cm="1">
        <f t="array" aca="1" ref="AD138" ca="1">IFERROR(INDEX('Capacity Backing (Hide)2'!$A$13:$A$64,COLUMN(W1),1),"")</f>
        <v>44382</v>
      </c>
      <c r="AE138" s="110" cm="1">
        <f t="array" aca="1" ref="AE138" ca="1">IFERROR(INDEX('Capacity Backing (Hide)2'!$A$13:$A$64,COLUMN(X1),1),"")</f>
        <v>44389</v>
      </c>
      <c r="AF138" s="110" cm="1">
        <f t="array" aca="1" ref="AF138" ca="1">IFERROR(INDEX('Capacity Backing (Hide)2'!$A$13:$A$64,COLUMN(Y1),1),"")</f>
        <v>44396</v>
      </c>
      <c r="AG138" s="110" cm="1">
        <f t="array" aca="1" ref="AG138" ca="1">IFERROR(INDEX('Capacity Backing (Hide)2'!$A$13:$A$64,COLUMN(Z1),1),"")</f>
        <v>44403</v>
      </c>
      <c r="AH138" s="110" cm="1">
        <f t="array" aca="1" ref="AH138" ca="1">IFERROR(INDEX('Capacity Backing (Hide)2'!$A$13:$A$64,COLUMN(AA1),1),"")</f>
        <v>44410</v>
      </c>
      <c r="AI138" s="110" cm="1">
        <f t="array" aca="1" ref="AI138" ca="1">IFERROR(INDEX('Capacity Backing (Hide)2'!$A$13:$A$64,COLUMN(AB1),1),"")</f>
        <v>44417</v>
      </c>
      <c r="AJ138" s="110" cm="1">
        <f t="array" aca="1" ref="AJ138" ca="1">IFERROR(INDEX('Capacity Backing (Hide)2'!$A$13:$A$64,COLUMN(AC1),1),"")</f>
        <v>44424</v>
      </c>
      <c r="AK138" s="110" cm="1">
        <f t="array" aca="1" ref="AK138" ca="1">IFERROR(INDEX('Capacity Backing (Hide)2'!$A$13:$A$64,COLUMN(AD1),1),"")</f>
        <v>44431</v>
      </c>
      <c r="AL138" s="110" cm="1">
        <f t="array" aca="1" ref="AL138" ca="1">IFERROR(INDEX('Capacity Backing (Hide)2'!$A$13:$A$64,COLUMN(AE1),1),"")</f>
        <v>44438</v>
      </c>
      <c r="AM138" s="110" cm="1">
        <f t="array" aca="1" ref="AM138" ca="1">IFERROR(INDEX('Capacity Backing (Hide)2'!$A$13:$A$64,COLUMN(AF1),1),"")</f>
        <v>44445</v>
      </c>
      <c r="AN138" s="110" cm="1">
        <f t="array" aca="1" ref="AN138" ca="1">IFERROR(INDEX('Capacity Backing (Hide)2'!$A$13:$A$64,COLUMN(AG1),1),"")</f>
        <v>44452</v>
      </c>
      <c r="AO138" s="110" cm="1">
        <f t="array" aca="1" ref="AO138" ca="1">IFERROR(INDEX('Capacity Backing (Hide)2'!$A$13:$A$64,COLUMN(AH1),1),"")</f>
        <v>44459</v>
      </c>
      <c r="AP138" s="110" cm="1">
        <f t="array" aca="1" ref="AP138" ca="1">IFERROR(INDEX('Capacity Backing (Hide)2'!$A$13:$A$64,COLUMN(AI1),1),"")</f>
        <v>44466</v>
      </c>
      <c r="AQ138" s="110" cm="1">
        <f t="array" aca="1" ref="AQ138" ca="1">IFERROR(INDEX('Capacity Backing (Hide)2'!$A$13:$A$64,COLUMN(AJ1),1),"")</f>
        <v>44473</v>
      </c>
      <c r="AR138" s="110" cm="1">
        <f t="array" aca="1" ref="AR138" ca="1">IFERROR(INDEX('Capacity Backing (Hide)2'!$A$13:$A$64,COLUMN(AK1),1),"")</f>
        <v>44480</v>
      </c>
      <c r="AS138" s="110" cm="1">
        <f t="array" aca="1" ref="AS138" ca="1">IFERROR(INDEX('Capacity Backing (Hide)2'!$A$13:$A$64,COLUMN(AL1),1),"")</f>
        <v>44487</v>
      </c>
      <c r="AT138" s="110" cm="1">
        <f t="array" aca="1" ref="AT138" ca="1">IFERROR(INDEX('Capacity Backing (Hide)2'!$A$13:$A$64,COLUMN(AM1),1),"")</f>
        <v>44494</v>
      </c>
      <c r="AU138" s="110" cm="1">
        <f t="array" aca="1" ref="AU138" ca="1">IFERROR(INDEX('Capacity Backing (Hide)2'!$A$13:$A$64,COLUMN(AN1),1),"")</f>
        <v>44501</v>
      </c>
      <c r="AV138" s="110" cm="1">
        <f t="array" aca="1" ref="AV138" ca="1">IFERROR(INDEX('Capacity Backing (Hide)2'!$A$13:$A$64,COLUMN(AO1),1),"")</f>
        <v>44508</v>
      </c>
      <c r="AW138" s="110" cm="1">
        <f t="array" aca="1" ref="AW138" ca="1">IFERROR(INDEX('Capacity Backing (Hide)2'!$A$13:$A$64,COLUMN(AP1),1),"")</f>
        <v>44515</v>
      </c>
      <c r="AX138" s="110" cm="1">
        <f t="array" aca="1" ref="AX138" ca="1">IFERROR(INDEX('Capacity Backing (Hide)2'!$A$13:$A$64,COLUMN(AQ1),1),"")</f>
        <v>44522</v>
      </c>
      <c r="AY138" s="110" cm="1">
        <f t="array" aca="1" ref="AY138" ca="1">IFERROR(INDEX('Capacity Backing (Hide)2'!$A$13:$A$64,COLUMN(AR1),1),"")</f>
        <v>44529</v>
      </c>
      <c r="AZ138" s="110" cm="1">
        <f t="array" aca="1" ref="AZ138" ca="1">IFERROR(INDEX('Capacity Backing (Hide)2'!$A$13:$A$64,COLUMN(AS1),1),"")</f>
        <v>44536</v>
      </c>
      <c r="BA138" s="110" cm="1">
        <f t="array" aca="1" ref="BA138" ca="1">IFERROR(INDEX('Capacity Backing (Hide)2'!$A$13:$A$64,COLUMN(AT1),1),"")</f>
        <v>44543</v>
      </c>
      <c r="BB138" s="110" cm="1">
        <f t="array" aca="1" ref="BB138" ca="1">IFERROR(INDEX('Capacity Backing (Hide)2'!$A$13:$A$64,COLUMN(AU1),1),"")</f>
        <v>44550</v>
      </c>
      <c r="BC138" s="110" cm="1">
        <f t="array" aca="1" ref="BC138" ca="1">IFERROR(INDEX('Capacity Backing (Hide)2'!$A$13:$A$64,COLUMN(AV1),1),"")</f>
        <v>44557</v>
      </c>
      <c r="BD138" s="110" cm="1">
        <f t="array" aca="1" ref="BD138" ca="1">IFERROR(INDEX('Capacity Backing (Hide)2'!$A$13:$A$64,COLUMN(AW1),1),"")</f>
        <v>44564</v>
      </c>
      <c r="BE138" s="110" cm="1">
        <f t="array" aca="1" ref="BE138" ca="1">IFERROR(INDEX('Capacity Backing (Hide)2'!$A$13:$A$64,COLUMN(AX1),1),"")</f>
        <v>44571</v>
      </c>
      <c r="BF138" s="110" cm="1">
        <f t="array" aca="1" ref="BF138" ca="1">IFERROR(INDEX('Capacity Backing (Hide)2'!$A$13:$A$64,COLUMN(AY1),1),"")</f>
        <v>44578</v>
      </c>
      <c r="BG138" s="111" cm="1">
        <f t="array" aca="1" ref="BG138" ca="1">IFERROR(INDEX('Capacity Backing (Hide)2'!$A$13:$A$64,COLUMN(AZ1),1),"")</f>
        <v>44585</v>
      </c>
    </row>
    <row r="139" spans="1:59" hidden="1" x14ac:dyDescent="0.25">
      <c r="B139" t="str">
        <f>IF(Capacity!Y10="","",Capacity!Y10)</f>
        <v/>
      </c>
      <c r="C139" s="29" t="str">
        <f>IF(Capacity!AP10="","",Capacity!AP10)</f>
        <v/>
      </c>
      <c r="D139" s="112" t="str">
        <f>IF(C139="","",Capacity!AQ10/IF(B5="Minutes",1,60))</f>
        <v/>
      </c>
      <c r="E139" s="29" t="str">
        <f t="shared" ref="E139:E170" si="3">IF(B139="","",IF(COUNTBLANK($H139:$BG139)=52,52,COUNTA(H139:BG139)))</f>
        <v/>
      </c>
      <c r="F139" s="112" t="str" cm="1">
        <f t="array" ref="F139">IFERROR(INDEX('Capacity Backing (Hide)2'!$B$144:$M$144,1,ROW(A1))/IF($B$5="Minutes",1,60),"")</f>
        <v/>
      </c>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row>
    <row r="140" spans="1:59" hidden="1" x14ac:dyDescent="0.25">
      <c r="B140" t="str">
        <f>IF(Capacity!Y11="","",Capacity!Y11)</f>
        <v/>
      </c>
      <c r="C140" s="29" t="str">
        <f>IF(Capacity!AP11="","",Capacity!AP11)</f>
        <v/>
      </c>
      <c r="D140" s="112" t="str">
        <f>IF(C140="","",Capacity!AQ11/IF(B6="Minutes",1,60))</f>
        <v/>
      </c>
      <c r="E140" s="29" t="str">
        <f t="shared" si="3"/>
        <v/>
      </c>
      <c r="F140" s="112" t="str" cm="1">
        <f t="array" ref="F140">IFERROR(INDEX('Capacity Backing (Hide)2'!$B$144:$M$144,1,ROW(A2))/IF($B$5="Minutes",1,60),"")</f>
        <v/>
      </c>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row>
    <row r="141" spans="1:59" hidden="1" x14ac:dyDescent="0.25">
      <c r="B141" t="str">
        <f>IF(Capacity!Y12="","",Capacity!Y12)</f>
        <v/>
      </c>
      <c r="C141" s="29" t="str">
        <f>IF(Capacity!AP12="","",Capacity!AP12)</f>
        <v/>
      </c>
      <c r="D141" s="112" t="str">
        <f>IF(C141="","",Capacity!AQ12/IF(B7="Minutes",1,60))</f>
        <v/>
      </c>
      <c r="E141" s="29" t="str">
        <f t="shared" si="3"/>
        <v/>
      </c>
      <c r="F141" s="112" t="str" cm="1">
        <f t="array" ref="F141">IFERROR(INDEX('Capacity Backing (Hide)2'!$B$144:$M$144,1,ROW(A3))/IF($B$5="Minutes",1,60),"")</f>
        <v/>
      </c>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row>
    <row r="142" spans="1:59" hidden="1" x14ac:dyDescent="0.25">
      <c r="B142" t="str">
        <f>IF(Capacity!Y13="","",Capacity!Y13)</f>
        <v/>
      </c>
      <c r="C142" s="29" t="str">
        <f>IF(Capacity!AP13="","",Capacity!AP13)</f>
        <v/>
      </c>
      <c r="D142" s="112" t="str">
        <f>IF(C142="","",Capacity!AQ13/IF(B8="Minutes",1,60))</f>
        <v/>
      </c>
      <c r="E142" s="29" t="str">
        <f t="shared" si="3"/>
        <v/>
      </c>
      <c r="F142" s="112" t="str" cm="1">
        <f t="array" ref="F142">IFERROR(INDEX('Capacity Backing (Hide)2'!$B$144:$M$144,1,ROW(A4))/IF($B$5="Minutes",1,60),"")</f>
        <v/>
      </c>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row>
    <row r="143" spans="1:59" hidden="1" x14ac:dyDescent="0.25">
      <c r="B143" t="str">
        <f>IF(Capacity!Y14="","",Capacity!Y14)</f>
        <v/>
      </c>
      <c r="C143" s="29" t="str">
        <f>IF(Capacity!AP14="","",Capacity!AP14)</f>
        <v/>
      </c>
      <c r="D143" s="112" t="str">
        <f>IF(C143="","",Capacity!AQ14/IF(B9="Minutes",1,60))</f>
        <v/>
      </c>
      <c r="E143" s="29" t="str">
        <f t="shared" si="3"/>
        <v/>
      </c>
      <c r="F143" s="112" t="str" cm="1">
        <f t="array" ref="F143">IFERROR(INDEX('Capacity Backing (Hide)2'!$B$144:$M$144,1,ROW(A5))/IF($B$5="Minutes",1,60),"")</f>
        <v/>
      </c>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row>
    <row r="144" spans="1:59" hidden="1" x14ac:dyDescent="0.25">
      <c r="B144" t="str">
        <f>IF(Capacity!Y15="","",Capacity!Y15)</f>
        <v/>
      </c>
      <c r="C144" s="29" t="str">
        <f>IF(Capacity!AP15="","",Capacity!AP15)</f>
        <v/>
      </c>
      <c r="D144" s="112" t="str">
        <f>IF(C144="","",Capacity!AQ15/IF(B10="Minutes",1,60))</f>
        <v/>
      </c>
      <c r="E144" s="29" t="str">
        <f t="shared" si="3"/>
        <v/>
      </c>
      <c r="F144" s="112" t="str" cm="1">
        <f t="array" ref="F144">IFERROR(INDEX('Capacity Backing (Hide)2'!$B$144:$M$144,1,ROW(A6))/IF($B$5="Minutes",1,60),"")</f>
        <v/>
      </c>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row>
    <row r="145" spans="2:59" hidden="1" x14ac:dyDescent="0.25">
      <c r="B145" t="str">
        <f>IF(Capacity!Y16="","",Capacity!Y16)</f>
        <v/>
      </c>
      <c r="C145" s="29" t="str">
        <f>IF(Capacity!AP16="","",Capacity!AP16)</f>
        <v/>
      </c>
      <c r="D145" s="112" t="str">
        <f>IF(C145="","",Capacity!AQ16/IF(B11="Minutes",1,60))</f>
        <v/>
      </c>
      <c r="E145" s="29" t="str">
        <f t="shared" si="3"/>
        <v/>
      </c>
      <c r="F145" s="112" t="str" cm="1">
        <f t="array" ref="F145">IFERROR(INDEX('Capacity Backing (Hide)2'!$B$144:$M$144,1,ROW(A7))/IF($B$5="Minutes",1,60),"")</f>
        <v/>
      </c>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row>
    <row r="146" spans="2:59" hidden="1" x14ac:dyDescent="0.25">
      <c r="B146" t="str">
        <f>IF(Capacity!Y17="","",Capacity!Y17)</f>
        <v/>
      </c>
      <c r="C146" s="29" t="str">
        <f>IF(Capacity!AP17="","",Capacity!AP17)</f>
        <v/>
      </c>
      <c r="D146" s="112" t="str">
        <f>IF(C146="","",Capacity!AQ17/IF(B12="Minutes",1,60))</f>
        <v/>
      </c>
      <c r="E146" s="29" t="str">
        <f t="shared" si="3"/>
        <v/>
      </c>
      <c r="F146" s="112" t="str" cm="1">
        <f t="array" ref="F146">IFERROR(INDEX('Capacity Backing (Hide)2'!$B$144:$M$144,1,ROW(A8))/IF($B$5="Minutes",1,60),"")</f>
        <v/>
      </c>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row>
    <row r="147" spans="2:59" hidden="1" x14ac:dyDescent="0.25">
      <c r="B147" t="str">
        <f>IF(Capacity!Y18="","",Capacity!Y18)</f>
        <v/>
      </c>
      <c r="C147" s="29" t="str">
        <f>IF(Capacity!AP18="","",Capacity!AP18)</f>
        <v/>
      </c>
      <c r="D147" s="112" t="str">
        <f>IF(C147="","",Capacity!AQ18/IF(B13="Minutes",1,60))</f>
        <v/>
      </c>
      <c r="E147" s="29" t="str">
        <f t="shared" si="3"/>
        <v/>
      </c>
      <c r="F147" s="112" t="str" cm="1">
        <f t="array" ref="F147">IFERROR(INDEX('Capacity Backing (Hide)2'!$B$144:$M$144,1,ROW(A9))/IF($B$5="Minutes",1,60),"")</f>
        <v/>
      </c>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row>
    <row r="148" spans="2:59" hidden="1" x14ac:dyDescent="0.25">
      <c r="B148" t="str">
        <f>IF(Capacity!Y19="","",Capacity!Y19)</f>
        <v/>
      </c>
      <c r="C148" s="29" t="str">
        <f>IF(Capacity!AP19="","",Capacity!AP19)</f>
        <v/>
      </c>
      <c r="D148" s="112" t="str">
        <f>IF(C148="","",Capacity!AQ19/IF(B14="Minutes",1,60))</f>
        <v/>
      </c>
      <c r="E148" s="29" t="str">
        <f t="shared" si="3"/>
        <v/>
      </c>
      <c r="F148" s="112" t="str" cm="1">
        <f t="array" ref="F148">IFERROR(INDEX('Capacity Backing (Hide)2'!$B$144:$M$144,1,ROW(A10))/IF($B$5="Minutes",1,60),"")</f>
        <v/>
      </c>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row>
    <row r="149" spans="2:59" hidden="1" x14ac:dyDescent="0.25">
      <c r="B149" t="str">
        <f>IF(Capacity!Y20="","",Capacity!Y20)</f>
        <v/>
      </c>
      <c r="C149" s="29" t="str">
        <f>IF(Capacity!AP20="","",Capacity!AP20)</f>
        <v/>
      </c>
      <c r="D149" s="112" t="str">
        <f>IF(C149="","",Capacity!AQ20/IF(B15="Minutes",1,60))</f>
        <v/>
      </c>
      <c r="E149" s="29" t="str">
        <f t="shared" si="3"/>
        <v/>
      </c>
      <c r="F149" s="112" t="str" cm="1">
        <f t="array" ref="F149">IFERROR(INDEX('Capacity Backing (Hide)2'!$B$144:$M$144,1,ROW(A11))/IF($B$5="Minutes",1,60),"")</f>
        <v/>
      </c>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row>
    <row r="150" spans="2:59" hidden="1" x14ac:dyDescent="0.25">
      <c r="B150" t="str">
        <f>IF(Capacity!Y21="","",Capacity!Y21)</f>
        <v/>
      </c>
      <c r="C150" s="29" t="str">
        <f>IF(Capacity!AP21="","",Capacity!AP21)</f>
        <v/>
      </c>
      <c r="D150" s="112" t="str">
        <f>IF(C150="","",Capacity!AQ21/IF(B16="Minutes",1,60))</f>
        <v/>
      </c>
      <c r="E150" s="29" t="str">
        <f t="shared" si="3"/>
        <v/>
      </c>
      <c r="F150" s="112" t="str" cm="1">
        <f t="array" ref="F150">IFERROR(INDEX('Capacity Backing (Hide)2'!$B$144:$M$144,1,ROW(A12))/IF($B$5="Minutes",1,60),"")</f>
        <v/>
      </c>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row>
    <row r="151" spans="2:59" hidden="1" x14ac:dyDescent="0.25">
      <c r="B151" t="str">
        <f>IF(Capacity!Y22="","",Capacity!Y22)</f>
        <v/>
      </c>
      <c r="C151" s="29" t="str">
        <f>IF(Capacity!AP22="","",Capacity!AP22)</f>
        <v/>
      </c>
      <c r="D151" s="112" t="str">
        <f>IF(C151="","",Capacity!AQ22/IF(B17="Minutes",1,60))</f>
        <v/>
      </c>
      <c r="E151" s="29" t="str">
        <f t="shared" si="3"/>
        <v/>
      </c>
      <c r="F151" s="112" t="str" cm="1">
        <f t="array" ref="F151">IFERROR(INDEX('Capacity Backing (Hide)2'!$B$144:$M$144,1,ROW(A13))/IF($B$5="Minutes",1,60),"")</f>
        <v/>
      </c>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row>
    <row r="152" spans="2:59" hidden="1" x14ac:dyDescent="0.25">
      <c r="B152" t="str">
        <f>IF(Capacity!Y23="","",Capacity!Y23)</f>
        <v/>
      </c>
      <c r="C152" s="29" t="str">
        <f>IF(Capacity!AP23="","",Capacity!AP23)</f>
        <v/>
      </c>
      <c r="D152" s="112" t="str">
        <f>IF(C152="","",Capacity!AQ23/IF(B18="Minutes",1,60))</f>
        <v/>
      </c>
      <c r="E152" s="29" t="str">
        <f t="shared" si="3"/>
        <v/>
      </c>
      <c r="F152" s="112" t="str" cm="1">
        <f t="array" ref="F152">IFERROR(INDEX('Capacity Backing (Hide)2'!$B$144:$M$144,1,ROW(A14))/IF($B$5="Minutes",1,60),"")</f>
        <v/>
      </c>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row>
    <row r="153" spans="2:59" hidden="1" x14ac:dyDescent="0.25">
      <c r="B153" t="str">
        <f>IF(Capacity!Y24="","",Capacity!Y24)</f>
        <v/>
      </c>
      <c r="C153" s="29" t="str">
        <f>IF(Capacity!AP24="","",Capacity!AP24)</f>
        <v/>
      </c>
      <c r="D153" s="112" t="str">
        <f>IF(C153="","",Capacity!AQ24/IF(B19="Minutes",1,60))</f>
        <v/>
      </c>
      <c r="E153" s="29" t="str">
        <f t="shared" si="3"/>
        <v/>
      </c>
      <c r="F153" s="112" t="str" cm="1">
        <f t="array" ref="F153">IFERROR(INDEX('Capacity Backing (Hide)2'!$B$144:$M$144,1,ROW(A15))/IF($B$5="Minutes",1,60),"")</f>
        <v/>
      </c>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row>
    <row r="154" spans="2:59" hidden="1" x14ac:dyDescent="0.25">
      <c r="B154" t="str">
        <f>IF(Capacity!Y25="","",Capacity!Y25)</f>
        <v/>
      </c>
      <c r="C154" s="29" t="str">
        <f>IF(Capacity!AP25="","",Capacity!AP25)</f>
        <v/>
      </c>
      <c r="D154" s="112" t="str">
        <f>IF(C154="","",Capacity!AQ25/IF(B20="Minutes",1,60))</f>
        <v/>
      </c>
      <c r="E154" s="29" t="str">
        <f t="shared" si="3"/>
        <v/>
      </c>
      <c r="F154" s="112" t="str" cm="1">
        <f t="array" ref="F154">IFERROR(INDEX('Capacity Backing (Hide)2'!$B$144:$M$144,1,ROW(A16))/IF($B$5="Minutes",1,60),"")</f>
        <v/>
      </c>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row>
    <row r="155" spans="2:59" hidden="1" x14ac:dyDescent="0.25">
      <c r="B155" t="str">
        <f>IF(Capacity!Y26="","",Capacity!Y26)</f>
        <v/>
      </c>
      <c r="C155" s="29" t="str">
        <f>IF(Capacity!AP26="","",Capacity!AP26)</f>
        <v/>
      </c>
      <c r="D155" s="112" t="str">
        <f>IF(C155="","",Capacity!AQ26/IF(B21="Minutes",1,60))</f>
        <v/>
      </c>
      <c r="E155" s="29" t="str">
        <f t="shared" si="3"/>
        <v/>
      </c>
      <c r="F155" s="112" t="str" cm="1">
        <f t="array" ref="F155">IFERROR(INDEX('Capacity Backing (Hide)2'!$B$144:$M$144,1,ROW(A17))/IF($B$5="Minutes",1,60),"")</f>
        <v/>
      </c>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row>
    <row r="156" spans="2:59" hidden="1" x14ac:dyDescent="0.25">
      <c r="B156" t="str">
        <f>IF(Capacity!Y27="","",Capacity!Y27)</f>
        <v/>
      </c>
      <c r="C156" s="29" t="str">
        <f>IF(Capacity!AP27="","",Capacity!AP27)</f>
        <v/>
      </c>
      <c r="D156" s="112" t="str">
        <f>IF(C156="","",Capacity!AQ27/IF(B22="Minutes",1,60))</f>
        <v/>
      </c>
      <c r="E156" s="29" t="str">
        <f t="shared" si="3"/>
        <v/>
      </c>
      <c r="F156" s="112" t="str" cm="1">
        <f t="array" ref="F156">IFERROR(INDEX('Capacity Backing (Hide)2'!$B$144:$M$144,1,ROW(A18))/IF($B$5="Minutes",1,60),"")</f>
        <v/>
      </c>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row>
    <row r="157" spans="2:59" hidden="1" x14ac:dyDescent="0.25">
      <c r="B157" t="str">
        <f>IF(Capacity!Y28="","",Capacity!Y28)</f>
        <v/>
      </c>
      <c r="C157" s="29" t="str">
        <f>IF(Capacity!AP28="","",Capacity!AP28)</f>
        <v/>
      </c>
      <c r="D157" s="112" t="str">
        <f>IF(C157="","",Capacity!AQ28/IF(B23="Minutes",1,60))</f>
        <v/>
      </c>
      <c r="E157" s="29" t="str">
        <f t="shared" si="3"/>
        <v/>
      </c>
      <c r="F157" s="112" t="str" cm="1">
        <f t="array" ref="F157">IFERROR(INDEX('Capacity Backing (Hide)2'!$B$144:$M$144,1,ROW(A19))/IF($B$5="Minutes",1,60),"")</f>
        <v/>
      </c>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row>
    <row r="158" spans="2:59" hidden="1" x14ac:dyDescent="0.25">
      <c r="B158" t="str">
        <f>IF(Capacity!Y29="","",Capacity!Y29)</f>
        <v/>
      </c>
      <c r="C158" s="29" t="str">
        <f>IF(Capacity!AP29="","",Capacity!AP29)</f>
        <v/>
      </c>
      <c r="D158" s="112" t="str">
        <f>IF(C158="","",Capacity!AQ29/IF(B24="Minutes",1,60))</f>
        <v/>
      </c>
      <c r="E158" s="29" t="str">
        <f t="shared" si="3"/>
        <v/>
      </c>
      <c r="F158" s="112" t="str" cm="1">
        <f t="array" ref="F158">IFERROR(INDEX('Capacity Backing (Hide)2'!$B$144:$M$144,1,ROW(A20))/IF($B$5="Minutes",1,60),"")</f>
        <v/>
      </c>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row>
    <row r="159" spans="2:59" hidden="1" x14ac:dyDescent="0.25">
      <c r="B159" t="str">
        <f>IF(Capacity!Y30="","",Capacity!Y30)</f>
        <v/>
      </c>
      <c r="C159" s="29" t="str">
        <f>IF(Capacity!AP30="","",Capacity!AP30)</f>
        <v/>
      </c>
      <c r="D159" s="112" t="str">
        <f>IF(C159="","",Capacity!AQ30/IF(B25="Minutes",1,60))</f>
        <v/>
      </c>
      <c r="E159" s="29" t="str">
        <f t="shared" si="3"/>
        <v/>
      </c>
      <c r="F159" s="112" t="str" cm="1">
        <f t="array" ref="F159">IFERROR(INDEX('Capacity Backing (Hide)2'!$B$144:$M$144,1,ROW(A21))/IF($B$5="Minutes",1,60),"")</f>
        <v/>
      </c>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row>
    <row r="160" spans="2:59" hidden="1" x14ac:dyDescent="0.25">
      <c r="B160" t="str">
        <f>IF(Capacity!Y31="","",Capacity!Y31)</f>
        <v/>
      </c>
      <c r="C160" s="29" t="str">
        <f>IF(Capacity!AP31="","",Capacity!AP31)</f>
        <v/>
      </c>
      <c r="D160" s="112" t="str">
        <f>IF(C160="","",Capacity!AQ31/IF(B26="Minutes",1,60))</f>
        <v/>
      </c>
      <c r="E160" s="29" t="str">
        <f t="shared" si="3"/>
        <v/>
      </c>
      <c r="F160" s="112" t="str" cm="1">
        <f t="array" ref="F160">IFERROR(INDEX('Capacity Backing (Hide)2'!$B$144:$M$144,1,ROW(A22))/IF($B$5="Minutes",1,60),"")</f>
        <v/>
      </c>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row>
    <row r="161" spans="2:59" hidden="1" x14ac:dyDescent="0.25">
      <c r="B161" t="str">
        <f>IF(Capacity!Y32="","",Capacity!Y32)</f>
        <v/>
      </c>
      <c r="C161" s="29" t="str">
        <f>IF(Capacity!AP32="","",Capacity!AP32)</f>
        <v/>
      </c>
      <c r="D161" s="112" t="str">
        <f>IF(C161="","",Capacity!AQ32/IF(B27="Minutes",1,60))</f>
        <v/>
      </c>
      <c r="E161" s="29" t="str">
        <f t="shared" si="3"/>
        <v/>
      </c>
      <c r="F161" s="112" t="str" cm="1">
        <f t="array" ref="F161">IFERROR(INDEX('Capacity Backing (Hide)2'!$B$144:$M$144,1,ROW(A23))/IF($B$5="Minutes",1,60),"")</f>
        <v/>
      </c>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row>
    <row r="162" spans="2:59" hidden="1" x14ac:dyDescent="0.25">
      <c r="B162" t="str">
        <f>IF(Capacity!Y33="","",Capacity!Y33)</f>
        <v/>
      </c>
      <c r="C162" s="29" t="str">
        <f>IF(Capacity!AP33="","",Capacity!AP33)</f>
        <v/>
      </c>
      <c r="D162" s="112" t="str">
        <f>IF(C162="","",Capacity!AQ33/IF(B28="Minutes",1,60))</f>
        <v/>
      </c>
      <c r="E162" s="29" t="str">
        <f t="shared" si="3"/>
        <v/>
      </c>
      <c r="F162" s="112" t="str" cm="1">
        <f t="array" ref="F162">IFERROR(INDEX('Capacity Backing (Hide)2'!$B$144:$M$144,1,ROW(A24))/IF($B$5="Minutes",1,60),"")</f>
        <v/>
      </c>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row>
    <row r="163" spans="2:59" hidden="1" x14ac:dyDescent="0.25">
      <c r="B163" t="str">
        <f>IF(Capacity!Y34="","",Capacity!Y34)</f>
        <v/>
      </c>
      <c r="C163" s="29" t="str">
        <f>IF(Capacity!AP34="","",Capacity!AP34)</f>
        <v/>
      </c>
      <c r="D163" s="112" t="str">
        <f>IF(C163="","",Capacity!AQ34/IF(B29="Minutes",1,60))</f>
        <v/>
      </c>
      <c r="E163" s="29" t="str">
        <f t="shared" si="3"/>
        <v/>
      </c>
      <c r="F163" s="112" t="str" cm="1">
        <f t="array" ref="F163">IFERROR(INDEX('Capacity Backing (Hide)2'!$B$144:$M$144,1,ROW(A25))/IF($B$5="Minutes",1,60),"")</f>
        <v/>
      </c>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row>
    <row r="164" spans="2:59" hidden="1" x14ac:dyDescent="0.25">
      <c r="B164" t="str">
        <f>IF(Capacity!Y35="","",Capacity!Y35)</f>
        <v/>
      </c>
      <c r="C164" s="29" t="str">
        <f>IF(Capacity!AP35="","",Capacity!AP35)</f>
        <v/>
      </c>
      <c r="D164" s="112" t="str">
        <f>IF(C164="","",Capacity!AQ35/IF(B30="Minutes",1,60))</f>
        <v/>
      </c>
      <c r="E164" s="29" t="str">
        <f t="shared" si="3"/>
        <v/>
      </c>
      <c r="F164" s="112" t="str" cm="1">
        <f t="array" ref="F164">IFERROR(INDEX('Capacity Backing (Hide)2'!$B$144:$M$144,1,ROW(A26))/IF($B$5="Minutes",1,60),"")</f>
        <v/>
      </c>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row>
    <row r="165" spans="2:59" hidden="1" x14ac:dyDescent="0.25">
      <c r="B165" t="str">
        <f>IF(Capacity!Y36="","",Capacity!Y36)</f>
        <v/>
      </c>
      <c r="C165" s="29" t="str">
        <f>IF(Capacity!AP36="","",Capacity!AP36)</f>
        <v/>
      </c>
      <c r="D165" s="112" t="str">
        <f>IF(C165="","",Capacity!AQ36/IF(B31="Minutes",1,60))</f>
        <v/>
      </c>
      <c r="E165" s="29" t="str">
        <f t="shared" si="3"/>
        <v/>
      </c>
      <c r="F165" s="112" t="str" cm="1">
        <f t="array" ref="F165">IFERROR(INDEX('Capacity Backing (Hide)2'!$B$144:$M$144,1,ROW(A27))/IF($B$5="Minutes",1,60),"")</f>
        <v/>
      </c>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row>
    <row r="166" spans="2:59" hidden="1" x14ac:dyDescent="0.25">
      <c r="B166" t="str">
        <f>IF(Capacity!Y37="","",Capacity!Y37)</f>
        <v/>
      </c>
      <c r="C166" s="29" t="str">
        <f>IF(Capacity!AP37="","",Capacity!AP37)</f>
        <v/>
      </c>
      <c r="D166" s="112" t="str">
        <f>IF(C166="","",Capacity!AQ37/IF(B32="Minutes",1,60))</f>
        <v/>
      </c>
      <c r="E166" s="29" t="str">
        <f t="shared" si="3"/>
        <v/>
      </c>
      <c r="F166" s="112" t="str" cm="1">
        <f t="array" ref="F166">IFERROR(INDEX('Capacity Backing (Hide)2'!$B$144:$M$144,1,ROW(A28))/IF($B$5="Minutes",1,60),"")</f>
        <v/>
      </c>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row>
    <row r="167" spans="2:59" hidden="1" x14ac:dyDescent="0.25">
      <c r="B167" t="str">
        <f>IF(Capacity!Y38="","",Capacity!Y38)</f>
        <v/>
      </c>
      <c r="C167" s="29" t="str">
        <f>IF(Capacity!AP38="","",Capacity!AP38)</f>
        <v/>
      </c>
      <c r="D167" s="112" t="str">
        <f>IF(C167="","",Capacity!AQ38/IF(B33="Minutes",1,60))</f>
        <v/>
      </c>
      <c r="E167" s="29" t="str">
        <f t="shared" si="3"/>
        <v/>
      </c>
      <c r="F167" s="112" t="str" cm="1">
        <f t="array" ref="F167">IFERROR(INDEX('Capacity Backing (Hide)2'!$B$144:$M$144,1,ROW(A29))/IF($B$5="Minutes",1,60),"")</f>
        <v/>
      </c>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row>
    <row r="168" spans="2:59" hidden="1" x14ac:dyDescent="0.25">
      <c r="B168" t="str">
        <f>IF(Capacity!Y39="","",Capacity!Y39)</f>
        <v/>
      </c>
      <c r="C168" s="29" t="str">
        <f>IF(Capacity!AP39="","",Capacity!AP39)</f>
        <v/>
      </c>
      <c r="D168" s="112" t="str">
        <f>IF(C168="","",Capacity!AQ39/IF(B34="Minutes",1,60))</f>
        <v/>
      </c>
      <c r="E168" s="29" t="str">
        <f t="shared" si="3"/>
        <v/>
      </c>
      <c r="F168" s="112" t="str" cm="1">
        <f t="array" ref="F168">IFERROR(INDEX('Capacity Backing (Hide)2'!$B$144:$M$144,1,ROW(A30))/IF($B$5="Minutes",1,60),"")</f>
        <v/>
      </c>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row>
    <row r="169" spans="2:59" hidden="1" x14ac:dyDescent="0.25">
      <c r="B169" t="str">
        <f>IF(Capacity!Y40="","",Capacity!Y40)</f>
        <v/>
      </c>
      <c r="C169" s="29" t="str">
        <f>IF(Capacity!AP40="","",Capacity!AP40)</f>
        <v/>
      </c>
      <c r="D169" s="112" t="str">
        <f>IF(C169="","",Capacity!AQ40/IF(B35="Minutes",1,60))</f>
        <v/>
      </c>
      <c r="E169" s="29" t="str">
        <f t="shared" si="3"/>
        <v/>
      </c>
      <c r="F169" s="112" t="str" cm="1">
        <f t="array" ref="F169">IFERROR(INDEX('Capacity Backing (Hide)2'!$B$144:$M$144,1,ROW(A31))/IF($B$5="Minutes",1,60),"")</f>
        <v/>
      </c>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row>
    <row r="170" spans="2:59" hidden="1" x14ac:dyDescent="0.25">
      <c r="B170" t="str">
        <f>IF(Capacity!Y41="","",Capacity!Y41)</f>
        <v/>
      </c>
      <c r="C170" s="29" t="str">
        <f>IF(Capacity!AP41="","",Capacity!AP41)</f>
        <v/>
      </c>
      <c r="D170" s="112" t="str">
        <f>IF(C170="","",Capacity!AQ41/IF(B36="Minutes",1,60))</f>
        <v/>
      </c>
      <c r="E170" s="29" t="str">
        <f t="shared" si="3"/>
        <v/>
      </c>
      <c r="F170" s="112" t="str" cm="1">
        <f t="array" ref="F170">IFERROR(INDEX('Capacity Backing (Hide)2'!$B$144:$M$144,1,ROW(A32))/IF($B$5="Minutes",1,60),"")</f>
        <v/>
      </c>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row>
    <row r="171" spans="2:59" hidden="1" x14ac:dyDescent="0.25">
      <c r="B171" t="str">
        <f>IF(Capacity!Y42="","",Capacity!Y42)</f>
        <v/>
      </c>
      <c r="C171" s="29" t="str">
        <f>IF(Capacity!AP42="","",Capacity!AP42)</f>
        <v/>
      </c>
      <c r="D171" s="112" t="str">
        <f>IF(C171="","",Capacity!AQ42/IF(B37="Minutes",1,60))</f>
        <v/>
      </c>
      <c r="E171" s="29" t="str">
        <f t="shared" ref="E171:E202" si="4">IF(B171="","",IF(COUNTBLANK($H171:$BG171)=52,52,COUNTA(H171:BG171)))</f>
        <v/>
      </c>
      <c r="F171" s="112" t="str" cm="1">
        <f t="array" ref="F171">IFERROR(INDEX('Capacity Backing (Hide)2'!$B$144:$M$144,1,ROW(A33))/IF($B$5="Minutes",1,60),"")</f>
        <v/>
      </c>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row>
    <row r="172" spans="2:59" hidden="1" x14ac:dyDescent="0.25">
      <c r="B172" t="str">
        <f>IF(Capacity!Y43="","",Capacity!Y43)</f>
        <v/>
      </c>
      <c r="C172" s="29" t="str">
        <f>IF(Capacity!AP43="","",Capacity!AP43)</f>
        <v/>
      </c>
      <c r="D172" s="112" t="str">
        <f>IF(C172="","",Capacity!AQ43/IF(B38="Minutes",1,60))</f>
        <v/>
      </c>
      <c r="E172" s="29" t="str">
        <f t="shared" si="4"/>
        <v/>
      </c>
      <c r="F172" s="112" t="str" cm="1">
        <f t="array" ref="F172">IFERROR(INDEX('Capacity Backing (Hide)2'!$B$144:$M$144,1,ROW(A34))/IF($B$5="Minutes",1,60),"")</f>
        <v/>
      </c>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row>
    <row r="173" spans="2:59" hidden="1" x14ac:dyDescent="0.25">
      <c r="B173" t="str">
        <f>IF(Capacity!Y44="","",Capacity!Y44)</f>
        <v/>
      </c>
      <c r="C173" s="29" t="str">
        <f>IF(Capacity!AP44="","",Capacity!AP44)</f>
        <v/>
      </c>
      <c r="D173" s="112" t="str">
        <f>IF(C173="","",Capacity!AQ44/IF(B39="Minutes",1,60))</f>
        <v/>
      </c>
      <c r="E173" s="29" t="str">
        <f t="shared" si="4"/>
        <v/>
      </c>
      <c r="F173" s="112" t="str" cm="1">
        <f t="array" ref="F173">IFERROR(INDEX('Capacity Backing (Hide)2'!$B$144:$M$144,1,ROW(A35))/IF($B$5="Minutes",1,60),"")</f>
        <v/>
      </c>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row>
    <row r="174" spans="2:59" hidden="1" x14ac:dyDescent="0.25">
      <c r="B174" t="str">
        <f>IF(Capacity!Y45="","",Capacity!Y45)</f>
        <v/>
      </c>
      <c r="C174" s="29" t="str">
        <f>IF(Capacity!AP45="","",Capacity!AP45)</f>
        <v/>
      </c>
      <c r="D174" s="112" t="str">
        <f>IF(C174="","",Capacity!AQ45/IF(B40="Minutes",1,60))</f>
        <v/>
      </c>
      <c r="E174" s="29" t="str">
        <f t="shared" si="4"/>
        <v/>
      </c>
      <c r="F174" s="112" t="str" cm="1">
        <f t="array" ref="F174">IFERROR(INDEX('Capacity Backing (Hide)2'!$B$144:$M$144,1,ROW(A36))/IF($B$5="Minutes",1,60),"")</f>
        <v/>
      </c>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row>
    <row r="175" spans="2:59" hidden="1" x14ac:dyDescent="0.25">
      <c r="B175" t="str">
        <f>IF(Capacity!Y46="","",Capacity!Y46)</f>
        <v/>
      </c>
      <c r="C175" s="29" t="str">
        <f>IF(Capacity!AP46="","",Capacity!AP46)</f>
        <v/>
      </c>
      <c r="D175" s="112" t="str">
        <f>IF(C175="","",Capacity!AQ46/IF(B41="Minutes",1,60))</f>
        <v/>
      </c>
      <c r="E175" s="29" t="str">
        <f t="shared" si="4"/>
        <v/>
      </c>
      <c r="F175" s="112" t="str" cm="1">
        <f t="array" ref="F175">IFERROR(INDEX('Capacity Backing (Hide)2'!$B$144:$M$144,1,ROW(A37))/IF($B$5="Minutes",1,60),"")</f>
        <v/>
      </c>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row>
    <row r="176" spans="2:59" hidden="1" x14ac:dyDescent="0.25">
      <c r="B176" t="str">
        <f>IF(Capacity!Y47="","",Capacity!Y47)</f>
        <v/>
      </c>
      <c r="C176" s="29" t="str">
        <f>IF(Capacity!AP47="","",Capacity!AP47)</f>
        <v/>
      </c>
      <c r="D176" s="112" t="str">
        <f>IF(C176="","",Capacity!AQ47/IF(B42="Minutes",1,60))</f>
        <v/>
      </c>
      <c r="E176" s="29" t="str">
        <f t="shared" si="4"/>
        <v/>
      </c>
      <c r="F176" s="112" t="str" cm="1">
        <f t="array" ref="F176">IFERROR(INDEX('Capacity Backing (Hide)2'!$B$144:$M$144,1,ROW(A38))/IF($B$5="Minutes",1,60),"")</f>
        <v/>
      </c>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row>
    <row r="177" spans="2:59" hidden="1" x14ac:dyDescent="0.25">
      <c r="B177" t="str">
        <f>IF(Capacity!Y48="","",Capacity!Y48)</f>
        <v/>
      </c>
      <c r="C177" s="29" t="str">
        <f>IF(Capacity!AP48="","",Capacity!AP48)</f>
        <v/>
      </c>
      <c r="D177" s="112" t="str">
        <f>IF(C177="","",Capacity!AQ48/IF(B43="Minutes",1,60))</f>
        <v/>
      </c>
      <c r="E177" s="29" t="str">
        <f t="shared" si="4"/>
        <v/>
      </c>
      <c r="F177" s="112" t="str" cm="1">
        <f t="array" ref="F177">IFERROR(INDEX('Capacity Backing (Hide)2'!$B$144:$M$144,1,ROW(A39))/IF($B$5="Minutes",1,60),"")</f>
        <v/>
      </c>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row>
    <row r="178" spans="2:59" hidden="1" x14ac:dyDescent="0.25">
      <c r="B178" t="str">
        <f>IF(Capacity!Y49="","",Capacity!Y49)</f>
        <v/>
      </c>
      <c r="C178" s="29" t="str">
        <f>IF(Capacity!AP49="","",Capacity!AP49)</f>
        <v/>
      </c>
      <c r="D178" s="112" t="str">
        <f>IF(C178="","",Capacity!AQ49/IF(B44="Minutes",1,60))</f>
        <v/>
      </c>
      <c r="E178" s="29" t="str">
        <f t="shared" si="4"/>
        <v/>
      </c>
      <c r="F178" s="112" t="str" cm="1">
        <f t="array" ref="F178">IFERROR(INDEX('Capacity Backing (Hide)2'!$B$144:$M$144,1,ROW(A40))/IF($B$5="Minutes",1,60),"")</f>
        <v/>
      </c>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row>
    <row r="179" spans="2:59" hidden="1" x14ac:dyDescent="0.25">
      <c r="B179" t="str">
        <f>IF(Capacity!Y50="","",Capacity!Y50)</f>
        <v/>
      </c>
      <c r="C179" s="29" t="str">
        <f>IF(Capacity!AP50="","",Capacity!AP50)</f>
        <v/>
      </c>
      <c r="D179" s="112" t="str">
        <f>IF(C179="","",Capacity!AQ50/IF(B45="Minutes",1,60))</f>
        <v/>
      </c>
      <c r="E179" s="29" t="str">
        <f t="shared" si="4"/>
        <v/>
      </c>
      <c r="F179" s="112" t="str" cm="1">
        <f t="array" ref="F179">IFERROR(INDEX('Capacity Backing (Hide)2'!$B$144:$M$144,1,ROW(A41))/IF($B$5="Minutes",1,60),"")</f>
        <v/>
      </c>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row>
    <row r="180" spans="2:59" hidden="1" x14ac:dyDescent="0.25">
      <c r="B180" t="str">
        <f>IF(Capacity!Y51="","",Capacity!Y51)</f>
        <v/>
      </c>
      <c r="C180" s="29" t="str">
        <f>IF(Capacity!AP51="","",Capacity!AP51)</f>
        <v/>
      </c>
      <c r="D180" s="112" t="str">
        <f>IF(C180="","",Capacity!AQ51/IF(B46="Minutes",1,60))</f>
        <v/>
      </c>
      <c r="E180" s="29" t="str">
        <f t="shared" si="4"/>
        <v/>
      </c>
      <c r="F180" s="112" t="str" cm="1">
        <f t="array" ref="F180">IFERROR(INDEX('Capacity Backing (Hide)2'!$B$144:$M$144,1,ROW(A42))/IF($B$5="Minutes",1,60),"")</f>
        <v/>
      </c>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row>
    <row r="181" spans="2:59" hidden="1" x14ac:dyDescent="0.25">
      <c r="B181" t="str">
        <f>IF(Capacity!Y52="","",Capacity!Y52)</f>
        <v/>
      </c>
      <c r="C181" s="29" t="str">
        <f>IF(Capacity!AP52="","",Capacity!AP52)</f>
        <v/>
      </c>
      <c r="D181" s="112" t="str">
        <f>IF(C181="","",Capacity!AQ52/IF(B47="Minutes",1,60))</f>
        <v/>
      </c>
      <c r="E181" s="29" t="str">
        <f t="shared" si="4"/>
        <v/>
      </c>
      <c r="F181" s="112" t="str" cm="1">
        <f t="array" ref="F181">IFERROR(INDEX('Capacity Backing (Hide)2'!$B$144:$M$144,1,ROW(A43))/IF($B$5="Minutes",1,60),"")</f>
        <v/>
      </c>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row>
    <row r="182" spans="2:59" hidden="1" x14ac:dyDescent="0.25">
      <c r="B182" t="str">
        <f>IF(Capacity!Y53="","",Capacity!Y53)</f>
        <v/>
      </c>
      <c r="C182" s="29" t="str">
        <f>IF(Capacity!AP53="","",Capacity!AP53)</f>
        <v/>
      </c>
      <c r="D182" s="112" t="str">
        <f>IF(C182="","",Capacity!AQ53/IF(B48="Minutes",1,60))</f>
        <v/>
      </c>
      <c r="E182" s="29" t="str">
        <f t="shared" si="4"/>
        <v/>
      </c>
      <c r="F182" s="112" t="str" cm="1">
        <f t="array" ref="F182">IFERROR(INDEX('Capacity Backing (Hide)2'!$B$144:$M$144,1,ROW(A44))/IF($B$5="Minutes",1,60),"")</f>
        <v/>
      </c>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row>
    <row r="183" spans="2:59" hidden="1" x14ac:dyDescent="0.25">
      <c r="B183" t="str">
        <f>IF(Capacity!Y54="","",Capacity!Y54)</f>
        <v/>
      </c>
      <c r="C183" s="29" t="str">
        <f>IF(Capacity!AP54="","",Capacity!AP54)</f>
        <v/>
      </c>
      <c r="D183" s="112" t="str">
        <f>IF(C183="","",Capacity!AQ54/IF(B49="Minutes",1,60))</f>
        <v/>
      </c>
      <c r="E183" s="29" t="str">
        <f t="shared" si="4"/>
        <v/>
      </c>
      <c r="F183" s="112" t="str" cm="1">
        <f t="array" ref="F183">IFERROR(INDEX('Capacity Backing (Hide)2'!$B$144:$M$144,1,ROW(A45))/IF($B$5="Minutes",1,60),"")</f>
        <v/>
      </c>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row>
    <row r="184" spans="2:59" hidden="1" x14ac:dyDescent="0.25">
      <c r="B184" t="str">
        <f>IF(Capacity!Y55="","",Capacity!Y55)</f>
        <v/>
      </c>
      <c r="C184" s="29" t="str">
        <f>IF(Capacity!AP55="","",Capacity!AP55)</f>
        <v/>
      </c>
      <c r="D184" s="112" t="str">
        <f>IF(C184="","",Capacity!AQ55/IF(B50="Minutes",1,60))</f>
        <v/>
      </c>
      <c r="E184" s="29" t="str">
        <f t="shared" si="4"/>
        <v/>
      </c>
      <c r="F184" s="112" t="str" cm="1">
        <f t="array" ref="F184">IFERROR(INDEX('Capacity Backing (Hide)2'!$B$144:$M$144,1,ROW(A46))/IF($B$5="Minutes",1,60),"")</f>
        <v/>
      </c>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row>
    <row r="185" spans="2:59" hidden="1" x14ac:dyDescent="0.25">
      <c r="B185" t="str">
        <f>IF(Capacity!Y56="","",Capacity!Y56)</f>
        <v/>
      </c>
      <c r="C185" s="29" t="str">
        <f>IF(Capacity!AP56="","",Capacity!AP56)</f>
        <v/>
      </c>
      <c r="D185" s="112" t="str">
        <f>IF(C185="","",Capacity!AQ56/IF(B51="Minutes",1,60))</f>
        <v/>
      </c>
      <c r="E185" s="29" t="str">
        <f t="shared" si="4"/>
        <v/>
      </c>
      <c r="F185" s="112" t="str" cm="1">
        <f t="array" ref="F185">IFERROR(INDEX('Capacity Backing (Hide)2'!$B$144:$M$144,1,ROW(A47))/IF($B$5="Minutes",1,60),"")</f>
        <v/>
      </c>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row>
    <row r="186" spans="2:59" hidden="1" x14ac:dyDescent="0.25">
      <c r="B186" t="str">
        <f>IF(Capacity!Y57="","",Capacity!Y57)</f>
        <v/>
      </c>
      <c r="C186" s="29" t="str">
        <f>IF(Capacity!AP57="","",Capacity!AP57)</f>
        <v/>
      </c>
      <c r="D186" s="112" t="str">
        <f>IF(C186="","",Capacity!AQ57/IF(B52="Minutes",1,60))</f>
        <v/>
      </c>
      <c r="E186" s="29" t="str">
        <f t="shared" si="4"/>
        <v/>
      </c>
      <c r="F186" s="112" t="str" cm="1">
        <f t="array" ref="F186">IFERROR(INDEX('Capacity Backing (Hide)2'!$B$144:$M$144,1,ROW(A48))/IF($B$5="Minutes",1,60),"")</f>
        <v/>
      </c>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row>
    <row r="187" spans="2:59" hidden="1" x14ac:dyDescent="0.25">
      <c r="B187" t="str">
        <f>IF(Capacity!Y58="","",Capacity!Y58)</f>
        <v/>
      </c>
      <c r="C187" s="29" t="str">
        <f>IF(Capacity!AP58="","",Capacity!AP58)</f>
        <v/>
      </c>
      <c r="D187" s="112" t="str">
        <f>IF(C187="","",Capacity!AQ58/IF(B53="Minutes",1,60))</f>
        <v/>
      </c>
      <c r="E187" s="29" t="str">
        <f t="shared" si="4"/>
        <v/>
      </c>
      <c r="F187" s="112" t="str" cm="1">
        <f t="array" ref="F187">IFERROR(INDEX('Capacity Backing (Hide)2'!$B$144:$M$144,1,ROW(A49))/IF($B$5="Minutes",1,60),"")</f>
        <v/>
      </c>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row>
    <row r="188" spans="2:59" hidden="1" x14ac:dyDescent="0.25">
      <c r="B188" t="str">
        <f>IF(Capacity!Y59="","",Capacity!Y59)</f>
        <v/>
      </c>
      <c r="C188" s="29" t="str">
        <f>IF(Capacity!AP59="","",Capacity!AP59)</f>
        <v/>
      </c>
      <c r="D188" s="112" t="str">
        <f>IF(C188="","",Capacity!AQ59/IF(B54="Minutes",1,60))</f>
        <v/>
      </c>
      <c r="E188" s="29" t="str">
        <f t="shared" si="4"/>
        <v/>
      </c>
      <c r="F188" s="112" t="str" cm="1">
        <f t="array" ref="F188">IFERROR(INDEX('Capacity Backing (Hide)2'!$B$144:$M$144,1,ROW(A50))/IF($B$5="Minutes",1,60),"")</f>
        <v/>
      </c>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row>
    <row r="189" spans="2:59" hidden="1" x14ac:dyDescent="0.25">
      <c r="B189" t="str">
        <f>IF(Capacity!Y60="","",Capacity!Y60)</f>
        <v/>
      </c>
      <c r="C189" s="29" t="str">
        <f>IF(Capacity!AP60="","",Capacity!AP60)</f>
        <v/>
      </c>
      <c r="D189" s="112" t="str">
        <f>IF(C189="","",Capacity!AQ60/IF(B55="Minutes",1,60))</f>
        <v/>
      </c>
      <c r="E189" s="29" t="str">
        <f t="shared" si="4"/>
        <v/>
      </c>
      <c r="F189" s="112" t="str" cm="1">
        <f t="array" ref="F189">IFERROR(INDEX('Capacity Backing (Hide)2'!$B$144:$M$144,1,ROW(A51))/IF($B$5="Minutes",1,60),"")</f>
        <v/>
      </c>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row>
    <row r="190" spans="2:59" hidden="1" x14ac:dyDescent="0.25">
      <c r="B190" t="str">
        <f>IF(Capacity!Y61="","",Capacity!Y61)</f>
        <v/>
      </c>
      <c r="C190" s="29" t="str">
        <f>IF(Capacity!AP61="","",Capacity!AP61)</f>
        <v/>
      </c>
      <c r="D190" s="112" t="str">
        <f>IF(C190="","",Capacity!AQ61/IF(B56="Minutes",1,60))</f>
        <v/>
      </c>
      <c r="E190" s="29" t="str">
        <f t="shared" si="4"/>
        <v/>
      </c>
      <c r="F190" s="112" t="str" cm="1">
        <f t="array" ref="F190">IFERROR(INDEX('Capacity Backing (Hide)2'!$B$144:$M$144,1,ROW(A52))/IF($B$5="Minutes",1,60),"")</f>
        <v/>
      </c>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row>
    <row r="191" spans="2:59" hidden="1" x14ac:dyDescent="0.25">
      <c r="B191" t="str">
        <f>IF(Capacity!Y62="","",Capacity!Y62)</f>
        <v/>
      </c>
      <c r="C191" s="29" t="str">
        <f>IF(Capacity!AP62="","",Capacity!AP62)</f>
        <v/>
      </c>
      <c r="D191" s="112" t="str">
        <f>IF(C191="","",Capacity!AQ62/IF(B57="Minutes",1,60))</f>
        <v/>
      </c>
      <c r="E191" s="29" t="str">
        <f t="shared" si="4"/>
        <v/>
      </c>
      <c r="F191" s="112" t="str" cm="1">
        <f t="array" ref="F191">IFERROR(INDEX('Capacity Backing (Hide)2'!$B$144:$M$144,1,ROW(A53))/IF($B$5="Minutes",1,60),"")</f>
        <v/>
      </c>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row>
    <row r="192" spans="2:59" hidden="1" x14ac:dyDescent="0.25">
      <c r="B192" t="str">
        <f>IF(Capacity!Y63="","",Capacity!Y63)</f>
        <v/>
      </c>
      <c r="C192" s="29" t="str">
        <f>IF(Capacity!AP63="","",Capacity!AP63)</f>
        <v/>
      </c>
      <c r="D192" s="112" t="str">
        <f>IF(C192="","",Capacity!AQ63/IF(B58="Minutes",1,60))</f>
        <v/>
      </c>
      <c r="E192" s="29" t="str">
        <f t="shared" si="4"/>
        <v/>
      </c>
      <c r="F192" s="112" t="str" cm="1">
        <f t="array" ref="F192">IFERROR(INDEX('Capacity Backing (Hide)2'!$B$144:$M$144,1,ROW(A54))/IF($B$5="Minutes",1,60),"")</f>
        <v/>
      </c>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row>
    <row r="193" spans="2:59" hidden="1" x14ac:dyDescent="0.25">
      <c r="B193" t="str">
        <f>IF(Capacity!Y64="","",Capacity!Y64)</f>
        <v/>
      </c>
      <c r="C193" s="29" t="str">
        <f>IF(Capacity!AP64="","",Capacity!AP64)</f>
        <v/>
      </c>
      <c r="D193" s="112" t="str">
        <f>IF(C193="","",Capacity!AQ64/IF(B59="Minutes",1,60))</f>
        <v/>
      </c>
      <c r="E193" s="29" t="str">
        <f t="shared" si="4"/>
        <v/>
      </c>
      <c r="F193" s="112" t="str" cm="1">
        <f t="array" ref="F193">IFERROR(INDEX('Capacity Backing (Hide)2'!$B$144:$M$144,1,ROW(A55))/IF($B$5="Minutes",1,60),"")</f>
        <v/>
      </c>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row>
    <row r="194" spans="2:59" hidden="1" x14ac:dyDescent="0.25">
      <c r="B194" t="str">
        <f>IF(Capacity!Y65="","",Capacity!Y65)</f>
        <v/>
      </c>
      <c r="C194" s="29" t="str">
        <f>IF(Capacity!AP65="","",Capacity!AP65)</f>
        <v/>
      </c>
      <c r="D194" s="112" t="str">
        <f>IF(C194="","",Capacity!AQ65/IF(B60="Minutes",1,60))</f>
        <v/>
      </c>
      <c r="E194" s="29" t="str">
        <f t="shared" si="4"/>
        <v/>
      </c>
      <c r="F194" s="112" t="str" cm="1">
        <f t="array" ref="F194">IFERROR(INDEX('Capacity Backing (Hide)2'!$B$144:$M$144,1,ROW(A56))/IF($B$5="Minutes",1,60),"")</f>
        <v/>
      </c>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row>
    <row r="195" spans="2:59" hidden="1" x14ac:dyDescent="0.25">
      <c r="B195" t="str">
        <f>IF(Capacity!Y66="","",Capacity!Y66)</f>
        <v/>
      </c>
      <c r="C195" s="29" t="str">
        <f>IF(Capacity!AP66="","",Capacity!AP66)</f>
        <v/>
      </c>
      <c r="D195" s="112" t="str">
        <f>IF(C195="","",Capacity!AQ66/IF(B61="Minutes",1,60))</f>
        <v/>
      </c>
      <c r="E195" s="29" t="str">
        <f t="shared" si="4"/>
        <v/>
      </c>
      <c r="F195" s="112" t="str" cm="1">
        <f t="array" ref="F195">IFERROR(INDEX('Capacity Backing (Hide)2'!$B$144:$M$144,1,ROW(A57))/IF($B$5="Minutes",1,60),"")</f>
        <v/>
      </c>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row>
    <row r="196" spans="2:59" hidden="1" x14ac:dyDescent="0.25">
      <c r="B196" t="str">
        <f>IF(Capacity!Y67="","",Capacity!Y67)</f>
        <v/>
      </c>
      <c r="C196" s="29" t="str">
        <f>IF(Capacity!AP67="","",Capacity!AP67)</f>
        <v/>
      </c>
      <c r="D196" s="112" t="str">
        <f>IF(C196="","",Capacity!AQ67/IF(B62="Minutes",1,60))</f>
        <v/>
      </c>
      <c r="E196" s="29" t="str">
        <f t="shared" si="4"/>
        <v/>
      </c>
      <c r="F196" s="112" t="str" cm="1">
        <f t="array" ref="F196">IFERROR(INDEX('Capacity Backing (Hide)2'!$B$144:$M$144,1,ROW(A58))/IF($B$5="Minutes",1,60),"")</f>
        <v/>
      </c>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row>
    <row r="197" spans="2:59" hidden="1" x14ac:dyDescent="0.25">
      <c r="B197" t="str">
        <f>IF(Capacity!Y68="","",Capacity!Y68)</f>
        <v/>
      </c>
      <c r="C197" s="29" t="str">
        <f>IF(Capacity!AP68="","",Capacity!AP68)</f>
        <v/>
      </c>
      <c r="D197" s="112" t="str">
        <f>IF(C197="","",Capacity!AQ68/IF(B63="Minutes",1,60))</f>
        <v/>
      </c>
      <c r="E197" s="29" t="str">
        <f t="shared" si="4"/>
        <v/>
      </c>
      <c r="F197" s="112" t="str" cm="1">
        <f t="array" ref="F197">IFERROR(INDEX('Capacity Backing (Hide)2'!$B$144:$M$144,1,ROW(A59))/IF($B$5="Minutes",1,60),"")</f>
        <v/>
      </c>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row>
    <row r="198" spans="2:59" hidden="1" x14ac:dyDescent="0.25">
      <c r="B198" t="str">
        <f>IF(Capacity!Y69="","",Capacity!Y69)</f>
        <v/>
      </c>
      <c r="C198" s="29" t="str">
        <f>IF(Capacity!AP69="","",Capacity!AP69)</f>
        <v/>
      </c>
      <c r="D198" s="112" t="str">
        <f>IF(C198="","",Capacity!AQ69/IF(B64="Minutes",1,60))</f>
        <v/>
      </c>
      <c r="E198" s="29" t="str">
        <f t="shared" si="4"/>
        <v/>
      </c>
      <c r="F198" s="112" t="str" cm="1">
        <f t="array" ref="F198">IFERROR(INDEX('Capacity Backing (Hide)2'!$B$144:$M$144,1,ROW(A60))/IF($B$5="Minutes",1,60),"")</f>
        <v/>
      </c>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row>
    <row r="199" spans="2:59" hidden="1" x14ac:dyDescent="0.25">
      <c r="B199" t="str">
        <f>IF(Capacity!Y70="","",Capacity!Y70)</f>
        <v/>
      </c>
      <c r="C199" s="29" t="str">
        <f>IF(Capacity!AP70="","",Capacity!AP70)</f>
        <v/>
      </c>
      <c r="D199" s="112" t="str">
        <f>IF(C199="","",Capacity!AQ70/IF(B65="Minutes",1,60))</f>
        <v/>
      </c>
      <c r="E199" s="29" t="str">
        <f t="shared" si="4"/>
        <v/>
      </c>
      <c r="F199" s="112" t="str" cm="1">
        <f t="array" ref="F199">IFERROR(INDEX('Capacity Backing (Hide)2'!$B$144:$M$144,1,ROW(A61))/IF($B$5="Minutes",1,60),"")</f>
        <v/>
      </c>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row>
    <row r="200" spans="2:59" hidden="1" x14ac:dyDescent="0.25">
      <c r="B200" t="str">
        <f>IF(Capacity!Y71="","",Capacity!Y71)</f>
        <v/>
      </c>
      <c r="C200" s="29" t="str">
        <f>IF(Capacity!AP71="","",Capacity!AP71)</f>
        <v/>
      </c>
      <c r="D200" s="112" t="str">
        <f>IF(C200="","",Capacity!AQ71/IF(B66="Minutes",1,60))</f>
        <v/>
      </c>
      <c r="E200" s="29" t="str">
        <f t="shared" si="4"/>
        <v/>
      </c>
      <c r="F200" s="112" t="str" cm="1">
        <f t="array" ref="F200">IFERROR(INDEX('Capacity Backing (Hide)2'!$B$144:$M$144,1,ROW(A62))/IF($B$5="Minutes",1,60),"")</f>
        <v/>
      </c>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row>
    <row r="201" spans="2:59" hidden="1" x14ac:dyDescent="0.25">
      <c r="B201" t="str">
        <f>IF(Capacity!Y72="","",Capacity!Y72)</f>
        <v/>
      </c>
      <c r="C201" s="29" t="str">
        <f>IF(Capacity!AP72="","",Capacity!AP72)</f>
        <v/>
      </c>
      <c r="D201" s="112" t="str">
        <f>IF(C201="","",Capacity!AQ72/IF(B67="Minutes",1,60))</f>
        <v/>
      </c>
      <c r="E201" s="29" t="str">
        <f t="shared" si="4"/>
        <v/>
      </c>
      <c r="F201" s="112" t="str" cm="1">
        <f t="array" ref="F201">IFERROR(INDEX('Capacity Backing (Hide)2'!$B$144:$M$144,1,ROW(A63))/IF($B$5="Minutes",1,60),"")</f>
        <v/>
      </c>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row>
    <row r="202" spans="2:59" hidden="1" x14ac:dyDescent="0.25">
      <c r="B202" t="str">
        <f>IF(Capacity!Y73="","",Capacity!Y73)</f>
        <v/>
      </c>
      <c r="C202" s="29" t="str">
        <f>IF(Capacity!AP73="","",Capacity!AP73)</f>
        <v/>
      </c>
      <c r="D202" s="112" t="str">
        <f>IF(C202="","",Capacity!AQ73/IF(B68="Minutes",1,60))</f>
        <v/>
      </c>
      <c r="E202" s="29" t="str">
        <f t="shared" si="4"/>
        <v/>
      </c>
      <c r="F202" s="112" t="str" cm="1">
        <f t="array" ref="F202">IFERROR(INDEX('Capacity Backing (Hide)2'!$B$144:$M$144,1,ROW(A64))/IF($B$5="Minutes",1,60),"")</f>
        <v/>
      </c>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row>
    <row r="203" spans="2:59" hidden="1" x14ac:dyDescent="0.25">
      <c r="B203" t="str">
        <f>IF(Capacity!Y74="","",Capacity!Y74)</f>
        <v/>
      </c>
      <c r="C203" s="29" t="str">
        <f>IF(Capacity!AP74="","",Capacity!AP74)</f>
        <v/>
      </c>
      <c r="D203" s="112" t="str">
        <f>IF(C203="","",Capacity!AQ74/IF(B69="Minutes",1,60))</f>
        <v/>
      </c>
      <c r="E203" s="29" t="str">
        <f t="shared" ref="E203:E238" si="5">IF(B203="","",IF(COUNTBLANK($H203:$BG203)=52,52,COUNTA(H203:BG203)))</f>
        <v/>
      </c>
      <c r="F203" s="112" t="str" cm="1">
        <f t="array" ref="F203">IFERROR(INDEX('Capacity Backing (Hide)2'!$B$144:$M$144,1,ROW(A65))/IF($B$5="Minutes",1,60),"")</f>
        <v/>
      </c>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row>
    <row r="204" spans="2:59" hidden="1" x14ac:dyDescent="0.25">
      <c r="B204" t="str">
        <f>IF(Capacity!Y75="","",Capacity!Y75)</f>
        <v/>
      </c>
      <c r="C204" s="29" t="str">
        <f>IF(Capacity!AP75="","",Capacity!AP75)</f>
        <v/>
      </c>
      <c r="D204" s="112" t="str">
        <f>IF(C204="","",Capacity!AQ75/IF(B70="Minutes",1,60))</f>
        <v/>
      </c>
      <c r="E204" s="29" t="str">
        <f t="shared" si="5"/>
        <v/>
      </c>
      <c r="F204" s="112" t="str" cm="1">
        <f t="array" ref="F204">IFERROR(INDEX('Capacity Backing (Hide)2'!$B$144:$M$144,1,ROW(A66))/IF($B$5="Minutes",1,60),"")</f>
        <v/>
      </c>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row>
    <row r="205" spans="2:59" hidden="1" x14ac:dyDescent="0.25">
      <c r="B205" t="str">
        <f>IF(Capacity!Y76="","",Capacity!Y76)</f>
        <v/>
      </c>
      <c r="C205" s="29" t="str">
        <f>IF(Capacity!AP76="","",Capacity!AP76)</f>
        <v/>
      </c>
      <c r="D205" s="112" t="str">
        <f>IF(C205="","",Capacity!AQ76/IF(B71="Minutes",1,60))</f>
        <v/>
      </c>
      <c r="E205" s="29" t="str">
        <f t="shared" si="5"/>
        <v/>
      </c>
      <c r="F205" s="112" t="str" cm="1">
        <f t="array" ref="F205">IFERROR(INDEX('Capacity Backing (Hide)2'!$B$144:$M$144,1,ROW(A67))/IF($B$5="Minutes",1,60),"")</f>
        <v/>
      </c>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row>
    <row r="206" spans="2:59" hidden="1" x14ac:dyDescent="0.25">
      <c r="B206" t="str">
        <f>IF(Capacity!Y77="","",Capacity!Y77)</f>
        <v/>
      </c>
      <c r="C206" s="29" t="str">
        <f>IF(Capacity!AP77="","",Capacity!AP77)</f>
        <v/>
      </c>
      <c r="D206" s="112" t="str">
        <f>IF(C206="","",Capacity!AQ77/IF(B72="Minutes",1,60))</f>
        <v/>
      </c>
      <c r="E206" s="29" t="str">
        <f t="shared" si="5"/>
        <v/>
      </c>
      <c r="F206" s="112" t="str" cm="1">
        <f t="array" ref="F206">IFERROR(INDEX('Capacity Backing (Hide)2'!$B$144:$M$144,1,ROW(A68))/IF($B$5="Minutes",1,60),"")</f>
        <v/>
      </c>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row>
    <row r="207" spans="2:59" hidden="1" x14ac:dyDescent="0.25">
      <c r="B207" t="str">
        <f>IF(Capacity!Y78="","",Capacity!Y78)</f>
        <v/>
      </c>
      <c r="C207" s="29" t="str">
        <f>IF(Capacity!AP78="","",Capacity!AP78)</f>
        <v/>
      </c>
      <c r="D207" s="112" t="str">
        <f>IF(C207="","",Capacity!AQ78/IF(B73="Minutes",1,60))</f>
        <v/>
      </c>
      <c r="E207" s="29" t="str">
        <f t="shared" si="5"/>
        <v/>
      </c>
      <c r="F207" s="112" t="str" cm="1">
        <f t="array" ref="F207">IFERROR(INDEX('Capacity Backing (Hide)2'!$B$144:$M$144,1,ROW(A69))/IF($B$5="Minutes",1,60),"")</f>
        <v/>
      </c>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row>
    <row r="208" spans="2:59" hidden="1" x14ac:dyDescent="0.25">
      <c r="B208" t="str">
        <f>IF(Capacity!Y79="","",Capacity!Y79)</f>
        <v/>
      </c>
      <c r="C208" s="29" t="str">
        <f>IF(Capacity!AP79="","",Capacity!AP79)</f>
        <v/>
      </c>
      <c r="D208" s="112" t="str">
        <f>IF(C208="","",Capacity!AQ79/IF(B74="Minutes",1,60))</f>
        <v/>
      </c>
      <c r="E208" s="29" t="str">
        <f t="shared" si="5"/>
        <v/>
      </c>
      <c r="F208" s="112" t="str" cm="1">
        <f t="array" ref="F208">IFERROR(INDEX('Capacity Backing (Hide)2'!$B$144:$M$144,1,ROW(A70))/IF($B$5="Minutes",1,60),"")</f>
        <v/>
      </c>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row>
    <row r="209" spans="2:59" hidden="1" x14ac:dyDescent="0.25">
      <c r="B209" t="str">
        <f>IF(Capacity!Y80="","",Capacity!Y80)</f>
        <v/>
      </c>
      <c r="C209" s="29" t="str">
        <f>IF(Capacity!AP80="","",Capacity!AP80)</f>
        <v/>
      </c>
      <c r="D209" s="112" t="str">
        <f>IF(C209="","",Capacity!AQ80/IF(B75="Minutes",1,60))</f>
        <v/>
      </c>
      <c r="E209" s="29" t="str">
        <f t="shared" si="5"/>
        <v/>
      </c>
      <c r="F209" s="112" t="str" cm="1">
        <f t="array" ref="F209">IFERROR(INDEX('Capacity Backing (Hide)2'!$B$144:$M$144,1,ROW(A71))/IF($B$5="Minutes",1,60),"")</f>
        <v/>
      </c>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row>
    <row r="210" spans="2:59" hidden="1" x14ac:dyDescent="0.25">
      <c r="B210" t="str">
        <f>IF(Capacity!Y81="","",Capacity!Y81)</f>
        <v/>
      </c>
      <c r="C210" s="29" t="str">
        <f>IF(Capacity!AP81="","",Capacity!AP81)</f>
        <v/>
      </c>
      <c r="D210" s="112" t="str">
        <f>IF(C210="","",Capacity!AQ81/IF(B76="Minutes",1,60))</f>
        <v/>
      </c>
      <c r="E210" s="29" t="str">
        <f t="shared" si="5"/>
        <v/>
      </c>
      <c r="F210" s="112" t="str" cm="1">
        <f t="array" ref="F210">IFERROR(INDEX('Capacity Backing (Hide)2'!$B$144:$M$144,1,ROW(A72))/IF($B$5="Minutes",1,60),"")</f>
        <v/>
      </c>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row>
    <row r="211" spans="2:59" hidden="1" x14ac:dyDescent="0.25">
      <c r="B211" t="str">
        <f>IF(Capacity!Y82="","",Capacity!Y82)</f>
        <v/>
      </c>
      <c r="C211" s="29" t="str">
        <f>IF(Capacity!AP82="","",Capacity!AP82)</f>
        <v/>
      </c>
      <c r="D211" s="112" t="str">
        <f>IF(C211="","",Capacity!AQ82/IF(B77="Minutes",1,60))</f>
        <v/>
      </c>
      <c r="E211" s="29" t="str">
        <f t="shared" si="5"/>
        <v/>
      </c>
      <c r="F211" s="112" t="str" cm="1">
        <f t="array" ref="F211">IFERROR(INDEX('Capacity Backing (Hide)2'!$B$144:$M$144,1,ROW(A73))/IF($B$5="Minutes",1,60),"")</f>
        <v/>
      </c>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row>
    <row r="212" spans="2:59" hidden="1" x14ac:dyDescent="0.25">
      <c r="B212" t="str">
        <f>IF(Capacity!Y83="","",Capacity!Y83)</f>
        <v/>
      </c>
      <c r="C212" s="29" t="str">
        <f>IF(Capacity!AP83="","",Capacity!AP83)</f>
        <v/>
      </c>
      <c r="D212" s="112" t="str">
        <f>IF(C212="","",Capacity!AQ83/IF(B78="Minutes",1,60))</f>
        <v/>
      </c>
      <c r="E212" s="29" t="str">
        <f t="shared" si="5"/>
        <v/>
      </c>
      <c r="F212" s="112" t="str" cm="1">
        <f t="array" ref="F212">IFERROR(INDEX('Capacity Backing (Hide)2'!$B$144:$M$144,1,ROW(A74))/IF($B$5="Minutes",1,60),"")</f>
        <v/>
      </c>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row>
    <row r="213" spans="2:59" hidden="1" x14ac:dyDescent="0.25">
      <c r="B213" t="str">
        <f>IF(Capacity!Y84="","",Capacity!Y84)</f>
        <v/>
      </c>
      <c r="C213" s="29" t="str">
        <f>IF(Capacity!AP84="","",Capacity!AP84)</f>
        <v/>
      </c>
      <c r="D213" s="112" t="str">
        <f>IF(C213="","",Capacity!AQ84/IF(B79="Minutes",1,60))</f>
        <v/>
      </c>
      <c r="E213" s="29" t="str">
        <f t="shared" si="5"/>
        <v/>
      </c>
      <c r="F213" s="112" t="str" cm="1">
        <f t="array" ref="F213">IFERROR(INDEX('Capacity Backing (Hide)2'!$B$144:$M$144,1,ROW(A75))/IF($B$5="Minutes",1,60),"")</f>
        <v/>
      </c>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row>
    <row r="214" spans="2:59" hidden="1" x14ac:dyDescent="0.25">
      <c r="B214" t="str">
        <f>IF(Capacity!Y85="","",Capacity!Y85)</f>
        <v/>
      </c>
      <c r="C214" s="29" t="str">
        <f>IF(Capacity!AP85="","",Capacity!AP85)</f>
        <v/>
      </c>
      <c r="D214" s="112" t="str">
        <f>IF(C214="","",Capacity!AQ85/IF(B80="Minutes",1,60))</f>
        <v/>
      </c>
      <c r="E214" s="29" t="str">
        <f t="shared" si="5"/>
        <v/>
      </c>
      <c r="F214" s="112" t="str" cm="1">
        <f t="array" ref="F214">IFERROR(INDEX('Capacity Backing (Hide)2'!$B$144:$M$144,1,ROW(A76))/IF($B$5="Minutes",1,60),"")</f>
        <v/>
      </c>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row>
    <row r="215" spans="2:59" hidden="1" x14ac:dyDescent="0.25">
      <c r="B215" t="str">
        <f>IF(Capacity!Y86="","",Capacity!Y86)</f>
        <v/>
      </c>
      <c r="C215" s="29" t="str">
        <f>IF(Capacity!AP86="","",Capacity!AP86)</f>
        <v/>
      </c>
      <c r="D215" s="112" t="str">
        <f>IF(C215="","",Capacity!AQ86/IF(B81="Minutes",1,60))</f>
        <v/>
      </c>
      <c r="E215" s="29" t="str">
        <f t="shared" si="5"/>
        <v/>
      </c>
      <c r="F215" s="112" t="str" cm="1">
        <f t="array" ref="F215">IFERROR(INDEX('Capacity Backing (Hide)2'!$B$144:$M$144,1,ROW(A77))/IF($B$5="Minutes",1,60),"")</f>
        <v/>
      </c>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row>
    <row r="216" spans="2:59" hidden="1" x14ac:dyDescent="0.25">
      <c r="B216" t="str">
        <f>IF(Capacity!Y87="","",Capacity!Y87)</f>
        <v/>
      </c>
      <c r="C216" s="29" t="str">
        <f>IF(Capacity!AP87="","",Capacity!AP87)</f>
        <v/>
      </c>
      <c r="D216" s="112" t="str">
        <f>IF(C216="","",Capacity!AQ87/IF(B82="Minutes",1,60))</f>
        <v/>
      </c>
      <c r="E216" s="29" t="str">
        <f t="shared" si="5"/>
        <v/>
      </c>
      <c r="F216" s="112" t="str" cm="1">
        <f t="array" ref="F216">IFERROR(INDEX('Capacity Backing (Hide)2'!$B$144:$M$144,1,ROW(A78))/IF($B$5="Minutes",1,60),"")</f>
        <v/>
      </c>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row>
    <row r="217" spans="2:59" hidden="1" x14ac:dyDescent="0.25">
      <c r="B217" t="str">
        <f>IF(Capacity!Y88="","",Capacity!Y88)</f>
        <v/>
      </c>
      <c r="C217" s="29" t="str">
        <f>IF(Capacity!AP88="","",Capacity!AP88)</f>
        <v/>
      </c>
      <c r="D217" s="112" t="str">
        <f>IF(C217="","",Capacity!AQ88/IF(B83="Minutes",1,60))</f>
        <v/>
      </c>
      <c r="E217" s="29" t="str">
        <f t="shared" si="5"/>
        <v/>
      </c>
      <c r="F217" s="112" t="str" cm="1">
        <f t="array" ref="F217">IFERROR(INDEX('Capacity Backing (Hide)2'!$B$144:$M$144,1,ROW(A79))/IF($B$5="Minutes",1,60),"")</f>
        <v/>
      </c>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row>
    <row r="218" spans="2:59" hidden="1" x14ac:dyDescent="0.25">
      <c r="B218" t="str">
        <f>IF(Capacity!Y89="","",Capacity!Y89)</f>
        <v/>
      </c>
      <c r="C218" s="29" t="str">
        <f>IF(Capacity!AP89="","",Capacity!AP89)</f>
        <v/>
      </c>
      <c r="D218" s="112" t="str">
        <f>IF(C218="","",Capacity!AQ89/IF(B84="Minutes",1,60))</f>
        <v/>
      </c>
      <c r="E218" s="29" t="str">
        <f t="shared" si="5"/>
        <v/>
      </c>
      <c r="F218" s="112" t="str" cm="1">
        <f t="array" ref="F218">IFERROR(INDEX('Capacity Backing (Hide)2'!$B$144:$M$144,1,ROW(A80))/IF($B$5="Minutes",1,60),"")</f>
        <v/>
      </c>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row>
    <row r="219" spans="2:59" hidden="1" x14ac:dyDescent="0.25">
      <c r="B219" t="str">
        <f>IF(Capacity!Y90="","",Capacity!Y90)</f>
        <v/>
      </c>
      <c r="C219" s="29" t="str">
        <f>IF(Capacity!AP90="","",Capacity!AP90)</f>
        <v/>
      </c>
      <c r="D219" s="112" t="str">
        <f>IF(C219="","",Capacity!AQ90/IF(B85="Minutes",1,60))</f>
        <v/>
      </c>
      <c r="E219" s="29" t="str">
        <f t="shared" si="5"/>
        <v/>
      </c>
      <c r="F219" s="112" t="str" cm="1">
        <f t="array" ref="F219">IFERROR(INDEX('Capacity Backing (Hide)2'!$B$144:$M$144,1,ROW(A81))/IF($B$5="Minutes",1,60),"")</f>
        <v/>
      </c>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row>
    <row r="220" spans="2:59" hidden="1" x14ac:dyDescent="0.25">
      <c r="B220" t="str">
        <f>IF(Capacity!Y91="","",Capacity!Y91)</f>
        <v/>
      </c>
      <c r="C220" s="29" t="str">
        <f>IF(Capacity!AP91="","",Capacity!AP91)</f>
        <v/>
      </c>
      <c r="D220" s="112" t="str">
        <f>IF(C220="","",Capacity!AQ91/IF(B86="Minutes",1,60))</f>
        <v/>
      </c>
      <c r="E220" s="29" t="str">
        <f t="shared" si="5"/>
        <v/>
      </c>
      <c r="F220" s="112" t="str" cm="1">
        <f t="array" ref="F220">IFERROR(INDEX('Capacity Backing (Hide)2'!$B$144:$M$144,1,ROW(A82))/IF($B$5="Minutes",1,60),"")</f>
        <v/>
      </c>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row>
    <row r="221" spans="2:59" hidden="1" x14ac:dyDescent="0.25">
      <c r="B221" t="str">
        <f>IF(Capacity!Y92="","",Capacity!Y92)</f>
        <v/>
      </c>
      <c r="C221" s="29" t="str">
        <f>IF(Capacity!AP92="","",Capacity!AP92)</f>
        <v/>
      </c>
      <c r="D221" s="112" t="str">
        <f>IF(C221="","",Capacity!AQ92/IF(B87="Minutes",1,60))</f>
        <v/>
      </c>
      <c r="E221" s="29" t="str">
        <f t="shared" si="5"/>
        <v/>
      </c>
      <c r="F221" s="112" t="str" cm="1">
        <f t="array" ref="F221">IFERROR(INDEX('Capacity Backing (Hide)2'!$B$144:$M$144,1,ROW(A83))/IF($B$5="Minutes",1,60),"")</f>
        <v/>
      </c>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row>
    <row r="222" spans="2:59" hidden="1" x14ac:dyDescent="0.25">
      <c r="B222" t="str">
        <f>IF(Capacity!Y93="","",Capacity!Y93)</f>
        <v/>
      </c>
      <c r="C222" s="29" t="str">
        <f>IF(Capacity!AP93="","",Capacity!AP93)</f>
        <v/>
      </c>
      <c r="D222" s="112" t="str">
        <f>IF(C222="","",Capacity!AQ93/IF(B88="Minutes",1,60))</f>
        <v/>
      </c>
      <c r="E222" s="29" t="str">
        <f t="shared" si="5"/>
        <v/>
      </c>
      <c r="F222" s="112" t="str" cm="1">
        <f t="array" ref="F222">IFERROR(INDEX('Capacity Backing (Hide)2'!$B$144:$M$144,1,ROW(A84))/IF($B$5="Minutes",1,60),"")</f>
        <v/>
      </c>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row>
    <row r="223" spans="2:59" hidden="1" x14ac:dyDescent="0.25">
      <c r="B223" t="str">
        <f>IF(Capacity!Y94="","",Capacity!Y94)</f>
        <v/>
      </c>
      <c r="C223" s="29" t="str">
        <f>IF(Capacity!AP94="","",Capacity!AP94)</f>
        <v/>
      </c>
      <c r="D223" s="112" t="str">
        <f>IF(C223="","",Capacity!AQ94/IF(B89="Minutes",1,60))</f>
        <v/>
      </c>
      <c r="E223" s="29" t="str">
        <f t="shared" si="5"/>
        <v/>
      </c>
      <c r="F223" s="112" t="str" cm="1">
        <f t="array" ref="F223">IFERROR(INDEX('Capacity Backing (Hide)2'!$B$144:$M$144,1,ROW(A85))/IF($B$5="Minutes",1,60),"")</f>
        <v/>
      </c>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row>
    <row r="224" spans="2:59" hidden="1" x14ac:dyDescent="0.25">
      <c r="B224" t="str">
        <f>IF(Capacity!Y95="","",Capacity!Y95)</f>
        <v/>
      </c>
      <c r="C224" s="29" t="str">
        <f>IF(Capacity!AP95="","",Capacity!AP95)</f>
        <v/>
      </c>
      <c r="D224" s="112" t="str">
        <f>IF(C224="","",Capacity!AQ95/IF(B90="Minutes",1,60))</f>
        <v/>
      </c>
      <c r="E224" s="29" t="str">
        <f t="shared" si="5"/>
        <v/>
      </c>
      <c r="F224" s="112" t="str" cm="1">
        <f t="array" ref="F224">IFERROR(INDEX('Capacity Backing (Hide)2'!$B$144:$M$144,1,ROW(A86))/IF($B$5="Minutes",1,60),"")</f>
        <v/>
      </c>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row>
    <row r="225" spans="2:59" hidden="1" x14ac:dyDescent="0.25">
      <c r="B225" t="str">
        <f>IF(Capacity!Y96="","",Capacity!Y96)</f>
        <v/>
      </c>
      <c r="C225" s="29" t="str">
        <f>IF(Capacity!AP96="","",Capacity!AP96)</f>
        <v/>
      </c>
      <c r="D225" s="112" t="str">
        <f>IF(C225="","",Capacity!AQ96/IF(B91="Minutes",1,60))</f>
        <v/>
      </c>
      <c r="E225" s="29" t="str">
        <f t="shared" si="5"/>
        <v/>
      </c>
      <c r="F225" s="112" t="str" cm="1">
        <f t="array" ref="F225">IFERROR(INDEX('Capacity Backing (Hide)2'!$B$144:$M$144,1,ROW(A87))/IF($B$5="Minutes",1,60),"")</f>
        <v/>
      </c>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row>
    <row r="226" spans="2:59" hidden="1" x14ac:dyDescent="0.25">
      <c r="B226" t="str">
        <f>IF(Capacity!Y97="","",Capacity!Y97)</f>
        <v/>
      </c>
      <c r="C226" s="29" t="str">
        <f>IF(Capacity!AP97="","",Capacity!AP97)</f>
        <v/>
      </c>
      <c r="D226" s="112" t="str">
        <f>IF(C226="","",Capacity!AQ97/IF(B92="Minutes",1,60))</f>
        <v/>
      </c>
      <c r="E226" s="29" t="str">
        <f t="shared" si="5"/>
        <v/>
      </c>
      <c r="F226" s="112" t="str" cm="1">
        <f t="array" ref="F226">IFERROR(INDEX('Capacity Backing (Hide)2'!$B$144:$M$144,1,ROW(A88))/IF($B$5="Minutes",1,60),"")</f>
        <v/>
      </c>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row>
    <row r="227" spans="2:59" hidden="1" x14ac:dyDescent="0.25">
      <c r="B227" t="str">
        <f>IF(Capacity!Y98="","",Capacity!Y98)</f>
        <v/>
      </c>
      <c r="C227" s="29" t="str">
        <f>IF(Capacity!AP98="","",Capacity!AP98)</f>
        <v/>
      </c>
      <c r="D227" s="112" t="str">
        <f>IF(C227="","",Capacity!AQ98/IF(B93="Minutes",1,60))</f>
        <v/>
      </c>
      <c r="E227" s="29" t="str">
        <f t="shared" si="5"/>
        <v/>
      </c>
      <c r="F227" s="112" t="str" cm="1">
        <f t="array" ref="F227">IFERROR(INDEX('Capacity Backing (Hide)2'!$B$144:$M$144,1,ROW(A89))/IF($B$5="Minutes",1,60),"")</f>
        <v/>
      </c>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row>
    <row r="228" spans="2:59" hidden="1" x14ac:dyDescent="0.25">
      <c r="B228" t="str">
        <f>IF(Capacity!Y99="","",Capacity!Y99)</f>
        <v/>
      </c>
      <c r="C228" s="29" t="str">
        <f>IF(Capacity!AP99="","",Capacity!AP99)</f>
        <v/>
      </c>
      <c r="D228" s="112" t="str">
        <f>IF(C228="","",Capacity!AQ99/IF(B94="Minutes",1,60))</f>
        <v/>
      </c>
      <c r="E228" s="29" t="str">
        <f t="shared" si="5"/>
        <v/>
      </c>
      <c r="F228" s="112" t="str" cm="1">
        <f t="array" ref="F228">IFERROR(INDEX('Capacity Backing (Hide)2'!$B$144:$M$144,1,ROW(A90))/IF($B$5="Minutes",1,60),"")</f>
        <v/>
      </c>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row>
    <row r="229" spans="2:59" hidden="1" x14ac:dyDescent="0.25">
      <c r="B229" t="str">
        <f>IF(Capacity!Y100="","",Capacity!Y100)</f>
        <v/>
      </c>
      <c r="C229" s="29" t="str">
        <f>IF(Capacity!AP100="","",Capacity!AP100)</f>
        <v/>
      </c>
      <c r="D229" s="112" t="str">
        <f>IF(C229="","",Capacity!AQ100/IF(B95="Minutes",1,60))</f>
        <v/>
      </c>
      <c r="E229" s="29" t="str">
        <f t="shared" si="5"/>
        <v/>
      </c>
      <c r="F229" s="112" t="str" cm="1">
        <f t="array" ref="F229">IFERROR(INDEX('Capacity Backing (Hide)2'!$B$144:$M$144,1,ROW(A91))/IF($B$5="Minutes",1,60),"")</f>
        <v/>
      </c>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row>
    <row r="230" spans="2:59" hidden="1" x14ac:dyDescent="0.25">
      <c r="B230" t="str">
        <f>IF(Capacity!Y101="","",Capacity!Y101)</f>
        <v/>
      </c>
      <c r="C230" s="29" t="str">
        <f>IF(Capacity!AP101="","",Capacity!AP101)</f>
        <v/>
      </c>
      <c r="D230" s="112" t="str">
        <f>IF(C230="","",Capacity!AQ101/IF(B96="Minutes",1,60))</f>
        <v/>
      </c>
      <c r="E230" s="29" t="str">
        <f t="shared" si="5"/>
        <v/>
      </c>
      <c r="F230" s="112" t="str" cm="1">
        <f t="array" ref="F230">IFERROR(INDEX('Capacity Backing (Hide)2'!$B$144:$M$144,1,ROW(A92))/IF($B$5="Minutes",1,60),"")</f>
        <v/>
      </c>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row>
    <row r="231" spans="2:59" hidden="1" x14ac:dyDescent="0.25">
      <c r="B231" t="str">
        <f>IF(Capacity!Y102="","",Capacity!Y102)</f>
        <v/>
      </c>
      <c r="C231" s="29" t="str">
        <f>IF(Capacity!AP102="","",Capacity!AP102)</f>
        <v/>
      </c>
      <c r="D231" s="112" t="str">
        <f>IF(C231="","",Capacity!AQ102/IF(B97="Minutes",1,60))</f>
        <v/>
      </c>
      <c r="E231" s="29" t="str">
        <f t="shared" si="5"/>
        <v/>
      </c>
      <c r="F231" s="112" t="str" cm="1">
        <f t="array" ref="F231">IFERROR(INDEX('Capacity Backing (Hide)2'!$B$144:$M$144,1,ROW(A93))/IF($B$5="Minutes",1,60),"")</f>
        <v/>
      </c>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row>
    <row r="232" spans="2:59" hidden="1" x14ac:dyDescent="0.25">
      <c r="B232" t="str">
        <f>IF(Capacity!Y103="","",Capacity!Y103)</f>
        <v/>
      </c>
      <c r="C232" s="29" t="str">
        <f>IF(Capacity!AP103="","",Capacity!AP103)</f>
        <v/>
      </c>
      <c r="D232" s="112" t="str">
        <f>IF(C232="","",Capacity!AQ103/IF(B98="Minutes",1,60))</f>
        <v/>
      </c>
      <c r="E232" s="29" t="str">
        <f t="shared" si="5"/>
        <v/>
      </c>
      <c r="F232" s="112" t="str" cm="1">
        <f t="array" ref="F232">IFERROR(INDEX('Capacity Backing (Hide)2'!$B$144:$M$144,1,ROW(A94))/IF($B$5="Minutes",1,60),"")</f>
        <v/>
      </c>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row>
    <row r="233" spans="2:59" hidden="1" x14ac:dyDescent="0.25">
      <c r="B233" t="str">
        <f>IF(Capacity!Y104="","",Capacity!Y104)</f>
        <v/>
      </c>
      <c r="C233" s="29" t="str">
        <f>IF(Capacity!AP104="","",Capacity!AP104)</f>
        <v/>
      </c>
      <c r="D233" s="112" t="str">
        <f>IF(C233="","",Capacity!AQ104/IF(B99="Minutes",1,60))</f>
        <v/>
      </c>
      <c r="E233" s="29" t="str">
        <f t="shared" si="5"/>
        <v/>
      </c>
      <c r="F233" s="112" t="str" cm="1">
        <f t="array" ref="F233">IFERROR(INDEX('Capacity Backing (Hide)2'!$B$144:$M$144,1,ROW(A95))/IF($B$5="Minutes",1,60),"")</f>
        <v/>
      </c>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row>
    <row r="234" spans="2:59" hidden="1" x14ac:dyDescent="0.25">
      <c r="B234" t="str">
        <f>IF(Capacity!Y105="","",Capacity!Y105)</f>
        <v/>
      </c>
      <c r="C234" s="29" t="str">
        <f>IF(Capacity!AP105="","",Capacity!AP105)</f>
        <v/>
      </c>
      <c r="D234" s="112" t="str">
        <f>IF(C234="","",Capacity!AQ105/IF(B100="Minutes",1,60))</f>
        <v/>
      </c>
      <c r="E234" s="29" t="str">
        <f t="shared" si="5"/>
        <v/>
      </c>
      <c r="F234" s="112" t="str" cm="1">
        <f t="array" ref="F234">IFERROR(INDEX('Capacity Backing (Hide)2'!$B$144:$M$144,1,ROW(A96))/IF($B$5="Minutes",1,60),"")</f>
        <v/>
      </c>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row>
    <row r="235" spans="2:59" hidden="1" x14ac:dyDescent="0.25">
      <c r="B235" t="str">
        <f>IF(Capacity!Y106="","",Capacity!Y106)</f>
        <v/>
      </c>
      <c r="C235" s="29" t="str">
        <f>IF(Capacity!AP106="","",Capacity!AP106)</f>
        <v/>
      </c>
      <c r="D235" s="112" t="str">
        <f>IF(C235="","",Capacity!AQ106/IF(B101="Minutes",1,60))</f>
        <v/>
      </c>
      <c r="E235" s="29" t="str">
        <f t="shared" si="5"/>
        <v/>
      </c>
      <c r="F235" s="112" t="str" cm="1">
        <f t="array" ref="F235">IFERROR(INDEX('Capacity Backing (Hide)2'!$B$144:$M$144,1,ROW(A97))/IF($B$5="Minutes",1,60),"")</f>
        <v/>
      </c>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row>
    <row r="236" spans="2:59" hidden="1" x14ac:dyDescent="0.25">
      <c r="B236" t="str">
        <f>IF(Capacity!Y107="","",Capacity!Y107)</f>
        <v/>
      </c>
      <c r="C236" s="29" t="str">
        <f>IF(Capacity!AP107="","",Capacity!AP107)</f>
        <v/>
      </c>
      <c r="D236" s="112" t="str">
        <f>IF(C236="","",Capacity!AQ107/IF(B102="Minutes",1,60))</f>
        <v/>
      </c>
      <c r="E236" s="29" t="str">
        <f t="shared" si="5"/>
        <v/>
      </c>
      <c r="F236" s="112" t="str" cm="1">
        <f t="array" ref="F236">IFERROR(INDEX('Capacity Backing (Hide)2'!$B$144:$M$144,1,ROW(A98))/IF($B$5="Minutes",1,60),"")</f>
        <v/>
      </c>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row>
    <row r="237" spans="2:59" hidden="1" x14ac:dyDescent="0.25">
      <c r="B237" t="str">
        <f>IF(Capacity!Y108="","",Capacity!Y108)</f>
        <v/>
      </c>
      <c r="C237" s="29" t="str">
        <f>IF(Capacity!AP108="","",Capacity!AP108)</f>
        <v/>
      </c>
      <c r="D237" s="112" t="str">
        <f>IF(C237="","",Capacity!AQ108/IF(B103="Minutes",1,60))</f>
        <v/>
      </c>
      <c r="E237" s="29" t="str">
        <f t="shared" si="5"/>
        <v/>
      </c>
      <c r="F237" s="112" t="str" cm="1">
        <f t="array" ref="F237">IFERROR(INDEX('Capacity Backing (Hide)2'!$B$144:$M$144,1,ROW(A99))/IF($B$5="Minutes",1,60),"")</f>
        <v/>
      </c>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row>
    <row r="238" spans="2:59" hidden="1" x14ac:dyDescent="0.25">
      <c r="B238" t="str">
        <f>IF(Capacity!Y109="","",Capacity!Y109)</f>
        <v/>
      </c>
      <c r="C238" s="29" t="str">
        <f>IF(Capacity!AP109="","",Capacity!AP109)</f>
        <v/>
      </c>
      <c r="D238" s="112" t="str">
        <f>IF(C238="","",Capacity!AQ109/IF(B104="Minutes",1,60))</f>
        <v/>
      </c>
      <c r="E238" s="29" t="str">
        <f t="shared" si="5"/>
        <v/>
      </c>
      <c r="F238" s="112" t="str" cm="1">
        <f t="array" ref="F238">IFERROR(INDEX('Capacity Backing (Hide)2'!$B$144:$M$144,1,ROW(A100))/IF($B$5="Minutes",1,60),"")</f>
        <v/>
      </c>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row>
  </sheetData>
  <sheetProtection algorithmName="SHA-512" hashValue="bdbzS2GipgsvPLNqn+q3HMMcqiYJL81qVA8t1hcggu/eZFisnsvxMepCnkGF+5n8nuR4nVkUw5huidkPv/GD8g==" saltValue="ICFDLrH1LuuLksEGqQ8oJA==" spinCount="100000" sheet="1" objects="1" scenarios="1"/>
  <mergeCells count="4">
    <mergeCell ref="C34:D34"/>
    <mergeCell ref="C137:D137"/>
    <mergeCell ref="E34:F34"/>
    <mergeCell ref="E137:F137"/>
  </mergeCells>
  <conditionalFormatting sqref="F139:F238 B36:F135">
    <cfRule type="expression" dxfId="13" priority="11">
      <formula>IF(B36&lt;&gt;"",TRUE,FALSE)</formula>
    </cfRule>
  </conditionalFormatting>
  <conditionalFormatting sqref="H36:BG135">
    <cfRule type="expression" dxfId="12" priority="10">
      <formula>IF($B36&lt;&gt;"",TRUE,FALSE)</formula>
    </cfRule>
  </conditionalFormatting>
  <conditionalFormatting sqref="B139:B238">
    <cfRule type="expression" dxfId="11" priority="9">
      <formula>IF(B139&lt;&gt;"",TRUE,FALSE)</formula>
    </cfRule>
  </conditionalFormatting>
  <conditionalFormatting sqref="C139:C238">
    <cfRule type="expression" dxfId="10" priority="8">
      <formula>IF(C139&lt;&gt;"",TRUE,FALSE)</formula>
    </cfRule>
  </conditionalFormatting>
  <conditionalFormatting sqref="D139:D238">
    <cfRule type="expression" dxfId="9" priority="7">
      <formula>IF(D139&lt;&gt;"",TRUE,FALSE)</formula>
    </cfRule>
  </conditionalFormatting>
  <conditionalFormatting sqref="E139:E238">
    <cfRule type="expression" dxfId="8" priority="6">
      <formula>IF(E139&lt;&gt;"",TRUE,FALSE)</formula>
    </cfRule>
  </conditionalFormatting>
  <conditionalFormatting sqref="AD139:BG139">
    <cfRule type="expression" dxfId="7" priority="4">
      <formula>IF($B139&lt;&gt;"",TRUE,FALSE)</formula>
    </cfRule>
  </conditionalFormatting>
  <conditionalFormatting sqref="H139:AC238 H142:BG236">
    <cfRule type="expression" dxfId="6" priority="3">
      <formula>IF($B139&lt;&gt;"",TRUE,FALSE)</formula>
    </cfRule>
  </conditionalFormatting>
  <conditionalFormatting sqref="H140:BG140">
    <cfRule type="expression" dxfId="5" priority="2">
      <formula>IF($B140&lt;&gt;"",TRUE,FALSE)</formula>
    </cfRule>
  </conditionalFormatting>
  <conditionalFormatting sqref="AD141:BG141">
    <cfRule type="expression" dxfId="4" priority="1">
      <formula>IF($B141&lt;&gt;"",TRUE,FALSE)</formula>
    </cfRule>
  </conditionalFormatting>
  <dataValidations disablePrompts="1" count="1">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6B4D0A34-738E-4069-9963-C6FF7CEDED37}">
          <x14:formula1>
            <xm:f>'Data Validation (Hide)'!$AD$2:$AD$3</xm:f>
          </x14:formula1>
          <xm:sqref>B32</xm:sqref>
        </x14:dataValidation>
        <x14:dataValidation type="list" allowBlank="1" showInputMessage="1" showErrorMessage="1" xr:uid="{6951CBE4-993F-4E5E-AC68-60629CA02996}">
          <x14:formula1>
            <xm:f>'Data Validation (Hide)'!$F$2:$F$4</xm:f>
          </x14:formula1>
          <xm:sqref>B4</xm:sqref>
        </x14:dataValidation>
        <x14:dataValidation type="list" allowBlank="1" showInputMessage="1" showErrorMessage="1" xr:uid="{A2B88AB7-D08A-47DF-B667-9D43B26F6767}">
          <x14:formula1>
            <xm:f>'Data Validation (Hide)'!$N$2:$N$3</xm:f>
          </x14:formula1>
          <xm:sqref>B5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02B7C-35F9-4AED-986C-912D092DC7A4}">
  <sheetPr codeName="Sheet21"/>
  <dimension ref="A1:CW541"/>
  <sheetViews>
    <sheetView workbookViewId="0">
      <selection activeCell="I15" sqref="I15"/>
    </sheetView>
  </sheetViews>
  <sheetFormatPr defaultRowHeight="15" x14ac:dyDescent="0.25"/>
  <cols>
    <col min="1" max="1" width="23.7109375" bestFit="1" customWidth="1"/>
    <col min="2" max="53" width="10.42578125" bestFit="1" customWidth="1"/>
  </cols>
  <sheetData>
    <row r="1" spans="1:101" ht="18.75" x14ac:dyDescent="0.3">
      <c r="A1" s="87" t="s">
        <v>112</v>
      </c>
      <c r="B1" cm="1">
        <f t="array" ref="B1">INDEX(Capacity!$B$10:$B$109,COLUMN(A1),1)</f>
        <v>0</v>
      </c>
      <c r="C1" cm="1">
        <f t="array" ref="C1">INDEX(Capacity!$B$10:$B$109,COLUMN(B1),1)</f>
        <v>0</v>
      </c>
      <c r="D1" cm="1">
        <f t="array" ref="D1">INDEX(Capacity!$B$10:$B$109,COLUMN(C1),1)</f>
        <v>0</v>
      </c>
      <c r="E1" cm="1">
        <f t="array" ref="E1">INDEX(Capacity!$B$10:$B$109,COLUMN(D1),1)</f>
        <v>0</v>
      </c>
      <c r="F1" cm="1">
        <f t="array" ref="F1">INDEX(Capacity!$B$10:$B$109,COLUMN(E1),1)</f>
        <v>0</v>
      </c>
      <c r="G1" cm="1">
        <f t="array" ref="G1">INDEX(Capacity!$B$10:$B$109,COLUMN(F1),1)</f>
        <v>0</v>
      </c>
      <c r="H1" cm="1">
        <f t="array" ref="H1">INDEX(Capacity!$B$10:$B$109,COLUMN(G1),1)</f>
        <v>0</v>
      </c>
      <c r="I1" cm="1">
        <f t="array" ref="I1">INDEX(Capacity!$B$10:$B$109,COLUMN(H1),1)</f>
        <v>0</v>
      </c>
      <c r="J1" cm="1">
        <f t="array" ref="J1">INDEX(Capacity!$B$10:$B$109,COLUMN(I1),1)</f>
        <v>0</v>
      </c>
      <c r="K1" cm="1">
        <f t="array" ref="K1">INDEX(Capacity!$B$10:$B$109,COLUMN(J1),1)</f>
        <v>0</v>
      </c>
      <c r="L1" cm="1">
        <f t="array" ref="L1">INDEX(Capacity!$B$10:$B$109,COLUMN(K1),1)</f>
        <v>0</v>
      </c>
      <c r="M1" cm="1">
        <f t="array" ref="M1">INDEX(Capacity!$B$10:$B$109,COLUMN(L1),1)</f>
        <v>0</v>
      </c>
      <c r="N1" cm="1">
        <f t="array" ref="N1">INDEX(Capacity!$B$10:$B$109,COLUMN(M1),1)</f>
        <v>0</v>
      </c>
      <c r="O1" cm="1">
        <f t="array" ref="O1">INDEX(Capacity!$B$10:$B$109,COLUMN(N1),1)</f>
        <v>0</v>
      </c>
      <c r="P1" cm="1">
        <f t="array" ref="P1">INDEX(Capacity!$B$10:$B$109,COLUMN(O1),1)</f>
        <v>0</v>
      </c>
      <c r="Q1" cm="1">
        <f t="array" ref="Q1">INDEX(Capacity!$B$10:$B$109,COLUMN(P1),1)</f>
        <v>0</v>
      </c>
      <c r="R1" cm="1">
        <f t="array" ref="R1">INDEX(Capacity!$B$10:$B$109,COLUMN(Q1),1)</f>
        <v>0</v>
      </c>
      <c r="S1" cm="1">
        <f t="array" ref="S1">INDEX(Capacity!$B$10:$B$109,COLUMN(R1),1)</f>
        <v>0</v>
      </c>
      <c r="T1" cm="1">
        <f t="array" ref="T1">INDEX(Capacity!$B$10:$B$109,COLUMN(S1),1)</f>
        <v>0</v>
      </c>
      <c r="U1" cm="1">
        <f t="array" ref="U1">INDEX(Capacity!$B$10:$B$109,COLUMN(T1),1)</f>
        <v>0</v>
      </c>
      <c r="V1" cm="1">
        <f t="array" ref="V1">INDEX(Capacity!$B$10:$B$109,COLUMN(U1),1)</f>
        <v>0</v>
      </c>
      <c r="W1" cm="1">
        <f t="array" ref="W1">INDEX(Capacity!$B$10:$B$109,COLUMN(V1),1)</f>
        <v>0</v>
      </c>
      <c r="X1" cm="1">
        <f t="array" ref="X1">INDEX(Capacity!$B$10:$B$109,COLUMN(W1),1)</f>
        <v>0</v>
      </c>
      <c r="Y1" cm="1">
        <f t="array" ref="Y1">INDEX(Capacity!$B$10:$B$109,COLUMN(X1),1)</f>
        <v>0</v>
      </c>
      <c r="Z1" cm="1">
        <f t="array" ref="Z1">INDEX(Capacity!$B$10:$B$109,COLUMN(Y1),1)</f>
        <v>0</v>
      </c>
      <c r="AA1" cm="1">
        <f t="array" ref="AA1">INDEX(Capacity!$B$10:$B$109,COLUMN(Z1),1)</f>
        <v>0</v>
      </c>
      <c r="AB1" cm="1">
        <f t="array" ref="AB1">INDEX(Capacity!$B$10:$B$109,COLUMN(AA1),1)</f>
        <v>0</v>
      </c>
      <c r="AC1" cm="1">
        <f t="array" ref="AC1">INDEX(Capacity!$B$10:$B$109,COLUMN(AB1),1)</f>
        <v>0</v>
      </c>
      <c r="AD1" cm="1">
        <f t="array" ref="AD1">INDEX(Capacity!$B$10:$B$109,COLUMN(AC1),1)</f>
        <v>0</v>
      </c>
      <c r="AE1" cm="1">
        <f t="array" ref="AE1">INDEX(Capacity!$B$10:$B$109,COLUMN(AD1),1)</f>
        <v>0</v>
      </c>
      <c r="AF1" cm="1">
        <f t="array" ref="AF1">INDEX(Capacity!$B$10:$B$109,COLUMN(AE1),1)</f>
        <v>0</v>
      </c>
      <c r="AG1" cm="1">
        <f t="array" ref="AG1">INDEX(Capacity!$B$10:$B$109,COLUMN(AF1),1)</f>
        <v>0</v>
      </c>
      <c r="AH1" cm="1">
        <f t="array" ref="AH1">INDEX(Capacity!$B$10:$B$109,COLUMN(AG1),1)</f>
        <v>0</v>
      </c>
      <c r="AI1" cm="1">
        <f t="array" ref="AI1">INDEX(Capacity!$B$10:$B$109,COLUMN(AH1),1)</f>
        <v>0</v>
      </c>
      <c r="AJ1" cm="1">
        <f t="array" ref="AJ1">INDEX(Capacity!$B$10:$B$109,COLUMN(AI1),1)</f>
        <v>0</v>
      </c>
      <c r="AK1" cm="1">
        <f t="array" ref="AK1">INDEX(Capacity!$B$10:$B$109,COLUMN(AJ1),1)</f>
        <v>0</v>
      </c>
      <c r="AL1" cm="1">
        <f t="array" ref="AL1">INDEX(Capacity!$B$10:$B$109,COLUMN(AK1),1)</f>
        <v>0</v>
      </c>
      <c r="AM1" cm="1">
        <f t="array" ref="AM1">INDEX(Capacity!$B$10:$B$109,COLUMN(AL1),1)</f>
        <v>0</v>
      </c>
      <c r="AN1" cm="1">
        <f t="array" ref="AN1">INDEX(Capacity!$B$10:$B$109,COLUMN(AM1),1)</f>
        <v>0</v>
      </c>
      <c r="AO1" cm="1">
        <f t="array" ref="AO1">INDEX(Capacity!$B$10:$B$109,COLUMN(AN1),1)</f>
        <v>0</v>
      </c>
      <c r="AP1" cm="1">
        <f t="array" ref="AP1">INDEX(Capacity!$B$10:$B$109,COLUMN(AO1),1)</f>
        <v>0</v>
      </c>
      <c r="AQ1" cm="1">
        <f t="array" ref="AQ1">INDEX(Capacity!$B$10:$B$109,COLUMN(AP1),1)</f>
        <v>0</v>
      </c>
      <c r="AR1" cm="1">
        <f t="array" ref="AR1">INDEX(Capacity!$B$10:$B$109,COLUMN(AQ1),1)</f>
        <v>0</v>
      </c>
      <c r="AS1" cm="1">
        <f t="array" ref="AS1">INDEX(Capacity!$B$10:$B$109,COLUMN(AR1),1)</f>
        <v>0</v>
      </c>
      <c r="AT1" cm="1">
        <f t="array" ref="AT1">INDEX(Capacity!$B$10:$B$109,COLUMN(AS1),1)</f>
        <v>0</v>
      </c>
      <c r="AU1" cm="1">
        <f t="array" ref="AU1">INDEX(Capacity!$B$10:$B$109,COLUMN(AT1),1)</f>
        <v>0</v>
      </c>
      <c r="AV1" cm="1">
        <f t="array" ref="AV1">INDEX(Capacity!$B$10:$B$109,COLUMN(AU1),1)</f>
        <v>0</v>
      </c>
      <c r="AW1" cm="1">
        <f t="array" ref="AW1">INDEX(Capacity!$B$10:$B$109,COLUMN(AV1),1)</f>
        <v>0</v>
      </c>
      <c r="AX1" cm="1">
        <f t="array" ref="AX1">INDEX(Capacity!$B$10:$B$109,COLUMN(AW1),1)</f>
        <v>0</v>
      </c>
      <c r="AY1" cm="1">
        <f t="array" ref="AY1">INDEX(Capacity!$B$10:$B$109,COLUMN(AX1),1)</f>
        <v>0</v>
      </c>
      <c r="AZ1" cm="1">
        <f t="array" ref="AZ1">INDEX(Capacity!$B$10:$B$109,COLUMN(AY1),1)</f>
        <v>0</v>
      </c>
      <c r="BA1" cm="1">
        <f t="array" ref="BA1">INDEX(Capacity!$B$10:$B$109,COLUMN(AZ1),1)</f>
        <v>0</v>
      </c>
      <c r="BB1" cm="1">
        <f t="array" ref="BB1">INDEX(Capacity!$B$10:$B$109,COLUMN(BA1),1)</f>
        <v>0</v>
      </c>
      <c r="BC1" cm="1">
        <f t="array" ref="BC1">INDEX(Capacity!$B$10:$B$109,COLUMN(BB1),1)</f>
        <v>0</v>
      </c>
      <c r="BD1" cm="1">
        <f t="array" ref="BD1">INDEX(Capacity!$B$10:$B$109,COLUMN(BC1),1)</f>
        <v>0</v>
      </c>
      <c r="BE1" cm="1">
        <f t="array" ref="BE1">INDEX(Capacity!$B$10:$B$109,COLUMN(BD1),1)</f>
        <v>0</v>
      </c>
      <c r="BF1" cm="1">
        <f t="array" ref="BF1">INDEX(Capacity!$B$10:$B$109,COLUMN(BE1),1)</f>
        <v>0</v>
      </c>
      <c r="BG1" cm="1">
        <f t="array" ref="BG1">INDEX(Capacity!$B$10:$B$109,COLUMN(BF1),1)</f>
        <v>0</v>
      </c>
      <c r="BH1" cm="1">
        <f t="array" ref="BH1">INDEX(Capacity!$B$10:$B$109,COLUMN(BG1),1)</f>
        <v>0</v>
      </c>
      <c r="BI1" cm="1">
        <f t="array" ref="BI1">INDEX(Capacity!$B$10:$B$109,COLUMN(BH1),1)</f>
        <v>0</v>
      </c>
      <c r="BJ1" cm="1">
        <f t="array" ref="BJ1">INDEX(Capacity!$B$10:$B$109,COLUMN(BI1),1)</f>
        <v>0</v>
      </c>
      <c r="BK1" cm="1">
        <f t="array" ref="BK1">INDEX(Capacity!$B$10:$B$109,COLUMN(BJ1),1)</f>
        <v>0</v>
      </c>
      <c r="BL1" cm="1">
        <f t="array" ref="BL1">INDEX(Capacity!$B$10:$B$109,COLUMN(BK1),1)</f>
        <v>0</v>
      </c>
      <c r="BM1" cm="1">
        <f t="array" ref="BM1">INDEX(Capacity!$B$10:$B$109,COLUMN(BL1),1)</f>
        <v>0</v>
      </c>
      <c r="BN1" cm="1">
        <f t="array" ref="BN1">INDEX(Capacity!$B$10:$B$109,COLUMN(BM1),1)</f>
        <v>0</v>
      </c>
      <c r="BO1" cm="1">
        <f t="array" ref="BO1">INDEX(Capacity!$B$10:$B$109,COLUMN(BN1),1)</f>
        <v>0</v>
      </c>
      <c r="BP1" cm="1">
        <f t="array" ref="BP1">INDEX(Capacity!$B$10:$B$109,COLUMN(BO1),1)</f>
        <v>0</v>
      </c>
      <c r="BQ1" cm="1">
        <f t="array" ref="BQ1">INDEX(Capacity!$B$10:$B$109,COLUMN(BP1),1)</f>
        <v>0</v>
      </c>
      <c r="BR1" cm="1">
        <f t="array" ref="BR1">INDEX(Capacity!$B$10:$B$109,COLUMN(BQ1),1)</f>
        <v>0</v>
      </c>
      <c r="BS1" cm="1">
        <f t="array" ref="BS1">INDEX(Capacity!$B$10:$B$109,COLUMN(BR1),1)</f>
        <v>0</v>
      </c>
      <c r="BT1" cm="1">
        <f t="array" ref="BT1">INDEX(Capacity!$B$10:$B$109,COLUMN(BS1),1)</f>
        <v>0</v>
      </c>
      <c r="BU1" cm="1">
        <f t="array" ref="BU1">INDEX(Capacity!$B$10:$B$109,COLUMN(BT1),1)</f>
        <v>0</v>
      </c>
      <c r="BV1" cm="1">
        <f t="array" ref="BV1">INDEX(Capacity!$B$10:$B$109,COLUMN(BU1),1)</f>
        <v>0</v>
      </c>
      <c r="BW1" cm="1">
        <f t="array" ref="BW1">INDEX(Capacity!$B$10:$B$109,COLUMN(BV1),1)</f>
        <v>0</v>
      </c>
      <c r="BX1" cm="1">
        <f t="array" ref="BX1">INDEX(Capacity!$B$10:$B$109,COLUMN(BW1),1)</f>
        <v>0</v>
      </c>
      <c r="BY1" cm="1">
        <f t="array" ref="BY1">INDEX(Capacity!$B$10:$B$109,COLUMN(BX1),1)</f>
        <v>0</v>
      </c>
      <c r="BZ1" cm="1">
        <f t="array" ref="BZ1">INDEX(Capacity!$B$10:$B$109,COLUMN(BY1),1)</f>
        <v>0</v>
      </c>
      <c r="CA1" cm="1">
        <f t="array" ref="CA1">INDEX(Capacity!$B$10:$B$109,COLUMN(BZ1),1)</f>
        <v>0</v>
      </c>
      <c r="CB1" cm="1">
        <f t="array" ref="CB1">INDEX(Capacity!$B$10:$B$109,COLUMN(CA1),1)</f>
        <v>0</v>
      </c>
      <c r="CC1" cm="1">
        <f t="array" ref="CC1">INDEX(Capacity!$B$10:$B$109,COLUMN(CB1),1)</f>
        <v>0</v>
      </c>
      <c r="CD1" cm="1">
        <f t="array" ref="CD1">INDEX(Capacity!$B$10:$B$109,COLUMN(CC1),1)</f>
        <v>0</v>
      </c>
      <c r="CE1" cm="1">
        <f t="array" ref="CE1">INDEX(Capacity!$B$10:$B$109,COLUMN(CD1),1)</f>
        <v>0</v>
      </c>
      <c r="CF1" cm="1">
        <f t="array" ref="CF1">INDEX(Capacity!$B$10:$B$109,COLUMN(CE1),1)</f>
        <v>0</v>
      </c>
      <c r="CG1" cm="1">
        <f t="array" ref="CG1">INDEX(Capacity!$B$10:$B$109,COLUMN(CF1),1)</f>
        <v>0</v>
      </c>
      <c r="CH1" cm="1">
        <f t="array" ref="CH1">INDEX(Capacity!$B$10:$B$109,COLUMN(CG1),1)</f>
        <v>0</v>
      </c>
      <c r="CI1" cm="1">
        <f t="array" ref="CI1">INDEX(Capacity!$B$10:$B$109,COLUMN(CH1),1)</f>
        <v>0</v>
      </c>
      <c r="CJ1" cm="1">
        <f t="array" ref="CJ1">INDEX(Capacity!$B$10:$B$109,COLUMN(CI1),1)</f>
        <v>0</v>
      </c>
      <c r="CK1" cm="1">
        <f t="array" ref="CK1">INDEX(Capacity!$B$10:$B$109,COLUMN(CJ1),1)</f>
        <v>0</v>
      </c>
      <c r="CL1" cm="1">
        <f t="array" ref="CL1">INDEX(Capacity!$B$10:$B$109,COLUMN(CK1),1)</f>
        <v>0</v>
      </c>
      <c r="CM1" cm="1">
        <f t="array" ref="CM1">INDEX(Capacity!$B$10:$B$109,COLUMN(CL1),1)</f>
        <v>0</v>
      </c>
      <c r="CN1" cm="1">
        <f t="array" ref="CN1">INDEX(Capacity!$B$10:$B$109,COLUMN(CM1),1)</f>
        <v>0</v>
      </c>
      <c r="CO1" cm="1">
        <f t="array" ref="CO1">INDEX(Capacity!$B$10:$B$109,COLUMN(CN1),1)</f>
        <v>0</v>
      </c>
      <c r="CP1" cm="1">
        <f t="array" ref="CP1">INDEX(Capacity!$B$10:$B$109,COLUMN(CO1),1)</f>
        <v>0</v>
      </c>
      <c r="CQ1" cm="1">
        <f t="array" ref="CQ1">INDEX(Capacity!$B$10:$B$109,COLUMN(CP1),1)</f>
        <v>0</v>
      </c>
      <c r="CR1" cm="1">
        <f t="array" ref="CR1">INDEX(Capacity!$B$10:$B$109,COLUMN(CQ1),1)</f>
        <v>0</v>
      </c>
      <c r="CS1" cm="1">
        <f t="array" ref="CS1">INDEX(Capacity!$B$10:$B$109,COLUMN(CR1),1)</f>
        <v>0</v>
      </c>
      <c r="CT1" cm="1">
        <f t="array" ref="CT1">INDEX(Capacity!$B$10:$B$109,COLUMN(CS1),1)</f>
        <v>0</v>
      </c>
      <c r="CU1" cm="1">
        <f t="array" ref="CU1">INDEX(Capacity!$B$10:$B$109,COLUMN(CT1),1)</f>
        <v>0</v>
      </c>
      <c r="CV1" cm="1">
        <f t="array" ref="CV1">INDEX(Capacity!$B$10:$B$109,COLUMN(CU1),1)</f>
        <v>0</v>
      </c>
      <c r="CW1" cm="1">
        <f t="array" ref="CW1">INDEX(Capacity!$B$10:$B$109,COLUMN(CV1),1)</f>
        <v>0</v>
      </c>
    </row>
    <row r="2" spans="1:101" x14ac:dyDescent="0.25">
      <c r="A2" t="s">
        <v>157</v>
      </c>
      <c r="B2" cm="1">
        <f t="array" ref="B2">INDEX(Capacity!$S$10:$S$109,COLUMN(A1),1)</f>
        <v>0</v>
      </c>
      <c r="C2" cm="1">
        <f t="array" ref="C2">INDEX(Capacity!$S$10:$S$109,COLUMN(B1),1)</f>
        <v>0</v>
      </c>
      <c r="D2" cm="1">
        <f t="array" ref="D2">INDEX(Capacity!$S$10:$S$109,COLUMN(C1),1)</f>
        <v>0</v>
      </c>
      <c r="E2" cm="1">
        <f t="array" ref="E2">INDEX(Capacity!$S$10:$S$109,COLUMN(D1),1)</f>
        <v>0</v>
      </c>
      <c r="F2" cm="1">
        <f t="array" ref="F2">INDEX(Capacity!$S$10:$S$109,COLUMN(E1),1)</f>
        <v>0</v>
      </c>
      <c r="G2" cm="1">
        <f t="array" ref="G2">INDEX(Capacity!$S$10:$S$109,COLUMN(F1),1)</f>
        <v>0</v>
      </c>
      <c r="H2" cm="1">
        <f t="array" ref="H2">INDEX(Capacity!$S$10:$S$109,COLUMN(G1),1)</f>
        <v>0</v>
      </c>
      <c r="I2" cm="1">
        <f t="array" ref="I2">INDEX(Capacity!$S$10:$S$109,COLUMN(H1),1)</f>
        <v>0</v>
      </c>
      <c r="J2" cm="1">
        <f t="array" ref="J2">INDEX(Capacity!$S$10:$S$109,COLUMN(I1),1)</f>
        <v>0</v>
      </c>
      <c r="K2" cm="1">
        <f t="array" ref="K2">INDEX(Capacity!$S$10:$S$109,COLUMN(J1),1)</f>
        <v>0</v>
      </c>
      <c r="L2" cm="1">
        <f t="array" ref="L2">INDEX(Capacity!$S$10:$S$109,COLUMN(K1),1)</f>
        <v>0</v>
      </c>
      <c r="M2" cm="1">
        <f t="array" ref="M2">INDEX(Capacity!$S$10:$S$109,COLUMN(L1),1)</f>
        <v>0</v>
      </c>
      <c r="N2" cm="1">
        <f t="array" ref="N2">INDEX(Capacity!$S$10:$S$109,COLUMN(M1),1)</f>
        <v>0</v>
      </c>
      <c r="O2" cm="1">
        <f t="array" ref="O2">INDEX(Capacity!$S$10:$S$109,COLUMN(N1),1)</f>
        <v>0</v>
      </c>
      <c r="P2" cm="1">
        <f t="array" ref="P2">INDEX(Capacity!$S$10:$S$109,COLUMN(O1),1)</f>
        <v>0</v>
      </c>
      <c r="Q2" cm="1">
        <f t="array" ref="Q2">INDEX(Capacity!$S$10:$S$109,COLUMN(P1),1)</f>
        <v>0</v>
      </c>
      <c r="R2" cm="1">
        <f t="array" ref="R2">INDEX(Capacity!$S$10:$S$109,COLUMN(Q1),1)</f>
        <v>0</v>
      </c>
      <c r="S2" cm="1">
        <f t="array" ref="S2">INDEX(Capacity!$S$10:$S$109,COLUMN(R1),1)</f>
        <v>0</v>
      </c>
      <c r="T2" cm="1">
        <f t="array" ref="T2">INDEX(Capacity!$S$10:$S$109,COLUMN(S1),1)</f>
        <v>0</v>
      </c>
      <c r="U2" cm="1">
        <f t="array" ref="U2">INDEX(Capacity!$S$10:$S$109,COLUMN(T1),1)</f>
        <v>0</v>
      </c>
      <c r="V2" cm="1">
        <f t="array" ref="V2">INDEX(Capacity!$S$10:$S$109,COLUMN(U1),1)</f>
        <v>0</v>
      </c>
      <c r="W2" cm="1">
        <f t="array" ref="W2">INDEX(Capacity!$S$10:$S$109,COLUMN(V1),1)</f>
        <v>0</v>
      </c>
      <c r="X2" cm="1">
        <f t="array" ref="X2">INDEX(Capacity!$S$10:$S$109,COLUMN(W1),1)</f>
        <v>0</v>
      </c>
      <c r="Y2" cm="1">
        <f t="array" ref="Y2">INDEX(Capacity!$S$10:$S$109,COLUMN(X1),1)</f>
        <v>0</v>
      </c>
      <c r="Z2" cm="1">
        <f t="array" ref="Z2">INDEX(Capacity!$S$10:$S$109,COLUMN(Y1),1)</f>
        <v>0</v>
      </c>
      <c r="AA2" cm="1">
        <f t="array" ref="AA2">INDEX(Capacity!$S$10:$S$109,COLUMN(Z1),1)</f>
        <v>0</v>
      </c>
      <c r="AB2" cm="1">
        <f t="array" ref="AB2">INDEX(Capacity!$S$10:$S$109,COLUMN(AA1),1)</f>
        <v>0</v>
      </c>
      <c r="AC2" cm="1">
        <f t="array" ref="AC2">INDEX(Capacity!$S$10:$S$109,COLUMN(AB1),1)</f>
        <v>0</v>
      </c>
      <c r="AD2" cm="1">
        <f t="array" ref="AD2">INDEX(Capacity!$S$10:$S$109,COLUMN(AC1),1)</f>
        <v>0</v>
      </c>
      <c r="AE2" cm="1">
        <f t="array" ref="AE2">INDEX(Capacity!$S$10:$S$109,COLUMN(AD1),1)</f>
        <v>0</v>
      </c>
      <c r="AF2" cm="1">
        <f t="array" ref="AF2">INDEX(Capacity!$S$10:$S$109,COLUMN(AE1),1)</f>
        <v>0</v>
      </c>
      <c r="AG2" cm="1">
        <f t="array" ref="AG2">INDEX(Capacity!$S$10:$S$109,COLUMN(AF1),1)</f>
        <v>0</v>
      </c>
      <c r="AH2" cm="1">
        <f t="array" ref="AH2">INDEX(Capacity!$S$10:$S$109,COLUMN(AG1),1)</f>
        <v>0</v>
      </c>
      <c r="AI2" cm="1">
        <f t="array" ref="AI2">INDEX(Capacity!$S$10:$S$109,COLUMN(AH1),1)</f>
        <v>0</v>
      </c>
      <c r="AJ2" cm="1">
        <f t="array" ref="AJ2">INDEX(Capacity!$S$10:$S$109,COLUMN(AI1),1)</f>
        <v>0</v>
      </c>
      <c r="AK2" cm="1">
        <f t="array" ref="AK2">INDEX(Capacity!$S$10:$S$109,COLUMN(AJ1),1)</f>
        <v>0</v>
      </c>
      <c r="AL2" cm="1">
        <f t="array" ref="AL2">INDEX(Capacity!$S$10:$S$109,COLUMN(AK1),1)</f>
        <v>0</v>
      </c>
      <c r="AM2" cm="1">
        <f t="array" ref="AM2">INDEX(Capacity!$S$10:$S$109,COLUMN(AL1),1)</f>
        <v>0</v>
      </c>
      <c r="AN2" cm="1">
        <f t="array" ref="AN2">INDEX(Capacity!$S$10:$S$109,COLUMN(AM1),1)</f>
        <v>0</v>
      </c>
      <c r="AO2" cm="1">
        <f t="array" ref="AO2">INDEX(Capacity!$S$10:$S$109,COLUMN(AN1),1)</f>
        <v>0</v>
      </c>
      <c r="AP2" cm="1">
        <f t="array" ref="AP2">INDEX(Capacity!$S$10:$S$109,COLUMN(AO1),1)</f>
        <v>0</v>
      </c>
      <c r="AQ2" cm="1">
        <f t="array" ref="AQ2">INDEX(Capacity!$S$10:$S$109,COLUMN(AP1),1)</f>
        <v>0</v>
      </c>
      <c r="AR2" cm="1">
        <f t="array" ref="AR2">INDEX(Capacity!$S$10:$S$109,COLUMN(AQ1),1)</f>
        <v>0</v>
      </c>
      <c r="AS2" cm="1">
        <f t="array" ref="AS2">INDEX(Capacity!$S$10:$S$109,COLUMN(AR1),1)</f>
        <v>0</v>
      </c>
      <c r="AT2" cm="1">
        <f t="array" ref="AT2">INDEX(Capacity!$S$10:$S$109,COLUMN(AS1),1)</f>
        <v>0</v>
      </c>
      <c r="AU2" cm="1">
        <f t="array" ref="AU2">INDEX(Capacity!$S$10:$S$109,COLUMN(AT1),1)</f>
        <v>0</v>
      </c>
      <c r="AV2" cm="1">
        <f t="array" ref="AV2">INDEX(Capacity!$S$10:$S$109,COLUMN(AU1),1)</f>
        <v>0</v>
      </c>
      <c r="AW2" cm="1">
        <f t="array" ref="AW2">INDEX(Capacity!$S$10:$S$109,COLUMN(AV1),1)</f>
        <v>0</v>
      </c>
      <c r="AX2" cm="1">
        <f t="array" ref="AX2">INDEX(Capacity!$S$10:$S$109,COLUMN(AW1),1)</f>
        <v>0</v>
      </c>
      <c r="AY2" cm="1">
        <f t="array" ref="AY2">INDEX(Capacity!$S$10:$S$109,COLUMN(AX1),1)</f>
        <v>0</v>
      </c>
      <c r="AZ2" cm="1">
        <f t="array" ref="AZ2">INDEX(Capacity!$S$10:$S$109,COLUMN(AY1),1)</f>
        <v>0</v>
      </c>
      <c r="BA2" cm="1">
        <f t="array" ref="BA2">INDEX(Capacity!$S$10:$S$109,COLUMN(AZ1),1)</f>
        <v>0</v>
      </c>
      <c r="BB2" cm="1">
        <f t="array" ref="BB2">INDEX(Capacity!$S$10:$S$109,COLUMN(BA1),1)</f>
        <v>0</v>
      </c>
      <c r="BC2" cm="1">
        <f t="array" ref="BC2">INDEX(Capacity!$S$10:$S$109,COLUMN(BB1),1)</f>
        <v>0</v>
      </c>
      <c r="BD2" cm="1">
        <f t="array" ref="BD2">INDEX(Capacity!$S$10:$S$109,COLUMN(BC1),1)</f>
        <v>0</v>
      </c>
      <c r="BE2" cm="1">
        <f t="array" ref="BE2">INDEX(Capacity!$S$10:$S$109,COLUMN(BD1),1)</f>
        <v>0</v>
      </c>
      <c r="BF2" cm="1">
        <f t="array" ref="BF2">INDEX(Capacity!$S$10:$S$109,COLUMN(BE1),1)</f>
        <v>0</v>
      </c>
      <c r="BG2" cm="1">
        <f t="array" ref="BG2">INDEX(Capacity!$S$10:$S$109,COLUMN(BF1),1)</f>
        <v>0</v>
      </c>
      <c r="BH2" cm="1">
        <f t="array" ref="BH2">INDEX(Capacity!$S$10:$S$109,COLUMN(BG1),1)</f>
        <v>0</v>
      </c>
      <c r="BI2" cm="1">
        <f t="array" ref="BI2">INDEX(Capacity!$S$10:$S$109,COLUMN(BH1),1)</f>
        <v>0</v>
      </c>
      <c r="BJ2" cm="1">
        <f t="array" ref="BJ2">INDEX(Capacity!$S$10:$S$109,COLUMN(BI1),1)</f>
        <v>0</v>
      </c>
      <c r="BK2" cm="1">
        <f t="array" ref="BK2">INDEX(Capacity!$S$10:$S$109,COLUMN(BJ1),1)</f>
        <v>0</v>
      </c>
      <c r="BL2" cm="1">
        <f t="array" ref="BL2">INDEX(Capacity!$S$10:$S$109,COLUMN(BK1),1)</f>
        <v>0</v>
      </c>
      <c r="BM2" cm="1">
        <f t="array" ref="BM2">INDEX(Capacity!$S$10:$S$109,COLUMN(BL1),1)</f>
        <v>0</v>
      </c>
      <c r="BN2" cm="1">
        <f t="array" ref="BN2">INDEX(Capacity!$S$10:$S$109,COLUMN(BM1),1)</f>
        <v>0</v>
      </c>
      <c r="BO2" cm="1">
        <f t="array" ref="BO2">INDEX(Capacity!$S$10:$S$109,COLUMN(BN1),1)</f>
        <v>0</v>
      </c>
      <c r="BP2" cm="1">
        <f t="array" ref="BP2">INDEX(Capacity!$S$10:$S$109,COLUMN(BO1),1)</f>
        <v>0</v>
      </c>
      <c r="BQ2" cm="1">
        <f t="array" ref="BQ2">INDEX(Capacity!$S$10:$S$109,COLUMN(BP1),1)</f>
        <v>0</v>
      </c>
      <c r="BR2" cm="1">
        <f t="array" ref="BR2">INDEX(Capacity!$S$10:$S$109,COLUMN(BQ1),1)</f>
        <v>0</v>
      </c>
      <c r="BS2" cm="1">
        <f t="array" ref="BS2">INDEX(Capacity!$S$10:$S$109,COLUMN(BR1),1)</f>
        <v>0</v>
      </c>
      <c r="BT2" cm="1">
        <f t="array" ref="BT2">INDEX(Capacity!$S$10:$S$109,COLUMN(BS1),1)</f>
        <v>0</v>
      </c>
      <c r="BU2" cm="1">
        <f t="array" ref="BU2">INDEX(Capacity!$S$10:$S$109,COLUMN(BT1),1)</f>
        <v>0</v>
      </c>
      <c r="BV2" cm="1">
        <f t="array" ref="BV2">INDEX(Capacity!$S$10:$S$109,COLUMN(BU1),1)</f>
        <v>0</v>
      </c>
      <c r="BW2" cm="1">
        <f t="array" ref="BW2">INDEX(Capacity!$S$10:$S$109,COLUMN(BV1),1)</f>
        <v>0</v>
      </c>
      <c r="BX2" cm="1">
        <f t="array" ref="BX2">INDEX(Capacity!$S$10:$S$109,COLUMN(BW1),1)</f>
        <v>0</v>
      </c>
      <c r="BY2" cm="1">
        <f t="array" ref="BY2">INDEX(Capacity!$S$10:$S$109,COLUMN(BX1),1)</f>
        <v>0</v>
      </c>
      <c r="BZ2" cm="1">
        <f t="array" ref="BZ2">INDEX(Capacity!$S$10:$S$109,COLUMN(BY1),1)</f>
        <v>0</v>
      </c>
      <c r="CA2" cm="1">
        <f t="array" ref="CA2">INDEX(Capacity!$S$10:$S$109,COLUMN(BZ1),1)</f>
        <v>0</v>
      </c>
      <c r="CB2" cm="1">
        <f t="array" ref="CB2">INDEX(Capacity!$S$10:$S$109,COLUMN(CA1),1)</f>
        <v>0</v>
      </c>
      <c r="CC2" cm="1">
        <f t="array" ref="CC2">INDEX(Capacity!$S$10:$S$109,COLUMN(CB1),1)</f>
        <v>0</v>
      </c>
      <c r="CD2" cm="1">
        <f t="array" ref="CD2">INDEX(Capacity!$S$10:$S$109,COLUMN(CC1),1)</f>
        <v>0</v>
      </c>
      <c r="CE2" cm="1">
        <f t="array" ref="CE2">INDEX(Capacity!$S$10:$S$109,COLUMN(CD1),1)</f>
        <v>0</v>
      </c>
      <c r="CF2" cm="1">
        <f t="array" ref="CF2">INDEX(Capacity!$S$10:$S$109,COLUMN(CE1),1)</f>
        <v>0</v>
      </c>
      <c r="CG2" cm="1">
        <f t="array" ref="CG2">INDEX(Capacity!$S$10:$S$109,COLUMN(CF1),1)</f>
        <v>0</v>
      </c>
      <c r="CH2" cm="1">
        <f t="array" ref="CH2">INDEX(Capacity!$S$10:$S$109,COLUMN(CG1),1)</f>
        <v>0</v>
      </c>
      <c r="CI2" cm="1">
        <f t="array" ref="CI2">INDEX(Capacity!$S$10:$S$109,COLUMN(CH1),1)</f>
        <v>0</v>
      </c>
      <c r="CJ2" cm="1">
        <f t="array" ref="CJ2">INDEX(Capacity!$S$10:$S$109,COLUMN(CI1),1)</f>
        <v>0</v>
      </c>
      <c r="CK2" cm="1">
        <f t="array" ref="CK2">INDEX(Capacity!$S$10:$S$109,COLUMN(CJ1),1)</f>
        <v>0</v>
      </c>
      <c r="CL2" cm="1">
        <f t="array" ref="CL2">INDEX(Capacity!$S$10:$S$109,COLUMN(CK1),1)</f>
        <v>0</v>
      </c>
      <c r="CM2" cm="1">
        <f t="array" ref="CM2">INDEX(Capacity!$S$10:$S$109,COLUMN(CL1),1)</f>
        <v>0</v>
      </c>
      <c r="CN2" cm="1">
        <f t="array" ref="CN2">INDEX(Capacity!$S$10:$S$109,COLUMN(CM1),1)</f>
        <v>0</v>
      </c>
      <c r="CO2" cm="1">
        <f t="array" ref="CO2">INDEX(Capacity!$S$10:$S$109,COLUMN(CN1),1)</f>
        <v>0</v>
      </c>
      <c r="CP2" cm="1">
        <f t="array" ref="CP2">INDEX(Capacity!$S$10:$S$109,COLUMN(CO1),1)</f>
        <v>0</v>
      </c>
      <c r="CQ2" cm="1">
        <f t="array" ref="CQ2">INDEX(Capacity!$S$10:$S$109,COLUMN(CP1),1)</f>
        <v>0</v>
      </c>
      <c r="CR2" cm="1">
        <f t="array" ref="CR2">INDEX(Capacity!$S$10:$S$109,COLUMN(CQ1),1)</f>
        <v>0</v>
      </c>
      <c r="CS2" cm="1">
        <f t="array" ref="CS2">INDEX(Capacity!$S$10:$S$109,COLUMN(CR1),1)</f>
        <v>0</v>
      </c>
      <c r="CT2" cm="1">
        <f t="array" ref="CT2">INDEX(Capacity!$S$10:$S$109,COLUMN(CS1),1)</f>
        <v>0</v>
      </c>
      <c r="CU2" cm="1">
        <f t="array" ref="CU2">INDEX(Capacity!$S$10:$S$109,COLUMN(CT1),1)</f>
        <v>0</v>
      </c>
      <c r="CV2" cm="1">
        <f t="array" ref="CV2">INDEX(Capacity!$S$10:$S$109,COLUMN(CU1),1)</f>
        <v>0</v>
      </c>
      <c r="CW2" cm="1">
        <f t="array" ref="CW2">INDEX(Capacity!$S$10:$S$109,COLUMN(CV1),1)</f>
        <v>0</v>
      </c>
    </row>
    <row r="3" spans="1:101" x14ac:dyDescent="0.25">
      <c r="A3" t="s">
        <v>84</v>
      </c>
      <c r="B3" cm="1">
        <f t="array" ref="B3">INDEX(Capacity!$T$10:$T$109,COLUMN(A1),1)</f>
        <v>0</v>
      </c>
      <c r="C3" cm="1">
        <f t="array" ref="C3">INDEX(Capacity!$T$10:$T$109,COLUMN(B1),1)</f>
        <v>0</v>
      </c>
      <c r="D3" cm="1">
        <f t="array" ref="D3">INDEX(Capacity!$T$10:$T$109,COLUMN(C1),1)</f>
        <v>0</v>
      </c>
      <c r="E3" cm="1">
        <f t="array" ref="E3">INDEX(Capacity!$T$10:$T$109,COLUMN(D1),1)</f>
        <v>0</v>
      </c>
      <c r="F3" cm="1">
        <f t="array" ref="F3">INDEX(Capacity!$T$10:$T$109,COLUMN(E1),1)</f>
        <v>0</v>
      </c>
      <c r="G3" cm="1">
        <f t="array" ref="G3">INDEX(Capacity!$T$10:$T$109,COLUMN(F1),1)</f>
        <v>0</v>
      </c>
      <c r="H3" cm="1">
        <f t="array" ref="H3">INDEX(Capacity!$T$10:$T$109,COLUMN(G1),1)</f>
        <v>0</v>
      </c>
      <c r="I3" cm="1">
        <f t="array" ref="I3">INDEX(Capacity!$T$10:$T$109,COLUMN(H1),1)</f>
        <v>0</v>
      </c>
      <c r="J3" cm="1">
        <f t="array" ref="J3">INDEX(Capacity!$T$10:$T$109,COLUMN(I1),1)</f>
        <v>0</v>
      </c>
      <c r="K3" cm="1">
        <f t="array" ref="K3">INDEX(Capacity!$T$10:$T$109,COLUMN(J1),1)</f>
        <v>0</v>
      </c>
      <c r="L3" cm="1">
        <f t="array" ref="L3">INDEX(Capacity!$T$10:$T$109,COLUMN(K1),1)</f>
        <v>0</v>
      </c>
      <c r="M3" cm="1">
        <f t="array" ref="M3">INDEX(Capacity!$T$10:$T$109,COLUMN(L1),1)</f>
        <v>0</v>
      </c>
      <c r="N3" cm="1">
        <f t="array" ref="N3">INDEX(Capacity!$T$10:$T$109,COLUMN(M1),1)</f>
        <v>0</v>
      </c>
      <c r="O3" cm="1">
        <f t="array" ref="O3">INDEX(Capacity!$T$10:$T$109,COLUMN(N1),1)</f>
        <v>0</v>
      </c>
      <c r="P3" cm="1">
        <f t="array" ref="P3">INDEX(Capacity!$T$10:$T$109,COLUMN(O1),1)</f>
        <v>0</v>
      </c>
      <c r="Q3" cm="1">
        <f t="array" ref="Q3">INDEX(Capacity!$T$10:$T$109,COLUMN(P1),1)</f>
        <v>0</v>
      </c>
      <c r="R3" cm="1">
        <f t="array" ref="R3">INDEX(Capacity!$T$10:$T$109,COLUMN(Q1),1)</f>
        <v>0</v>
      </c>
      <c r="S3" cm="1">
        <f t="array" ref="S3">INDEX(Capacity!$T$10:$T$109,COLUMN(R1),1)</f>
        <v>0</v>
      </c>
      <c r="T3" cm="1">
        <f t="array" ref="T3">INDEX(Capacity!$T$10:$T$109,COLUMN(S1),1)</f>
        <v>0</v>
      </c>
      <c r="U3" cm="1">
        <f t="array" ref="U3">INDEX(Capacity!$T$10:$T$109,COLUMN(T1),1)</f>
        <v>0</v>
      </c>
      <c r="V3" cm="1">
        <f t="array" ref="V3">INDEX(Capacity!$T$10:$T$109,COLUMN(U1),1)</f>
        <v>0</v>
      </c>
      <c r="W3" cm="1">
        <f t="array" ref="W3">INDEX(Capacity!$T$10:$T$109,COLUMN(V1),1)</f>
        <v>0</v>
      </c>
      <c r="X3" cm="1">
        <f t="array" ref="X3">INDEX(Capacity!$T$10:$T$109,COLUMN(W1),1)</f>
        <v>0</v>
      </c>
      <c r="Y3" cm="1">
        <f t="array" ref="Y3">INDEX(Capacity!$T$10:$T$109,COLUMN(X1),1)</f>
        <v>0</v>
      </c>
      <c r="Z3" cm="1">
        <f t="array" ref="Z3">INDEX(Capacity!$T$10:$T$109,COLUMN(Y1),1)</f>
        <v>0</v>
      </c>
      <c r="AA3" cm="1">
        <f t="array" ref="AA3">INDEX(Capacity!$T$10:$T$109,COLUMN(Z1),1)</f>
        <v>0</v>
      </c>
      <c r="AB3" cm="1">
        <f t="array" ref="AB3">INDEX(Capacity!$T$10:$T$109,COLUMN(AA1),1)</f>
        <v>0</v>
      </c>
      <c r="AC3" cm="1">
        <f t="array" ref="AC3">INDEX(Capacity!$T$10:$T$109,COLUMN(AB1),1)</f>
        <v>0</v>
      </c>
      <c r="AD3" cm="1">
        <f t="array" ref="AD3">INDEX(Capacity!$T$10:$T$109,COLUMN(AC1),1)</f>
        <v>0</v>
      </c>
      <c r="AE3" cm="1">
        <f t="array" ref="AE3">INDEX(Capacity!$T$10:$T$109,COLUMN(AD1),1)</f>
        <v>0</v>
      </c>
      <c r="AF3" cm="1">
        <f t="array" ref="AF3">INDEX(Capacity!$T$10:$T$109,COLUMN(AE1),1)</f>
        <v>0</v>
      </c>
      <c r="AG3" cm="1">
        <f t="array" ref="AG3">INDEX(Capacity!$T$10:$T$109,COLUMN(AF1),1)</f>
        <v>0</v>
      </c>
      <c r="AH3" cm="1">
        <f t="array" ref="AH3">INDEX(Capacity!$T$10:$T$109,COLUMN(AG1),1)</f>
        <v>0</v>
      </c>
      <c r="AI3" cm="1">
        <f t="array" ref="AI3">INDEX(Capacity!$T$10:$T$109,COLUMN(AH1),1)</f>
        <v>0</v>
      </c>
      <c r="AJ3" cm="1">
        <f t="array" ref="AJ3">INDEX(Capacity!$T$10:$T$109,COLUMN(AI1),1)</f>
        <v>0</v>
      </c>
      <c r="AK3" cm="1">
        <f t="array" ref="AK3">INDEX(Capacity!$T$10:$T$109,COLUMN(AJ1),1)</f>
        <v>0</v>
      </c>
      <c r="AL3" cm="1">
        <f t="array" ref="AL3">INDEX(Capacity!$T$10:$T$109,COLUMN(AK1),1)</f>
        <v>0</v>
      </c>
      <c r="AM3" cm="1">
        <f t="array" ref="AM3">INDEX(Capacity!$T$10:$T$109,COLUMN(AL1),1)</f>
        <v>0</v>
      </c>
      <c r="AN3" cm="1">
        <f t="array" ref="AN3">INDEX(Capacity!$T$10:$T$109,COLUMN(AM1),1)</f>
        <v>0</v>
      </c>
      <c r="AO3" cm="1">
        <f t="array" ref="AO3">INDEX(Capacity!$T$10:$T$109,COLUMN(AN1),1)</f>
        <v>0</v>
      </c>
      <c r="AP3" cm="1">
        <f t="array" ref="AP3">INDEX(Capacity!$T$10:$T$109,COLUMN(AO1),1)</f>
        <v>0</v>
      </c>
      <c r="AQ3" cm="1">
        <f t="array" ref="AQ3">INDEX(Capacity!$T$10:$T$109,COLUMN(AP1),1)</f>
        <v>0</v>
      </c>
      <c r="AR3" cm="1">
        <f t="array" ref="AR3">INDEX(Capacity!$T$10:$T$109,COLUMN(AQ1),1)</f>
        <v>0</v>
      </c>
      <c r="AS3" cm="1">
        <f t="array" ref="AS3">INDEX(Capacity!$T$10:$T$109,COLUMN(AR1),1)</f>
        <v>0</v>
      </c>
      <c r="AT3" cm="1">
        <f t="array" ref="AT3">INDEX(Capacity!$T$10:$T$109,COLUMN(AS1),1)</f>
        <v>0</v>
      </c>
      <c r="AU3" cm="1">
        <f t="array" ref="AU3">INDEX(Capacity!$T$10:$T$109,COLUMN(AT1),1)</f>
        <v>0</v>
      </c>
      <c r="AV3" cm="1">
        <f t="array" ref="AV3">INDEX(Capacity!$T$10:$T$109,COLUMN(AU1),1)</f>
        <v>0</v>
      </c>
      <c r="AW3" cm="1">
        <f t="array" ref="AW3">INDEX(Capacity!$T$10:$T$109,COLUMN(AV1),1)</f>
        <v>0</v>
      </c>
      <c r="AX3" cm="1">
        <f t="array" ref="AX3">INDEX(Capacity!$T$10:$T$109,COLUMN(AW1),1)</f>
        <v>0</v>
      </c>
      <c r="AY3" cm="1">
        <f t="array" ref="AY3">INDEX(Capacity!$T$10:$T$109,COLUMN(AX1),1)</f>
        <v>0</v>
      </c>
      <c r="AZ3" cm="1">
        <f t="array" ref="AZ3">INDEX(Capacity!$T$10:$T$109,COLUMN(AY1),1)</f>
        <v>0</v>
      </c>
      <c r="BA3" cm="1">
        <f t="array" ref="BA3">INDEX(Capacity!$T$10:$T$109,COLUMN(AZ1),1)</f>
        <v>0</v>
      </c>
      <c r="BB3" cm="1">
        <f t="array" ref="BB3">INDEX(Capacity!$T$10:$T$109,COLUMN(BA1),1)</f>
        <v>0</v>
      </c>
      <c r="BC3" cm="1">
        <f t="array" ref="BC3">INDEX(Capacity!$T$10:$T$109,COLUMN(BB1),1)</f>
        <v>0</v>
      </c>
      <c r="BD3" cm="1">
        <f t="array" ref="BD3">INDEX(Capacity!$T$10:$T$109,COLUMN(BC1),1)</f>
        <v>0</v>
      </c>
      <c r="BE3" cm="1">
        <f t="array" ref="BE3">INDEX(Capacity!$T$10:$T$109,COLUMN(BD1),1)</f>
        <v>0</v>
      </c>
      <c r="BF3" cm="1">
        <f t="array" ref="BF3">INDEX(Capacity!$T$10:$T$109,COLUMN(BE1),1)</f>
        <v>0</v>
      </c>
      <c r="BG3" cm="1">
        <f t="array" ref="BG3">INDEX(Capacity!$T$10:$T$109,COLUMN(BF1),1)</f>
        <v>0</v>
      </c>
      <c r="BH3" cm="1">
        <f t="array" ref="BH3">INDEX(Capacity!$T$10:$T$109,COLUMN(BG1),1)</f>
        <v>0</v>
      </c>
      <c r="BI3" cm="1">
        <f t="array" ref="BI3">INDEX(Capacity!$T$10:$T$109,COLUMN(BH1),1)</f>
        <v>0</v>
      </c>
      <c r="BJ3" cm="1">
        <f t="array" ref="BJ3">INDEX(Capacity!$T$10:$T$109,COLUMN(BI1),1)</f>
        <v>0</v>
      </c>
      <c r="BK3" cm="1">
        <f t="array" ref="BK3">INDEX(Capacity!$T$10:$T$109,COLUMN(BJ1),1)</f>
        <v>0</v>
      </c>
      <c r="BL3" cm="1">
        <f t="array" ref="BL3">INDEX(Capacity!$T$10:$T$109,COLUMN(BK1),1)</f>
        <v>0</v>
      </c>
      <c r="BM3" cm="1">
        <f t="array" ref="BM3">INDEX(Capacity!$T$10:$T$109,COLUMN(BL1),1)</f>
        <v>0</v>
      </c>
      <c r="BN3" cm="1">
        <f t="array" ref="BN3">INDEX(Capacity!$T$10:$T$109,COLUMN(BM1),1)</f>
        <v>0</v>
      </c>
      <c r="BO3" cm="1">
        <f t="array" ref="BO3">INDEX(Capacity!$T$10:$T$109,COLUMN(BN1),1)</f>
        <v>0</v>
      </c>
      <c r="BP3" cm="1">
        <f t="array" ref="BP3">INDEX(Capacity!$T$10:$T$109,COLUMN(BO1),1)</f>
        <v>0</v>
      </c>
      <c r="BQ3" cm="1">
        <f t="array" ref="BQ3">INDEX(Capacity!$T$10:$T$109,COLUMN(BP1),1)</f>
        <v>0</v>
      </c>
      <c r="BR3" cm="1">
        <f t="array" ref="BR3">INDEX(Capacity!$T$10:$T$109,COLUMN(BQ1),1)</f>
        <v>0</v>
      </c>
      <c r="BS3" cm="1">
        <f t="array" ref="BS3">INDEX(Capacity!$T$10:$T$109,COLUMN(BR1),1)</f>
        <v>0</v>
      </c>
      <c r="BT3" cm="1">
        <f t="array" ref="BT3">INDEX(Capacity!$T$10:$T$109,COLUMN(BS1),1)</f>
        <v>0</v>
      </c>
      <c r="BU3" cm="1">
        <f t="array" ref="BU3">INDEX(Capacity!$T$10:$T$109,COLUMN(BT1),1)</f>
        <v>0</v>
      </c>
      <c r="BV3" cm="1">
        <f t="array" ref="BV3">INDEX(Capacity!$T$10:$T$109,COLUMN(BU1),1)</f>
        <v>0</v>
      </c>
      <c r="BW3" cm="1">
        <f t="array" ref="BW3">INDEX(Capacity!$T$10:$T$109,COLUMN(BV1),1)</f>
        <v>0</v>
      </c>
      <c r="BX3" cm="1">
        <f t="array" ref="BX3">INDEX(Capacity!$T$10:$T$109,COLUMN(BW1),1)</f>
        <v>0</v>
      </c>
      <c r="BY3" cm="1">
        <f t="array" ref="BY3">INDEX(Capacity!$T$10:$T$109,COLUMN(BX1),1)</f>
        <v>0</v>
      </c>
      <c r="BZ3" cm="1">
        <f t="array" ref="BZ3">INDEX(Capacity!$T$10:$T$109,COLUMN(BY1),1)</f>
        <v>0</v>
      </c>
      <c r="CA3" cm="1">
        <f t="array" ref="CA3">INDEX(Capacity!$T$10:$T$109,COLUMN(BZ1),1)</f>
        <v>0</v>
      </c>
      <c r="CB3" cm="1">
        <f t="array" ref="CB3">INDEX(Capacity!$T$10:$T$109,COLUMN(CA1),1)</f>
        <v>0</v>
      </c>
      <c r="CC3" cm="1">
        <f t="array" ref="CC3">INDEX(Capacity!$T$10:$T$109,COLUMN(CB1),1)</f>
        <v>0</v>
      </c>
      <c r="CD3" cm="1">
        <f t="array" ref="CD3">INDEX(Capacity!$T$10:$T$109,COLUMN(CC1),1)</f>
        <v>0</v>
      </c>
      <c r="CE3" cm="1">
        <f t="array" ref="CE3">INDEX(Capacity!$T$10:$T$109,COLUMN(CD1),1)</f>
        <v>0</v>
      </c>
      <c r="CF3" cm="1">
        <f t="array" ref="CF3">INDEX(Capacity!$T$10:$T$109,COLUMN(CE1),1)</f>
        <v>0</v>
      </c>
      <c r="CG3" cm="1">
        <f t="array" ref="CG3">INDEX(Capacity!$T$10:$T$109,COLUMN(CF1),1)</f>
        <v>0</v>
      </c>
      <c r="CH3" cm="1">
        <f t="array" ref="CH3">INDEX(Capacity!$T$10:$T$109,COLUMN(CG1),1)</f>
        <v>0</v>
      </c>
      <c r="CI3" cm="1">
        <f t="array" ref="CI3">INDEX(Capacity!$T$10:$T$109,COLUMN(CH1),1)</f>
        <v>0</v>
      </c>
      <c r="CJ3" cm="1">
        <f t="array" ref="CJ3">INDEX(Capacity!$T$10:$T$109,COLUMN(CI1),1)</f>
        <v>0</v>
      </c>
      <c r="CK3" cm="1">
        <f t="array" ref="CK3">INDEX(Capacity!$T$10:$T$109,COLUMN(CJ1),1)</f>
        <v>0</v>
      </c>
      <c r="CL3" cm="1">
        <f t="array" ref="CL3">INDEX(Capacity!$T$10:$T$109,COLUMN(CK1),1)</f>
        <v>0</v>
      </c>
      <c r="CM3" cm="1">
        <f t="array" ref="CM3">INDEX(Capacity!$T$10:$T$109,COLUMN(CL1),1)</f>
        <v>0</v>
      </c>
      <c r="CN3" cm="1">
        <f t="array" ref="CN3">INDEX(Capacity!$T$10:$T$109,COLUMN(CM1),1)</f>
        <v>0</v>
      </c>
      <c r="CO3" cm="1">
        <f t="array" ref="CO3">INDEX(Capacity!$T$10:$T$109,COLUMN(CN1),1)</f>
        <v>0</v>
      </c>
      <c r="CP3" cm="1">
        <f t="array" ref="CP3">INDEX(Capacity!$T$10:$T$109,COLUMN(CO1),1)</f>
        <v>0</v>
      </c>
      <c r="CQ3" cm="1">
        <f t="array" ref="CQ3">INDEX(Capacity!$T$10:$T$109,COLUMN(CP1),1)</f>
        <v>0</v>
      </c>
      <c r="CR3" cm="1">
        <f t="array" ref="CR3">INDEX(Capacity!$T$10:$T$109,COLUMN(CQ1),1)</f>
        <v>0</v>
      </c>
      <c r="CS3" cm="1">
        <f t="array" ref="CS3">INDEX(Capacity!$T$10:$T$109,COLUMN(CR1),1)</f>
        <v>0</v>
      </c>
      <c r="CT3" cm="1">
        <f t="array" ref="CT3">INDEX(Capacity!$T$10:$T$109,COLUMN(CS1),1)</f>
        <v>0</v>
      </c>
      <c r="CU3" cm="1">
        <f t="array" ref="CU3">INDEX(Capacity!$T$10:$T$109,COLUMN(CT1),1)</f>
        <v>0</v>
      </c>
      <c r="CV3" cm="1">
        <f t="array" ref="CV3">INDEX(Capacity!$T$10:$T$109,COLUMN(CU1),1)</f>
        <v>0</v>
      </c>
      <c r="CW3" cm="1">
        <f t="array" ref="CW3">INDEX(Capacity!$T$10:$T$109,COLUMN(CV1),1)</f>
        <v>0</v>
      </c>
    </row>
    <row r="4" spans="1:101" x14ac:dyDescent="0.25">
      <c r="A4" t="s">
        <v>246</v>
      </c>
      <c r="B4">
        <f>(B3*B2)/52</f>
        <v>0</v>
      </c>
      <c r="C4">
        <f t="shared" ref="C4:AT4" si="0">(C3*C2)/52</f>
        <v>0</v>
      </c>
      <c r="D4">
        <f t="shared" si="0"/>
        <v>0</v>
      </c>
      <c r="E4">
        <f t="shared" si="0"/>
        <v>0</v>
      </c>
      <c r="F4">
        <f t="shared" si="0"/>
        <v>0</v>
      </c>
      <c r="G4">
        <f t="shared" si="0"/>
        <v>0</v>
      </c>
      <c r="H4">
        <f t="shared" si="0"/>
        <v>0</v>
      </c>
      <c r="I4">
        <f t="shared" si="0"/>
        <v>0</v>
      </c>
      <c r="J4">
        <f t="shared" si="0"/>
        <v>0</v>
      </c>
      <c r="K4">
        <f t="shared" si="0"/>
        <v>0</v>
      </c>
      <c r="L4">
        <f t="shared" si="0"/>
        <v>0</v>
      </c>
      <c r="M4">
        <f t="shared" si="0"/>
        <v>0</v>
      </c>
      <c r="N4">
        <f t="shared" si="0"/>
        <v>0</v>
      </c>
      <c r="O4">
        <f t="shared" si="0"/>
        <v>0</v>
      </c>
      <c r="P4">
        <f t="shared" si="0"/>
        <v>0</v>
      </c>
      <c r="Q4">
        <f t="shared" si="0"/>
        <v>0</v>
      </c>
      <c r="R4">
        <f t="shared" si="0"/>
        <v>0</v>
      </c>
      <c r="S4">
        <f t="shared" si="0"/>
        <v>0</v>
      </c>
      <c r="T4">
        <f t="shared" si="0"/>
        <v>0</v>
      </c>
      <c r="U4">
        <f t="shared" si="0"/>
        <v>0</v>
      </c>
      <c r="V4">
        <f t="shared" si="0"/>
        <v>0</v>
      </c>
      <c r="W4">
        <f t="shared" si="0"/>
        <v>0</v>
      </c>
      <c r="X4">
        <f t="shared" si="0"/>
        <v>0</v>
      </c>
      <c r="Y4">
        <f t="shared" si="0"/>
        <v>0</v>
      </c>
      <c r="Z4">
        <f t="shared" si="0"/>
        <v>0</v>
      </c>
      <c r="AA4">
        <f t="shared" si="0"/>
        <v>0</v>
      </c>
      <c r="AB4">
        <f t="shared" si="0"/>
        <v>0</v>
      </c>
      <c r="AC4">
        <f t="shared" si="0"/>
        <v>0</v>
      </c>
      <c r="AD4">
        <f t="shared" si="0"/>
        <v>0</v>
      </c>
      <c r="AE4">
        <f t="shared" si="0"/>
        <v>0</v>
      </c>
      <c r="AF4">
        <f t="shared" si="0"/>
        <v>0</v>
      </c>
      <c r="AG4">
        <f t="shared" si="0"/>
        <v>0</v>
      </c>
      <c r="AH4">
        <f t="shared" si="0"/>
        <v>0</v>
      </c>
      <c r="AI4">
        <f t="shared" si="0"/>
        <v>0</v>
      </c>
      <c r="AJ4">
        <f t="shared" si="0"/>
        <v>0</v>
      </c>
      <c r="AK4">
        <f t="shared" si="0"/>
        <v>0</v>
      </c>
      <c r="AL4">
        <f t="shared" si="0"/>
        <v>0</v>
      </c>
      <c r="AM4">
        <f t="shared" si="0"/>
        <v>0</v>
      </c>
      <c r="AN4">
        <f t="shared" si="0"/>
        <v>0</v>
      </c>
      <c r="AO4">
        <f t="shared" si="0"/>
        <v>0</v>
      </c>
      <c r="AP4">
        <f t="shared" si="0"/>
        <v>0</v>
      </c>
      <c r="AQ4">
        <f t="shared" si="0"/>
        <v>0</v>
      </c>
      <c r="AR4">
        <f t="shared" si="0"/>
        <v>0</v>
      </c>
      <c r="AS4">
        <f t="shared" si="0"/>
        <v>0</v>
      </c>
      <c r="AT4">
        <f t="shared" si="0"/>
        <v>0</v>
      </c>
      <c r="AU4">
        <f t="shared" ref="AU4:BZ4" si="1">(AU3*AU2)/52</f>
        <v>0</v>
      </c>
      <c r="AV4">
        <f t="shared" si="1"/>
        <v>0</v>
      </c>
      <c r="AW4">
        <f t="shared" si="1"/>
        <v>0</v>
      </c>
      <c r="AX4">
        <f t="shared" si="1"/>
        <v>0</v>
      </c>
      <c r="AY4">
        <f t="shared" si="1"/>
        <v>0</v>
      </c>
      <c r="AZ4">
        <f t="shared" si="1"/>
        <v>0</v>
      </c>
      <c r="BA4">
        <f t="shared" si="1"/>
        <v>0</v>
      </c>
      <c r="BB4">
        <f t="shared" si="1"/>
        <v>0</v>
      </c>
      <c r="BC4">
        <f t="shared" si="1"/>
        <v>0</v>
      </c>
      <c r="BD4">
        <f t="shared" si="1"/>
        <v>0</v>
      </c>
      <c r="BE4">
        <f t="shared" si="1"/>
        <v>0</v>
      </c>
      <c r="BF4">
        <f t="shared" si="1"/>
        <v>0</v>
      </c>
      <c r="BG4">
        <f t="shared" si="1"/>
        <v>0</v>
      </c>
      <c r="BH4">
        <f t="shared" si="1"/>
        <v>0</v>
      </c>
      <c r="BI4">
        <f t="shared" si="1"/>
        <v>0</v>
      </c>
      <c r="BJ4">
        <f t="shared" si="1"/>
        <v>0</v>
      </c>
      <c r="BK4">
        <f t="shared" si="1"/>
        <v>0</v>
      </c>
      <c r="BL4">
        <f t="shared" si="1"/>
        <v>0</v>
      </c>
      <c r="BM4">
        <f t="shared" si="1"/>
        <v>0</v>
      </c>
      <c r="BN4">
        <f t="shared" si="1"/>
        <v>0</v>
      </c>
      <c r="BO4">
        <f t="shared" si="1"/>
        <v>0</v>
      </c>
      <c r="BP4">
        <f t="shared" si="1"/>
        <v>0</v>
      </c>
      <c r="BQ4">
        <f t="shared" si="1"/>
        <v>0</v>
      </c>
      <c r="BR4">
        <f t="shared" si="1"/>
        <v>0</v>
      </c>
      <c r="BS4">
        <f t="shared" si="1"/>
        <v>0</v>
      </c>
      <c r="BT4">
        <f t="shared" si="1"/>
        <v>0</v>
      </c>
      <c r="BU4">
        <f t="shared" si="1"/>
        <v>0</v>
      </c>
      <c r="BV4">
        <f t="shared" si="1"/>
        <v>0</v>
      </c>
      <c r="BW4">
        <f t="shared" si="1"/>
        <v>0</v>
      </c>
      <c r="BX4">
        <f t="shared" si="1"/>
        <v>0</v>
      </c>
      <c r="BY4">
        <f t="shared" si="1"/>
        <v>0</v>
      </c>
      <c r="BZ4">
        <f t="shared" si="1"/>
        <v>0</v>
      </c>
      <c r="CA4">
        <f t="shared" ref="CA4:DF4" si="2">(CA3*CA2)/52</f>
        <v>0</v>
      </c>
      <c r="CB4">
        <f t="shared" si="2"/>
        <v>0</v>
      </c>
      <c r="CC4">
        <f t="shared" si="2"/>
        <v>0</v>
      </c>
      <c r="CD4">
        <f t="shared" si="2"/>
        <v>0</v>
      </c>
      <c r="CE4">
        <f t="shared" si="2"/>
        <v>0</v>
      </c>
      <c r="CF4">
        <f t="shared" si="2"/>
        <v>0</v>
      </c>
      <c r="CG4">
        <f t="shared" si="2"/>
        <v>0</v>
      </c>
      <c r="CH4">
        <f t="shared" si="2"/>
        <v>0</v>
      </c>
      <c r="CI4">
        <f t="shared" si="2"/>
        <v>0</v>
      </c>
      <c r="CJ4">
        <f t="shared" si="2"/>
        <v>0</v>
      </c>
      <c r="CK4">
        <f t="shared" si="2"/>
        <v>0</v>
      </c>
      <c r="CL4">
        <f t="shared" si="2"/>
        <v>0</v>
      </c>
      <c r="CM4">
        <f t="shared" si="2"/>
        <v>0</v>
      </c>
      <c r="CN4">
        <f t="shared" si="2"/>
        <v>0</v>
      </c>
      <c r="CO4">
        <f t="shared" si="2"/>
        <v>0</v>
      </c>
      <c r="CP4">
        <f t="shared" si="2"/>
        <v>0</v>
      </c>
      <c r="CQ4">
        <f t="shared" si="2"/>
        <v>0</v>
      </c>
      <c r="CR4">
        <f t="shared" si="2"/>
        <v>0</v>
      </c>
      <c r="CS4">
        <f t="shared" si="2"/>
        <v>0</v>
      </c>
      <c r="CT4">
        <f t="shared" si="2"/>
        <v>0</v>
      </c>
      <c r="CU4">
        <f t="shared" si="2"/>
        <v>0</v>
      </c>
      <c r="CV4">
        <f t="shared" si="2"/>
        <v>0</v>
      </c>
      <c r="CW4">
        <f t="shared" si="2"/>
        <v>0</v>
      </c>
    </row>
    <row r="5" spans="1:101" x14ac:dyDescent="0.25">
      <c r="A5" t="s">
        <v>11</v>
      </c>
      <c r="B5">
        <f>COUNTA(INDEX(Capacity!$C$10:$Q$109,COLUMN(A1),1):INDEX(Capacity!$C$10:$Q$109,COLUMN(A1),GroupNumber))</f>
        <v>0</v>
      </c>
      <c r="C5">
        <f>COUNTA(INDEX(Capacity!$C$10:$Q$109,COLUMN(B1),1):INDEX(Capacity!$C$10:$Q$109,COLUMN(B1),GroupNumber))</f>
        <v>0</v>
      </c>
      <c r="D5">
        <f>COUNTA(INDEX(Capacity!$C$10:$Q$109,COLUMN(C1),1):INDEX(Capacity!$C$10:$Q$109,COLUMN(C1),GroupNumber))</f>
        <v>0</v>
      </c>
      <c r="E5">
        <f>COUNTA(INDEX(Capacity!$C$10:$Q$109,COLUMN(D1),1):INDEX(Capacity!$C$10:$Q$109,COLUMN(D1),GroupNumber))</f>
        <v>0</v>
      </c>
      <c r="F5">
        <f>COUNTA(INDEX(Capacity!$C$10:$Q$109,COLUMN(E1),1):INDEX(Capacity!$C$10:$Q$109,COLUMN(E1),GroupNumber))</f>
        <v>0</v>
      </c>
      <c r="G5">
        <f>COUNTA(INDEX(Capacity!$C$10:$Q$109,COLUMN(F1),1):INDEX(Capacity!$C$10:$Q$109,COLUMN(F1),GroupNumber))</f>
        <v>0</v>
      </c>
      <c r="H5">
        <f>COUNTA(INDEX(Capacity!$C$10:$Q$109,COLUMN(G1),1):INDEX(Capacity!$C$10:$Q$109,COLUMN(G1),GroupNumber))</f>
        <v>0</v>
      </c>
      <c r="I5">
        <f>COUNTA(INDEX(Capacity!$C$10:$Q$109,COLUMN(H1),1):INDEX(Capacity!$C$10:$Q$109,COLUMN(H1),GroupNumber))</f>
        <v>0</v>
      </c>
      <c r="J5">
        <f>COUNTA(INDEX(Capacity!$C$10:$Q$109,COLUMN(I1),1):INDEX(Capacity!$C$10:$Q$109,COLUMN(I1),GroupNumber))</f>
        <v>0</v>
      </c>
      <c r="K5">
        <f>COUNTA(INDEX(Capacity!$C$10:$Q$109,COLUMN(J1),1):INDEX(Capacity!$C$10:$Q$109,COLUMN(J1),GroupNumber))</f>
        <v>0</v>
      </c>
      <c r="L5">
        <f>COUNTA(INDEX(Capacity!$C$10:$Q$109,COLUMN(K1),1):INDEX(Capacity!$C$10:$Q$109,COLUMN(K1),GroupNumber))</f>
        <v>0</v>
      </c>
      <c r="M5">
        <f>COUNTA(INDEX(Capacity!$C$10:$Q$109,COLUMN(L1),1):INDEX(Capacity!$C$10:$Q$109,COLUMN(L1),GroupNumber))</f>
        <v>0</v>
      </c>
      <c r="N5">
        <f>COUNTA(INDEX(Capacity!$C$10:$Q$109,COLUMN(M1),1):INDEX(Capacity!$C$10:$Q$109,COLUMN(M1),GroupNumber))</f>
        <v>0</v>
      </c>
      <c r="O5">
        <f>COUNTA(INDEX(Capacity!$C$10:$Q$109,COLUMN(N1),1):INDEX(Capacity!$C$10:$Q$109,COLUMN(N1),GroupNumber))</f>
        <v>0</v>
      </c>
      <c r="P5">
        <f>COUNTA(INDEX(Capacity!$C$10:$Q$109,COLUMN(O1),1):INDEX(Capacity!$C$10:$Q$109,COLUMN(O1),GroupNumber))</f>
        <v>0</v>
      </c>
      <c r="Q5">
        <f>COUNTA(INDEX(Capacity!$C$10:$Q$109,COLUMN(P1),1):INDEX(Capacity!$C$10:$Q$109,COLUMN(P1),GroupNumber))</f>
        <v>0</v>
      </c>
      <c r="R5">
        <f>COUNTA(INDEX(Capacity!$C$10:$Q$109,COLUMN(Q1),1):INDEX(Capacity!$C$10:$Q$109,COLUMN(Q1),GroupNumber))</f>
        <v>0</v>
      </c>
      <c r="S5">
        <f>COUNTA(INDEX(Capacity!$C$10:$Q$109,COLUMN(R1),1):INDEX(Capacity!$C$10:$Q$109,COLUMN(R1),GroupNumber))</f>
        <v>0</v>
      </c>
      <c r="T5">
        <f>COUNTA(INDEX(Capacity!$C$10:$Q$109,COLUMN(S1),1):INDEX(Capacity!$C$10:$Q$109,COLUMN(S1),GroupNumber))</f>
        <v>0</v>
      </c>
      <c r="U5">
        <f>COUNTA(INDEX(Capacity!$C$10:$Q$109,COLUMN(T1),1):INDEX(Capacity!$C$10:$Q$109,COLUMN(T1),GroupNumber))</f>
        <v>0</v>
      </c>
      <c r="V5">
        <f>COUNTA(INDEX(Capacity!$C$10:$Q$109,COLUMN(U1),1):INDEX(Capacity!$C$10:$Q$109,COLUMN(U1),GroupNumber))</f>
        <v>0</v>
      </c>
      <c r="W5">
        <f>COUNTA(INDEX(Capacity!$C$10:$Q$109,COLUMN(V1),1):INDEX(Capacity!$C$10:$Q$109,COLUMN(V1),GroupNumber))</f>
        <v>0</v>
      </c>
      <c r="X5">
        <f>COUNTA(INDEX(Capacity!$C$10:$Q$109,COLUMN(W1),1):INDEX(Capacity!$C$10:$Q$109,COLUMN(W1),GroupNumber))</f>
        <v>0</v>
      </c>
      <c r="Y5">
        <f>COUNTA(INDEX(Capacity!$C$10:$Q$109,COLUMN(X1),1):INDEX(Capacity!$C$10:$Q$109,COLUMN(X1),GroupNumber))</f>
        <v>0</v>
      </c>
      <c r="Z5">
        <f>COUNTA(INDEX(Capacity!$C$10:$Q$109,COLUMN(Y1),1):INDEX(Capacity!$C$10:$Q$109,COLUMN(Y1),GroupNumber))</f>
        <v>0</v>
      </c>
      <c r="AA5">
        <f>COUNTA(INDEX(Capacity!$C$10:$Q$109,COLUMN(Z1),1):INDEX(Capacity!$C$10:$Q$109,COLUMN(Z1),GroupNumber))</f>
        <v>0</v>
      </c>
      <c r="AB5">
        <f>COUNTA(INDEX(Capacity!$C$10:$Q$109,COLUMN(AA1),1):INDEX(Capacity!$C$10:$Q$109,COLUMN(AA1),GroupNumber))</f>
        <v>0</v>
      </c>
      <c r="AC5">
        <f>COUNTA(INDEX(Capacity!$C$10:$Q$109,COLUMN(AB1),1):INDEX(Capacity!$C$10:$Q$109,COLUMN(AB1),GroupNumber))</f>
        <v>0</v>
      </c>
      <c r="AD5">
        <f>COUNTA(INDEX(Capacity!$C$10:$Q$109,COLUMN(AC1),1):INDEX(Capacity!$C$10:$Q$109,COLUMN(AC1),GroupNumber))</f>
        <v>0</v>
      </c>
      <c r="AE5">
        <f>COUNTA(INDEX(Capacity!$C$10:$Q$109,COLUMN(AD1),1):INDEX(Capacity!$C$10:$Q$109,COLUMN(AD1),GroupNumber))</f>
        <v>0</v>
      </c>
      <c r="AF5">
        <f>COUNTA(INDEX(Capacity!$C$10:$Q$109,COLUMN(AE1),1):INDEX(Capacity!$C$10:$Q$109,COLUMN(AE1),GroupNumber))</f>
        <v>0</v>
      </c>
      <c r="AG5">
        <f>COUNTA(INDEX(Capacity!$C$10:$Q$109,COLUMN(AF1),1):INDEX(Capacity!$C$10:$Q$109,COLUMN(AF1),GroupNumber))</f>
        <v>0</v>
      </c>
      <c r="AH5">
        <f>COUNTA(INDEX(Capacity!$C$10:$Q$109,COLUMN(AG1),1):INDEX(Capacity!$C$10:$Q$109,COLUMN(AG1),GroupNumber))</f>
        <v>0</v>
      </c>
      <c r="AI5">
        <f>COUNTA(INDEX(Capacity!$C$10:$Q$109,COLUMN(AH1),1):INDEX(Capacity!$C$10:$Q$109,COLUMN(AH1),GroupNumber))</f>
        <v>0</v>
      </c>
      <c r="AJ5">
        <f>COUNTA(INDEX(Capacity!$C$10:$Q$109,COLUMN(AI1),1):INDEX(Capacity!$C$10:$Q$109,COLUMN(AI1),GroupNumber))</f>
        <v>0</v>
      </c>
      <c r="AK5">
        <f>COUNTA(INDEX(Capacity!$C$10:$Q$109,COLUMN(AJ1),1):INDEX(Capacity!$C$10:$Q$109,COLUMN(AJ1),GroupNumber))</f>
        <v>0</v>
      </c>
      <c r="AL5">
        <f>COUNTA(INDEX(Capacity!$C$10:$Q$109,COLUMN(AK1),1):INDEX(Capacity!$C$10:$Q$109,COLUMN(AK1),GroupNumber))</f>
        <v>0</v>
      </c>
      <c r="AM5">
        <f>COUNTA(INDEX(Capacity!$C$10:$Q$109,COLUMN(AL1),1):INDEX(Capacity!$C$10:$Q$109,COLUMN(AL1),GroupNumber))</f>
        <v>0</v>
      </c>
      <c r="AN5">
        <f>COUNTA(INDEX(Capacity!$C$10:$Q$109,COLUMN(AM1),1):INDEX(Capacity!$C$10:$Q$109,COLUMN(AM1),GroupNumber))</f>
        <v>0</v>
      </c>
      <c r="AO5">
        <f>COUNTA(INDEX(Capacity!$C$10:$Q$109,COLUMN(AN1),1):INDEX(Capacity!$C$10:$Q$109,COLUMN(AN1),GroupNumber))</f>
        <v>0</v>
      </c>
      <c r="AP5">
        <f>COUNTA(INDEX(Capacity!$C$10:$Q$109,COLUMN(AO1),1):INDEX(Capacity!$C$10:$Q$109,COLUMN(AO1),GroupNumber))</f>
        <v>0</v>
      </c>
      <c r="AQ5">
        <f>COUNTA(INDEX(Capacity!$C$10:$Q$109,COLUMN(AP1),1):INDEX(Capacity!$C$10:$Q$109,COLUMN(AP1),GroupNumber))</f>
        <v>0</v>
      </c>
      <c r="AR5">
        <f>COUNTA(INDEX(Capacity!$C$10:$Q$109,COLUMN(AQ1),1):INDEX(Capacity!$C$10:$Q$109,COLUMN(AQ1),GroupNumber))</f>
        <v>0</v>
      </c>
      <c r="AS5">
        <f>COUNTA(INDEX(Capacity!$C$10:$Q$109,COLUMN(AR1),1):INDEX(Capacity!$C$10:$Q$109,COLUMN(AR1),GroupNumber))</f>
        <v>0</v>
      </c>
      <c r="AT5">
        <f>COUNTA(INDEX(Capacity!$C$10:$Q$109,COLUMN(AS1),1):INDEX(Capacity!$C$10:$Q$109,COLUMN(AS1),GroupNumber))</f>
        <v>0</v>
      </c>
      <c r="AU5">
        <f>COUNTA(INDEX(Capacity!$C$10:$Q$109,COLUMN(AT1),1):INDEX(Capacity!$C$10:$Q$109,COLUMN(AT1),GroupNumber))</f>
        <v>0</v>
      </c>
      <c r="AV5">
        <f>COUNTA(INDEX(Capacity!$C$10:$Q$109,COLUMN(AU1),1):INDEX(Capacity!$C$10:$Q$109,COLUMN(AU1),GroupNumber))</f>
        <v>0</v>
      </c>
      <c r="AW5">
        <f>COUNTA(INDEX(Capacity!$C$10:$Q$109,COLUMN(AV1),1):INDEX(Capacity!$C$10:$Q$109,COLUMN(AV1),GroupNumber))</f>
        <v>0</v>
      </c>
      <c r="AX5">
        <f>COUNTA(INDEX(Capacity!$C$10:$Q$109,COLUMN(AW1),1):INDEX(Capacity!$C$10:$Q$109,COLUMN(AW1),GroupNumber))</f>
        <v>0</v>
      </c>
      <c r="AY5">
        <f>COUNTA(INDEX(Capacity!$C$10:$Q$109,COLUMN(AX1),1):INDEX(Capacity!$C$10:$Q$109,COLUMN(AX1),GroupNumber))</f>
        <v>0</v>
      </c>
      <c r="AZ5">
        <f>COUNTA(INDEX(Capacity!$C$10:$Q$109,COLUMN(AY1),1):INDEX(Capacity!$C$10:$Q$109,COLUMN(AY1),GroupNumber))</f>
        <v>0</v>
      </c>
      <c r="BA5">
        <f>COUNTA(INDEX(Capacity!$C$10:$Q$109,COLUMN(AZ1),1):INDEX(Capacity!$C$10:$Q$109,COLUMN(AZ1),GroupNumber))</f>
        <v>0</v>
      </c>
      <c r="BB5">
        <f>COUNTA(INDEX(Capacity!$C$10:$Q$109,COLUMN(BA1),1):INDEX(Capacity!$C$10:$Q$109,COLUMN(BA1),GroupNumber))</f>
        <v>0</v>
      </c>
      <c r="BC5">
        <f>COUNTA(INDEX(Capacity!$C$10:$Q$109,COLUMN(BB1),1):INDEX(Capacity!$C$10:$Q$109,COLUMN(BB1),GroupNumber))</f>
        <v>0</v>
      </c>
      <c r="BD5">
        <f>COUNTA(INDEX(Capacity!$C$10:$Q$109,COLUMN(BC1),1):INDEX(Capacity!$C$10:$Q$109,COLUMN(BC1),GroupNumber))</f>
        <v>0</v>
      </c>
      <c r="BE5">
        <f>COUNTA(INDEX(Capacity!$C$10:$Q$109,COLUMN(BD1),1):INDEX(Capacity!$C$10:$Q$109,COLUMN(BD1),GroupNumber))</f>
        <v>0</v>
      </c>
      <c r="BF5">
        <f>COUNTA(INDEX(Capacity!$C$10:$Q$109,COLUMN(BE1),1):INDEX(Capacity!$C$10:$Q$109,COLUMN(BE1),GroupNumber))</f>
        <v>0</v>
      </c>
      <c r="BG5">
        <f>COUNTA(INDEX(Capacity!$C$10:$Q$109,COLUMN(BF1),1):INDEX(Capacity!$C$10:$Q$109,COLUMN(BF1),GroupNumber))</f>
        <v>0</v>
      </c>
      <c r="BH5">
        <f>COUNTA(INDEX(Capacity!$C$10:$Q$109,COLUMN(BG1),1):INDEX(Capacity!$C$10:$Q$109,COLUMN(BG1),GroupNumber))</f>
        <v>0</v>
      </c>
      <c r="BI5">
        <f>COUNTA(INDEX(Capacity!$C$10:$Q$109,COLUMN(BH1),1):INDEX(Capacity!$C$10:$Q$109,COLUMN(BH1),GroupNumber))</f>
        <v>0</v>
      </c>
      <c r="BJ5">
        <f>COUNTA(INDEX(Capacity!$C$10:$Q$109,COLUMN(BI1),1):INDEX(Capacity!$C$10:$Q$109,COLUMN(BI1),GroupNumber))</f>
        <v>0</v>
      </c>
      <c r="BK5">
        <f>COUNTA(INDEX(Capacity!$C$10:$Q$109,COLUMN(BJ1),1):INDEX(Capacity!$C$10:$Q$109,COLUMN(BJ1),GroupNumber))</f>
        <v>0</v>
      </c>
      <c r="BL5">
        <f>COUNTA(INDEX(Capacity!$C$10:$Q$109,COLUMN(BK1),1):INDEX(Capacity!$C$10:$Q$109,COLUMN(BK1),GroupNumber))</f>
        <v>0</v>
      </c>
      <c r="BM5">
        <f>COUNTA(INDEX(Capacity!$C$10:$Q$109,COLUMN(BL1),1):INDEX(Capacity!$C$10:$Q$109,COLUMN(BL1),GroupNumber))</f>
        <v>0</v>
      </c>
      <c r="BN5">
        <f>COUNTA(INDEX(Capacity!$C$10:$Q$109,COLUMN(BM1),1):INDEX(Capacity!$C$10:$Q$109,COLUMN(BM1),GroupNumber))</f>
        <v>0</v>
      </c>
      <c r="BO5">
        <f>COUNTA(INDEX(Capacity!$C$10:$Q$109,COLUMN(BN1),1):INDEX(Capacity!$C$10:$Q$109,COLUMN(BN1),GroupNumber))</f>
        <v>0</v>
      </c>
      <c r="BP5">
        <f>COUNTA(INDEX(Capacity!$C$10:$Q$109,COLUMN(BO1),1):INDEX(Capacity!$C$10:$Q$109,COLUMN(BO1),GroupNumber))</f>
        <v>0</v>
      </c>
      <c r="BQ5">
        <f>COUNTA(INDEX(Capacity!$C$10:$Q$109,COLUMN(BP1),1):INDEX(Capacity!$C$10:$Q$109,COLUMN(BP1),GroupNumber))</f>
        <v>0</v>
      </c>
      <c r="BR5">
        <f>COUNTA(INDEX(Capacity!$C$10:$Q$109,COLUMN(BQ1),1):INDEX(Capacity!$C$10:$Q$109,COLUMN(BQ1),GroupNumber))</f>
        <v>0</v>
      </c>
      <c r="BS5">
        <f>COUNTA(INDEX(Capacity!$C$10:$Q$109,COLUMN(BR1),1):INDEX(Capacity!$C$10:$Q$109,COLUMN(BR1),GroupNumber))</f>
        <v>0</v>
      </c>
      <c r="BT5">
        <f>COUNTA(INDEX(Capacity!$C$10:$Q$109,COLUMN(BS1),1):INDEX(Capacity!$C$10:$Q$109,COLUMN(BS1),GroupNumber))</f>
        <v>0</v>
      </c>
      <c r="BU5">
        <f>COUNTA(INDEX(Capacity!$C$10:$Q$109,COLUMN(BT1),1):INDEX(Capacity!$C$10:$Q$109,COLUMN(BT1),GroupNumber))</f>
        <v>0</v>
      </c>
      <c r="BV5">
        <f>COUNTA(INDEX(Capacity!$C$10:$Q$109,COLUMN(BU1),1):INDEX(Capacity!$C$10:$Q$109,COLUMN(BU1),GroupNumber))</f>
        <v>0</v>
      </c>
      <c r="BW5">
        <f>COUNTA(INDEX(Capacity!$C$10:$Q$109,COLUMN(BV1),1):INDEX(Capacity!$C$10:$Q$109,COLUMN(BV1),GroupNumber))</f>
        <v>0</v>
      </c>
      <c r="BX5">
        <f>COUNTA(INDEX(Capacity!$C$10:$Q$109,COLUMN(BW1),1):INDEX(Capacity!$C$10:$Q$109,COLUMN(BW1),GroupNumber))</f>
        <v>0</v>
      </c>
      <c r="BY5">
        <f>COUNTA(INDEX(Capacity!$C$10:$Q$109,COLUMN(BX1),1):INDEX(Capacity!$C$10:$Q$109,COLUMN(BX1),GroupNumber))</f>
        <v>0</v>
      </c>
      <c r="BZ5">
        <f>COUNTA(INDEX(Capacity!$C$10:$Q$109,COLUMN(BY1),1):INDEX(Capacity!$C$10:$Q$109,COLUMN(BY1),GroupNumber))</f>
        <v>0</v>
      </c>
      <c r="CA5">
        <f>COUNTA(INDEX(Capacity!$C$10:$Q$109,COLUMN(BZ1),1):INDEX(Capacity!$C$10:$Q$109,COLUMN(BZ1),GroupNumber))</f>
        <v>0</v>
      </c>
      <c r="CB5">
        <f>COUNTA(INDEX(Capacity!$C$10:$Q$109,COLUMN(CA1),1):INDEX(Capacity!$C$10:$Q$109,COLUMN(CA1),GroupNumber))</f>
        <v>0</v>
      </c>
      <c r="CC5">
        <f>COUNTA(INDEX(Capacity!$C$10:$Q$109,COLUMN(CB1),1):INDEX(Capacity!$C$10:$Q$109,COLUMN(CB1),GroupNumber))</f>
        <v>0</v>
      </c>
      <c r="CD5">
        <f>COUNTA(INDEX(Capacity!$C$10:$Q$109,COLUMN(CC1),1):INDEX(Capacity!$C$10:$Q$109,COLUMN(CC1),GroupNumber))</f>
        <v>0</v>
      </c>
      <c r="CE5">
        <f>COUNTA(INDEX(Capacity!$C$10:$Q$109,COLUMN(CD1),1):INDEX(Capacity!$C$10:$Q$109,COLUMN(CD1),GroupNumber))</f>
        <v>0</v>
      </c>
      <c r="CF5">
        <f>COUNTA(INDEX(Capacity!$C$10:$Q$109,COLUMN(CE1),1):INDEX(Capacity!$C$10:$Q$109,COLUMN(CE1),GroupNumber))</f>
        <v>0</v>
      </c>
      <c r="CG5">
        <f>COUNTA(INDEX(Capacity!$C$10:$Q$109,COLUMN(CF1),1):INDEX(Capacity!$C$10:$Q$109,COLUMN(CF1),GroupNumber))</f>
        <v>0</v>
      </c>
      <c r="CH5">
        <f>COUNTA(INDEX(Capacity!$C$10:$Q$109,COLUMN(CG1),1):INDEX(Capacity!$C$10:$Q$109,COLUMN(CG1),GroupNumber))</f>
        <v>0</v>
      </c>
      <c r="CI5">
        <f>COUNTA(INDEX(Capacity!$C$10:$Q$109,COLUMN(CH1),1):INDEX(Capacity!$C$10:$Q$109,COLUMN(CH1),GroupNumber))</f>
        <v>0</v>
      </c>
      <c r="CJ5">
        <f>COUNTA(INDEX(Capacity!$C$10:$Q$109,COLUMN(CI1),1):INDEX(Capacity!$C$10:$Q$109,COLUMN(CI1),GroupNumber))</f>
        <v>0</v>
      </c>
      <c r="CK5">
        <f>COUNTA(INDEX(Capacity!$C$10:$Q$109,COLUMN(CJ1),1):INDEX(Capacity!$C$10:$Q$109,COLUMN(CJ1),GroupNumber))</f>
        <v>0</v>
      </c>
      <c r="CL5">
        <f>COUNTA(INDEX(Capacity!$C$10:$Q$109,COLUMN(CK1),1):INDEX(Capacity!$C$10:$Q$109,COLUMN(CK1),GroupNumber))</f>
        <v>0</v>
      </c>
      <c r="CM5">
        <f>COUNTA(INDEX(Capacity!$C$10:$Q$109,COLUMN(CL1),1):INDEX(Capacity!$C$10:$Q$109,COLUMN(CL1),GroupNumber))</f>
        <v>0</v>
      </c>
      <c r="CN5">
        <f>COUNTA(INDEX(Capacity!$C$10:$Q$109,COLUMN(CM1),1):INDEX(Capacity!$C$10:$Q$109,COLUMN(CM1),GroupNumber))</f>
        <v>0</v>
      </c>
      <c r="CO5">
        <f>COUNTA(INDEX(Capacity!$C$10:$Q$109,COLUMN(CN1),1):INDEX(Capacity!$C$10:$Q$109,COLUMN(CN1),GroupNumber))</f>
        <v>0</v>
      </c>
      <c r="CP5">
        <f>COUNTA(INDEX(Capacity!$C$10:$Q$109,COLUMN(CO1),1):INDEX(Capacity!$C$10:$Q$109,COLUMN(CO1),GroupNumber))</f>
        <v>0</v>
      </c>
      <c r="CQ5">
        <f>COUNTA(INDEX(Capacity!$C$10:$Q$109,COLUMN(CP1),1):INDEX(Capacity!$C$10:$Q$109,COLUMN(CP1),GroupNumber))</f>
        <v>0</v>
      </c>
      <c r="CR5">
        <f>COUNTA(INDEX(Capacity!$C$10:$Q$109,COLUMN(CQ1),1):INDEX(Capacity!$C$10:$Q$109,COLUMN(CQ1),GroupNumber))</f>
        <v>0</v>
      </c>
      <c r="CS5">
        <f>COUNTA(INDEX(Capacity!$C$10:$Q$109,COLUMN(CR1),1):INDEX(Capacity!$C$10:$Q$109,COLUMN(CR1),GroupNumber))</f>
        <v>0</v>
      </c>
      <c r="CT5">
        <f>COUNTA(INDEX(Capacity!$C$10:$Q$109,COLUMN(CS1),1):INDEX(Capacity!$C$10:$Q$109,COLUMN(CS1),GroupNumber))</f>
        <v>0</v>
      </c>
      <c r="CU5">
        <f>COUNTA(INDEX(Capacity!$C$10:$Q$109,COLUMN(CT1),1):INDEX(Capacity!$C$10:$Q$109,COLUMN(CT1),GroupNumber))</f>
        <v>0</v>
      </c>
      <c r="CV5">
        <f>COUNTA(INDEX(Capacity!$C$10:$Q$109,COLUMN(CU1),1):INDEX(Capacity!$C$10:$Q$109,COLUMN(CU1),GroupNumber))</f>
        <v>0</v>
      </c>
      <c r="CW5">
        <f>COUNTA(INDEX(Capacity!$C$10:$Q$109,COLUMN(CV1),1):INDEX(Capacity!$C$10:$Q$109,COLUMN(CV1),GroupNumber))</f>
        <v>0</v>
      </c>
    </row>
    <row r="6" spans="1:101" x14ac:dyDescent="0.25">
      <c r="A6" t="s">
        <v>247</v>
      </c>
      <c r="B6" t="e">
        <f>B4/B5</f>
        <v>#DIV/0!</v>
      </c>
      <c r="C6" t="e">
        <f t="shared" ref="C6:AT6" si="3">C4/C5</f>
        <v>#DIV/0!</v>
      </c>
      <c r="D6" t="e">
        <f t="shared" si="3"/>
        <v>#DIV/0!</v>
      </c>
      <c r="E6" t="e">
        <f t="shared" si="3"/>
        <v>#DIV/0!</v>
      </c>
      <c r="F6" t="e">
        <f t="shared" si="3"/>
        <v>#DIV/0!</v>
      </c>
      <c r="G6" t="e">
        <f t="shared" si="3"/>
        <v>#DIV/0!</v>
      </c>
      <c r="H6" t="e">
        <f t="shared" si="3"/>
        <v>#DIV/0!</v>
      </c>
      <c r="I6" t="e">
        <f t="shared" si="3"/>
        <v>#DIV/0!</v>
      </c>
      <c r="J6" t="e">
        <f t="shared" si="3"/>
        <v>#DIV/0!</v>
      </c>
      <c r="K6" t="e">
        <f t="shared" si="3"/>
        <v>#DIV/0!</v>
      </c>
      <c r="L6" t="e">
        <f t="shared" si="3"/>
        <v>#DIV/0!</v>
      </c>
      <c r="M6" t="e">
        <f t="shared" si="3"/>
        <v>#DIV/0!</v>
      </c>
      <c r="N6" t="e">
        <f t="shared" si="3"/>
        <v>#DIV/0!</v>
      </c>
      <c r="O6" t="e">
        <f t="shared" si="3"/>
        <v>#DIV/0!</v>
      </c>
      <c r="P6" t="e">
        <f t="shared" si="3"/>
        <v>#DIV/0!</v>
      </c>
      <c r="Q6" t="e">
        <f t="shared" si="3"/>
        <v>#DIV/0!</v>
      </c>
      <c r="R6" t="e">
        <f t="shared" si="3"/>
        <v>#DIV/0!</v>
      </c>
      <c r="S6" t="e">
        <f t="shared" si="3"/>
        <v>#DIV/0!</v>
      </c>
      <c r="T6" t="e">
        <f t="shared" si="3"/>
        <v>#DIV/0!</v>
      </c>
      <c r="U6" t="e">
        <f t="shared" si="3"/>
        <v>#DIV/0!</v>
      </c>
      <c r="V6" t="e">
        <f t="shared" si="3"/>
        <v>#DIV/0!</v>
      </c>
      <c r="W6" t="e">
        <f t="shared" si="3"/>
        <v>#DIV/0!</v>
      </c>
      <c r="X6" t="e">
        <f t="shared" si="3"/>
        <v>#DIV/0!</v>
      </c>
      <c r="Y6" t="e">
        <f t="shared" si="3"/>
        <v>#DIV/0!</v>
      </c>
      <c r="Z6" t="e">
        <f t="shared" si="3"/>
        <v>#DIV/0!</v>
      </c>
      <c r="AA6" t="e">
        <f t="shared" si="3"/>
        <v>#DIV/0!</v>
      </c>
      <c r="AB6" t="e">
        <f t="shared" si="3"/>
        <v>#DIV/0!</v>
      </c>
      <c r="AC6" t="e">
        <f t="shared" si="3"/>
        <v>#DIV/0!</v>
      </c>
      <c r="AD6" t="e">
        <f t="shared" si="3"/>
        <v>#DIV/0!</v>
      </c>
      <c r="AE6" t="e">
        <f t="shared" si="3"/>
        <v>#DIV/0!</v>
      </c>
      <c r="AF6" t="e">
        <f t="shared" si="3"/>
        <v>#DIV/0!</v>
      </c>
      <c r="AG6" t="e">
        <f t="shared" si="3"/>
        <v>#DIV/0!</v>
      </c>
      <c r="AH6" t="e">
        <f t="shared" si="3"/>
        <v>#DIV/0!</v>
      </c>
      <c r="AI6" t="e">
        <f t="shared" si="3"/>
        <v>#DIV/0!</v>
      </c>
      <c r="AJ6" t="e">
        <f t="shared" si="3"/>
        <v>#DIV/0!</v>
      </c>
      <c r="AK6" t="e">
        <f t="shared" si="3"/>
        <v>#DIV/0!</v>
      </c>
      <c r="AL6" t="e">
        <f t="shared" si="3"/>
        <v>#DIV/0!</v>
      </c>
      <c r="AM6" t="e">
        <f t="shared" si="3"/>
        <v>#DIV/0!</v>
      </c>
      <c r="AN6" t="e">
        <f t="shared" si="3"/>
        <v>#DIV/0!</v>
      </c>
      <c r="AO6" t="e">
        <f t="shared" si="3"/>
        <v>#DIV/0!</v>
      </c>
      <c r="AP6" t="e">
        <f t="shared" si="3"/>
        <v>#DIV/0!</v>
      </c>
      <c r="AQ6" t="e">
        <f t="shared" si="3"/>
        <v>#DIV/0!</v>
      </c>
      <c r="AR6" t="e">
        <f t="shared" si="3"/>
        <v>#DIV/0!</v>
      </c>
      <c r="AS6" t="e">
        <f t="shared" si="3"/>
        <v>#DIV/0!</v>
      </c>
      <c r="AT6" t="e">
        <f t="shared" si="3"/>
        <v>#DIV/0!</v>
      </c>
      <c r="AU6" t="e">
        <f t="shared" ref="AU6:BZ6" si="4">AU4/AU5</f>
        <v>#DIV/0!</v>
      </c>
      <c r="AV6" t="e">
        <f t="shared" si="4"/>
        <v>#DIV/0!</v>
      </c>
      <c r="AW6" t="e">
        <f t="shared" si="4"/>
        <v>#DIV/0!</v>
      </c>
      <c r="AX6" t="e">
        <f t="shared" si="4"/>
        <v>#DIV/0!</v>
      </c>
      <c r="AY6" t="e">
        <f t="shared" si="4"/>
        <v>#DIV/0!</v>
      </c>
      <c r="AZ6" t="e">
        <f t="shared" si="4"/>
        <v>#DIV/0!</v>
      </c>
      <c r="BA6" t="e">
        <f t="shared" si="4"/>
        <v>#DIV/0!</v>
      </c>
      <c r="BB6" t="e">
        <f t="shared" si="4"/>
        <v>#DIV/0!</v>
      </c>
      <c r="BC6" t="e">
        <f t="shared" si="4"/>
        <v>#DIV/0!</v>
      </c>
      <c r="BD6" t="e">
        <f t="shared" si="4"/>
        <v>#DIV/0!</v>
      </c>
      <c r="BE6" t="e">
        <f t="shared" si="4"/>
        <v>#DIV/0!</v>
      </c>
      <c r="BF6" t="e">
        <f t="shared" si="4"/>
        <v>#DIV/0!</v>
      </c>
      <c r="BG6" t="e">
        <f t="shared" si="4"/>
        <v>#DIV/0!</v>
      </c>
      <c r="BH6" t="e">
        <f t="shared" si="4"/>
        <v>#DIV/0!</v>
      </c>
      <c r="BI6" t="e">
        <f t="shared" si="4"/>
        <v>#DIV/0!</v>
      </c>
      <c r="BJ6" t="e">
        <f t="shared" si="4"/>
        <v>#DIV/0!</v>
      </c>
      <c r="BK6" t="e">
        <f t="shared" si="4"/>
        <v>#DIV/0!</v>
      </c>
      <c r="BL6" t="e">
        <f t="shared" si="4"/>
        <v>#DIV/0!</v>
      </c>
      <c r="BM6" t="e">
        <f t="shared" si="4"/>
        <v>#DIV/0!</v>
      </c>
      <c r="BN6" t="e">
        <f t="shared" si="4"/>
        <v>#DIV/0!</v>
      </c>
      <c r="BO6" t="e">
        <f t="shared" si="4"/>
        <v>#DIV/0!</v>
      </c>
      <c r="BP6" t="e">
        <f t="shared" si="4"/>
        <v>#DIV/0!</v>
      </c>
      <c r="BQ6" t="e">
        <f t="shared" si="4"/>
        <v>#DIV/0!</v>
      </c>
      <c r="BR6" t="e">
        <f t="shared" si="4"/>
        <v>#DIV/0!</v>
      </c>
      <c r="BS6" t="e">
        <f t="shared" si="4"/>
        <v>#DIV/0!</v>
      </c>
      <c r="BT6" t="e">
        <f t="shared" si="4"/>
        <v>#DIV/0!</v>
      </c>
      <c r="BU6" t="e">
        <f t="shared" si="4"/>
        <v>#DIV/0!</v>
      </c>
      <c r="BV6" t="e">
        <f t="shared" si="4"/>
        <v>#DIV/0!</v>
      </c>
      <c r="BW6" t="e">
        <f t="shared" si="4"/>
        <v>#DIV/0!</v>
      </c>
      <c r="BX6" t="e">
        <f t="shared" si="4"/>
        <v>#DIV/0!</v>
      </c>
      <c r="BY6" t="e">
        <f t="shared" si="4"/>
        <v>#DIV/0!</v>
      </c>
      <c r="BZ6" t="e">
        <f t="shared" si="4"/>
        <v>#DIV/0!</v>
      </c>
      <c r="CA6" t="e">
        <f t="shared" ref="CA6:DF6" si="5">CA4/CA5</f>
        <v>#DIV/0!</v>
      </c>
      <c r="CB6" t="e">
        <f t="shared" si="5"/>
        <v>#DIV/0!</v>
      </c>
      <c r="CC6" t="e">
        <f t="shared" si="5"/>
        <v>#DIV/0!</v>
      </c>
      <c r="CD6" t="e">
        <f t="shared" si="5"/>
        <v>#DIV/0!</v>
      </c>
      <c r="CE6" t="e">
        <f t="shared" si="5"/>
        <v>#DIV/0!</v>
      </c>
      <c r="CF6" t="e">
        <f t="shared" si="5"/>
        <v>#DIV/0!</v>
      </c>
      <c r="CG6" t="e">
        <f t="shared" si="5"/>
        <v>#DIV/0!</v>
      </c>
      <c r="CH6" t="e">
        <f t="shared" si="5"/>
        <v>#DIV/0!</v>
      </c>
      <c r="CI6" t="e">
        <f t="shared" si="5"/>
        <v>#DIV/0!</v>
      </c>
      <c r="CJ6" t="e">
        <f t="shared" si="5"/>
        <v>#DIV/0!</v>
      </c>
      <c r="CK6" t="e">
        <f t="shared" si="5"/>
        <v>#DIV/0!</v>
      </c>
      <c r="CL6" t="e">
        <f t="shared" si="5"/>
        <v>#DIV/0!</v>
      </c>
      <c r="CM6" t="e">
        <f t="shared" si="5"/>
        <v>#DIV/0!</v>
      </c>
      <c r="CN6" t="e">
        <f t="shared" si="5"/>
        <v>#DIV/0!</v>
      </c>
      <c r="CO6" t="e">
        <f t="shared" si="5"/>
        <v>#DIV/0!</v>
      </c>
      <c r="CP6" t="e">
        <f t="shared" si="5"/>
        <v>#DIV/0!</v>
      </c>
      <c r="CQ6" t="e">
        <f t="shared" si="5"/>
        <v>#DIV/0!</v>
      </c>
      <c r="CR6" t="e">
        <f t="shared" si="5"/>
        <v>#DIV/0!</v>
      </c>
      <c r="CS6" t="e">
        <f t="shared" si="5"/>
        <v>#DIV/0!</v>
      </c>
      <c r="CT6" t="e">
        <f t="shared" si="5"/>
        <v>#DIV/0!</v>
      </c>
      <c r="CU6" t="e">
        <f t="shared" si="5"/>
        <v>#DIV/0!</v>
      </c>
      <c r="CV6" t="e">
        <f t="shared" si="5"/>
        <v>#DIV/0!</v>
      </c>
      <c r="CW6" t="e">
        <f t="shared" si="5"/>
        <v>#DIV/0!</v>
      </c>
    </row>
    <row r="7" spans="1:101" x14ac:dyDescent="0.25">
      <c r="A7" t="s">
        <v>248</v>
      </c>
      <c r="B7" t="str" cm="1">
        <f t="array" ref="B7">INDEX('Capacity Summary'!$E$36:$E$135,COLUMN(A1),1)</f>
        <v/>
      </c>
      <c r="C7" t="str" cm="1">
        <f t="array" ref="C7">INDEX('Capacity Summary'!$E$36:$E$135,COLUMN(B1),1)</f>
        <v/>
      </c>
      <c r="D7" t="str" cm="1">
        <f t="array" ref="D7">INDEX('Capacity Summary'!$E$36:$E$135,COLUMN(C1),1)</f>
        <v/>
      </c>
      <c r="E7" t="str" cm="1">
        <f t="array" ref="E7">INDEX('Capacity Summary'!$E$36:$E$135,COLUMN(D1),1)</f>
        <v/>
      </c>
      <c r="F7" t="str" cm="1">
        <f t="array" ref="F7">INDEX('Capacity Summary'!$E$36:$E$135,COLUMN(E1),1)</f>
        <v/>
      </c>
      <c r="G7" t="str" cm="1">
        <f t="array" ref="G7">INDEX('Capacity Summary'!$E$36:$E$135,COLUMN(F1),1)</f>
        <v/>
      </c>
      <c r="H7" t="str" cm="1">
        <f t="array" ref="H7">INDEX('Capacity Summary'!$E$36:$E$135,COLUMN(G1),1)</f>
        <v/>
      </c>
      <c r="I7" t="str" cm="1">
        <f t="array" ref="I7">INDEX('Capacity Summary'!$E$36:$E$135,COLUMN(H1),1)</f>
        <v/>
      </c>
      <c r="J7" t="str" cm="1">
        <f t="array" ref="J7">INDEX('Capacity Summary'!$E$36:$E$135,COLUMN(I1),1)</f>
        <v/>
      </c>
      <c r="K7" t="str" cm="1">
        <f t="array" ref="K7">INDEX('Capacity Summary'!$E$36:$E$135,COLUMN(J1),1)</f>
        <v/>
      </c>
      <c r="L7" t="str" cm="1">
        <f t="array" ref="L7">INDEX('Capacity Summary'!$E$36:$E$135,COLUMN(K1),1)</f>
        <v/>
      </c>
      <c r="M7" t="str" cm="1">
        <f t="array" ref="M7">INDEX('Capacity Summary'!$E$36:$E$135,COLUMN(L1),1)</f>
        <v/>
      </c>
      <c r="N7" t="str" cm="1">
        <f t="array" ref="N7">INDEX('Capacity Summary'!$E$36:$E$135,COLUMN(M1),1)</f>
        <v/>
      </c>
      <c r="O7" t="str" cm="1">
        <f t="array" ref="O7">INDEX('Capacity Summary'!$E$36:$E$135,COLUMN(N1),1)</f>
        <v/>
      </c>
      <c r="P7" t="str" cm="1">
        <f t="array" ref="P7">INDEX('Capacity Summary'!$E$36:$E$135,COLUMN(O1),1)</f>
        <v/>
      </c>
      <c r="Q7" t="str" cm="1">
        <f t="array" ref="Q7">INDEX('Capacity Summary'!$E$36:$E$135,COLUMN(P1),1)</f>
        <v/>
      </c>
      <c r="R7" t="str" cm="1">
        <f t="array" ref="R7">INDEX('Capacity Summary'!$E$36:$E$135,COLUMN(Q1),1)</f>
        <v/>
      </c>
      <c r="S7" t="str" cm="1">
        <f t="array" ref="S7">INDEX('Capacity Summary'!$E$36:$E$135,COLUMN(R1),1)</f>
        <v/>
      </c>
      <c r="T7" t="str" cm="1">
        <f t="array" ref="T7">INDEX('Capacity Summary'!$E$36:$E$135,COLUMN(S1),1)</f>
        <v/>
      </c>
      <c r="U7" t="str" cm="1">
        <f t="array" ref="U7">INDEX('Capacity Summary'!$E$36:$E$135,COLUMN(T1),1)</f>
        <v/>
      </c>
      <c r="V7" t="str" cm="1">
        <f t="array" ref="V7">INDEX('Capacity Summary'!$E$36:$E$135,COLUMN(U1),1)</f>
        <v/>
      </c>
      <c r="W7" t="str" cm="1">
        <f t="array" ref="W7">INDEX('Capacity Summary'!$E$36:$E$135,COLUMN(V1),1)</f>
        <v/>
      </c>
      <c r="X7" t="str" cm="1">
        <f t="array" ref="X7">INDEX('Capacity Summary'!$E$36:$E$135,COLUMN(W1),1)</f>
        <v/>
      </c>
      <c r="Y7" t="str" cm="1">
        <f t="array" ref="Y7">INDEX('Capacity Summary'!$E$36:$E$135,COLUMN(X1),1)</f>
        <v/>
      </c>
      <c r="Z7" t="str" cm="1">
        <f t="array" ref="Z7">INDEX('Capacity Summary'!$E$36:$E$135,COLUMN(Y1),1)</f>
        <v/>
      </c>
      <c r="AA7" t="str" cm="1">
        <f t="array" ref="AA7">INDEX('Capacity Summary'!$E$36:$E$135,COLUMN(Z1),1)</f>
        <v/>
      </c>
      <c r="AB7" t="str" cm="1">
        <f t="array" ref="AB7">INDEX('Capacity Summary'!$E$36:$E$135,COLUMN(AA1),1)</f>
        <v/>
      </c>
      <c r="AC7" t="str" cm="1">
        <f t="array" ref="AC7">INDEX('Capacity Summary'!$E$36:$E$135,COLUMN(AB1),1)</f>
        <v/>
      </c>
      <c r="AD7" t="str" cm="1">
        <f t="array" ref="AD7">INDEX('Capacity Summary'!$E$36:$E$135,COLUMN(AC1),1)</f>
        <v/>
      </c>
      <c r="AE7" t="str" cm="1">
        <f t="array" ref="AE7">INDEX('Capacity Summary'!$E$36:$E$135,COLUMN(AD1),1)</f>
        <v/>
      </c>
      <c r="AF7" t="str" cm="1">
        <f t="array" ref="AF7">INDEX('Capacity Summary'!$E$36:$E$135,COLUMN(AE1),1)</f>
        <v/>
      </c>
      <c r="AG7" t="str" cm="1">
        <f t="array" ref="AG7">INDEX('Capacity Summary'!$E$36:$E$135,COLUMN(AF1),1)</f>
        <v/>
      </c>
      <c r="AH7" t="str" cm="1">
        <f t="array" ref="AH7">INDEX('Capacity Summary'!$E$36:$E$135,COLUMN(AG1),1)</f>
        <v/>
      </c>
      <c r="AI7" t="str" cm="1">
        <f t="array" ref="AI7">INDEX('Capacity Summary'!$E$36:$E$135,COLUMN(AH1),1)</f>
        <v/>
      </c>
      <c r="AJ7" t="str" cm="1">
        <f t="array" ref="AJ7">INDEX('Capacity Summary'!$E$36:$E$135,COLUMN(AI1),1)</f>
        <v/>
      </c>
      <c r="AK7" t="str" cm="1">
        <f t="array" ref="AK7">INDEX('Capacity Summary'!$E$36:$E$135,COLUMN(AJ1),1)</f>
        <v/>
      </c>
      <c r="AL7" t="str" cm="1">
        <f t="array" ref="AL7">INDEX('Capacity Summary'!$E$36:$E$135,COLUMN(AK1),1)</f>
        <v/>
      </c>
      <c r="AM7" t="str" cm="1">
        <f t="array" ref="AM7">INDEX('Capacity Summary'!$E$36:$E$135,COLUMN(AL1),1)</f>
        <v/>
      </c>
      <c r="AN7" t="str" cm="1">
        <f t="array" ref="AN7">INDEX('Capacity Summary'!$E$36:$E$135,COLUMN(AM1),1)</f>
        <v/>
      </c>
      <c r="AO7" t="str" cm="1">
        <f t="array" ref="AO7">INDEX('Capacity Summary'!$E$36:$E$135,COLUMN(AN1),1)</f>
        <v/>
      </c>
      <c r="AP7" t="str" cm="1">
        <f t="array" ref="AP7">INDEX('Capacity Summary'!$E$36:$E$135,COLUMN(AO1),1)</f>
        <v/>
      </c>
      <c r="AQ7" t="str" cm="1">
        <f t="array" ref="AQ7">INDEX('Capacity Summary'!$E$36:$E$135,COLUMN(AP1),1)</f>
        <v/>
      </c>
      <c r="AR7" t="str" cm="1">
        <f t="array" ref="AR7">INDEX('Capacity Summary'!$E$36:$E$135,COLUMN(AQ1),1)</f>
        <v/>
      </c>
      <c r="AS7" t="str" cm="1">
        <f t="array" ref="AS7">INDEX('Capacity Summary'!$E$36:$E$135,COLUMN(AR1),1)</f>
        <v/>
      </c>
      <c r="AT7" t="str" cm="1">
        <f t="array" ref="AT7">INDEX('Capacity Summary'!$E$36:$E$135,COLUMN(AS1),1)</f>
        <v/>
      </c>
      <c r="AU7" t="str" cm="1">
        <f t="array" ref="AU7">INDEX('Capacity Summary'!$E$36:$E$135,COLUMN(AT1),1)</f>
        <v/>
      </c>
      <c r="AV7" t="str" cm="1">
        <f t="array" ref="AV7">INDEX('Capacity Summary'!$E$36:$E$135,COLUMN(AU1),1)</f>
        <v/>
      </c>
      <c r="AW7" t="str" cm="1">
        <f t="array" ref="AW7">INDEX('Capacity Summary'!$E$36:$E$135,COLUMN(AV1),1)</f>
        <v/>
      </c>
      <c r="AX7" t="str" cm="1">
        <f t="array" ref="AX7">INDEX('Capacity Summary'!$E$36:$E$135,COLUMN(AW1),1)</f>
        <v/>
      </c>
      <c r="AY7" t="str" cm="1">
        <f t="array" ref="AY7">INDEX('Capacity Summary'!$E$36:$E$135,COLUMN(AX1),1)</f>
        <v/>
      </c>
      <c r="AZ7" t="str" cm="1">
        <f t="array" ref="AZ7">INDEX('Capacity Summary'!$E$36:$E$135,COLUMN(AY1),1)</f>
        <v/>
      </c>
      <c r="BA7" t="str" cm="1">
        <f t="array" ref="BA7">INDEX('Capacity Summary'!$E$36:$E$135,COLUMN(AZ1),1)</f>
        <v/>
      </c>
      <c r="BB7" t="str" cm="1">
        <f t="array" ref="BB7">INDEX('Capacity Summary'!$E$36:$E$135,COLUMN(BA1),1)</f>
        <v/>
      </c>
      <c r="BC7" t="str" cm="1">
        <f t="array" ref="BC7">INDEX('Capacity Summary'!$E$36:$E$135,COLUMN(BB1),1)</f>
        <v/>
      </c>
      <c r="BD7" t="str" cm="1">
        <f t="array" ref="BD7">INDEX('Capacity Summary'!$E$36:$E$135,COLUMN(BC1),1)</f>
        <v/>
      </c>
      <c r="BE7" t="str" cm="1">
        <f t="array" ref="BE7">INDEX('Capacity Summary'!$E$36:$E$135,COLUMN(BD1),1)</f>
        <v/>
      </c>
      <c r="BF7" t="str" cm="1">
        <f t="array" ref="BF7">INDEX('Capacity Summary'!$E$36:$E$135,COLUMN(BE1),1)</f>
        <v/>
      </c>
      <c r="BG7" t="str" cm="1">
        <f t="array" ref="BG7">INDEX('Capacity Summary'!$E$36:$E$135,COLUMN(BF1),1)</f>
        <v/>
      </c>
      <c r="BH7" t="str" cm="1">
        <f t="array" ref="BH7">INDEX('Capacity Summary'!$E$36:$E$135,COLUMN(BG1),1)</f>
        <v/>
      </c>
      <c r="BI7" t="str" cm="1">
        <f t="array" ref="BI7">INDEX('Capacity Summary'!$E$36:$E$135,COLUMN(BH1),1)</f>
        <v/>
      </c>
      <c r="BJ7" t="str" cm="1">
        <f t="array" ref="BJ7">INDEX('Capacity Summary'!$E$36:$E$135,COLUMN(BI1),1)</f>
        <v/>
      </c>
      <c r="BK7" t="str" cm="1">
        <f t="array" ref="BK7">INDEX('Capacity Summary'!$E$36:$E$135,COLUMN(BJ1),1)</f>
        <v/>
      </c>
      <c r="BL7" t="str" cm="1">
        <f t="array" ref="BL7">INDEX('Capacity Summary'!$E$36:$E$135,COLUMN(BK1),1)</f>
        <v/>
      </c>
      <c r="BM7" t="str" cm="1">
        <f t="array" ref="BM7">INDEX('Capacity Summary'!$E$36:$E$135,COLUMN(BL1),1)</f>
        <v/>
      </c>
      <c r="BN7" t="str" cm="1">
        <f t="array" ref="BN7">INDEX('Capacity Summary'!$E$36:$E$135,COLUMN(BM1),1)</f>
        <v/>
      </c>
      <c r="BO7" t="str" cm="1">
        <f t="array" ref="BO7">INDEX('Capacity Summary'!$E$36:$E$135,COLUMN(BN1),1)</f>
        <v/>
      </c>
      <c r="BP7" t="str" cm="1">
        <f t="array" ref="BP7">INDEX('Capacity Summary'!$E$36:$E$135,COLUMN(BO1),1)</f>
        <v/>
      </c>
      <c r="BQ7" t="str" cm="1">
        <f t="array" ref="BQ7">INDEX('Capacity Summary'!$E$36:$E$135,COLUMN(BP1),1)</f>
        <v/>
      </c>
      <c r="BR7" t="str" cm="1">
        <f t="array" ref="BR7">INDEX('Capacity Summary'!$E$36:$E$135,COLUMN(BQ1),1)</f>
        <v/>
      </c>
      <c r="BS7" t="str" cm="1">
        <f t="array" ref="BS7">INDEX('Capacity Summary'!$E$36:$E$135,COLUMN(BR1),1)</f>
        <v/>
      </c>
      <c r="BT7" t="str" cm="1">
        <f t="array" ref="BT7">INDEX('Capacity Summary'!$E$36:$E$135,COLUMN(BS1),1)</f>
        <v/>
      </c>
      <c r="BU7" t="str" cm="1">
        <f t="array" ref="BU7">INDEX('Capacity Summary'!$E$36:$E$135,COLUMN(BT1),1)</f>
        <v/>
      </c>
      <c r="BV7" t="str" cm="1">
        <f t="array" ref="BV7">INDEX('Capacity Summary'!$E$36:$E$135,COLUMN(BU1),1)</f>
        <v/>
      </c>
      <c r="BW7" t="str" cm="1">
        <f t="array" ref="BW7">INDEX('Capacity Summary'!$E$36:$E$135,COLUMN(BV1),1)</f>
        <v/>
      </c>
      <c r="BX7" t="str" cm="1">
        <f t="array" ref="BX7">INDEX('Capacity Summary'!$E$36:$E$135,COLUMN(BW1),1)</f>
        <v/>
      </c>
      <c r="BY7" t="str" cm="1">
        <f t="array" ref="BY7">INDEX('Capacity Summary'!$E$36:$E$135,COLUMN(BX1),1)</f>
        <v/>
      </c>
      <c r="BZ7" t="str" cm="1">
        <f t="array" ref="BZ7">INDEX('Capacity Summary'!$E$36:$E$135,COLUMN(BY1),1)</f>
        <v/>
      </c>
      <c r="CA7" t="str" cm="1">
        <f t="array" ref="CA7">INDEX('Capacity Summary'!$E$36:$E$135,COLUMN(BZ1),1)</f>
        <v/>
      </c>
      <c r="CB7" t="str" cm="1">
        <f t="array" ref="CB7">INDEX('Capacity Summary'!$E$36:$E$135,COLUMN(CA1),1)</f>
        <v/>
      </c>
      <c r="CC7" t="str" cm="1">
        <f t="array" ref="CC7">INDEX('Capacity Summary'!$E$36:$E$135,COLUMN(CB1),1)</f>
        <v/>
      </c>
      <c r="CD7" t="str" cm="1">
        <f t="array" ref="CD7">INDEX('Capacity Summary'!$E$36:$E$135,COLUMN(CC1),1)</f>
        <v/>
      </c>
      <c r="CE7" t="str" cm="1">
        <f t="array" ref="CE7">INDEX('Capacity Summary'!$E$36:$E$135,COLUMN(CD1),1)</f>
        <v/>
      </c>
      <c r="CF7" t="str" cm="1">
        <f t="array" ref="CF7">INDEX('Capacity Summary'!$E$36:$E$135,COLUMN(CE1),1)</f>
        <v/>
      </c>
      <c r="CG7" t="str" cm="1">
        <f t="array" ref="CG7">INDEX('Capacity Summary'!$E$36:$E$135,COLUMN(CF1),1)</f>
        <v/>
      </c>
      <c r="CH7" t="str" cm="1">
        <f t="array" ref="CH7">INDEX('Capacity Summary'!$E$36:$E$135,COLUMN(CG1),1)</f>
        <v/>
      </c>
      <c r="CI7" t="str" cm="1">
        <f t="array" ref="CI7">INDEX('Capacity Summary'!$E$36:$E$135,COLUMN(CH1),1)</f>
        <v/>
      </c>
      <c r="CJ7" t="str" cm="1">
        <f t="array" ref="CJ7">INDEX('Capacity Summary'!$E$36:$E$135,COLUMN(CI1),1)</f>
        <v/>
      </c>
      <c r="CK7" t="str" cm="1">
        <f t="array" ref="CK7">INDEX('Capacity Summary'!$E$36:$E$135,COLUMN(CJ1),1)</f>
        <v/>
      </c>
      <c r="CL7" t="str" cm="1">
        <f t="array" ref="CL7">INDEX('Capacity Summary'!$E$36:$E$135,COLUMN(CK1),1)</f>
        <v/>
      </c>
      <c r="CM7" t="str" cm="1">
        <f t="array" ref="CM7">INDEX('Capacity Summary'!$E$36:$E$135,COLUMN(CL1),1)</f>
        <v/>
      </c>
      <c r="CN7" t="str" cm="1">
        <f t="array" ref="CN7">INDEX('Capacity Summary'!$E$36:$E$135,COLUMN(CM1),1)</f>
        <v/>
      </c>
      <c r="CO7" t="str" cm="1">
        <f t="array" ref="CO7">INDEX('Capacity Summary'!$E$36:$E$135,COLUMN(CN1),1)</f>
        <v/>
      </c>
      <c r="CP7" t="str" cm="1">
        <f t="array" ref="CP7">INDEX('Capacity Summary'!$E$36:$E$135,COLUMN(CO1),1)</f>
        <v/>
      </c>
      <c r="CQ7" t="str" cm="1">
        <f t="array" ref="CQ7">INDEX('Capacity Summary'!$E$36:$E$135,COLUMN(CP1),1)</f>
        <v/>
      </c>
      <c r="CR7" t="str" cm="1">
        <f t="array" ref="CR7">INDEX('Capacity Summary'!$E$36:$E$135,COLUMN(CQ1),1)</f>
        <v/>
      </c>
      <c r="CS7" t="str" cm="1">
        <f t="array" ref="CS7">INDEX('Capacity Summary'!$E$36:$E$135,COLUMN(CR1),1)</f>
        <v/>
      </c>
      <c r="CT7" t="str" cm="1">
        <f t="array" ref="CT7">INDEX('Capacity Summary'!$E$36:$E$135,COLUMN(CS1),1)</f>
        <v/>
      </c>
      <c r="CU7" t="str" cm="1">
        <f t="array" ref="CU7">INDEX('Capacity Summary'!$E$36:$E$135,COLUMN(CT1),1)</f>
        <v/>
      </c>
      <c r="CV7" t="str" cm="1">
        <f t="array" ref="CV7">INDEX('Capacity Summary'!$E$36:$E$135,COLUMN(CU1),1)</f>
        <v/>
      </c>
      <c r="CW7" t="str" cm="1">
        <f t="array" ref="CW7">INDEX('Capacity Summary'!$E$36:$E$135,COLUMN(CV1),1)</f>
        <v/>
      </c>
    </row>
    <row r="8" spans="1:101" x14ac:dyDescent="0.25">
      <c r="A8" t="s">
        <v>249</v>
      </c>
      <c r="B8" t="e">
        <f>MIN(B3,((B3*B2)/B7))</f>
        <v>#VALUE!</v>
      </c>
      <c r="C8" t="e">
        <f t="shared" ref="C8:AT8" si="6">MIN(C3,((C3*C2)/C7))</f>
        <v>#VALUE!</v>
      </c>
      <c r="D8" t="e">
        <f t="shared" si="6"/>
        <v>#VALUE!</v>
      </c>
      <c r="E8" t="e">
        <f t="shared" si="6"/>
        <v>#VALUE!</v>
      </c>
      <c r="F8" t="e">
        <f t="shared" si="6"/>
        <v>#VALUE!</v>
      </c>
      <c r="G8" t="e">
        <f t="shared" si="6"/>
        <v>#VALUE!</v>
      </c>
      <c r="H8" t="e">
        <f t="shared" si="6"/>
        <v>#VALUE!</v>
      </c>
      <c r="I8" t="e">
        <f t="shared" si="6"/>
        <v>#VALUE!</v>
      </c>
      <c r="J8" t="e">
        <f t="shared" si="6"/>
        <v>#VALUE!</v>
      </c>
      <c r="K8" t="e">
        <f t="shared" si="6"/>
        <v>#VALUE!</v>
      </c>
      <c r="L8" t="e">
        <f t="shared" si="6"/>
        <v>#VALUE!</v>
      </c>
      <c r="M8" t="e">
        <f t="shared" si="6"/>
        <v>#VALUE!</v>
      </c>
      <c r="N8" t="e">
        <f t="shared" si="6"/>
        <v>#VALUE!</v>
      </c>
      <c r="O8" t="e">
        <f t="shared" si="6"/>
        <v>#VALUE!</v>
      </c>
      <c r="P8" t="e">
        <f t="shared" si="6"/>
        <v>#VALUE!</v>
      </c>
      <c r="Q8" t="e">
        <f t="shared" si="6"/>
        <v>#VALUE!</v>
      </c>
      <c r="R8" t="e">
        <f t="shared" si="6"/>
        <v>#VALUE!</v>
      </c>
      <c r="S8" t="e">
        <f t="shared" si="6"/>
        <v>#VALUE!</v>
      </c>
      <c r="T8" t="e">
        <f t="shared" si="6"/>
        <v>#VALUE!</v>
      </c>
      <c r="U8" t="e">
        <f t="shared" si="6"/>
        <v>#VALUE!</v>
      </c>
      <c r="V8" t="e">
        <f t="shared" si="6"/>
        <v>#VALUE!</v>
      </c>
      <c r="W8" t="e">
        <f t="shared" si="6"/>
        <v>#VALUE!</v>
      </c>
      <c r="X8" t="e">
        <f t="shared" si="6"/>
        <v>#VALUE!</v>
      </c>
      <c r="Y8" t="e">
        <f t="shared" si="6"/>
        <v>#VALUE!</v>
      </c>
      <c r="Z8" t="e">
        <f t="shared" si="6"/>
        <v>#VALUE!</v>
      </c>
      <c r="AA8" t="e">
        <f t="shared" si="6"/>
        <v>#VALUE!</v>
      </c>
      <c r="AB8" t="e">
        <f t="shared" si="6"/>
        <v>#VALUE!</v>
      </c>
      <c r="AC8" t="e">
        <f t="shared" si="6"/>
        <v>#VALUE!</v>
      </c>
      <c r="AD8" t="e">
        <f t="shared" si="6"/>
        <v>#VALUE!</v>
      </c>
      <c r="AE8" t="e">
        <f t="shared" si="6"/>
        <v>#VALUE!</v>
      </c>
      <c r="AF8" t="e">
        <f t="shared" si="6"/>
        <v>#VALUE!</v>
      </c>
      <c r="AG8" t="e">
        <f t="shared" si="6"/>
        <v>#VALUE!</v>
      </c>
      <c r="AH8" t="e">
        <f t="shared" si="6"/>
        <v>#VALUE!</v>
      </c>
      <c r="AI8" t="e">
        <f t="shared" si="6"/>
        <v>#VALUE!</v>
      </c>
      <c r="AJ8" t="e">
        <f t="shared" si="6"/>
        <v>#VALUE!</v>
      </c>
      <c r="AK8" t="e">
        <f t="shared" si="6"/>
        <v>#VALUE!</v>
      </c>
      <c r="AL8" t="e">
        <f t="shared" si="6"/>
        <v>#VALUE!</v>
      </c>
      <c r="AM8" t="e">
        <f t="shared" si="6"/>
        <v>#VALUE!</v>
      </c>
      <c r="AN8" t="e">
        <f t="shared" si="6"/>
        <v>#VALUE!</v>
      </c>
      <c r="AO8" t="e">
        <f t="shared" si="6"/>
        <v>#VALUE!</v>
      </c>
      <c r="AP8" t="e">
        <f t="shared" si="6"/>
        <v>#VALUE!</v>
      </c>
      <c r="AQ8" t="e">
        <f t="shared" si="6"/>
        <v>#VALUE!</v>
      </c>
      <c r="AR8" t="e">
        <f t="shared" si="6"/>
        <v>#VALUE!</v>
      </c>
      <c r="AS8" t="e">
        <f t="shared" si="6"/>
        <v>#VALUE!</v>
      </c>
      <c r="AT8" t="e">
        <f t="shared" si="6"/>
        <v>#VALUE!</v>
      </c>
      <c r="AU8" t="e">
        <f t="shared" ref="AU8:BZ8" si="7">MIN(AU3,((AU3*AU2)/AU7))</f>
        <v>#VALUE!</v>
      </c>
      <c r="AV8" t="e">
        <f t="shared" si="7"/>
        <v>#VALUE!</v>
      </c>
      <c r="AW8" t="e">
        <f t="shared" si="7"/>
        <v>#VALUE!</v>
      </c>
      <c r="AX8" t="e">
        <f t="shared" si="7"/>
        <v>#VALUE!</v>
      </c>
      <c r="AY8" t="e">
        <f t="shared" si="7"/>
        <v>#VALUE!</v>
      </c>
      <c r="AZ8" t="e">
        <f t="shared" si="7"/>
        <v>#VALUE!</v>
      </c>
      <c r="BA8" t="e">
        <f t="shared" si="7"/>
        <v>#VALUE!</v>
      </c>
      <c r="BB8" t="e">
        <f t="shared" si="7"/>
        <v>#VALUE!</v>
      </c>
      <c r="BC8" t="e">
        <f t="shared" si="7"/>
        <v>#VALUE!</v>
      </c>
      <c r="BD8" t="e">
        <f t="shared" si="7"/>
        <v>#VALUE!</v>
      </c>
      <c r="BE8" t="e">
        <f t="shared" si="7"/>
        <v>#VALUE!</v>
      </c>
      <c r="BF8" t="e">
        <f t="shared" si="7"/>
        <v>#VALUE!</v>
      </c>
      <c r="BG8" t="e">
        <f t="shared" si="7"/>
        <v>#VALUE!</v>
      </c>
      <c r="BH8" t="e">
        <f t="shared" si="7"/>
        <v>#VALUE!</v>
      </c>
      <c r="BI8" t="e">
        <f t="shared" si="7"/>
        <v>#VALUE!</v>
      </c>
      <c r="BJ8" t="e">
        <f t="shared" si="7"/>
        <v>#VALUE!</v>
      </c>
      <c r="BK8" t="e">
        <f t="shared" si="7"/>
        <v>#VALUE!</v>
      </c>
      <c r="BL8" t="e">
        <f t="shared" si="7"/>
        <v>#VALUE!</v>
      </c>
      <c r="BM8" t="e">
        <f t="shared" si="7"/>
        <v>#VALUE!</v>
      </c>
      <c r="BN8" t="e">
        <f t="shared" si="7"/>
        <v>#VALUE!</v>
      </c>
      <c r="BO8" t="e">
        <f t="shared" si="7"/>
        <v>#VALUE!</v>
      </c>
      <c r="BP8" t="e">
        <f t="shared" si="7"/>
        <v>#VALUE!</v>
      </c>
      <c r="BQ8" t="e">
        <f t="shared" si="7"/>
        <v>#VALUE!</v>
      </c>
      <c r="BR8" t="e">
        <f t="shared" si="7"/>
        <v>#VALUE!</v>
      </c>
      <c r="BS8" t="e">
        <f t="shared" si="7"/>
        <v>#VALUE!</v>
      </c>
      <c r="BT8" t="e">
        <f t="shared" si="7"/>
        <v>#VALUE!</v>
      </c>
      <c r="BU8" t="e">
        <f t="shared" si="7"/>
        <v>#VALUE!</v>
      </c>
      <c r="BV8" t="e">
        <f t="shared" si="7"/>
        <v>#VALUE!</v>
      </c>
      <c r="BW8" t="e">
        <f t="shared" si="7"/>
        <v>#VALUE!</v>
      </c>
      <c r="BX8" t="e">
        <f t="shared" si="7"/>
        <v>#VALUE!</v>
      </c>
      <c r="BY8" t="e">
        <f t="shared" si="7"/>
        <v>#VALUE!</v>
      </c>
      <c r="BZ8" t="e">
        <f t="shared" si="7"/>
        <v>#VALUE!</v>
      </c>
      <c r="CA8" t="e">
        <f t="shared" ref="CA8:DF8" si="8">MIN(CA3,((CA3*CA2)/CA7))</f>
        <v>#VALUE!</v>
      </c>
      <c r="CB8" t="e">
        <f t="shared" si="8"/>
        <v>#VALUE!</v>
      </c>
      <c r="CC8" t="e">
        <f t="shared" si="8"/>
        <v>#VALUE!</v>
      </c>
      <c r="CD8" t="e">
        <f t="shared" si="8"/>
        <v>#VALUE!</v>
      </c>
      <c r="CE8" t="e">
        <f t="shared" si="8"/>
        <v>#VALUE!</v>
      </c>
      <c r="CF8" t="e">
        <f t="shared" si="8"/>
        <v>#VALUE!</v>
      </c>
      <c r="CG8" t="e">
        <f t="shared" si="8"/>
        <v>#VALUE!</v>
      </c>
      <c r="CH8" t="e">
        <f t="shared" si="8"/>
        <v>#VALUE!</v>
      </c>
      <c r="CI8" t="e">
        <f t="shared" si="8"/>
        <v>#VALUE!</v>
      </c>
      <c r="CJ8" t="e">
        <f t="shared" si="8"/>
        <v>#VALUE!</v>
      </c>
      <c r="CK8" t="e">
        <f t="shared" si="8"/>
        <v>#VALUE!</v>
      </c>
      <c r="CL8" t="e">
        <f t="shared" si="8"/>
        <v>#VALUE!</v>
      </c>
      <c r="CM8" t="e">
        <f t="shared" si="8"/>
        <v>#VALUE!</v>
      </c>
      <c r="CN8" t="e">
        <f t="shared" si="8"/>
        <v>#VALUE!</v>
      </c>
      <c r="CO8" t="e">
        <f t="shared" si="8"/>
        <v>#VALUE!</v>
      </c>
      <c r="CP8" t="e">
        <f t="shared" si="8"/>
        <v>#VALUE!</v>
      </c>
      <c r="CQ8" t="e">
        <f t="shared" si="8"/>
        <v>#VALUE!</v>
      </c>
      <c r="CR8" t="e">
        <f t="shared" si="8"/>
        <v>#VALUE!</v>
      </c>
      <c r="CS8" t="e">
        <f t="shared" si="8"/>
        <v>#VALUE!</v>
      </c>
      <c r="CT8" t="e">
        <f t="shared" si="8"/>
        <v>#VALUE!</v>
      </c>
      <c r="CU8" t="e">
        <f t="shared" si="8"/>
        <v>#VALUE!</v>
      </c>
      <c r="CV8" t="e">
        <f t="shared" si="8"/>
        <v>#VALUE!</v>
      </c>
      <c r="CW8" t="e">
        <f t="shared" si="8"/>
        <v>#VALUE!</v>
      </c>
    </row>
    <row r="9" spans="1:101" x14ac:dyDescent="0.25">
      <c r="A9" t="s">
        <v>254</v>
      </c>
      <c r="B9" t="e">
        <f>B8/B5</f>
        <v>#VALUE!</v>
      </c>
      <c r="C9" t="e">
        <f t="shared" ref="C9:AT9" si="9">C8/C5</f>
        <v>#VALUE!</v>
      </c>
      <c r="D9" t="e">
        <f t="shared" si="9"/>
        <v>#VALUE!</v>
      </c>
      <c r="E9" t="e">
        <f t="shared" si="9"/>
        <v>#VALUE!</v>
      </c>
      <c r="F9" t="e">
        <f t="shared" si="9"/>
        <v>#VALUE!</v>
      </c>
      <c r="G9" t="e">
        <f t="shared" si="9"/>
        <v>#VALUE!</v>
      </c>
      <c r="H9" t="e">
        <f t="shared" si="9"/>
        <v>#VALUE!</v>
      </c>
      <c r="I9" t="e">
        <f t="shared" si="9"/>
        <v>#VALUE!</v>
      </c>
      <c r="J9" t="e">
        <f t="shared" si="9"/>
        <v>#VALUE!</v>
      </c>
      <c r="K9" t="e">
        <f t="shared" si="9"/>
        <v>#VALUE!</v>
      </c>
      <c r="L9" t="e">
        <f t="shared" si="9"/>
        <v>#VALUE!</v>
      </c>
      <c r="M9" t="e">
        <f t="shared" si="9"/>
        <v>#VALUE!</v>
      </c>
      <c r="N9" t="e">
        <f t="shared" si="9"/>
        <v>#VALUE!</v>
      </c>
      <c r="O9" t="e">
        <f t="shared" si="9"/>
        <v>#VALUE!</v>
      </c>
      <c r="P9" t="e">
        <f t="shared" si="9"/>
        <v>#VALUE!</v>
      </c>
      <c r="Q9" t="e">
        <f t="shared" si="9"/>
        <v>#VALUE!</v>
      </c>
      <c r="R9" t="e">
        <f t="shared" si="9"/>
        <v>#VALUE!</v>
      </c>
      <c r="S9" t="e">
        <f t="shared" si="9"/>
        <v>#VALUE!</v>
      </c>
      <c r="T9" t="e">
        <f t="shared" si="9"/>
        <v>#VALUE!</v>
      </c>
      <c r="U9" t="e">
        <f t="shared" si="9"/>
        <v>#VALUE!</v>
      </c>
      <c r="V9" t="e">
        <f t="shared" si="9"/>
        <v>#VALUE!</v>
      </c>
      <c r="W9" t="e">
        <f t="shared" si="9"/>
        <v>#VALUE!</v>
      </c>
      <c r="X9" t="e">
        <f t="shared" si="9"/>
        <v>#VALUE!</v>
      </c>
      <c r="Y9" t="e">
        <f t="shared" si="9"/>
        <v>#VALUE!</v>
      </c>
      <c r="Z9" t="e">
        <f t="shared" si="9"/>
        <v>#VALUE!</v>
      </c>
      <c r="AA9" t="e">
        <f t="shared" si="9"/>
        <v>#VALUE!</v>
      </c>
      <c r="AB9" t="e">
        <f t="shared" si="9"/>
        <v>#VALUE!</v>
      </c>
      <c r="AC9" t="e">
        <f t="shared" si="9"/>
        <v>#VALUE!</v>
      </c>
      <c r="AD9" t="e">
        <f t="shared" si="9"/>
        <v>#VALUE!</v>
      </c>
      <c r="AE9" t="e">
        <f t="shared" si="9"/>
        <v>#VALUE!</v>
      </c>
      <c r="AF9" t="e">
        <f t="shared" si="9"/>
        <v>#VALUE!</v>
      </c>
      <c r="AG9" t="e">
        <f t="shared" si="9"/>
        <v>#VALUE!</v>
      </c>
      <c r="AH9" t="e">
        <f t="shared" si="9"/>
        <v>#VALUE!</v>
      </c>
      <c r="AI9" t="e">
        <f t="shared" si="9"/>
        <v>#VALUE!</v>
      </c>
      <c r="AJ9" t="e">
        <f t="shared" si="9"/>
        <v>#VALUE!</v>
      </c>
      <c r="AK9" t="e">
        <f t="shared" si="9"/>
        <v>#VALUE!</v>
      </c>
      <c r="AL9" t="e">
        <f t="shared" si="9"/>
        <v>#VALUE!</v>
      </c>
      <c r="AM9" t="e">
        <f t="shared" si="9"/>
        <v>#VALUE!</v>
      </c>
      <c r="AN9" t="e">
        <f t="shared" si="9"/>
        <v>#VALUE!</v>
      </c>
      <c r="AO9" t="e">
        <f t="shared" si="9"/>
        <v>#VALUE!</v>
      </c>
      <c r="AP9" t="e">
        <f t="shared" si="9"/>
        <v>#VALUE!</v>
      </c>
      <c r="AQ9" t="e">
        <f t="shared" si="9"/>
        <v>#VALUE!</v>
      </c>
      <c r="AR9" t="e">
        <f t="shared" si="9"/>
        <v>#VALUE!</v>
      </c>
      <c r="AS9" t="e">
        <f t="shared" si="9"/>
        <v>#VALUE!</v>
      </c>
      <c r="AT9" t="e">
        <f t="shared" si="9"/>
        <v>#VALUE!</v>
      </c>
      <c r="AU9" t="e">
        <f t="shared" ref="AU9:BZ9" si="10">AU8/AU5</f>
        <v>#VALUE!</v>
      </c>
      <c r="AV9" t="e">
        <f t="shared" si="10"/>
        <v>#VALUE!</v>
      </c>
      <c r="AW9" t="e">
        <f t="shared" si="10"/>
        <v>#VALUE!</v>
      </c>
      <c r="AX9" t="e">
        <f t="shared" si="10"/>
        <v>#VALUE!</v>
      </c>
      <c r="AY9" t="e">
        <f t="shared" si="10"/>
        <v>#VALUE!</v>
      </c>
      <c r="AZ9" t="e">
        <f t="shared" si="10"/>
        <v>#VALUE!</v>
      </c>
      <c r="BA9" t="e">
        <f t="shared" si="10"/>
        <v>#VALUE!</v>
      </c>
      <c r="BB9" t="e">
        <f t="shared" si="10"/>
        <v>#VALUE!</v>
      </c>
      <c r="BC9" t="e">
        <f t="shared" si="10"/>
        <v>#VALUE!</v>
      </c>
      <c r="BD9" t="e">
        <f t="shared" si="10"/>
        <v>#VALUE!</v>
      </c>
      <c r="BE9" t="e">
        <f t="shared" si="10"/>
        <v>#VALUE!</v>
      </c>
      <c r="BF9" t="e">
        <f t="shared" si="10"/>
        <v>#VALUE!</v>
      </c>
      <c r="BG9" t="e">
        <f t="shared" si="10"/>
        <v>#VALUE!</v>
      </c>
      <c r="BH9" t="e">
        <f t="shared" si="10"/>
        <v>#VALUE!</v>
      </c>
      <c r="BI9" t="e">
        <f t="shared" si="10"/>
        <v>#VALUE!</v>
      </c>
      <c r="BJ9" t="e">
        <f t="shared" si="10"/>
        <v>#VALUE!</v>
      </c>
      <c r="BK9" t="e">
        <f t="shared" si="10"/>
        <v>#VALUE!</v>
      </c>
      <c r="BL9" t="e">
        <f t="shared" si="10"/>
        <v>#VALUE!</v>
      </c>
      <c r="BM9" t="e">
        <f t="shared" si="10"/>
        <v>#VALUE!</v>
      </c>
      <c r="BN9" t="e">
        <f t="shared" si="10"/>
        <v>#VALUE!</v>
      </c>
      <c r="BO9" t="e">
        <f t="shared" si="10"/>
        <v>#VALUE!</v>
      </c>
      <c r="BP9" t="e">
        <f t="shared" si="10"/>
        <v>#VALUE!</v>
      </c>
      <c r="BQ9" t="e">
        <f t="shared" si="10"/>
        <v>#VALUE!</v>
      </c>
      <c r="BR9" t="e">
        <f t="shared" si="10"/>
        <v>#VALUE!</v>
      </c>
      <c r="BS9" t="e">
        <f t="shared" si="10"/>
        <v>#VALUE!</v>
      </c>
      <c r="BT9" t="e">
        <f t="shared" si="10"/>
        <v>#VALUE!</v>
      </c>
      <c r="BU9" t="e">
        <f t="shared" si="10"/>
        <v>#VALUE!</v>
      </c>
      <c r="BV9" t="e">
        <f t="shared" si="10"/>
        <v>#VALUE!</v>
      </c>
      <c r="BW9" t="e">
        <f t="shared" si="10"/>
        <v>#VALUE!</v>
      </c>
      <c r="BX9" t="e">
        <f t="shared" si="10"/>
        <v>#VALUE!</v>
      </c>
      <c r="BY9" t="e">
        <f t="shared" si="10"/>
        <v>#VALUE!</v>
      </c>
      <c r="BZ9" t="e">
        <f t="shared" si="10"/>
        <v>#VALUE!</v>
      </c>
      <c r="CA9" t="e">
        <f t="shared" ref="CA9:DF9" si="11">CA8/CA5</f>
        <v>#VALUE!</v>
      </c>
      <c r="CB9" t="e">
        <f t="shared" si="11"/>
        <v>#VALUE!</v>
      </c>
      <c r="CC9" t="e">
        <f t="shared" si="11"/>
        <v>#VALUE!</v>
      </c>
      <c r="CD9" t="e">
        <f t="shared" si="11"/>
        <v>#VALUE!</v>
      </c>
      <c r="CE9" t="e">
        <f t="shared" si="11"/>
        <v>#VALUE!</v>
      </c>
      <c r="CF9" t="e">
        <f t="shared" si="11"/>
        <v>#VALUE!</v>
      </c>
      <c r="CG9" t="e">
        <f t="shared" si="11"/>
        <v>#VALUE!</v>
      </c>
      <c r="CH9" t="e">
        <f t="shared" si="11"/>
        <v>#VALUE!</v>
      </c>
      <c r="CI9" t="e">
        <f t="shared" si="11"/>
        <v>#VALUE!</v>
      </c>
      <c r="CJ9" t="e">
        <f t="shared" si="11"/>
        <v>#VALUE!</v>
      </c>
      <c r="CK9" t="e">
        <f t="shared" si="11"/>
        <v>#VALUE!</v>
      </c>
      <c r="CL9" t="e">
        <f t="shared" si="11"/>
        <v>#VALUE!</v>
      </c>
      <c r="CM9" t="e">
        <f t="shared" si="11"/>
        <v>#VALUE!</v>
      </c>
      <c r="CN9" t="e">
        <f t="shared" si="11"/>
        <v>#VALUE!</v>
      </c>
      <c r="CO9" t="e">
        <f t="shared" si="11"/>
        <v>#VALUE!</v>
      </c>
      <c r="CP9" t="e">
        <f t="shared" si="11"/>
        <v>#VALUE!</v>
      </c>
      <c r="CQ9" t="e">
        <f t="shared" si="11"/>
        <v>#VALUE!</v>
      </c>
      <c r="CR9" t="e">
        <f t="shared" si="11"/>
        <v>#VALUE!</v>
      </c>
      <c r="CS9" t="e">
        <f t="shared" si="11"/>
        <v>#VALUE!</v>
      </c>
      <c r="CT9" t="e">
        <f t="shared" si="11"/>
        <v>#VALUE!</v>
      </c>
      <c r="CU9" t="e">
        <f t="shared" si="11"/>
        <v>#VALUE!</v>
      </c>
      <c r="CV9" t="e">
        <f t="shared" si="11"/>
        <v>#VALUE!</v>
      </c>
      <c r="CW9" t="e">
        <f t="shared" si="11"/>
        <v>#VALUE!</v>
      </c>
    </row>
    <row r="10" spans="1:101" x14ac:dyDescent="0.25">
      <c r="A10" t="s">
        <v>250</v>
      </c>
      <c r="B10" cm="1">
        <f t="array" ref="B10">INDEX(Capacity!$R$10:$R$109,COLUMN(A1),1)</f>
        <v>0</v>
      </c>
      <c r="C10" cm="1">
        <f t="array" ref="C10">INDEX(Capacity!$R$10:$R$109,COLUMN(B1),1)</f>
        <v>0</v>
      </c>
      <c r="D10" cm="1">
        <f t="array" ref="D10">INDEX(Capacity!$R$10:$R$109,COLUMN(C1),1)</f>
        <v>0</v>
      </c>
      <c r="E10" cm="1">
        <f t="array" ref="E10">INDEX(Capacity!$R$10:$R$109,COLUMN(D1),1)</f>
        <v>0</v>
      </c>
      <c r="F10" cm="1">
        <f t="array" ref="F10">INDEX(Capacity!$R$10:$R$109,COLUMN(E1),1)</f>
        <v>0</v>
      </c>
      <c r="G10" cm="1">
        <f t="array" ref="G10">INDEX(Capacity!$R$10:$R$109,COLUMN(F1),1)</f>
        <v>0</v>
      </c>
      <c r="H10" cm="1">
        <f t="array" ref="H10">INDEX(Capacity!$R$10:$R$109,COLUMN(G1),1)</f>
        <v>0</v>
      </c>
      <c r="I10" cm="1">
        <f t="array" ref="I10">INDEX(Capacity!$R$10:$R$109,COLUMN(H1),1)</f>
        <v>0</v>
      </c>
      <c r="J10" cm="1">
        <f t="array" ref="J10">INDEX(Capacity!$R$10:$R$109,COLUMN(I1),1)</f>
        <v>0</v>
      </c>
      <c r="K10" cm="1">
        <f t="array" ref="K10">INDEX(Capacity!$R$10:$R$109,COLUMN(J1),1)</f>
        <v>0</v>
      </c>
      <c r="L10" cm="1">
        <f t="array" ref="L10">INDEX(Capacity!$R$10:$R$109,COLUMN(K1),1)</f>
        <v>0</v>
      </c>
      <c r="M10" cm="1">
        <f t="array" ref="M10">INDEX(Capacity!$R$10:$R$109,COLUMN(L1),1)</f>
        <v>0</v>
      </c>
      <c r="N10" cm="1">
        <f t="array" ref="N10">INDEX(Capacity!$R$10:$R$109,COLUMN(M1),1)</f>
        <v>0</v>
      </c>
      <c r="O10" cm="1">
        <f t="array" ref="O10">INDEX(Capacity!$R$10:$R$109,COLUMN(N1),1)</f>
        <v>0</v>
      </c>
      <c r="P10" cm="1">
        <f t="array" ref="P10">INDEX(Capacity!$R$10:$R$109,COLUMN(O1),1)</f>
        <v>0</v>
      </c>
      <c r="Q10" cm="1">
        <f t="array" ref="Q10">INDEX(Capacity!$R$10:$R$109,COLUMN(P1),1)</f>
        <v>0</v>
      </c>
      <c r="R10" cm="1">
        <f t="array" ref="R10">INDEX(Capacity!$R$10:$R$109,COLUMN(Q1),1)</f>
        <v>0</v>
      </c>
      <c r="S10" cm="1">
        <f t="array" ref="S10">INDEX(Capacity!$R$10:$R$109,COLUMN(R1),1)</f>
        <v>0</v>
      </c>
      <c r="T10" cm="1">
        <f t="array" ref="T10">INDEX(Capacity!$R$10:$R$109,COLUMN(S1),1)</f>
        <v>0</v>
      </c>
      <c r="U10" cm="1">
        <f t="array" ref="U10">INDEX(Capacity!$R$10:$R$109,COLUMN(T1),1)</f>
        <v>0</v>
      </c>
      <c r="V10" cm="1">
        <f t="array" ref="V10">INDEX(Capacity!$R$10:$R$109,COLUMN(U1),1)</f>
        <v>0</v>
      </c>
      <c r="W10" cm="1">
        <f t="array" ref="W10">INDEX(Capacity!$R$10:$R$109,COLUMN(V1),1)</f>
        <v>0</v>
      </c>
      <c r="X10" cm="1">
        <f t="array" ref="X10">INDEX(Capacity!$R$10:$R$109,COLUMN(W1),1)</f>
        <v>0</v>
      </c>
      <c r="Y10" cm="1">
        <f t="array" ref="Y10">INDEX(Capacity!$R$10:$R$109,COLUMN(X1),1)</f>
        <v>0</v>
      </c>
      <c r="Z10" cm="1">
        <f t="array" ref="Z10">INDEX(Capacity!$R$10:$R$109,COLUMN(Y1),1)</f>
        <v>0</v>
      </c>
      <c r="AA10" cm="1">
        <f t="array" ref="AA10">INDEX(Capacity!$R$10:$R$109,COLUMN(Z1),1)</f>
        <v>0</v>
      </c>
      <c r="AB10" cm="1">
        <f t="array" ref="AB10">INDEX(Capacity!$R$10:$R$109,COLUMN(AA1),1)</f>
        <v>0</v>
      </c>
      <c r="AC10" cm="1">
        <f t="array" ref="AC10">INDEX(Capacity!$R$10:$R$109,COLUMN(AB1),1)</f>
        <v>0</v>
      </c>
      <c r="AD10" cm="1">
        <f t="array" ref="AD10">INDEX(Capacity!$R$10:$R$109,COLUMN(AC1),1)</f>
        <v>0</v>
      </c>
      <c r="AE10" cm="1">
        <f t="array" ref="AE10">INDEX(Capacity!$R$10:$R$109,COLUMN(AD1),1)</f>
        <v>0</v>
      </c>
      <c r="AF10" cm="1">
        <f t="array" ref="AF10">INDEX(Capacity!$R$10:$R$109,COLUMN(AE1),1)</f>
        <v>0</v>
      </c>
      <c r="AG10" cm="1">
        <f t="array" ref="AG10">INDEX(Capacity!$R$10:$R$109,COLUMN(AF1),1)</f>
        <v>0</v>
      </c>
      <c r="AH10" cm="1">
        <f t="array" ref="AH10">INDEX(Capacity!$R$10:$R$109,COLUMN(AG1),1)</f>
        <v>0</v>
      </c>
      <c r="AI10" cm="1">
        <f t="array" ref="AI10">INDEX(Capacity!$R$10:$R$109,COLUMN(AH1),1)</f>
        <v>0</v>
      </c>
      <c r="AJ10" cm="1">
        <f t="array" ref="AJ10">INDEX(Capacity!$R$10:$R$109,COLUMN(AI1),1)</f>
        <v>0</v>
      </c>
      <c r="AK10" cm="1">
        <f t="array" ref="AK10">INDEX(Capacity!$R$10:$R$109,COLUMN(AJ1),1)</f>
        <v>0</v>
      </c>
      <c r="AL10" cm="1">
        <f t="array" ref="AL10">INDEX(Capacity!$R$10:$R$109,COLUMN(AK1),1)</f>
        <v>0</v>
      </c>
      <c r="AM10" cm="1">
        <f t="array" ref="AM10">INDEX(Capacity!$R$10:$R$109,COLUMN(AL1),1)</f>
        <v>0</v>
      </c>
      <c r="AN10" cm="1">
        <f t="array" ref="AN10">INDEX(Capacity!$R$10:$R$109,COLUMN(AM1),1)</f>
        <v>0</v>
      </c>
      <c r="AO10" cm="1">
        <f t="array" ref="AO10">INDEX(Capacity!$R$10:$R$109,COLUMN(AN1),1)</f>
        <v>0</v>
      </c>
      <c r="AP10" cm="1">
        <f t="array" ref="AP10">INDEX(Capacity!$R$10:$R$109,COLUMN(AO1),1)</f>
        <v>0</v>
      </c>
      <c r="AQ10" cm="1">
        <f t="array" ref="AQ10">INDEX(Capacity!$R$10:$R$109,COLUMN(AP1),1)</f>
        <v>0</v>
      </c>
      <c r="AR10" cm="1">
        <f t="array" ref="AR10">INDEX(Capacity!$R$10:$R$109,COLUMN(AQ1),1)</f>
        <v>0</v>
      </c>
      <c r="AS10" cm="1">
        <f t="array" ref="AS10">INDEX(Capacity!$R$10:$R$109,COLUMN(AR1),1)</f>
        <v>0</v>
      </c>
      <c r="AT10" cm="1">
        <f t="array" ref="AT10">INDEX(Capacity!$R$10:$R$109,COLUMN(AS1),1)</f>
        <v>0</v>
      </c>
      <c r="AU10" cm="1">
        <f t="array" ref="AU10">INDEX(Capacity!$R$10:$R$109,COLUMN(AT1),1)</f>
        <v>0</v>
      </c>
      <c r="AV10" cm="1">
        <f t="array" ref="AV10">INDEX(Capacity!$R$10:$R$109,COLUMN(AU1),1)</f>
        <v>0</v>
      </c>
      <c r="AW10" cm="1">
        <f t="array" ref="AW10">INDEX(Capacity!$R$10:$R$109,COLUMN(AV1),1)</f>
        <v>0</v>
      </c>
      <c r="AX10" cm="1">
        <f t="array" ref="AX10">INDEX(Capacity!$R$10:$R$109,COLUMN(AW1),1)</f>
        <v>0</v>
      </c>
      <c r="AY10" cm="1">
        <f t="array" ref="AY10">INDEX(Capacity!$R$10:$R$109,COLUMN(AX1),1)</f>
        <v>0</v>
      </c>
      <c r="AZ10" cm="1">
        <f t="array" ref="AZ10">INDEX(Capacity!$R$10:$R$109,COLUMN(AY1),1)</f>
        <v>0</v>
      </c>
      <c r="BA10" cm="1">
        <f t="array" ref="BA10">INDEX(Capacity!$R$10:$R$109,COLUMN(AZ1),1)</f>
        <v>0</v>
      </c>
      <c r="BB10" cm="1">
        <f t="array" ref="BB10">INDEX(Capacity!$R$10:$R$109,COLUMN(BA1),1)</f>
        <v>0</v>
      </c>
      <c r="BC10" cm="1">
        <f t="array" ref="BC10">INDEX(Capacity!$R$10:$R$109,COLUMN(BB1),1)</f>
        <v>0</v>
      </c>
      <c r="BD10" cm="1">
        <f t="array" ref="BD10">INDEX(Capacity!$R$10:$R$109,COLUMN(BC1),1)</f>
        <v>0</v>
      </c>
      <c r="BE10" cm="1">
        <f t="array" ref="BE10">INDEX(Capacity!$R$10:$R$109,COLUMN(BD1),1)</f>
        <v>0</v>
      </c>
      <c r="BF10" cm="1">
        <f t="array" ref="BF10">INDEX(Capacity!$R$10:$R$109,COLUMN(BE1),1)</f>
        <v>0</v>
      </c>
      <c r="BG10" cm="1">
        <f t="array" ref="BG10">INDEX(Capacity!$R$10:$R$109,COLUMN(BF1),1)</f>
        <v>0</v>
      </c>
      <c r="BH10" cm="1">
        <f t="array" ref="BH10">INDEX(Capacity!$R$10:$R$109,COLUMN(BG1),1)</f>
        <v>0</v>
      </c>
      <c r="BI10" cm="1">
        <f t="array" ref="BI10">INDEX(Capacity!$R$10:$R$109,COLUMN(BH1),1)</f>
        <v>0</v>
      </c>
      <c r="BJ10" cm="1">
        <f t="array" ref="BJ10">INDEX(Capacity!$R$10:$R$109,COLUMN(BI1),1)</f>
        <v>0</v>
      </c>
      <c r="BK10" cm="1">
        <f t="array" ref="BK10">INDEX(Capacity!$R$10:$R$109,COLUMN(BJ1),1)</f>
        <v>0</v>
      </c>
      <c r="BL10" cm="1">
        <f t="array" ref="BL10">INDEX(Capacity!$R$10:$R$109,COLUMN(BK1),1)</f>
        <v>0</v>
      </c>
      <c r="BM10" cm="1">
        <f t="array" ref="BM10">INDEX(Capacity!$R$10:$R$109,COLUMN(BL1),1)</f>
        <v>0</v>
      </c>
      <c r="BN10" cm="1">
        <f t="array" ref="BN10">INDEX(Capacity!$R$10:$R$109,COLUMN(BM1),1)</f>
        <v>0</v>
      </c>
      <c r="BO10" cm="1">
        <f t="array" ref="BO10">INDEX(Capacity!$R$10:$R$109,COLUMN(BN1),1)</f>
        <v>0</v>
      </c>
      <c r="BP10" cm="1">
        <f t="array" ref="BP10">INDEX(Capacity!$R$10:$R$109,COLUMN(BO1),1)</f>
        <v>0</v>
      </c>
      <c r="BQ10" cm="1">
        <f t="array" ref="BQ10">INDEX(Capacity!$R$10:$R$109,COLUMN(BP1),1)</f>
        <v>0</v>
      </c>
      <c r="BR10" cm="1">
        <f t="array" ref="BR10">INDEX(Capacity!$R$10:$R$109,COLUMN(BQ1),1)</f>
        <v>0</v>
      </c>
      <c r="BS10" cm="1">
        <f t="array" ref="BS10">INDEX(Capacity!$R$10:$R$109,COLUMN(BR1),1)</f>
        <v>0</v>
      </c>
      <c r="BT10" cm="1">
        <f t="array" ref="BT10">INDEX(Capacity!$R$10:$R$109,COLUMN(BS1),1)</f>
        <v>0</v>
      </c>
      <c r="BU10" cm="1">
        <f t="array" ref="BU10">INDEX(Capacity!$R$10:$R$109,COLUMN(BT1),1)</f>
        <v>0</v>
      </c>
      <c r="BV10" cm="1">
        <f t="array" ref="BV10">INDEX(Capacity!$R$10:$R$109,COLUMN(BU1),1)</f>
        <v>0</v>
      </c>
      <c r="BW10" cm="1">
        <f t="array" ref="BW10">INDEX(Capacity!$R$10:$R$109,COLUMN(BV1),1)</f>
        <v>0</v>
      </c>
      <c r="BX10" cm="1">
        <f t="array" ref="BX10">INDEX(Capacity!$R$10:$R$109,COLUMN(BW1),1)</f>
        <v>0</v>
      </c>
      <c r="BY10" cm="1">
        <f t="array" ref="BY10">INDEX(Capacity!$R$10:$R$109,COLUMN(BX1),1)</f>
        <v>0</v>
      </c>
      <c r="BZ10" cm="1">
        <f t="array" ref="BZ10">INDEX(Capacity!$R$10:$R$109,COLUMN(BY1),1)</f>
        <v>0</v>
      </c>
      <c r="CA10" cm="1">
        <f t="array" ref="CA10">INDEX(Capacity!$R$10:$R$109,COLUMN(BZ1),1)</f>
        <v>0</v>
      </c>
      <c r="CB10" cm="1">
        <f t="array" ref="CB10">INDEX(Capacity!$R$10:$R$109,COLUMN(CA1),1)</f>
        <v>0</v>
      </c>
      <c r="CC10" cm="1">
        <f t="array" ref="CC10">INDEX(Capacity!$R$10:$R$109,COLUMN(CB1),1)</f>
        <v>0</v>
      </c>
      <c r="CD10" cm="1">
        <f t="array" ref="CD10">INDEX(Capacity!$R$10:$R$109,COLUMN(CC1),1)</f>
        <v>0</v>
      </c>
      <c r="CE10" cm="1">
        <f t="array" ref="CE10">INDEX(Capacity!$R$10:$R$109,COLUMN(CD1),1)</f>
        <v>0</v>
      </c>
      <c r="CF10" cm="1">
        <f t="array" ref="CF10">INDEX(Capacity!$R$10:$R$109,COLUMN(CE1),1)</f>
        <v>0</v>
      </c>
      <c r="CG10" cm="1">
        <f t="array" ref="CG10">INDEX(Capacity!$R$10:$R$109,COLUMN(CF1),1)</f>
        <v>0</v>
      </c>
      <c r="CH10" cm="1">
        <f t="array" ref="CH10">INDEX(Capacity!$R$10:$R$109,COLUMN(CG1),1)</f>
        <v>0</v>
      </c>
      <c r="CI10" cm="1">
        <f t="array" ref="CI10">INDEX(Capacity!$R$10:$R$109,COLUMN(CH1),1)</f>
        <v>0</v>
      </c>
      <c r="CJ10" cm="1">
        <f t="array" ref="CJ10">INDEX(Capacity!$R$10:$R$109,COLUMN(CI1),1)</f>
        <v>0</v>
      </c>
      <c r="CK10" cm="1">
        <f t="array" ref="CK10">INDEX(Capacity!$R$10:$R$109,COLUMN(CJ1),1)</f>
        <v>0</v>
      </c>
      <c r="CL10" cm="1">
        <f t="array" ref="CL10">INDEX(Capacity!$R$10:$R$109,COLUMN(CK1),1)</f>
        <v>0</v>
      </c>
      <c r="CM10" cm="1">
        <f t="array" ref="CM10">INDEX(Capacity!$R$10:$R$109,COLUMN(CL1),1)</f>
        <v>0</v>
      </c>
      <c r="CN10" cm="1">
        <f t="array" ref="CN10">INDEX(Capacity!$R$10:$R$109,COLUMN(CM1),1)</f>
        <v>0</v>
      </c>
      <c r="CO10" cm="1">
        <f t="array" ref="CO10">INDEX(Capacity!$R$10:$R$109,COLUMN(CN1),1)</f>
        <v>0</v>
      </c>
      <c r="CP10" cm="1">
        <f t="array" ref="CP10">INDEX(Capacity!$R$10:$R$109,COLUMN(CO1),1)</f>
        <v>0</v>
      </c>
      <c r="CQ10" cm="1">
        <f t="array" ref="CQ10">INDEX(Capacity!$R$10:$R$109,COLUMN(CP1),1)</f>
        <v>0</v>
      </c>
      <c r="CR10" cm="1">
        <f t="array" ref="CR10">INDEX(Capacity!$R$10:$R$109,COLUMN(CQ1),1)</f>
        <v>0</v>
      </c>
      <c r="CS10" cm="1">
        <f t="array" ref="CS10">INDEX(Capacity!$R$10:$R$109,COLUMN(CR1),1)</f>
        <v>0</v>
      </c>
      <c r="CT10" cm="1">
        <f t="array" ref="CT10">INDEX(Capacity!$R$10:$R$109,COLUMN(CS1),1)</f>
        <v>0</v>
      </c>
      <c r="CU10" cm="1">
        <f t="array" ref="CU10">INDEX(Capacity!$R$10:$R$109,COLUMN(CT1),1)</f>
        <v>0</v>
      </c>
      <c r="CV10" cm="1">
        <f t="array" ref="CV10">INDEX(Capacity!$R$10:$R$109,COLUMN(CU1),1)</f>
        <v>0</v>
      </c>
      <c r="CW10" cm="1">
        <f t="array" ref="CW10">INDEX(Capacity!$R$10:$R$109,COLUMN(CV1),1)</f>
        <v>0</v>
      </c>
    </row>
    <row r="12" spans="1:101" x14ac:dyDescent="0.25">
      <c r="A12" t="s">
        <v>251</v>
      </c>
    </row>
    <row r="13" spans="1:101" x14ac:dyDescent="0.25">
      <c r="A13" s="2">
        <f ca="1">'Required Capacity (Hide)'!E5</f>
        <v>44228</v>
      </c>
      <c r="B13" cm="1">
        <f t="array" ref="B13">IF(INDEX('Capacity Summary'!$H$36:$BG$136,COLUMN(A1),ROW(A1))="x",'Capacity Backing (Hide)2'!B$9,0)</f>
        <v>0</v>
      </c>
      <c r="C13" cm="1">
        <f t="array" ref="C13">IF(INDEX('Capacity Summary'!$H$36:$BG$136,COLUMN(B1),ROW(B1))="x",'Capacity Backing (Hide)2'!C$9,0)</f>
        <v>0</v>
      </c>
      <c r="D13" cm="1">
        <f t="array" ref="D13">IF(INDEX('Capacity Summary'!$H$36:$BG$136,COLUMN(C1),ROW(C1))="x",'Capacity Backing (Hide)2'!D$9,0)</f>
        <v>0</v>
      </c>
      <c r="E13" cm="1">
        <f t="array" ref="E13">IF(INDEX('Capacity Summary'!$H$36:$BG$136,COLUMN(D1),ROW(D1))="x",'Capacity Backing (Hide)2'!E$9,0)</f>
        <v>0</v>
      </c>
      <c r="F13" cm="1">
        <f t="array" ref="F13">IF(INDEX('Capacity Summary'!$H$36:$BG$136,COLUMN(E1),ROW(E1))="x",'Capacity Backing (Hide)2'!F$9,0)</f>
        <v>0</v>
      </c>
      <c r="G13" cm="1">
        <f t="array" ref="G13">IF(INDEX('Capacity Summary'!$H$36:$BG$136,COLUMN(F1),ROW(F1))="x",'Capacity Backing (Hide)2'!G$9,0)</f>
        <v>0</v>
      </c>
      <c r="H13" cm="1">
        <f t="array" ref="H13">IF(INDEX('Capacity Summary'!$H$36:$BG$136,COLUMN(G1),ROW(G1))="x",'Capacity Backing (Hide)2'!H$9,0)</f>
        <v>0</v>
      </c>
      <c r="I13" cm="1">
        <f t="array" ref="I13">IF(INDEX('Capacity Summary'!$H$36:$BG$136,COLUMN(H1),ROW(H1))="x",'Capacity Backing (Hide)2'!I$9,0)</f>
        <v>0</v>
      </c>
      <c r="J13" cm="1">
        <f t="array" ref="J13">IF(INDEX('Capacity Summary'!$H$36:$BG$136,COLUMN(I1),ROW(I1))="x",'Capacity Backing (Hide)2'!J$9,0)</f>
        <v>0</v>
      </c>
      <c r="K13" cm="1">
        <f t="array" ref="K13">IF(INDEX('Capacity Summary'!$H$36:$BG$136,COLUMN(J1),ROW(J1))="x",'Capacity Backing (Hide)2'!K$9,0)</f>
        <v>0</v>
      </c>
      <c r="L13" cm="1">
        <f t="array" ref="L13">IF(INDEX('Capacity Summary'!$H$36:$BG$136,COLUMN(K1),ROW(K1))="x",'Capacity Backing (Hide)2'!L$9,0)</f>
        <v>0</v>
      </c>
      <c r="M13" cm="1">
        <f t="array" ref="M13">IF(INDEX('Capacity Summary'!$H$36:$BG$136,COLUMN(L1),ROW(L1))="x",'Capacity Backing (Hide)2'!M$9,0)</f>
        <v>0</v>
      </c>
      <c r="N13" cm="1">
        <f t="array" ref="N13">IF(INDEX('Capacity Summary'!$H$36:$BG$136,COLUMN(M1),ROW(M1))="x",'Capacity Backing (Hide)2'!N$9,0)</f>
        <v>0</v>
      </c>
      <c r="O13" cm="1">
        <f t="array" ref="O13">IF(INDEX('Capacity Summary'!$H$36:$BG$136,COLUMN(N1),ROW(N1))="x",'Capacity Backing (Hide)2'!O$9,0)</f>
        <v>0</v>
      </c>
      <c r="P13" cm="1">
        <f t="array" ref="P13">IF(INDEX('Capacity Summary'!$H$36:$BG$136,COLUMN(O1),ROW(O1))="x",'Capacity Backing (Hide)2'!P$9,0)</f>
        <v>0</v>
      </c>
      <c r="Q13" cm="1">
        <f t="array" ref="Q13">IF(INDEX('Capacity Summary'!$H$36:$BG$136,COLUMN(P1),ROW(P1))="x",'Capacity Backing (Hide)2'!Q$9,0)</f>
        <v>0</v>
      </c>
      <c r="R13" cm="1">
        <f t="array" ref="R13">IF(INDEX('Capacity Summary'!$H$36:$BG$136,COLUMN(Q1),ROW(Q1))="x",'Capacity Backing (Hide)2'!R$9,0)</f>
        <v>0</v>
      </c>
      <c r="S13" cm="1">
        <f t="array" ref="S13">IF(INDEX('Capacity Summary'!$H$36:$BG$136,COLUMN(R1),ROW(R1))="x",'Capacity Backing (Hide)2'!S$9,0)</f>
        <v>0</v>
      </c>
      <c r="T13" cm="1">
        <f t="array" ref="T13">IF(INDEX('Capacity Summary'!$H$36:$BG$136,COLUMN(S1),ROW(S1))="x",'Capacity Backing (Hide)2'!T$9,0)</f>
        <v>0</v>
      </c>
      <c r="U13" cm="1">
        <f t="array" ref="U13">IF(INDEX('Capacity Summary'!$H$36:$BG$136,COLUMN(T1),ROW(T1))="x",'Capacity Backing (Hide)2'!U$9,0)</f>
        <v>0</v>
      </c>
      <c r="V13" cm="1">
        <f t="array" ref="V13">IF(INDEX('Capacity Summary'!$H$36:$BG$136,COLUMN(U1),ROW(U1))="x",'Capacity Backing (Hide)2'!V$9,0)</f>
        <v>0</v>
      </c>
      <c r="W13" cm="1">
        <f t="array" ref="W13">IF(INDEX('Capacity Summary'!$H$36:$BG$136,COLUMN(V1),ROW(V1))="x",'Capacity Backing (Hide)2'!W$9,0)</f>
        <v>0</v>
      </c>
      <c r="X13" cm="1">
        <f t="array" ref="X13">IF(INDEX('Capacity Summary'!$H$36:$BG$136,COLUMN(W1),ROW(W1))="x",'Capacity Backing (Hide)2'!X$9,0)</f>
        <v>0</v>
      </c>
      <c r="Y13" cm="1">
        <f t="array" ref="Y13">IF(INDEX('Capacity Summary'!$H$36:$BG$136,COLUMN(X1),ROW(X1))="x",'Capacity Backing (Hide)2'!Y$9,0)</f>
        <v>0</v>
      </c>
      <c r="Z13" cm="1">
        <f t="array" ref="Z13">IF(INDEX('Capacity Summary'!$H$36:$BG$136,COLUMN(Y1),ROW(Y1))="x",'Capacity Backing (Hide)2'!Z$9,0)</f>
        <v>0</v>
      </c>
      <c r="AA13" cm="1">
        <f t="array" ref="AA13">IF(INDEX('Capacity Summary'!$H$36:$BG$136,COLUMN(Z1),ROW(Z1))="x",'Capacity Backing (Hide)2'!AA$9,0)</f>
        <v>0</v>
      </c>
      <c r="AB13" cm="1">
        <f t="array" ref="AB13">IF(INDEX('Capacity Summary'!$H$36:$BG$136,COLUMN(AA1),ROW(AA1))="x",'Capacity Backing (Hide)2'!AB$9,0)</f>
        <v>0</v>
      </c>
      <c r="AC13" cm="1">
        <f t="array" ref="AC13">IF(INDEX('Capacity Summary'!$H$36:$BG$136,COLUMN(AB1),ROW(AB1))="x",'Capacity Backing (Hide)2'!AC$9,0)</f>
        <v>0</v>
      </c>
      <c r="AD13" cm="1">
        <f t="array" ref="AD13">IF(INDEX('Capacity Summary'!$H$36:$BG$136,COLUMN(AC1),ROW(AC1))="x",'Capacity Backing (Hide)2'!AD$9,0)</f>
        <v>0</v>
      </c>
      <c r="AE13" cm="1">
        <f t="array" ref="AE13">IF(INDEX('Capacity Summary'!$H$36:$BG$136,COLUMN(AD1),ROW(AD1))="x",'Capacity Backing (Hide)2'!AE$9,0)</f>
        <v>0</v>
      </c>
      <c r="AF13" cm="1">
        <f t="array" ref="AF13">IF(INDEX('Capacity Summary'!$H$36:$BG$136,COLUMN(AE1),ROW(AE1))="x",'Capacity Backing (Hide)2'!AF$9,0)</f>
        <v>0</v>
      </c>
      <c r="AG13" cm="1">
        <f t="array" ref="AG13">IF(INDEX('Capacity Summary'!$H$36:$BG$136,COLUMN(AF1),ROW(AF1))="x",'Capacity Backing (Hide)2'!AG$9,0)</f>
        <v>0</v>
      </c>
      <c r="AH13" cm="1">
        <f t="array" ref="AH13">IF(INDEX('Capacity Summary'!$H$36:$BG$136,COLUMN(AG1),ROW(AG1))="x",'Capacity Backing (Hide)2'!AH$9,0)</f>
        <v>0</v>
      </c>
      <c r="AI13" cm="1">
        <f t="array" ref="AI13">IF(INDEX('Capacity Summary'!$H$36:$BG$136,COLUMN(AH1),ROW(AH1))="x",'Capacity Backing (Hide)2'!AI$9,0)</f>
        <v>0</v>
      </c>
      <c r="AJ13" cm="1">
        <f t="array" ref="AJ13">IF(INDEX('Capacity Summary'!$H$36:$BG$136,COLUMN(AI1),ROW(AI1))="x",'Capacity Backing (Hide)2'!AJ$9,0)</f>
        <v>0</v>
      </c>
      <c r="AK13" cm="1">
        <f t="array" ref="AK13">IF(INDEX('Capacity Summary'!$H$36:$BG$136,COLUMN(AJ1),ROW(AJ1))="x",'Capacity Backing (Hide)2'!AK$9,0)</f>
        <v>0</v>
      </c>
      <c r="AL13" cm="1">
        <f t="array" ref="AL13">IF(INDEX('Capacity Summary'!$H$36:$BG$136,COLUMN(AK1),ROW(AK1))="x",'Capacity Backing (Hide)2'!AL$9,0)</f>
        <v>0</v>
      </c>
      <c r="AM13" cm="1">
        <f t="array" ref="AM13">IF(INDEX('Capacity Summary'!$H$36:$BG$136,COLUMN(AL1),ROW(AL1))="x",'Capacity Backing (Hide)2'!AM$9,0)</f>
        <v>0</v>
      </c>
      <c r="AN13" cm="1">
        <f t="array" ref="AN13">IF(INDEX('Capacity Summary'!$H$36:$BG$136,COLUMN(AM1),ROW(AM1))="x",'Capacity Backing (Hide)2'!AN$9,0)</f>
        <v>0</v>
      </c>
      <c r="AO13" cm="1">
        <f t="array" ref="AO13">IF(INDEX('Capacity Summary'!$H$36:$BG$136,COLUMN(AN1),ROW(AN1))="x",'Capacity Backing (Hide)2'!AO$9,0)</f>
        <v>0</v>
      </c>
      <c r="AP13" cm="1">
        <f t="array" ref="AP13">IF(INDEX('Capacity Summary'!$H$36:$BG$136,COLUMN(AO1),ROW(AO1))="x",'Capacity Backing (Hide)2'!AP$9,0)</f>
        <v>0</v>
      </c>
      <c r="AQ13" cm="1">
        <f t="array" ref="AQ13">IF(INDEX('Capacity Summary'!$H$36:$BG$136,COLUMN(AP1),ROW(AP1))="x",'Capacity Backing (Hide)2'!AQ$9,0)</f>
        <v>0</v>
      </c>
      <c r="AR13" cm="1">
        <f t="array" ref="AR13">IF(INDEX('Capacity Summary'!$H$36:$BG$136,COLUMN(AQ1),ROW(AQ1))="x",'Capacity Backing (Hide)2'!AR$9,0)</f>
        <v>0</v>
      </c>
      <c r="AS13" cm="1">
        <f t="array" ref="AS13">IF(INDEX('Capacity Summary'!$H$36:$BG$136,COLUMN(AR1),ROW(AR1))="x",'Capacity Backing (Hide)2'!AS$9,0)</f>
        <v>0</v>
      </c>
      <c r="AT13" cm="1">
        <f t="array" ref="AT13">IF(INDEX('Capacity Summary'!$H$36:$BG$136,COLUMN(AS1),ROW(AS1))="x",'Capacity Backing (Hide)2'!AT$9,0)</f>
        <v>0</v>
      </c>
      <c r="AU13" cm="1">
        <f t="array" ref="AU13">IF(INDEX('Capacity Summary'!$H$36:$BG$136,COLUMN(AT1),ROW(AT1))="x",'Capacity Backing (Hide)2'!AU$9,0)</f>
        <v>0</v>
      </c>
      <c r="AV13" cm="1">
        <f t="array" ref="AV13">IF(INDEX('Capacity Summary'!$H$36:$BG$136,COLUMN(AU1),ROW(AU1))="x",'Capacity Backing (Hide)2'!AV$9,0)</f>
        <v>0</v>
      </c>
      <c r="AW13" cm="1">
        <f t="array" ref="AW13">IF(INDEX('Capacity Summary'!$H$36:$BG$136,COLUMN(AV1),ROW(AV1))="x",'Capacity Backing (Hide)2'!AW$9,0)</f>
        <v>0</v>
      </c>
      <c r="AX13" cm="1">
        <f t="array" ref="AX13">IF(INDEX('Capacity Summary'!$H$36:$BG$136,COLUMN(AW1),ROW(AW1))="x",'Capacity Backing (Hide)2'!AX$9,0)</f>
        <v>0</v>
      </c>
      <c r="AY13" cm="1">
        <f t="array" ref="AY13">IF(INDEX('Capacity Summary'!$H$36:$BG$136,COLUMN(AX1),ROW(AX1))="x",'Capacity Backing (Hide)2'!AY$9,0)</f>
        <v>0</v>
      </c>
      <c r="AZ13" cm="1">
        <f t="array" ref="AZ13">IF(INDEX('Capacity Summary'!$H$36:$BG$136,COLUMN(AY1),ROW(AY1))="x",'Capacity Backing (Hide)2'!AZ$9,0)</f>
        <v>0</v>
      </c>
      <c r="BA13" cm="1">
        <f t="array" ref="BA13">IF(INDEX('Capacity Summary'!$H$36:$BG$136,COLUMN(AZ1),ROW(AZ1))="x",'Capacity Backing (Hide)2'!BA$9,0)</f>
        <v>0</v>
      </c>
      <c r="BB13" cm="1">
        <f t="array" ref="BB13">IF(INDEX('Capacity Summary'!$H$36:$BG$136,COLUMN(BA1),ROW(BA1))="x",'Capacity Backing (Hide)2'!BB$9,0)</f>
        <v>0</v>
      </c>
      <c r="BC13" cm="1">
        <f t="array" ref="BC13">IF(INDEX('Capacity Summary'!$H$36:$BG$136,COLUMN(BB1),ROW(BB1))="x",'Capacity Backing (Hide)2'!BC$9,0)</f>
        <v>0</v>
      </c>
      <c r="BD13" cm="1">
        <f t="array" ref="BD13">IF(INDEX('Capacity Summary'!$H$36:$BG$136,COLUMN(BC1),ROW(BC1))="x",'Capacity Backing (Hide)2'!BD$9,0)</f>
        <v>0</v>
      </c>
      <c r="BE13" cm="1">
        <f t="array" ref="BE13">IF(INDEX('Capacity Summary'!$H$36:$BG$136,COLUMN(BD1),ROW(BD1))="x",'Capacity Backing (Hide)2'!BE$9,0)</f>
        <v>0</v>
      </c>
      <c r="BF13" cm="1">
        <f t="array" ref="BF13">IF(INDEX('Capacity Summary'!$H$36:$BG$136,COLUMN(BE1),ROW(BE1))="x",'Capacity Backing (Hide)2'!BF$9,0)</f>
        <v>0</v>
      </c>
      <c r="BG13" cm="1">
        <f t="array" ref="BG13">IF(INDEX('Capacity Summary'!$H$36:$BG$136,COLUMN(BF1),ROW(BF1))="x",'Capacity Backing (Hide)2'!BG$9,0)</f>
        <v>0</v>
      </c>
      <c r="BH13" cm="1">
        <f t="array" ref="BH13">IF(INDEX('Capacity Summary'!$H$36:$BG$136,COLUMN(BG1),ROW(BG1))="x",'Capacity Backing (Hide)2'!BH$9,0)</f>
        <v>0</v>
      </c>
      <c r="BI13" cm="1">
        <f t="array" ref="BI13">IF(INDEX('Capacity Summary'!$H$36:$BG$136,COLUMN(BH1),ROW(BH1))="x",'Capacity Backing (Hide)2'!BI$9,0)</f>
        <v>0</v>
      </c>
      <c r="BJ13" cm="1">
        <f t="array" ref="BJ13">IF(INDEX('Capacity Summary'!$H$36:$BG$136,COLUMN(BI1),ROW(BI1))="x",'Capacity Backing (Hide)2'!BJ$9,0)</f>
        <v>0</v>
      </c>
      <c r="BK13" cm="1">
        <f t="array" ref="BK13">IF(INDEX('Capacity Summary'!$H$36:$BG$136,COLUMN(BJ1),ROW(BJ1))="x",'Capacity Backing (Hide)2'!BK$9,0)</f>
        <v>0</v>
      </c>
      <c r="BL13" cm="1">
        <f t="array" ref="BL13">IF(INDEX('Capacity Summary'!$H$36:$BG$136,COLUMN(BK1),ROW(BK1))="x",'Capacity Backing (Hide)2'!BL$9,0)</f>
        <v>0</v>
      </c>
      <c r="BM13" cm="1">
        <f t="array" ref="BM13">IF(INDEX('Capacity Summary'!$H$36:$BG$136,COLUMN(BL1),ROW(BL1))="x",'Capacity Backing (Hide)2'!BM$9,0)</f>
        <v>0</v>
      </c>
      <c r="BN13" cm="1">
        <f t="array" ref="BN13">IF(INDEX('Capacity Summary'!$H$36:$BG$136,COLUMN(BM1),ROW(BM1))="x",'Capacity Backing (Hide)2'!BN$9,0)</f>
        <v>0</v>
      </c>
      <c r="BO13" cm="1">
        <f t="array" ref="BO13">IF(INDEX('Capacity Summary'!$H$36:$BG$136,COLUMN(BN1),ROW(BN1))="x",'Capacity Backing (Hide)2'!BO$9,0)</f>
        <v>0</v>
      </c>
      <c r="BP13" cm="1">
        <f t="array" ref="BP13">IF(INDEX('Capacity Summary'!$H$36:$BG$136,COLUMN(BO1),ROW(BO1))="x",'Capacity Backing (Hide)2'!BP$9,0)</f>
        <v>0</v>
      </c>
      <c r="BQ13" cm="1">
        <f t="array" ref="BQ13">IF(INDEX('Capacity Summary'!$H$36:$BG$136,COLUMN(BP1),ROW(BP1))="x",'Capacity Backing (Hide)2'!BQ$9,0)</f>
        <v>0</v>
      </c>
      <c r="BR13" cm="1">
        <f t="array" ref="BR13">IF(INDEX('Capacity Summary'!$H$36:$BG$136,COLUMN(BQ1),ROW(BQ1))="x",'Capacity Backing (Hide)2'!BR$9,0)</f>
        <v>0</v>
      </c>
      <c r="BS13" cm="1">
        <f t="array" ref="BS13">IF(INDEX('Capacity Summary'!$H$36:$BG$136,COLUMN(BR1),ROW(BR1))="x",'Capacity Backing (Hide)2'!BS$9,0)</f>
        <v>0</v>
      </c>
      <c r="BT13" cm="1">
        <f t="array" ref="BT13">IF(INDEX('Capacity Summary'!$H$36:$BG$136,COLUMN(BS1),ROW(BS1))="x",'Capacity Backing (Hide)2'!BT$9,0)</f>
        <v>0</v>
      </c>
      <c r="BU13" cm="1">
        <f t="array" ref="BU13">IF(INDEX('Capacity Summary'!$H$36:$BG$136,COLUMN(BT1),ROW(BT1))="x",'Capacity Backing (Hide)2'!BU$9,0)</f>
        <v>0</v>
      </c>
      <c r="BV13" cm="1">
        <f t="array" ref="BV13">IF(INDEX('Capacity Summary'!$H$36:$BG$136,COLUMN(BU1),ROW(BU1))="x",'Capacity Backing (Hide)2'!BV$9,0)</f>
        <v>0</v>
      </c>
      <c r="BW13" cm="1">
        <f t="array" ref="BW13">IF(INDEX('Capacity Summary'!$H$36:$BG$136,COLUMN(BV1),ROW(BV1))="x",'Capacity Backing (Hide)2'!BW$9,0)</f>
        <v>0</v>
      </c>
      <c r="BX13" cm="1">
        <f t="array" ref="BX13">IF(INDEX('Capacity Summary'!$H$36:$BG$136,COLUMN(BW1),ROW(BW1))="x",'Capacity Backing (Hide)2'!BX$9,0)</f>
        <v>0</v>
      </c>
      <c r="BY13" cm="1">
        <f t="array" ref="BY13">IF(INDEX('Capacity Summary'!$H$36:$BG$136,COLUMN(BX1),ROW(BX1))="x",'Capacity Backing (Hide)2'!BY$9,0)</f>
        <v>0</v>
      </c>
      <c r="BZ13" cm="1">
        <f t="array" ref="BZ13">IF(INDEX('Capacity Summary'!$H$36:$BG$136,COLUMN(BY1),ROW(BY1))="x",'Capacity Backing (Hide)2'!BZ$9,0)</f>
        <v>0</v>
      </c>
      <c r="CA13" cm="1">
        <f t="array" ref="CA13">IF(INDEX('Capacity Summary'!$H$36:$BG$136,COLUMN(BZ1),ROW(BZ1))="x",'Capacity Backing (Hide)2'!CA$9,0)</f>
        <v>0</v>
      </c>
      <c r="CB13" cm="1">
        <f t="array" ref="CB13">IF(INDEX('Capacity Summary'!$H$36:$BG$136,COLUMN(CA1),ROW(CA1))="x",'Capacity Backing (Hide)2'!CB$9,0)</f>
        <v>0</v>
      </c>
      <c r="CC13" cm="1">
        <f t="array" ref="CC13">IF(INDEX('Capacity Summary'!$H$36:$BG$136,COLUMN(CB1),ROW(CB1))="x",'Capacity Backing (Hide)2'!CC$9,0)</f>
        <v>0</v>
      </c>
      <c r="CD13" cm="1">
        <f t="array" ref="CD13">IF(INDEX('Capacity Summary'!$H$36:$BG$136,COLUMN(CC1),ROW(CC1))="x",'Capacity Backing (Hide)2'!CD$9,0)</f>
        <v>0</v>
      </c>
      <c r="CE13" cm="1">
        <f t="array" ref="CE13">IF(INDEX('Capacity Summary'!$H$36:$BG$136,COLUMN(CD1),ROW(CD1))="x",'Capacity Backing (Hide)2'!CE$9,0)</f>
        <v>0</v>
      </c>
      <c r="CF13" cm="1">
        <f t="array" ref="CF13">IF(INDEX('Capacity Summary'!$H$36:$BG$136,COLUMN(CE1),ROW(CE1))="x",'Capacity Backing (Hide)2'!CF$9,0)</f>
        <v>0</v>
      </c>
      <c r="CG13" cm="1">
        <f t="array" ref="CG13">IF(INDEX('Capacity Summary'!$H$36:$BG$136,COLUMN(CF1),ROW(CF1))="x",'Capacity Backing (Hide)2'!CG$9,0)</f>
        <v>0</v>
      </c>
      <c r="CH13" cm="1">
        <f t="array" ref="CH13">IF(INDEX('Capacity Summary'!$H$36:$BG$136,COLUMN(CG1),ROW(CG1))="x",'Capacity Backing (Hide)2'!CH$9,0)</f>
        <v>0</v>
      </c>
      <c r="CI13" cm="1">
        <f t="array" ref="CI13">IF(INDEX('Capacity Summary'!$H$36:$BG$136,COLUMN(CH1),ROW(CH1))="x",'Capacity Backing (Hide)2'!CI$9,0)</f>
        <v>0</v>
      </c>
      <c r="CJ13" cm="1">
        <f t="array" ref="CJ13">IF(INDEX('Capacity Summary'!$H$36:$BG$136,COLUMN(CI1),ROW(CI1))="x",'Capacity Backing (Hide)2'!CJ$9,0)</f>
        <v>0</v>
      </c>
      <c r="CK13" cm="1">
        <f t="array" ref="CK13">IF(INDEX('Capacity Summary'!$H$36:$BG$136,COLUMN(CJ1),ROW(CJ1))="x",'Capacity Backing (Hide)2'!CK$9,0)</f>
        <v>0</v>
      </c>
      <c r="CL13" cm="1">
        <f t="array" ref="CL13">IF(INDEX('Capacity Summary'!$H$36:$BG$136,COLUMN(CK1),ROW(CK1))="x",'Capacity Backing (Hide)2'!CL$9,0)</f>
        <v>0</v>
      </c>
      <c r="CM13" cm="1">
        <f t="array" ref="CM13">IF(INDEX('Capacity Summary'!$H$36:$BG$136,COLUMN(CL1),ROW(CL1))="x",'Capacity Backing (Hide)2'!CM$9,0)</f>
        <v>0</v>
      </c>
      <c r="CN13" cm="1">
        <f t="array" ref="CN13">IF(INDEX('Capacity Summary'!$H$36:$BG$136,COLUMN(CM1),ROW(CM1))="x",'Capacity Backing (Hide)2'!CN$9,0)</f>
        <v>0</v>
      </c>
      <c r="CO13" cm="1">
        <f t="array" ref="CO13">IF(INDEX('Capacity Summary'!$H$36:$BG$136,COLUMN(CN1),ROW(CN1))="x",'Capacity Backing (Hide)2'!CO$9,0)</f>
        <v>0</v>
      </c>
      <c r="CP13" cm="1">
        <f t="array" ref="CP13">IF(INDEX('Capacity Summary'!$H$36:$BG$136,COLUMN(CO1),ROW(CO1))="x",'Capacity Backing (Hide)2'!CP$9,0)</f>
        <v>0</v>
      </c>
      <c r="CQ13" cm="1">
        <f t="array" ref="CQ13">IF(INDEX('Capacity Summary'!$H$36:$BG$136,COLUMN(CP1),ROW(CP1))="x",'Capacity Backing (Hide)2'!CQ$9,0)</f>
        <v>0</v>
      </c>
      <c r="CR13" cm="1">
        <f t="array" ref="CR13">IF(INDEX('Capacity Summary'!$H$36:$BG$136,COLUMN(CQ1),ROW(CQ1))="x",'Capacity Backing (Hide)2'!CR$9,0)</f>
        <v>0</v>
      </c>
      <c r="CS13" cm="1">
        <f t="array" ref="CS13">IF(INDEX('Capacity Summary'!$H$36:$BG$136,COLUMN(CR1),ROW(CR1))="x",'Capacity Backing (Hide)2'!CS$9,0)</f>
        <v>0</v>
      </c>
      <c r="CT13" cm="1">
        <f t="array" ref="CT13">IF(INDEX('Capacity Summary'!$H$36:$BG$136,COLUMN(CS1),ROW(CS1))="x",'Capacity Backing (Hide)2'!CT$9,0)</f>
        <v>0</v>
      </c>
      <c r="CU13" cm="1">
        <f t="array" ref="CU13">IF(INDEX('Capacity Summary'!$H$36:$BG$136,COLUMN(CT1),ROW(CT1))="x",'Capacity Backing (Hide)2'!CU$9,0)</f>
        <v>0</v>
      </c>
      <c r="CV13" cm="1">
        <f t="array" ref="CV13">IF(INDEX('Capacity Summary'!$H$36:$BG$136,COLUMN(CU1),ROW(CU1))="x",'Capacity Backing (Hide)2'!CV$9,0)</f>
        <v>0</v>
      </c>
      <c r="CW13" cm="1">
        <f t="array" ref="CW13">IF(INDEX('Capacity Summary'!$H$36:$BG$136,COLUMN(CV1),ROW(CV1))="x",'Capacity Backing (Hide)2'!CW$9,0)</f>
        <v>0</v>
      </c>
    </row>
    <row r="14" spans="1:101" x14ac:dyDescent="0.25">
      <c r="A14" s="2">
        <f ca="1">'Required Capacity (Hide)'!E6</f>
        <v>44235</v>
      </c>
      <c r="B14" cm="1">
        <f t="array" ref="B14">IF(INDEX('Capacity Summary'!$H$36:$BG$136,COLUMN(A2),ROW(A2))="x",'Capacity Backing (Hide)2'!B$9,0)</f>
        <v>0</v>
      </c>
      <c r="C14" cm="1">
        <f t="array" ref="C14">IF(INDEX('Capacity Summary'!$H$36:$BG$136,COLUMN(B2),ROW(B2))="x",'Capacity Backing (Hide)2'!C$9,0)</f>
        <v>0</v>
      </c>
      <c r="D14" cm="1">
        <f t="array" ref="D14">IF(INDEX('Capacity Summary'!$H$36:$BG$136,COLUMN(C2),ROW(C2))="x",'Capacity Backing (Hide)2'!D$9,0)</f>
        <v>0</v>
      </c>
      <c r="E14" cm="1">
        <f t="array" ref="E14">IF(INDEX('Capacity Summary'!$H$36:$BG$136,COLUMN(D2),ROW(D2))="x",'Capacity Backing (Hide)2'!E$9,0)</f>
        <v>0</v>
      </c>
      <c r="F14" cm="1">
        <f t="array" ref="F14">IF(INDEX('Capacity Summary'!$H$36:$BG$136,COLUMN(E2),ROW(E2))="x",'Capacity Backing (Hide)2'!F$9,0)</f>
        <v>0</v>
      </c>
      <c r="G14" cm="1">
        <f t="array" ref="G14">IF(INDEX('Capacity Summary'!$H$36:$BG$136,COLUMN(F2),ROW(F2))="x",'Capacity Backing (Hide)2'!G$9,0)</f>
        <v>0</v>
      </c>
      <c r="H14" cm="1">
        <f t="array" ref="H14">IF(INDEX('Capacity Summary'!$H$36:$BG$136,COLUMN(G2),ROW(G2))="x",'Capacity Backing (Hide)2'!H$9,0)</f>
        <v>0</v>
      </c>
      <c r="I14" cm="1">
        <f t="array" ref="I14">IF(INDEX('Capacity Summary'!$H$36:$BG$136,COLUMN(H2),ROW(H2))="x",'Capacity Backing (Hide)2'!I$9,0)</f>
        <v>0</v>
      </c>
      <c r="J14" cm="1">
        <f t="array" ref="J14">IF(INDEX('Capacity Summary'!$H$36:$BG$136,COLUMN(I2),ROW(I2))="x",'Capacity Backing (Hide)2'!J$9,0)</f>
        <v>0</v>
      </c>
      <c r="K14" cm="1">
        <f t="array" ref="K14">IF(INDEX('Capacity Summary'!$H$36:$BG$136,COLUMN(J2),ROW(J2))="x",'Capacity Backing (Hide)2'!K$9,0)</f>
        <v>0</v>
      </c>
      <c r="L14" cm="1">
        <f t="array" ref="L14">IF(INDEX('Capacity Summary'!$H$36:$BG$136,COLUMN(K2),ROW(K2))="x",'Capacity Backing (Hide)2'!L$9,0)</f>
        <v>0</v>
      </c>
      <c r="M14" cm="1">
        <f t="array" ref="M14">IF(INDEX('Capacity Summary'!$H$36:$BG$136,COLUMN(L2),ROW(L2))="x",'Capacity Backing (Hide)2'!M$9,0)</f>
        <v>0</v>
      </c>
      <c r="N14" cm="1">
        <f t="array" ref="N14">IF(INDEX('Capacity Summary'!$H$36:$BG$136,COLUMN(M2),ROW(M2))="x",'Capacity Backing (Hide)2'!N$9,0)</f>
        <v>0</v>
      </c>
      <c r="O14" cm="1">
        <f t="array" ref="O14">IF(INDEX('Capacity Summary'!$H$36:$BG$136,COLUMN(N2),ROW(N2))="x",'Capacity Backing (Hide)2'!O$9,0)</f>
        <v>0</v>
      </c>
      <c r="P14" cm="1">
        <f t="array" ref="P14">IF(INDEX('Capacity Summary'!$H$36:$BG$136,COLUMN(O2),ROW(O2))="x",'Capacity Backing (Hide)2'!P$9,0)</f>
        <v>0</v>
      </c>
      <c r="Q14" cm="1">
        <f t="array" ref="Q14">IF(INDEX('Capacity Summary'!$H$36:$BG$136,COLUMN(P2),ROW(P2))="x",'Capacity Backing (Hide)2'!Q$9,0)</f>
        <v>0</v>
      </c>
      <c r="R14" cm="1">
        <f t="array" ref="R14">IF(INDEX('Capacity Summary'!$H$36:$BG$136,COLUMN(Q2),ROW(Q2))="x",'Capacity Backing (Hide)2'!R$9,0)</f>
        <v>0</v>
      </c>
      <c r="S14" cm="1">
        <f t="array" ref="S14">IF(INDEX('Capacity Summary'!$H$36:$BG$136,COLUMN(R2),ROW(R2))="x",'Capacity Backing (Hide)2'!S$9,0)</f>
        <v>0</v>
      </c>
      <c r="T14" cm="1">
        <f t="array" ref="T14">IF(INDEX('Capacity Summary'!$H$36:$BG$136,COLUMN(S2),ROW(S2))="x",'Capacity Backing (Hide)2'!T$9,0)</f>
        <v>0</v>
      </c>
      <c r="U14" cm="1">
        <f t="array" ref="U14">IF(INDEX('Capacity Summary'!$H$36:$BG$136,COLUMN(T2),ROW(T2))="x",'Capacity Backing (Hide)2'!U$9,0)</f>
        <v>0</v>
      </c>
      <c r="V14" cm="1">
        <f t="array" ref="V14">IF(INDEX('Capacity Summary'!$H$36:$BG$136,COLUMN(U2),ROW(U2))="x",'Capacity Backing (Hide)2'!V$9,0)</f>
        <v>0</v>
      </c>
      <c r="W14" cm="1">
        <f t="array" ref="W14">IF(INDEX('Capacity Summary'!$H$36:$BG$136,COLUMN(V2),ROW(V2))="x",'Capacity Backing (Hide)2'!W$9,0)</f>
        <v>0</v>
      </c>
      <c r="X14" cm="1">
        <f t="array" ref="X14">IF(INDEX('Capacity Summary'!$H$36:$BG$136,COLUMN(W2),ROW(W2))="x",'Capacity Backing (Hide)2'!X$9,0)</f>
        <v>0</v>
      </c>
      <c r="Y14" cm="1">
        <f t="array" ref="Y14">IF(INDEX('Capacity Summary'!$H$36:$BG$136,COLUMN(X2),ROW(X2))="x",'Capacity Backing (Hide)2'!Y$9,0)</f>
        <v>0</v>
      </c>
      <c r="Z14" cm="1">
        <f t="array" ref="Z14">IF(INDEX('Capacity Summary'!$H$36:$BG$136,COLUMN(Y2),ROW(Y2))="x",'Capacity Backing (Hide)2'!Z$9,0)</f>
        <v>0</v>
      </c>
      <c r="AA14" cm="1">
        <f t="array" ref="AA14">IF(INDEX('Capacity Summary'!$H$36:$BG$136,COLUMN(Z2),ROW(Z2))="x",'Capacity Backing (Hide)2'!AA$9,0)</f>
        <v>0</v>
      </c>
      <c r="AB14" cm="1">
        <f t="array" ref="AB14">IF(INDEX('Capacity Summary'!$H$36:$BG$136,COLUMN(AA2),ROW(AA2))="x",'Capacity Backing (Hide)2'!AB$9,0)</f>
        <v>0</v>
      </c>
      <c r="AC14" cm="1">
        <f t="array" ref="AC14">IF(INDEX('Capacity Summary'!$H$36:$BG$136,COLUMN(AB2),ROW(AB2))="x",'Capacity Backing (Hide)2'!AC$9,0)</f>
        <v>0</v>
      </c>
      <c r="AD14" cm="1">
        <f t="array" ref="AD14">IF(INDEX('Capacity Summary'!$H$36:$BG$136,COLUMN(AC2),ROW(AC2))="x",'Capacity Backing (Hide)2'!AD$9,0)</f>
        <v>0</v>
      </c>
      <c r="AE14" cm="1">
        <f t="array" ref="AE14">IF(INDEX('Capacity Summary'!$H$36:$BG$136,COLUMN(AD2),ROW(AD2))="x",'Capacity Backing (Hide)2'!AE$9,0)</f>
        <v>0</v>
      </c>
      <c r="AF14" cm="1">
        <f t="array" ref="AF14">IF(INDEX('Capacity Summary'!$H$36:$BG$136,COLUMN(AE2),ROW(AE2))="x",'Capacity Backing (Hide)2'!AF$9,0)</f>
        <v>0</v>
      </c>
      <c r="AG14" cm="1">
        <f t="array" ref="AG14">IF(INDEX('Capacity Summary'!$H$36:$BG$136,COLUMN(AF2),ROW(AF2))="x",'Capacity Backing (Hide)2'!AG$9,0)</f>
        <v>0</v>
      </c>
      <c r="AH14" cm="1">
        <f t="array" ref="AH14">IF(INDEX('Capacity Summary'!$H$36:$BG$136,COLUMN(AG2),ROW(AG2))="x",'Capacity Backing (Hide)2'!AH$9,0)</f>
        <v>0</v>
      </c>
      <c r="AI14" cm="1">
        <f t="array" ref="AI14">IF(INDEX('Capacity Summary'!$H$36:$BG$136,COLUMN(AH2),ROW(AH2))="x",'Capacity Backing (Hide)2'!AI$9,0)</f>
        <v>0</v>
      </c>
      <c r="AJ14" cm="1">
        <f t="array" ref="AJ14">IF(INDEX('Capacity Summary'!$H$36:$BG$136,COLUMN(AI2),ROW(AI2))="x",'Capacity Backing (Hide)2'!AJ$9,0)</f>
        <v>0</v>
      </c>
      <c r="AK14" cm="1">
        <f t="array" ref="AK14">IF(INDEX('Capacity Summary'!$H$36:$BG$136,COLUMN(AJ2),ROW(AJ2))="x",'Capacity Backing (Hide)2'!AK$9,0)</f>
        <v>0</v>
      </c>
      <c r="AL14" cm="1">
        <f t="array" ref="AL14">IF(INDEX('Capacity Summary'!$H$36:$BG$136,COLUMN(AK2),ROW(AK2))="x",'Capacity Backing (Hide)2'!AL$9,0)</f>
        <v>0</v>
      </c>
      <c r="AM14" cm="1">
        <f t="array" ref="AM14">IF(INDEX('Capacity Summary'!$H$36:$BG$136,COLUMN(AL2),ROW(AL2))="x",'Capacity Backing (Hide)2'!AM$9,0)</f>
        <v>0</v>
      </c>
      <c r="AN14" cm="1">
        <f t="array" ref="AN14">IF(INDEX('Capacity Summary'!$H$36:$BG$136,COLUMN(AM2),ROW(AM2))="x",'Capacity Backing (Hide)2'!AN$9,0)</f>
        <v>0</v>
      </c>
      <c r="AO14" cm="1">
        <f t="array" ref="AO14">IF(INDEX('Capacity Summary'!$H$36:$BG$136,COLUMN(AN2),ROW(AN2))="x",'Capacity Backing (Hide)2'!AO$9,0)</f>
        <v>0</v>
      </c>
      <c r="AP14" cm="1">
        <f t="array" ref="AP14">IF(INDEX('Capacity Summary'!$H$36:$BG$136,COLUMN(AO2),ROW(AO2))="x",'Capacity Backing (Hide)2'!AP$9,0)</f>
        <v>0</v>
      </c>
      <c r="AQ14" cm="1">
        <f t="array" ref="AQ14">IF(INDEX('Capacity Summary'!$H$36:$BG$136,COLUMN(AP2),ROW(AP2))="x",'Capacity Backing (Hide)2'!AQ$9,0)</f>
        <v>0</v>
      </c>
      <c r="AR14" cm="1">
        <f t="array" ref="AR14">IF(INDEX('Capacity Summary'!$H$36:$BG$136,COLUMN(AQ2),ROW(AQ2))="x",'Capacity Backing (Hide)2'!AR$9,0)</f>
        <v>0</v>
      </c>
      <c r="AS14" cm="1">
        <f t="array" ref="AS14">IF(INDEX('Capacity Summary'!$H$36:$BG$136,COLUMN(AR2),ROW(AR2))="x",'Capacity Backing (Hide)2'!AS$9,0)</f>
        <v>0</v>
      </c>
      <c r="AT14" cm="1">
        <f t="array" ref="AT14">IF(INDEX('Capacity Summary'!$H$36:$BG$136,COLUMN(AS2),ROW(AS2))="x",'Capacity Backing (Hide)2'!AT$9,0)</f>
        <v>0</v>
      </c>
      <c r="AU14" cm="1">
        <f t="array" ref="AU14">IF(INDEX('Capacity Summary'!$H$36:$BG$136,COLUMN(AT2),ROW(AT2))="x",'Capacity Backing (Hide)2'!AU$9,0)</f>
        <v>0</v>
      </c>
      <c r="AV14" cm="1">
        <f t="array" ref="AV14">IF(INDEX('Capacity Summary'!$H$36:$BG$136,COLUMN(AU2),ROW(AU2))="x",'Capacity Backing (Hide)2'!AV$9,0)</f>
        <v>0</v>
      </c>
      <c r="AW14" cm="1">
        <f t="array" ref="AW14">IF(INDEX('Capacity Summary'!$H$36:$BG$136,COLUMN(AV2),ROW(AV2))="x",'Capacity Backing (Hide)2'!AW$9,0)</f>
        <v>0</v>
      </c>
      <c r="AX14" cm="1">
        <f t="array" ref="AX14">IF(INDEX('Capacity Summary'!$H$36:$BG$136,COLUMN(AW2),ROW(AW2))="x",'Capacity Backing (Hide)2'!AX$9,0)</f>
        <v>0</v>
      </c>
      <c r="AY14" cm="1">
        <f t="array" ref="AY14">IF(INDEX('Capacity Summary'!$H$36:$BG$136,COLUMN(AX2),ROW(AX2))="x",'Capacity Backing (Hide)2'!AY$9,0)</f>
        <v>0</v>
      </c>
      <c r="AZ14" cm="1">
        <f t="array" ref="AZ14">IF(INDEX('Capacity Summary'!$H$36:$BG$136,COLUMN(AY2),ROW(AY2))="x",'Capacity Backing (Hide)2'!AZ$9,0)</f>
        <v>0</v>
      </c>
      <c r="BA14" cm="1">
        <f t="array" ref="BA14">IF(INDEX('Capacity Summary'!$H$36:$BG$136,COLUMN(AZ2),ROW(AZ2))="x",'Capacity Backing (Hide)2'!BA$9,0)</f>
        <v>0</v>
      </c>
      <c r="BB14" cm="1">
        <f t="array" ref="BB14">IF(INDEX('Capacity Summary'!$H$36:$BG$136,COLUMN(BA2),ROW(BA2))="x",'Capacity Backing (Hide)2'!BB$9,0)</f>
        <v>0</v>
      </c>
      <c r="BC14" cm="1">
        <f t="array" ref="BC14">IF(INDEX('Capacity Summary'!$H$36:$BG$136,COLUMN(BB2),ROW(BB2))="x",'Capacity Backing (Hide)2'!BC$9,0)</f>
        <v>0</v>
      </c>
      <c r="BD14" cm="1">
        <f t="array" ref="BD14">IF(INDEX('Capacity Summary'!$H$36:$BG$136,COLUMN(BC2),ROW(BC2))="x",'Capacity Backing (Hide)2'!BD$9,0)</f>
        <v>0</v>
      </c>
      <c r="BE14" cm="1">
        <f t="array" ref="BE14">IF(INDEX('Capacity Summary'!$H$36:$BG$136,COLUMN(BD2),ROW(BD2))="x",'Capacity Backing (Hide)2'!BE$9,0)</f>
        <v>0</v>
      </c>
      <c r="BF14" cm="1">
        <f t="array" ref="BF14">IF(INDEX('Capacity Summary'!$H$36:$BG$136,COLUMN(BE2),ROW(BE2))="x",'Capacity Backing (Hide)2'!BF$9,0)</f>
        <v>0</v>
      </c>
      <c r="BG14" cm="1">
        <f t="array" ref="BG14">IF(INDEX('Capacity Summary'!$H$36:$BG$136,COLUMN(BF2),ROW(BF2))="x",'Capacity Backing (Hide)2'!BG$9,0)</f>
        <v>0</v>
      </c>
      <c r="BH14" cm="1">
        <f t="array" ref="BH14">IF(INDEX('Capacity Summary'!$H$36:$BG$136,COLUMN(BG2),ROW(BG2))="x",'Capacity Backing (Hide)2'!BH$9,0)</f>
        <v>0</v>
      </c>
      <c r="BI14" cm="1">
        <f t="array" ref="BI14">IF(INDEX('Capacity Summary'!$H$36:$BG$136,COLUMN(BH2),ROW(BH2))="x",'Capacity Backing (Hide)2'!BI$9,0)</f>
        <v>0</v>
      </c>
      <c r="BJ14" cm="1">
        <f t="array" ref="BJ14">IF(INDEX('Capacity Summary'!$H$36:$BG$136,COLUMN(BI2),ROW(BI2))="x",'Capacity Backing (Hide)2'!BJ$9,0)</f>
        <v>0</v>
      </c>
      <c r="BK14" cm="1">
        <f t="array" ref="BK14">IF(INDEX('Capacity Summary'!$H$36:$BG$136,COLUMN(BJ2),ROW(BJ2))="x",'Capacity Backing (Hide)2'!BK$9,0)</f>
        <v>0</v>
      </c>
      <c r="BL14" cm="1">
        <f t="array" ref="BL14">IF(INDEX('Capacity Summary'!$H$36:$BG$136,COLUMN(BK2),ROW(BK2))="x",'Capacity Backing (Hide)2'!BL$9,0)</f>
        <v>0</v>
      </c>
      <c r="BM14" cm="1">
        <f t="array" ref="BM14">IF(INDEX('Capacity Summary'!$H$36:$BG$136,COLUMN(BL2),ROW(BL2))="x",'Capacity Backing (Hide)2'!BM$9,0)</f>
        <v>0</v>
      </c>
      <c r="BN14" cm="1">
        <f t="array" ref="BN14">IF(INDEX('Capacity Summary'!$H$36:$BG$136,COLUMN(BM2),ROW(BM2))="x",'Capacity Backing (Hide)2'!BN$9,0)</f>
        <v>0</v>
      </c>
      <c r="BO14" cm="1">
        <f t="array" ref="BO14">IF(INDEX('Capacity Summary'!$H$36:$BG$136,COLUMN(BN2),ROW(BN2))="x",'Capacity Backing (Hide)2'!BO$9,0)</f>
        <v>0</v>
      </c>
      <c r="BP14" cm="1">
        <f t="array" ref="BP14">IF(INDEX('Capacity Summary'!$H$36:$BG$136,COLUMN(BO2),ROW(BO2))="x",'Capacity Backing (Hide)2'!BP$9,0)</f>
        <v>0</v>
      </c>
      <c r="BQ14" cm="1">
        <f t="array" ref="BQ14">IF(INDEX('Capacity Summary'!$H$36:$BG$136,COLUMN(BP2),ROW(BP2))="x",'Capacity Backing (Hide)2'!BQ$9,0)</f>
        <v>0</v>
      </c>
      <c r="BR14" cm="1">
        <f t="array" ref="BR14">IF(INDEX('Capacity Summary'!$H$36:$BG$136,COLUMN(BQ2),ROW(BQ2))="x",'Capacity Backing (Hide)2'!BR$9,0)</f>
        <v>0</v>
      </c>
      <c r="BS14" cm="1">
        <f t="array" ref="BS14">IF(INDEX('Capacity Summary'!$H$36:$BG$136,COLUMN(BR2),ROW(BR2))="x",'Capacity Backing (Hide)2'!BS$9,0)</f>
        <v>0</v>
      </c>
      <c r="BT14" cm="1">
        <f t="array" ref="BT14">IF(INDEX('Capacity Summary'!$H$36:$BG$136,COLUMN(BS2),ROW(BS2))="x",'Capacity Backing (Hide)2'!BT$9,0)</f>
        <v>0</v>
      </c>
      <c r="BU14" cm="1">
        <f t="array" ref="BU14">IF(INDEX('Capacity Summary'!$H$36:$BG$136,COLUMN(BT2),ROW(BT2))="x",'Capacity Backing (Hide)2'!BU$9,0)</f>
        <v>0</v>
      </c>
      <c r="BV14" cm="1">
        <f t="array" ref="BV14">IF(INDEX('Capacity Summary'!$H$36:$BG$136,COLUMN(BU2),ROW(BU2))="x",'Capacity Backing (Hide)2'!BV$9,0)</f>
        <v>0</v>
      </c>
      <c r="BW14" cm="1">
        <f t="array" ref="BW14">IF(INDEX('Capacity Summary'!$H$36:$BG$136,COLUMN(BV2),ROW(BV2))="x",'Capacity Backing (Hide)2'!BW$9,0)</f>
        <v>0</v>
      </c>
      <c r="BX14" cm="1">
        <f t="array" ref="BX14">IF(INDEX('Capacity Summary'!$H$36:$BG$136,COLUMN(BW2),ROW(BW2))="x",'Capacity Backing (Hide)2'!BX$9,0)</f>
        <v>0</v>
      </c>
      <c r="BY14" cm="1">
        <f t="array" ref="BY14">IF(INDEX('Capacity Summary'!$H$36:$BG$136,COLUMN(BX2),ROW(BX2))="x",'Capacity Backing (Hide)2'!BY$9,0)</f>
        <v>0</v>
      </c>
      <c r="BZ14" cm="1">
        <f t="array" ref="BZ14">IF(INDEX('Capacity Summary'!$H$36:$BG$136,COLUMN(BY2),ROW(BY2))="x",'Capacity Backing (Hide)2'!BZ$9,0)</f>
        <v>0</v>
      </c>
      <c r="CA14" cm="1">
        <f t="array" ref="CA14">IF(INDEX('Capacity Summary'!$H$36:$BG$136,COLUMN(BZ2),ROW(BZ2))="x",'Capacity Backing (Hide)2'!CA$9,0)</f>
        <v>0</v>
      </c>
      <c r="CB14" cm="1">
        <f t="array" ref="CB14">IF(INDEX('Capacity Summary'!$H$36:$BG$136,COLUMN(CA2),ROW(CA2))="x",'Capacity Backing (Hide)2'!CB$9,0)</f>
        <v>0</v>
      </c>
      <c r="CC14" cm="1">
        <f t="array" ref="CC14">IF(INDEX('Capacity Summary'!$H$36:$BG$136,COLUMN(CB2),ROW(CB2))="x",'Capacity Backing (Hide)2'!CC$9,0)</f>
        <v>0</v>
      </c>
      <c r="CD14" cm="1">
        <f t="array" ref="CD14">IF(INDEX('Capacity Summary'!$H$36:$BG$136,COLUMN(CC2),ROW(CC2))="x",'Capacity Backing (Hide)2'!CD$9,0)</f>
        <v>0</v>
      </c>
      <c r="CE14" cm="1">
        <f t="array" ref="CE14">IF(INDEX('Capacity Summary'!$H$36:$BG$136,COLUMN(CD2),ROW(CD2))="x",'Capacity Backing (Hide)2'!CE$9,0)</f>
        <v>0</v>
      </c>
      <c r="CF14" cm="1">
        <f t="array" ref="CF14">IF(INDEX('Capacity Summary'!$H$36:$BG$136,COLUMN(CE2),ROW(CE2))="x",'Capacity Backing (Hide)2'!CF$9,0)</f>
        <v>0</v>
      </c>
      <c r="CG14" cm="1">
        <f t="array" ref="CG14">IF(INDEX('Capacity Summary'!$H$36:$BG$136,COLUMN(CF2),ROW(CF2))="x",'Capacity Backing (Hide)2'!CG$9,0)</f>
        <v>0</v>
      </c>
      <c r="CH14" cm="1">
        <f t="array" ref="CH14">IF(INDEX('Capacity Summary'!$H$36:$BG$136,COLUMN(CG2),ROW(CG2))="x",'Capacity Backing (Hide)2'!CH$9,0)</f>
        <v>0</v>
      </c>
      <c r="CI14" cm="1">
        <f t="array" ref="CI14">IF(INDEX('Capacity Summary'!$H$36:$BG$136,COLUMN(CH2),ROW(CH2))="x",'Capacity Backing (Hide)2'!CI$9,0)</f>
        <v>0</v>
      </c>
      <c r="CJ14" cm="1">
        <f t="array" ref="CJ14">IF(INDEX('Capacity Summary'!$H$36:$BG$136,COLUMN(CI2),ROW(CI2))="x",'Capacity Backing (Hide)2'!CJ$9,0)</f>
        <v>0</v>
      </c>
      <c r="CK14" cm="1">
        <f t="array" ref="CK14">IF(INDEX('Capacity Summary'!$H$36:$BG$136,COLUMN(CJ2),ROW(CJ2))="x",'Capacity Backing (Hide)2'!CK$9,0)</f>
        <v>0</v>
      </c>
      <c r="CL14" cm="1">
        <f t="array" ref="CL14">IF(INDEX('Capacity Summary'!$H$36:$BG$136,COLUMN(CK2),ROW(CK2))="x",'Capacity Backing (Hide)2'!CL$9,0)</f>
        <v>0</v>
      </c>
      <c r="CM14" cm="1">
        <f t="array" ref="CM14">IF(INDEX('Capacity Summary'!$H$36:$BG$136,COLUMN(CL2),ROW(CL2))="x",'Capacity Backing (Hide)2'!CM$9,0)</f>
        <v>0</v>
      </c>
      <c r="CN14" cm="1">
        <f t="array" ref="CN14">IF(INDEX('Capacity Summary'!$H$36:$BG$136,COLUMN(CM2),ROW(CM2))="x",'Capacity Backing (Hide)2'!CN$9,0)</f>
        <v>0</v>
      </c>
      <c r="CO14" cm="1">
        <f t="array" ref="CO14">IF(INDEX('Capacity Summary'!$H$36:$BG$136,COLUMN(CN2),ROW(CN2))="x",'Capacity Backing (Hide)2'!CO$9,0)</f>
        <v>0</v>
      </c>
      <c r="CP14" cm="1">
        <f t="array" ref="CP14">IF(INDEX('Capacity Summary'!$H$36:$BG$136,COLUMN(CO2),ROW(CO2))="x",'Capacity Backing (Hide)2'!CP$9,0)</f>
        <v>0</v>
      </c>
      <c r="CQ14" cm="1">
        <f t="array" ref="CQ14">IF(INDEX('Capacity Summary'!$H$36:$BG$136,COLUMN(CP2),ROW(CP2))="x",'Capacity Backing (Hide)2'!CQ$9,0)</f>
        <v>0</v>
      </c>
      <c r="CR14" cm="1">
        <f t="array" ref="CR14">IF(INDEX('Capacity Summary'!$H$36:$BG$136,COLUMN(CQ2),ROW(CQ2))="x",'Capacity Backing (Hide)2'!CR$9,0)</f>
        <v>0</v>
      </c>
      <c r="CS14" cm="1">
        <f t="array" ref="CS14">IF(INDEX('Capacity Summary'!$H$36:$BG$136,COLUMN(CR2),ROW(CR2))="x",'Capacity Backing (Hide)2'!CS$9,0)</f>
        <v>0</v>
      </c>
      <c r="CT14" cm="1">
        <f t="array" ref="CT14">IF(INDEX('Capacity Summary'!$H$36:$BG$136,COLUMN(CS2),ROW(CS2))="x",'Capacity Backing (Hide)2'!CT$9,0)</f>
        <v>0</v>
      </c>
      <c r="CU14" cm="1">
        <f t="array" ref="CU14">IF(INDEX('Capacity Summary'!$H$36:$BG$136,COLUMN(CT2),ROW(CT2))="x",'Capacity Backing (Hide)2'!CU$9,0)</f>
        <v>0</v>
      </c>
      <c r="CV14" cm="1">
        <f t="array" ref="CV14">IF(INDEX('Capacity Summary'!$H$36:$BG$136,COLUMN(CU2),ROW(CU2))="x",'Capacity Backing (Hide)2'!CV$9,0)</f>
        <v>0</v>
      </c>
      <c r="CW14" cm="1">
        <f t="array" ref="CW14">IF(INDEX('Capacity Summary'!$H$36:$BG$136,COLUMN(CV2),ROW(CV2))="x",'Capacity Backing (Hide)2'!CW$9,0)</f>
        <v>0</v>
      </c>
    </row>
    <row r="15" spans="1:101" x14ac:dyDescent="0.25">
      <c r="A15" s="2">
        <f ca="1">'Required Capacity (Hide)'!E7</f>
        <v>44242</v>
      </c>
      <c r="B15" cm="1">
        <f t="array" ref="B15">IF(INDEX('Capacity Summary'!$H$36:$BG$136,COLUMN(A3),ROW(A3))="x",'Capacity Backing (Hide)2'!B$9,0)</f>
        <v>0</v>
      </c>
      <c r="C15" cm="1">
        <f t="array" ref="C15">IF(INDEX('Capacity Summary'!$H$36:$BG$136,COLUMN(B3),ROW(B3))="x",'Capacity Backing (Hide)2'!C$9,0)</f>
        <v>0</v>
      </c>
      <c r="D15" cm="1">
        <f t="array" ref="D15">IF(INDEX('Capacity Summary'!$H$36:$BG$136,COLUMN(C3),ROW(C3))="x",'Capacity Backing (Hide)2'!D$9,0)</f>
        <v>0</v>
      </c>
      <c r="E15" cm="1">
        <f t="array" ref="E15">IF(INDEX('Capacity Summary'!$H$36:$BG$136,COLUMN(D3),ROW(D3))="x",'Capacity Backing (Hide)2'!E$9,0)</f>
        <v>0</v>
      </c>
      <c r="F15" cm="1">
        <f t="array" ref="F15">IF(INDEX('Capacity Summary'!$H$36:$BG$136,COLUMN(E3),ROW(E3))="x",'Capacity Backing (Hide)2'!F$9,0)</f>
        <v>0</v>
      </c>
      <c r="G15" cm="1">
        <f t="array" ref="G15">IF(INDEX('Capacity Summary'!$H$36:$BG$136,COLUMN(F3),ROW(F3))="x",'Capacity Backing (Hide)2'!G$9,0)</f>
        <v>0</v>
      </c>
      <c r="H15" cm="1">
        <f t="array" ref="H15">IF(INDEX('Capacity Summary'!$H$36:$BG$136,COLUMN(G3),ROW(G3))="x",'Capacity Backing (Hide)2'!H$9,0)</f>
        <v>0</v>
      </c>
      <c r="I15" cm="1">
        <f t="array" ref="I15">IF(INDEX('Capacity Summary'!$H$36:$BG$136,COLUMN(H3),ROW(H3))="x",'Capacity Backing (Hide)2'!I$9,0)</f>
        <v>0</v>
      </c>
      <c r="J15" cm="1">
        <f t="array" ref="J15">IF(INDEX('Capacity Summary'!$H$36:$BG$136,COLUMN(I3),ROW(I3))="x",'Capacity Backing (Hide)2'!J$9,0)</f>
        <v>0</v>
      </c>
      <c r="K15" cm="1">
        <f t="array" ref="K15">IF(INDEX('Capacity Summary'!$H$36:$BG$136,COLUMN(J3),ROW(J3))="x",'Capacity Backing (Hide)2'!K$9,0)</f>
        <v>0</v>
      </c>
      <c r="L15" cm="1">
        <f t="array" ref="L15">IF(INDEX('Capacity Summary'!$H$36:$BG$136,COLUMN(K3),ROW(K3))="x",'Capacity Backing (Hide)2'!L$9,0)</f>
        <v>0</v>
      </c>
      <c r="M15" cm="1">
        <f t="array" ref="M15">IF(INDEX('Capacity Summary'!$H$36:$BG$136,COLUMN(L3),ROW(L3))="x",'Capacity Backing (Hide)2'!M$9,0)</f>
        <v>0</v>
      </c>
      <c r="N15" cm="1">
        <f t="array" ref="N15">IF(INDEX('Capacity Summary'!$H$36:$BG$136,COLUMN(M3),ROW(M3))="x",'Capacity Backing (Hide)2'!N$9,0)</f>
        <v>0</v>
      </c>
      <c r="O15" cm="1">
        <f t="array" ref="O15">IF(INDEX('Capacity Summary'!$H$36:$BG$136,COLUMN(N3),ROW(N3))="x",'Capacity Backing (Hide)2'!O$9,0)</f>
        <v>0</v>
      </c>
      <c r="P15" cm="1">
        <f t="array" ref="P15">IF(INDEX('Capacity Summary'!$H$36:$BG$136,COLUMN(O3),ROW(O3))="x",'Capacity Backing (Hide)2'!P$9,0)</f>
        <v>0</v>
      </c>
      <c r="Q15" cm="1">
        <f t="array" ref="Q15">IF(INDEX('Capacity Summary'!$H$36:$BG$136,COLUMN(P3),ROW(P3))="x",'Capacity Backing (Hide)2'!Q$9,0)</f>
        <v>0</v>
      </c>
      <c r="R15" cm="1">
        <f t="array" ref="R15">IF(INDEX('Capacity Summary'!$H$36:$BG$136,COLUMN(Q3),ROW(Q3))="x",'Capacity Backing (Hide)2'!R$9,0)</f>
        <v>0</v>
      </c>
      <c r="S15" cm="1">
        <f t="array" ref="S15">IF(INDEX('Capacity Summary'!$H$36:$BG$136,COLUMN(R3),ROW(R3))="x",'Capacity Backing (Hide)2'!S$9,0)</f>
        <v>0</v>
      </c>
      <c r="T15" cm="1">
        <f t="array" ref="T15">IF(INDEX('Capacity Summary'!$H$36:$BG$136,COLUMN(S3),ROW(S3))="x",'Capacity Backing (Hide)2'!T$9,0)</f>
        <v>0</v>
      </c>
      <c r="U15" cm="1">
        <f t="array" ref="U15">IF(INDEX('Capacity Summary'!$H$36:$BG$136,COLUMN(T3),ROW(T3))="x",'Capacity Backing (Hide)2'!U$9,0)</f>
        <v>0</v>
      </c>
      <c r="V15" cm="1">
        <f t="array" ref="V15">IF(INDEX('Capacity Summary'!$H$36:$BG$136,COLUMN(U3),ROW(U3))="x",'Capacity Backing (Hide)2'!V$9,0)</f>
        <v>0</v>
      </c>
      <c r="W15" cm="1">
        <f t="array" ref="W15">IF(INDEX('Capacity Summary'!$H$36:$BG$136,COLUMN(V3),ROW(V3))="x",'Capacity Backing (Hide)2'!W$9,0)</f>
        <v>0</v>
      </c>
      <c r="X15" cm="1">
        <f t="array" ref="X15">IF(INDEX('Capacity Summary'!$H$36:$BG$136,COLUMN(W3),ROW(W3))="x",'Capacity Backing (Hide)2'!X$9,0)</f>
        <v>0</v>
      </c>
      <c r="Y15" cm="1">
        <f t="array" ref="Y15">IF(INDEX('Capacity Summary'!$H$36:$BG$136,COLUMN(X3),ROW(X3))="x",'Capacity Backing (Hide)2'!Y$9,0)</f>
        <v>0</v>
      </c>
      <c r="Z15" cm="1">
        <f t="array" ref="Z15">IF(INDEX('Capacity Summary'!$H$36:$BG$136,COLUMN(Y3),ROW(Y3))="x",'Capacity Backing (Hide)2'!Z$9,0)</f>
        <v>0</v>
      </c>
      <c r="AA15" cm="1">
        <f t="array" ref="AA15">IF(INDEX('Capacity Summary'!$H$36:$BG$136,COLUMN(Z3),ROW(Z3))="x",'Capacity Backing (Hide)2'!AA$9,0)</f>
        <v>0</v>
      </c>
      <c r="AB15" cm="1">
        <f t="array" ref="AB15">IF(INDEX('Capacity Summary'!$H$36:$BG$136,COLUMN(AA3),ROW(AA3))="x",'Capacity Backing (Hide)2'!AB$9,0)</f>
        <v>0</v>
      </c>
      <c r="AC15" cm="1">
        <f t="array" ref="AC15">IF(INDEX('Capacity Summary'!$H$36:$BG$136,COLUMN(AB3),ROW(AB3))="x",'Capacity Backing (Hide)2'!AC$9,0)</f>
        <v>0</v>
      </c>
      <c r="AD15" cm="1">
        <f t="array" ref="AD15">IF(INDEX('Capacity Summary'!$H$36:$BG$136,COLUMN(AC3),ROW(AC3))="x",'Capacity Backing (Hide)2'!AD$9,0)</f>
        <v>0</v>
      </c>
      <c r="AE15" cm="1">
        <f t="array" ref="AE15">IF(INDEX('Capacity Summary'!$H$36:$BG$136,COLUMN(AD3),ROW(AD3))="x",'Capacity Backing (Hide)2'!AE$9,0)</f>
        <v>0</v>
      </c>
      <c r="AF15" cm="1">
        <f t="array" ref="AF15">IF(INDEX('Capacity Summary'!$H$36:$BG$136,COLUMN(AE3),ROW(AE3))="x",'Capacity Backing (Hide)2'!AF$9,0)</f>
        <v>0</v>
      </c>
      <c r="AG15" cm="1">
        <f t="array" ref="AG15">IF(INDEX('Capacity Summary'!$H$36:$BG$136,COLUMN(AF3),ROW(AF3))="x",'Capacity Backing (Hide)2'!AG$9,0)</f>
        <v>0</v>
      </c>
      <c r="AH15" cm="1">
        <f t="array" ref="AH15">IF(INDEX('Capacity Summary'!$H$36:$BG$136,COLUMN(AG3),ROW(AG3))="x",'Capacity Backing (Hide)2'!AH$9,0)</f>
        <v>0</v>
      </c>
      <c r="AI15" cm="1">
        <f t="array" ref="AI15">IF(INDEX('Capacity Summary'!$H$36:$BG$136,COLUMN(AH3),ROW(AH3))="x",'Capacity Backing (Hide)2'!AI$9,0)</f>
        <v>0</v>
      </c>
      <c r="AJ15" cm="1">
        <f t="array" ref="AJ15">IF(INDEX('Capacity Summary'!$H$36:$BG$136,COLUMN(AI3),ROW(AI3))="x",'Capacity Backing (Hide)2'!AJ$9,0)</f>
        <v>0</v>
      </c>
      <c r="AK15" cm="1">
        <f t="array" ref="AK15">IF(INDEX('Capacity Summary'!$H$36:$BG$136,COLUMN(AJ3),ROW(AJ3))="x",'Capacity Backing (Hide)2'!AK$9,0)</f>
        <v>0</v>
      </c>
      <c r="AL15" cm="1">
        <f t="array" ref="AL15">IF(INDEX('Capacity Summary'!$H$36:$BG$136,COLUMN(AK3),ROW(AK3))="x",'Capacity Backing (Hide)2'!AL$9,0)</f>
        <v>0</v>
      </c>
      <c r="AM15" cm="1">
        <f t="array" ref="AM15">IF(INDEX('Capacity Summary'!$H$36:$BG$136,COLUMN(AL3),ROW(AL3))="x",'Capacity Backing (Hide)2'!AM$9,0)</f>
        <v>0</v>
      </c>
      <c r="AN15" cm="1">
        <f t="array" ref="AN15">IF(INDEX('Capacity Summary'!$H$36:$BG$136,COLUMN(AM3),ROW(AM3))="x",'Capacity Backing (Hide)2'!AN$9,0)</f>
        <v>0</v>
      </c>
      <c r="AO15" cm="1">
        <f t="array" ref="AO15">IF(INDEX('Capacity Summary'!$H$36:$BG$136,COLUMN(AN3),ROW(AN3))="x",'Capacity Backing (Hide)2'!AO$9,0)</f>
        <v>0</v>
      </c>
      <c r="AP15" cm="1">
        <f t="array" ref="AP15">IF(INDEX('Capacity Summary'!$H$36:$BG$136,COLUMN(AO3),ROW(AO3))="x",'Capacity Backing (Hide)2'!AP$9,0)</f>
        <v>0</v>
      </c>
      <c r="AQ15" cm="1">
        <f t="array" ref="AQ15">IF(INDEX('Capacity Summary'!$H$36:$BG$136,COLUMN(AP3),ROW(AP3))="x",'Capacity Backing (Hide)2'!AQ$9,0)</f>
        <v>0</v>
      </c>
      <c r="AR15" cm="1">
        <f t="array" ref="AR15">IF(INDEX('Capacity Summary'!$H$36:$BG$136,COLUMN(AQ3),ROW(AQ3))="x",'Capacity Backing (Hide)2'!AR$9,0)</f>
        <v>0</v>
      </c>
      <c r="AS15" cm="1">
        <f t="array" ref="AS15">IF(INDEX('Capacity Summary'!$H$36:$BG$136,COLUMN(AR3),ROW(AR3))="x",'Capacity Backing (Hide)2'!AS$9,0)</f>
        <v>0</v>
      </c>
      <c r="AT15" cm="1">
        <f t="array" ref="AT15">IF(INDEX('Capacity Summary'!$H$36:$BG$136,COLUMN(AS3),ROW(AS3))="x",'Capacity Backing (Hide)2'!AT$9,0)</f>
        <v>0</v>
      </c>
      <c r="AU15" cm="1">
        <f t="array" ref="AU15">IF(INDEX('Capacity Summary'!$H$36:$BG$136,COLUMN(AT3),ROW(AT3))="x",'Capacity Backing (Hide)2'!AU$9,0)</f>
        <v>0</v>
      </c>
      <c r="AV15" cm="1">
        <f t="array" ref="AV15">IF(INDEX('Capacity Summary'!$H$36:$BG$136,COLUMN(AU3),ROW(AU3))="x",'Capacity Backing (Hide)2'!AV$9,0)</f>
        <v>0</v>
      </c>
      <c r="AW15" cm="1">
        <f t="array" ref="AW15">IF(INDEX('Capacity Summary'!$H$36:$BG$136,COLUMN(AV3),ROW(AV3))="x",'Capacity Backing (Hide)2'!AW$9,0)</f>
        <v>0</v>
      </c>
      <c r="AX15" cm="1">
        <f t="array" ref="AX15">IF(INDEX('Capacity Summary'!$H$36:$BG$136,COLUMN(AW3),ROW(AW3))="x",'Capacity Backing (Hide)2'!AX$9,0)</f>
        <v>0</v>
      </c>
      <c r="AY15" cm="1">
        <f t="array" ref="AY15">IF(INDEX('Capacity Summary'!$H$36:$BG$136,COLUMN(AX3),ROW(AX3))="x",'Capacity Backing (Hide)2'!AY$9,0)</f>
        <v>0</v>
      </c>
      <c r="AZ15" cm="1">
        <f t="array" ref="AZ15">IF(INDEX('Capacity Summary'!$H$36:$BG$136,COLUMN(AY3),ROW(AY3))="x",'Capacity Backing (Hide)2'!AZ$9,0)</f>
        <v>0</v>
      </c>
      <c r="BA15" cm="1">
        <f t="array" ref="BA15">IF(INDEX('Capacity Summary'!$H$36:$BG$136,COLUMN(AZ3),ROW(AZ3))="x",'Capacity Backing (Hide)2'!BA$9,0)</f>
        <v>0</v>
      </c>
      <c r="BB15" cm="1">
        <f t="array" ref="BB15">IF(INDEX('Capacity Summary'!$H$36:$BG$136,COLUMN(BA3),ROW(BA3))="x",'Capacity Backing (Hide)2'!BB$9,0)</f>
        <v>0</v>
      </c>
      <c r="BC15" cm="1">
        <f t="array" ref="BC15">IF(INDEX('Capacity Summary'!$H$36:$BG$136,COLUMN(BB3),ROW(BB3))="x",'Capacity Backing (Hide)2'!BC$9,0)</f>
        <v>0</v>
      </c>
      <c r="BD15" cm="1">
        <f t="array" ref="BD15">IF(INDEX('Capacity Summary'!$H$36:$BG$136,COLUMN(BC3),ROW(BC3))="x",'Capacity Backing (Hide)2'!BD$9,0)</f>
        <v>0</v>
      </c>
      <c r="BE15" cm="1">
        <f t="array" ref="BE15">IF(INDEX('Capacity Summary'!$H$36:$BG$136,COLUMN(BD3),ROW(BD3))="x",'Capacity Backing (Hide)2'!BE$9,0)</f>
        <v>0</v>
      </c>
      <c r="BF15" cm="1">
        <f t="array" ref="BF15">IF(INDEX('Capacity Summary'!$H$36:$BG$136,COLUMN(BE3),ROW(BE3))="x",'Capacity Backing (Hide)2'!BF$9,0)</f>
        <v>0</v>
      </c>
      <c r="BG15" cm="1">
        <f t="array" ref="BG15">IF(INDEX('Capacity Summary'!$H$36:$BG$136,COLUMN(BF3),ROW(BF3))="x",'Capacity Backing (Hide)2'!BG$9,0)</f>
        <v>0</v>
      </c>
      <c r="BH15" cm="1">
        <f t="array" ref="BH15">IF(INDEX('Capacity Summary'!$H$36:$BG$136,COLUMN(BG3),ROW(BG3))="x",'Capacity Backing (Hide)2'!BH$9,0)</f>
        <v>0</v>
      </c>
      <c r="BI15" cm="1">
        <f t="array" ref="BI15">IF(INDEX('Capacity Summary'!$H$36:$BG$136,COLUMN(BH3),ROW(BH3))="x",'Capacity Backing (Hide)2'!BI$9,0)</f>
        <v>0</v>
      </c>
      <c r="BJ15" cm="1">
        <f t="array" ref="BJ15">IF(INDEX('Capacity Summary'!$H$36:$BG$136,COLUMN(BI3),ROW(BI3))="x",'Capacity Backing (Hide)2'!BJ$9,0)</f>
        <v>0</v>
      </c>
      <c r="BK15" cm="1">
        <f t="array" ref="BK15">IF(INDEX('Capacity Summary'!$H$36:$BG$136,COLUMN(BJ3),ROW(BJ3))="x",'Capacity Backing (Hide)2'!BK$9,0)</f>
        <v>0</v>
      </c>
      <c r="BL15" cm="1">
        <f t="array" ref="BL15">IF(INDEX('Capacity Summary'!$H$36:$BG$136,COLUMN(BK3),ROW(BK3))="x",'Capacity Backing (Hide)2'!BL$9,0)</f>
        <v>0</v>
      </c>
      <c r="BM15" cm="1">
        <f t="array" ref="BM15">IF(INDEX('Capacity Summary'!$H$36:$BG$136,COLUMN(BL3),ROW(BL3))="x",'Capacity Backing (Hide)2'!BM$9,0)</f>
        <v>0</v>
      </c>
      <c r="BN15" cm="1">
        <f t="array" ref="BN15">IF(INDEX('Capacity Summary'!$H$36:$BG$136,COLUMN(BM3),ROW(BM3))="x",'Capacity Backing (Hide)2'!BN$9,0)</f>
        <v>0</v>
      </c>
      <c r="BO15" cm="1">
        <f t="array" ref="BO15">IF(INDEX('Capacity Summary'!$H$36:$BG$136,COLUMN(BN3),ROW(BN3))="x",'Capacity Backing (Hide)2'!BO$9,0)</f>
        <v>0</v>
      </c>
      <c r="BP15" cm="1">
        <f t="array" ref="BP15">IF(INDEX('Capacity Summary'!$H$36:$BG$136,COLUMN(BO3),ROW(BO3))="x",'Capacity Backing (Hide)2'!BP$9,0)</f>
        <v>0</v>
      </c>
      <c r="BQ15" cm="1">
        <f t="array" ref="BQ15">IF(INDEX('Capacity Summary'!$H$36:$BG$136,COLUMN(BP3),ROW(BP3))="x",'Capacity Backing (Hide)2'!BQ$9,0)</f>
        <v>0</v>
      </c>
      <c r="BR15" cm="1">
        <f t="array" ref="BR15">IF(INDEX('Capacity Summary'!$H$36:$BG$136,COLUMN(BQ3),ROW(BQ3))="x",'Capacity Backing (Hide)2'!BR$9,0)</f>
        <v>0</v>
      </c>
      <c r="BS15" cm="1">
        <f t="array" ref="BS15">IF(INDEX('Capacity Summary'!$H$36:$BG$136,COLUMN(BR3),ROW(BR3))="x",'Capacity Backing (Hide)2'!BS$9,0)</f>
        <v>0</v>
      </c>
      <c r="BT15" cm="1">
        <f t="array" ref="BT15">IF(INDEX('Capacity Summary'!$H$36:$BG$136,COLUMN(BS3),ROW(BS3))="x",'Capacity Backing (Hide)2'!BT$9,0)</f>
        <v>0</v>
      </c>
      <c r="BU15" cm="1">
        <f t="array" ref="BU15">IF(INDEX('Capacity Summary'!$H$36:$BG$136,COLUMN(BT3),ROW(BT3))="x",'Capacity Backing (Hide)2'!BU$9,0)</f>
        <v>0</v>
      </c>
      <c r="BV15" cm="1">
        <f t="array" ref="BV15">IF(INDEX('Capacity Summary'!$H$36:$BG$136,COLUMN(BU3),ROW(BU3))="x",'Capacity Backing (Hide)2'!BV$9,0)</f>
        <v>0</v>
      </c>
      <c r="BW15" cm="1">
        <f t="array" ref="BW15">IF(INDEX('Capacity Summary'!$H$36:$BG$136,COLUMN(BV3),ROW(BV3))="x",'Capacity Backing (Hide)2'!BW$9,0)</f>
        <v>0</v>
      </c>
      <c r="BX15" cm="1">
        <f t="array" ref="BX15">IF(INDEX('Capacity Summary'!$H$36:$BG$136,COLUMN(BW3),ROW(BW3))="x",'Capacity Backing (Hide)2'!BX$9,0)</f>
        <v>0</v>
      </c>
      <c r="BY15" cm="1">
        <f t="array" ref="BY15">IF(INDEX('Capacity Summary'!$H$36:$BG$136,COLUMN(BX3),ROW(BX3))="x",'Capacity Backing (Hide)2'!BY$9,0)</f>
        <v>0</v>
      </c>
      <c r="BZ15" cm="1">
        <f t="array" ref="BZ15">IF(INDEX('Capacity Summary'!$H$36:$BG$136,COLUMN(BY3),ROW(BY3))="x",'Capacity Backing (Hide)2'!BZ$9,0)</f>
        <v>0</v>
      </c>
      <c r="CA15" cm="1">
        <f t="array" ref="CA15">IF(INDEX('Capacity Summary'!$H$36:$BG$136,COLUMN(BZ3),ROW(BZ3))="x",'Capacity Backing (Hide)2'!CA$9,0)</f>
        <v>0</v>
      </c>
      <c r="CB15" cm="1">
        <f t="array" ref="CB15">IF(INDEX('Capacity Summary'!$H$36:$BG$136,COLUMN(CA3),ROW(CA3))="x",'Capacity Backing (Hide)2'!CB$9,0)</f>
        <v>0</v>
      </c>
      <c r="CC15" cm="1">
        <f t="array" ref="CC15">IF(INDEX('Capacity Summary'!$H$36:$BG$136,COLUMN(CB3),ROW(CB3))="x",'Capacity Backing (Hide)2'!CC$9,0)</f>
        <v>0</v>
      </c>
      <c r="CD15" cm="1">
        <f t="array" ref="CD15">IF(INDEX('Capacity Summary'!$H$36:$BG$136,COLUMN(CC3),ROW(CC3))="x",'Capacity Backing (Hide)2'!CD$9,0)</f>
        <v>0</v>
      </c>
      <c r="CE15" cm="1">
        <f t="array" ref="CE15">IF(INDEX('Capacity Summary'!$H$36:$BG$136,COLUMN(CD3),ROW(CD3))="x",'Capacity Backing (Hide)2'!CE$9,0)</f>
        <v>0</v>
      </c>
      <c r="CF15" cm="1">
        <f t="array" ref="CF15">IF(INDEX('Capacity Summary'!$H$36:$BG$136,COLUMN(CE3),ROW(CE3))="x",'Capacity Backing (Hide)2'!CF$9,0)</f>
        <v>0</v>
      </c>
      <c r="CG15" cm="1">
        <f t="array" ref="CG15">IF(INDEX('Capacity Summary'!$H$36:$BG$136,COLUMN(CF3),ROW(CF3))="x",'Capacity Backing (Hide)2'!CG$9,0)</f>
        <v>0</v>
      </c>
      <c r="CH15" cm="1">
        <f t="array" ref="CH15">IF(INDEX('Capacity Summary'!$H$36:$BG$136,COLUMN(CG3),ROW(CG3))="x",'Capacity Backing (Hide)2'!CH$9,0)</f>
        <v>0</v>
      </c>
      <c r="CI15" cm="1">
        <f t="array" ref="CI15">IF(INDEX('Capacity Summary'!$H$36:$BG$136,COLUMN(CH3),ROW(CH3))="x",'Capacity Backing (Hide)2'!CI$9,0)</f>
        <v>0</v>
      </c>
      <c r="CJ15" cm="1">
        <f t="array" ref="CJ15">IF(INDEX('Capacity Summary'!$H$36:$BG$136,COLUMN(CI3),ROW(CI3))="x",'Capacity Backing (Hide)2'!CJ$9,0)</f>
        <v>0</v>
      </c>
      <c r="CK15" cm="1">
        <f t="array" ref="CK15">IF(INDEX('Capacity Summary'!$H$36:$BG$136,COLUMN(CJ3),ROW(CJ3))="x",'Capacity Backing (Hide)2'!CK$9,0)</f>
        <v>0</v>
      </c>
      <c r="CL15" cm="1">
        <f t="array" ref="CL15">IF(INDEX('Capacity Summary'!$H$36:$BG$136,COLUMN(CK3),ROW(CK3))="x",'Capacity Backing (Hide)2'!CL$9,0)</f>
        <v>0</v>
      </c>
      <c r="CM15" cm="1">
        <f t="array" ref="CM15">IF(INDEX('Capacity Summary'!$H$36:$BG$136,COLUMN(CL3),ROW(CL3))="x",'Capacity Backing (Hide)2'!CM$9,0)</f>
        <v>0</v>
      </c>
      <c r="CN15" cm="1">
        <f t="array" ref="CN15">IF(INDEX('Capacity Summary'!$H$36:$BG$136,COLUMN(CM3),ROW(CM3))="x",'Capacity Backing (Hide)2'!CN$9,0)</f>
        <v>0</v>
      </c>
      <c r="CO15" cm="1">
        <f t="array" ref="CO15">IF(INDEX('Capacity Summary'!$H$36:$BG$136,COLUMN(CN3),ROW(CN3))="x",'Capacity Backing (Hide)2'!CO$9,0)</f>
        <v>0</v>
      </c>
      <c r="CP15" cm="1">
        <f t="array" ref="CP15">IF(INDEX('Capacity Summary'!$H$36:$BG$136,COLUMN(CO3),ROW(CO3))="x",'Capacity Backing (Hide)2'!CP$9,0)</f>
        <v>0</v>
      </c>
      <c r="CQ15" cm="1">
        <f t="array" ref="CQ15">IF(INDEX('Capacity Summary'!$H$36:$BG$136,COLUMN(CP3),ROW(CP3))="x",'Capacity Backing (Hide)2'!CQ$9,0)</f>
        <v>0</v>
      </c>
      <c r="CR15" cm="1">
        <f t="array" ref="CR15">IF(INDEX('Capacity Summary'!$H$36:$BG$136,COLUMN(CQ3),ROW(CQ3))="x",'Capacity Backing (Hide)2'!CR$9,0)</f>
        <v>0</v>
      </c>
      <c r="CS15" cm="1">
        <f t="array" ref="CS15">IF(INDEX('Capacity Summary'!$H$36:$BG$136,COLUMN(CR3),ROW(CR3))="x",'Capacity Backing (Hide)2'!CS$9,0)</f>
        <v>0</v>
      </c>
      <c r="CT15" cm="1">
        <f t="array" ref="CT15">IF(INDEX('Capacity Summary'!$H$36:$BG$136,COLUMN(CS3),ROW(CS3))="x",'Capacity Backing (Hide)2'!CT$9,0)</f>
        <v>0</v>
      </c>
      <c r="CU15" cm="1">
        <f t="array" ref="CU15">IF(INDEX('Capacity Summary'!$H$36:$BG$136,COLUMN(CT3),ROW(CT3))="x",'Capacity Backing (Hide)2'!CU$9,0)</f>
        <v>0</v>
      </c>
      <c r="CV15" cm="1">
        <f t="array" ref="CV15">IF(INDEX('Capacity Summary'!$H$36:$BG$136,COLUMN(CU3),ROW(CU3))="x",'Capacity Backing (Hide)2'!CV$9,0)</f>
        <v>0</v>
      </c>
      <c r="CW15" cm="1">
        <f t="array" ref="CW15">IF(INDEX('Capacity Summary'!$H$36:$BG$136,COLUMN(CV3),ROW(CV3))="x",'Capacity Backing (Hide)2'!CW$9,0)</f>
        <v>0</v>
      </c>
    </row>
    <row r="16" spans="1:101" x14ac:dyDescent="0.25">
      <c r="A16" s="2">
        <f ca="1">'Required Capacity (Hide)'!E8</f>
        <v>44249</v>
      </c>
      <c r="B16" cm="1">
        <f t="array" ref="B16">IF(INDEX('Capacity Summary'!$H$36:$BG$136,COLUMN(A4),ROW(A4))="x",'Capacity Backing (Hide)2'!B$9,0)</f>
        <v>0</v>
      </c>
      <c r="C16" cm="1">
        <f t="array" ref="C16">IF(INDEX('Capacity Summary'!$H$36:$BG$136,COLUMN(B4),ROW(B4))="x",'Capacity Backing (Hide)2'!C$9,0)</f>
        <v>0</v>
      </c>
      <c r="D16" cm="1">
        <f t="array" ref="D16">IF(INDEX('Capacity Summary'!$H$36:$BG$136,COLUMN(C4),ROW(C4))="x",'Capacity Backing (Hide)2'!D$9,0)</f>
        <v>0</v>
      </c>
      <c r="E16" cm="1">
        <f t="array" ref="E16">IF(INDEX('Capacity Summary'!$H$36:$BG$136,COLUMN(D4),ROW(D4))="x",'Capacity Backing (Hide)2'!E$9,0)</f>
        <v>0</v>
      </c>
      <c r="F16" cm="1">
        <f t="array" ref="F16">IF(INDEX('Capacity Summary'!$H$36:$BG$136,COLUMN(E4),ROW(E4))="x",'Capacity Backing (Hide)2'!F$9,0)</f>
        <v>0</v>
      </c>
      <c r="G16" cm="1">
        <f t="array" ref="G16">IF(INDEX('Capacity Summary'!$H$36:$BG$136,COLUMN(F4),ROW(F4))="x",'Capacity Backing (Hide)2'!G$9,0)</f>
        <v>0</v>
      </c>
      <c r="H16" cm="1">
        <f t="array" ref="H16">IF(INDEX('Capacity Summary'!$H$36:$BG$136,COLUMN(G4),ROW(G4))="x",'Capacity Backing (Hide)2'!H$9,0)</f>
        <v>0</v>
      </c>
      <c r="I16" cm="1">
        <f t="array" ref="I16">IF(INDEX('Capacity Summary'!$H$36:$BG$136,COLUMN(H4),ROW(H4))="x",'Capacity Backing (Hide)2'!I$9,0)</f>
        <v>0</v>
      </c>
      <c r="J16" cm="1">
        <f t="array" ref="J16">IF(INDEX('Capacity Summary'!$H$36:$BG$136,COLUMN(I4),ROW(I4))="x",'Capacity Backing (Hide)2'!J$9,0)</f>
        <v>0</v>
      </c>
      <c r="K16" cm="1">
        <f t="array" ref="K16">IF(INDEX('Capacity Summary'!$H$36:$BG$136,COLUMN(J4),ROW(J4))="x",'Capacity Backing (Hide)2'!K$9,0)</f>
        <v>0</v>
      </c>
      <c r="L16" cm="1">
        <f t="array" ref="L16">IF(INDEX('Capacity Summary'!$H$36:$BG$136,COLUMN(K4),ROW(K4))="x",'Capacity Backing (Hide)2'!L$9,0)</f>
        <v>0</v>
      </c>
      <c r="M16" cm="1">
        <f t="array" ref="M16">IF(INDEX('Capacity Summary'!$H$36:$BG$136,COLUMN(L4),ROW(L4))="x",'Capacity Backing (Hide)2'!M$9,0)</f>
        <v>0</v>
      </c>
      <c r="N16" cm="1">
        <f t="array" ref="N16">IF(INDEX('Capacity Summary'!$H$36:$BG$136,COLUMN(M4),ROW(M4))="x",'Capacity Backing (Hide)2'!N$9,0)</f>
        <v>0</v>
      </c>
      <c r="O16" cm="1">
        <f t="array" ref="O16">IF(INDEX('Capacity Summary'!$H$36:$BG$136,COLUMN(N4),ROW(N4))="x",'Capacity Backing (Hide)2'!O$9,0)</f>
        <v>0</v>
      </c>
      <c r="P16" cm="1">
        <f t="array" ref="P16">IF(INDEX('Capacity Summary'!$H$36:$BG$136,COLUMN(O4),ROW(O4))="x",'Capacity Backing (Hide)2'!P$9,0)</f>
        <v>0</v>
      </c>
      <c r="Q16" cm="1">
        <f t="array" ref="Q16">IF(INDEX('Capacity Summary'!$H$36:$BG$136,COLUMN(P4),ROW(P4))="x",'Capacity Backing (Hide)2'!Q$9,0)</f>
        <v>0</v>
      </c>
      <c r="R16" cm="1">
        <f t="array" ref="R16">IF(INDEX('Capacity Summary'!$H$36:$BG$136,COLUMN(Q4),ROW(Q4))="x",'Capacity Backing (Hide)2'!R$9,0)</f>
        <v>0</v>
      </c>
      <c r="S16" cm="1">
        <f t="array" ref="S16">IF(INDEX('Capacity Summary'!$H$36:$BG$136,COLUMN(R4),ROW(R4))="x",'Capacity Backing (Hide)2'!S$9,0)</f>
        <v>0</v>
      </c>
      <c r="T16" cm="1">
        <f t="array" ref="T16">IF(INDEX('Capacity Summary'!$H$36:$BG$136,COLUMN(S4),ROW(S4))="x",'Capacity Backing (Hide)2'!T$9,0)</f>
        <v>0</v>
      </c>
      <c r="U16" cm="1">
        <f t="array" ref="U16">IF(INDEX('Capacity Summary'!$H$36:$BG$136,COLUMN(T4),ROW(T4))="x",'Capacity Backing (Hide)2'!U$9,0)</f>
        <v>0</v>
      </c>
      <c r="V16" cm="1">
        <f t="array" ref="V16">IF(INDEX('Capacity Summary'!$H$36:$BG$136,COLUMN(U4),ROW(U4))="x",'Capacity Backing (Hide)2'!V$9,0)</f>
        <v>0</v>
      </c>
      <c r="W16" cm="1">
        <f t="array" ref="W16">IF(INDEX('Capacity Summary'!$H$36:$BG$136,COLUMN(V4),ROW(V4))="x",'Capacity Backing (Hide)2'!W$9,0)</f>
        <v>0</v>
      </c>
      <c r="X16" cm="1">
        <f t="array" ref="X16">IF(INDEX('Capacity Summary'!$H$36:$BG$136,COLUMN(W4),ROW(W4))="x",'Capacity Backing (Hide)2'!X$9,0)</f>
        <v>0</v>
      </c>
      <c r="Y16" cm="1">
        <f t="array" ref="Y16">IF(INDEX('Capacity Summary'!$H$36:$BG$136,COLUMN(X4),ROW(X4))="x",'Capacity Backing (Hide)2'!Y$9,0)</f>
        <v>0</v>
      </c>
      <c r="Z16" cm="1">
        <f t="array" ref="Z16">IF(INDEX('Capacity Summary'!$H$36:$BG$136,COLUMN(Y4),ROW(Y4))="x",'Capacity Backing (Hide)2'!Z$9,0)</f>
        <v>0</v>
      </c>
      <c r="AA16" cm="1">
        <f t="array" ref="AA16">IF(INDEX('Capacity Summary'!$H$36:$BG$136,COLUMN(Z4),ROW(Z4))="x",'Capacity Backing (Hide)2'!AA$9,0)</f>
        <v>0</v>
      </c>
      <c r="AB16" cm="1">
        <f t="array" ref="AB16">IF(INDEX('Capacity Summary'!$H$36:$BG$136,COLUMN(AA4),ROW(AA4))="x",'Capacity Backing (Hide)2'!AB$9,0)</f>
        <v>0</v>
      </c>
      <c r="AC16" cm="1">
        <f t="array" ref="AC16">IF(INDEX('Capacity Summary'!$H$36:$BG$136,COLUMN(AB4),ROW(AB4))="x",'Capacity Backing (Hide)2'!AC$9,0)</f>
        <v>0</v>
      </c>
      <c r="AD16" cm="1">
        <f t="array" ref="AD16">IF(INDEX('Capacity Summary'!$H$36:$BG$136,COLUMN(AC4),ROW(AC4))="x",'Capacity Backing (Hide)2'!AD$9,0)</f>
        <v>0</v>
      </c>
      <c r="AE16" cm="1">
        <f t="array" ref="AE16">IF(INDEX('Capacity Summary'!$H$36:$BG$136,COLUMN(AD4),ROW(AD4))="x",'Capacity Backing (Hide)2'!AE$9,0)</f>
        <v>0</v>
      </c>
      <c r="AF16" cm="1">
        <f t="array" ref="AF16">IF(INDEX('Capacity Summary'!$H$36:$BG$136,COLUMN(AE4),ROW(AE4))="x",'Capacity Backing (Hide)2'!AF$9,0)</f>
        <v>0</v>
      </c>
      <c r="AG16" cm="1">
        <f t="array" ref="AG16">IF(INDEX('Capacity Summary'!$H$36:$BG$136,COLUMN(AF4),ROW(AF4))="x",'Capacity Backing (Hide)2'!AG$9,0)</f>
        <v>0</v>
      </c>
      <c r="AH16" cm="1">
        <f t="array" ref="AH16">IF(INDEX('Capacity Summary'!$H$36:$BG$136,COLUMN(AG4),ROW(AG4))="x",'Capacity Backing (Hide)2'!AH$9,0)</f>
        <v>0</v>
      </c>
      <c r="AI16" cm="1">
        <f t="array" ref="AI16">IF(INDEX('Capacity Summary'!$H$36:$BG$136,COLUMN(AH4),ROW(AH4))="x",'Capacity Backing (Hide)2'!AI$9,0)</f>
        <v>0</v>
      </c>
      <c r="AJ16" cm="1">
        <f t="array" ref="AJ16">IF(INDEX('Capacity Summary'!$H$36:$BG$136,COLUMN(AI4),ROW(AI4))="x",'Capacity Backing (Hide)2'!AJ$9,0)</f>
        <v>0</v>
      </c>
      <c r="AK16" cm="1">
        <f t="array" ref="AK16">IF(INDEX('Capacity Summary'!$H$36:$BG$136,COLUMN(AJ4),ROW(AJ4))="x",'Capacity Backing (Hide)2'!AK$9,0)</f>
        <v>0</v>
      </c>
      <c r="AL16" cm="1">
        <f t="array" ref="AL16">IF(INDEX('Capacity Summary'!$H$36:$BG$136,COLUMN(AK4),ROW(AK4))="x",'Capacity Backing (Hide)2'!AL$9,0)</f>
        <v>0</v>
      </c>
      <c r="AM16" cm="1">
        <f t="array" ref="AM16">IF(INDEX('Capacity Summary'!$H$36:$BG$136,COLUMN(AL4),ROW(AL4))="x",'Capacity Backing (Hide)2'!AM$9,0)</f>
        <v>0</v>
      </c>
      <c r="AN16" cm="1">
        <f t="array" ref="AN16">IF(INDEX('Capacity Summary'!$H$36:$BG$136,COLUMN(AM4),ROW(AM4))="x",'Capacity Backing (Hide)2'!AN$9,0)</f>
        <v>0</v>
      </c>
      <c r="AO16" cm="1">
        <f t="array" ref="AO16">IF(INDEX('Capacity Summary'!$H$36:$BG$136,COLUMN(AN4),ROW(AN4))="x",'Capacity Backing (Hide)2'!AO$9,0)</f>
        <v>0</v>
      </c>
      <c r="AP16" cm="1">
        <f t="array" ref="AP16">IF(INDEX('Capacity Summary'!$H$36:$BG$136,COLUMN(AO4),ROW(AO4))="x",'Capacity Backing (Hide)2'!AP$9,0)</f>
        <v>0</v>
      </c>
      <c r="AQ16" cm="1">
        <f t="array" ref="AQ16">IF(INDEX('Capacity Summary'!$H$36:$BG$136,COLUMN(AP4),ROW(AP4))="x",'Capacity Backing (Hide)2'!AQ$9,0)</f>
        <v>0</v>
      </c>
      <c r="AR16" cm="1">
        <f t="array" ref="AR16">IF(INDEX('Capacity Summary'!$H$36:$BG$136,COLUMN(AQ4),ROW(AQ4))="x",'Capacity Backing (Hide)2'!AR$9,0)</f>
        <v>0</v>
      </c>
      <c r="AS16" cm="1">
        <f t="array" ref="AS16">IF(INDEX('Capacity Summary'!$H$36:$BG$136,COLUMN(AR4),ROW(AR4))="x",'Capacity Backing (Hide)2'!AS$9,0)</f>
        <v>0</v>
      </c>
      <c r="AT16" cm="1">
        <f t="array" ref="AT16">IF(INDEX('Capacity Summary'!$H$36:$BG$136,COLUMN(AS4),ROW(AS4))="x",'Capacity Backing (Hide)2'!AT$9,0)</f>
        <v>0</v>
      </c>
      <c r="AU16" cm="1">
        <f t="array" ref="AU16">IF(INDEX('Capacity Summary'!$H$36:$BG$136,COLUMN(AT4),ROW(AT4))="x",'Capacity Backing (Hide)2'!AU$9,0)</f>
        <v>0</v>
      </c>
      <c r="AV16" cm="1">
        <f t="array" ref="AV16">IF(INDEX('Capacity Summary'!$H$36:$BG$136,COLUMN(AU4),ROW(AU4))="x",'Capacity Backing (Hide)2'!AV$9,0)</f>
        <v>0</v>
      </c>
      <c r="AW16" cm="1">
        <f t="array" ref="AW16">IF(INDEX('Capacity Summary'!$H$36:$BG$136,COLUMN(AV4),ROW(AV4))="x",'Capacity Backing (Hide)2'!AW$9,0)</f>
        <v>0</v>
      </c>
      <c r="AX16" cm="1">
        <f t="array" ref="AX16">IF(INDEX('Capacity Summary'!$H$36:$BG$136,COLUMN(AW4),ROW(AW4))="x",'Capacity Backing (Hide)2'!AX$9,0)</f>
        <v>0</v>
      </c>
      <c r="AY16" cm="1">
        <f t="array" ref="AY16">IF(INDEX('Capacity Summary'!$H$36:$BG$136,COLUMN(AX4),ROW(AX4))="x",'Capacity Backing (Hide)2'!AY$9,0)</f>
        <v>0</v>
      </c>
      <c r="AZ16" cm="1">
        <f t="array" ref="AZ16">IF(INDEX('Capacity Summary'!$H$36:$BG$136,COLUMN(AY4),ROW(AY4))="x",'Capacity Backing (Hide)2'!AZ$9,0)</f>
        <v>0</v>
      </c>
      <c r="BA16" cm="1">
        <f t="array" ref="BA16">IF(INDEX('Capacity Summary'!$H$36:$BG$136,COLUMN(AZ4),ROW(AZ4))="x",'Capacity Backing (Hide)2'!BA$9,0)</f>
        <v>0</v>
      </c>
      <c r="BB16" cm="1">
        <f t="array" ref="BB16">IF(INDEX('Capacity Summary'!$H$36:$BG$136,COLUMN(BA4),ROW(BA4))="x",'Capacity Backing (Hide)2'!BB$9,0)</f>
        <v>0</v>
      </c>
      <c r="BC16" cm="1">
        <f t="array" ref="BC16">IF(INDEX('Capacity Summary'!$H$36:$BG$136,COLUMN(BB4),ROW(BB4))="x",'Capacity Backing (Hide)2'!BC$9,0)</f>
        <v>0</v>
      </c>
      <c r="BD16" cm="1">
        <f t="array" ref="BD16">IF(INDEX('Capacity Summary'!$H$36:$BG$136,COLUMN(BC4),ROW(BC4))="x",'Capacity Backing (Hide)2'!BD$9,0)</f>
        <v>0</v>
      </c>
      <c r="BE16" cm="1">
        <f t="array" ref="BE16">IF(INDEX('Capacity Summary'!$H$36:$BG$136,COLUMN(BD4),ROW(BD4))="x",'Capacity Backing (Hide)2'!BE$9,0)</f>
        <v>0</v>
      </c>
      <c r="BF16" cm="1">
        <f t="array" ref="BF16">IF(INDEX('Capacity Summary'!$H$36:$BG$136,COLUMN(BE4),ROW(BE4))="x",'Capacity Backing (Hide)2'!BF$9,0)</f>
        <v>0</v>
      </c>
      <c r="BG16" cm="1">
        <f t="array" ref="BG16">IF(INDEX('Capacity Summary'!$H$36:$BG$136,COLUMN(BF4),ROW(BF4))="x",'Capacity Backing (Hide)2'!BG$9,0)</f>
        <v>0</v>
      </c>
      <c r="BH16" cm="1">
        <f t="array" ref="BH16">IF(INDEX('Capacity Summary'!$H$36:$BG$136,COLUMN(BG4),ROW(BG4))="x",'Capacity Backing (Hide)2'!BH$9,0)</f>
        <v>0</v>
      </c>
      <c r="BI16" cm="1">
        <f t="array" ref="BI16">IF(INDEX('Capacity Summary'!$H$36:$BG$136,COLUMN(BH4),ROW(BH4))="x",'Capacity Backing (Hide)2'!BI$9,0)</f>
        <v>0</v>
      </c>
      <c r="BJ16" cm="1">
        <f t="array" ref="BJ16">IF(INDEX('Capacity Summary'!$H$36:$BG$136,COLUMN(BI4),ROW(BI4))="x",'Capacity Backing (Hide)2'!BJ$9,0)</f>
        <v>0</v>
      </c>
      <c r="BK16" cm="1">
        <f t="array" ref="BK16">IF(INDEX('Capacity Summary'!$H$36:$BG$136,COLUMN(BJ4),ROW(BJ4))="x",'Capacity Backing (Hide)2'!BK$9,0)</f>
        <v>0</v>
      </c>
      <c r="BL16" cm="1">
        <f t="array" ref="BL16">IF(INDEX('Capacity Summary'!$H$36:$BG$136,COLUMN(BK4),ROW(BK4))="x",'Capacity Backing (Hide)2'!BL$9,0)</f>
        <v>0</v>
      </c>
      <c r="BM16" cm="1">
        <f t="array" ref="BM16">IF(INDEX('Capacity Summary'!$H$36:$BG$136,COLUMN(BL4),ROW(BL4))="x",'Capacity Backing (Hide)2'!BM$9,0)</f>
        <v>0</v>
      </c>
      <c r="BN16" cm="1">
        <f t="array" ref="BN16">IF(INDEX('Capacity Summary'!$H$36:$BG$136,COLUMN(BM4),ROW(BM4))="x",'Capacity Backing (Hide)2'!BN$9,0)</f>
        <v>0</v>
      </c>
      <c r="BO16" cm="1">
        <f t="array" ref="BO16">IF(INDEX('Capacity Summary'!$H$36:$BG$136,COLUMN(BN4),ROW(BN4))="x",'Capacity Backing (Hide)2'!BO$9,0)</f>
        <v>0</v>
      </c>
      <c r="BP16" cm="1">
        <f t="array" ref="BP16">IF(INDEX('Capacity Summary'!$H$36:$BG$136,COLUMN(BO4),ROW(BO4))="x",'Capacity Backing (Hide)2'!BP$9,0)</f>
        <v>0</v>
      </c>
      <c r="BQ16" cm="1">
        <f t="array" ref="BQ16">IF(INDEX('Capacity Summary'!$H$36:$BG$136,COLUMN(BP4),ROW(BP4))="x",'Capacity Backing (Hide)2'!BQ$9,0)</f>
        <v>0</v>
      </c>
      <c r="BR16" cm="1">
        <f t="array" ref="BR16">IF(INDEX('Capacity Summary'!$H$36:$BG$136,COLUMN(BQ4),ROW(BQ4))="x",'Capacity Backing (Hide)2'!BR$9,0)</f>
        <v>0</v>
      </c>
      <c r="BS16" cm="1">
        <f t="array" ref="BS16">IF(INDEX('Capacity Summary'!$H$36:$BG$136,COLUMN(BR4),ROW(BR4))="x",'Capacity Backing (Hide)2'!BS$9,0)</f>
        <v>0</v>
      </c>
      <c r="BT16" cm="1">
        <f t="array" ref="BT16">IF(INDEX('Capacity Summary'!$H$36:$BG$136,COLUMN(BS4),ROW(BS4))="x",'Capacity Backing (Hide)2'!BT$9,0)</f>
        <v>0</v>
      </c>
      <c r="BU16" cm="1">
        <f t="array" ref="BU16">IF(INDEX('Capacity Summary'!$H$36:$BG$136,COLUMN(BT4),ROW(BT4))="x",'Capacity Backing (Hide)2'!BU$9,0)</f>
        <v>0</v>
      </c>
      <c r="BV16" cm="1">
        <f t="array" ref="BV16">IF(INDEX('Capacity Summary'!$H$36:$BG$136,COLUMN(BU4),ROW(BU4))="x",'Capacity Backing (Hide)2'!BV$9,0)</f>
        <v>0</v>
      </c>
      <c r="BW16" cm="1">
        <f t="array" ref="BW16">IF(INDEX('Capacity Summary'!$H$36:$BG$136,COLUMN(BV4),ROW(BV4))="x",'Capacity Backing (Hide)2'!BW$9,0)</f>
        <v>0</v>
      </c>
      <c r="BX16" cm="1">
        <f t="array" ref="BX16">IF(INDEX('Capacity Summary'!$H$36:$BG$136,COLUMN(BW4),ROW(BW4))="x",'Capacity Backing (Hide)2'!BX$9,0)</f>
        <v>0</v>
      </c>
      <c r="BY16" cm="1">
        <f t="array" ref="BY16">IF(INDEX('Capacity Summary'!$H$36:$BG$136,COLUMN(BX4),ROW(BX4))="x",'Capacity Backing (Hide)2'!BY$9,0)</f>
        <v>0</v>
      </c>
      <c r="BZ16" cm="1">
        <f t="array" ref="BZ16">IF(INDEX('Capacity Summary'!$H$36:$BG$136,COLUMN(BY4),ROW(BY4))="x",'Capacity Backing (Hide)2'!BZ$9,0)</f>
        <v>0</v>
      </c>
      <c r="CA16" cm="1">
        <f t="array" ref="CA16">IF(INDEX('Capacity Summary'!$H$36:$BG$136,COLUMN(BZ4),ROW(BZ4))="x",'Capacity Backing (Hide)2'!CA$9,0)</f>
        <v>0</v>
      </c>
      <c r="CB16" cm="1">
        <f t="array" ref="CB16">IF(INDEX('Capacity Summary'!$H$36:$BG$136,COLUMN(CA4),ROW(CA4))="x",'Capacity Backing (Hide)2'!CB$9,0)</f>
        <v>0</v>
      </c>
      <c r="CC16" cm="1">
        <f t="array" ref="CC16">IF(INDEX('Capacity Summary'!$H$36:$BG$136,COLUMN(CB4),ROW(CB4))="x",'Capacity Backing (Hide)2'!CC$9,0)</f>
        <v>0</v>
      </c>
      <c r="CD16" cm="1">
        <f t="array" ref="CD16">IF(INDEX('Capacity Summary'!$H$36:$BG$136,COLUMN(CC4),ROW(CC4))="x",'Capacity Backing (Hide)2'!CD$9,0)</f>
        <v>0</v>
      </c>
      <c r="CE16" cm="1">
        <f t="array" ref="CE16">IF(INDEX('Capacity Summary'!$H$36:$BG$136,COLUMN(CD4),ROW(CD4))="x",'Capacity Backing (Hide)2'!CE$9,0)</f>
        <v>0</v>
      </c>
      <c r="CF16" cm="1">
        <f t="array" ref="CF16">IF(INDEX('Capacity Summary'!$H$36:$BG$136,COLUMN(CE4),ROW(CE4))="x",'Capacity Backing (Hide)2'!CF$9,0)</f>
        <v>0</v>
      </c>
      <c r="CG16" cm="1">
        <f t="array" ref="CG16">IF(INDEX('Capacity Summary'!$H$36:$BG$136,COLUMN(CF4),ROW(CF4))="x",'Capacity Backing (Hide)2'!CG$9,0)</f>
        <v>0</v>
      </c>
      <c r="CH16" cm="1">
        <f t="array" ref="CH16">IF(INDEX('Capacity Summary'!$H$36:$BG$136,COLUMN(CG4),ROW(CG4))="x",'Capacity Backing (Hide)2'!CH$9,0)</f>
        <v>0</v>
      </c>
      <c r="CI16" cm="1">
        <f t="array" ref="CI16">IF(INDEX('Capacity Summary'!$H$36:$BG$136,COLUMN(CH4),ROW(CH4))="x",'Capacity Backing (Hide)2'!CI$9,0)</f>
        <v>0</v>
      </c>
      <c r="CJ16" cm="1">
        <f t="array" ref="CJ16">IF(INDEX('Capacity Summary'!$H$36:$BG$136,COLUMN(CI4),ROW(CI4))="x",'Capacity Backing (Hide)2'!CJ$9,0)</f>
        <v>0</v>
      </c>
      <c r="CK16" cm="1">
        <f t="array" ref="CK16">IF(INDEX('Capacity Summary'!$H$36:$BG$136,COLUMN(CJ4),ROW(CJ4))="x",'Capacity Backing (Hide)2'!CK$9,0)</f>
        <v>0</v>
      </c>
      <c r="CL16" cm="1">
        <f t="array" ref="CL16">IF(INDEX('Capacity Summary'!$H$36:$BG$136,COLUMN(CK4),ROW(CK4))="x",'Capacity Backing (Hide)2'!CL$9,0)</f>
        <v>0</v>
      </c>
      <c r="CM16" cm="1">
        <f t="array" ref="CM16">IF(INDEX('Capacity Summary'!$H$36:$BG$136,COLUMN(CL4),ROW(CL4))="x",'Capacity Backing (Hide)2'!CM$9,0)</f>
        <v>0</v>
      </c>
      <c r="CN16" cm="1">
        <f t="array" ref="CN16">IF(INDEX('Capacity Summary'!$H$36:$BG$136,COLUMN(CM4),ROW(CM4))="x",'Capacity Backing (Hide)2'!CN$9,0)</f>
        <v>0</v>
      </c>
      <c r="CO16" cm="1">
        <f t="array" ref="CO16">IF(INDEX('Capacity Summary'!$H$36:$BG$136,COLUMN(CN4),ROW(CN4))="x",'Capacity Backing (Hide)2'!CO$9,0)</f>
        <v>0</v>
      </c>
      <c r="CP16" cm="1">
        <f t="array" ref="CP16">IF(INDEX('Capacity Summary'!$H$36:$BG$136,COLUMN(CO4),ROW(CO4))="x",'Capacity Backing (Hide)2'!CP$9,0)</f>
        <v>0</v>
      </c>
      <c r="CQ16" cm="1">
        <f t="array" ref="CQ16">IF(INDEX('Capacity Summary'!$H$36:$BG$136,COLUMN(CP4),ROW(CP4))="x",'Capacity Backing (Hide)2'!CQ$9,0)</f>
        <v>0</v>
      </c>
      <c r="CR16" cm="1">
        <f t="array" ref="CR16">IF(INDEX('Capacity Summary'!$H$36:$BG$136,COLUMN(CQ4),ROW(CQ4))="x",'Capacity Backing (Hide)2'!CR$9,0)</f>
        <v>0</v>
      </c>
      <c r="CS16" cm="1">
        <f t="array" ref="CS16">IF(INDEX('Capacity Summary'!$H$36:$BG$136,COLUMN(CR4),ROW(CR4))="x",'Capacity Backing (Hide)2'!CS$9,0)</f>
        <v>0</v>
      </c>
      <c r="CT16" cm="1">
        <f t="array" ref="CT16">IF(INDEX('Capacity Summary'!$H$36:$BG$136,COLUMN(CS4),ROW(CS4))="x",'Capacity Backing (Hide)2'!CT$9,0)</f>
        <v>0</v>
      </c>
      <c r="CU16" cm="1">
        <f t="array" ref="CU16">IF(INDEX('Capacity Summary'!$H$36:$BG$136,COLUMN(CT4),ROW(CT4))="x",'Capacity Backing (Hide)2'!CU$9,0)</f>
        <v>0</v>
      </c>
      <c r="CV16" cm="1">
        <f t="array" ref="CV16">IF(INDEX('Capacity Summary'!$H$36:$BG$136,COLUMN(CU4),ROW(CU4))="x",'Capacity Backing (Hide)2'!CV$9,0)</f>
        <v>0</v>
      </c>
      <c r="CW16" cm="1">
        <f t="array" ref="CW16">IF(INDEX('Capacity Summary'!$H$36:$BG$136,COLUMN(CV4),ROW(CV4))="x",'Capacity Backing (Hide)2'!CW$9,0)</f>
        <v>0</v>
      </c>
    </row>
    <row r="17" spans="1:101" x14ac:dyDescent="0.25">
      <c r="A17" s="2">
        <f ca="1">'Required Capacity (Hide)'!E9</f>
        <v>44256</v>
      </c>
      <c r="B17" cm="1">
        <f t="array" ref="B17">IF(INDEX('Capacity Summary'!$H$36:$BG$136,COLUMN(A5),ROW(A5))="x",'Capacity Backing (Hide)2'!B$9,0)</f>
        <v>0</v>
      </c>
      <c r="C17" cm="1">
        <f t="array" ref="C17">IF(INDEX('Capacity Summary'!$H$36:$BG$136,COLUMN(B5),ROW(B5))="x",'Capacity Backing (Hide)2'!C$9,0)</f>
        <v>0</v>
      </c>
      <c r="D17" cm="1">
        <f t="array" ref="D17">IF(INDEX('Capacity Summary'!$H$36:$BG$136,COLUMN(C5),ROW(C5))="x",'Capacity Backing (Hide)2'!D$9,0)</f>
        <v>0</v>
      </c>
      <c r="E17" cm="1">
        <f t="array" ref="E17">IF(INDEX('Capacity Summary'!$H$36:$BG$136,COLUMN(D5),ROW(D5))="x",'Capacity Backing (Hide)2'!E$9,0)</f>
        <v>0</v>
      </c>
      <c r="F17" cm="1">
        <f t="array" ref="F17">IF(INDEX('Capacity Summary'!$H$36:$BG$136,COLUMN(E5),ROW(E5))="x",'Capacity Backing (Hide)2'!F$9,0)</f>
        <v>0</v>
      </c>
      <c r="G17" cm="1">
        <f t="array" ref="G17">IF(INDEX('Capacity Summary'!$H$36:$BG$136,COLUMN(F5),ROW(F5))="x",'Capacity Backing (Hide)2'!G$9,0)</f>
        <v>0</v>
      </c>
      <c r="H17" cm="1">
        <f t="array" ref="H17">IF(INDEX('Capacity Summary'!$H$36:$BG$136,COLUMN(G5),ROW(G5))="x",'Capacity Backing (Hide)2'!H$9,0)</f>
        <v>0</v>
      </c>
      <c r="I17" cm="1">
        <f t="array" ref="I17">IF(INDEX('Capacity Summary'!$H$36:$BG$136,COLUMN(H5),ROW(H5))="x",'Capacity Backing (Hide)2'!I$9,0)</f>
        <v>0</v>
      </c>
      <c r="J17" cm="1">
        <f t="array" ref="J17">IF(INDEX('Capacity Summary'!$H$36:$BG$136,COLUMN(I5),ROW(I5))="x",'Capacity Backing (Hide)2'!J$9,0)</f>
        <v>0</v>
      </c>
      <c r="K17" cm="1">
        <f t="array" ref="K17">IF(INDEX('Capacity Summary'!$H$36:$BG$136,COLUMN(J5),ROW(J5))="x",'Capacity Backing (Hide)2'!K$9,0)</f>
        <v>0</v>
      </c>
      <c r="L17" cm="1">
        <f t="array" ref="L17">IF(INDEX('Capacity Summary'!$H$36:$BG$136,COLUMN(K5),ROW(K5))="x",'Capacity Backing (Hide)2'!L$9,0)</f>
        <v>0</v>
      </c>
      <c r="M17" cm="1">
        <f t="array" ref="M17">IF(INDEX('Capacity Summary'!$H$36:$BG$136,COLUMN(L5),ROW(L5))="x",'Capacity Backing (Hide)2'!M$9,0)</f>
        <v>0</v>
      </c>
      <c r="N17" cm="1">
        <f t="array" ref="N17">IF(INDEX('Capacity Summary'!$H$36:$BG$136,COLUMN(M5),ROW(M5))="x",'Capacity Backing (Hide)2'!N$9,0)</f>
        <v>0</v>
      </c>
      <c r="O17" cm="1">
        <f t="array" ref="O17">IF(INDEX('Capacity Summary'!$H$36:$BG$136,COLUMN(N5),ROW(N5))="x",'Capacity Backing (Hide)2'!O$9,0)</f>
        <v>0</v>
      </c>
      <c r="P17" cm="1">
        <f t="array" ref="P17">IF(INDEX('Capacity Summary'!$H$36:$BG$136,COLUMN(O5),ROW(O5))="x",'Capacity Backing (Hide)2'!P$9,0)</f>
        <v>0</v>
      </c>
      <c r="Q17" cm="1">
        <f t="array" ref="Q17">IF(INDEX('Capacity Summary'!$H$36:$BG$136,COLUMN(P5),ROW(P5))="x",'Capacity Backing (Hide)2'!Q$9,0)</f>
        <v>0</v>
      </c>
      <c r="R17" cm="1">
        <f t="array" ref="R17">IF(INDEX('Capacity Summary'!$H$36:$BG$136,COLUMN(Q5),ROW(Q5))="x",'Capacity Backing (Hide)2'!R$9,0)</f>
        <v>0</v>
      </c>
      <c r="S17" cm="1">
        <f t="array" ref="S17">IF(INDEX('Capacity Summary'!$H$36:$BG$136,COLUMN(R5),ROW(R5))="x",'Capacity Backing (Hide)2'!S$9,0)</f>
        <v>0</v>
      </c>
      <c r="T17" cm="1">
        <f t="array" ref="T17">IF(INDEX('Capacity Summary'!$H$36:$BG$136,COLUMN(S5),ROW(S5))="x",'Capacity Backing (Hide)2'!T$9,0)</f>
        <v>0</v>
      </c>
      <c r="U17" cm="1">
        <f t="array" ref="U17">IF(INDEX('Capacity Summary'!$H$36:$BG$136,COLUMN(T5),ROW(T5))="x",'Capacity Backing (Hide)2'!U$9,0)</f>
        <v>0</v>
      </c>
      <c r="V17" cm="1">
        <f t="array" ref="V17">IF(INDEX('Capacity Summary'!$H$36:$BG$136,COLUMN(U5),ROW(U5))="x",'Capacity Backing (Hide)2'!V$9,0)</f>
        <v>0</v>
      </c>
      <c r="W17" cm="1">
        <f t="array" ref="W17">IF(INDEX('Capacity Summary'!$H$36:$BG$136,COLUMN(V5),ROW(V5))="x",'Capacity Backing (Hide)2'!W$9,0)</f>
        <v>0</v>
      </c>
      <c r="X17" cm="1">
        <f t="array" ref="X17">IF(INDEX('Capacity Summary'!$H$36:$BG$136,COLUMN(W5),ROW(W5))="x",'Capacity Backing (Hide)2'!X$9,0)</f>
        <v>0</v>
      </c>
      <c r="Y17" cm="1">
        <f t="array" ref="Y17">IF(INDEX('Capacity Summary'!$H$36:$BG$136,COLUMN(X5),ROW(X5))="x",'Capacity Backing (Hide)2'!Y$9,0)</f>
        <v>0</v>
      </c>
      <c r="Z17" cm="1">
        <f t="array" ref="Z17">IF(INDEX('Capacity Summary'!$H$36:$BG$136,COLUMN(Y5),ROW(Y5))="x",'Capacity Backing (Hide)2'!Z$9,0)</f>
        <v>0</v>
      </c>
      <c r="AA17" cm="1">
        <f t="array" ref="AA17">IF(INDEX('Capacity Summary'!$H$36:$BG$136,COLUMN(Z5),ROW(Z5))="x",'Capacity Backing (Hide)2'!AA$9,0)</f>
        <v>0</v>
      </c>
      <c r="AB17" cm="1">
        <f t="array" ref="AB17">IF(INDEX('Capacity Summary'!$H$36:$BG$136,COLUMN(AA5),ROW(AA5))="x",'Capacity Backing (Hide)2'!AB$9,0)</f>
        <v>0</v>
      </c>
      <c r="AC17" cm="1">
        <f t="array" ref="AC17">IF(INDEX('Capacity Summary'!$H$36:$BG$136,COLUMN(AB5),ROW(AB5))="x",'Capacity Backing (Hide)2'!AC$9,0)</f>
        <v>0</v>
      </c>
      <c r="AD17" cm="1">
        <f t="array" ref="AD17">IF(INDEX('Capacity Summary'!$H$36:$BG$136,COLUMN(AC5),ROW(AC5))="x",'Capacity Backing (Hide)2'!AD$9,0)</f>
        <v>0</v>
      </c>
      <c r="AE17" cm="1">
        <f t="array" ref="AE17">IF(INDEX('Capacity Summary'!$H$36:$BG$136,COLUMN(AD5),ROW(AD5))="x",'Capacity Backing (Hide)2'!AE$9,0)</f>
        <v>0</v>
      </c>
      <c r="AF17" cm="1">
        <f t="array" ref="AF17">IF(INDEX('Capacity Summary'!$H$36:$BG$136,COLUMN(AE5),ROW(AE5))="x",'Capacity Backing (Hide)2'!AF$9,0)</f>
        <v>0</v>
      </c>
      <c r="AG17" cm="1">
        <f t="array" ref="AG17">IF(INDEX('Capacity Summary'!$H$36:$BG$136,COLUMN(AF5),ROW(AF5))="x",'Capacity Backing (Hide)2'!AG$9,0)</f>
        <v>0</v>
      </c>
      <c r="AH17" cm="1">
        <f t="array" ref="AH17">IF(INDEX('Capacity Summary'!$H$36:$BG$136,COLUMN(AG5),ROW(AG5))="x",'Capacity Backing (Hide)2'!AH$9,0)</f>
        <v>0</v>
      </c>
      <c r="AI17" cm="1">
        <f t="array" ref="AI17">IF(INDEX('Capacity Summary'!$H$36:$BG$136,COLUMN(AH5),ROW(AH5))="x",'Capacity Backing (Hide)2'!AI$9,0)</f>
        <v>0</v>
      </c>
      <c r="AJ17" cm="1">
        <f t="array" ref="AJ17">IF(INDEX('Capacity Summary'!$H$36:$BG$136,COLUMN(AI5),ROW(AI5))="x",'Capacity Backing (Hide)2'!AJ$9,0)</f>
        <v>0</v>
      </c>
      <c r="AK17" cm="1">
        <f t="array" ref="AK17">IF(INDEX('Capacity Summary'!$H$36:$BG$136,COLUMN(AJ5),ROW(AJ5))="x",'Capacity Backing (Hide)2'!AK$9,0)</f>
        <v>0</v>
      </c>
      <c r="AL17" cm="1">
        <f t="array" ref="AL17">IF(INDEX('Capacity Summary'!$H$36:$BG$136,COLUMN(AK5),ROW(AK5))="x",'Capacity Backing (Hide)2'!AL$9,0)</f>
        <v>0</v>
      </c>
      <c r="AM17" cm="1">
        <f t="array" ref="AM17">IF(INDEX('Capacity Summary'!$H$36:$BG$136,COLUMN(AL5),ROW(AL5))="x",'Capacity Backing (Hide)2'!AM$9,0)</f>
        <v>0</v>
      </c>
      <c r="AN17" cm="1">
        <f t="array" ref="AN17">IF(INDEX('Capacity Summary'!$H$36:$BG$136,COLUMN(AM5),ROW(AM5))="x",'Capacity Backing (Hide)2'!AN$9,0)</f>
        <v>0</v>
      </c>
      <c r="AO17" cm="1">
        <f t="array" ref="AO17">IF(INDEX('Capacity Summary'!$H$36:$BG$136,COLUMN(AN5),ROW(AN5))="x",'Capacity Backing (Hide)2'!AO$9,0)</f>
        <v>0</v>
      </c>
      <c r="AP17" cm="1">
        <f t="array" ref="AP17">IF(INDEX('Capacity Summary'!$H$36:$BG$136,COLUMN(AO5),ROW(AO5))="x",'Capacity Backing (Hide)2'!AP$9,0)</f>
        <v>0</v>
      </c>
      <c r="AQ17" cm="1">
        <f t="array" ref="AQ17">IF(INDEX('Capacity Summary'!$H$36:$BG$136,COLUMN(AP5),ROW(AP5))="x",'Capacity Backing (Hide)2'!AQ$9,0)</f>
        <v>0</v>
      </c>
      <c r="AR17" cm="1">
        <f t="array" ref="AR17">IF(INDEX('Capacity Summary'!$H$36:$BG$136,COLUMN(AQ5),ROW(AQ5))="x",'Capacity Backing (Hide)2'!AR$9,0)</f>
        <v>0</v>
      </c>
      <c r="AS17" cm="1">
        <f t="array" ref="AS17">IF(INDEX('Capacity Summary'!$H$36:$BG$136,COLUMN(AR5),ROW(AR5))="x",'Capacity Backing (Hide)2'!AS$9,0)</f>
        <v>0</v>
      </c>
      <c r="AT17" cm="1">
        <f t="array" ref="AT17">IF(INDEX('Capacity Summary'!$H$36:$BG$136,COLUMN(AS5),ROW(AS5))="x",'Capacity Backing (Hide)2'!AT$9,0)</f>
        <v>0</v>
      </c>
      <c r="AU17" cm="1">
        <f t="array" ref="AU17">IF(INDEX('Capacity Summary'!$H$36:$BG$136,COLUMN(AT5),ROW(AT5))="x",'Capacity Backing (Hide)2'!AU$9,0)</f>
        <v>0</v>
      </c>
      <c r="AV17" cm="1">
        <f t="array" ref="AV17">IF(INDEX('Capacity Summary'!$H$36:$BG$136,COLUMN(AU5),ROW(AU5))="x",'Capacity Backing (Hide)2'!AV$9,0)</f>
        <v>0</v>
      </c>
      <c r="AW17" cm="1">
        <f t="array" ref="AW17">IF(INDEX('Capacity Summary'!$H$36:$BG$136,COLUMN(AV5),ROW(AV5))="x",'Capacity Backing (Hide)2'!AW$9,0)</f>
        <v>0</v>
      </c>
      <c r="AX17" cm="1">
        <f t="array" ref="AX17">IF(INDEX('Capacity Summary'!$H$36:$BG$136,COLUMN(AW5),ROW(AW5))="x",'Capacity Backing (Hide)2'!AX$9,0)</f>
        <v>0</v>
      </c>
      <c r="AY17" cm="1">
        <f t="array" ref="AY17">IF(INDEX('Capacity Summary'!$H$36:$BG$136,COLUMN(AX5),ROW(AX5))="x",'Capacity Backing (Hide)2'!AY$9,0)</f>
        <v>0</v>
      </c>
      <c r="AZ17" cm="1">
        <f t="array" ref="AZ17">IF(INDEX('Capacity Summary'!$H$36:$BG$136,COLUMN(AY5),ROW(AY5))="x",'Capacity Backing (Hide)2'!AZ$9,0)</f>
        <v>0</v>
      </c>
      <c r="BA17" cm="1">
        <f t="array" ref="BA17">IF(INDEX('Capacity Summary'!$H$36:$BG$136,COLUMN(AZ5),ROW(AZ5))="x",'Capacity Backing (Hide)2'!BA$9,0)</f>
        <v>0</v>
      </c>
      <c r="BB17" cm="1">
        <f t="array" ref="BB17">IF(INDEX('Capacity Summary'!$H$36:$BG$136,COLUMN(BA5),ROW(BA5))="x",'Capacity Backing (Hide)2'!BB$9,0)</f>
        <v>0</v>
      </c>
      <c r="BC17" cm="1">
        <f t="array" ref="BC17">IF(INDEX('Capacity Summary'!$H$36:$BG$136,COLUMN(BB5),ROW(BB5))="x",'Capacity Backing (Hide)2'!BC$9,0)</f>
        <v>0</v>
      </c>
      <c r="BD17" cm="1">
        <f t="array" ref="BD17">IF(INDEX('Capacity Summary'!$H$36:$BG$136,COLUMN(BC5),ROW(BC5))="x",'Capacity Backing (Hide)2'!BD$9,0)</f>
        <v>0</v>
      </c>
      <c r="BE17" cm="1">
        <f t="array" ref="BE17">IF(INDEX('Capacity Summary'!$H$36:$BG$136,COLUMN(BD5),ROW(BD5))="x",'Capacity Backing (Hide)2'!BE$9,0)</f>
        <v>0</v>
      </c>
      <c r="BF17" cm="1">
        <f t="array" ref="BF17">IF(INDEX('Capacity Summary'!$H$36:$BG$136,COLUMN(BE5),ROW(BE5))="x",'Capacity Backing (Hide)2'!BF$9,0)</f>
        <v>0</v>
      </c>
      <c r="BG17" cm="1">
        <f t="array" ref="BG17">IF(INDEX('Capacity Summary'!$H$36:$BG$136,COLUMN(BF5),ROW(BF5))="x",'Capacity Backing (Hide)2'!BG$9,0)</f>
        <v>0</v>
      </c>
      <c r="BH17" cm="1">
        <f t="array" ref="BH17">IF(INDEX('Capacity Summary'!$H$36:$BG$136,COLUMN(BG5),ROW(BG5))="x",'Capacity Backing (Hide)2'!BH$9,0)</f>
        <v>0</v>
      </c>
      <c r="BI17" cm="1">
        <f t="array" ref="BI17">IF(INDEX('Capacity Summary'!$H$36:$BG$136,COLUMN(BH5),ROW(BH5))="x",'Capacity Backing (Hide)2'!BI$9,0)</f>
        <v>0</v>
      </c>
      <c r="BJ17" cm="1">
        <f t="array" ref="BJ17">IF(INDEX('Capacity Summary'!$H$36:$BG$136,COLUMN(BI5),ROW(BI5))="x",'Capacity Backing (Hide)2'!BJ$9,0)</f>
        <v>0</v>
      </c>
      <c r="BK17" cm="1">
        <f t="array" ref="BK17">IF(INDEX('Capacity Summary'!$H$36:$BG$136,COLUMN(BJ5),ROW(BJ5))="x",'Capacity Backing (Hide)2'!BK$9,0)</f>
        <v>0</v>
      </c>
      <c r="BL17" cm="1">
        <f t="array" ref="BL17">IF(INDEX('Capacity Summary'!$H$36:$BG$136,COLUMN(BK5),ROW(BK5))="x",'Capacity Backing (Hide)2'!BL$9,0)</f>
        <v>0</v>
      </c>
      <c r="BM17" cm="1">
        <f t="array" ref="BM17">IF(INDEX('Capacity Summary'!$H$36:$BG$136,COLUMN(BL5),ROW(BL5))="x",'Capacity Backing (Hide)2'!BM$9,0)</f>
        <v>0</v>
      </c>
      <c r="BN17" cm="1">
        <f t="array" ref="BN17">IF(INDEX('Capacity Summary'!$H$36:$BG$136,COLUMN(BM5),ROW(BM5))="x",'Capacity Backing (Hide)2'!BN$9,0)</f>
        <v>0</v>
      </c>
      <c r="BO17" cm="1">
        <f t="array" ref="BO17">IF(INDEX('Capacity Summary'!$H$36:$BG$136,COLUMN(BN5),ROW(BN5))="x",'Capacity Backing (Hide)2'!BO$9,0)</f>
        <v>0</v>
      </c>
      <c r="BP17" cm="1">
        <f t="array" ref="BP17">IF(INDEX('Capacity Summary'!$H$36:$BG$136,COLUMN(BO5),ROW(BO5))="x",'Capacity Backing (Hide)2'!BP$9,0)</f>
        <v>0</v>
      </c>
      <c r="BQ17" cm="1">
        <f t="array" ref="BQ17">IF(INDEX('Capacity Summary'!$H$36:$BG$136,COLUMN(BP5),ROW(BP5))="x",'Capacity Backing (Hide)2'!BQ$9,0)</f>
        <v>0</v>
      </c>
      <c r="BR17" cm="1">
        <f t="array" ref="BR17">IF(INDEX('Capacity Summary'!$H$36:$BG$136,COLUMN(BQ5),ROW(BQ5))="x",'Capacity Backing (Hide)2'!BR$9,0)</f>
        <v>0</v>
      </c>
      <c r="BS17" cm="1">
        <f t="array" ref="BS17">IF(INDEX('Capacity Summary'!$H$36:$BG$136,COLUMN(BR5),ROW(BR5))="x",'Capacity Backing (Hide)2'!BS$9,0)</f>
        <v>0</v>
      </c>
      <c r="BT17" cm="1">
        <f t="array" ref="BT17">IF(INDEX('Capacity Summary'!$H$36:$BG$136,COLUMN(BS5),ROW(BS5))="x",'Capacity Backing (Hide)2'!BT$9,0)</f>
        <v>0</v>
      </c>
      <c r="BU17" cm="1">
        <f t="array" ref="BU17">IF(INDEX('Capacity Summary'!$H$36:$BG$136,COLUMN(BT5),ROW(BT5))="x",'Capacity Backing (Hide)2'!BU$9,0)</f>
        <v>0</v>
      </c>
      <c r="BV17" cm="1">
        <f t="array" ref="BV17">IF(INDEX('Capacity Summary'!$H$36:$BG$136,COLUMN(BU5),ROW(BU5))="x",'Capacity Backing (Hide)2'!BV$9,0)</f>
        <v>0</v>
      </c>
      <c r="BW17" cm="1">
        <f t="array" ref="BW17">IF(INDEX('Capacity Summary'!$H$36:$BG$136,COLUMN(BV5),ROW(BV5))="x",'Capacity Backing (Hide)2'!BW$9,0)</f>
        <v>0</v>
      </c>
      <c r="BX17" cm="1">
        <f t="array" ref="BX17">IF(INDEX('Capacity Summary'!$H$36:$BG$136,COLUMN(BW5),ROW(BW5))="x",'Capacity Backing (Hide)2'!BX$9,0)</f>
        <v>0</v>
      </c>
      <c r="BY17" cm="1">
        <f t="array" ref="BY17">IF(INDEX('Capacity Summary'!$H$36:$BG$136,COLUMN(BX5),ROW(BX5))="x",'Capacity Backing (Hide)2'!BY$9,0)</f>
        <v>0</v>
      </c>
      <c r="BZ17" cm="1">
        <f t="array" ref="BZ17">IF(INDEX('Capacity Summary'!$H$36:$BG$136,COLUMN(BY5),ROW(BY5))="x",'Capacity Backing (Hide)2'!BZ$9,0)</f>
        <v>0</v>
      </c>
      <c r="CA17" cm="1">
        <f t="array" ref="CA17">IF(INDEX('Capacity Summary'!$H$36:$BG$136,COLUMN(BZ5),ROW(BZ5))="x",'Capacity Backing (Hide)2'!CA$9,0)</f>
        <v>0</v>
      </c>
      <c r="CB17" cm="1">
        <f t="array" ref="CB17">IF(INDEX('Capacity Summary'!$H$36:$BG$136,COLUMN(CA5),ROW(CA5))="x",'Capacity Backing (Hide)2'!CB$9,0)</f>
        <v>0</v>
      </c>
      <c r="CC17" cm="1">
        <f t="array" ref="CC17">IF(INDEX('Capacity Summary'!$H$36:$BG$136,COLUMN(CB5),ROW(CB5))="x",'Capacity Backing (Hide)2'!CC$9,0)</f>
        <v>0</v>
      </c>
      <c r="CD17" cm="1">
        <f t="array" ref="CD17">IF(INDEX('Capacity Summary'!$H$36:$BG$136,COLUMN(CC5),ROW(CC5))="x",'Capacity Backing (Hide)2'!CD$9,0)</f>
        <v>0</v>
      </c>
      <c r="CE17" cm="1">
        <f t="array" ref="CE17">IF(INDEX('Capacity Summary'!$H$36:$BG$136,COLUMN(CD5),ROW(CD5))="x",'Capacity Backing (Hide)2'!CE$9,0)</f>
        <v>0</v>
      </c>
      <c r="CF17" cm="1">
        <f t="array" ref="CF17">IF(INDEX('Capacity Summary'!$H$36:$BG$136,COLUMN(CE5),ROW(CE5))="x",'Capacity Backing (Hide)2'!CF$9,0)</f>
        <v>0</v>
      </c>
      <c r="CG17" cm="1">
        <f t="array" ref="CG17">IF(INDEX('Capacity Summary'!$H$36:$BG$136,COLUMN(CF5),ROW(CF5))="x",'Capacity Backing (Hide)2'!CG$9,0)</f>
        <v>0</v>
      </c>
      <c r="CH17" cm="1">
        <f t="array" ref="CH17">IF(INDEX('Capacity Summary'!$H$36:$BG$136,COLUMN(CG5),ROW(CG5))="x",'Capacity Backing (Hide)2'!CH$9,0)</f>
        <v>0</v>
      </c>
      <c r="CI17" cm="1">
        <f t="array" ref="CI17">IF(INDEX('Capacity Summary'!$H$36:$BG$136,COLUMN(CH5),ROW(CH5))="x",'Capacity Backing (Hide)2'!CI$9,0)</f>
        <v>0</v>
      </c>
      <c r="CJ17" cm="1">
        <f t="array" ref="CJ17">IF(INDEX('Capacity Summary'!$H$36:$BG$136,COLUMN(CI5),ROW(CI5))="x",'Capacity Backing (Hide)2'!CJ$9,0)</f>
        <v>0</v>
      </c>
      <c r="CK17" cm="1">
        <f t="array" ref="CK17">IF(INDEX('Capacity Summary'!$H$36:$BG$136,COLUMN(CJ5),ROW(CJ5))="x",'Capacity Backing (Hide)2'!CK$9,0)</f>
        <v>0</v>
      </c>
      <c r="CL17" cm="1">
        <f t="array" ref="CL17">IF(INDEX('Capacity Summary'!$H$36:$BG$136,COLUMN(CK5),ROW(CK5))="x",'Capacity Backing (Hide)2'!CL$9,0)</f>
        <v>0</v>
      </c>
      <c r="CM17" cm="1">
        <f t="array" ref="CM17">IF(INDEX('Capacity Summary'!$H$36:$BG$136,COLUMN(CL5),ROW(CL5))="x",'Capacity Backing (Hide)2'!CM$9,0)</f>
        <v>0</v>
      </c>
      <c r="CN17" cm="1">
        <f t="array" ref="CN17">IF(INDEX('Capacity Summary'!$H$36:$BG$136,COLUMN(CM5),ROW(CM5))="x",'Capacity Backing (Hide)2'!CN$9,0)</f>
        <v>0</v>
      </c>
      <c r="CO17" cm="1">
        <f t="array" ref="CO17">IF(INDEX('Capacity Summary'!$H$36:$BG$136,COLUMN(CN5),ROW(CN5))="x",'Capacity Backing (Hide)2'!CO$9,0)</f>
        <v>0</v>
      </c>
      <c r="CP17" cm="1">
        <f t="array" ref="CP17">IF(INDEX('Capacity Summary'!$H$36:$BG$136,COLUMN(CO5),ROW(CO5))="x",'Capacity Backing (Hide)2'!CP$9,0)</f>
        <v>0</v>
      </c>
      <c r="CQ17" cm="1">
        <f t="array" ref="CQ17">IF(INDEX('Capacity Summary'!$H$36:$BG$136,COLUMN(CP5),ROW(CP5))="x",'Capacity Backing (Hide)2'!CQ$9,0)</f>
        <v>0</v>
      </c>
      <c r="CR17" cm="1">
        <f t="array" ref="CR17">IF(INDEX('Capacity Summary'!$H$36:$BG$136,COLUMN(CQ5),ROW(CQ5))="x",'Capacity Backing (Hide)2'!CR$9,0)</f>
        <v>0</v>
      </c>
      <c r="CS17" cm="1">
        <f t="array" ref="CS17">IF(INDEX('Capacity Summary'!$H$36:$BG$136,COLUMN(CR5),ROW(CR5))="x",'Capacity Backing (Hide)2'!CS$9,0)</f>
        <v>0</v>
      </c>
      <c r="CT17" cm="1">
        <f t="array" ref="CT17">IF(INDEX('Capacity Summary'!$H$36:$BG$136,COLUMN(CS5),ROW(CS5))="x",'Capacity Backing (Hide)2'!CT$9,0)</f>
        <v>0</v>
      </c>
      <c r="CU17" cm="1">
        <f t="array" ref="CU17">IF(INDEX('Capacity Summary'!$H$36:$BG$136,COLUMN(CT5),ROW(CT5))="x",'Capacity Backing (Hide)2'!CU$9,0)</f>
        <v>0</v>
      </c>
      <c r="CV17" cm="1">
        <f t="array" ref="CV17">IF(INDEX('Capacity Summary'!$H$36:$BG$136,COLUMN(CU5),ROW(CU5))="x",'Capacity Backing (Hide)2'!CV$9,0)</f>
        <v>0</v>
      </c>
      <c r="CW17" cm="1">
        <f t="array" ref="CW17">IF(INDEX('Capacity Summary'!$H$36:$BG$136,COLUMN(CV5),ROW(CV5))="x",'Capacity Backing (Hide)2'!CW$9,0)</f>
        <v>0</v>
      </c>
    </row>
    <row r="18" spans="1:101" x14ac:dyDescent="0.25">
      <c r="A18" s="2">
        <f ca="1">'Required Capacity (Hide)'!E10</f>
        <v>44263</v>
      </c>
      <c r="B18" cm="1">
        <f t="array" ref="B18">IF(INDEX('Capacity Summary'!$H$36:$BG$136,COLUMN(A6),ROW(A6))="x",'Capacity Backing (Hide)2'!B$9,0)</f>
        <v>0</v>
      </c>
      <c r="C18" cm="1">
        <f t="array" ref="C18">IF(INDEX('Capacity Summary'!$H$36:$BG$136,COLUMN(B6),ROW(B6))="x",'Capacity Backing (Hide)2'!C$9,0)</f>
        <v>0</v>
      </c>
      <c r="D18" cm="1">
        <f t="array" ref="D18">IF(INDEX('Capacity Summary'!$H$36:$BG$136,COLUMN(C6),ROW(C6))="x",'Capacity Backing (Hide)2'!D$9,0)</f>
        <v>0</v>
      </c>
      <c r="E18" cm="1">
        <f t="array" ref="E18">IF(INDEX('Capacity Summary'!$H$36:$BG$136,COLUMN(D6),ROW(D6))="x",'Capacity Backing (Hide)2'!E$9,0)</f>
        <v>0</v>
      </c>
      <c r="F18" cm="1">
        <f t="array" ref="F18">IF(INDEX('Capacity Summary'!$H$36:$BG$136,COLUMN(E6),ROW(E6))="x",'Capacity Backing (Hide)2'!F$9,0)</f>
        <v>0</v>
      </c>
      <c r="G18" cm="1">
        <f t="array" ref="G18">IF(INDEX('Capacity Summary'!$H$36:$BG$136,COLUMN(F6),ROW(F6))="x",'Capacity Backing (Hide)2'!G$9,0)</f>
        <v>0</v>
      </c>
      <c r="H18" cm="1">
        <f t="array" ref="H18">IF(INDEX('Capacity Summary'!$H$36:$BG$136,COLUMN(G6),ROW(G6))="x",'Capacity Backing (Hide)2'!H$9,0)</f>
        <v>0</v>
      </c>
      <c r="I18" cm="1">
        <f t="array" ref="I18">IF(INDEX('Capacity Summary'!$H$36:$BG$136,COLUMN(H6),ROW(H6))="x",'Capacity Backing (Hide)2'!I$9,0)</f>
        <v>0</v>
      </c>
      <c r="J18" cm="1">
        <f t="array" ref="J18">IF(INDEX('Capacity Summary'!$H$36:$BG$136,COLUMN(I6),ROW(I6))="x",'Capacity Backing (Hide)2'!J$9,0)</f>
        <v>0</v>
      </c>
      <c r="K18" cm="1">
        <f t="array" ref="K18">IF(INDEX('Capacity Summary'!$H$36:$BG$136,COLUMN(J6),ROW(J6))="x",'Capacity Backing (Hide)2'!K$9,0)</f>
        <v>0</v>
      </c>
      <c r="L18" cm="1">
        <f t="array" ref="L18">IF(INDEX('Capacity Summary'!$H$36:$BG$136,COLUMN(K6),ROW(K6))="x",'Capacity Backing (Hide)2'!L$9,0)</f>
        <v>0</v>
      </c>
      <c r="M18" cm="1">
        <f t="array" ref="M18">IF(INDEX('Capacity Summary'!$H$36:$BG$136,COLUMN(L6),ROW(L6))="x",'Capacity Backing (Hide)2'!M$9,0)</f>
        <v>0</v>
      </c>
      <c r="N18" cm="1">
        <f t="array" ref="N18">IF(INDEX('Capacity Summary'!$H$36:$BG$136,COLUMN(M6),ROW(M6))="x",'Capacity Backing (Hide)2'!N$9,0)</f>
        <v>0</v>
      </c>
      <c r="O18" cm="1">
        <f t="array" ref="O18">IF(INDEX('Capacity Summary'!$H$36:$BG$136,COLUMN(N6),ROW(N6))="x",'Capacity Backing (Hide)2'!O$9,0)</f>
        <v>0</v>
      </c>
      <c r="P18" cm="1">
        <f t="array" ref="P18">IF(INDEX('Capacity Summary'!$H$36:$BG$136,COLUMN(O6),ROW(O6))="x",'Capacity Backing (Hide)2'!P$9,0)</f>
        <v>0</v>
      </c>
      <c r="Q18" cm="1">
        <f t="array" ref="Q18">IF(INDEX('Capacity Summary'!$H$36:$BG$136,COLUMN(P6),ROW(P6))="x",'Capacity Backing (Hide)2'!Q$9,0)</f>
        <v>0</v>
      </c>
      <c r="R18" cm="1">
        <f t="array" ref="R18">IF(INDEX('Capacity Summary'!$H$36:$BG$136,COLUMN(Q6),ROW(Q6))="x",'Capacity Backing (Hide)2'!R$9,0)</f>
        <v>0</v>
      </c>
      <c r="S18" cm="1">
        <f t="array" ref="S18">IF(INDEX('Capacity Summary'!$H$36:$BG$136,COLUMN(R6),ROW(R6))="x",'Capacity Backing (Hide)2'!S$9,0)</f>
        <v>0</v>
      </c>
      <c r="T18" cm="1">
        <f t="array" ref="T18">IF(INDEX('Capacity Summary'!$H$36:$BG$136,COLUMN(S6),ROW(S6))="x",'Capacity Backing (Hide)2'!T$9,0)</f>
        <v>0</v>
      </c>
      <c r="U18" cm="1">
        <f t="array" ref="U18">IF(INDEX('Capacity Summary'!$H$36:$BG$136,COLUMN(T6),ROW(T6))="x",'Capacity Backing (Hide)2'!U$9,0)</f>
        <v>0</v>
      </c>
      <c r="V18" cm="1">
        <f t="array" ref="V18">IF(INDEX('Capacity Summary'!$H$36:$BG$136,COLUMN(U6),ROW(U6))="x",'Capacity Backing (Hide)2'!V$9,0)</f>
        <v>0</v>
      </c>
      <c r="W18" cm="1">
        <f t="array" ref="W18">IF(INDEX('Capacity Summary'!$H$36:$BG$136,COLUMN(V6),ROW(V6))="x",'Capacity Backing (Hide)2'!W$9,0)</f>
        <v>0</v>
      </c>
      <c r="X18" cm="1">
        <f t="array" ref="X18">IF(INDEX('Capacity Summary'!$H$36:$BG$136,COLUMN(W6),ROW(W6))="x",'Capacity Backing (Hide)2'!X$9,0)</f>
        <v>0</v>
      </c>
      <c r="Y18" cm="1">
        <f t="array" ref="Y18">IF(INDEX('Capacity Summary'!$H$36:$BG$136,COLUMN(X6),ROW(X6))="x",'Capacity Backing (Hide)2'!Y$9,0)</f>
        <v>0</v>
      </c>
      <c r="Z18" cm="1">
        <f t="array" ref="Z18">IF(INDEX('Capacity Summary'!$H$36:$BG$136,COLUMN(Y6),ROW(Y6))="x",'Capacity Backing (Hide)2'!Z$9,0)</f>
        <v>0</v>
      </c>
      <c r="AA18" cm="1">
        <f t="array" ref="AA18">IF(INDEX('Capacity Summary'!$H$36:$BG$136,COLUMN(Z6),ROW(Z6))="x",'Capacity Backing (Hide)2'!AA$9,0)</f>
        <v>0</v>
      </c>
      <c r="AB18" cm="1">
        <f t="array" ref="AB18">IF(INDEX('Capacity Summary'!$H$36:$BG$136,COLUMN(AA6),ROW(AA6))="x",'Capacity Backing (Hide)2'!AB$9,0)</f>
        <v>0</v>
      </c>
      <c r="AC18" cm="1">
        <f t="array" ref="AC18">IF(INDEX('Capacity Summary'!$H$36:$BG$136,COLUMN(AB6),ROW(AB6))="x",'Capacity Backing (Hide)2'!AC$9,0)</f>
        <v>0</v>
      </c>
      <c r="AD18" cm="1">
        <f t="array" ref="AD18">IF(INDEX('Capacity Summary'!$H$36:$BG$136,COLUMN(AC6),ROW(AC6))="x",'Capacity Backing (Hide)2'!AD$9,0)</f>
        <v>0</v>
      </c>
      <c r="AE18" cm="1">
        <f t="array" ref="AE18">IF(INDEX('Capacity Summary'!$H$36:$BG$136,COLUMN(AD6),ROW(AD6))="x",'Capacity Backing (Hide)2'!AE$9,0)</f>
        <v>0</v>
      </c>
      <c r="AF18" cm="1">
        <f t="array" ref="AF18">IF(INDEX('Capacity Summary'!$H$36:$BG$136,COLUMN(AE6),ROW(AE6))="x",'Capacity Backing (Hide)2'!AF$9,0)</f>
        <v>0</v>
      </c>
      <c r="AG18" cm="1">
        <f t="array" ref="AG18">IF(INDEX('Capacity Summary'!$H$36:$BG$136,COLUMN(AF6),ROW(AF6))="x",'Capacity Backing (Hide)2'!AG$9,0)</f>
        <v>0</v>
      </c>
      <c r="AH18" cm="1">
        <f t="array" ref="AH18">IF(INDEX('Capacity Summary'!$H$36:$BG$136,COLUMN(AG6),ROW(AG6))="x",'Capacity Backing (Hide)2'!AH$9,0)</f>
        <v>0</v>
      </c>
      <c r="AI18" cm="1">
        <f t="array" ref="AI18">IF(INDEX('Capacity Summary'!$H$36:$BG$136,COLUMN(AH6),ROW(AH6))="x",'Capacity Backing (Hide)2'!AI$9,0)</f>
        <v>0</v>
      </c>
      <c r="AJ18" cm="1">
        <f t="array" ref="AJ18">IF(INDEX('Capacity Summary'!$H$36:$BG$136,COLUMN(AI6),ROW(AI6))="x",'Capacity Backing (Hide)2'!AJ$9,0)</f>
        <v>0</v>
      </c>
      <c r="AK18" cm="1">
        <f t="array" ref="AK18">IF(INDEX('Capacity Summary'!$H$36:$BG$136,COLUMN(AJ6),ROW(AJ6))="x",'Capacity Backing (Hide)2'!AK$9,0)</f>
        <v>0</v>
      </c>
      <c r="AL18" cm="1">
        <f t="array" ref="AL18">IF(INDEX('Capacity Summary'!$H$36:$BG$136,COLUMN(AK6),ROW(AK6))="x",'Capacity Backing (Hide)2'!AL$9,0)</f>
        <v>0</v>
      </c>
      <c r="AM18" cm="1">
        <f t="array" ref="AM18">IF(INDEX('Capacity Summary'!$H$36:$BG$136,COLUMN(AL6),ROW(AL6))="x",'Capacity Backing (Hide)2'!AM$9,0)</f>
        <v>0</v>
      </c>
      <c r="AN18" cm="1">
        <f t="array" ref="AN18">IF(INDEX('Capacity Summary'!$H$36:$BG$136,COLUMN(AM6),ROW(AM6))="x",'Capacity Backing (Hide)2'!AN$9,0)</f>
        <v>0</v>
      </c>
      <c r="AO18" cm="1">
        <f t="array" ref="AO18">IF(INDEX('Capacity Summary'!$H$36:$BG$136,COLUMN(AN6),ROW(AN6))="x",'Capacity Backing (Hide)2'!AO$9,0)</f>
        <v>0</v>
      </c>
      <c r="AP18" cm="1">
        <f t="array" ref="AP18">IF(INDEX('Capacity Summary'!$H$36:$BG$136,COLUMN(AO6),ROW(AO6))="x",'Capacity Backing (Hide)2'!AP$9,0)</f>
        <v>0</v>
      </c>
      <c r="AQ18" cm="1">
        <f t="array" ref="AQ18">IF(INDEX('Capacity Summary'!$H$36:$BG$136,COLUMN(AP6),ROW(AP6))="x",'Capacity Backing (Hide)2'!AQ$9,0)</f>
        <v>0</v>
      </c>
      <c r="AR18" cm="1">
        <f t="array" ref="AR18">IF(INDEX('Capacity Summary'!$H$36:$BG$136,COLUMN(AQ6),ROW(AQ6))="x",'Capacity Backing (Hide)2'!AR$9,0)</f>
        <v>0</v>
      </c>
      <c r="AS18" cm="1">
        <f t="array" ref="AS18">IF(INDEX('Capacity Summary'!$H$36:$BG$136,COLUMN(AR6),ROW(AR6))="x",'Capacity Backing (Hide)2'!AS$9,0)</f>
        <v>0</v>
      </c>
      <c r="AT18" cm="1">
        <f t="array" ref="AT18">IF(INDEX('Capacity Summary'!$H$36:$BG$136,COLUMN(AS6),ROW(AS6))="x",'Capacity Backing (Hide)2'!AT$9,0)</f>
        <v>0</v>
      </c>
      <c r="AU18" cm="1">
        <f t="array" ref="AU18">IF(INDEX('Capacity Summary'!$H$36:$BG$136,COLUMN(AT6),ROW(AT6))="x",'Capacity Backing (Hide)2'!AU$9,0)</f>
        <v>0</v>
      </c>
      <c r="AV18" cm="1">
        <f t="array" ref="AV18">IF(INDEX('Capacity Summary'!$H$36:$BG$136,COLUMN(AU6),ROW(AU6))="x",'Capacity Backing (Hide)2'!AV$9,0)</f>
        <v>0</v>
      </c>
      <c r="AW18" cm="1">
        <f t="array" ref="AW18">IF(INDEX('Capacity Summary'!$H$36:$BG$136,COLUMN(AV6),ROW(AV6))="x",'Capacity Backing (Hide)2'!AW$9,0)</f>
        <v>0</v>
      </c>
      <c r="AX18" cm="1">
        <f t="array" ref="AX18">IF(INDEX('Capacity Summary'!$H$36:$BG$136,COLUMN(AW6),ROW(AW6))="x",'Capacity Backing (Hide)2'!AX$9,0)</f>
        <v>0</v>
      </c>
      <c r="AY18" cm="1">
        <f t="array" ref="AY18">IF(INDEX('Capacity Summary'!$H$36:$BG$136,COLUMN(AX6),ROW(AX6))="x",'Capacity Backing (Hide)2'!AY$9,0)</f>
        <v>0</v>
      </c>
      <c r="AZ18" cm="1">
        <f t="array" ref="AZ18">IF(INDEX('Capacity Summary'!$H$36:$BG$136,COLUMN(AY6),ROW(AY6))="x",'Capacity Backing (Hide)2'!AZ$9,0)</f>
        <v>0</v>
      </c>
      <c r="BA18" cm="1">
        <f t="array" ref="BA18">IF(INDEX('Capacity Summary'!$H$36:$BG$136,COLUMN(AZ6),ROW(AZ6))="x",'Capacity Backing (Hide)2'!BA$9,0)</f>
        <v>0</v>
      </c>
      <c r="BB18" cm="1">
        <f t="array" ref="BB18">IF(INDEX('Capacity Summary'!$H$36:$BG$136,COLUMN(BA6),ROW(BA6))="x",'Capacity Backing (Hide)2'!BB$9,0)</f>
        <v>0</v>
      </c>
      <c r="BC18" cm="1">
        <f t="array" ref="BC18">IF(INDEX('Capacity Summary'!$H$36:$BG$136,COLUMN(BB6),ROW(BB6))="x",'Capacity Backing (Hide)2'!BC$9,0)</f>
        <v>0</v>
      </c>
      <c r="BD18" cm="1">
        <f t="array" ref="BD18">IF(INDEX('Capacity Summary'!$H$36:$BG$136,COLUMN(BC6),ROW(BC6))="x",'Capacity Backing (Hide)2'!BD$9,0)</f>
        <v>0</v>
      </c>
      <c r="BE18" cm="1">
        <f t="array" ref="BE18">IF(INDEX('Capacity Summary'!$H$36:$BG$136,COLUMN(BD6),ROW(BD6))="x",'Capacity Backing (Hide)2'!BE$9,0)</f>
        <v>0</v>
      </c>
      <c r="BF18" cm="1">
        <f t="array" ref="BF18">IF(INDEX('Capacity Summary'!$H$36:$BG$136,COLUMN(BE6),ROW(BE6))="x",'Capacity Backing (Hide)2'!BF$9,0)</f>
        <v>0</v>
      </c>
      <c r="BG18" cm="1">
        <f t="array" ref="BG18">IF(INDEX('Capacity Summary'!$H$36:$BG$136,COLUMN(BF6),ROW(BF6))="x",'Capacity Backing (Hide)2'!BG$9,0)</f>
        <v>0</v>
      </c>
      <c r="BH18" cm="1">
        <f t="array" ref="BH18">IF(INDEX('Capacity Summary'!$H$36:$BG$136,COLUMN(BG6),ROW(BG6))="x",'Capacity Backing (Hide)2'!BH$9,0)</f>
        <v>0</v>
      </c>
      <c r="BI18" cm="1">
        <f t="array" ref="BI18">IF(INDEX('Capacity Summary'!$H$36:$BG$136,COLUMN(BH6),ROW(BH6))="x",'Capacity Backing (Hide)2'!BI$9,0)</f>
        <v>0</v>
      </c>
      <c r="BJ18" cm="1">
        <f t="array" ref="BJ18">IF(INDEX('Capacity Summary'!$H$36:$BG$136,COLUMN(BI6),ROW(BI6))="x",'Capacity Backing (Hide)2'!BJ$9,0)</f>
        <v>0</v>
      </c>
      <c r="BK18" cm="1">
        <f t="array" ref="BK18">IF(INDEX('Capacity Summary'!$H$36:$BG$136,COLUMN(BJ6),ROW(BJ6))="x",'Capacity Backing (Hide)2'!BK$9,0)</f>
        <v>0</v>
      </c>
      <c r="BL18" cm="1">
        <f t="array" ref="BL18">IF(INDEX('Capacity Summary'!$H$36:$BG$136,COLUMN(BK6),ROW(BK6))="x",'Capacity Backing (Hide)2'!BL$9,0)</f>
        <v>0</v>
      </c>
      <c r="BM18" cm="1">
        <f t="array" ref="BM18">IF(INDEX('Capacity Summary'!$H$36:$BG$136,COLUMN(BL6),ROW(BL6))="x",'Capacity Backing (Hide)2'!BM$9,0)</f>
        <v>0</v>
      </c>
      <c r="BN18" cm="1">
        <f t="array" ref="BN18">IF(INDEX('Capacity Summary'!$H$36:$BG$136,COLUMN(BM6),ROW(BM6))="x",'Capacity Backing (Hide)2'!BN$9,0)</f>
        <v>0</v>
      </c>
      <c r="BO18" cm="1">
        <f t="array" ref="BO18">IF(INDEX('Capacity Summary'!$H$36:$BG$136,COLUMN(BN6),ROW(BN6))="x",'Capacity Backing (Hide)2'!BO$9,0)</f>
        <v>0</v>
      </c>
      <c r="BP18" cm="1">
        <f t="array" ref="BP18">IF(INDEX('Capacity Summary'!$H$36:$BG$136,COLUMN(BO6),ROW(BO6))="x",'Capacity Backing (Hide)2'!BP$9,0)</f>
        <v>0</v>
      </c>
      <c r="BQ18" cm="1">
        <f t="array" ref="BQ18">IF(INDEX('Capacity Summary'!$H$36:$BG$136,COLUMN(BP6),ROW(BP6))="x",'Capacity Backing (Hide)2'!BQ$9,0)</f>
        <v>0</v>
      </c>
      <c r="BR18" cm="1">
        <f t="array" ref="BR18">IF(INDEX('Capacity Summary'!$H$36:$BG$136,COLUMN(BQ6),ROW(BQ6))="x",'Capacity Backing (Hide)2'!BR$9,0)</f>
        <v>0</v>
      </c>
      <c r="BS18" cm="1">
        <f t="array" ref="BS18">IF(INDEX('Capacity Summary'!$H$36:$BG$136,COLUMN(BR6),ROW(BR6))="x",'Capacity Backing (Hide)2'!BS$9,0)</f>
        <v>0</v>
      </c>
      <c r="BT18" cm="1">
        <f t="array" ref="BT18">IF(INDEX('Capacity Summary'!$H$36:$BG$136,COLUMN(BS6),ROW(BS6))="x",'Capacity Backing (Hide)2'!BT$9,0)</f>
        <v>0</v>
      </c>
      <c r="BU18" cm="1">
        <f t="array" ref="BU18">IF(INDEX('Capacity Summary'!$H$36:$BG$136,COLUMN(BT6),ROW(BT6))="x",'Capacity Backing (Hide)2'!BU$9,0)</f>
        <v>0</v>
      </c>
      <c r="BV18" cm="1">
        <f t="array" ref="BV18">IF(INDEX('Capacity Summary'!$H$36:$BG$136,COLUMN(BU6),ROW(BU6))="x",'Capacity Backing (Hide)2'!BV$9,0)</f>
        <v>0</v>
      </c>
      <c r="BW18" cm="1">
        <f t="array" ref="BW18">IF(INDEX('Capacity Summary'!$H$36:$BG$136,COLUMN(BV6),ROW(BV6))="x",'Capacity Backing (Hide)2'!BW$9,0)</f>
        <v>0</v>
      </c>
      <c r="BX18" cm="1">
        <f t="array" ref="BX18">IF(INDEX('Capacity Summary'!$H$36:$BG$136,COLUMN(BW6),ROW(BW6))="x",'Capacity Backing (Hide)2'!BX$9,0)</f>
        <v>0</v>
      </c>
      <c r="BY18" cm="1">
        <f t="array" ref="BY18">IF(INDEX('Capacity Summary'!$H$36:$BG$136,COLUMN(BX6),ROW(BX6))="x",'Capacity Backing (Hide)2'!BY$9,0)</f>
        <v>0</v>
      </c>
      <c r="BZ18" cm="1">
        <f t="array" ref="BZ18">IF(INDEX('Capacity Summary'!$H$36:$BG$136,COLUMN(BY6),ROW(BY6))="x",'Capacity Backing (Hide)2'!BZ$9,0)</f>
        <v>0</v>
      </c>
      <c r="CA18" cm="1">
        <f t="array" ref="CA18">IF(INDEX('Capacity Summary'!$H$36:$BG$136,COLUMN(BZ6),ROW(BZ6))="x",'Capacity Backing (Hide)2'!CA$9,0)</f>
        <v>0</v>
      </c>
      <c r="CB18" cm="1">
        <f t="array" ref="CB18">IF(INDEX('Capacity Summary'!$H$36:$BG$136,COLUMN(CA6),ROW(CA6))="x",'Capacity Backing (Hide)2'!CB$9,0)</f>
        <v>0</v>
      </c>
      <c r="CC18" cm="1">
        <f t="array" ref="CC18">IF(INDEX('Capacity Summary'!$H$36:$BG$136,COLUMN(CB6),ROW(CB6))="x",'Capacity Backing (Hide)2'!CC$9,0)</f>
        <v>0</v>
      </c>
      <c r="CD18" cm="1">
        <f t="array" ref="CD18">IF(INDEX('Capacity Summary'!$H$36:$BG$136,COLUMN(CC6),ROW(CC6))="x",'Capacity Backing (Hide)2'!CD$9,0)</f>
        <v>0</v>
      </c>
      <c r="CE18" cm="1">
        <f t="array" ref="CE18">IF(INDEX('Capacity Summary'!$H$36:$BG$136,COLUMN(CD6),ROW(CD6))="x",'Capacity Backing (Hide)2'!CE$9,0)</f>
        <v>0</v>
      </c>
      <c r="CF18" cm="1">
        <f t="array" ref="CF18">IF(INDEX('Capacity Summary'!$H$36:$BG$136,COLUMN(CE6),ROW(CE6))="x",'Capacity Backing (Hide)2'!CF$9,0)</f>
        <v>0</v>
      </c>
      <c r="CG18" cm="1">
        <f t="array" ref="CG18">IF(INDEX('Capacity Summary'!$H$36:$BG$136,COLUMN(CF6),ROW(CF6))="x",'Capacity Backing (Hide)2'!CG$9,0)</f>
        <v>0</v>
      </c>
      <c r="CH18" cm="1">
        <f t="array" ref="CH18">IF(INDEX('Capacity Summary'!$H$36:$BG$136,COLUMN(CG6),ROW(CG6))="x",'Capacity Backing (Hide)2'!CH$9,0)</f>
        <v>0</v>
      </c>
      <c r="CI18" cm="1">
        <f t="array" ref="CI18">IF(INDEX('Capacity Summary'!$H$36:$BG$136,COLUMN(CH6),ROW(CH6))="x",'Capacity Backing (Hide)2'!CI$9,0)</f>
        <v>0</v>
      </c>
      <c r="CJ18" cm="1">
        <f t="array" ref="CJ18">IF(INDEX('Capacity Summary'!$H$36:$BG$136,COLUMN(CI6),ROW(CI6))="x",'Capacity Backing (Hide)2'!CJ$9,0)</f>
        <v>0</v>
      </c>
      <c r="CK18" cm="1">
        <f t="array" ref="CK18">IF(INDEX('Capacity Summary'!$H$36:$BG$136,COLUMN(CJ6),ROW(CJ6))="x",'Capacity Backing (Hide)2'!CK$9,0)</f>
        <v>0</v>
      </c>
      <c r="CL18" cm="1">
        <f t="array" ref="CL18">IF(INDEX('Capacity Summary'!$H$36:$BG$136,COLUMN(CK6),ROW(CK6))="x",'Capacity Backing (Hide)2'!CL$9,0)</f>
        <v>0</v>
      </c>
      <c r="CM18" cm="1">
        <f t="array" ref="CM18">IF(INDEX('Capacity Summary'!$H$36:$BG$136,COLUMN(CL6),ROW(CL6))="x",'Capacity Backing (Hide)2'!CM$9,0)</f>
        <v>0</v>
      </c>
      <c r="CN18" cm="1">
        <f t="array" ref="CN18">IF(INDEX('Capacity Summary'!$H$36:$BG$136,COLUMN(CM6),ROW(CM6))="x",'Capacity Backing (Hide)2'!CN$9,0)</f>
        <v>0</v>
      </c>
      <c r="CO18" cm="1">
        <f t="array" ref="CO18">IF(INDEX('Capacity Summary'!$H$36:$BG$136,COLUMN(CN6),ROW(CN6))="x",'Capacity Backing (Hide)2'!CO$9,0)</f>
        <v>0</v>
      </c>
      <c r="CP18" cm="1">
        <f t="array" ref="CP18">IF(INDEX('Capacity Summary'!$H$36:$BG$136,COLUMN(CO6),ROW(CO6))="x",'Capacity Backing (Hide)2'!CP$9,0)</f>
        <v>0</v>
      </c>
      <c r="CQ18" cm="1">
        <f t="array" ref="CQ18">IF(INDEX('Capacity Summary'!$H$36:$BG$136,COLUMN(CP6),ROW(CP6))="x",'Capacity Backing (Hide)2'!CQ$9,0)</f>
        <v>0</v>
      </c>
      <c r="CR18" cm="1">
        <f t="array" ref="CR18">IF(INDEX('Capacity Summary'!$H$36:$BG$136,COLUMN(CQ6),ROW(CQ6))="x",'Capacity Backing (Hide)2'!CR$9,0)</f>
        <v>0</v>
      </c>
      <c r="CS18" cm="1">
        <f t="array" ref="CS18">IF(INDEX('Capacity Summary'!$H$36:$BG$136,COLUMN(CR6),ROW(CR6))="x",'Capacity Backing (Hide)2'!CS$9,0)</f>
        <v>0</v>
      </c>
      <c r="CT18" cm="1">
        <f t="array" ref="CT18">IF(INDEX('Capacity Summary'!$H$36:$BG$136,COLUMN(CS6),ROW(CS6))="x",'Capacity Backing (Hide)2'!CT$9,0)</f>
        <v>0</v>
      </c>
      <c r="CU18" cm="1">
        <f t="array" ref="CU18">IF(INDEX('Capacity Summary'!$H$36:$BG$136,COLUMN(CT6),ROW(CT6))="x",'Capacity Backing (Hide)2'!CU$9,0)</f>
        <v>0</v>
      </c>
      <c r="CV18" cm="1">
        <f t="array" ref="CV18">IF(INDEX('Capacity Summary'!$H$36:$BG$136,COLUMN(CU6),ROW(CU6))="x",'Capacity Backing (Hide)2'!CV$9,0)</f>
        <v>0</v>
      </c>
      <c r="CW18" cm="1">
        <f t="array" ref="CW18">IF(INDEX('Capacity Summary'!$H$36:$BG$136,COLUMN(CV6),ROW(CV6))="x",'Capacity Backing (Hide)2'!CW$9,0)</f>
        <v>0</v>
      </c>
    </row>
    <row r="19" spans="1:101" x14ac:dyDescent="0.25">
      <c r="A19" s="2">
        <f ca="1">'Required Capacity (Hide)'!E11</f>
        <v>44270</v>
      </c>
      <c r="B19" cm="1">
        <f t="array" ref="B19">IF(INDEX('Capacity Summary'!$H$36:$BG$136,COLUMN(A7),ROW(A7))="x",'Capacity Backing (Hide)2'!B$9,0)</f>
        <v>0</v>
      </c>
      <c r="C19" cm="1">
        <f t="array" ref="C19">IF(INDEX('Capacity Summary'!$H$36:$BG$136,COLUMN(B7),ROW(B7))="x",'Capacity Backing (Hide)2'!C$9,0)</f>
        <v>0</v>
      </c>
      <c r="D19" cm="1">
        <f t="array" ref="D19">IF(INDEX('Capacity Summary'!$H$36:$BG$136,COLUMN(C7),ROW(C7))="x",'Capacity Backing (Hide)2'!D$9,0)</f>
        <v>0</v>
      </c>
      <c r="E19" cm="1">
        <f t="array" ref="E19">IF(INDEX('Capacity Summary'!$H$36:$BG$136,COLUMN(D7),ROW(D7))="x",'Capacity Backing (Hide)2'!E$9,0)</f>
        <v>0</v>
      </c>
      <c r="F19" cm="1">
        <f t="array" ref="F19">IF(INDEX('Capacity Summary'!$H$36:$BG$136,COLUMN(E7),ROW(E7))="x",'Capacity Backing (Hide)2'!F$9,0)</f>
        <v>0</v>
      </c>
      <c r="G19" cm="1">
        <f t="array" ref="G19">IF(INDEX('Capacity Summary'!$H$36:$BG$136,COLUMN(F7),ROW(F7))="x",'Capacity Backing (Hide)2'!G$9,0)</f>
        <v>0</v>
      </c>
      <c r="H19" cm="1">
        <f t="array" ref="H19">IF(INDEX('Capacity Summary'!$H$36:$BG$136,COLUMN(G7),ROW(G7))="x",'Capacity Backing (Hide)2'!H$9,0)</f>
        <v>0</v>
      </c>
      <c r="I19" cm="1">
        <f t="array" ref="I19">IF(INDEX('Capacity Summary'!$H$36:$BG$136,COLUMN(H7),ROW(H7))="x",'Capacity Backing (Hide)2'!I$9,0)</f>
        <v>0</v>
      </c>
      <c r="J19" cm="1">
        <f t="array" ref="J19">IF(INDEX('Capacity Summary'!$H$36:$BG$136,COLUMN(I7),ROW(I7))="x",'Capacity Backing (Hide)2'!J$9,0)</f>
        <v>0</v>
      </c>
      <c r="K19" cm="1">
        <f t="array" ref="K19">IF(INDEX('Capacity Summary'!$H$36:$BG$136,COLUMN(J7),ROW(J7))="x",'Capacity Backing (Hide)2'!K$9,0)</f>
        <v>0</v>
      </c>
      <c r="L19" cm="1">
        <f t="array" ref="L19">IF(INDEX('Capacity Summary'!$H$36:$BG$136,COLUMN(K7),ROW(K7))="x",'Capacity Backing (Hide)2'!L$9,0)</f>
        <v>0</v>
      </c>
      <c r="M19" cm="1">
        <f t="array" ref="M19">IF(INDEX('Capacity Summary'!$H$36:$BG$136,COLUMN(L7),ROW(L7))="x",'Capacity Backing (Hide)2'!M$9,0)</f>
        <v>0</v>
      </c>
      <c r="N19" cm="1">
        <f t="array" ref="N19">IF(INDEX('Capacity Summary'!$H$36:$BG$136,COLUMN(M7),ROW(M7))="x",'Capacity Backing (Hide)2'!N$9,0)</f>
        <v>0</v>
      </c>
      <c r="O19" cm="1">
        <f t="array" ref="O19">IF(INDEX('Capacity Summary'!$H$36:$BG$136,COLUMN(N7),ROW(N7))="x",'Capacity Backing (Hide)2'!O$9,0)</f>
        <v>0</v>
      </c>
      <c r="P19" cm="1">
        <f t="array" ref="P19">IF(INDEX('Capacity Summary'!$H$36:$BG$136,COLUMN(O7),ROW(O7))="x",'Capacity Backing (Hide)2'!P$9,0)</f>
        <v>0</v>
      </c>
      <c r="Q19" cm="1">
        <f t="array" ref="Q19">IF(INDEX('Capacity Summary'!$H$36:$BG$136,COLUMN(P7),ROW(P7))="x",'Capacity Backing (Hide)2'!Q$9,0)</f>
        <v>0</v>
      </c>
      <c r="R19" cm="1">
        <f t="array" ref="R19">IF(INDEX('Capacity Summary'!$H$36:$BG$136,COLUMN(Q7),ROW(Q7))="x",'Capacity Backing (Hide)2'!R$9,0)</f>
        <v>0</v>
      </c>
      <c r="S19" cm="1">
        <f t="array" ref="S19">IF(INDEX('Capacity Summary'!$H$36:$BG$136,COLUMN(R7),ROW(R7))="x",'Capacity Backing (Hide)2'!S$9,0)</f>
        <v>0</v>
      </c>
      <c r="T19" cm="1">
        <f t="array" ref="T19">IF(INDEX('Capacity Summary'!$H$36:$BG$136,COLUMN(S7),ROW(S7))="x",'Capacity Backing (Hide)2'!T$9,0)</f>
        <v>0</v>
      </c>
      <c r="U19" cm="1">
        <f t="array" ref="U19">IF(INDEX('Capacity Summary'!$H$36:$BG$136,COLUMN(T7),ROW(T7))="x",'Capacity Backing (Hide)2'!U$9,0)</f>
        <v>0</v>
      </c>
      <c r="V19" cm="1">
        <f t="array" ref="V19">IF(INDEX('Capacity Summary'!$H$36:$BG$136,COLUMN(U7),ROW(U7))="x",'Capacity Backing (Hide)2'!V$9,0)</f>
        <v>0</v>
      </c>
      <c r="W19" cm="1">
        <f t="array" ref="W19">IF(INDEX('Capacity Summary'!$H$36:$BG$136,COLUMN(V7),ROW(V7))="x",'Capacity Backing (Hide)2'!W$9,0)</f>
        <v>0</v>
      </c>
      <c r="X19" cm="1">
        <f t="array" ref="X19">IF(INDEX('Capacity Summary'!$H$36:$BG$136,COLUMN(W7),ROW(W7))="x",'Capacity Backing (Hide)2'!X$9,0)</f>
        <v>0</v>
      </c>
      <c r="Y19" cm="1">
        <f t="array" ref="Y19">IF(INDEX('Capacity Summary'!$H$36:$BG$136,COLUMN(X7),ROW(X7))="x",'Capacity Backing (Hide)2'!Y$9,0)</f>
        <v>0</v>
      </c>
      <c r="Z19" cm="1">
        <f t="array" ref="Z19">IF(INDEX('Capacity Summary'!$H$36:$BG$136,COLUMN(Y7),ROW(Y7))="x",'Capacity Backing (Hide)2'!Z$9,0)</f>
        <v>0</v>
      </c>
      <c r="AA19" cm="1">
        <f t="array" ref="AA19">IF(INDEX('Capacity Summary'!$H$36:$BG$136,COLUMN(Z7),ROW(Z7))="x",'Capacity Backing (Hide)2'!AA$9,0)</f>
        <v>0</v>
      </c>
      <c r="AB19" cm="1">
        <f t="array" ref="AB19">IF(INDEX('Capacity Summary'!$H$36:$BG$136,COLUMN(AA7),ROW(AA7))="x",'Capacity Backing (Hide)2'!AB$9,0)</f>
        <v>0</v>
      </c>
      <c r="AC19" cm="1">
        <f t="array" ref="AC19">IF(INDEX('Capacity Summary'!$H$36:$BG$136,COLUMN(AB7),ROW(AB7))="x",'Capacity Backing (Hide)2'!AC$9,0)</f>
        <v>0</v>
      </c>
      <c r="AD19" cm="1">
        <f t="array" ref="AD19">IF(INDEX('Capacity Summary'!$H$36:$BG$136,COLUMN(AC7),ROW(AC7))="x",'Capacity Backing (Hide)2'!AD$9,0)</f>
        <v>0</v>
      </c>
      <c r="AE19" cm="1">
        <f t="array" ref="AE19">IF(INDEX('Capacity Summary'!$H$36:$BG$136,COLUMN(AD7),ROW(AD7))="x",'Capacity Backing (Hide)2'!AE$9,0)</f>
        <v>0</v>
      </c>
      <c r="AF19" cm="1">
        <f t="array" ref="AF19">IF(INDEX('Capacity Summary'!$H$36:$BG$136,COLUMN(AE7),ROW(AE7))="x",'Capacity Backing (Hide)2'!AF$9,0)</f>
        <v>0</v>
      </c>
      <c r="AG19" cm="1">
        <f t="array" ref="AG19">IF(INDEX('Capacity Summary'!$H$36:$BG$136,COLUMN(AF7),ROW(AF7))="x",'Capacity Backing (Hide)2'!AG$9,0)</f>
        <v>0</v>
      </c>
      <c r="AH19" cm="1">
        <f t="array" ref="AH19">IF(INDEX('Capacity Summary'!$H$36:$BG$136,COLUMN(AG7),ROW(AG7))="x",'Capacity Backing (Hide)2'!AH$9,0)</f>
        <v>0</v>
      </c>
      <c r="AI19" cm="1">
        <f t="array" ref="AI19">IF(INDEX('Capacity Summary'!$H$36:$BG$136,COLUMN(AH7),ROW(AH7))="x",'Capacity Backing (Hide)2'!AI$9,0)</f>
        <v>0</v>
      </c>
      <c r="AJ19" cm="1">
        <f t="array" ref="AJ19">IF(INDEX('Capacity Summary'!$H$36:$BG$136,COLUMN(AI7),ROW(AI7))="x",'Capacity Backing (Hide)2'!AJ$9,0)</f>
        <v>0</v>
      </c>
      <c r="AK19" cm="1">
        <f t="array" ref="AK19">IF(INDEX('Capacity Summary'!$H$36:$BG$136,COLUMN(AJ7),ROW(AJ7))="x",'Capacity Backing (Hide)2'!AK$9,0)</f>
        <v>0</v>
      </c>
      <c r="AL19" cm="1">
        <f t="array" ref="AL19">IF(INDEX('Capacity Summary'!$H$36:$BG$136,COLUMN(AK7),ROW(AK7))="x",'Capacity Backing (Hide)2'!AL$9,0)</f>
        <v>0</v>
      </c>
      <c r="AM19" cm="1">
        <f t="array" ref="AM19">IF(INDEX('Capacity Summary'!$H$36:$BG$136,COLUMN(AL7),ROW(AL7))="x",'Capacity Backing (Hide)2'!AM$9,0)</f>
        <v>0</v>
      </c>
      <c r="AN19" cm="1">
        <f t="array" ref="AN19">IF(INDEX('Capacity Summary'!$H$36:$BG$136,COLUMN(AM7),ROW(AM7))="x",'Capacity Backing (Hide)2'!AN$9,0)</f>
        <v>0</v>
      </c>
      <c r="AO19" cm="1">
        <f t="array" ref="AO19">IF(INDEX('Capacity Summary'!$H$36:$BG$136,COLUMN(AN7),ROW(AN7))="x",'Capacity Backing (Hide)2'!AO$9,0)</f>
        <v>0</v>
      </c>
      <c r="AP19" cm="1">
        <f t="array" ref="AP19">IF(INDEX('Capacity Summary'!$H$36:$BG$136,COLUMN(AO7),ROW(AO7))="x",'Capacity Backing (Hide)2'!AP$9,0)</f>
        <v>0</v>
      </c>
      <c r="AQ19" cm="1">
        <f t="array" ref="AQ19">IF(INDEX('Capacity Summary'!$H$36:$BG$136,COLUMN(AP7),ROW(AP7))="x",'Capacity Backing (Hide)2'!AQ$9,0)</f>
        <v>0</v>
      </c>
      <c r="AR19" cm="1">
        <f t="array" ref="AR19">IF(INDEX('Capacity Summary'!$H$36:$BG$136,COLUMN(AQ7),ROW(AQ7))="x",'Capacity Backing (Hide)2'!AR$9,0)</f>
        <v>0</v>
      </c>
      <c r="AS19" cm="1">
        <f t="array" ref="AS19">IF(INDEX('Capacity Summary'!$H$36:$BG$136,COLUMN(AR7),ROW(AR7))="x",'Capacity Backing (Hide)2'!AS$9,0)</f>
        <v>0</v>
      </c>
      <c r="AT19" cm="1">
        <f t="array" ref="AT19">IF(INDEX('Capacity Summary'!$H$36:$BG$136,COLUMN(AS7),ROW(AS7))="x",'Capacity Backing (Hide)2'!AT$9,0)</f>
        <v>0</v>
      </c>
      <c r="AU19" cm="1">
        <f t="array" ref="AU19">IF(INDEX('Capacity Summary'!$H$36:$BG$136,COLUMN(AT7),ROW(AT7))="x",'Capacity Backing (Hide)2'!AU$9,0)</f>
        <v>0</v>
      </c>
      <c r="AV19" cm="1">
        <f t="array" ref="AV19">IF(INDEX('Capacity Summary'!$H$36:$BG$136,COLUMN(AU7),ROW(AU7))="x",'Capacity Backing (Hide)2'!AV$9,0)</f>
        <v>0</v>
      </c>
      <c r="AW19" cm="1">
        <f t="array" ref="AW19">IF(INDEX('Capacity Summary'!$H$36:$BG$136,COLUMN(AV7),ROW(AV7))="x",'Capacity Backing (Hide)2'!AW$9,0)</f>
        <v>0</v>
      </c>
      <c r="AX19" cm="1">
        <f t="array" ref="AX19">IF(INDEX('Capacity Summary'!$H$36:$BG$136,COLUMN(AW7),ROW(AW7))="x",'Capacity Backing (Hide)2'!AX$9,0)</f>
        <v>0</v>
      </c>
      <c r="AY19" cm="1">
        <f t="array" ref="AY19">IF(INDEX('Capacity Summary'!$H$36:$BG$136,COLUMN(AX7),ROW(AX7))="x",'Capacity Backing (Hide)2'!AY$9,0)</f>
        <v>0</v>
      </c>
      <c r="AZ19" cm="1">
        <f t="array" ref="AZ19">IF(INDEX('Capacity Summary'!$H$36:$BG$136,COLUMN(AY7),ROW(AY7))="x",'Capacity Backing (Hide)2'!AZ$9,0)</f>
        <v>0</v>
      </c>
      <c r="BA19" cm="1">
        <f t="array" ref="BA19">IF(INDEX('Capacity Summary'!$H$36:$BG$136,COLUMN(AZ7),ROW(AZ7))="x",'Capacity Backing (Hide)2'!BA$9,0)</f>
        <v>0</v>
      </c>
      <c r="BB19" cm="1">
        <f t="array" ref="BB19">IF(INDEX('Capacity Summary'!$H$36:$BG$136,COLUMN(BA7),ROW(BA7))="x",'Capacity Backing (Hide)2'!BB$9,0)</f>
        <v>0</v>
      </c>
      <c r="BC19" cm="1">
        <f t="array" ref="BC19">IF(INDEX('Capacity Summary'!$H$36:$BG$136,COLUMN(BB7),ROW(BB7))="x",'Capacity Backing (Hide)2'!BC$9,0)</f>
        <v>0</v>
      </c>
      <c r="BD19" cm="1">
        <f t="array" ref="BD19">IF(INDEX('Capacity Summary'!$H$36:$BG$136,COLUMN(BC7),ROW(BC7))="x",'Capacity Backing (Hide)2'!BD$9,0)</f>
        <v>0</v>
      </c>
      <c r="BE19" cm="1">
        <f t="array" ref="BE19">IF(INDEX('Capacity Summary'!$H$36:$BG$136,COLUMN(BD7),ROW(BD7))="x",'Capacity Backing (Hide)2'!BE$9,0)</f>
        <v>0</v>
      </c>
      <c r="BF19" cm="1">
        <f t="array" ref="BF19">IF(INDEX('Capacity Summary'!$H$36:$BG$136,COLUMN(BE7),ROW(BE7))="x",'Capacity Backing (Hide)2'!BF$9,0)</f>
        <v>0</v>
      </c>
      <c r="BG19" cm="1">
        <f t="array" ref="BG19">IF(INDEX('Capacity Summary'!$H$36:$BG$136,COLUMN(BF7),ROW(BF7))="x",'Capacity Backing (Hide)2'!BG$9,0)</f>
        <v>0</v>
      </c>
      <c r="BH19" cm="1">
        <f t="array" ref="BH19">IF(INDEX('Capacity Summary'!$H$36:$BG$136,COLUMN(BG7),ROW(BG7))="x",'Capacity Backing (Hide)2'!BH$9,0)</f>
        <v>0</v>
      </c>
      <c r="BI19" cm="1">
        <f t="array" ref="BI19">IF(INDEX('Capacity Summary'!$H$36:$BG$136,COLUMN(BH7),ROW(BH7))="x",'Capacity Backing (Hide)2'!BI$9,0)</f>
        <v>0</v>
      </c>
      <c r="BJ19" cm="1">
        <f t="array" ref="BJ19">IF(INDEX('Capacity Summary'!$H$36:$BG$136,COLUMN(BI7),ROW(BI7))="x",'Capacity Backing (Hide)2'!BJ$9,0)</f>
        <v>0</v>
      </c>
      <c r="BK19" cm="1">
        <f t="array" ref="BK19">IF(INDEX('Capacity Summary'!$H$36:$BG$136,COLUMN(BJ7),ROW(BJ7))="x",'Capacity Backing (Hide)2'!BK$9,0)</f>
        <v>0</v>
      </c>
      <c r="BL19" cm="1">
        <f t="array" ref="BL19">IF(INDEX('Capacity Summary'!$H$36:$BG$136,COLUMN(BK7),ROW(BK7))="x",'Capacity Backing (Hide)2'!BL$9,0)</f>
        <v>0</v>
      </c>
      <c r="BM19" cm="1">
        <f t="array" ref="BM19">IF(INDEX('Capacity Summary'!$H$36:$BG$136,COLUMN(BL7),ROW(BL7))="x",'Capacity Backing (Hide)2'!BM$9,0)</f>
        <v>0</v>
      </c>
      <c r="BN19" cm="1">
        <f t="array" ref="BN19">IF(INDEX('Capacity Summary'!$H$36:$BG$136,COLUMN(BM7),ROW(BM7))="x",'Capacity Backing (Hide)2'!BN$9,0)</f>
        <v>0</v>
      </c>
      <c r="BO19" cm="1">
        <f t="array" ref="BO19">IF(INDEX('Capacity Summary'!$H$36:$BG$136,COLUMN(BN7),ROW(BN7))="x",'Capacity Backing (Hide)2'!BO$9,0)</f>
        <v>0</v>
      </c>
      <c r="BP19" cm="1">
        <f t="array" ref="BP19">IF(INDEX('Capacity Summary'!$H$36:$BG$136,COLUMN(BO7),ROW(BO7))="x",'Capacity Backing (Hide)2'!BP$9,0)</f>
        <v>0</v>
      </c>
      <c r="BQ19" cm="1">
        <f t="array" ref="BQ19">IF(INDEX('Capacity Summary'!$H$36:$BG$136,COLUMN(BP7),ROW(BP7))="x",'Capacity Backing (Hide)2'!BQ$9,0)</f>
        <v>0</v>
      </c>
      <c r="BR19" cm="1">
        <f t="array" ref="BR19">IF(INDEX('Capacity Summary'!$H$36:$BG$136,COLUMN(BQ7),ROW(BQ7))="x",'Capacity Backing (Hide)2'!BR$9,0)</f>
        <v>0</v>
      </c>
      <c r="BS19" cm="1">
        <f t="array" ref="BS19">IF(INDEX('Capacity Summary'!$H$36:$BG$136,COLUMN(BR7),ROW(BR7))="x",'Capacity Backing (Hide)2'!BS$9,0)</f>
        <v>0</v>
      </c>
      <c r="BT19" cm="1">
        <f t="array" ref="BT19">IF(INDEX('Capacity Summary'!$H$36:$BG$136,COLUMN(BS7),ROW(BS7))="x",'Capacity Backing (Hide)2'!BT$9,0)</f>
        <v>0</v>
      </c>
      <c r="BU19" cm="1">
        <f t="array" ref="BU19">IF(INDEX('Capacity Summary'!$H$36:$BG$136,COLUMN(BT7),ROW(BT7))="x",'Capacity Backing (Hide)2'!BU$9,0)</f>
        <v>0</v>
      </c>
      <c r="BV19" cm="1">
        <f t="array" ref="BV19">IF(INDEX('Capacity Summary'!$H$36:$BG$136,COLUMN(BU7),ROW(BU7))="x",'Capacity Backing (Hide)2'!BV$9,0)</f>
        <v>0</v>
      </c>
      <c r="BW19" cm="1">
        <f t="array" ref="BW19">IF(INDEX('Capacity Summary'!$H$36:$BG$136,COLUMN(BV7),ROW(BV7))="x",'Capacity Backing (Hide)2'!BW$9,0)</f>
        <v>0</v>
      </c>
      <c r="BX19" cm="1">
        <f t="array" ref="BX19">IF(INDEX('Capacity Summary'!$H$36:$BG$136,COLUMN(BW7),ROW(BW7))="x",'Capacity Backing (Hide)2'!BX$9,0)</f>
        <v>0</v>
      </c>
      <c r="BY19" cm="1">
        <f t="array" ref="BY19">IF(INDEX('Capacity Summary'!$H$36:$BG$136,COLUMN(BX7),ROW(BX7))="x",'Capacity Backing (Hide)2'!BY$9,0)</f>
        <v>0</v>
      </c>
      <c r="BZ19" cm="1">
        <f t="array" ref="BZ19">IF(INDEX('Capacity Summary'!$H$36:$BG$136,COLUMN(BY7),ROW(BY7))="x",'Capacity Backing (Hide)2'!BZ$9,0)</f>
        <v>0</v>
      </c>
      <c r="CA19" cm="1">
        <f t="array" ref="CA19">IF(INDEX('Capacity Summary'!$H$36:$BG$136,COLUMN(BZ7),ROW(BZ7))="x",'Capacity Backing (Hide)2'!CA$9,0)</f>
        <v>0</v>
      </c>
      <c r="CB19" cm="1">
        <f t="array" ref="CB19">IF(INDEX('Capacity Summary'!$H$36:$BG$136,COLUMN(CA7),ROW(CA7))="x",'Capacity Backing (Hide)2'!CB$9,0)</f>
        <v>0</v>
      </c>
      <c r="CC19" cm="1">
        <f t="array" ref="CC19">IF(INDEX('Capacity Summary'!$H$36:$BG$136,COLUMN(CB7),ROW(CB7))="x",'Capacity Backing (Hide)2'!CC$9,0)</f>
        <v>0</v>
      </c>
      <c r="CD19" cm="1">
        <f t="array" ref="CD19">IF(INDEX('Capacity Summary'!$H$36:$BG$136,COLUMN(CC7),ROW(CC7))="x",'Capacity Backing (Hide)2'!CD$9,0)</f>
        <v>0</v>
      </c>
      <c r="CE19" cm="1">
        <f t="array" ref="CE19">IF(INDEX('Capacity Summary'!$H$36:$BG$136,COLUMN(CD7),ROW(CD7))="x",'Capacity Backing (Hide)2'!CE$9,0)</f>
        <v>0</v>
      </c>
      <c r="CF19" cm="1">
        <f t="array" ref="CF19">IF(INDEX('Capacity Summary'!$H$36:$BG$136,COLUMN(CE7),ROW(CE7))="x",'Capacity Backing (Hide)2'!CF$9,0)</f>
        <v>0</v>
      </c>
      <c r="CG19" cm="1">
        <f t="array" ref="CG19">IF(INDEX('Capacity Summary'!$H$36:$BG$136,COLUMN(CF7),ROW(CF7))="x",'Capacity Backing (Hide)2'!CG$9,0)</f>
        <v>0</v>
      </c>
      <c r="CH19" cm="1">
        <f t="array" ref="CH19">IF(INDEX('Capacity Summary'!$H$36:$BG$136,COLUMN(CG7),ROW(CG7))="x",'Capacity Backing (Hide)2'!CH$9,0)</f>
        <v>0</v>
      </c>
      <c r="CI19" cm="1">
        <f t="array" ref="CI19">IF(INDEX('Capacity Summary'!$H$36:$BG$136,COLUMN(CH7),ROW(CH7))="x",'Capacity Backing (Hide)2'!CI$9,0)</f>
        <v>0</v>
      </c>
      <c r="CJ19" cm="1">
        <f t="array" ref="CJ19">IF(INDEX('Capacity Summary'!$H$36:$BG$136,COLUMN(CI7),ROW(CI7))="x",'Capacity Backing (Hide)2'!CJ$9,0)</f>
        <v>0</v>
      </c>
      <c r="CK19" cm="1">
        <f t="array" ref="CK19">IF(INDEX('Capacity Summary'!$H$36:$BG$136,COLUMN(CJ7),ROW(CJ7))="x",'Capacity Backing (Hide)2'!CK$9,0)</f>
        <v>0</v>
      </c>
      <c r="CL19" cm="1">
        <f t="array" ref="CL19">IF(INDEX('Capacity Summary'!$H$36:$BG$136,COLUMN(CK7),ROW(CK7))="x",'Capacity Backing (Hide)2'!CL$9,0)</f>
        <v>0</v>
      </c>
      <c r="CM19" cm="1">
        <f t="array" ref="CM19">IF(INDEX('Capacity Summary'!$H$36:$BG$136,COLUMN(CL7),ROW(CL7))="x",'Capacity Backing (Hide)2'!CM$9,0)</f>
        <v>0</v>
      </c>
      <c r="CN19" cm="1">
        <f t="array" ref="CN19">IF(INDEX('Capacity Summary'!$H$36:$BG$136,COLUMN(CM7),ROW(CM7))="x",'Capacity Backing (Hide)2'!CN$9,0)</f>
        <v>0</v>
      </c>
      <c r="CO19" cm="1">
        <f t="array" ref="CO19">IF(INDEX('Capacity Summary'!$H$36:$BG$136,COLUMN(CN7),ROW(CN7))="x",'Capacity Backing (Hide)2'!CO$9,0)</f>
        <v>0</v>
      </c>
      <c r="CP19" cm="1">
        <f t="array" ref="CP19">IF(INDEX('Capacity Summary'!$H$36:$BG$136,COLUMN(CO7),ROW(CO7))="x",'Capacity Backing (Hide)2'!CP$9,0)</f>
        <v>0</v>
      </c>
      <c r="CQ19" cm="1">
        <f t="array" ref="CQ19">IF(INDEX('Capacity Summary'!$H$36:$BG$136,COLUMN(CP7),ROW(CP7))="x",'Capacity Backing (Hide)2'!CQ$9,0)</f>
        <v>0</v>
      </c>
      <c r="CR19" cm="1">
        <f t="array" ref="CR19">IF(INDEX('Capacity Summary'!$H$36:$BG$136,COLUMN(CQ7),ROW(CQ7))="x",'Capacity Backing (Hide)2'!CR$9,0)</f>
        <v>0</v>
      </c>
      <c r="CS19" cm="1">
        <f t="array" ref="CS19">IF(INDEX('Capacity Summary'!$H$36:$BG$136,COLUMN(CR7),ROW(CR7))="x",'Capacity Backing (Hide)2'!CS$9,0)</f>
        <v>0</v>
      </c>
      <c r="CT19" cm="1">
        <f t="array" ref="CT19">IF(INDEX('Capacity Summary'!$H$36:$BG$136,COLUMN(CS7),ROW(CS7))="x",'Capacity Backing (Hide)2'!CT$9,0)</f>
        <v>0</v>
      </c>
      <c r="CU19" cm="1">
        <f t="array" ref="CU19">IF(INDEX('Capacity Summary'!$H$36:$BG$136,COLUMN(CT7),ROW(CT7))="x",'Capacity Backing (Hide)2'!CU$9,0)</f>
        <v>0</v>
      </c>
      <c r="CV19" cm="1">
        <f t="array" ref="CV19">IF(INDEX('Capacity Summary'!$H$36:$BG$136,COLUMN(CU7),ROW(CU7))="x",'Capacity Backing (Hide)2'!CV$9,0)</f>
        <v>0</v>
      </c>
      <c r="CW19" cm="1">
        <f t="array" ref="CW19">IF(INDEX('Capacity Summary'!$H$36:$BG$136,COLUMN(CV7),ROW(CV7))="x",'Capacity Backing (Hide)2'!CW$9,0)</f>
        <v>0</v>
      </c>
    </row>
    <row r="20" spans="1:101" x14ac:dyDescent="0.25">
      <c r="A20" s="2">
        <f ca="1">'Required Capacity (Hide)'!E12</f>
        <v>44277</v>
      </c>
      <c r="B20" cm="1">
        <f t="array" ref="B20">IF(INDEX('Capacity Summary'!$H$36:$BG$136,COLUMN(A8),ROW(A8))="x",'Capacity Backing (Hide)2'!B$9,0)</f>
        <v>0</v>
      </c>
      <c r="C20" cm="1">
        <f t="array" ref="C20">IF(INDEX('Capacity Summary'!$H$36:$BG$136,COLUMN(B8),ROW(B8))="x",'Capacity Backing (Hide)2'!C$9,0)</f>
        <v>0</v>
      </c>
      <c r="D20" cm="1">
        <f t="array" ref="D20">IF(INDEX('Capacity Summary'!$H$36:$BG$136,COLUMN(C8),ROW(C8))="x",'Capacity Backing (Hide)2'!D$9,0)</f>
        <v>0</v>
      </c>
      <c r="E20" cm="1">
        <f t="array" ref="E20">IF(INDEX('Capacity Summary'!$H$36:$BG$136,COLUMN(D8),ROW(D8))="x",'Capacity Backing (Hide)2'!E$9,0)</f>
        <v>0</v>
      </c>
      <c r="F20" cm="1">
        <f t="array" ref="F20">IF(INDEX('Capacity Summary'!$H$36:$BG$136,COLUMN(E8),ROW(E8))="x",'Capacity Backing (Hide)2'!F$9,0)</f>
        <v>0</v>
      </c>
      <c r="G20" cm="1">
        <f t="array" ref="G20">IF(INDEX('Capacity Summary'!$H$36:$BG$136,COLUMN(F8),ROW(F8))="x",'Capacity Backing (Hide)2'!G$9,0)</f>
        <v>0</v>
      </c>
      <c r="H20" cm="1">
        <f t="array" ref="H20">IF(INDEX('Capacity Summary'!$H$36:$BG$136,COLUMN(G8),ROW(G8))="x",'Capacity Backing (Hide)2'!H$9,0)</f>
        <v>0</v>
      </c>
      <c r="I20" cm="1">
        <f t="array" ref="I20">IF(INDEX('Capacity Summary'!$H$36:$BG$136,COLUMN(H8),ROW(H8))="x",'Capacity Backing (Hide)2'!I$9,0)</f>
        <v>0</v>
      </c>
      <c r="J20" cm="1">
        <f t="array" ref="J20">IF(INDEX('Capacity Summary'!$H$36:$BG$136,COLUMN(I8),ROW(I8))="x",'Capacity Backing (Hide)2'!J$9,0)</f>
        <v>0</v>
      </c>
      <c r="K20" cm="1">
        <f t="array" ref="K20">IF(INDEX('Capacity Summary'!$H$36:$BG$136,COLUMN(J8),ROW(J8))="x",'Capacity Backing (Hide)2'!K$9,0)</f>
        <v>0</v>
      </c>
      <c r="L20" cm="1">
        <f t="array" ref="L20">IF(INDEX('Capacity Summary'!$H$36:$BG$136,COLUMN(K8),ROW(K8))="x",'Capacity Backing (Hide)2'!L$9,0)</f>
        <v>0</v>
      </c>
      <c r="M20" cm="1">
        <f t="array" ref="M20">IF(INDEX('Capacity Summary'!$H$36:$BG$136,COLUMN(L8),ROW(L8))="x",'Capacity Backing (Hide)2'!M$9,0)</f>
        <v>0</v>
      </c>
      <c r="N20" cm="1">
        <f t="array" ref="N20">IF(INDEX('Capacity Summary'!$H$36:$BG$136,COLUMN(M8),ROW(M8))="x",'Capacity Backing (Hide)2'!N$9,0)</f>
        <v>0</v>
      </c>
      <c r="O20" cm="1">
        <f t="array" ref="O20">IF(INDEX('Capacity Summary'!$H$36:$BG$136,COLUMN(N8),ROW(N8))="x",'Capacity Backing (Hide)2'!O$9,0)</f>
        <v>0</v>
      </c>
      <c r="P20" cm="1">
        <f t="array" ref="P20">IF(INDEX('Capacity Summary'!$H$36:$BG$136,COLUMN(O8),ROW(O8))="x",'Capacity Backing (Hide)2'!P$9,0)</f>
        <v>0</v>
      </c>
      <c r="Q20" cm="1">
        <f t="array" ref="Q20">IF(INDEX('Capacity Summary'!$H$36:$BG$136,COLUMN(P8),ROW(P8))="x",'Capacity Backing (Hide)2'!Q$9,0)</f>
        <v>0</v>
      </c>
      <c r="R20" cm="1">
        <f t="array" ref="R20">IF(INDEX('Capacity Summary'!$H$36:$BG$136,COLUMN(Q8),ROW(Q8))="x",'Capacity Backing (Hide)2'!R$9,0)</f>
        <v>0</v>
      </c>
      <c r="S20" cm="1">
        <f t="array" ref="S20">IF(INDEX('Capacity Summary'!$H$36:$BG$136,COLUMN(R8),ROW(R8))="x",'Capacity Backing (Hide)2'!S$9,0)</f>
        <v>0</v>
      </c>
      <c r="T20" cm="1">
        <f t="array" ref="T20">IF(INDEX('Capacity Summary'!$H$36:$BG$136,COLUMN(S8),ROW(S8))="x",'Capacity Backing (Hide)2'!T$9,0)</f>
        <v>0</v>
      </c>
      <c r="U20" cm="1">
        <f t="array" ref="U20">IF(INDEX('Capacity Summary'!$H$36:$BG$136,COLUMN(T8),ROW(T8))="x",'Capacity Backing (Hide)2'!U$9,0)</f>
        <v>0</v>
      </c>
      <c r="V20" cm="1">
        <f t="array" ref="V20">IF(INDEX('Capacity Summary'!$H$36:$BG$136,COLUMN(U8),ROW(U8))="x",'Capacity Backing (Hide)2'!V$9,0)</f>
        <v>0</v>
      </c>
      <c r="W20" cm="1">
        <f t="array" ref="W20">IF(INDEX('Capacity Summary'!$H$36:$BG$136,COLUMN(V8),ROW(V8))="x",'Capacity Backing (Hide)2'!W$9,0)</f>
        <v>0</v>
      </c>
      <c r="X20" cm="1">
        <f t="array" ref="X20">IF(INDEX('Capacity Summary'!$H$36:$BG$136,COLUMN(W8),ROW(W8))="x",'Capacity Backing (Hide)2'!X$9,0)</f>
        <v>0</v>
      </c>
      <c r="Y20" cm="1">
        <f t="array" ref="Y20">IF(INDEX('Capacity Summary'!$H$36:$BG$136,COLUMN(X8),ROW(X8))="x",'Capacity Backing (Hide)2'!Y$9,0)</f>
        <v>0</v>
      </c>
      <c r="Z20" cm="1">
        <f t="array" ref="Z20">IF(INDEX('Capacity Summary'!$H$36:$BG$136,COLUMN(Y8),ROW(Y8))="x",'Capacity Backing (Hide)2'!Z$9,0)</f>
        <v>0</v>
      </c>
      <c r="AA20" cm="1">
        <f t="array" ref="AA20">IF(INDEX('Capacity Summary'!$H$36:$BG$136,COLUMN(Z8),ROW(Z8))="x",'Capacity Backing (Hide)2'!AA$9,0)</f>
        <v>0</v>
      </c>
      <c r="AB20" cm="1">
        <f t="array" ref="AB20">IF(INDEX('Capacity Summary'!$H$36:$BG$136,COLUMN(AA8),ROW(AA8))="x",'Capacity Backing (Hide)2'!AB$9,0)</f>
        <v>0</v>
      </c>
      <c r="AC20" cm="1">
        <f t="array" ref="AC20">IF(INDEX('Capacity Summary'!$H$36:$BG$136,COLUMN(AB8),ROW(AB8))="x",'Capacity Backing (Hide)2'!AC$9,0)</f>
        <v>0</v>
      </c>
      <c r="AD20" cm="1">
        <f t="array" ref="AD20">IF(INDEX('Capacity Summary'!$H$36:$BG$136,COLUMN(AC8),ROW(AC8))="x",'Capacity Backing (Hide)2'!AD$9,0)</f>
        <v>0</v>
      </c>
      <c r="AE20" cm="1">
        <f t="array" ref="AE20">IF(INDEX('Capacity Summary'!$H$36:$BG$136,COLUMN(AD8),ROW(AD8))="x",'Capacity Backing (Hide)2'!AE$9,0)</f>
        <v>0</v>
      </c>
      <c r="AF20" cm="1">
        <f t="array" ref="AF20">IF(INDEX('Capacity Summary'!$H$36:$BG$136,COLUMN(AE8),ROW(AE8))="x",'Capacity Backing (Hide)2'!AF$9,0)</f>
        <v>0</v>
      </c>
      <c r="AG20" cm="1">
        <f t="array" ref="AG20">IF(INDEX('Capacity Summary'!$H$36:$BG$136,COLUMN(AF8),ROW(AF8))="x",'Capacity Backing (Hide)2'!AG$9,0)</f>
        <v>0</v>
      </c>
      <c r="AH20" cm="1">
        <f t="array" ref="AH20">IF(INDEX('Capacity Summary'!$H$36:$BG$136,COLUMN(AG8),ROW(AG8))="x",'Capacity Backing (Hide)2'!AH$9,0)</f>
        <v>0</v>
      </c>
      <c r="AI20" cm="1">
        <f t="array" ref="AI20">IF(INDEX('Capacity Summary'!$H$36:$BG$136,COLUMN(AH8),ROW(AH8))="x",'Capacity Backing (Hide)2'!AI$9,0)</f>
        <v>0</v>
      </c>
      <c r="AJ20" cm="1">
        <f t="array" ref="AJ20">IF(INDEX('Capacity Summary'!$H$36:$BG$136,COLUMN(AI8),ROW(AI8))="x",'Capacity Backing (Hide)2'!AJ$9,0)</f>
        <v>0</v>
      </c>
      <c r="AK20" cm="1">
        <f t="array" ref="AK20">IF(INDEX('Capacity Summary'!$H$36:$BG$136,COLUMN(AJ8),ROW(AJ8))="x",'Capacity Backing (Hide)2'!AK$9,0)</f>
        <v>0</v>
      </c>
      <c r="AL20" cm="1">
        <f t="array" ref="AL20">IF(INDEX('Capacity Summary'!$H$36:$BG$136,COLUMN(AK8),ROW(AK8))="x",'Capacity Backing (Hide)2'!AL$9,0)</f>
        <v>0</v>
      </c>
      <c r="AM20" cm="1">
        <f t="array" ref="AM20">IF(INDEX('Capacity Summary'!$H$36:$BG$136,COLUMN(AL8),ROW(AL8))="x",'Capacity Backing (Hide)2'!AM$9,0)</f>
        <v>0</v>
      </c>
      <c r="AN20" cm="1">
        <f t="array" ref="AN20">IF(INDEX('Capacity Summary'!$H$36:$BG$136,COLUMN(AM8),ROW(AM8))="x",'Capacity Backing (Hide)2'!AN$9,0)</f>
        <v>0</v>
      </c>
      <c r="AO20" cm="1">
        <f t="array" ref="AO20">IF(INDEX('Capacity Summary'!$H$36:$BG$136,COLUMN(AN8),ROW(AN8))="x",'Capacity Backing (Hide)2'!AO$9,0)</f>
        <v>0</v>
      </c>
      <c r="AP20" cm="1">
        <f t="array" ref="AP20">IF(INDEX('Capacity Summary'!$H$36:$BG$136,COLUMN(AO8),ROW(AO8))="x",'Capacity Backing (Hide)2'!AP$9,0)</f>
        <v>0</v>
      </c>
      <c r="AQ20" cm="1">
        <f t="array" ref="AQ20">IF(INDEX('Capacity Summary'!$H$36:$BG$136,COLUMN(AP8),ROW(AP8))="x",'Capacity Backing (Hide)2'!AQ$9,0)</f>
        <v>0</v>
      </c>
      <c r="AR20" cm="1">
        <f t="array" ref="AR20">IF(INDEX('Capacity Summary'!$H$36:$BG$136,COLUMN(AQ8),ROW(AQ8))="x",'Capacity Backing (Hide)2'!AR$9,0)</f>
        <v>0</v>
      </c>
      <c r="AS20" cm="1">
        <f t="array" ref="AS20">IF(INDEX('Capacity Summary'!$H$36:$BG$136,COLUMN(AR8),ROW(AR8))="x",'Capacity Backing (Hide)2'!AS$9,0)</f>
        <v>0</v>
      </c>
      <c r="AT20" cm="1">
        <f t="array" ref="AT20">IF(INDEX('Capacity Summary'!$H$36:$BG$136,COLUMN(AS8),ROW(AS8))="x",'Capacity Backing (Hide)2'!AT$9,0)</f>
        <v>0</v>
      </c>
      <c r="AU20" cm="1">
        <f t="array" ref="AU20">IF(INDEX('Capacity Summary'!$H$36:$BG$136,COLUMN(AT8),ROW(AT8))="x",'Capacity Backing (Hide)2'!AU$9,0)</f>
        <v>0</v>
      </c>
      <c r="AV20" cm="1">
        <f t="array" ref="AV20">IF(INDEX('Capacity Summary'!$H$36:$BG$136,COLUMN(AU8),ROW(AU8))="x",'Capacity Backing (Hide)2'!AV$9,0)</f>
        <v>0</v>
      </c>
      <c r="AW20" cm="1">
        <f t="array" ref="AW20">IF(INDEX('Capacity Summary'!$H$36:$BG$136,COLUMN(AV8),ROW(AV8))="x",'Capacity Backing (Hide)2'!AW$9,0)</f>
        <v>0</v>
      </c>
      <c r="AX20" cm="1">
        <f t="array" ref="AX20">IF(INDEX('Capacity Summary'!$H$36:$BG$136,COLUMN(AW8),ROW(AW8))="x",'Capacity Backing (Hide)2'!AX$9,0)</f>
        <v>0</v>
      </c>
      <c r="AY20" cm="1">
        <f t="array" ref="AY20">IF(INDEX('Capacity Summary'!$H$36:$BG$136,COLUMN(AX8),ROW(AX8))="x",'Capacity Backing (Hide)2'!AY$9,0)</f>
        <v>0</v>
      </c>
      <c r="AZ20" cm="1">
        <f t="array" ref="AZ20">IF(INDEX('Capacity Summary'!$H$36:$BG$136,COLUMN(AY8),ROW(AY8))="x",'Capacity Backing (Hide)2'!AZ$9,0)</f>
        <v>0</v>
      </c>
      <c r="BA20" cm="1">
        <f t="array" ref="BA20">IF(INDEX('Capacity Summary'!$H$36:$BG$136,COLUMN(AZ8),ROW(AZ8))="x",'Capacity Backing (Hide)2'!BA$9,0)</f>
        <v>0</v>
      </c>
      <c r="BB20" cm="1">
        <f t="array" ref="BB20">IF(INDEX('Capacity Summary'!$H$36:$BG$136,COLUMN(BA8),ROW(BA8))="x",'Capacity Backing (Hide)2'!BB$9,0)</f>
        <v>0</v>
      </c>
      <c r="BC20" cm="1">
        <f t="array" ref="BC20">IF(INDEX('Capacity Summary'!$H$36:$BG$136,COLUMN(BB8),ROW(BB8))="x",'Capacity Backing (Hide)2'!BC$9,0)</f>
        <v>0</v>
      </c>
      <c r="BD20" cm="1">
        <f t="array" ref="BD20">IF(INDEX('Capacity Summary'!$H$36:$BG$136,COLUMN(BC8),ROW(BC8))="x",'Capacity Backing (Hide)2'!BD$9,0)</f>
        <v>0</v>
      </c>
      <c r="BE20" cm="1">
        <f t="array" ref="BE20">IF(INDEX('Capacity Summary'!$H$36:$BG$136,COLUMN(BD8),ROW(BD8))="x",'Capacity Backing (Hide)2'!BE$9,0)</f>
        <v>0</v>
      </c>
      <c r="BF20" cm="1">
        <f t="array" ref="BF20">IF(INDEX('Capacity Summary'!$H$36:$BG$136,COLUMN(BE8),ROW(BE8))="x",'Capacity Backing (Hide)2'!BF$9,0)</f>
        <v>0</v>
      </c>
      <c r="BG20" cm="1">
        <f t="array" ref="BG20">IF(INDEX('Capacity Summary'!$H$36:$BG$136,COLUMN(BF8),ROW(BF8))="x",'Capacity Backing (Hide)2'!BG$9,0)</f>
        <v>0</v>
      </c>
      <c r="BH20" cm="1">
        <f t="array" ref="BH20">IF(INDEX('Capacity Summary'!$H$36:$BG$136,COLUMN(BG8),ROW(BG8))="x",'Capacity Backing (Hide)2'!BH$9,0)</f>
        <v>0</v>
      </c>
      <c r="BI20" cm="1">
        <f t="array" ref="BI20">IF(INDEX('Capacity Summary'!$H$36:$BG$136,COLUMN(BH8),ROW(BH8))="x",'Capacity Backing (Hide)2'!BI$9,0)</f>
        <v>0</v>
      </c>
      <c r="BJ20" cm="1">
        <f t="array" ref="BJ20">IF(INDEX('Capacity Summary'!$H$36:$BG$136,COLUMN(BI8),ROW(BI8))="x",'Capacity Backing (Hide)2'!BJ$9,0)</f>
        <v>0</v>
      </c>
      <c r="BK20" cm="1">
        <f t="array" ref="BK20">IF(INDEX('Capacity Summary'!$H$36:$BG$136,COLUMN(BJ8),ROW(BJ8))="x",'Capacity Backing (Hide)2'!BK$9,0)</f>
        <v>0</v>
      </c>
      <c r="BL20" cm="1">
        <f t="array" ref="BL20">IF(INDEX('Capacity Summary'!$H$36:$BG$136,COLUMN(BK8),ROW(BK8))="x",'Capacity Backing (Hide)2'!BL$9,0)</f>
        <v>0</v>
      </c>
      <c r="BM20" cm="1">
        <f t="array" ref="BM20">IF(INDEX('Capacity Summary'!$H$36:$BG$136,COLUMN(BL8),ROW(BL8))="x",'Capacity Backing (Hide)2'!BM$9,0)</f>
        <v>0</v>
      </c>
      <c r="BN20" cm="1">
        <f t="array" ref="BN20">IF(INDEX('Capacity Summary'!$H$36:$BG$136,COLUMN(BM8),ROW(BM8))="x",'Capacity Backing (Hide)2'!BN$9,0)</f>
        <v>0</v>
      </c>
      <c r="BO20" cm="1">
        <f t="array" ref="BO20">IF(INDEX('Capacity Summary'!$H$36:$BG$136,COLUMN(BN8),ROW(BN8))="x",'Capacity Backing (Hide)2'!BO$9,0)</f>
        <v>0</v>
      </c>
      <c r="BP20" cm="1">
        <f t="array" ref="BP20">IF(INDEX('Capacity Summary'!$H$36:$BG$136,COLUMN(BO8),ROW(BO8))="x",'Capacity Backing (Hide)2'!BP$9,0)</f>
        <v>0</v>
      </c>
      <c r="BQ20" cm="1">
        <f t="array" ref="BQ20">IF(INDEX('Capacity Summary'!$H$36:$BG$136,COLUMN(BP8),ROW(BP8))="x",'Capacity Backing (Hide)2'!BQ$9,0)</f>
        <v>0</v>
      </c>
      <c r="BR20" cm="1">
        <f t="array" ref="BR20">IF(INDEX('Capacity Summary'!$H$36:$BG$136,COLUMN(BQ8),ROW(BQ8))="x",'Capacity Backing (Hide)2'!BR$9,0)</f>
        <v>0</v>
      </c>
      <c r="BS20" cm="1">
        <f t="array" ref="BS20">IF(INDEX('Capacity Summary'!$H$36:$BG$136,COLUMN(BR8),ROW(BR8))="x",'Capacity Backing (Hide)2'!BS$9,0)</f>
        <v>0</v>
      </c>
      <c r="BT20" cm="1">
        <f t="array" ref="BT20">IF(INDEX('Capacity Summary'!$H$36:$BG$136,COLUMN(BS8),ROW(BS8))="x",'Capacity Backing (Hide)2'!BT$9,0)</f>
        <v>0</v>
      </c>
      <c r="BU20" cm="1">
        <f t="array" ref="BU20">IF(INDEX('Capacity Summary'!$H$36:$BG$136,COLUMN(BT8),ROW(BT8))="x",'Capacity Backing (Hide)2'!BU$9,0)</f>
        <v>0</v>
      </c>
      <c r="BV20" cm="1">
        <f t="array" ref="BV20">IF(INDEX('Capacity Summary'!$H$36:$BG$136,COLUMN(BU8),ROW(BU8))="x",'Capacity Backing (Hide)2'!BV$9,0)</f>
        <v>0</v>
      </c>
      <c r="BW20" cm="1">
        <f t="array" ref="BW20">IF(INDEX('Capacity Summary'!$H$36:$BG$136,COLUMN(BV8),ROW(BV8))="x",'Capacity Backing (Hide)2'!BW$9,0)</f>
        <v>0</v>
      </c>
      <c r="BX20" cm="1">
        <f t="array" ref="BX20">IF(INDEX('Capacity Summary'!$H$36:$BG$136,COLUMN(BW8),ROW(BW8))="x",'Capacity Backing (Hide)2'!BX$9,0)</f>
        <v>0</v>
      </c>
      <c r="BY20" cm="1">
        <f t="array" ref="BY20">IF(INDEX('Capacity Summary'!$H$36:$BG$136,COLUMN(BX8),ROW(BX8))="x",'Capacity Backing (Hide)2'!BY$9,0)</f>
        <v>0</v>
      </c>
      <c r="BZ20" cm="1">
        <f t="array" ref="BZ20">IF(INDEX('Capacity Summary'!$H$36:$BG$136,COLUMN(BY8),ROW(BY8))="x",'Capacity Backing (Hide)2'!BZ$9,0)</f>
        <v>0</v>
      </c>
      <c r="CA20" cm="1">
        <f t="array" ref="CA20">IF(INDEX('Capacity Summary'!$H$36:$BG$136,COLUMN(BZ8),ROW(BZ8))="x",'Capacity Backing (Hide)2'!CA$9,0)</f>
        <v>0</v>
      </c>
      <c r="CB20" cm="1">
        <f t="array" ref="CB20">IF(INDEX('Capacity Summary'!$H$36:$BG$136,COLUMN(CA8),ROW(CA8))="x",'Capacity Backing (Hide)2'!CB$9,0)</f>
        <v>0</v>
      </c>
      <c r="CC20" cm="1">
        <f t="array" ref="CC20">IF(INDEX('Capacity Summary'!$H$36:$BG$136,COLUMN(CB8),ROW(CB8))="x",'Capacity Backing (Hide)2'!CC$9,0)</f>
        <v>0</v>
      </c>
      <c r="CD20" cm="1">
        <f t="array" ref="CD20">IF(INDEX('Capacity Summary'!$H$36:$BG$136,COLUMN(CC8),ROW(CC8))="x",'Capacity Backing (Hide)2'!CD$9,0)</f>
        <v>0</v>
      </c>
      <c r="CE20" cm="1">
        <f t="array" ref="CE20">IF(INDEX('Capacity Summary'!$H$36:$BG$136,COLUMN(CD8),ROW(CD8))="x",'Capacity Backing (Hide)2'!CE$9,0)</f>
        <v>0</v>
      </c>
      <c r="CF20" cm="1">
        <f t="array" ref="CF20">IF(INDEX('Capacity Summary'!$H$36:$BG$136,COLUMN(CE8),ROW(CE8))="x",'Capacity Backing (Hide)2'!CF$9,0)</f>
        <v>0</v>
      </c>
      <c r="CG20" cm="1">
        <f t="array" ref="CG20">IF(INDEX('Capacity Summary'!$H$36:$BG$136,COLUMN(CF8),ROW(CF8))="x",'Capacity Backing (Hide)2'!CG$9,0)</f>
        <v>0</v>
      </c>
      <c r="CH20" cm="1">
        <f t="array" ref="CH20">IF(INDEX('Capacity Summary'!$H$36:$BG$136,COLUMN(CG8),ROW(CG8))="x",'Capacity Backing (Hide)2'!CH$9,0)</f>
        <v>0</v>
      </c>
      <c r="CI20" cm="1">
        <f t="array" ref="CI20">IF(INDEX('Capacity Summary'!$H$36:$BG$136,COLUMN(CH8),ROW(CH8))="x",'Capacity Backing (Hide)2'!CI$9,0)</f>
        <v>0</v>
      </c>
      <c r="CJ20" cm="1">
        <f t="array" ref="CJ20">IF(INDEX('Capacity Summary'!$H$36:$BG$136,COLUMN(CI8),ROW(CI8))="x",'Capacity Backing (Hide)2'!CJ$9,0)</f>
        <v>0</v>
      </c>
      <c r="CK20" cm="1">
        <f t="array" ref="CK20">IF(INDEX('Capacity Summary'!$H$36:$BG$136,COLUMN(CJ8),ROW(CJ8))="x",'Capacity Backing (Hide)2'!CK$9,0)</f>
        <v>0</v>
      </c>
      <c r="CL20" cm="1">
        <f t="array" ref="CL20">IF(INDEX('Capacity Summary'!$H$36:$BG$136,COLUMN(CK8),ROW(CK8))="x",'Capacity Backing (Hide)2'!CL$9,0)</f>
        <v>0</v>
      </c>
      <c r="CM20" cm="1">
        <f t="array" ref="CM20">IF(INDEX('Capacity Summary'!$H$36:$BG$136,COLUMN(CL8),ROW(CL8))="x",'Capacity Backing (Hide)2'!CM$9,0)</f>
        <v>0</v>
      </c>
      <c r="CN20" cm="1">
        <f t="array" ref="CN20">IF(INDEX('Capacity Summary'!$H$36:$BG$136,COLUMN(CM8),ROW(CM8))="x",'Capacity Backing (Hide)2'!CN$9,0)</f>
        <v>0</v>
      </c>
      <c r="CO20" cm="1">
        <f t="array" ref="CO20">IF(INDEX('Capacity Summary'!$H$36:$BG$136,COLUMN(CN8),ROW(CN8))="x",'Capacity Backing (Hide)2'!CO$9,0)</f>
        <v>0</v>
      </c>
      <c r="CP20" cm="1">
        <f t="array" ref="CP20">IF(INDEX('Capacity Summary'!$H$36:$BG$136,COLUMN(CO8),ROW(CO8))="x",'Capacity Backing (Hide)2'!CP$9,0)</f>
        <v>0</v>
      </c>
      <c r="CQ20" cm="1">
        <f t="array" ref="CQ20">IF(INDEX('Capacity Summary'!$H$36:$BG$136,COLUMN(CP8),ROW(CP8))="x",'Capacity Backing (Hide)2'!CQ$9,0)</f>
        <v>0</v>
      </c>
      <c r="CR20" cm="1">
        <f t="array" ref="CR20">IF(INDEX('Capacity Summary'!$H$36:$BG$136,COLUMN(CQ8),ROW(CQ8))="x",'Capacity Backing (Hide)2'!CR$9,0)</f>
        <v>0</v>
      </c>
      <c r="CS20" cm="1">
        <f t="array" ref="CS20">IF(INDEX('Capacity Summary'!$H$36:$BG$136,COLUMN(CR8),ROW(CR8))="x",'Capacity Backing (Hide)2'!CS$9,0)</f>
        <v>0</v>
      </c>
      <c r="CT20" cm="1">
        <f t="array" ref="CT20">IF(INDEX('Capacity Summary'!$H$36:$BG$136,COLUMN(CS8),ROW(CS8))="x",'Capacity Backing (Hide)2'!CT$9,0)</f>
        <v>0</v>
      </c>
      <c r="CU20" cm="1">
        <f t="array" ref="CU20">IF(INDEX('Capacity Summary'!$H$36:$BG$136,COLUMN(CT8),ROW(CT8))="x",'Capacity Backing (Hide)2'!CU$9,0)</f>
        <v>0</v>
      </c>
      <c r="CV20" cm="1">
        <f t="array" ref="CV20">IF(INDEX('Capacity Summary'!$H$36:$BG$136,COLUMN(CU8),ROW(CU8))="x",'Capacity Backing (Hide)2'!CV$9,0)</f>
        <v>0</v>
      </c>
      <c r="CW20" cm="1">
        <f t="array" ref="CW20">IF(INDEX('Capacity Summary'!$H$36:$BG$136,COLUMN(CV8),ROW(CV8))="x",'Capacity Backing (Hide)2'!CW$9,0)</f>
        <v>0</v>
      </c>
    </row>
    <row r="21" spans="1:101" x14ac:dyDescent="0.25">
      <c r="A21" s="2">
        <f ca="1">'Required Capacity (Hide)'!E13</f>
        <v>44284</v>
      </c>
      <c r="B21" cm="1">
        <f t="array" ref="B21">IF(INDEX('Capacity Summary'!$H$36:$BG$136,COLUMN(A9),ROW(A9))="x",'Capacity Backing (Hide)2'!B$9,0)</f>
        <v>0</v>
      </c>
      <c r="C21" cm="1">
        <f t="array" ref="C21">IF(INDEX('Capacity Summary'!$H$36:$BG$136,COLUMN(B9),ROW(B9))="x",'Capacity Backing (Hide)2'!C$9,0)</f>
        <v>0</v>
      </c>
      <c r="D21" cm="1">
        <f t="array" ref="D21">IF(INDEX('Capacity Summary'!$H$36:$BG$136,COLUMN(C9),ROW(C9))="x",'Capacity Backing (Hide)2'!D$9,0)</f>
        <v>0</v>
      </c>
      <c r="E21" cm="1">
        <f t="array" ref="E21">IF(INDEX('Capacity Summary'!$H$36:$BG$136,COLUMN(D9),ROW(D9))="x",'Capacity Backing (Hide)2'!E$9,0)</f>
        <v>0</v>
      </c>
      <c r="F21" cm="1">
        <f t="array" ref="F21">IF(INDEX('Capacity Summary'!$H$36:$BG$136,COLUMN(E9),ROW(E9))="x",'Capacity Backing (Hide)2'!F$9,0)</f>
        <v>0</v>
      </c>
      <c r="G21" cm="1">
        <f t="array" ref="G21">IF(INDEX('Capacity Summary'!$H$36:$BG$136,COLUMN(F9),ROW(F9))="x",'Capacity Backing (Hide)2'!G$9,0)</f>
        <v>0</v>
      </c>
      <c r="H21" cm="1">
        <f t="array" ref="H21">IF(INDEX('Capacity Summary'!$H$36:$BG$136,COLUMN(G9),ROW(G9))="x",'Capacity Backing (Hide)2'!H$9,0)</f>
        <v>0</v>
      </c>
      <c r="I21" cm="1">
        <f t="array" ref="I21">IF(INDEX('Capacity Summary'!$H$36:$BG$136,COLUMN(H9),ROW(H9))="x",'Capacity Backing (Hide)2'!I$9,0)</f>
        <v>0</v>
      </c>
      <c r="J21" cm="1">
        <f t="array" ref="J21">IF(INDEX('Capacity Summary'!$H$36:$BG$136,COLUMN(I9),ROW(I9))="x",'Capacity Backing (Hide)2'!J$9,0)</f>
        <v>0</v>
      </c>
      <c r="K21" cm="1">
        <f t="array" ref="K21">IF(INDEX('Capacity Summary'!$H$36:$BG$136,COLUMN(J9),ROW(J9))="x",'Capacity Backing (Hide)2'!K$9,0)</f>
        <v>0</v>
      </c>
      <c r="L21" cm="1">
        <f t="array" ref="L21">IF(INDEX('Capacity Summary'!$H$36:$BG$136,COLUMN(K9),ROW(K9))="x",'Capacity Backing (Hide)2'!L$9,0)</f>
        <v>0</v>
      </c>
      <c r="M21" cm="1">
        <f t="array" ref="M21">IF(INDEX('Capacity Summary'!$H$36:$BG$136,COLUMN(L9),ROW(L9))="x",'Capacity Backing (Hide)2'!M$9,0)</f>
        <v>0</v>
      </c>
      <c r="N21" cm="1">
        <f t="array" ref="N21">IF(INDEX('Capacity Summary'!$H$36:$BG$136,COLUMN(M9),ROW(M9))="x",'Capacity Backing (Hide)2'!N$9,0)</f>
        <v>0</v>
      </c>
      <c r="O21" cm="1">
        <f t="array" ref="O21">IF(INDEX('Capacity Summary'!$H$36:$BG$136,COLUMN(N9),ROW(N9))="x",'Capacity Backing (Hide)2'!O$9,0)</f>
        <v>0</v>
      </c>
      <c r="P21" cm="1">
        <f t="array" ref="P21">IF(INDEX('Capacity Summary'!$H$36:$BG$136,COLUMN(O9),ROW(O9))="x",'Capacity Backing (Hide)2'!P$9,0)</f>
        <v>0</v>
      </c>
      <c r="Q21" cm="1">
        <f t="array" ref="Q21">IF(INDEX('Capacity Summary'!$H$36:$BG$136,COLUMN(P9),ROW(P9))="x",'Capacity Backing (Hide)2'!Q$9,0)</f>
        <v>0</v>
      </c>
      <c r="R21" cm="1">
        <f t="array" ref="R21">IF(INDEX('Capacity Summary'!$H$36:$BG$136,COLUMN(Q9),ROW(Q9))="x",'Capacity Backing (Hide)2'!R$9,0)</f>
        <v>0</v>
      </c>
      <c r="S21" cm="1">
        <f t="array" ref="S21">IF(INDEX('Capacity Summary'!$H$36:$BG$136,COLUMN(R9),ROW(R9))="x",'Capacity Backing (Hide)2'!S$9,0)</f>
        <v>0</v>
      </c>
      <c r="T21" cm="1">
        <f t="array" ref="T21">IF(INDEX('Capacity Summary'!$H$36:$BG$136,COLUMN(S9),ROW(S9))="x",'Capacity Backing (Hide)2'!T$9,0)</f>
        <v>0</v>
      </c>
      <c r="U21" cm="1">
        <f t="array" ref="U21">IF(INDEX('Capacity Summary'!$H$36:$BG$136,COLUMN(T9),ROW(T9))="x",'Capacity Backing (Hide)2'!U$9,0)</f>
        <v>0</v>
      </c>
      <c r="V21" cm="1">
        <f t="array" ref="V21">IF(INDEX('Capacity Summary'!$H$36:$BG$136,COLUMN(U9),ROW(U9))="x",'Capacity Backing (Hide)2'!V$9,0)</f>
        <v>0</v>
      </c>
      <c r="W21" cm="1">
        <f t="array" ref="W21">IF(INDEX('Capacity Summary'!$H$36:$BG$136,COLUMN(V9),ROW(V9))="x",'Capacity Backing (Hide)2'!W$9,0)</f>
        <v>0</v>
      </c>
      <c r="X21" cm="1">
        <f t="array" ref="X21">IF(INDEX('Capacity Summary'!$H$36:$BG$136,COLUMN(W9),ROW(W9))="x",'Capacity Backing (Hide)2'!X$9,0)</f>
        <v>0</v>
      </c>
      <c r="Y21" cm="1">
        <f t="array" ref="Y21">IF(INDEX('Capacity Summary'!$H$36:$BG$136,COLUMN(X9),ROW(X9))="x",'Capacity Backing (Hide)2'!Y$9,0)</f>
        <v>0</v>
      </c>
      <c r="Z21" cm="1">
        <f t="array" ref="Z21">IF(INDEX('Capacity Summary'!$H$36:$BG$136,COLUMN(Y9),ROW(Y9))="x",'Capacity Backing (Hide)2'!Z$9,0)</f>
        <v>0</v>
      </c>
      <c r="AA21" cm="1">
        <f t="array" ref="AA21">IF(INDEX('Capacity Summary'!$H$36:$BG$136,COLUMN(Z9),ROW(Z9))="x",'Capacity Backing (Hide)2'!AA$9,0)</f>
        <v>0</v>
      </c>
      <c r="AB21" cm="1">
        <f t="array" ref="AB21">IF(INDEX('Capacity Summary'!$H$36:$BG$136,COLUMN(AA9),ROW(AA9))="x",'Capacity Backing (Hide)2'!AB$9,0)</f>
        <v>0</v>
      </c>
      <c r="AC21" cm="1">
        <f t="array" ref="AC21">IF(INDEX('Capacity Summary'!$H$36:$BG$136,COLUMN(AB9),ROW(AB9))="x",'Capacity Backing (Hide)2'!AC$9,0)</f>
        <v>0</v>
      </c>
      <c r="AD21" cm="1">
        <f t="array" ref="AD21">IF(INDEX('Capacity Summary'!$H$36:$BG$136,COLUMN(AC9),ROW(AC9))="x",'Capacity Backing (Hide)2'!AD$9,0)</f>
        <v>0</v>
      </c>
      <c r="AE21" cm="1">
        <f t="array" ref="AE21">IF(INDEX('Capacity Summary'!$H$36:$BG$136,COLUMN(AD9),ROW(AD9))="x",'Capacity Backing (Hide)2'!AE$9,0)</f>
        <v>0</v>
      </c>
      <c r="AF21" cm="1">
        <f t="array" ref="AF21">IF(INDEX('Capacity Summary'!$H$36:$BG$136,COLUMN(AE9),ROW(AE9))="x",'Capacity Backing (Hide)2'!AF$9,0)</f>
        <v>0</v>
      </c>
      <c r="AG21" cm="1">
        <f t="array" ref="AG21">IF(INDEX('Capacity Summary'!$H$36:$BG$136,COLUMN(AF9),ROW(AF9))="x",'Capacity Backing (Hide)2'!AG$9,0)</f>
        <v>0</v>
      </c>
      <c r="AH21" cm="1">
        <f t="array" ref="AH21">IF(INDEX('Capacity Summary'!$H$36:$BG$136,COLUMN(AG9),ROW(AG9))="x",'Capacity Backing (Hide)2'!AH$9,0)</f>
        <v>0</v>
      </c>
      <c r="AI21" cm="1">
        <f t="array" ref="AI21">IF(INDEX('Capacity Summary'!$H$36:$BG$136,COLUMN(AH9),ROW(AH9))="x",'Capacity Backing (Hide)2'!AI$9,0)</f>
        <v>0</v>
      </c>
      <c r="AJ21" cm="1">
        <f t="array" ref="AJ21">IF(INDEX('Capacity Summary'!$H$36:$BG$136,COLUMN(AI9),ROW(AI9))="x",'Capacity Backing (Hide)2'!AJ$9,0)</f>
        <v>0</v>
      </c>
      <c r="AK21" cm="1">
        <f t="array" ref="AK21">IF(INDEX('Capacity Summary'!$H$36:$BG$136,COLUMN(AJ9),ROW(AJ9))="x",'Capacity Backing (Hide)2'!AK$9,0)</f>
        <v>0</v>
      </c>
      <c r="AL21" cm="1">
        <f t="array" ref="AL21">IF(INDEX('Capacity Summary'!$H$36:$BG$136,COLUMN(AK9),ROW(AK9))="x",'Capacity Backing (Hide)2'!AL$9,0)</f>
        <v>0</v>
      </c>
      <c r="AM21" cm="1">
        <f t="array" ref="AM21">IF(INDEX('Capacity Summary'!$H$36:$BG$136,COLUMN(AL9),ROW(AL9))="x",'Capacity Backing (Hide)2'!AM$9,0)</f>
        <v>0</v>
      </c>
      <c r="AN21" cm="1">
        <f t="array" ref="AN21">IF(INDEX('Capacity Summary'!$H$36:$BG$136,COLUMN(AM9),ROW(AM9))="x",'Capacity Backing (Hide)2'!AN$9,0)</f>
        <v>0</v>
      </c>
      <c r="AO21" cm="1">
        <f t="array" ref="AO21">IF(INDEX('Capacity Summary'!$H$36:$BG$136,COLUMN(AN9),ROW(AN9))="x",'Capacity Backing (Hide)2'!AO$9,0)</f>
        <v>0</v>
      </c>
      <c r="AP21" cm="1">
        <f t="array" ref="AP21">IF(INDEX('Capacity Summary'!$H$36:$BG$136,COLUMN(AO9),ROW(AO9))="x",'Capacity Backing (Hide)2'!AP$9,0)</f>
        <v>0</v>
      </c>
      <c r="AQ21" cm="1">
        <f t="array" ref="AQ21">IF(INDEX('Capacity Summary'!$H$36:$BG$136,COLUMN(AP9),ROW(AP9))="x",'Capacity Backing (Hide)2'!AQ$9,0)</f>
        <v>0</v>
      </c>
      <c r="AR21" cm="1">
        <f t="array" ref="AR21">IF(INDEX('Capacity Summary'!$H$36:$BG$136,COLUMN(AQ9),ROW(AQ9))="x",'Capacity Backing (Hide)2'!AR$9,0)</f>
        <v>0</v>
      </c>
      <c r="AS21" cm="1">
        <f t="array" ref="AS21">IF(INDEX('Capacity Summary'!$H$36:$BG$136,COLUMN(AR9),ROW(AR9))="x",'Capacity Backing (Hide)2'!AS$9,0)</f>
        <v>0</v>
      </c>
      <c r="AT21" cm="1">
        <f t="array" ref="AT21">IF(INDEX('Capacity Summary'!$H$36:$BG$136,COLUMN(AS9),ROW(AS9))="x",'Capacity Backing (Hide)2'!AT$9,0)</f>
        <v>0</v>
      </c>
      <c r="AU21" cm="1">
        <f t="array" ref="AU21">IF(INDEX('Capacity Summary'!$H$36:$BG$136,COLUMN(AT9),ROW(AT9))="x",'Capacity Backing (Hide)2'!AU$9,0)</f>
        <v>0</v>
      </c>
      <c r="AV21" cm="1">
        <f t="array" ref="AV21">IF(INDEX('Capacity Summary'!$H$36:$BG$136,COLUMN(AU9),ROW(AU9))="x",'Capacity Backing (Hide)2'!AV$9,0)</f>
        <v>0</v>
      </c>
      <c r="AW21" cm="1">
        <f t="array" ref="AW21">IF(INDEX('Capacity Summary'!$H$36:$BG$136,COLUMN(AV9),ROW(AV9))="x",'Capacity Backing (Hide)2'!AW$9,0)</f>
        <v>0</v>
      </c>
      <c r="AX21" cm="1">
        <f t="array" ref="AX21">IF(INDEX('Capacity Summary'!$H$36:$BG$136,COLUMN(AW9),ROW(AW9))="x",'Capacity Backing (Hide)2'!AX$9,0)</f>
        <v>0</v>
      </c>
      <c r="AY21" cm="1">
        <f t="array" ref="AY21">IF(INDEX('Capacity Summary'!$H$36:$BG$136,COLUMN(AX9),ROW(AX9))="x",'Capacity Backing (Hide)2'!AY$9,0)</f>
        <v>0</v>
      </c>
      <c r="AZ21" cm="1">
        <f t="array" ref="AZ21">IF(INDEX('Capacity Summary'!$H$36:$BG$136,COLUMN(AY9),ROW(AY9))="x",'Capacity Backing (Hide)2'!AZ$9,0)</f>
        <v>0</v>
      </c>
      <c r="BA21" cm="1">
        <f t="array" ref="BA21">IF(INDEX('Capacity Summary'!$H$36:$BG$136,COLUMN(AZ9),ROW(AZ9))="x",'Capacity Backing (Hide)2'!BA$9,0)</f>
        <v>0</v>
      </c>
      <c r="BB21" cm="1">
        <f t="array" ref="BB21">IF(INDEX('Capacity Summary'!$H$36:$BG$136,COLUMN(BA9),ROW(BA9))="x",'Capacity Backing (Hide)2'!BB$9,0)</f>
        <v>0</v>
      </c>
      <c r="BC21" cm="1">
        <f t="array" ref="BC21">IF(INDEX('Capacity Summary'!$H$36:$BG$136,COLUMN(BB9),ROW(BB9))="x",'Capacity Backing (Hide)2'!BC$9,0)</f>
        <v>0</v>
      </c>
      <c r="BD21" cm="1">
        <f t="array" ref="BD21">IF(INDEX('Capacity Summary'!$H$36:$BG$136,COLUMN(BC9),ROW(BC9))="x",'Capacity Backing (Hide)2'!BD$9,0)</f>
        <v>0</v>
      </c>
      <c r="BE21" cm="1">
        <f t="array" ref="BE21">IF(INDEX('Capacity Summary'!$H$36:$BG$136,COLUMN(BD9),ROW(BD9))="x",'Capacity Backing (Hide)2'!BE$9,0)</f>
        <v>0</v>
      </c>
      <c r="BF21" cm="1">
        <f t="array" ref="BF21">IF(INDEX('Capacity Summary'!$H$36:$BG$136,COLUMN(BE9),ROW(BE9))="x",'Capacity Backing (Hide)2'!BF$9,0)</f>
        <v>0</v>
      </c>
      <c r="BG21" cm="1">
        <f t="array" ref="BG21">IF(INDEX('Capacity Summary'!$H$36:$BG$136,COLUMN(BF9),ROW(BF9))="x",'Capacity Backing (Hide)2'!BG$9,0)</f>
        <v>0</v>
      </c>
      <c r="BH21" cm="1">
        <f t="array" ref="BH21">IF(INDEX('Capacity Summary'!$H$36:$BG$136,COLUMN(BG9),ROW(BG9))="x",'Capacity Backing (Hide)2'!BH$9,0)</f>
        <v>0</v>
      </c>
      <c r="BI21" cm="1">
        <f t="array" ref="BI21">IF(INDEX('Capacity Summary'!$H$36:$BG$136,COLUMN(BH9),ROW(BH9))="x",'Capacity Backing (Hide)2'!BI$9,0)</f>
        <v>0</v>
      </c>
      <c r="BJ21" cm="1">
        <f t="array" ref="BJ21">IF(INDEX('Capacity Summary'!$H$36:$BG$136,COLUMN(BI9),ROW(BI9))="x",'Capacity Backing (Hide)2'!BJ$9,0)</f>
        <v>0</v>
      </c>
      <c r="BK21" cm="1">
        <f t="array" ref="BK21">IF(INDEX('Capacity Summary'!$H$36:$BG$136,COLUMN(BJ9),ROW(BJ9))="x",'Capacity Backing (Hide)2'!BK$9,0)</f>
        <v>0</v>
      </c>
      <c r="BL21" cm="1">
        <f t="array" ref="BL21">IF(INDEX('Capacity Summary'!$H$36:$BG$136,COLUMN(BK9),ROW(BK9))="x",'Capacity Backing (Hide)2'!BL$9,0)</f>
        <v>0</v>
      </c>
      <c r="BM21" cm="1">
        <f t="array" ref="BM21">IF(INDEX('Capacity Summary'!$H$36:$BG$136,COLUMN(BL9),ROW(BL9))="x",'Capacity Backing (Hide)2'!BM$9,0)</f>
        <v>0</v>
      </c>
      <c r="BN21" cm="1">
        <f t="array" ref="BN21">IF(INDEX('Capacity Summary'!$H$36:$BG$136,COLUMN(BM9),ROW(BM9))="x",'Capacity Backing (Hide)2'!BN$9,0)</f>
        <v>0</v>
      </c>
      <c r="BO21" cm="1">
        <f t="array" ref="BO21">IF(INDEX('Capacity Summary'!$H$36:$BG$136,COLUMN(BN9),ROW(BN9))="x",'Capacity Backing (Hide)2'!BO$9,0)</f>
        <v>0</v>
      </c>
      <c r="BP21" cm="1">
        <f t="array" ref="BP21">IF(INDEX('Capacity Summary'!$H$36:$BG$136,COLUMN(BO9),ROW(BO9))="x",'Capacity Backing (Hide)2'!BP$9,0)</f>
        <v>0</v>
      </c>
      <c r="BQ21" cm="1">
        <f t="array" ref="BQ21">IF(INDEX('Capacity Summary'!$H$36:$BG$136,COLUMN(BP9),ROW(BP9))="x",'Capacity Backing (Hide)2'!BQ$9,0)</f>
        <v>0</v>
      </c>
      <c r="BR21" cm="1">
        <f t="array" ref="BR21">IF(INDEX('Capacity Summary'!$H$36:$BG$136,COLUMN(BQ9),ROW(BQ9))="x",'Capacity Backing (Hide)2'!BR$9,0)</f>
        <v>0</v>
      </c>
      <c r="BS21" cm="1">
        <f t="array" ref="BS21">IF(INDEX('Capacity Summary'!$H$36:$BG$136,COLUMN(BR9),ROW(BR9))="x",'Capacity Backing (Hide)2'!BS$9,0)</f>
        <v>0</v>
      </c>
      <c r="BT21" cm="1">
        <f t="array" ref="BT21">IF(INDEX('Capacity Summary'!$H$36:$BG$136,COLUMN(BS9),ROW(BS9))="x",'Capacity Backing (Hide)2'!BT$9,0)</f>
        <v>0</v>
      </c>
      <c r="BU21" cm="1">
        <f t="array" ref="BU21">IF(INDEX('Capacity Summary'!$H$36:$BG$136,COLUMN(BT9),ROW(BT9))="x",'Capacity Backing (Hide)2'!BU$9,0)</f>
        <v>0</v>
      </c>
      <c r="BV21" cm="1">
        <f t="array" ref="BV21">IF(INDEX('Capacity Summary'!$H$36:$BG$136,COLUMN(BU9),ROW(BU9))="x",'Capacity Backing (Hide)2'!BV$9,0)</f>
        <v>0</v>
      </c>
      <c r="BW21" cm="1">
        <f t="array" ref="BW21">IF(INDEX('Capacity Summary'!$H$36:$BG$136,COLUMN(BV9),ROW(BV9))="x",'Capacity Backing (Hide)2'!BW$9,0)</f>
        <v>0</v>
      </c>
      <c r="BX21" cm="1">
        <f t="array" ref="BX21">IF(INDEX('Capacity Summary'!$H$36:$BG$136,COLUMN(BW9),ROW(BW9))="x",'Capacity Backing (Hide)2'!BX$9,0)</f>
        <v>0</v>
      </c>
      <c r="BY21" cm="1">
        <f t="array" ref="BY21">IF(INDEX('Capacity Summary'!$H$36:$BG$136,COLUMN(BX9),ROW(BX9))="x",'Capacity Backing (Hide)2'!BY$9,0)</f>
        <v>0</v>
      </c>
      <c r="BZ21" cm="1">
        <f t="array" ref="BZ21">IF(INDEX('Capacity Summary'!$H$36:$BG$136,COLUMN(BY9),ROW(BY9))="x",'Capacity Backing (Hide)2'!BZ$9,0)</f>
        <v>0</v>
      </c>
      <c r="CA21" cm="1">
        <f t="array" ref="CA21">IF(INDEX('Capacity Summary'!$H$36:$BG$136,COLUMN(BZ9),ROW(BZ9))="x",'Capacity Backing (Hide)2'!CA$9,0)</f>
        <v>0</v>
      </c>
      <c r="CB21" cm="1">
        <f t="array" ref="CB21">IF(INDEX('Capacity Summary'!$H$36:$BG$136,COLUMN(CA9),ROW(CA9))="x",'Capacity Backing (Hide)2'!CB$9,0)</f>
        <v>0</v>
      </c>
      <c r="CC21" cm="1">
        <f t="array" ref="CC21">IF(INDEX('Capacity Summary'!$H$36:$BG$136,COLUMN(CB9),ROW(CB9))="x",'Capacity Backing (Hide)2'!CC$9,0)</f>
        <v>0</v>
      </c>
      <c r="CD21" cm="1">
        <f t="array" ref="CD21">IF(INDEX('Capacity Summary'!$H$36:$BG$136,COLUMN(CC9),ROW(CC9))="x",'Capacity Backing (Hide)2'!CD$9,0)</f>
        <v>0</v>
      </c>
      <c r="CE21" cm="1">
        <f t="array" ref="CE21">IF(INDEX('Capacity Summary'!$H$36:$BG$136,COLUMN(CD9),ROW(CD9))="x",'Capacity Backing (Hide)2'!CE$9,0)</f>
        <v>0</v>
      </c>
      <c r="CF21" cm="1">
        <f t="array" ref="CF21">IF(INDEX('Capacity Summary'!$H$36:$BG$136,COLUMN(CE9),ROW(CE9))="x",'Capacity Backing (Hide)2'!CF$9,0)</f>
        <v>0</v>
      </c>
      <c r="CG21" cm="1">
        <f t="array" ref="CG21">IF(INDEX('Capacity Summary'!$H$36:$BG$136,COLUMN(CF9),ROW(CF9))="x",'Capacity Backing (Hide)2'!CG$9,0)</f>
        <v>0</v>
      </c>
      <c r="CH21" cm="1">
        <f t="array" ref="CH21">IF(INDEX('Capacity Summary'!$H$36:$BG$136,COLUMN(CG9),ROW(CG9))="x",'Capacity Backing (Hide)2'!CH$9,0)</f>
        <v>0</v>
      </c>
      <c r="CI21" cm="1">
        <f t="array" ref="CI21">IF(INDEX('Capacity Summary'!$H$36:$BG$136,COLUMN(CH9),ROW(CH9))="x",'Capacity Backing (Hide)2'!CI$9,0)</f>
        <v>0</v>
      </c>
      <c r="CJ21" cm="1">
        <f t="array" ref="CJ21">IF(INDEX('Capacity Summary'!$H$36:$BG$136,COLUMN(CI9),ROW(CI9))="x",'Capacity Backing (Hide)2'!CJ$9,0)</f>
        <v>0</v>
      </c>
      <c r="CK21" cm="1">
        <f t="array" ref="CK21">IF(INDEX('Capacity Summary'!$H$36:$BG$136,COLUMN(CJ9),ROW(CJ9))="x",'Capacity Backing (Hide)2'!CK$9,0)</f>
        <v>0</v>
      </c>
      <c r="CL21" cm="1">
        <f t="array" ref="CL21">IF(INDEX('Capacity Summary'!$H$36:$BG$136,COLUMN(CK9),ROW(CK9))="x",'Capacity Backing (Hide)2'!CL$9,0)</f>
        <v>0</v>
      </c>
      <c r="CM21" cm="1">
        <f t="array" ref="CM21">IF(INDEX('Capacity Summary'!$H$36:$BG$136,COLUMN(CL9),ROW(CL9))="x",'Capacity Backing (Hide)2'!CM$9,0)</f>
        <v>0</v>
      </c>
      <c r="CN21" cm="1">
        <f t="array" ref="CN21">IF(INDEX('Capacity Summary'!$H$36:$BG$136,COLUMN(CM9),ROW(CM9))="x",'Capacity Backing (Hide)2'!CN$9,0)</f>
        <v>0</v>
      </c>
      <c r="CO21" cm="1">
        <f t="array" ref="CO21">IF(INDEX('Capacity Summary'!$H$36:$BG$136,COLUMN(CN9),ROW(CN9))="x",'Capacity Backing (Hide)2'!CO$9,0)</f>
        <v>0</v>
      </c>
      <c r="CP21" cm="1">
        <f t="array" ref="CP21">IF(INDEX('Capacity Summary'!$H$36:$BG$136,COLUMN(CO9),ROW(CO9))="x",'Capacity Backing (Hide)2'!CP$9,0)</f>
        <v>0</v>
      </c>
      <c r="CQ21" cm="1">
        <f t="array" ref="CQ21">IF(INDEX('Capacity Summary'!$H$36:$BG$136,COLUMN(CP9),ROW(CP9))="x",'Capacity Backing (Hide)2'!CQ$9,0)</f>
        <v>0</v>
      </c>
      <c r="CR21" cm="1">
        <f t="array" ref="CR21">IF(INDEX('Capacity Summary'!$H$36:$BG$136,COLUMN(CQ9),ROW(CQ9))="x",'Capacity Backing (Hide)2'!CR$9,0)</f>
        <v>0</v>
      </c>
      <c r="CS21" cm="1">
        <f t="array" ref="CS21">IF(INDEX('Capacity Summary'!$H$36:$BG$136,COLUMN(CR9),ROW(CR9))="x",'Capacity Backing (Hide)2'!CS$9,0)</f>
        <v>0</v>
      </c>
      <c r="CT21" cm="1">
        <f t="array" ref="CT21">IF(INDEX('Capacity Summary'!$H$36:$BG$136,COLUMN(CS9),ROW(CS9))="x",'Capacity Backing (Hide)2'!CT$9,0)</f>
        <v>0</v>
      </c>
      <c r="CU21" cm="1">
        <f t="array" ref="CU21">IF(INDEX('Capacity Summary'!$H$36:$BG$136,COLUMN(CT9),ROW(CT9))="x",'Capacity Backing (Hide)2'!CU$9,0)</f>
        <v>0</v>
      </c>
      <c r="CV21" cm="1">
        <f t="array" ref="CV21">IF(INDEX('Capacity Summary'!$H$36:$BG$136,COLUMN(CU9),ROW(CU9))="x",'Capacity Backing (Hide)2'!CV$9,0)</f>
        <v>0</v>
      </c>
      <c r="CW21" cm="1">
        <f t="array" ref="CW21">IF(INDEX('Capacity Summary'!$H$36:$BG$136,COLUMN(CV9),ROW(CV9))="x",'Capacity Backing (Hide)2'!CW$9,0)</f>
        <v>0</v>
      </c>
    </row>
    <row r="22" spans="1:101" x14ac:dyDescent="0.25">
      <c r="A22" s="2">
        <f ca="1">'Required Capacity (Hide)'!E14</f>
        <v>44291</v>
      </c>
      <c r="B22" cm="1">
        <f t="array" ref="B22">IF(INDEX('Capacity Summary'!$H$36:$BG$136,COLUMN(A10),ROW(A10))="x",'Capacity Backing (Hide)2'!B$9,0)</f>
        <v>0</v>
      </c>
      <c r="C22" cm="1">
        <f t="array" ref="C22">IF(INDEX('Capacity Summary'!$H$36:$BG$136,COLUMN(B10),ROW(B10))="x",'Capacity Backing (Hide)2'!C$9,0)</f>
        <v>0</v>
      </c>
      <c r="D22" cm="1">
        <f t="array" ref="D22">IF(INDEX('Capacity Summary'!$H$36:$BG$136,COLUMN(C10),ROW(C10))="x",'Capacity Backing (Hide)2'!D$9,0)</f>
        <v>0</v>
      </c>
      <c r="E22" cm="1">
        <f t="array" ref="E22">IF(INDEX('Capacity Summary'!$H$36:$BG$136,COLUMN(D10),ROW(D10))="x",'Capacity Backing (Hide)2'!E$9,0)</f>
        <v>0</v>
      </c>
      <c r="F22" cm="1">
        <f t="array" ref="F22">IF(INDEX('Capacity Summary'!$H$36:$BG$136,COLUMN(E10),ROW(E10))="x",'Capacity Backing (Hide)2'!F$9,0)</f>
        <v>0</v>
      </c>
      <c r="G22" cm="1">
        <f t="array" ref="G22">IF(INDEX('Capacity Summary'!$H$36:$BG$136,COLUMN(F10),ROW(F10))="x",'Capacity Backing (Hide)2'!G$9,0)</f>
        <v>0</v>
      </c>
      <c r="H22" cm="1">
        <f t="array" ref="H22">IF(INDEX('Capacity Summary'!$H$36:$BG$136,COLUMN(G10),ROW(G10))="x",'Capacity Backing (Hide)2'!H$9,0)</f>
        <v>0</v>
      </c>
      <c r="I22" cm="1">
        <f t="array" ref="I22">IF(INDEX('Capacity Summary'!$H$36:$BG$136,COLUMN(H10),ROW(H10))="x",'Capacity Backing (Hide)2'!I$9,0)</f>
        <v>0</v>
      </c>
      <c r="J22" cm="1">
        <f t="array" ref="J22">IF(INDEX('Capacity Summary'!$H$36:$BG$136,COLUMN(I10),ROW(I10))="x",'Capacity Backing (Hide)2'!J$9,0)</f>
        <v>0</v>
      </c>
      <c r="K22" cm="1">
        <f t="array" ref="K22">IF(INDEX('Capacity Summary'!$H$36:$BG$136,COLUMN(J10),ROW(J10))="x",'Capacity Backing (Hide)2'!K$9,0)</f>
        <v>0</v>
      </c>
      <c r="L22" cm="1">
        <f t="array" ref="L22">IF(INDEX('Capacity Summary'!$H$36:$BG$136,COLUMN(K10),ROW(K10))="x",'Capacity Backing (Hide)2'!L$9,0)</f>
        <v>0</v>
      </c>
      <c r="M22" cm="1">
        <f t="array" ref="M22">IF(INDEX('Capacity Summary'!$H$36:$BG$136,COLUMN(L10),ROW(L10))="x",'Capacity Backing (Hide)2'!M$9,0)</f>
        <v>0</v>
      </c>
      <c r="N22" cm="1">
        <f t="array" ref="N22">IF(INDEX('Capacity Summary'!$H$36:$BG$136,COLUMN(M10),ROW(M10))="x",'Capacity Backing (Hide)2'!N$9,0)</f>
        <v>0</v>
      </c>
      <c r="O22" cm="1">
        <f t="array" ref="O22">IF(INDEX('Capacity Summary'!$H$36:$BG$136,COLUMN(N10),ROW(N10))="x",'Capacity Backing (Hide)2'!O$9,0)</f>
        <v>0</v>
      </c>
      <c r="P22" cm="1">
        <f t="array" ref="P22">IF(INDEX('Capacity Summary'!$H$36:$BG$136,COLUMN(O10),ROW(O10))="x",'Capacity Backing (Hide)2'!P$9,0)</f>
        <v>0</v>
      </c>
      <c r="Q22" cm="1">
        <f t="array" ref="Q22">IF(INDEX('Capacity Summary'!$H$36:$BG$136,COLUMN(P10),ROW(P10))="x",'Capacity Backing (Hide)2'!Q$9,0)</f>
        <v>0</v>
      </c>
      <c r="R22" cm="1">
        <f t="array" ref="R22">IF(INDEX('Capacity Summary'!$H$36:$BG$136,COLUMN(Q10),ROW(Q10))="x",'Capacity Backing (Hide)2'!R$9,0)</f>
        <v>0</v>
      </c>
      <c r="S22" cm="1">
        <f t="array" ref="S22">IF(INDEX('Capacity Summary'!$H$36:$BG$136,COLUMN(R10),ROW(R10))="x",'Capacity Backing (Hide)2'!S$9,0)</f>
        <v>0</v>
      </c>
      <c r="T22" cm="1">
        <f t="array" ref="T22">IF(INDEX('Capacity Summary'!$H$36:$BG$136,COLUMN(S10),ROW(S10))="x",'Capacity Backing (Hide)2'!T$9,0)</f>
        <v>0</v>
      </c>
      <c r="U22" cm="1">
        <f t="array" ref="U22">IF(INDEX('Capacity Summary'!$H$36:$BG$136,COLUMN(T10),ROW(T10))="x",'Capacity Backing (Hide)2'!U$9,0)</f>
        <v>0</v>
      </c>
      <c r="V22" cm="1">
        <f t="array" ref="V22">IF(INDEX('Capacity Summary'!$H$36:$BG$136,COLUMN(U10),ROW(U10))="x",'Capacity Backing (Hide)2'!V$9,0)</f>
        <v>0</v>
      </c>
      <c r="W22" cm="1">
        <f t="array" ref="W22">IF(INDEX('Capacity Summary'!$H$36:$BG$136,COLUMN(V10),ROW(V10))="x",'Capacity Backing (Hide)2'!W$9,0)</f>
        <v>0</v>
      </c>
      <c r="X22" cm="1">
        <f t="array" ref="X22">IF(INDEX('Capacity Summary'!$H$36:$BG$136,COLUMN(W10),ROW(W10))="x",'Capacity Backing (Hide)2'!X$9,0)</f>
        <v>0</v>
      </c>
      <c r="Y22" cm="1">
        <f t="array" ref="Y22">IF(INDEX('Capacity Summary'!$H$36:$BG$136,COLUMN(X10),ROW(X10))="x",'Capacity Backing (Hide)2'!Y$9,0)</f>
        <v>0</v>
      </c>
      <c r="Z22" cm="1">
        <f t="array" ref="Z22">IF(INDEX('Capacity Summary'!$H$36:$BG$136,COLUMN(Y10),ROW(Y10))="x",'Capacity Backing (Hide)2'!Z$9,0)</f>
        <v>0</v>
      </c>
      <c r="AA22" cm="1">
        <f t="array" ref="AA22">IF(INDEX('Capacity Summary'!$H$36:$BG$136,COLUMN(Z10),ROW(Z10))="x",'Capacity Backing (Hide)2'!AA$9,0)</f>
        <v>0</v>
      </c>
      <c r="AB22" cm="1">
        <f t="array" ref="AB22">IF(INDEX('Capacity Summary'!$H$36:$BG$136,COLUMN(AA10),ROW(AA10))="x",'Capacity Backing (Hide)2'!AB$9,0)</f>
        <v>0</v>
      </c>
      <c r="AC22" cm="1">
        <f t="array" ref="AC22">IF(INDEX('Capacity Summary'!$H$36:$BG$136,COLUMN(AB10),ROW(AB10))="x",'Capacity Backing (Hide)2'!AC$9,0)</f>
        <v>0</v>
      </c>
      <c r="AD22" cm="1">
        <f t="array" ref="AD22">IF(INDEX('Capacity Summary'!$H$36:$BG$136,COLUMN(AC10),ROW(AC10))="x",'Capacity Backing (Hide)2'!AD$9,0)</f>
        <v>0</v>
      </c>
      <c r="AE22" cm="1">
        <f t="array" ref="AE22">IF(INDEX('Capacity Summary'!$H$36:$BG$136,COLUMN(AD10),ROW(AD10))="x",'Capacity Backing (Hide)2'!AE$9,0)</f>
        <v>0</v>
      </c>
      <c r="AF22" cm="1">
        <f t="array" ref="AF22">IF(INDEX('Capacity Summary'!$H$36:$BG$136,COLUMN(AE10),ROW(AE10))="x",'Capacity Backing (Hide)2'!AF$9,0)</f>
        <v>0</v>
      </c>
      <c r="AG22" cm="1">
        <f t="array" ref="AG22">IF(INDEX('Capacity Summary'!$H$36:$BG$136,COLUMN(AF10),ROW(AF10))="x",'Capacity Backing (Hide)2'!AG$9,0)</f>
        <v>0</v>
      </c>
      <c r="AH22" cm="1">
        <f t="array" ref="AH22">IF(INDEX('Capacity Summary'!$H$36:$BG$136,COLUMN(AG10),ROW(AG10))="x",'Capacity Backing (Hide)2'!AH$9,0)</f>
        <v>0</v>
      </c>
      <c r="AI22" cm="1">
        <f t="array" ref="AI22">IF(INDEX('Capacity Summary'!$H$36:$BG$136,COLUMN(AH10),ROW(AH10))="x",'Capacity Backing (Hide)2'!AI$9,0)</f>
        <v>0</v>
      </c>
      <c r="AJ22" cm="1">
        <f t="array" ref="AJ22">IF(INDEX('Capacity Summary'!$H$36:$BG$136,COLUMN(AI10),ROW(AI10))="x",'Capacity Backing (Hide)2'!AJ$9,0)</f>
        <v>0</v>
      </c>
      <c r="AK22" cm="1">
        <f t="array" ref="AK22">IF(INDEX('Capacity Summary'!$H$36:$BG$136,COLUMN(AJ10),ROW(AJ10))="x",'Capacity Backing (Hide)2'!AK$9,0)</f>
        <v>0</v>
      </c>
      <c r="AL22" cm="1">
        <f t="array" ref="AL22">IF(INDEX('Capacity Summary'!$H$36:$BG$136,COLUMN(AK10),ROW(AK10))="x",'Capacity Backing (Hide)2'!AL$9,0)</f>
        <v>0</v>
      </c>
      <c r="AM22" cm="1">
        <f t="array" ref="AM22">IF(INDEX('Capacity Summary'!$H$36:$BG$136,COLUMN(AL10),ROW(AL10))="x",'Capacity Backing (Hide)2'!AM$9,0)</f>
        <v>0</v>
      </c>
      <c r="AN22" cm="1">
        <f t="array" ref="AN22">IF(INDEX('Capacity Summary'!$H$36:$BG$136,COLUMN(AM10),ROW(AM10))="x",'Capacity Backing (Hide)2'!AN$9,0)</f>
        <v>0</v>
      </c>
      <c r="AO22" cm="1">
        <f t="array" ref="AO22">IF(INDEX('Capacity Summary'!$H$36:$BG$136,COLUMN(AN10),ROW(AN10))="x",'Capacity Backing (Hide)2'!AO$9,0)</f>
        <v>0</v>
      </c>
      <c r="AP22" cm="1">
        <f t="array" ref="AP22">IF(INDEX('Capacity Summary'!$H$36:$BG$136,COLUMN(AO10),ROW(AO10))="x",'Capacity Backing (Hide)2'!AP$9,0)</f>
        <v>0</v>
      </c>
      <c r="AQ22" cm="1">
        <f t="array" ref="AQ22">IF(INDEX('Capacity Summary'!$H$36:$BG$136,COLUMN(AP10),ROW(AP10))="x",'Capacity Backing (Hide)2'!AQ$9,0)</f>
        <v>0</v>
      </c>
      <c r="AR22" cm="1">
        <f t="array" ref="AR22">IF(INDEX('Capacity Summary'!$H$36:$BG$136,COLUMN(AQ10),ROW(AQ10))="x",'Capacity Backing (Hide)2'!AR$9,0)</f>
        <v>0</v>
      </c>
      <c r="AS22" cm="1">
        <f t="array" ref="AS22">IF(INDEX('Capacity Summary'!$H$36:$BG$136,COLUMN(AR10),ROW(AR10))="x",'Capacity Backing (Hide)2'!AS$9,0)</f>
        <v>0</v>
      </c>
      <c r="AT22" cm="1">
        <f t="array" ref="AT22">IF(INDEX('Capacity Summary'!$H$36:$BG$136,COLUMN(AS10),ROW(AS10))="x",'Capacity Backing (Hide)2'!AT$9,0)</f>
        <v>0</v>
      </c>
      <c r="AU22" cm="1">
        <f t="array" ref="AU22">IF(INDEX('Capacity Summary'!$H$36:$BG$136,COLUMN(AT10),ROW(AT10))="x",'Capacity Backing (Hide)2'!AU$9,0)</f>
        <v>0</v>
      </c>
      <c r="AV22" cm="1">
        <f t="array" ref="AV22">IF(INDEX('Capacity Summary'!$H$36:$BG$136,COLUMN(AU10),ROW(AU10))="x",'Capacity Backing (Hide)2'!AV$9,0)</f>
        <v>0</v>
      </c>
      <c r="AW22" cm="1">
        <f t="array" ref="AW22">IF(INDEX('Capacity Summary'!$H$36:$BG$136,COLUMN(AV10),ROW(AV10))="x",'Capacity Backing (Hide)2'!AW$9,0)</f>
        <v>0</v>
      </c>
      <c r="AX22" cm="1">
        <f t="array" ref="AX22">IF(INDEX('Capacity Summary'!$H$36:$BG$136,COLUMN(AW10),ROW(AW10))="x",'Capacity Backing (Hide)2'!AX$9,0)</f>
        <v>0</v>
      </c>
      <c r="AY22" cm="1">
        <f t="array" ref="AY22">IF(INDEX('Capacity Summary'!$H$36:$BG$136,COLUMN(AX10),ROW(AX10))="x",'Capacity Backing (Hide)2'!AY$9,0)</f>
        <v>0</v>
      </c>
      <c r="AZ22" cm="1">
        <f t="array" ref="AZ22">IF(INDEX('Capacity Summary'!$H$36:$BG$136,COLUMN(AY10),ROW(AY10))="x",'Capacity Backing (Hide)2'!AZ$9,0)</f>
        <v>0</v>
      </c>
      <c r="BA22" cm="1">
        <f t="array" ref="BA22">IF(INDEX('Capacity Summary'!$H$36:$BG$136,COLUMN(AZ10),ROW(AZ10))="x",'Capacity Backing (Hide)2'!BA$9,0)</f>
        <v>0</v>
      </c>
      <c r="BB22" cm="1">
        <f t="array" ref="BB22">IF(INDEX('Capacity Summary'!$H$36:$BG$136,COLUMN(BA10),ROW(BA10))="x",'Capacity Backing (Hide)2'!BB$9,0)</f>
        <v>0</v>
      </c>
      <c r="BC22" cm="1">
        <f t="array" ref="BC22">IF(INDEX('Capacity Summary'!$H$36:$BG$136,COLUMN(BB10),ROW(BB10))="x",'Capacity Backing (Hide)2'!BC$9,0)</f>
        <v>0</v>
      </c>
      <c r="BD22" cm="1">
        <f t="array" ref="BD22">IF(INDEX('Capacity Summary'!$H$36:$BG$136,COLUMN(BC10),ROW(BC10))="x",'Capacity Backing (Hide)2'!BD$9,0)</f>
        <v>0</v>
      </c>
      <c r="BE22" cm="1">
        <f t="array" ref="BE22">IF(INDEX('Capacity Summary'!$H$36:$BG$136,COLUMN(BD10),ROW(BD10))="x",'Capacity Backing (Hide)2'!BE$9,0)</f>
        <v>0</v>
      </c>
      <c r="BF22" cm="1">
        <f t="array" ref="BF22">IF(INDEX('Capacity Summary'!$H$36:$BG$136,COLUMN(BE10),ROW(BE10))="x",'Capacity Backing (Hide)2'!BF$9,0)</f>
        <v>0</v>
      </c>
      <c r="BG22" cm="1">
        <f t="array" ref="BG22">IF(INDEX('Capacity Summary'!$H$36:$BG$136,COLUMN(BF10),ROW(BF10))="x",'Capacity Backing (Hide)2'!BG$9,0)</f>
        <v>0</v>
      </c>
      <c r="BH22" cm="1">
        <f t="array" ref="BH22">IF(INDEX('Capacity Summary'!$H$36:$BG$136,COLUMN(BG10),ROW(BG10))="x",'Capacity Backing (Hide)2'!BH$9,0)</f>
        <v>0</v>
      </c>
      <c r="BI22" cm="1">
        <f t="array" ref="BI22">IF(INDEX('Capacity Summary'!$H$36:$BG$136,COLUMN(BH10),ROW(BH10))="x",'Capacity Backing (Hide)2'!BI$9,0)</f>
        <v>0</v>
      </c>
      <c r="BJ22" cm="1">
        <f t="array" ref="BJ22">IF(INDEX('Capacity Summary'!$H$36:$BG$136,COLUMN(BI10),ROW(BI10))="x",'Capacity Backing (Hide)2'!BJ$9,0)</f>
        <v>0</v>
      </c>
      <c r="BK22" cm="1">
        <f t="array" ref="BK22">IF(INDEX('Capacity Summary'!$H$36:$BG$136,COLUMN(BJ10),ROW(BJ10))="x",'Capacity Backing (Hide)2'!BK$9,0)</f>
        <v>0</v>
      </c>
      <c r="BL22" cm="1">
        <f t="array" ref="BL22">IF(INDEX('Capacity Summary'!$H$36:$BG$136,COLUMN(BK10),ROW(BK10))="x",'Capacity Backing (Hide)2'!BL$9,0)</f>
        <v>0</v>
      </c>
      <c r="BM22" cm="1">
        <f t="array" ref="BM22">IF(INDEX('Capacity Summary'!$H$36:$BG$136,COLUMN(BL10),ROW(BL10))="x",'Capacity Backing (Hide)2'!BM$9,0)</f>
        <v>0</v>
      </c>
      <c r="BN22" cm="1">
        <f t="array" ref="BN22">IF(INDEX('Capacity Summary'!$H$36:$BG$136,COLUMN(BM10),ROW(BM10))="x",'Capacity Backing (Hide)2'!BN$9,0)</f>
        <v>0</v>
      </c>
      <c r="BO22" cm="1">
        <f t="array" ref="BO22">IF(INDEX('Capacity Summary'!$H$36:$BG$136,COLUMN(BN10),ROW(BN10))="x",'Capacity Backing (Hide)2'!BO$9,0)</f>
        <v>0</v>
      </c>
      <c r="BP22" cm="1">
        <f t="array" ref="BP22">IF(INDEX('Capacity Summary'!$H$36:$BG$136,COLUMN(BO10),ROW(BO10))="x",'Capacity Backing (Hide)2'!BP$9,0)</f>
        <v>0</v>
      </c>
      <c r="BQ22" cm="1">
        <f t="array" ref="BQ22">IF(INDEX('Capacity Summary'!$H$36:$BG$136,COLUMN(BP10),ROW(BP10))="x",'Capacity Backing (Hide)2'!BQ$9,0)</f>
        <v>0</v>
      </c>
      <c r="BR22" cm="1">
        <f t="array" ref="BR22">IF(INDEX('Capacity Summary'!$H$36:$BG$136,COLUMN(BQ10),ROW(BQ10))="x",'Capacity Backing (Hide)2'!BR$9,0)</f>
        <v>0</v>
      </c>
      <c r="BS22" cm="1">
        <f t="array" ref="BS22">IF(INDEX('Capacity Summary'!$H$36:$BG$136,COLUMN(BR10),ROW(BR10))="x",'Capacity Backing (Hide)2'!BS$9,0)</f>
        <v>0</v>
      </c>
      <c r="BT22" cm="1">
        <f t="array" ref="BT22">IF(INDEX('Capacity Summary'!$H$36:$BG$136,COLUMN(BS10),ROW(BS10))="x",'Capacity Backing (Hide)2'!BT$9,0)</f>
        <v>0</v>
      </c>
      <c r="BU22" cm="1">
        <f t="array" ref="BU22">IF(INDEX('Capacity Summary'!$H$36:$BG$136,COLUMN(BT10),ROW(BT10))="x",'Capacity Backing (Hide)2'!BU$9,0)</f>
        <v>0</v>
      </c>
      <c r="BV22" cm="1">
        <f t="array" ref="BV22">IF(INDEX('Capacity Summary'!$H$36:$BG$136,COLUMN(BU10),ROW(BU10))="x",'Capacity Backing (Hide)2'!BV$9,0)</f>
        <v>0</v>
      </c>
      <c r="BW22" cm="1">
        <f t="array" ref="BW22">IF(INDEX('Capacity Summary'!$H$36:$BG$136,COLUMN(BV10),ROW(BV10))="x",'Capacity Backing (Hide)2'!BW$9,0)</f>
        <v>0</v>
      </c>
      <c r="BX22" cm="1">
        <f t="array" ref="BX22">IF(INDEX('Capacity Summary'!$H$36:$BG$136,COLUMN(BW10),ROW(BW10))="x",'Capacity Backing (Hide)2'!BX$9,0)</f>
        <v>0</v>
      </c>
      <c r="BY22" cm="1">
        <f t="array" ref="BY22">IF(INDEX('Capacity Summary'!$H$36:$BG$136,COLUMN(BX10),ROW(BX10))="x",'Capacity Backing (Hide)2'!BY$9,0)</f>
        <v>0</v>
      </c>
      <c r="BZ22" cm="1">
        <f t="array" ref="BZ22">IF(INDEX('Capacity Summary'!$H$36:$BG$136,COLUMN(BY10),ROW(BY10))="x",'Capacity Backing (Hide)2'!BZ$9,0)</f>
        <v>0</v>
      </c>
      <c r="CA22" cm="1">
        <f t="array" ref="CA22">IF(INDEX('Capacity Summary'!$H$36:$BG$136,COLUMN(BZ10),ROW(BZ10))="x",'Capacity Backing (Hide)2'!CA$9,0)</f>
        <v>0</v>
      </c>
      <c r="CB22" cm="1">
        <f t="array" ref="CB22">IF(INDEX('Capacity Summary'!$H$36:$BG$136,COLUMN(CA10),ROW(CA10))="x",'Capacity Backing (Hide)2'!CB$9,0)</f>
        <v>0</v>
      </c>
      <c r="CC22" cm="1">
        <f t="array" ref="CC22">IF(INDEX('Capacity Summary'!$H$36:$BG$136,COLUMN(CB10),ROW(CB10))="x",'Capacity Backing (Hide)2'!CC$9,0)</f>
        <v>0</v>
      </c>
      <c r="CD22" cm="1">
        <f t="array" ref="CD22">IF(INDEX('Capacity Summary'!$H$36:$BG$136,COLUMN(CC10),ROW(CC10))="x",'Capacity Backing (Hide)2'!CD$9,0)</f>
        <v>0</v>
      </c>
      <c r="CE22" cm="1">
        <f t="array" ref="CE22">IF(INDEX('Capacity Summary'!$H$36:$BG$136,COLUMN(CD10),ROW(CD10))="x",'Capacity Backing (Hide)2'!CE$9,0)</f>
        <v>0</v>
      </c>
      <c r="CF22" cm="1">
        <f t="array" ref="CF22">IF(INDEX('Capacity Summary'!$H$36:$BG$136,COLUMN(CE10),ROW(CE10))="x",'Capacity Backing (Hide)2'!CF$9,0)</f>
        <v>0</v>
      </c>
      <c r="CG22" cm="1">
        <f t="array" ref="CG22">IF(INDEX('Capacity Summary'!$H$36:$BG$136,COLUMN(CF10),ROW(CF10))="x",'Capacity Backing (Hide)2'!CG$9,0)</f>
        <v>0</v>
      </c>
      <c r="CH22" cm="1">
        <f t="array" ref="CH22">IF(INDEX('Capacity Summary'!$H$36:$BG$136,COLUMN(CG10),ROW(CG10))="x",'Capacity Backing (Hide)2'!CH$9,0)</f>
        <v>0</v>
      </c>
      <c r="CI22" cm="1">
        <f t="array" ref="CI22">IF(INDEX('Capacity Summary'!$H$36:$BG$136,COLUMN(CH10),ROW(CH10))="x",'Capacity Backing (Hide)2'!CI$9,0)</f>
        <v>0</v>
      </c>
      <c r="CJ22" cm="1">
        <f t="array" ref="CJ22">IF(INDEX('Capacity Summary'!$H$36:$BG$136,COLUMN(CI10),ROW(CI10))="x",'Capacity Backing (Hide)2'!CJ$9,0)</f>
        <v>0</v>
      </c>
      <c r="CK22" cm="1">
        <f t="array" ref="CK22">IF(INDEX('Capacity Summary'!$H$36:$BG$136,COLUMN(CJ10),ROW(CJ10))="x",'Capacity Backing (Hide)2'!CK$9,0)</f>
        <v>0</v>
      </c>
      <c r="CL22" cm="1">
        <f t="array" ref="CL22">IF(INDEX('Capacity Summary'!$H$36:$BG$136,COLUMN(CK10),ROW(CK10))="x",'Capacity Backing (Hide)2'!CL$9,0)</f>
        <v>0</v>
      </c>
      <c r="CM22" cm="1">
        <f t="array" ref="CM22">IF(INDEX('Capacity Summary'!$H$36:$BG$136,COLUMN(CL10),ROW(CL10))="x",'Capacity Backing (Hide)2'!CM$9,0)</f>
        <v>0</v>
      </c>
      <c r="CN22" cm="1">
        <f t="array" ref="CN22">IF(INDEX('Capacity Summary'!$H$36:$BG$136,COLUMN(CM10),ROW(CM10))="x",'Capacity Backing (Hide)2'!CN$9,0)</f>
        <v>0</v>
      </c>
      <c r="CO22" cm="1">
        <f t="array" ref="CO22">IF(INDEX('Capacity Summary'!$H$36:$BG$136,COLUMN(CN10),ROW(CN10))="x",'Capacity Backing (Hide)2'!CO$9,0)</f>
        <v>0</v>
      </c>
      <c r="CP22" cm="1">
        <f t="array" ref="CP22">IF(INDEX('Capacity Summary'!$H$36:$BG$136,COLUMN(CO10),ROW(CO10))="x",'Capacity Backing (Hide)2'!CP$9,0)</f>
        <v>0</v>
      </c>
      <c r="CQ22" cm="1">
        <f t="array" ref="CQ22">IF(INDEX('Capacity Summary'!$H$36:$BG$136,COLUMN(CP10),ROW(CP10))="x",'Capacity Backing (Hide)2'!CQ$9,0)</f>
        <v>0</v>
      </c>
      <c r="CR22" cm="1">
        <f t="array" ref="CR22">IF(INDEX('Capacity Summary'!$H$36:$BG$136,COLUMN(CQ10),ROW(CQ10))="x",'Capacity Backing (Hide)2'!CR$9,0)</f>
        <v>0</v>
      </c>
      <c r="CS22" cm="1">
        <f t="array" ref="CS22">IF(INDEX('Capacity Summary'!$H$36:$BG$136,COLUMN(CR10),ROW(CR10))="x",'Capacity Backing (Hide)2'!CS$9,0)</f>
        <v>0</v>
      </c>
      <c r="CT22" cm="1">
        <f t="array" ref="CT22">IF(INDEX('Capacity Summary'!$H$36:$BG$136,COLUMN(CS10),ROW(CS10))="x",'Capacity Backing (Hide)2'!CT$9,0)</f>
        <v>0</v>
      </c>
      <c r="CU22" cm="1">
        <f t="array" ref="CU22">IF(INDEX('Capacity Summary'!$H$36:$BG$136,COLUMN(CT10),ROW(CT10))="x",'Capacity Backing (Hide)2'!CU$9,0)</f>
        <v>0</v>
      </c>
      <c r="CV22" cm="1">
        <f t="array" ref="CV22">IF(INDEX('Capacity Summary'!$H$36:$BG$136,COLUMN(CU10),ROW(CU10))="x",'Capacity Backing (Hide)2'!CV$9,0)</f>
        <v>0</v>
      </c>
      <c r="CW22" cm="1">
        <f t="array" ref="CW22">IF(INDEX('Capacity Summary'!$H$36:$BG$136,COLUMN(CV10),ROW(CV10))="x",'Capacity Backing (Hide)2'!CW$9,0)</f>
        <v>0</v>
      </c>
    </row>
    <row r="23" spans="1:101" x14ac:dyDescent="0.25">
      <c r="A23" s="2">
        <f ca="1">'Required Capacity (Hide)'!E15</f>
        <v>44298</v>
      </c>
      <c r="B23" cm="1">
        <f t="array" ref="B23">IF(INDEX('Capacity Summary'!$H$36:$BG$136,COLUMN(A11),ROW(A11))="x",'Capacity Backing (Hide)2'!B$9,0)</f>
        <v>0</v>
      </c>
      <c r="C23" cm="1">
        <f t="array" ref="C23">IF(INDEX('Capacity Summary'!$H$36:$BG$136,COLUMN(B11),ROW(B11))="x",'Capacity Backing (Hide)2'!C$9,0)</f>
        <v>0</v>
      </c>
      <c r="D23" cm="1">
        <f t="array" ref="D23">IF(INDEX('Capacity Summary'!$H$36:$BG$136,COLUMN(C11),ROW(C11))="x",'Capacity Backing (Hide)2'!D$9,0)</f>
        <v>0</v>
      </c>
      <c r="E23" cm="1">
        <f t="array" ref="E23">IF(INDEX('Capacity Summary'!$H$36:$BG$136,COLUMN(D11),ROW(D11))="x",'Capacity Backing (Hide)2'!E$9,0)</f>
        <v>0</v>
      </c>
      <c r="F23" cm="1">
        <f t="array" ref="F23">IF(INDEX('Capacity Summary'!$H$36:$BG$136,COLUMN(E11),ROW(E11))="x",'Capacity Backing (Hide)2'!F$9,0)</f>
        <v>0</v>
      </c>
      <c r="G23" cm="1">
        <f t="array" ref="G23">IF(INDEX('Capacity Summary'!$H$36:$BG$136,COLUMN(F11),ROW(F11))="x",'Capacity Backing (Hide)2'!G$9,0)</f>
        <v>0</v>
      </c>
      <c r="H23" cm="1">
        <f t="array" ref="H23">IF(INDEX('Capacity Summary'!$H$36:$BG$136,COLUMN(G11),ROW(G11))="x",'Capacity Backing (Hide)2'!H$9,0)</f>
        <v>0</v>
      </c>
      <c r="I23" cm="1">
        <f t="array" ref="I23">IF(INDEX('Capacity Summary'!$H$36:$BG$136,COLUMN(H11),ROW(H11))="x",'Capacity Backing (Hide)2'!I$9,0)</f>
        <v>0</v>
      </c>
      <c r="J23" cm="1">
        <f t="array" ref="J23">IF(INDEX('Capacity Summary'!$H$36:$BG$136,COLUMN(I11),ROW(I11))="x",'Capacity Backing (Hide)2'!J$9,0)</f>
        <v>0</v>
      </c>
      <c r="K23" cm="1">
        <f t="array" ref="K23">IF(INDEX('Capacity Summary'!$H$36:$BG$136,COLUMN(J11),ROW(J11))="x",'Capacity Backing (Hide)2'!K$9,0)</f>
        <v>0</v>
      </c>
      <c r="L23" cm="1">
        <f t="array" ref="L23">IF(INDEX('Capacity Summary'!$H$36:$BG$136,COLUMN(K11),ROW(K11))="x",'Capacity Backing (Hide)2'!L$9,0)</f>
        <v>0</v>
      </c>
      <c r="M23" cm="1">
        <f t="array" ref="M23">IF(INDEX('Capacity Summary'!$H$36:$BG$136,COLUMN(L11),ROW(L11))="x",'Capacity Backing (Hide)2'!M$9,0)</f>
        <v>0</v>
      </c>
      <c r="N23" cm="1">
        <f t="array" ref="N23">IF(INDEX('Capacity Summary'!$H$36:$BG$136,COLUMN(M11),ROW(M11))="x",'Capacity Backing (Hide)2'!N$9,0)</f>
        <v>0</v>
      </c>
      <c r="O23" cm="1">
        <f t="array" ref="O23">IF(INDEX('Capacity Summary'!$H$36:$BG$136,COLUMN(N11),ROW(N11))="x",'Capacity Backing (Hide)2'!O$9,0)</f>
        <v>0</v>
      </c>
      <c r="P23" cm="1">
        <f t="array" ref="P23">IF(INDEX('Capacity Summary'!$H$36:$BG$136,COLUMN(O11),ROW(O11))="x",'Capacity Backing (Hide)2'!P$9,0)</f>
        <v>0</v>
      </c>
      <c r="Q23" cm="1">
        <f t="array" ref="Q23">IF(INDEX('Capacity Summary'!$H$36:$BG$136,COLUMN(P11),ROW(P11))="x",'Capacity Backing (Hide)2'!Q$9,0)</f>
        <v>0</v>
      </c>
      <c r="R23" cm="1">
        <f t="array" ref="R23">IF(INDEX('Capacity Summary'!$H$36:$BG$136,COLUMN(Q11),ROW(Q11))="x",'Capacity Backing (Hide)2'!R$9,0)</f>
        <v>0</v>
      </c>
      <c r="S23" cm="1">
        <f t="array" ref="S23">IF(INDEX('Capacity Summary'!$H$36:$BG$136,COLUMN(R11),ROW(R11))="x",'Capacity Backing (Hide)2'!S$9,0)</f>
        <v>0</v>
      </c>
      <c r="T23" cm="1">
        <f t="array" ref="T23">IF(INDEX('Capacity Summary'!$H$36:$BG$136,COLUMN(S11),ROW(S11))="x",'Capacity Backing (Hide)2'!T$9,0)</f>
        <v>0</v>
      </c>
      <c r="U23" cm="1">
        <f t="array" ref="U23">IF(INDEX('Capacity Summary'!$H$36:$BG$136,COLUMN(T11),ROW(T11))="x",'Capacity Backing (Hide)2'!U$9,0)</f>
        <v>0</v>
      </c>
      <c r="V23" cm="1">
        <f t="array" ref="V23">IF(INDEX('Capacity Summary'!$H$36:$BG$136,COLUMN(U11),ROW(U11))="x",'Capacity Backing (Hide)2'!V$9,0)</f>
        <v>0</v>
      </c>
      <c r="W23" cm="1">
        <f t="array" ref="W23">IF(INDEX('Capacity Summary'!$H$36:$BG$136,COLUMN(V11),ROW(V11))="x",'Capacity Backing (Hide)2'!W$9,0)</f>
        <v>0</v>
      </c>
      <c r="X23" cm="1">
        <f t="array" ref="X23">IF(INDEX('Capacity Summary'!$H$36:$BG$136,COLUMN(W11),ROW(W11))="x",'Capacity Backing (Hide)2'!X$9,0)</f>
        <v>0</v>
      </c>
      <c r="Y23" cm="1">
        <f t="array" ref="Y23">IF(INDEX('Capacity Summary'!$H$36:$BG$136,COLUMN(X11),ROW(X11))="x",'Capacity Backing (Hide)2'!Y$9,0)</f>
        <v>0</v>
      </c>
      <c r="Z23" cm="1">
        <f t="array" ref="Z23">IF(INDEX('Capacity Summary'!$H$36:$BG$136,COLUMN(Y11),ROW(Y11))="x",'Capacity Backing (Hide)2'!Z$9,0)</f>
        <v>0</v>
      </c>
      <c r="AA23" cm="1">
        <f t="array" ref="AA23">IF(INDEX('Capacity Summary'!$H$36:$BG$136,COLUMN(Z11),ROW(Z11))="x",'Capacity Backing (Hide)2'!AA$9,0)</f>
        <v>0</v>
      </c>
      <c r="AB23" cm="1">
        <f t="array" ref="AB23">IF(INDEX('Capacity Summary'!$H$36:$BG$136,COLUMN(AA11),ROW(AA11))="x",'Capacity Backing (Hide)2'!AB$9,0)</f>
        <v>0</v>
      </c>
      <c r="AC23" cm="1">
        <f t="array" ref="AC23">IF(INDEX('Capacity Summary'!$H$36:$BG$136,COLUMN(AB11),ROW(AB11))="x",'Capacity Backing (Hide)2'!AC$9,0)</f>
        <v>0</v>
      </c>
      <c r="AD23" cm="1">
        <f t="array" ref="AD23">IF(INDEX('Capacity Summary'!$H$36:$BG$136,COLUMN(AC11),ROW(AC11))="x",'Capacity Backing (Hide)2'!AD$9,0)</f>
        <v>0</v>
      </c>
      <c r="AE23" cm="1">
        <f t="array" ref="AE23">IF(INDEX('Capacity Summary'!$H$36:$BG$136,COLUMN(AD11),ROW(AD11))="x",'Capacity Backing (Hide)2'!AE$9,0)</f>
        <v>0</v>
      </c>
      <c r="AF23" cm="1">
        <f t="array" ref="AF23">IF(INDEX('Capacity Summary'!$H$36:$BG$136,COLUMN(AE11),ROW(AE11))="x",'Capacity Backing (Hide)2'!AF$9,0)</f>
        <v>0</v>
      </c>
      <c r="AG23" cm="1">
        <f t="array" ref="AG23">IF(INDEX('Capacity Summary'!$H$36:$BG$136,COLUMN(AF11),ROW(AF11))="x",'Capacity Backing (Hide)2'!AG$9,0)</f>
        <v>0</v>
      </c>
      <c r="AH23" cm="1">
        <f t="array" ref="AH23">IF(INDEX('Capacity Summary'!$H$36:$BG$136,COLUMN(AG11),ROW(AG11))="x",'Capacity Backing (Hide)2'!AH$9,0)</f>
        <v>0</v>
      </c>
      <c r="AI23" cm="1">
        <f t="array" ref="AI23">IF(INDEX('Capacity Summary'!$H$36:$BG$136,COLUMN(AH11),ROW(AH11))="x",'Capacity Backing (Hide)2'!AI$9,0)</f>
        <v>0</v>
      </c>
      <c r="AJ23" cm="1">
        <f t="array" ref="AJ23">IF(INDEX('Capacity Summary'!$H$36:$BG$136,COLUMN(AI11),ROW(AI11))="x",'Capacity Backing (Hide)2'!AJ$9,0)</f>
        <v>0</v>
      </c>
      <c r="AK23" cm="1">
        <f t="array" ref="AK23">IF(INDEX('Capacity Summary'!$H$36:$BG$136,COLUMN(AJ11),ROW(AJ11))="x",'Capacity Backing (Hide)2'!AK$9,0)</f>
        <v>0</v>
      </c>
      <c r="AL23" cm="1">
        <f t="array" ref="AL23">IF(INDEX('Capacity Summary'!$H$36:$BG$136,COLUMN(AK11),ROW(AK11))="x",'Capacity Backing (Hide)2'!AL$9,0)</f>
        <v>0</v>
      </c>
      <c r="AM23" cm="1">
        <f t="array" ref="AM23">IF(INDEX('Capacity Summary'!$H$36:$BG$136,COLUMN(AL11),ROW(AL11))="x",'Capacity Backing (Hide)2'!AM$9,0)</f>
        <v>0</v>
      </c>
      <c r="AN23" cm="1">
        <f t="array" ref="AN23">IF(INDEX('Capacity Summary'!$H$36:$BG$136,COLUMN(AM11),ROW(AM11))="x",'Capacity Backing (Hide)2'!AN$9,0)</f>
        <v>0</v>
      </c>
      <c r="AO23" cm="1">
        <f t="array" ref="AO23">IF(INDEX('Capacity Summary'!$H$36:$BG$136,COLUMN(AN11),ROW(AN11))="x",'Capacity Backing (Hide)2'!AO$9,0)</f>
        <v>0</v>
      </c>
      <c r="AP23" cm="1">
        <f t="array" ref="AP23">IF(INDEX('Capacity Summary'!$H$36:$BG$136,COLUMN(AO11),ROW(AO11))="x",'Capacity Backing (Hide)2'!AP$9,0)</f>
        <v>0</v>
      </c>
      <c r="AQ23" cm="1">
        <f t="array" ref="AQ23">IF(INDEX('Capacity Summary'!$H$36:$BG$136,COLUMN(AP11),ROW(AP11))="x",'Capacity Backing (Hide)2'!AQ$9,0)</f>
        <v>0</v>
      </c>
      <c r="AR23" cm="1">
        <f t="array" ref="AR23">IF(INDEX('Capacity Summary'!$H$36:$BG$136,COLUMN(AQ11),ROW(AQ11))="x",'Capacity Backing (Hide)2'!AR$9,0)</f>
        <v>0</v>
      </c>
      <c r="AS23" cm="1">
        <f t="array" ref="AS23">IF(INDEX('Capacity Summary'!$H$36:$BG$136,COLUMN(AR11),ROW(AR11))="x",'Capacity Backing (Hide)2'!AS$9,0)</f>
        <v>0</v>
      </c>
      <c r="AT23" cm="1">
        <f t="array" ref="AT23">IF(INDEX('Capacity Summary'!$H$36:$BG$136,COLUMN(AS11),ROW(AS11))="x",'Capacity Backing (Hide)2'!AT$9,0)</f>
        <v>0</v>
      </c>
      <c r="AU23" cm="1">
        <f t="array" ref="AU23">IF(INDEX('Capacity Summary'!$H$36:$BG$136,COLUMN(AT11),ROW(AT11))="x",'Capacity Backing (Hide)2'!AU$9,0)</f>
        <v>0</v>
      </c>
      <c r="AV23" cm="1">
        <f t="array" ref="AV23">IF(INDEX('Capacity Summary'!$H$36:$BG$136,COLUMN(AU11),ROW(AU11))="x",'Capacity Backing (Hide)2'!AV$9,0)</f>
        <v>0</v>
      </c>
      <c r="AW23" cm="1">
        <f t="array" ref="AW23">IF(INDEX('Capacity Summary'!$H$36:$BG$136,COLUMN(AV11),ROW(AV11))="x",'Capacity Backing (Hide)2'!AW$9,0)</f>
        <v>0</v>
      </c>
      <c r="AX23" cm="1">
        <f t="array" ref="AX23">IF(INDEX('Capacity Summary'!$H$36:$BG$136,COLUMN(AW11),ROW(AW11))="x",'Capacity Backing (Hide)2'!AX$9,0)</f>
        <v>0</v>
      </c>
      <c r="AY23" cm="1">
        <f t="array" ref="AY23">IF(INDEX('Capacity Summary'!$H$36:$BG$136,COLUMN(AX11),ROW(AX11))="x",'Capacity Backing (Hide)2'!AY$9,0)</f>
        <v>0</v>
      </c>
      <c r="AZ23" cm="1">
        <f t="array" ref="AZ23">IF(INDEX('Capacity Summary'!$H$36:$BG$136,COLUMN(AY11),ROW(AY11))="x",'Capacity Backing (Hide)2'!AZ$9,0)</f>
        <v>0</v>
      </c>
      <c r="BA23" cm="1">
        <f t="array" ref="BA23">IF(INDEX('Capacity Summary'!$H$36:$BG$136,COLUMN(AZ11),ROW(AZ11))="x",'Capacity Backing (Hide)2'!BA$9,0)</f>
        <v>0</v>
      </c>
      <c r="BB23" cm="1">
        <f t="array" ref="BB23">IF(INDEX('Capacity Summary'!$H$36:$BG$136,COLUMN(BA11),ROW(BA11))="x",'Capacity Backing (Hide)2'!BB$9,0)</f>
        <v>0</v>
      </c>
      <c r="BC23" cm="1">
        <f t="array" ref="BC23">IF(INDEX('Capacity Summary'!$H$36:$BG$136,COLUMN(BB11),ROW(BB11))="x",'Capacity Backing (Hide)2'!BC$9,0)</f>
        <v>0</v>
      </c>
      <c r="BD23" cm="1">
        <f t="array" ref="BD23">IF(INDEX('Capacity Summary'!$H$36:$BG$136,COLUMN(BC11),ROW(BC11))="x",'Capacity Backing (Hide)2'!BD$9,0)</f>
        <v>0</v>
      </c>
      <c r="BE23" cm="1">
        <f t="array" ref="BE23">IF(INDEX('Capacity Summary'!$H$36:$BG$136,COLUMN(BD11),ROW(BD11))="x",'Capacity Backing (Hide)2'!BE$9,0)</f>
        <v>0</v>
      </c>
      <c r="BF23" cm="1">
        <f t="array" ref="BF23">IF(INDEX('Capacity Summary'!$H$36:$BG$136,COLUMN(BE11),ROW(BE11))="x",'Capacity Backing (Hide)2'!BF$9,0)</f>
        <v>0</v>
      </c>
      <c r="BG23" cm="1">
        <f t="array" ref="BG23">IF(INDEX('Capacity Summary'!$H$36:$BG$136,COLUMN(BF11),ROW(BF11))="x",'Capacity Backing (Hide)2'!BG$9,0)</f>
        <v>0</v>
      </c>
      <c r="BH23" cm="1">
        <f t="array" ref="BH23">IF(INDEX('Capacity Summary'!$H$36:$BG$136,COLUMN(BG11),ROW(BG11))="x",'Capacity Backing (Hide)2'!BH$9,0)</f>
        <v>0</v>
      </c>
      <c r="BI23" cm="1">
        <f t="array" ref="BI23">IF(INDEX('Capacity Summary'!$H$36:$BG$136,COLUMN(BH11),ROW(BH11))="x",'Capacity Backing (Hide)2'!BI$9,0)</f>
        <v>0</v>
      </c>
      <c r="BJ23" cm="1">
        <f t="array" ref="BJ23">IF(INDEX('Capacity Summary'!$H$36:$BG$136,COLUMN(BI11),ROW(BI11))="x",'Capacity Backing (Hide)2'!BJ$9,0)</f>
        <v>0</v>
      </c>
      <c r="BK23" cm="1">
        <f t="array" ref="BK23">IF(INDEX('Capacity Summary'!$H$36:$BG$136,COLUMN(BJ11),ROW(BJ11))="x",'Capacity Backing (Hide)2'!BK$9,0)</f>
        <v>0</v>
      </c>
      <c r="BL23" cm="1">
        <f t="array" ref="BL23">IF(INDEX('Capacity Summary'!$H$36:$BG$136,COLUMN(BK11),ROW(BK11))="x",'Capacity Backing (Hide)2'!BL$9,0)</f>
        <v>0</v>
      </c>
      <c r="BM23" cm="1">
        <f t="array" ref="BM23">IF(INDEX('Capacity Summary'!$H$36:$BG$136,COLUMN(BL11),ROW(BL11))="x",'Capacity Backing (Hide)2'!BM$9,0)</f>
        <v>0</v>
      </c>
      <c r="BN23" cm="1">
        <f t="array" ref="BN23">IF(INDEX('Capacity Summary'!$H$36:$BG$136,COLUMN(BM11),ROW(BM11))="x",'Capacity Backing (Hide)2'!BN$9,0)</f>
        <v>0</v>
      </c>
      <c r="BO23" cm="1">
        <f t="array" ref="BO23">IF(INDEX('Capacity Summary'!$H$36:$BG$136,COLUMN(BN11),ROW(BN11))="x",'Capacity Backing (Hide)2'!BO$9,0)</f>
        <v>0</v>
      </c>
      <c r="BP23" cm="1">
        <f t="array" ref="BP23">IF(INDEX('Capacity Summary'!$H$36:$BG$136,COLUMN(BO11),ROW(BO11))="x",'Capacity Backing (Hide)2'!BP$9,0)</f>
        <v>0</v>
      </c>
      <c r="BQ23" cm="1">
        <f t="array" ref="BQ23">IF(INDEX('Capacity Summary'!$H$36:$BG$136,COLUMN(BP11),ROW(BP11))="x",'Capacity Backing (Hide)2'!BQ$9,0)</f>
        <v>0</v>
      </c>
      <c r="BR23" cm="1">
        <f t="array" ref="BR23">IF(INDEX('Capacity Summary'!$H$36:$BG$136,COLUMN(BQ11),ROW(BQ11))="x",'Capacity Backing (Hide)2'!BR$9,0)</f>
        <v>0</v>
      </c>
      <c r="BS23" cm="1">
        <f t="array" ref="BS23">IF(INDEX('Capacity Summary'!$H$36:$BG$136,COLUMN(BR11),ROW(BR11))="x",'Capacity Backing (Hide)2'!BS$9,0)</f>
        <v>0</v>
      </c>
      <c r="BT23" cm="1">
        <f t="array" ref="BT23">IF(INDEX('Capacity Summary'!$H$36:$BG$136,COLUMN(BS11),ROW(BS11))="x",'Capacity Backing (Hide)2'!BT$9,0)</f>
        <v>0</v>
      </c>
      <c r="BU23" cm="1">
        <f t="array" ref="BU23">IF(INDEX('Capacity Summary'!$H$36:$BG$136,COLUMN(BT11),ROW(BT11))="x",'Capacity Backing (Hide)2'!BU$9,0)</f>
        <v>0</v>
      </c>
      <c r="BV23" cm="1">
        <f t="array" ref="BV23">IF(INDEX('Capacity Summary'!$H$36:$BG$136,COLUMN(BU11),ROW(BU11))="x",'Capacity Backing (Hide)2'!BV$9,0)</f>
        <v>0</v>
      </c>
      <c r="BW23" cm="1">
        <f t="array" ref="BW23">IF(INDEX('Capacity Summary'!$H$36:$BG$136,COLUMN(BV11),ROW(BV11))="x",'Capacity Backing (Hide)2'!BW$9,0)</f>
        <v>0</v>
      </c>
      <c r="BX23" cm="1">
        <f t="array" ref="BX23">IF(INDEX('Capacity Summary'!$H$36:$BG$136,COLUMN(BW11),ROW(BW11))="x",'Capacity Backing (Hide)2'!BX$9,0)</f>
        <v>0</v>
      </c>
      <c r="BY23" cm="1">
        <f t="array" ref="BY23">IF(INDEX('Capacity Summary'!$H$36:$BG$136,COLUMN(BX11),ROW(BX11))="x",'Capacity Backing (Hide)2'!BY$9,0)</f>
        <v>0</v>
      </c>
      <c r="BZ23" cm="1">
        <f t="array" ref="BZ23">IF(INDEX('Capacity Summary'!$H$36:$BG$136,COLUMN(BY11),ROW(BY11))="x",'Capacity Backing (Hide)2'!BZ$9,0)</f>
        <v>0</v>
      </c>
      <c r="CA23" cm="1">
        <f t="array" ref="CA23">IF(INDEX('Capacity Summary'!$H$36:$BG$136,COLUMN(BZ11),ROW(BZ11))="x",'Capacity Backing (Hide)2'!CA$9,0)</f>
        <v>0</v>
      </c>
      <c r="CB23" cm="1">
        <f t="array" ref="CB23">IF(INDEX('Capacity Summary'!$H$36:$BG$136,COLUMN(CA11),ROW(CA11))="x",'Capacity Backing (Hide)2'!CB$9,0)</f>
        <v>0</v>
      </c>
      <c r="CC23" cm="1">
        <f t="array" ref="CC23">IF(INDEX('Capacity Summary'!$H$36:$BG$136,COLUMN(CB11),ROW(CB11))="x",'Capacity Backing (Hide)2'!CC$9,0)</f>
        <v>0</v>
      </c>
      <c r="CD23" cm="1">
        <f t="array" ref="CD23">IF(INDEX('Capacity Summary'!$H$36:$BG$136,COLUMN(CC11),ROW(CC11))="x",'Capacity Backing (Hide)2'!CD$9,0)</f>
        <v>0</v>
      </c>
      <c r="CE23" cm="1">
        <f t="array" ref="CE23">IF(INDEX('Capacity Summary'!$H$36:$BG$136,COLUMN(CD11),ROW(CD11))="x",'Capacity Backing (Hide)2'!CE$9,0)</f>
        <v>0</v>
      </c>
      <c r="CF23" cm="1">
        <f t="array" ref="CF23">IF(INDEX('Capacity Summary'!$H$36:$BG$136,COLUMN(CE11),ROW(CE11))="x",'Capacity Backing (Hide)2'!CF$9,0)</f>
        <v>0</v>
      </c>
      <c r="CG23" cm="1">
        <f t="array" ref="CG23">IF(INDEX('Capacity Summary'!$H$36:$BG$136,COLUMN(CF11),ROW(CF11))="x",'Capacity Backing (Hide)2'!CG$9,0)</f>
        <v>0</v>
      </c>
      <c r="CH23" cm="1">
        <f t="array" ref="CH23">IF(INDEX('Capacity Summary'!$H$36:$BG$136,COLUMN(CG11),ROW(CG11))="x",'Capacity Backing (Hide)2'!CH$9,0)</f>
        <v>0</v>
      </c>
      <c r="CI23" cm="1">
        <f t="array" ref="CI23">IF(INDEX('Capacity Summary'!$H$36:$BG$136,COLUMN(CH11),ROW(CH11))="x",'Capacity Backing (Hide)2'!CI$9,0)</f>
        <v>0</v>
      </c>
      <c r="CJ23" cm="1">
        <f t="array" ref="CJ23">IF(INDEX('Capacity Summary'!$H$36:$BG$136,COLUMN(CI11),ROW(CI11))="x",'Capacity Backing (Hide)2'!CJ$9,0)</f>
        <v>0</v>
      </c>
      <c r="CK23" cm="1">
        <f t="array" ref="CK23">IF(INDEX('Capacity Summary'!$H$36:$BG$136,COLUMN(CJ11),ROW(CJ11))="x",'Capacity Backing (Hide)2'!CK$9,0)</f>
        <v>0</v>
      </c>
      <c r="CL23" cm="1">
        <f t="array" ref="CL23">IF(INDEX('Capacity Summary'!$H$36:$BG$136,COLUMN(CK11),ROW(CK11))="x",'Capacity Backing (Hide)2'!CL$9,0)</f>
        <v>0</v>
      </c>
      <c r="CM23" cm="1">
        <f t="array" ref="CM23">IF(INDEX('Capacity Summary'!$H$36:$BG$136,COLUMN(CL11),ROW(CL11))="x",'Capacity Backing (Hide)2'!CM$9,0)</f>
        <v>0</v>
      </c>
      <c r="CN23" cm="1">
        <f t="array" ref="CN23">IF(INDEX('Capacity Summary'!$H$36:$BG$136,COLUMN(CM11),ROW(CM11))="x",'Capacity Backing (Hide)2'!CN$9,0)</f>
        <v>0</v>
      </c>
      <c r="CO23" cm="1">
        <f t="array" ref="CO23">IF(INDEX('Capacity Summary'!$H$36:$BG$136,COLUMN(CN11),ROW(CN11))="x",'Capacity Backing (Hide)2'!CO$9,0)</f>
        <v>0</v>
      </c>
      <c r="CP23" cm="1">
        <f t="array" ref="CP23">IF(INDEX('Capacity Summary'!$H$36:$BG$136,COLUMN(CO11),ROW(CO11))="x",'Capacity Backing (Hide)2'!CP$9,0)</f>
        <v>0</v>
      </c>
      <c r="CQ23" cm="1">
        <f t="array" ref="CQ23">IF(INDEX('Capacity Summary'!$H$36:$BG$136,COLUMN(CP11),ROW(CP11))="x",'Capacity Backing (Hide)2'!CQ$9,0)</f>
        <v>0</v>
      </c>
      <c r="CR23" cm="1">
        <f t="array" ref="CR23">IF(INDEX('Capacity Summary'!$H$36:$BG$136,COLUMN(CQ11),ROW(CQ11))="x",'Capacity Backing (Hide)2'!CR$9,0)</f>
        <v>0</v>
      </c>
      <c r="CS23" cm="1">
        <f t="array" ref="CS23">IF(INDEX('Capacity Summary'!$H$36:$BG$136,COLUMN(CR11),ROW(CR11))="x",'Capacity Backing (Hide)2'!CS$9,0)</f>
        <v>0</v>
      </c>
      <c r="CT23" cm="1">
        <f t="array" ref="CT23">IF(INDEX('Capacity Summary'!$H$36:$BG$136,COLUMN(CS11),ROW(CS11))="x",'Capacity Backing (Hide)2'!CT$9,0)</f>
        <v>0</v>
      </c>
      <c r="CU23" cm="1">
        <f t="array" ref="CU23">IF(INDEX('Capacity Summary'!$H$36:$BG$136,COLUMN(CT11),ROW(CT11))="x",'Capacity Backing (Hide)2'!CU$9,0)</f>
        <v>0</v>
      </c>
      <c r="CV23" cm="1">
        <f t="array" ref="CV23">IF(INDEX('Capacity Summary'!$H$36:$BG$136,COLUMN(CU11),ROW(CU11))="x",'Capacity Backing (Hide)2'!CV$9,0)</f>
        <v>0</v>
      </c>
      <c r="CW23" cm="1">
        <f t="array" ref="CW23">IF(INDEX('Capacity Summary'!$H$36:$BG$136,COLUMN(CV11),ROW(CV11))="x",'Capacity Backing (Hide)2'!CW$9,0)</f>
        <v>0</v>
      </c>
    </row>
    <row r="24" spans="1:101" x14ac:dyDescent="0.25">
      <c r="A24" s="2">
        <f ca="1">'Required Capacity (Hide)'!E16</f>
        <v>44305</v>
      </c>
      <c r="B24" cm="1">
        <f t="array" ref="B24">IF(INDEX('Capacity Summary'!$H$36:$BG$136,COLUMN(A12),ROW(A12))="x",'Capacity Backing (Hide)2'!B$9,0)</f>
        <v>0</v>
      </c>
      <c r="C24" cm="1">
        <f t="array" ref="C24">IF(INDEX('Capacity Summary'!$H$36:$BG$136,COLUMN(B12),ROW(B12))="x",'Capacity Backing (Hide)2'!C$9,0)</f>
        <v>0</v>
      </c>
      <c r="D24" cm="1">
        <f t="array" ref="D24">IF(INDEX('Capacity Summary'!$H$36:$BG$136,COLUMN(C12),ROW(C12))="x",'Capacity Backing (Hide)2'!D$9,0)</f>
        <v>0</v>
      </c>
      <c r="E24" cm="1">
        <f t="array" ref="E24">IF(INDEX('Capacity Summary'!$H$36:$BG$136,COLUMN(D12),ROW(D12))="x",'Capacity Backing (Hide)2'!E$9,0)</f>
        <v>0</v>
      </c>
      <c r="F24" cm="1">
        <f t="array" ref="F24">IF(INDEX('Capacity Summary'!$H$36:$BG$136,COLUMN(E12),ROW(E12))="x",'Capacity Backing (Hide)2'!F$9,0)</f>
        <v>0</v>
      </c>
      <c r="G24" cm="1">
        <f t="array" ref="G24">IF(INDEX('Capacity Summary'!$H$36:$BG$136,COLUMN(F12),ROW(F12))="x",'Capacity Backing (Hide)2'!G$9,0)</f>
        <v>0</v>
      </c>
      <c r="H24" cm="1">
        <f t="array" ref="H24">IF(INDEX('Capacity Summary'!$H$36:$BG$136,COLUMN(G12),ROW(G12))="x",'Capacity Backing (Hide)2'!H$9,0)</f>
        <v>0</v>
      </c>
      <c r="I24" cm="1">
        <f t="array" ref="I24">IF(INDEX('Capacity Summary'!$H$36:$BG$136,COLUMN(H12),ROW(H12))="x",'Capacity Backing (Hide)2'!I$9,0)</f>
        <v>0</v>
      </c>
      <c r="J24" cm="1">
        <f t="array" ref="J24">IF(INDEX('Capacity Summary'!$H$36:$BG$136,COLUMN(I12),ROW(I12))="x",'Capacity Backing (Hide)2'!J$9,0)</f>
        <v>0</v>
      </c>
      <c r="K24" cm="1">
        <f t="array" ref="K24">IF(INDEX('Capacity Summary'!$H$36:$BG$136,COLUMN(J12),ROW(J12))="x",'Capacity Backing (Hide)2'!K$9,0)</f>
        <v>0</v>
      </c>
      <c r="L24" cm="1">
        <f t="array" ref="L24">IF(INDEX('Capacity Summary'!$H$36:$BG$136,COLUMN(K12),ROW(K12))="x",'Capacity Backing (Hide)2'!L$9,0)</f>
        <v>0</v>
      </c>
      <c r="M24" cm="1">
        <f t="array" ref="M24">IF(INDEX('Capacity Summary'!$H$36:$BG$136,COLUMN(L12),ROW(L12))="x",'Capacity Backing (Hide)2'!M$9,0)</f>
        <v>0</v>
      </c>
      <c r="N24" cm="1">
        <f t="array" ref="N24">IF(INDEX('Capacity Summary'!$H$36:$BG$136,COLUMN(M12),ROW(M12))="x",'Capacity Backing (Hide)2'!N$9,0)</f>
        <v>0</v>
      </c>
      <c r="O24" cm="1">
        <f t="array" ref="O24">IF(INDEX('Capacity Summary'!$H$36:$BG$136,COLUMN(N12),ROW(N12))="x",'Capacity Backing (Hide)2'!O$9,0)</f>
        <v>0</v>
      </c>
      <c r="P24" cm="1">
        <f t="array" ref="P24">IF(INDEX('Capacity Summary'!$H$36:$BG$136,COLUMN(O12),ROW(O12))="x",'Capacity Backing (Hide)2'!P$9,0)</f>
        <v>0</v>
      </c>
      <c r="Q24" cm="1">
        <f t="array" ref="Q24">IF(INDEX('Capacity Summary'!$H$36:$BG$136,COLUMN(P12),ROW(P12))="x",'Capacity Backing (Hide)2'!Q$9,0)</f>
        <v>0</v>
      </c>
      <c r="R24" cm="1">
        <f t="array" ref="R24">IF(INDEX('Capacity Summary'!$H$36:$BG$136,COLUMN(Q12),ROW(Q12))="x",'Capacity Backing (Hide)2'!R$9,0)</f>
        <v>0</v>
      </c>
      <c r="S24" cm="1">
        <f t="array" ref="S24">IF(INDEX('Capacity Summary'!$H$36:$BG$136,COLUMN(R12),ROW(R12))="x",'Capacity Backing (Hide)2'!S$9,0)</f>
        <v>0</v>
      </c>
      <c r="T24" cm="1">
        <f t="array" ref="T24">IF(INDEX('Capacity Summary'!$H$36:$BG$136,COLUMN(S12),ROW(S12))="x",'Capacity Backing (Hide)2'!T$9,0)</f>
        <v>0</v>
      </c>
      <c r="U24" cm="1">
        <f t="array" ref="U24">IF(INDEX('Capacity Summary'!$H$36:$BG$136,COLUMN(T12),ROW(T12))="x",'Capacity Backing (Hide)2'!U$9,0)</f>
        <v>0</v>
      </c>
      <c r="V24" cm="1">
        <f t="array" ref="V24">IF(INDEX('Capacity Summary'!$H$36:$BG$136,COLUMN(U12),ROW(U12))="x",'Capacity Backing (Hide)2'!V$9,0)</f>
        <v>0</v>
      </c>
      <c r="W24" cm="1">
        <f t="array" ref="W24">IF(INDEX('Capacity Summary'!$H$36:$BG$136,COLUMN(V12),ROW(V12))="x",'Capacity Backing (Hide)2'!W$9,0)</f>
        <v>0</v>
      </c>
      <c r="X24" cm="1">
        <f t="array" ref="X24">IF(INDEX('Capacity Summary'!$H$36:$BG$136,COLUMN(W12),ROW(W12))="x",'Capacity Backing (Hide)2'!X$9,0)</f>
        <v>0</v>
      </c>
      <c r="Y24" cm="1">
        <f t="array" ref="Y24">IF(INDEX('Capacity Summary'!$H$36:$BG$136,COLUMN(X12),ROW(X12))="x",'Capacity Backing (Hide)2'!Y$9,0)</f>
        <v>0</v>
      </c>
      <c r="Z24" cm="1">
        <f t="array" ref="Z24">IF(INDEX('Capacity Summary'!$H$36:$BG$136,COLUMN(Y12),ROW(Y12))="x",'Capacity Backing (Hide)2'!Z$9,0)</f>
        <v>0</v>
      </c>
      <c r="AA24" cm="1">
        <f t="array" ref="AA24">IF(INDEX('Capacity Summary'!$H$36:$BG$136,COLUMN(Z12),ROW(Z12))="x",'Capacity Backing (Hide)2'!AA$9,0)</f>
        <v>0</v>
      </c>
      <c r="AB24" cm="1">
        <f t="array" ref="AB24">IF(INDEX('Capacity Summary'!$H$36:$BG$136,COLUMN(AA12),ROW(AA12))="x",'Capacity Backing (Hide)2'!AB$9,0)</f>
        <v>0</v>
      </c>
      <c r="AC24" cm="1">
        <f t="array" ref="AC24">IF(INDEX('Capacity Summary'!$H$36:$BG$136,COLUMN(AB12),ROW(AB12))="x",'Capacity Backing (Hide)2'!AC$9,0)</f>
        <v>0</v>
      </c>
      <c r="AD24" cm="1">
        <f t="array" ref="AD24">IF(INDEX('Capacity Summary'!$H$36:$BG$136,COLUMN(AC12),ROW(AC12))="x",'Capacity Backing (Hide)2'!AD$9,0)</f>
        <v>0</v>
      </c>
      <c r="AE24" cm="1">
        <f t="array" ref="AE24">IF(INDEX('Capacity Summary'!$H$36:$BG$136,COLUMN(AD12),ROW(AD12))="x",'Capacity Backing (Hide)2'!AE$9,0)</f>
        <v>0</v>
      </c>
      <c r="AF24" cm="1">
        <f t="array" ref="AF24">IF(INDEX('Capacity Summary'!$H$36:$BG$136,COLUMN(AE12),ROW(AE12))="x",'Capacity Backing (Hide)2'!AF$9,0)</f>
        <v>0</v>
      </c>
      <c r="AG24" cm="1">
        <f t="array" ref="AG24">IF(INDEX('Capacity Summary'!$H$36:$BG$136,COLUMN(AF12),ROW(AF12))="x",'Capacity Backing (Hide)2'!AG$9,0)</f>
        <v>0</v>
      </c>
      <c r="AH24" cm="1">
        <f t="array" ref="AH24">IF(INDEX('Capacity Summary'!$H$36:$BG$136,COLUMN(AG12),ROW(AG12))="x",'Capacity Backing (Hide)2'!AH$9,0)</f>
        <v>0</v>
      </c>
      <c r="AI24" cm="1">
        <f t="array" ref="AI24">IF(INDEX('Capacity Summary'!$H$36:$BG$136,COLUMN(AH12),ROW(AH12))="x",'Capacity Backing (Hide)2'!AI$9,0)</f>
        <v>0</v>
      </c>
      <c r="AJ24" cm="1">
        <f t="array" ref="AJ24">IF(INDEX('Capacity Summary'!$H$36:$BG$136,COLUMN(AI12),ROW(AI12))="x",'Capacity Backing (Hide)2'!AJ$9,0)</f>
        <v>0</v>
      </c>
      <c r="AK24" cm="1">
        <f t="array" ref="AK24">IF(INDEX('Capacity Summary'!$H$36:$BG$136,COLUMN(AJ12),ROW(AJ12))="x",'Capacity Backing (Hide)2'!AK$9,0)</f>
        <v>0</v>
      </c>
      <c r="AL24" cm="1">
        <f t="array" ref="AL24">IF(INDEX('Capacity Summary'!$H$36:$BG$136,COLUMN(AK12),ROW(AK12))="x",'Capacity Backing (Hide)2'!AL$9,0)</f>
        <v>0</v>
      </c>
      <c r="AM24" cm="1">
        <f t="array" ref="AM24">IF(INDEX('Capacity Summary'!$H$36:$BG$136,COLUMN(AL12),ROW(AL12))="x",'Capacity Backing (Hide)2'!AM$9,0)</f>
        <v>0</v>
      </c>
      <c r="AN24" cm="1">
        <f t="array" ref="AN24">IF(INDEX('Capacity Summary'!$H$36:$BG$136,COLUMN(AM12),ROW(AM12))="x",'Capacity Backing (Hide)2'!AN$9,0)</f>
        <v>0</v>
      </c>
      <c r="AO24" cm="1">
        <f t="array" ref="AO24">IF(INDEX('Capacity Summary'!$H$36:$BG$136,COLUMN(AN12),ROW(AN12))="x",'Capacity Backing (Hide)2'!AO$9,0)</f>
        <v>0</v>
      </c>
      <c r="AP24" cm="1">
        <f t="array" ref="AP24">IF(INDEX('Capacity Summary'!$H$36:$BG$136,COLUMN(AO12),ROW(AO12))="x",'Capacity Backing (Hide)2'!AP$9,0)</f>
        <v>0</v>
      </c>
      <c r="AQ24" cm="1">
        <f t="array" ref="AQ24">IF(INDEX('Capacity Summary'!$H$36:$BG$136,COLUMN(AP12),ROW(AP12))="x",'Capacity Backing (Hide)2'!AQ$9,0)</f>
        <v>0</v>
      </c>
      <c r="AR24" cm="1">
        <f t="array" ref="AR24">IF(INDEX('Capacity Summary'!$H$36:$BG$136,COLUMN(AQ12),ROW(AQ12))="x",'Capacity Backing (Hide)2'!AR$9,0)</f>
        <v>0</v>
      </c>
      <c r="AS24" cm="1">
        <f t="array" ref="AS24">IF(INDEX('Capacity Summary'!$H$36:$BG$136,COLUMN(AR12),ROW(AR12))="x",'Capacity Backing (Hide)2'!AS$9,0)</f>
        <v>0</v>
      </c>
      <c r="AT24" cm="1">
        <f t="array" ref="AT24">IF(INDEX('Capacity Summary'!$H$36:$BG$136,COLUMN(AS12),ROW(AS12))="x",'Capacity Backing (Hide)2'!AT$9,0)</f>
        <v>0</v>
      </c>
      <c r="AU24" cm="1">
        <f t="array" ref="AU24">IF(INDEX('Capacity Summary'!$H$36:$BG$136,COLUMN(AT12),ROW(AT12))="x",'Capacity Backing (Hide)2'!AU$9,0)</f>
        <v>0</v>
      </c>
      <c r="AV24" cm="1">
        <f t="array" ref="AV24">IF(INDEX('Capacity Summary'!$H$36:$BG$136,COLUMN(AU12),ROW(AU12))="x",'Capacity Backing (Hide)2'!AV$9,0)</f>
        <v>0</v>
      </c>
      <c r="AW24" cm="1">
        <f t="array" ref="AW24">IF(INDEX('Capacity Summary'!$H$36:$BG$136,COLUMN(AV12),ROW(AV12))="x",'Capacity Backing (Hide)2'!AW$9,0)</f>
        <v>0</v>
      </c>
      <c r="AX24" cm="1">
        <f t="array" ref="AX24">IF(INDEX('Capacity Summary'!$H$36:$BG$136,COLUMN(AW12),ROW(AW12))="x",'Capacity Backing (Hide)2'!AX$9,0)</f>
        <v>0</v>
      </c>
      <c r="AY24" cm="1">
        <f t="array" ref="AY24">IF(INDEX('Capacity Summary'!$H$36:$BG$136,COLUMN(AX12),ROW(AX12))="x",'Capacity Backing (Hide)2'!AY$9,0)</f>
        <v>0</v>
      </c>
      <c r="AZ24" cm="1">
        <f t="array" ref="AZ24">IF(INDEX('Capacity Summary'!$H$36:$BG$136,COLUMN(AY12),ROW(AY12))="x",'Capacity Backing (Hide)2'!AZ$9,0)</f>
        <v>0</v>
      </c>
      <c r="BA24" cm="1">
        <f t="array" ref="BA24">IF(INDEX('Capacity Summary'!$H$36:$BG$136,COLUMN(AZ12),ROW(AZ12))="x",'Capacity Backing (Hide)2'!BA$9,0)</f>
        <v>0</v>
      </c>
      <c r="BB24" cm="1">
        <f t="array" ref="BB24">IF(INDEX('Capacity Summary'!$H$36:$BG$136,COLUMN(BA12),ROW(BA12))="x",'Capacity Backing (Hide)2'!BB$9,0)</f>
        <v>0</v>
      </c>
      <c r="BC24" cm="1">
        <f t="array" ref="BC24">IF(INDEX('Capacity Summary'!$H$36:$BG$136,COLUMN(BB12),ROW(BB12))="x",'Capacity Backing (Hide)2'!BC$9,0)</f>
        <v>0</v>
      </c>
      <c r="BD24" cm="1">
        <f t="array" ref="BD24">IF(INDEX('Capacity Summary'!$H$36:$BG$136,COLUMN(BC12),ROW(BC12))="x",'Capacity Backing (Hide)2'!BD$9,0)</f>
        <v>0</v>
      </c>
      <c r="BE24" cm="1">
        <f t="array" ref="BE24">IF(INDEX('Capacity Summary'!$H$36:$BG$136,COLUMN(BD12),ROW(BD12))="x",'Capacity Backing (Hide)2'!BE$9,0)</f>
        <v>0</v>
      </c>
      <c r="BF24" cm="1">
        <f t="array" ref="BF24">IF(INDEX('Capacity Summary'!$H$36:$BG$136,COLUMN(BE12),ROW(BE12))="x",'Capacity Backing (Hide)2'!BF$9,0)</f>
        <v>0</v>
      </c>
      <c r="BG24" cm="1">
        <f t="array" ref="BG24">IF(INDEX('Capacity Summary'!$H$36:$BG$136,COLUMN(BF12),ROW(BF12))="x",'Capacity Backing (Hide)2'!BG$9,0)</f>
        <v>0</v>
      </c>
      <c r="BH24" cm="1">
        <f t="array" ref="BH24">IF(INDEX('Capacity Summary'!$H$36:$BG$136,COLUMN(BG12),ROW(BG12))="x",'Capacity Backing (Hide)2'!BH$9,0)</f>
        <v>0</v>
      </c>
      <c r="BI24" cm="1">
        <f t="array" ref="BI24">IF(INDEX('Capacity Summary'!$H$36:$BG$136,COLUMN(BH12),ROW(BH12))="x",'Capacity Backing (Hide)2'!BI$9,0)</f>
        <v>0</v>
      </c>
      <c r="BJ24" cm="1">
        <f t="array" ref="BJ24">IF(INDEX('Capacity Summary'!$H$36:$BG$136,COLUMN(BI12),ROW(BI12))="x",'Capacity Backing (Hide)2'!BJ$9,0)</f>
        <v>0</v>
      </c>
      <c r="BK24" cm="1">
        <f t="array" ref="BK24">IF(INDEX('Capacity Summary'!$H$36:$BG$136,COLUMN(BJ12),ROW(BJ12))="x",'Capacity Backing (Hide)2'!BK$9,0)</f>
        <v>0</v>
      </c>
      <c r="BL24" cm="1">
        <f t="array" ref="BL24">IF(INDEX('Capacity Summary'!$H$36:$BG$136,COLUMN(BK12),ROW(BK12))="x",'Capacity Backing (Hide)2'!BL$9,0)</f>
        <v>0</v>
      </c>
      <c r="BM24" cm="1">
        <f t="array" ref="BM24">IF(INDEX('Capacity Summary'!$H$36:$BG$136,COLUMN(BL12),ROW(BL12))="x",'Capacity Backing (Hide)2'!BM$9,0)</f>
        <v>0</v>
      </c>
      <c r="BN24" cm="1">
        <f t="array" ref="BN24">IF(INDEX('Capacity Summary'!$H$36:$BG$136,COLUMN(BM12),ROW(BM12))="x",'Capacity Backing (Hide)2'!BN$9,0)</f>
        <v>0</v>
      </c>
      <c r="BO24" cm="1">
        <f t="array" ref="BO24">IF(INDEX('Capacity Summary'!$H$36:$BG$136,COLUMN(BN12),ROW(BN12))="x",'Capacity Backing (Hide)2'!BO$9,0)</f>
        <v>0</v>
      </c>
      <c r="BP24" cm="1">
        <f t="array" ref="BP24">IF(INDEX('Capacity Summary'!$H$36:$BG$136,COLUMN(BO12),ROW(BO12))="x",'Capacity Backing (Hide)2'!BP$9,0)</f>
        <v>0</v>
      </c>
      <c r="BQ24" cm="1">
        <f t="array" ref="BQ24">IF(INDEX('Capacity Summary'!$H$36:$BG$136,COLUMN(BP12),ROW(BP12))="x",'Capacity Backing (Hide)2'!BQ$9,0)</f>
        <v>0</v>
      </c>
      <c r="BR24" cm="1">
        <f t="array" ref="BR24">IF(INDEX('Capacity Summary'!$H$36:$BG$136,COLUMN(BQ12),ROW(BQ12))="x",'Capacity Backing (Hide)2'!BR$9,0)</f>
        <v>0</v>
      </c>
      <c r="BS24" cm="1">
        <f t="array" ref="BS24">IF(INDEX('Capacity Summary'!$H$36:$BG$136,COLUMN(BR12),ROW(BR12))="x",'Capacity Backing (Hide)2'!BS$9,0)</f>
        <v>0</v>
      </c>
      <c r="BT24" cm="1">
        <f t="array" ref="BT24">IF(INDEX('Capacity Summary'!$H$36:$BG$136,COLUMN(BS12),ROW(BS12))="x",'Capacity Backing (Hide)2'!BT$9,0)</f>
        <v>0</v>
      </c>
      <c r="BU24" cm="1">
        <f t="array" ref="BU24">IF(INDEX('Capacity Summary'!$H$36:$BG$136,COLUMN(BT12),ROW(BT12))="x",'Capacity Backing (Hide)2'!BU$9,0)</f>
        <v>0</v>
      </c>
      <c r="BV24" cm="1">
        <f t="array" ref="BV24">IF(INDEX('Capacity Summary'!$H$36:$BG$136,COLUMN(BU12),ROW(BU12))="x",'Capacity Backing (Hide)2'!BV$9,0)</f>
        <v>0</v>
      </c>
      <c r="BW24" cm="1">
        <f t="array" ref="BW24">IF(INDEX('Capacity Summary'!$H$36:$BG$136,COLUMN(BV12),ROW(BV12))="x",'Capacity Backing (Hide)2'!BW$9,0)</f>
        <v>0</v>
      </c>
      <c r="BX24" cm="1">
        <f t="array" ref="BX24">IF(INDEX('Capacity Summary'!$H$36:$BG$136,COLUMN(BW12),ROW(BW12))="x",'Capacity Backing (Hide)2'!BX$9,0)</f>
        <v>0</v>
      </c>
      <c r="BY24" cm="1">
        <f t="array" ref="BY24">IF(INDEX('Capacity Summary'!$H$36:$BG$136,COLUMN(BX12),ROW(BX12))="x",'Capacity Backing (Hide)2'!BY$9,0)</f>
        <v>0</v>
      </c>
      <c r="BZ24" cm="1">
        <f t="array" ref="BZ24">IF(INDEX('Capacity Summary'!$H$36:$BG$136,COLUMN(BY12),ROW(BY12))="x",'Capacity Backing (Hide)2'!BZ$9,0)</f>
        <v>0</v>
      </c>
      <c r="CA24" cm="1">
        <f t="array" ref="CA24">IF(INDEX('Capacity Summary'!$H$36:$BG$136,COLUMN(BZ12),ROW(BZ12))="x",'Capacity Backing (Hide)2'!CA$9,0)</f>
        <v>0</v>
      </c>
      <c r="CB24" cm="1">
        <f t="array" ref="CB24">IF(INDEX('Capacity Summary'!$H$36:$BG$136,COLUMN(CA12),ROW(CA12))="x",'Capacity Backing (Hide)2'!CB$9,0)</f>
        <v>0</v>
      </c>
      <c r="CC24" cm="1">
        <f t="array" ref="CC24">IF(INDEX('Capacity Summary'!$H$36:$BG$136,COLUMN(CB12),ROW(CB12))="x",'Capacity Backing (Hide)2'!CC$9,0)</f>
        <v>0</v>
      </c>
      <c r="CD24" cm="1">
        <f t="array" ref="CD24">IF(INDEX('Capacity Summary'!$H$36:$BG$136,COLUMN(CC12),ROW(CC12))="x",'Capacity Backing (Hide)2'!CD$9,0)</f>
        <v>0</v>
      </c>
      <c r="CE24" cm="1">
        <f t="array" ref="CE24">IF(INDEX('Capacity Summary'!$H$36:$BG$136,COLUMN(CD12),ROW(CD12))="x",'Capacity Backing (Hide)2'!CE$9,0)</f>
        <v>0</v>
      </c>
      <c r="CF24" cm="1">
        <f t="array" ref="CF24">IF(INDEX('Capacity Summary'!$H$36:$BG$136,COLUMN(CE12),ROW(CE12))="x",'Capacity Backing (Hide)2'!CF$9,0)</f>
        <v>0</v>
      </c>
      <c r="CG24" cm="1">
        <f t="array" ref="CG24">IF(INDEX('Capacity Summary'!$H$36:$BG$136,COLUMN(CF12),ROW(CF12))="x",'Capacity Backing (Hide)2'!CG$9,0)</f>
        <v>0</v>
      </c>
      <c r="CH24" cm="1">
        <f t="array" ref="CH24">IF(INDEX('Capacity Summary'!$H$36:$BG$136,COLUMN(CG12),ROW(CG12))="x",'Capacity Backing (Hide)2'!CH$9,0)</f>
        <v>0</v>
      </c>
      <c r="CI24" cm="1">
        <f t="array" ref="CI24">IF(INDEX('Capacity Summary'!$H$36:$BG$136,COLUMN(CH12),ROW(CH12))="x",'Capacity Backing (Hide)2'!CI$9,0)</f>
        <v>0</v>
      </c>
      <c r="CJ24" cm="1">
        <f t="array" ref="CJ24">IF(INDEX('Capacity Summary'!$H$36:$BG$136,COLUMN(CI12),ROW(CI12))="x",'Capacity Backing (Hide)2'!CJ$9,0)</f>
        <v>0</v>
      </c>
      <c r="CK24" cm="1">
        <f t="array" ref="CK24">IF(INDEX('Capacity Summary'!$H$36:$BG$136,COLUMN(CJ12),ROW(CJ12))="x",'Capacity Backing (Hide)2'!CK$9,0)</f>
        <v>0</v>
      </c>
      <c r="CL24" cm="1">
        <f t="array" ref="CL24">IF(INDEX('Capacity Summary'!$H$36:$BG$136,COLUMN(CK12),ROW(CK12))="x",'Capacity Backing (Hide)2'!CL$9,0)</f>
        <v>0</v>
      </c>
      <c r="CM24" cm="1">
        <f t="array" ref="CM24">IF(INDEX('Capacity Summary'!$H$36:$BG$136,COLUMN(CL12),ROW(CL12))="x",'Capacity Backing (Hide)2'!CM$9,0)</f>
        <v>0</v>
      </c>
      <c r="CN24" cm="1">
        <f t="array" ref="CN24">IF(INDEX('Capacity Summary'!$H$36:$BG$136,COLUMN(CM12),ROW(CM12))="x",'Capacity Backing (Hide)2'!CN$9,0)</f>
        <v>0</v>
      </c>
      <c r="CO24" cm="1">
        <f t="array" ref="CO24">IF(INDEX('Capacity Summary'!$H$36:$BG$136,COLUMN(CN12),ROW(CN12))="x",'Capacity Backing (Hide)2'!CO$9,0)</f>
        <v>0</v>
      </c>
      <c r="CP24" cm="1">
        <f t="array" ref="CP24">IF(INDEX('Capacity Summary'!$H$36:$BG$136,COLUMN(CO12),ROW(CO12))="x",'Capacity Backing (Hide)2'!CP$9,0)</f>
        <v>0</v>
      </c>
      <c r="CQ24" cm="1">
        <f t="array" ref="CQ24">IF(INDEX('Capacity Summary'!$H$36:$BG$136,COLUMN(CP12),ROW(CP12))="x",'Capacity Backing (Hide)2'!CQ$9,0)</f>
        <v>0</v>
      </c>
      <c r="CR24" cm="1">
        <f t="array" ref="CR24">IF(INDEX('Capacity Summary'!$H$36:$BG$136,COLUMN(CQ12),ROW(CQ12))="x",'Capacity Backing (Hide)2'!CR$9,0)</f>
        <v>0</v>
      </c>
      <c r="CS24" cm="1">
        <f t="array" ref="CS24">IF(INDEX('Capacity Summary'!$H$36:$BG$136,COLUMN(CR12),ROW(CR12))="x",'Capacity Backing (Hide)2'!CS$9,0)</f>
        <v>0</v>
      </c>
      <c r="CT24" cm="1">
        <f t="array" ref="CT24">IF(INDEX('Capacity Summary'!$H$36:$BG$136,COLUMN(CS12),ROW(CS12))="x",'Capacity Backing (Hide)2'!CT$9,0)</f>
        <v>0</v>
      </c>
      <c r="CU24" cm="1">
        <f t="array" ref="CU24">IF(INDEX('Capacity Summary'!$H$36:$BG$136,COLUMN(CT12),ROW(CT12))="x",'Capacity Backing (Hide)2'!CU$9,0)</f>
        <v>0</v>
      </c>
      <c r="CV24" cm="1">
        <f t="array" ref="CV24">IF(INDEX('Capacity Summary'!$H$36:$BG$136,COLUMN(CU12),ROW(CU12))="x",'Capacity Backing (Hide)2'!CV$9,0)</f>
        <v>0</v>
      </c>
      <c r="CW24" cm="1">
        <f t="array" ref="CW24">IF(INDEX('Capacity Summary'!$H$36:$BG$136,COLUMN(CV12),ROW(CV12))="x",'Capacity Backing (Hide)2'!CW$9,0)</f>
        <v>0</v>
      </c>
    </row>
    <row r="25" spans="1:101" x14ac:dyDescent="0.25">
      <c r="A25" s="2">
        <f ca="1">'Required Capacity (Hide)'!E17</f>
        <v>44312</v>
      </c>
      <c r="B25" cm="1">
        <f t="array" ref="B25">IF(INDEX('Capacity Summary'!$H$36:$BG$136,COLUMN(A13),ROW(A13))="x",'Capacity Backing (Hide)2'!B$9,0)</f>
        <v>0</v>
      </c>
      <c r="C25" cm="1">
        <f t="array" ref="C25">IF(INDEX('Capacity Summary'!$H$36:$BG$136,COLUMN(B13),ROW(B13))="x",'Capacity Backing (Hide)2'!C$9,0)</f>
        <v>0</v>
      </c>
      <c r="D25" cm="1">
        <f t="array" ref="D25">IF(INDEX('Capacity Summary'!$H$36:$BG$136,COLUMN(C13),ROW(C13))="x",'Capacity Backing (Hide)2'!D$9,0)</f>
        <v>0</v>
      </c>
      <c r="E25" cm="1">
        <f t="array" ref="E25">IF(INDEX('Capacity Summary'!$H$36:$BG$136,COLUMN(D13),ROW(D13))="x",'Capacity Backing (Hide)2'!E$9,0)</f>
        <v>0</v>
      </c>
      <c r="F25" cm="1">
        <f t="array" ref="F25">IF(INDEX('Capacity Summary'!$H$36:$BG$136,COLUMN(E13),ROW(E13))="x",'Capacity Backing (Hide)2'!F$9,0)</f>
        <v>0</v>
      </c>
      <c r="G25" cm="1">
        <f t="array" ref="G25">IF(INDEX('Capacity Summary'!$H$36:$BG$136,COLUMN(F13),ROW(F13))="x",'Capacity Backing (Hide)2'!G$9,0)</f>
        <v>0</v>
      </c>
      <c r="H25" cm="1">
        <f t="array" ref="H25">IF(INDEX('Capacity Summary'!$H$36:$BG$136,COLUMN(G13),ROW(G13))="x",'Capacity Backing (Hide)2'!H$9,0)</f>
        <v>0</v>
      </c>
      <c r="I25" cm="1">
        <f t="array" ref="I25">IF(INDEX('Capacity Summary'!$H$36:$BG$136,COLUMN(H13),ROW(H13))="x",'Capacity Backing (Hide)2'!I$9,0)</f>
        <v>0</v>
      </c>
      <c r="J25" cm="1">
        <f t="array" ref="J25">IF(INDEX('Capacity Summary'!$H$36:$BG$136,COLUMN(I13),ROW(I13))="x",'Capacity Backing (Hide)2'!J$9,0)</f>
        <v>0</v>
      </c>
      <c r="K25" cm="1">
        <f t="array" ref="K25">IF(INDEX('Capacity Summary'!$H$36:$BG$136,COLUMN(J13),ROW(J13))="x",'Capacity Backing (Hide)2'!K$9,0)</f>
        <v>0</v>
      </c>
      <c r="L25" cm="1">
        <f t="array" ref="L25">IF(INDEX('Capacity Summary'!$H$36:$BG$136,COLUMN(K13),ROW(K13))="x",'Capacity Backing (Hide)2'!L$9,0)</f>
        <v>0</v>
      </c>
      <c r="M25" cm="1">
        <f t="array" ref="M25">IF(INDEX('Capacity Summary'!$H$36:$BG$136,COLUMN(L13),ROW(L13))="x",'Capacity Backing (Hide)2'!M$9,0)</f>
        <v>0</v>
      </c>
      <c r="N25" cm="1">
        <f t="array" ref="N25">IF(INDEX('Capacity Summary'!$H$36:$BG$136,COLUMN(M13),ROW(M13))="x",'Capacity Backing (Hide)2'!N$9,0)</f>
        <v>0</v>
      </c>
      <c r="O25" cm="1">
        <f t="array" ref="O25">IF(INDEX('Capacity Summary'!$H$36:$BG$136,COLUMN(N13),ROW(N13))="x",'Capacity Backing (Hide)2'!O$9,0)</f>
        <v>0</v>
      </c>
      <c r="P25" cm="1">
        <f t="array" ref="P25">IF(INDEX('Capacity Summary'!$H$36:$BG$136,COLUMN(O13),ROW(O13))="x",'Capacity Backing (Hide)2'!P$9,0)</f>
        <v>0</v>
      </c>
      <c r="Q25" cm="1">
        <f t="array" ref="Q25">IF(INDEX('Capacity Summary'!$H$36:$BG$136,COLUMN(P13),ROW(P13))="x",'Capacity Backing (Hide)2'!Q$9,0)</f>
        <v>0</v>
      </c>
      <c r="R25" cm="1">
        <f t="array" ref="R25">IF(INDEX('Capacity Summary'!$H$36:$BG$136,COLUMN(Q13),ROW(Q13))="x",'Capacity Backing (Hide)2'!R$9,0)</f>
        <v>0</v>
      </c>
      <c r="S25" cm="1">
        <f t="array" ref="S25">IF(INDEX('Capacity Summary'!$H$36:$BG$136,COLUMN(R13),ROW(R13))="x",'Capacity Backing (Hide)2'!S$9,0)</f>
        <v>0</v>
      </c>
      <c r="T25" cm="1">
        <f t="array" ref="T25">IF(INDEX('Capacity Summary'!$H$36:$BG$136,COLUMN(S13),ROW(S13))="x",'Capacity Backing (Hide)2'!T$9,0)</f>
        <v>0</v>
      </c>
      <c r="U25" cm="1">
        <f t="array" ref="U25">IF(INDEX('Capacity Summary'!$H$36:$BG$136,COLUMN(T13),ROW(T13))="x",'Capacity Backing (Hide)2'!U$9,0)</f>
        <v>0</v>
      </c>
      <c r="V25" cm="1">
        <f t="array" ref="V25">IF(INDEX('Capacity Summary'!$H$36:$BG$136,COLUMN(U13),ROW(U13))="x",'Capacity Backing (Hide)2'!V$9,0)</f>
        <v>0</v>
      </c>
      <c r="W25" cm="1">
        <f t="array" ref="W25">IF(INDEX('Capacity Summary'!$H$36:$BG$136,COLUMN(V13),ROW(V13))="x",'Capacity Backing (Hide)2'!W$9,0)</f>
        <v>0</v>
      </c>
      <c r="X25" cm="1">
        <f t="array" ref="X25">IF(INDEX('Capacity Summary'!$H$36:$BG$136,COLUMN(W13),ROW(W13))="x",'Capacity Backing (Hide)2'!X$9,0)</f>
        <v>0</v>
      </c>
      <c r="Y25" cm="1">
        <f t="array" ref="Y25">IF(INDEX('Capacity Summary'!$H$36:$BG$136,COLUMN(X13),ROW(X13))="x",'Capacity Backing (Hide)2'!Y$9,0)</f>
        <v>0</v>
      </c>
      <c r="Z25" cm="1">
        <f t="array" ref="Z25">IF(INDEX('Capacity Summary'!$H$36:$BG$136,COLUMN(Y13),ROW(Y13))="x",'Capacity Backing (Hide)2'!Z$9,0)</f>
        <v>0</v>
      </c>
      <c r="AA25" cm="1">
        <f t="array" ref="AA25">IF(INDEX('Capacity Summary'!$H$36:$BG$136,COLUMN(Z13),ROW(Z13))="x",'Capacity Backing (Hide)2'!AA$9,0)</f>
        <v>0</v>
      </c>
      <c r="AB25" cm="1">
        <f t="array" ref="AB25">IF(INDEX('Capacity Summary'!$H$36:$BG$136,COLUMN(AA13),ROW(AA13))="x",'Capacity Backing (Hide)2'!AB$9,0)</f>
        <v>0</v>
      </c>
      <c r="AC25" cm="1">
        <f t="array" ref="AC25">IF(INDEX('Capacity Summary'!$H$36:$BG$136,COLUMN(AB13),ROW(AB13))="x",'Capacity Backing (Hide)2'!AC$9,0)</f>
        <v>0</v>
      </c>
      <c r="AD25" cm="1">
        <f t="array" ref="AD25">IF(INDEX('Capacity Summary'!$H$36:$BG$136,COLUMN(AC13),ROW(AC13))="x",'Capacity Backing (Hide)2'!AD$9,0)</f>
        <v>0</v>
      </c>
      <c r="AE25" cm="1">
        <f t="array" ref="AE25">IF(INDEX('Capacity Summary'!$H$36:$BG$136,COLUMN(AD13),ROW(AD13))="x",'Capacity Backing (Hide)2'!AE$9,0)</f>
        <v>0</v>
      </c>
      <c r="AF25" cm="1">
        <f t="array" ref="AF25">IF(INDEX('Capacity Summary'!$H$36:$BG$136,COLUMN(AE13),ROW(AE13))="x",'Capacity Backing (Hide)2'!AF$9,0)</f>
        <v>0</v>
      </c>
      <c r="AG25" cm="1">
        <f t="array" ref="AG25">IF(INDEX('Capacity Summary'!$H$36:$BG$136,COLUMN(AF13),ROW(AF13))="x",'Capacity Backing (Hide)2'!AG$9,0)</f>
        <v>0</v>
      </c>
      <c r="AH25" cm="1">
        <f t="array" ref="AH25">IF(INDEX('Capacity Summary'!$H$36:$BG$136,COLUMN(AG13),ROW(AG13))="x",'Capacity Backing (Hide)2'!AH$9,0)</f>
        <v>0</v>
      </c>
      <c r="AI25" cm="1">
        <f t="array" ref="AI25">IF(INDEX('Capacity Summary'!$H$36:$BG$136,COLUMN(AH13),ROW(AH13))="x",'Capacity Backing (Hide)2'!AI$9,0)</f>
        <v>0</v>
      </c>
      <c r="AJ25" cm="1">
        <f t="array" ref="AJ25">IF(INDEX('Capacity Summary'!$H$36:$BG$136,COLUMN(AI13),ROW(AI13))="x",'Capacity Backing (Hide)2'!AJ$9,0)</f>
        <v>0</v>
      </c>
      <c r="AK25" cm="1">
        <f t="array" ref="AK25">IF(INDEX('Capacity Summary'!$H$36:$BG$136,COLUMN(AJ13),ROW(AJ13))="x",'Capacity Backing (Hide)2'!AK$9,0)</f>
        <v>0</v>
      </c>
      <c r="AL25" cm="1">
        <f t="array" ref="AL25">IF(INDEX('Capacity Summary'!$H$36:$BG$136,COLUMN(AK13),ROW(AK13))="x",'Capacity Backing (Hide)2'!AL$9,0)</f>
        <v>0</v>
      </c>
      <c r="AM25" cm="1">
        <f t="array" ref="AM25">IF(INDEX('Capacity Summary'!$H$36:$BG$136,COLUMN(AL13),ROW(AL13))="x",'Capacity Backing (Hide)2'!AM$9,0)</f>
        <v>0</v>
      </c>
      <c r="AN25" cm="1">
        <f t="array" ref="AN25">IF(INDEX('Capacity Summary'!$H$36:$BG$136,COLUMN(AM13),ROW(AM13))="x",'Capacity Backing (Hide)2'!AN$9,0)</f>
        <v>0</v>
      </c>
      <c r="AO25" cm="1">
        <f t="array" ref="AO25">IF(INDEX('Capacity Summary'!$H$36:$BG$136,COLUMN(AN13),ROW(AN13))="x",'Capacity Backing (Hide)2'!AO$9,0)</f>
        <v>0</v>
      </c>
      <c r="AP25" cm="1">
        <f t="array" ref="AP25">IF(INDEX('Capacity Summary'!$H$36:$BG$136,COLUMN(AO13),ROW(AO13))="x",'Capacity Backing (Hide)2'!AP$9,0)</f>
        <v>0</v>
      </c>
      <c r="AQ25" cm="1">
        <f t="array" ref="AQ25">IF(INDEX('Capacity Summary'!$H$36:$BG$136,COLUMN(AP13),ROW(AP13))="x",'Capacity Backing (Hide)2'!AQ$9,0)</f>
        <v>0</v>
      </c>
      <c r="AR25" cm="1">
        <f t="array" ref="AR25">IF(INDEX('Capacity Summary'!$H$36:$BG$136,COLUMN(AQ13),ROW(AQ13))="x",'Capacity Backing (Hide)2'!AR$9,0)</f>
        <v>0</v>
      </c>
      <c r="AS25" cm="1">
        <f t="array" ref="AS25">IF(INDEX('Capacity Summary'!$H$36:$BG$136,COLUMN(AR13),ROW(AR13))="x",'Capacity Backing (Hide)2'!AS$9,0)</f>
        <v>0</v>
      </c>
      <c r="AT25" cm="1">
        <f t="array" ref="AT25">IF(INDEX('Capacity Summary'!$H$36:$BG$136,COLUMN(AS13),ROW(AS13))="x",'Capacity Backing (Hide)2'!AT$9,0)</f>
        <v>0</v>
      </c>
      <c r="AU25" cm="1">
        <f t="array" ref="AU25">IF(INDEX('Capacity Summary'!$H$36:$BG$136,COLUMN(AT13),ROW(AT13))="x",'Capacity Backing (Hide)2'!AU$9,0)</f>
        <v>0</v>
      </c>
      <c r="AV25" cm="1">
        <f t="array" ref="AV25">IF(INDEX('Capacity Summary'!$H$36:$BG$136,COLUMN(AU13),ROW(AU13))="x",'Capacity Backing (Hide)2'!AV$9,0)</f>
        <v>0</v>
      </c>
      <c r="AW25" cm="1">
        <f t="array" ref="AW25">IF(INDEX('Capacity Summary'!$H$36:$BG$136,COLUMN(AV13),ROW(AV13))="x",'Capacity Backing (Hide)2'!AW$9,0)</f>
        <v>0</v>
      </c>
      <c r="AX25" cm="1">
        <f t="array" ref="AX25">IF(INDEX('Capacity Summary'!$H$36:$BG$136,COLUMN(AW13),ROW(AW13))="x",'Capacity Backing (Hide)2'!AX$9,0)</f>
        <v>0</v>
      </c>
      <c r="AY25" cm="1">
        <f t="array" ref="AY25">IF(INDEX('Capacity Summary'!$H$36:$BG$136,COLUMN(AX13),ROW(AX13))="x",'Capacity Backing (Hide)2'!AY$9,0)</f>
        <v>0</v>
      </c>
      <c r="AZ25" cm="1">
        <f t="array" ref="AZ25">IF(INDEX('Capacity Summary'!$H$36:$BG$136,COLUMN(AY13),ROW(AY13))="x",'Capacity Backing (Hide)2'!AZ$9,0)</f>
        <v>0</v>
      </c>
      <c r="BA25" cm="1">
        <f t="array" ref="BA25">IF(INDEX('Capacity Summary'!$H$36:$BG$136,COLUMN(AZ13),ROW(AZ13))="x",'Capacity Backing (Hide)2'!BA$9,0)</f>
        <v>0</v>
      </c>
      <c r="BB25" cm="1">
        <f t="array" ref="BB25">IF(INDEX('Capacity Summary'!$H$36:$BG$136,COLUMN(BA13),ROW(BA13))="x",'Capacity Backing (Hide)2'!BB$9,0)</f>
        <v>0</v>
      </c>
      <c r="BC25" cm="1">
        <f t="array" ref="BC25">IF(INDEX('Capacity Summary'!$H$36:$BG$136,COLUMN(BB13),ROW(BB13))="x",'Capacity Backing (Hide)2'!BC$9,0)</f>
        <v>0</v>
      </c>
      <c r="BD25" cm="1">
        <f t="array" ref="BD25">IF(INDEX('Capacity Summary'!$H$36:$BG$136,COLUMN(BC13),ROW(BC13))="x",'Capacity Backing (Hide)2'!BD$9,0)</f>
        <v>0</v>
      </c>
      <c r="BE25" cm="1">
        <f t="array" ref="BE25">IF(INDEX('Capacity Summary'!$H$36:$BG$136,COLUMN(BD13),ROW(BD13))="x",'Capacity Backing (Hide)2'!BE$9,0)</f>
        <v>0</v>
      </c>
      <c r="BF25" cm="1">
        <f t="array" ref="BF25">IF(INDEX('Capacity Summary'!$H$36:$BG$136,COLUMN(BE13),ROW(BE13))="x",'Capacity Backing (Hide)2'!BF$9,0)</f>
        <v>0</v>
      </c>
      <c r="BG25" cm="1">
        <f t="array" ref="BG25">IF(INDEX('Capacity Summary'!$H$36:$BG$136,COLUMN(BF13),ROW(BF13))="x",'Capacity Backing (Hide)2'!BG$9,0)</f>
        <v>0</v>
      </c>
      <c r="BH25" cm="1">
        <f t="array" ref="BH25">IF(INDEX('Capacity Summary'!$H$36:$BG$136,COLUMN(BG13),ROW(BG13))="x",'Capacity Backing (Hide)2'!BH$9,0)</f>
        <v>0</v>
      </c>
      <c r="BI25" cm="1">
        <f t="array" ref="BI25">IF(INDEX('Capacity Summary'!$H$36:$BG$136,COLUMN(BH13),ROW(BH13))="x",'Capacity Backing (Hide)2'!BI$9,0)</f>
        <v>0</v>
      </c>
      <c r="BJ25" cm="1">
        <f t="array" ref="BJ25">IF(INDEX('Capacity Summary'!$H$36:$BG$136,COLUMN(BI13),ROW(BI13))="x",'Capacity Backing (Hide)2'!BJ$9,0)</f>
        <v>0</v>
      </c>
      <c r="BK25" cm="1">
        <f t="array" ref="BK25">IF(INDEX('Capacity Summary'!$H$36:$BG$136,COLUMN(BJ13),ROW(BJ13))="x",'Capacity Backing (Hide)2'!BK$9,0)</f>
        <v>0</v>
      </c>
      <c r="BL25" cm="1">
        <f t="array" ref="BL25">IF(INDEX('Capacity Summary'!$H$36:$BG$136,COLUMN(BK13),ROW(BK13))="x",'Capacity Backing (Hide)2'!BL$9,0)</f>
        <v>0</v>
      </c>
      <c r="BM25" cm="1">
        <f t="array" ref="BM25">IF(INDEX('Capacity Summary'!$H$36:$BG$136,COLUMN(BL13),ROW(BL13))="x",'Capacity Backing (Hide)2'!BM$9,0)</f>
        <v>0</v>
      </c>
      <c r="BN25" cm="1">
        <f t="array" ref="BN25">IF(INDEX('Capacity Summary'!$H$36:$BG$136,COLUMN(BM13),ROW(BM13))="x",'Capacity Backing (Hide)2'!BN$9,0)</f>
        <v>0</v>
      </c>
      <c r="BO25" cm="1">
        <f t="array" ref="BO25">IF(INDEX('Capacity Summary'!$H$36:$BG$136,COLUMN(BN13),ROW(BN13))="x",'Capacity Backing (Hide)2'!BO$9,0)</f>
        <v>0</v>
      </c>
      <c r="BP25" cm="1">
        <f t="array" ref="BP25">IF(INDEX('Capacity Summary'!$H$36:$BG$136,COLUMN(BO13),ROW(BO13))="x",'Capacity Backing (Hide)2'!BP$9,0)</f>
        <v>0</v>
      </c>
      <c r="BQ25" cm="1">
        <f t="array" ref="BQ25">IF(INDEX('Capacity Summary'!$H$36:$BG$136,COLUMN(BP13),ROW(BP13))="x",'Capacity Backing (Hide)2'!BQ$9,0)</f>
        <v>0</v>
      </c>
      <c r="BR25" cm="1">
        <f t="array" ref="BR25">IF(INDEX('Capacity Summary'!$H$36:$BG$136,COLUMN(BQ13),ROW(BQ13))="x",'Capacity Backing (Hide)2'!BR$9,0)</f>
        <v>0</v>
      </c>
      <c r="BS25" cm="1">
        <f t="array" ref="BS25">IF(INDEX('Capacity Summary'!$H$36:$BG$136,COLUMN(BR13),ROW(BR13))="x",'Capacity Backing (Hide)2'!BS$9,0)</f>
        <v>0</v>
      </c>
      <c r="BT25" cm="1">
        <f t="array" ref="BT25">IF(INDEX('Capacity Summary'!$H$36:$BG$136,COLUMN(BS13),ROW(BS13))="x",'Capacity Backing (Hide)2'!BT$9,0)</f>
        <v>0</v>
      </c>
      <c r="BU25" cm="1">
        <f t="array" ref="BU25">IF(INDEX('Capacity Summary'!$H$36:$BG$136,COLUMN(BT13),ROW(BT13))="x",'Capacity Backing (Hide)2'!BU$9,0)</f>
        <v>0</v>
      </c>
      <c r="BV25" cm="1">
        <f t="array" ref="BV25">IF(INDEX('Capacity Summary'!$H$36:$BG$136,COLUMN(BU13),ROW(BU13))="x",'Capacity Backing (Hide)2'!BV$9,0)</f>
        <v>0</v>
      </c>
      <c r="BW25" cm="1">
        <f t="array" ref="BW25">IF(INDEX('Capacity Summary'!$H$36:$BG$136,COLUMN(BV13),ROW(BV13))="x",'Capacity Backing (Hide)2'!BW$9,0)</f>
        <v>0</v>
      </c>
      <c r="BX25" cm="1">
        <f t="array" ref="BX25">IF(INDEX('Capacity Summary'!$H$36:$BG$136,COLUMN(BW13),ROW(BW13))="x",'Capacity Backing (Hide)2'!BX$9,0)</f>
        <v>0</v>
      </c>
      <c r="BY25" cm="1">
        <f t="array" ref="BY25">IF(INDEX('Capacity Summary'!$H$36:$BG$136,COLUMN(BX13),ROW(BX13))="x",'Capacity Backing (Hide)2'!BY$9,0)</f>
        <v>0</v>
      </c>
      <c r="BZ25" cm="1">
        <f t="array" ref="BZ25">IF(INDEX('Capacity Summary'!$H$36:$BG$136,COLUMN(BY13),ROW(BY13))="x",'Capacity Backing (Hide)2'!BZ$9,0)</f>
        <v>0</v>
      </c>
      <c r="CA25" cm="1">
        <f t="array" ref="CA25">IF(INDEX('Capacity Summary'!$H$36:$BG$136,COLUMN(BZ13),ROW(BZ13))="x",'Capacity Backing (Hide)2'!CA$9,0)</f>
        <v>0</v>
      </c>
      <c r="CB25" cm="1">
        <f t="array" ref="CB25">IF(INDEX('Capacity Summary'!$H$36:$BG$136,COLUMN(CA13),ROW(CA13))="x",'Capacity Backing (Hide)2'!CB$9,0)</f>
        <v>0</v>
      </c>
      <c r="CC25" cm="1">
        <f t="array" ref="CC25">IF(INDEX('Capacity Summary'!$H$36:$BG$136,COLUMN(CB13),ROW(CB13))="x",'Capacity Backing (Hide)2'!CC$9,0)</f>
        <v>0</v>
      </c>
      <c r="CD25" cm="1">
        <f t="array" ref="CD25">IF(INDEX('Capacity Summary'!$H$36:$BG$136,COLUMN(CC13),ROW(CC13))="x",'Capacity Backing (Hide)2'!CD$9,0)</f>
        <v>0</v>
      </c>
      <c r="CE25" cm="1">
        <f t="array" ref="CE25">IF(INDEX('Capacity Summary'!$H$36:$BG$136,COLUMN(CD13),ROW(CD13))="x",'Capacity Backing (Hide)2'!CE$9,0)</f>
        <v>0</v>
      </c>
      <c r="CF25" cm="1">
        <f t="array" ref="CF25">IF(INDEX('Capacity Summary'!$H$36:$BG$136,COLUMN(CE13),ROW(CE13))="x",'Capacity Backing (Hide)2'!CF$9,0)</f>
        <v>0</v>
      </c>
      <c r="CG25" cm="1">
        <f t="array" ref="CG25">IF(INDEX('Capacity Summary'!$H$36:$BG$136,COLUMN(CF13),ROW(CF13))="x",'Capacity Backing (Hide)2'!CG$9,0)</f>
        <v>0</v>
      </c>
      <c r="CH25" cm="1">
        <f t="array" ref="CH25">IF(INDEX('Capacity Summary'!$H$36:$BG$136,COLUMN(CG13),ROW(CG13))="x",'Capacity Backing (Hide)2'!CH$9,0)</f>
        <v>0</v>
      </c>
      <c r="CI25" cm="1">
        <f t="array" ref="CI25">IF(INDEX('Capacity Summary'!$H$36:$BG$136,COLUMN(CH13),ROW(CH13))="x",'Capacity Backing (Hide)2'!CI$9,0)</f>
        <v>0</v>
      </c>
      <c r="CJ25" cm="1">
        <f t="array" ref="CJ25">IF(INDEX('Capacity Summary'!$H$36:$BG$136,COLUMN(CI13),ROW(CI13))="x",'Capacity Backing (Hide)2'!CJ$9,0)</f>
        <v>0</v>
      </c>
      <c r="CK25" cm="1">
        <f t="array" ref="CK25">IF(INDEX('Capacity Summary'!$H$36:$BG$136,COLUMN(CJ13),ROW(CJ13))="x",'Capacity Backing (Hide)2'!CK$9,0)</f>
        <v>0</v>
      </c>
      <c r="CL25" cm="1">
        <f t="array" ref="CL25">IF(INDEX('Capacity Summary'!$H$36:$BG$136,COLUMN(CK13),ROW(CK13))="x",'Capacity Backing (Hide)2'!CL$9,0)</f>
        <v>0</v>
      </c>
      <c r="CM25" cm="1">
        <f t="array" ref="CM25">IF(INDEX('Capacity Summary'!$H$36:$BG$136,COLUMN(CL13),ROW(CL13))="x",'Capacity Backing (Hide)2'!CM$9,0)</f>
        <v>0</v>
      </c>
      <c r="CN25" cm="1">
        <f t="array" ref="CN25">IF(INDEX('Capacity Summary'!$H$36:$BG$136,COLUMN(CM13),ROW(CM13))="x",'Capacity Backing (Hide)2'!CN$9,0)</f>
        <v>0</v>
      </c>
      <c r="CO25" cm="1">
        <f t="array" ref="CO25">IF(INDEX('Capacity Summary'!$H$36:$BG$136,COLUMN(CN13),ROW(CN13))="x",'Capacity Backing (Hide)2'!CO$9,0)</f>
        <v>0</v>
      </c>
      <c r="CP25" cm="1">
        <f t="array" ref="CP25">IF(INDEX('Capacity Summary'!$H$36:$BG$136,COLUMN(CO13),ROW(CO13))="x",'Capacity Backing (Hide)2'!CP$9,0)</f>
        <v>0</v>
      </c>
      <c r="CQ25" cm="1">
        <f t="array" ref="CQ25">IF(INDEX('Capacity Summary'!$H$36:$BG$136,COLUMN(CP13),ROW(CP13))="x",'Capacity Backing (Hide)2'!CQ$9,0)</f>
        <v>0</v>
      </c>
      <c r="CR25" cm="1">
        <f t="array" ref="CR25">IF(INDEX('Capacity Summary'!$H$36:$BG$136,COLUMN(CQ13),ROW(CQ13))="x",'Capacity Backing (Hide)2'!CR$9,0)</f>
        <v>0</v>
      </c>
      <c r="CS25" cm="1">
        <f t="array" ref="CS25">IF(INDEX('Capacity Summary'!$H$36:$BG$136,COLUMN(CR13),ROW(CR13))="x",'Capacity Backing (Hide)2'!CS$9,0)</f>
        <v>0</v>
      </c>
      <c r="CT25" cm="1">
        <f t="array" ref="CT25">IF(INDEX('Capacity Summary'!$H$36:$BG$136,COLUMN(CS13),ROW(CS13))="x",'Capacity Backing (Hide)2'!CT$9,0)</f>
        <v>0</v>
      </c>
      <c r="CU25" cm="1">
        <f t="array" ref="CU25">IF(INDEX('Capacity Summary'!$H$36:$BG$136,COLUMN(CT13),ROW(CT13))="x",'Capacity Backing (Hide)2'!CU$9,0)</f>
        <v>0</v>
      </c>
      <c r="CV25" cm="1">
        <f t="array" ref="CV25">IF(INDEX('Capacity Summary'!$H$36:$BG$136,COLUMN(CU13),ROW(CU13))="x",'Capacity Backing (Hide)2'!CV$9,0)</f>
        <v>0</v>
      </c>
      <c r="CW25" cm="1">
        <f t="array" ref="CW25">IF(INDEX('Capacity Summary'!$H$36:$BG$136,COLUMN(CV13),ROW(CV13))="x",'Capacity Backing (Hide)2'!CW$9,0)</f>
        <v>0</v>
      </c>
    </row>
    <row r="26" spans="1:101" x14ac:dyDescent="0.25">
      <c r="A26" s="2">
        <f ca="1">'Required Capacity (Hide)'!E18</f>
        <v>44319</v>
      </c>
      <c r="B26" cm="1">
        <f t="array" ref="B26">IF(INDEX('Capacity Summary'!$H$36:$BG$136,COLUMN(A14),ROW(A14))="x",'Capacity Backing (Hide)2'!B$9,0)</f>
        <v>0</v>
      </c>
      <c r="C26" cm="1">
        <f t="array" ref="C26">IF(INDEX('Capacity Summary'!$H$36:$BG$136,COLUMN(B14),ROW(B14))="x",'Capacity Backing (Hide)2'!C$9,0)</f>
        <v>0</v>
      </c>
      <c r="D26" cm="1">
        <f t="array" ref="D26">IF(INDEX('Capacity Summary'!$H$36:$BG$136,COLUMN(C14),ROW(C14))="x",'Capacity Backing (Hide)2'!D$9,0)</f>
        <v>0</v>
      </c>
      <c r="E26" cm="1">
        <f t="array" ref="E26">IF(INDEX('Capacity Summary'!$H$36:$BG$136,COLUMN(D14),ROW(D14))="x",'Capacity Backing (Hide)2'!E$9,0)</f>
        <v>0</v>
      </c>
      <c r="F26" cm="1">
        <f t="array" ref="F26">IF(INDEX('Capacity Summary'!$H$36:$BG$136,COLUMN(E14),ROW(E14))="x",'Capacity Backing (Hide)2'!F$9,0)</f>
        <v>0</v>
      </c>
      <c r="G26" cm="1">
        <f t="array" ref="G26">IF(INDEX('Capacity Summary'!$H$36:$BG$136,COLUMN(F14),ROW(F14))="x",'Capacity Backing (Hide)2'!G$9,0)</f>
        <v>0</v>
      </c>
      <c r="H26" cm="1">
        <f t="array" ref="H26">IF(INDEX('Capacity Summary'!$H$36:$BG$136,COLUMN(G14),ROW(G14))="x",'Capacity Backing (Hide)2'!H$9,0)</f>
        <v>0</v>
      </c>
      <c r="I26" cm="1">
        <f t="array" ref="I26">IF(INDEX('Capacity Summary'!$H$36:$BG$136,COLUMN(H14),ROW(H14))="x",'Capacity Backing (Hide)2'!I$9,0)</f>
        <v>0</v>
      </c>
      <c r="J26" cm="1">
        <f t="array" ref="J26">IF(INDEX('Capacity Summary'!$H$36:$BG$136,COLUMN(I14),ROW(I14))="x",'Capacity Backing (Hide)2'!J$9,0)</f>
        <v>0</v>
      </c>
      <c r="K26" cm="1">
        <f t="array" ref="K26">IF(INDEX('Capacity Summary'!$H$36:$BG$136,COLUMN(J14),ROW(J14))="x",'Capacity Backing (Hide)2'!K$9,0)</f>
        <v>0</v>
      </c>
      <c r="L26" cm="1">
        <f t="array" ref="L26">IF(INDEX('Capacity Summary'!$H$36:$BG$136,COLUMN(K14),ROW(K14))="x",'Capacity Backing (Hide)2'!L$9,0)</f>
        <v>0</v>
      </c>
      <c r="M26" cm="1">
        <f t="array" ref="M26">IF(INDEX('Capacity Summary'!$H$36:$BG$136,COLUMN(L14),ROW(L14))="x",'Capacity Backing (Hide)2'!M$9,0)</f>
        <v>0</v>
      </c>
      <c r="N26" cm="1">
        <f t="array" ref="N26">IF(INDEX('Capacity Summary'!$H$36:$BG$136,COLUMN(M14),ROW(M14))="x",'Capacity Backing (Hide)2'!N$9,0)</f>
        <v>0</v>
      </c>
      <c r="O26" cm="1">
        <f t="array" ref="O26">IF(INDEX('Capacity Summary'!$H$36:$BG$136,COLUMN(N14),ROW(N14))="x",'Capacity Backing (Hide)2'!O$9,0)</f>
        <v>0</v>
      </c>
      <c r="P26" cm="1">
        <f t="array" ref="P26">IF(INDEX('Capacity Summary'!$H$36:$BG$136,COLUMN(O14),ROW(O14))="x",'Capacity Backing (Hide)2'!P$9,0)</f>
        <v>0</v>
      </c>
      <c r="Q26" cm="1">
        <f t="array" ref="Q26">IF(INDEX('Capacity Summary'!$H$36:$BG$136,COLUMN(P14),ROW(P14))="x",'Capacity Backing (Hide)2'!Q$9,0)</f>
        <v>0</v>
      </c>
      <c r="R26" cm="1">
        <f t="array" ref="R26">IF(INDEX('Capacity Summary'!$H$36:$BG$136,COLUMN(Q14),ROW(Q14))="x",'Capacity Backing (Hide)2'!R$9,0)</f>
        <v>0</v>
      </c>
      <c r="S26" cm="1">
        <f t="array" ref="S26">IF(INDEX('Capacity Summary'!$H$36:$BG$136,COLUMN(R14),ROW(R14))="x",'Capacity Backing (Hide)2'!S$9,0)</f>
        <v>0</v>
      </c>
      <c r="T26" cm="1">
        <f t="array" ref="T26">IF(INDEX('Capacity Summary'!$H$36:$BG$136,COLUMN(S14),ROW(S14))="x",'Capacity Backing (Hide)2'!T$9,0)</f>
        <v>0</v>
      </c>
      <c r="U26" cm="1">
        <f t="array" ref="U26">IF(INDEX('Capacity Summary'!$H$36:$BG$136,COLUMN(T14),ROW(T14))="x",'Capacity Backing (Hide)2'!U$9,0)</f>
        <v>0</v>
      </c>
      <c r="V26" cm="1">
        <f t="array" ref="V26">IF(INDEX('Capacity Summary'!$H$36:$BG$136,COLUMN(U14),ROW(U14))="x",'Capacity Backing (Hide)2'!V$9,0)</f>
        <v>0</v>
      </c>
      <c r="W26" cm="1">
        <f t="array" ref="W26">IF(INDEX('Capacity Summary'!$H$36:$BG$136,COLUMN(V14),ROW(V14))="x",'Capacity Backing (Hide)2'!W$9,0)</f>
        <v>0</v>
      </c>
      <c r="X26" cm="1">
        <f t="array" ref="X26">IF(INDEX('Capacity Summary'!$H$36:$BG$136,COLUMN(W14),ROW(W14))="x",'Capacity Backing (Hide)2'!X$9,0)</f>
        <v>0</v>
      </c>
      <c r="Y26" cm="1">
        <f t="array" ref="Y26">IF(INDEX('Capacity Summary'!$H$36:$BG$136,COLUMN(X14),ROW(X14))="x",'Capacity Backing (Hide)2'!Y$9,0)</f>
        <v>0</v>
      </c>
      <c r="Z26" cm="1">
        <f t="array" ref="Z26">IF(INDEX('Capacity Summary'!$H$36:$BG$136,COLUMN(Y14),ROW(Y14))="x",'Capacity Backing (Hide)2'!Z$9,0)</f>
        <v>0</v>
      </c>
      <c r="AA26" cm="1">
        <f t="array" ref="AA26">IF(INDEX('Capacity Summary'!$H$36:$BG$136,COLUMN(Z14),ROW(Z14))="x",'Capacity Backing (Hide)2'!AA$9,0)</f>
        <v>0</v>
      </c>
      <c r="AB26" cm="1">
        <f t="array" ref="AB26">IF(INDEX('Capacity Summary'!$H$36:$BG$136,COLUMN(AA14),ROW(AA14))="x",'Capacity Backing (Hide)2'!AB$9,0)</f>
        <v>0</v>
      </c>
      <c r="AC26" cm="1">
        <f t="array" ref="AC26">IF(INDEX('Capacity Summary'!$H$36:$BG$136,COLUMN(AB14),ROW(AB14))="x",'Capacity Backing (Hide)2'!AC$9,0)</f>
        <v>0</v>
      </c>
      <c r="AD26" cm="1">
        <f t="array" ref="AD26">IF(INDEX('Capacity Summary'!$H$36:$BG$136,COLUMN(AC14),ROW(AC14))="x",'Capacity Backing (Hide)2'!AD$9,0)</f>
        <v>0</v>
      </c>
      <c r="AE26" cm="1">
        <f t="array" ref="AE26">IF(INDEX('Capacity Summary'!$H$36:$BG$136,COLUMN(AD14),ROW(AD14))="x",'Capacity Backing (Hide)2'!AE$9,0)</f>
        <v>0</v>
      </c>
      <c r="AF26" cm="1">
        <f t="array" ref="AF26">IF(INDEX('Capacity Summary'!$H$36:$BG$136,COLUMN(AE14),ROW(AE14))="x",'Capacity Backing (Hide)2'!AF$9,0)</f>
        <v>0</v>
      </c>
      <c r="AG26" cm="1">
        <f t="array" ref="AG26">IF(INDEX('Capacity Summary'!$H$36:$BG$136,COLUMN(AF14),ROW(AF14))="x",'Capacity Backing (Hide)2'!AG$9,0)</f>
        <v>0</v>
      </c>
      <c r="AH26" cm="1">
        <f t="array" ref="AH26">IF(INDEX('Capacity Summary'!$H$36:$BG$136,COLUMN(AG14),ROW(AG14))="x",'Capacity Backing (Hide)2'!AH$9,0)</f>
        <v>0</v>
      </c>
      <c r="AI26" cm="1">
        <f t="array" ref="AI26">IF(INDEX('Capacity Summary'!$H$36:$BG$136,COLUMN(AH14),ROW(AH14))="x",'Capacity Backing (Hide)2'!AI$9,0)</f>
        <v>0</v>
      </c>
      <c r="AJ26" cm="1">
        <f t="array" ref="AJ26">IF(INDEX('Capacity Summary'!$H$36:$BG$136,COLUMN(AI14),ROW(AI14))="x",'Capacity Backing (Hide)2'!AJ$9,0)</f>
        <v>0</v>
      </c>
      <c r="AK26" cm="1">
        <f t="array" ref="AK26">IF(INDEX('Capacity Summary'!$H$36:$BG$136,COLUMN(AJ14),ROW(AJ14))="x",'Capacity Backing (Hide)2'!AK$9,0)</f>
        <v>0</v>
      </c>
      <c r="AL26" cm="1">
        <f t="array" ref="AL26">IF(INDEX('Capacity Summary'!$H$36:$BG$136,COLUMN(AK14),ROW(AK14))="x",'Capacity Backing (Hide)2'!AL$9,0)</f>
        <v>0</v>
      </c>
      <c r="AM26" cm="1">
        <f t="array" ref="AM26">IF(INDEX('Capacity Summary'!$H$36:$BG$136,COLUMN(AL14),ROW(AL14))="x",'Capacity Backing (Hide)2'!AM$9,0)</f>
        <v>0</v>
      </c>
      <c r="AN26" cm="1">
        <f t="array" ref="AN26">IF(INDEX('Capacity Summary'!$H$36:$BG$136,COLUMN(AM14),ROW(AM14))="x",'Capacity Backing (Hide)2'!AN$9,0)</f>
        <v>0</v>
      </c>
      <c r="AO26" cm="1">
        <f t="array" ref="AO26">IF(INDEX('Capacity Summary'!$H$36:$BG$136,COLUMN(AN14),ROW(AN14))="x",'Capacity Backing (Hide)2'!AO$9,0)</f>
        <v>0</v>
      </c>
      <c r="AP26" cm="1">
        <f t="array" ref="AP26">IF(INDEX('Capacity Summary'!$H$36:$BG$136,COLUMN(AO14),ROW(AO14))="x",'Capacity Backing (Hide)2'!AP$9,0)</f>
        <v>0</v>
      </c>
      <c r="AQ26" cm="1">
        <f t="array" ref="AQ26">IF(INDEX('Capacity Summary'!$H$36:$BG$136,COLUMN(AP14),ROW(AP14))="x",'Capacity Backing (Hide)2'!AQ$9,0)</f>
        <v>0</v>
      </c>
      <c r="AR26" cm="1">
        <f t="array" ref="AR26">IF(INDEX('Capacity Summary'!$H$36:$BG$136,COLUMN(AQ14),ROW(AQ14))="x",'Capacity Backing (Hide)2'!AR$9,0)</f>
        <v>0</v>
      </c>
      <c r="AS26" cm="1">
        <f t="array" ref="AS26">IF(INDEX('Capacity Summary'!$H$36:$BG$136,COLUMN(AR14),ROW(AR14))="x",'Capacity Backing (Hide)2'!AS$9,0)</f>
        <v>0</v>
      </c>
      <c r="AT26" cm="1">
        <f t="array" ref="AT26">IF(INDEX('Capacity Summary'!$H$36:$BG$136,COLUMN(AS14),ROW(AS14))="x",'Capacity Backing (Hide)2'!AT$9,0)</f>
        <v>0</v>
      </c>
      <c r="AU26" cm="1">
        <f t="array" ref="AU26">IF(INDEX('Capacity Summary'!$H$36:$BG$136,COLUMN(AT14),ROW(AT14))="x",'Capacity Backing (Hide)2'!AU$9,0)</f>
        <v>0</v>
      </c>
      <c r="AV26" cm="1">
        <f t="array" ref="AV26">IF(INDEX('Capacity Summary'!$H$36:$BG$136,COLUMN(AU14),ROW(AU14))="x",'Capacity Backing (Hide)2'!AV$9,0)</f>
        <v>0</v>
      </c>
      <c r="AW26" cm="1">
        <f t="array" ref="AW26">IF(INDEX('Capacity Summary'!$H$36:$BG$136,COLUMN(AV14),ROW(AV14))="x",'Capacity Backing (Hide)2'!AW$9,0)</f>
        <v>0</v>
      </c>
      <c r="AX26" cm="1">
        <f t="array" ref="AX26">IF(INDEX('Capacity Summary'!$H$36:$BG$136,COLUMN(AW14),ROW(AW14))="x",'Capacity Backing (Hide)2'!AX$9,0)</f>
        <v>0</v>
      </c>
      <c r="AY26" cm="1">
        <f t="array" ref="AY26">IF(INDEX('Capacity Summary'!$H$36:$BG$136,COLUMN(AX14),ROW(AX14))="x",'Capacity Backing (Hide)2'!AY$9,0)</f>
        <v>0</v>
      </c>
      <c r="AZ26" cm="1">
        <f t="array" ref="AZ26">IF(INDEX('Capacity Summary'!$H$36:$BG$136,COLUMN(AY14),ROW(AY14))="x",'Capacity Backing (Hide)2'!AZ$9,0)</f>
        <v>0</v>
      </c>
      <c r="BA26" cm="1">
        <f t="array" ref="BA26">IF(INDEX('Capacity Summary'!$H$36:$BG$136,COLUMN(AZ14),ROW(AZ14))="x",'Capacity Backing (Hide)2'!BA$9,0)</f>
        <v>0</v>
      </c>
      <c r="BB26" cm="1">
        <f t="array" ref="BB26">IF(INDEX('Capacity Summary'!$H$36:$BG$136,COLUMN(BA14),ROW(BA14))="x",'Capacity Backing (Hide)2'!BB$9,0)</f>
        <v>0</v>
      </c>
      <c r="BC26" cm="1">
        <f t="array" ref="BC26">IF(INDEX('Capacity Summary'!$H$36:$BG$136,COLUMN(BB14),ROW(BB14))="x",'Capacity Backing (Hide)2'!BC$9,0)</f>
        <v>0</v>
      </c>
      <c r="BD26" cm="1">
        <f t="array" ref="BD26">IF(INDEX('Capacity Summary'!$H$36:$BG$136,COLUMN(BC14),ROW(BC14))="x",'Capacity Backing (Hide)2'!BD$9,0)</f>
        <v>0</v>
      </c>
      <c r="BE26" cm="1">
        <f t="array" ref="BE26">IF(INDEX('Capacity Summary'!$H$36:$BG$136,COLUMN(BD14),ROW(BD14))="x",'Capacity Backing (Hide)2'!BE$9,0)</f>
        <v>0</v>
      </c>
      <c r="BF26" cm="1">
        <f t="array" ref="BF26">IF(INDEX('Capacity Summary'!$H$36:$BG$136,COLUMN(BE14),ROW(BE14))="x",'Capacity Backing (Hide)2'!BF$9,0)</f>
        <v>0</v>
      </c>
      <c r="BG26" cm="1">
        <f t="array" ref="BG26">IF(INDEX('Capacity Summary'!$H$36:$BG$136,COLUMN(BF14),ROW(BF14))="x",'Capacity Backing (Hide)2'!BG$9,0)</f>
        <v>0</v>
      </c>
      <c r="BH26" cm="1">
        <f t="array" ref="BH26">IF(INDEX('Capacity Summary'!$H$36:$BG$136,COLUMN(BG14),ROW(BG14))="x",'Capacity Backing (Hide)2'!BH$9,0)</f>
        <v>0</v>
      </c>
      <c r="BI26" cm="1">
        <f t="array" ref="BI26">IF(INDEX('Capacity Summary'!$H$36:$BG$136,COLUMN(BH14),ROW(BH14))="x",'Capacity Backing (Hide)2'!BI$9,0)</f>
        <v>0</v>
      </c>
      <c r="BJ26" cm="1">
        <f t="array" ref="BJ26">IF(INDEX('Capacity Summary'!$H$36:$BG$136,COLUMN(BI14),ROW(BI14))="x",'Capacity Backing (Hide)2'!BJ$9,0)</f>
        <v>0</v>
      </c>
      <c r="BK26" cm="1">
        <f t="array" ref="BK26">IF(INDEX('Capacity Summary'!$H$36:$BG$136,COLUMN(BJ14),ROW(BJ14))="x",'Capacity Backing (Hide)2'!BK$9,0)</f>
        <v>0</v>
      </c>
      <c r="BL26" cm="1">
        <f t="array" ref="BL26">IF(INDEX('Capacity Summary'!$H$36:$BG$136,COLUMN(BK14),ROW(BK14))="x",'Capacity Backing (Hide)2'!BL$9,0)</f>
        <v>0</v>
      </c>
      <c r="BM26" cm="1">
        <f t="array" ref="BM26">IF(INDEX('Capacity Summary'!$H$36:$BG$136,COLUMN(BL14),ROW(BL14))="x",'Capacity Backing (Hide)2'!BM$9,0)</f>
        <v>0</v>
      </c>
      <c r="BN26" cm="1">
        <f t="array" ref="BN26">IF(INDEX('Capacity Summary'!$H$36:$BG$136,COLUMN(BM14),ROW(BM14))="x",'Capacity Backing (Hide)2'!BN$9,0)</f>
        <v>0</v>
      </c>
      <c r="BO26" cm="1">
        <f t="array" ref="BO26">IF(INDEX('Capacity Summary'!$H$36:$BG$136,COLUMN(BN14),ROW(BN14))="x",'Capacity Backing (Hide)2'!BO$9,0)</f>
        <v>0</v>
      </c>
      <c r="BP26" cm="1">
        <f t="array" ref="BP26">IF(INDEX('Capacity Summary'!$H$36:$BG$136,COLUMN(BO14),ROW(BO14))="x",'Capacity Backing (Hide)2'!BP$9,0)</f>
        <v>0</v>
      </c>
      <c r="BQ26" cm="1">
        <f t="array" ref="BQ26">IF(INDEX('Capacity Summary'!$H$36:$BG$136,COLUMN(BP14),ROW(BP14))="x",'Capacity Backing (Hide)2'!BQ$9,0)</f>
        <v>0</v>
      </c>
      <c r="BR26" cm="1">
        <f t="array" ref="BR26">IF(INDEX('Capacity Summary'!$H$36:$BG$136,COLUMN(BQ14),ROW(BQ14))="x",'Capacity Backing (Hide)2'!BR$9,0)</f>
        <v>0</v>
      </c>
      <c r="BS26" cm="1">
        <f t="array" ref="BS26">IF(INDEX('Capacity Summary'!$H$36:$BG$136,COLUMN(BR14),ROW(BR14))="x",'Capacity Backing (Hide)2'!BS$9,0)</f>
        <v>0</v>
      </c>
      <c r="BT26" cm="1">
        <f t="array" ref="BT26">IF(INDEX('Capacity Summary'!$H$36:$BG$136,COLUMN(BS14),ROW(BS14))="x",'Capacity Backing (Hide)2'!BT$9,0)</f>
        <v>0</v>
      </c>
      <c r="BU26" cm="1">
        <f t="array" ref="BU26">IF(INDEX('Capacity Summary'!$H$36:$BG$136,COLUMN(BT14),ROW(BT14))="x",'Capacity Backing (Hide)2'!BU$9,0)</f>
        <v>0</v>
      </c>
      <c r="BV26" cm="1">
        <f t="array" ref="BV26">IF(INDEX('Capacity Summary'!$H$36:$BG$136,COLUMN(BU14),ROW(BU14))="x",'Capacity Backing (Hide)2'!BV$9,0)</f>
        <v>0</v>
      </c>
      <c r="BW26" cm="1">
        <f t="array" ref="BW26">IF(INDEX('Capacity Summary'!$H$36:$BG$136,COLUMN(BV14),ROW(BV14))="x",'Capacity Backing (Hide)2'!BW$9,0)</f>
        <v>0</v>
      </c>
      <c r="BX26" cm="1">
        <f t="array" ref="BX26">IF(INDEX('Capacity Summary'!$H$36:$BG$136,COLUMN(BW14),ROW(BW14))="x",'Capacity Backing (Hide)2'!BX$9,0)</f>
        <v>0</v>
      </c>
      <c r="BY26" cm="1">
        <f t="array" ref="BY26">IF(INDEX('Capacity Summary'!$H$36:$BG$136,COLUMN(BX14),ROW(BX14))="x",'Capacity Backing (Hide)2'!BY$9,0)</f>
        <v>0</v>
      </c>
      <c r="BZ26" cm="1">
        <f t="array" ref="BZ26">IF(INDEX('Capacity Summary'!$H$36:$BG$136,COLUMN(BY14),ROW(BY14))="x",'Capacity Backing (Hide)2'!BZ$9,0)</f>
        <v>0</v>
      </c>
      <c r="CA26" cm="1">
        <f t="array" ref="CA26">IF(INDEX('Capacity Summary'!$H$36:$BG$136,COLUMN(BZ14),ROW(BZ14))="x",'Capacity Backing (Hide)2'!CA$9,0)</f>
        <v>0</v>
      </c>
      <c r="CB26" cm="1">
        <f t="array" ref="CB26">IF(INDEX('Capacity Summary'!$H$36:$BG$136,COLUMN(CA14),ROW(CA14))="x",'Capacity Backing (Hide)2'!CB$9,0)</f>
        <v>0</v>
      </c>
      <c r="CC26" cm="1">
        <f t="array" ref="CC26">IF(INDEX('Capacity Summary'!$H$36:$BG$136,COLUMN(CB14),ROW(CB14))="x",'Capacity Backing (Hide)2'!CC$9,0)</f>
        <v>0</v>
      </c>
      <c r="CD26" cm="1">
        <f t="array" ref="CD26">IF(INDEX('Capacity Summary'!$H$36:$BG$136,COLUMN(CC14),ROW(CC14))="x",'Capacity Backing (Hide)2'!CD$9,0)</f>
        <v>0</v>
      </c>
      <c r="CE26" cm="1">
        <f t="array" ref="CE26">IF(INDEX('Capacity Summary'!$H$36:$BG$136,COLUMN(CD14),ROW(CD14))="x",'Capacity Backing (Hide)2'!CE$9,0)</f>
        <v>0</v>
      </c>
      <c r="CF26" cm="1">
        <f t="array" ref="CF26">IF(INDEX('Capacity Summary'!$H$36:$BG$136,COLUMN(CE14),ROW(CE14))="x",'Capacity Backing (Hide)2'!CF$9,0)</f>
        <v>0</v>
      </c>
      <c r="CG26" cm="1">
        <f t="array" ref="CG26">IF(INDEX('Capacity Summary'!$H$36:$BG$136,COLUMN(CF14),ROW(CF14))="x",'Capacity Backing (Hide)2'!CG$9,0)</f>
        <v>0</v>
      </c>
      <c r="CH26" cm="1">
        <f t="array" ref="CH26">IF(INDEX('Capacity Summary'!$H$36:$BG$136,COLUMN(CG14),ROW(CG14))="x",'Capacity Backing (Hide)2'!CH$9,0)</f>
        <v>0</v>
      </c>
      <c r="CI26" cm="1">
        <f t="array" ref="CI26">IF(INDEX('Capacity Summary'!$H$36:$BG$136,COLUMN(CH14),ROW(CH14))="x",'Capacity Backing (Hide)2'!CI$9,0)</f>
        <v>0</v>
      </c>
      <c r="CJ26" cm="1">
        <f t="array" ref="CJ26">IF(INDEX('Capacity Summary'!$H$36:$BG$136,COLUMN(CI14),ROW(CI14))="x",'Capacity Backing (Hide)2'!CJ$9,0)</f>
        <v>0</v>
      </c>
      <c r="CK26" cm="1">
        <f t="array" ref="CK26">IF(INDEX('Capacity Summary'!$H$36:$BG$136,COLUMN(CJ14),ROW(CJ14))="x",'Capacity Backing (Hide)2'!CK$9,0)</f>
        <v>0</v>
      </c>
      <c r="CL26" cm="1">
        <f t="array" ref="CL26">IF(INDEX('Capacity Summary'!$H$36:$BG$136,COLUMN(CK14),ROW(CK14))="x",'Capacity Backing (Hide)2'!CL$9,0)</f>
        <v>0</v>
      </c>
      <c r="CM26" cm="1">
        <f t="array" ref="CM26">IF(INDEX('Capacity Summary'!$H$36:$BG$136,COLUMN(CL14),ROW(CL14))="x",'Capacity Backing (Hide)2'!CM$9,0)</f>
        <v>0</v>
      </c>
      <c r="CN26" cm="1">
        <f t="array" ref="CN26">IF(INDEX('Capacity Summary'!$H$36:$BG$136,COLUMN(CM14),ROW(CM14))="x",'Capacity Backing (Hide)2'!CN$9,0)</f>
        <v>0</v>
      </c>
      <c r="CO26" cm="1">
        <f t="array" ref="CO26">IF(INDEX('Capacity Summary'!$H$36:$BG$136,COLUMN(CN14),ROW(CN14))="x",'Capacity Backing (Hide)2'!CO$9,0)</f>
        <v>0</v>
      </c>
      <c r="CP26" cm="1">
        <f t="array" ref="CP26">IF(INDEX('Capacity Summary'!$H$36:$BG$136,COLUMN(CO14),ROW(CO14))="x",'Capacity Backing (Hide)2'!CP$9,0)</f>
        <v>0</v>
      </c>
      <c r="CQ26" cm="1">
        <f t="array" ref="CQ26">IF(INDEX('Capacity Summary'!$H$36:$BG$136,COLUMN(CP14),ROW(CP14))="x",'Capacity Backing (Hide)2'!CQ$9,0)</f>
        <v>0</v>
      </c>
      <c r="CR26" cm="1">
        <f t="array" ref="CR26">IF(INDEX('Capacity Summary'!$H$36:$BG$136,COLUMN(CQ14),ROW(CQ14))="x",'Capacity Backing (Hide)2'!CR$9,0)</f>
        <v>0</v>
      </c>
      <c r="CS26" cm="1">
        <f t="array" ref="CS26">IF(INDEX('Capacity Summary'!$H$36:$BG$136,COLUMN(CR14),ROW(CR14))="x",'Capacity Backing (Hide)2'!CS$9,0)</f>
        <v>0</v>
      </c>
      <c r="CT26" cm="1">
        <f t="array" ref="CT26">IF(INDEX('Capacity Summary'!$H$36:$BG$136,COLUMN(CS14),ROW(CS14))="x",'Capacity Backing (Hide)2'!CT$9,0)</f>
        <v>0</v>
      </c>
      <c r="CU26" cm="1">
        <f t="array" ref="CU26">IF(INDEX('Capacity Summary'!$H$36:$BG$136,COLUMN(CT14),ROW(CT14))="x",'Capacity Backing (Hide)2'!CU$9,0)</f>
        <v>0</v>
      </c>
      <c r="CV26" cm="1">
        <f t="array" ref="CV26">IF(INDEX('Capacity Summary'!$H$36:$BG$136,COLUMN(CU14),ROW(CU14))="x",'Capacity Backing (Hide)2'!CV$9,0)</f>
        <v>0</v>
      </c>
      <c r="CW26" cm="1">
        <f t="array" ref="CW26">IF(INDEX('Capacity Summary'!$H$36:$BG$136,COLUMN(CV14),ROW(CV14))="x",'Capacity Backing (Hide)2'!CW$9,0)</f>
        <v>0</v>
      </c>
    </row>
    <row r="27" spans="1:101" x14ac:dyDescent="0.25">
      <c r="A27" s="2">
        <f ca="1">'Required Capacity (Hide)'!E19</f>
        <v>44326</v>
      </c>
      <c r="B27" cm="1">
        <f t="array" ref="B27">IF(INDEX('Capacity Summary'!$H$36:$BG$136,COLUMN(A15),ROW(A15))="x",'Capacity Backing (Hide)2'!B$9,0)</f>
        <v>0</v>
      </c>
      <c r="C27" cm="1">
        <f t="array" ref="C27">IF(INDEX('Capacity Summary'!$H$36:$BG$136,COLUMN(B15),ROW(B15))="x",'Capacity Backing (Hide)2'!C$9,0)</f>
        <v>0</v>
      </c>
      <c r="D27" cm="1">
        <f t="array" ref="D27">IF(INDEX('Capacity Summary'!$H$36:$BG$136,COLUMN(C15),ROW(C15))="x",'Capacity Backing (Hide)2'!D$9,0)</f>
        <v>0</v>
      </c>
      <c r="E27" cm="1">
        <f t="array" ref="E27">IF(INDEX('Capacity Summary'!$H$36:$BG$136,COLUMN(D15),ROW(D15))="x",'Capacity Backing (Hide)2'!E$9,0)</f>
        <v>0</v>
      </c>
      <c r="F27" cm="1">
        <f t="array" ref="F27">IF(INDEX('Capacity Summary'!$H$36:$BG$136,COLUMN(E15),ROW(E15))="x",'Capacity Backing (Hide)2'!F$9,0)</f>
        <v>0</v>
      </c>
      <c r="G27" cm="1">
        <f t="array" ref="G27">IF(INDEX('Capacity Summary'!$H$36:$BG$136,COLUMN(F15),ROW(F15))="x",'Capacity Backing (Hide)2'!G$9,0)</f>
        <v>0</v>
      </c>
      <c r="H27" cm="1">
        <f t="array" ref="H27">IF(INDEX('Capacity Summary'!$H$36:$BG$136,COLUMN(G15),ROW(G15))="x",'Capacity Backing (Hide)2'!H$9,0)</f>
        <v>0</v>
      </c>
      <c r="I27" cm="1">
        <f t="array" ref="I27">IF(INDEX('Capacity Summary'!$H$36:$BG$136,COLUMN(H15),ROW(H15))="x",'Capacity Backing (Hide)2'!I$9,0)</f>
        <v>0</v>
      </c>
      <c r="J27" cm="1">
        <f t="array" ref="J27">IF(INDEX('Capacity Summary'!$H$36:$BG$136,COLUMN(I15),ROW(I15))="x",'Capacity Backing (Hide)2'!J$9,0)</f>
        <v>0</v>
      </c>
      <c r="K27" cm="1">
        <f t="array" ref="K27">IF(INDEX('Capacity Summary'!$H$36:$BG$136,COLUMN(J15),ROW(J15))="x",'Capacity Backing (Hide)2'!K$9,0)</f>
        <v>0</v>
      </c>
      <c r="L27" cm="1">
        <f t="array" ref="L27">IF(INDEX('Capacity Summary'!$H$36:$BG$136,COLUMN(K15),ROW(K15))="x",'Capacity Backing (Hide)2'!L$9,0)</f>
        <v>0</v>
      </c>
      <c r="M27" cm="1">
        <f t="array" ref="M27">IF(INDEX('Capacity Summary'!$H$36:$BG$136,COLUMN(L15),ROW(L15))="x",'Capacity Backing (Hide)2'!M$9,0)</f>
        <v>0</v>
      </c>
      <c r="N27" cm="1">
        <f t="array" ref="N27">IF(INDEX('Capacity Summary'!$H$36:$BG$136,COLUMN(M15),ROW(M15))="x",'Capacity Backing (Hide)2'!N$9,0)</f>
        <v>0</v>
      </c>
      <c r="O27" cm="1">
        <f t="array" ref="O27">IF(INDEX('Capacity Summary'!$H$36:$BG$136,COLUMN(N15),ROW(N15))="x",'Capacity Backing (Hide)2'!O$9,0)</f>
        <v>0</v>
      </c>
      <c r="P27" cm="1">
        <f t="array" ref="P27">IF(INDEX('Capacity Summary'!$H$36:$BG$136,COLUMN(O15),ROW(O15))="x",'Capacity Backing (Hide)2'!P$9,0)</f>
        <v>0</v>
      </c>
      <c r="Q27" cm="1">
        <f t="array" ref="Q27">IF(INDEX('Capacity Summary'!$H$36:$BG$136,COLUMN(P15),ROW(P15))="x",'Capacity Backing (Hide)2'!Q$9,0)</f>
        <v>0</v>
      </c>
      <c r="R27" cm="1">
        <f t="array" ref="R27">IF(INDEX('Capacity Summary'!$H$36:$BG$136,COLUMN(Q15),ROW(Q15))="x",'Capacity Backing (Hide)2'!R$9,0)</f>
        <v>0</v>
      </c>
      <c r="S27" cm="1">
        <f t="array" ref="S27">IF(INDEX('Capacity Summary'!$H$36:$BG$136,COLUMN(R15),ROW(R15))="x",'Capacity Backing (Hide)2'!S$9,0)</f>
        <v>0</v>
      </c>
      <c r="T27" cm="1">
        <f t="array" ref="T27">IF(INDEX('Capacity Summary'!$H$36:$BG$136,COLUMN(S15),ROW(S15))="x",'Capacity Backing (Hide)2'!T$9,0)</f>
        <v>0</v>
      </c>
      <c r="U27" cm="1">
        <f t="array" ref="U27">IF(INDEX('Capacity Summary'!$H$36:$BG$136,COLUMN(T15),ROW(T15))="x",'Capacity Backing (Hide)2'!U$9,0)</f>
        <v>0</v>
      </c>
      <c r="V27" cm="1">
        <f t="array" ref="V27">IF(INDEX('Capacity Summary'!$H$36:$BG$136,COLUMN(U15),ROW(U15))="x",'Capacity Backing (Hide)2'!V$9,0)</f>
        <v>0</v>
      </c>
      <c r="W27" cm="1">
        <f t="array" ref="W27">IF(INDEX('Capacity Summary'!$H$36:$BG$136,COLUMN(V15),ROW(V15))="x",'Capacity Backing (Hide)2'!W$9,0)</f>
        <v>0</v>
      </c>
      <c r="X27" cm="1">
        <f t="array" ref="X27">IF(INDEX('Capacity Summary'!$H$36:$BG$136,COLUMN(W15),ROW(W15))="x",'Capacity Backing (Hide)2'!X$9,0)</f>
        <v>0</v>
      </c>
      <c r="Y27" cm="1">
        <f t="array" ref="Y27">IF(INDEX('Capacity Summary'!$H$36:$BG$136,COLUMN(X15),ROW(X15))="x",'Capacity Backing (Hide)2'!Y$9,0)</f>
        <v>0</v>
      </c>
      <c r="Z27" cm="1">
        <f t="array" ref="Z27">IF(INDEX('Capacity Summary'!$H$36:$BG$136,COLUMN(Y15),ROW(Y15))="x",'Capacity Backing (Hide)2'!Z$9,0)</f>
        <v>0</v>
      </c>
      <c r="AA27" cm="1">
        <f t="array" ref="AA27">IF(INDEX('Capacity Summary'!$H$36:$BG$136,COLUMN(Z15),ROW(Z15))="x",'Capacity Backing (Hide)2'!AA$9,0)</f>
        <v>0</v>
      </c>
      <c r="AB27" cm="1">
        <f t="array" ref="AB27">IF(INDEX('Capacity Summary'!$H$36:$BG$136,COLUMN(AA15),ROW(AA15))="x",'Capacity Backing (Hide)2'!AB$9,0)</f>
        <v>0</v>
      </c>
      <c r="AC27" cm="1">
        <f t="array" ref="AC27">IF(INDEX('Capacity Summary'!$H$36:$BG$136,COLUMN(AB15),ROW(AB15))="x",'Capacity Backing (Hide)2'!AC$9,0)</f>
        <v>0</v>
      </c>
      <c r="AD27" cm="1">
        <f t="array" ref="AD27">IF(INDEX('Capacity Summary'!$H$36:$BG$136,COLUMN(AC15),ROW(AC15))="x",'Capacity Backing (Hide)2'!AD$9,0)</f>
        <v>0</v>
      </c>
      <c r="AE27" cm="1">
        <f t="array" ref="AE27">IF(INDEX('Capacity Summary'!$H$36:$BG$136,COLUMN(AD15),ROW(AD15))="x",'Capacity Backing (Hide)2'!AE$9,0)</f>
        <v>0</v>
      </c>
      <c r="AF27" cm="1">
        <f t="array" ref="AF27">IF(INDEX('Capacity Summary'!$H$36:$BG$136,COLUMN(AE15),ROW(AE15))="x",'Capacity Backing (Hide)2'!AF$9,0)</f>
        <v>0</v>
      </c>
      <c r="AG27" cm="1">
        <f t="array" ref="AG27">IF(INDEX('Capacity Summary'!$H$36:$BG$136,COLUMN(AF15),ROW(AF15))="x",'Capacity Backing (Hide)2'!AG$9,0)</f>
        <v>0</v>
      </c>
      <c r="AH27" cm="1">
        <f t="array" ref="AH27">IF(INDEX('Capacity Summary'!$H$36:$BG$136,COLUMN(AG15),ROW(AG15))="x",'Capacity Backing (Hide)2'!AH$9,0)</f>
        <v>0</v>
      </c>
      <c r="AI27" cm="1">
        <f t="array" ref="AI27">IF(INDEX('Capacity Summary'!$H$36:$BG$136,COLUMN(AH15),ROW(AH15))="x",'Capacity Backing (Hide)2'!AI$9,0)</f>
        <v>0</v>
      </c>
      <c r="AJ27" cm="1">
        <f t="array" ref="AJ27">IF(INDEX('Capacity Summary'!$H$36:$BG$136,COLUMN(AI15),ROW(AI15))="x",'Capacity Backing (Hide)2'!AJ$9,0)</f>
        <v>0</v>
      </c>
      <c r="AK27" cm="1">
        <f t="array" ref="AK27">IF(INDEX('Capacity Summary'!$H$36:$BG$136,COLUMN(AJ15),ROW(AJ15))="x",'Capacity Backing (Hide)2'!AK$9,0)</f>
        <v>0</v>
      </c>
      <c r="AL27" cm="1">
        <f t="array" ref="AL27">IF(INDEX('Capacity Summary'!$H$36:$BG$136,COLUMN(AK15),ROW(AK15))="x",'Capacity Backing (Hide)2'!AL$9,0)</f>
        <v>0</v>
      </c>
      <c r="AM27" cm="1">
        <f t="array" ref="AM27">IF(INDEX('Capacity Summary'!$H$36:$BG$136,COLUMN(AL15),ROW(AL15))="x",'Capacity Backing (Hide)2'!AM$9,0)</f>
        <v>0</v>
      </c>
      <c r="AN27" cm="1">
        <f t="array" ref="AN27">IF(INDEX('Capacity Summary'!$H$36:$BG$136,COLUMN(AM15),ROW(AM15))="x",'Capacity Backing (Hide)2'!AN$9,0)</f>
        <v>0</v>
      </c>
      <c r="AO27" cm="1">
        <f t="array" ref="AO27">IF(INDEX('Capacity Summary'!$H$36:$BG$136,COLUMN(AN15),ROW(AN15))="x",'Capacity Backing (Hide)2'!AO$9,0)</f>
        <v>0</v>
      </c>
      <c r="AP27" cm="1">
        <f t="array" ref="AP27">IF(INDEX('Capacity Summary'!$H$36:$BG$136,COLUMN(AO15),ROW(AO15))="x",'Capacity Backing (Hide)2'!AP$9,0)</f>
        <v>0</v>
      </c>
      <c r="AQ27" cm="1">
        <f t="array" ref="AQ27">IF(INDEX('Capacity Summary'!$H$36:$BG$136,COLUMN(AP15),ROW(AP15))="x",'Capacity Backing (Hide)2'!AQ$9,0)</f>
        <v>0</v>
      </c>
      <c r="AR27" cm="1">
        <f t="array" ref="AR27">IF(INDEX('Capacity Summary'!$H$36:$BG$136,COLUMN(AQ15),ROW(AQ15))="x",'Capacity Backing (Hide)2'!AR$9,0)</f>
        <v>0</v>
      </c>
      <c r="AS27" cm="1">
        <f t="array" ref="AS27">IF(INDEX('Capacity Summary'!$H$36:$BG$136,COLUMN(AR15),ROW(AR15))="x",'Capacity Backing (Hide)2'!AS$9,0)</f>
        <v>0</v>
      </c>
      <c r="AT27" cm="1">
        <f t="array" ref="AT27">IF(INDEX('Capacity Summary'!$H$36:$BG$136,COLUMN(AS15),ROW(AS15))="x",'Capacity Backing (Hide)2'!AT$9,0)</f>
        <v>0</v>
      </c>
      <c r="AU27" cm="1">
        <f t="array" ref="AU27">IF(INDEX('Capacity Summary'!$H$36:$BG$136,COLUMN(AT15),ROW(AT15))="x",'Capacity Backing (Hide)2'!AU$9,0)</f>
        <v>0</v>
      </c>
      <c r="AV27" cm="1">
        <f t="array" ref="AV27">IF(INDEX('Capacity Summary'!$H$36:$BG$136,COLUMN(AU15),ROW(AU15))="x",'Capacity Backing (Hide)2'!AV$9,0)</f>
        <v>0</v>
      </c>
      <c r="AW27" cm="1">
        <f t="array" ref="AW27">IF(INDEX('Capacity Summary'!$H$36:$BG$136,COLUMN(AV15),ROW(AV15))="x",'Capacity Backing (Hide)2'!AW$9,0)</f>
        <v>0</v>
      </c>
      <c r="AX27" cm="1">
        <f t="array" ref="AX27">IF(INDEX('Capacity Summary'!$H$36:$BG$136,COLUMN(AW15),ROW(AW15))="x",'Capacity Backing (Hide)2'!AX$9,0)</f>
        <v>0</v>
      </c>
      <c r="AY27" cm="1">
        <f t="array" ref="AY27">IF(INDEX('Capacity Summary'!$H$36:$BG$136,COLUMN(AX15),ROW(AX15))="x",'Capacity Backing (Hide)2'!AY$9,0)</f>
        <v>0</v>
      </c>
      <c r="AZ27" cm="1">
        <f t="array" ref="AZ27">IF(INDEX('Capacity Summary'!$H$36:$BG$136,COLUMN(AY15),ROW(AY15))="x",'Capacity Backing (Hide)2'!AZ$9,0)</f>
        <v>0</v>
      </c>
      <c r="BA27" cm="1">
        <f t="array" ref="BA27">IF(INDEX('Capacity Summary'!$H$36:$BG$136,COLUMN(AZ15),ROW(AZ15))="x",'Capacity Backing (Hide)2'!BA$9,0)</f>
        <v>0</v>
      </c>
      <c r="BB27" cm="1">
        <f t="array" ref="BB27">IF(INDEX('Capacity Summary'!$H$36:$BG$136,COLUMN(BA15),ROW(BA15))="x",'Capacity Backing (Hide)2'!BB$9,0)</f>
        <v>0</v>
      </c>
      <c r="BC27" cm="1">
        <f t="array" ref="BC27">IF(INDEX('Capacity Summary'!$H$36:$BG$136,COLUMN(BB15),ROW(BB15))="x",'Capacity Backing (Hide)2'!BC$9,0)</f>
        <v>0</v>
      </c>
      <c r="BD27" cm="1">
        <f t="array" ref="BD27">IF(INDEX('Capacity Summary'!$H$36:$BG$136,COLUMN(BC15),ROW(BC15))="x",'Capacity Backing (Hide)2'!BD$9,0)</f>
        <v>0</v>
      </c>
      <c r="BE27" cm="1">
        <f t="array" ref="BE27">IF(INDEX('Capacity Summary'!$H$36:$BG$136,COLUMN(BD15),ROW(BD15))="x",'Capacity Backing (Hide)2'!BE$9,0)</f>
        <v>0</v>
      </c>
      <c r="BF27" cm="1">
        <f t="array" ref="BF27">IF(INDEX('Capacity Summary'!$H$36:$BG$136,COLUMN(BE15),ROW(BE15))="x",'Capacity Backing (Hide)2'!BF$9,0)</f>
        <v>0</v>
      </c>
      <c r="BG27" cm="1">
        <f t="array" ref="BG27">IF(INDEX('Capacity Summary'!$H$36:$BG$136,COLUMN(BF15),ROW(BF15))="x",'Capacity Backing (Hide)2'!BG$9,0)</f>
        <v>0</v>
      </c>
      <c r="BH27" cm="1">
        <f t="array" ref="BH27">IF(INDEX('Capacity Summary'!$H$36:$BG$136,COLUMN(BG15),ROW(BG15))="x",'Capacity Backing (Hide)2'!BH$9,0)</f>
        <v>0</v>
      </c>
      <c r="BI27" cm="1">
        <f t="array" ref="BI27">IF(INDEX('Capacity Summary'!$H$36:$BG$136,COLUMN(BH15),ROW(BH15))="x",'Capacity Backing (Hide)2'!BI$9,0)</f>
        <v>0</v>
      </c>
      <c r="BJ27" cm="1">
        <f t="array" ref="BJ27">IF(INDEX('Capacity Summary'!$H$36:$BG$136,COLUMN(BI15),ROW(BI15))="x",'Capacity Backing (Hide)2'!BJ$9,0)</f>
        <v>0</v>
      </c>
      <c r="BK27" cm="1">
        <f t="array" ref="BK27">IF(INDEX('Capacity Summary'!$H$36:$BG$136,COLUMN(BJ15),ROW(BJ15))="x",'Capacity Backing (Hide)2'!BK$9,0)</f>
        <v>0</v>
      </c>
      <c r="BL27" cm="1">
        <f t="array" ref="BL27">IF(INDEX('Capacity Summary'!$H$36:$BG$136,COLUMN(BK15),ROW(BK15))="x",'Capacity Backing (Hide)2'!BL$9,0)</f>
        <v>0</v>
      </c>
      <c r="BM27" cm="1">
        <f t="array" ref="BM27">IF(INDEX('Capacity Summary'!$H$36:$BG$136,COLUMN(BL15),ROW(BL15))="x",'Capacity Backing (Hide)2'!BM$9,0)</f>
        <v>0</v>
      </c>
      <c r="BN27" cm="1">
        <f t="array" ref="BN27">IF(INDEX('Capacity Summary'!$H$36:$BG$136,COLUMN(BM15),ROW(BM15))="x",'Capacity Backing (Hide)2'!BN$9,0)</f>
        <v>0</v>
      </c>
      <c r="BO27" cm="1">
        <f t="array" ref="BO27">IF(INDEX('Capacity Summary'!$H$36:$BG$136,COLUMN(BN15),ROW(BN15))="x",'Capacity Backing (Hide)2'!BO$9,0)</f>
        <v>0</v>
      </c>
      <c r="BP27" cm="1">
        <f t="array" ref="BP27">IF(INDEX('Capacity Summary'!$H$36:$BG$136,COLUMN(BO15),ROW(BO15))="x",'Capacity Backing (Hide)2'!BP$9,0)</f>
        <v>0</v>
      </c>
      <c r="BQ27" cm="1">
        <f t="array" ref="BQ27">IF(INDEX('Capacity Summary'!$H$36:$BG$136,COLUMN(BP15),ROW(BP15))="x",'Capacity Backing (Hide)2'!BQ$9,0)</f>
        <v>0</v>
      </c>
      <c r="BR27" cm="1">
        <f t="array" ref="BR27">IF(INDEX('Capacity Summary'!$H$36:$BG$136,COLUMN(BQ15),ROW(BQ15))="x",'Capacity Backing (Hide)2'!BR$9,0)</f>
        <v>0</v>
      </c>
      <c r="BS27" cm="1">
        <f t="array" ref="BS27">IF(INDEX('Capacity Summary'!$H$36:$BG$136,COLUMN(BR15),ROW(BR15))="x",'Capacity Backing (Hide)2'!BS$9,0)</f>
        <v>0</v>
      </c>
      <c r="BT27" cm="1">
        <f t="array" ref="BT27">IF(INDEX('Capacity Summary'!$H$36:$BG$136,COLUMN(BS15),ROW(BS15))="x",'Capacity Backing (Hide)2'!BT$9,0)</f>
        <v>0</v>
      </c>
      <c r="BU27" cm="1">
        <f t="array" ref="BU27">IF(INDEX('Capacity Summary'!$H$36:$BG$136,COLUMN(BT15),ROW(BT15))="x",'Capacity Backing (Hide)2'!BU$9,0)</f>
        <v>0</v>
      </c>
      <c r="BV27" cm="1">
        <f t="array" ref="BV27">IF(INDEX('Capacity Summary'!$H$36:$BG$136,COLUMN(BU15),ROW(BU15))="x",'Capacity Backing (Hide)2'!BV$9,0)</f>
        <v>0</v>
      </c>
      <c r="BW27" cm="1">
        <f t="array" ref="BW27">IF(INDEX('Capacity Summary'!$H$36:$BG$136,COLUMN(BV15),ROW(BV15))="x",'Capacity Backing (Hide)2'!BW$9,0)</f>
        <v>0</v>
      </c>
      <c r="BX27" cm="1">
        <f t="array" ref="BX27">IF(INDEX('Capacity Summary'!$H$36:$BG$136,COLUMN(BW15),ROW(BW15))="x",'Capacity Backing (Hide)2'!BX$9,0)</f>
        <v>0</v>
      </c>
      <c r="BY27" cm="1">
        <f t="array" ref="BY27">IF(INDEX('Capacity Summary'!$H$36:$BG$136,COLUMN(BX15),ROW(BX15))="x",'Capacity Backing (Hide)2'!BY$9,0)</f>
        <v>0</v>
      </c>
      <c r="BZ27" cm="1">
        <f t="array" ref="BZ27">IF(INDEX('Capacity Summary'!$H$36:$BG$136,COLUMN(BY15),ROW(BY15))="x",'Capacity Backing (Hide)2'!BZ$9,0)</f>
        <v>0</v>
      </c>
      <c r="CA27" cm="1">
        <f t="array" ref="CA27">IF(INDEX('Capacity Summary'!$H$36:$BG$136,COLUMN(BZ15),ROW(BZ15))="x",'Capacity Backing (Hide)2'!CA$9,0)</f>
        <v>0</v>
      </c>
      <c r="CB27" cm="1">
        <f t="array" ref="CB27">IF(INDEX('Capacity Summary'!$H$36:$BG$136,COLUMN(CA15),ROW(CA15))="x",'Capacity Backing (Hide)2'!CB$9,0)</f>
        <v>0</v>
      </c>
      <c r="CC27" cm="1">
        <f t="array" ref="CC27">IF(INDEX('Capacity Summary'!$H$36:$BG$136,COLUMN(CB15),ROW(CB15))="x",'Capacity Backing (Hide)2'!CC$9,0)</f>
        <v>0</v>
      </c>
      <c r="CD27" cm="1">
        <f t="array" ref="CD27">IF(INDEX('Capacity Summary'!$H$36:$BG$136,COLUMN(CC15),ROW(CC15))="x",'Capacity Backing (Hide)2'!CD$9,0)</f>
        <v>0</v>
      </c>
      <c r="CE27" cm="1">
        <f t="array" ref="CE27">IF(INDEX('Capacity Summary'!$H$36:$BG$136,COLUMN(CD15),ROW(CD15))="x",'Capacity Backing (Hide)2'!CE$9,0)</f>
        <v>0</v>
      </c>
      <c r="CF27" cm="1">
        <f t="array" ref="CF27">IF(INDEX('Capacity Summary'!$H$36:$BG$136,COLUMN(CE15),ROW(CE15))="x",'Capacity Backing (Hide)2'!CF$9,0)</f>
        <v>0</v>
      </c>
      <c r="CG27" cm="1">
        <f t="array" ref="CG27">IF(INDEX('Capacity Summary'!$H$36:$BG$136,COLUMN(CF15),ROW(CF15))="x",'Capacity Backing (Hide)2'!CG$9,0)</f>
        <v>0</v>
      </c>
      <c r="CH27" cm="1">
        <f t="array" ref="CH27">IF(INDEX('Capacity Summary'!$H$36:$BG$136,COLUMN(CG15),ROW(CG15))="x",'Capacity Backing (Hide)2'!CH$9,0)</f>
        <v>0</v>
      </c>
      <c r="CI27" cm="1">
        <f t="array" ref="CI27">IF(INDEX('Capacity Summary'!$H$36:$BG$136,COLUMN(CH15),ROW(CH15))="x",'Capacity Backing (Hide)2'!CI$9,0)</f>
        <v>0</v>
      </c>
      <c r="CJ27" cm="1">
        <f t="array" ref="CJ27">IF(INDEX('Capacity Summary'!$H$36:$BG$136,COLUMN(CI15),ROW(CI15))="x",'Capacity Backing (Hide)2'!CJ$9,0)</f>
        <v>0</v>
      </c>
      <c r="CK27" cm="1">
        <f t="array" ref="CK27">IF(INDEX('Capacity Summary'!$H$36:$BG$136,COLUMN(CJ15),ROW(CJ15))="x",'Capacity Backing (Hide)2'!CK$9,0)</f>
        <v>0</v>
      </c>
      <c r="CL27" cm="1">
        <f t="array" ref="CL27">IF(INDEX('Capacity Summary'!$H$36:$BG$136,COLUMN(CK15),ROW(CK15))="x",'Capacity Backing (Hide)2'!CL$9,0)</f>
        <v>0</v>
      </c>
      <c r="CM27" cm="1">
        <f t="array" ref="CM27">IF(INDEX('Capacity Summary'!$H$36:$BG$136,COLUMN(CL15),ROW(CL15))="x",'Capacity Backing (Hide)2'!CM$9,0)</f>
        <v>0</v>
      </c>
      <c r="CN27" cm="1">
        <f t="array" ref="CN27">IF(INDEX('Capacity Summary'!$H$36:$BG$136,COLUMN(CM15),ROW(CM15))="x",'Capacity Backing (Hide)2'!CN$9,0)</f>
        <v>0</v>
      </c>
      <c r="CO27" cm="1">
        <f t="array" ref="CO27">IF(INDEX('Capacity Summary'!$H$36:$BG$136,COLUMN(CN15),ROW(CN15))="x",'Capacity Backing (Hide)2'!CO$9,0)</f>
        <v>0</v>
      </c>
      <c r="CP27" cm="1">
        <f t="array" ref="CP27">IF(INDEX('Capacity Summary'!$H$36:$BG$136,COLUMN(CO15),ROW(CO15))="x",'Capacity Backing (Hide)2'!CP$9,0)</f>
        <v>0</v>
      </c>
      <c r="CQ27" cm="1">
        <f t="array" ref="CQ27">IF(INDEX('Capacity Summary'!$H$36:$BG$136,COLUMN(CP15),ROW(CP15))="x",'Capacity Backing (Hide)2'!CQ$9,0)</f>
        <v>0</v>
      </c>
      <c r="CR27" cm="1">
        <f t="array" ref="CR27">IF(INDEX('Capacity Summary'!$H$36:$BG$136,COLUMN(CQ15),ROW(CQ15))="x",'Capacity Backing (Hide)2'!CR$9,0)</f>
        <v>0</v>
      </c>
      <c r="CS27" cm="1">
        <f t="array" ref="CS27">IF(INDEX('Capacity Summary'!$H$36:$BG$136,COLUMN(CR15),ROW(CR15))="x",'Capacity Backing (Hide)2'!CS$9,0)</f>
        <v>0</v>
      </c>
      <c r="CT27" cm="1">
        <f t="array" ref="CT27">IF(INDEX('Capacity Summary'!$H$36:$BG$136,COLUMN(CS15),ROW(CS15))="x",'Capacity Backing (Hide)2'!CT$9,0)</f>
        <v>0</v>
      </c>
      <c r="CU27" cm="1">
        <f t="array" ref="CU27">IF(INDEX('Capacity Summary'!$H$36:$BG$136,COLUMN(CT15),ROW(CT15))="x",'Capacity Backing (Hide)2'!CU$9,0)</f>
        <v>0</v>
      </c>
      <c r="CV27" cm="1">
        <f t="array" ref="CV27">IF(INDEX('Capacity Summary'!$H$36:$BG$136,COLUMN(CU15),ROW(CU15))="x",'Capacity Backing (Hide)2'!CV$9,0)</f>
        <v>0</v>
      </c>
      <c r="CW27" cm="1">
        <f t="array" ref="CW27">IF(INDEX('Capacity Summary'!$H$36:$BG$136,COLUMN(CV15),ROW(CV15))="x",'Capacity Backing (Hide)2'!CW$9,0)</f>
        <v>0</v>
      </c>
    </row>
    <row r="28" spans="1:101" x14ac:dyDescent="0.25">
      <c r="A28" s="2">
        <f ca="1">'Required Capacity (Hide)'!E20</f>
        <v>44333</v>
      </c>
      <c r="B28" cm="1">
        <f t="array" ref="B28">IF(INDEX('Capacity Summary'!$H$36:$BG$136,COLUMN(A16),ROW(A16))="x",'Capacity Backing (Hide)2'!B$9,0)</f>
        <v>0</v>
      </c>
      <c r="C28" cm="1">
        <f t="array" ref="C28">IF(INDEX('Capacity Summary'!$H$36:$BG$136,COLUMN(B16),ROW(B16))="x",'Capacity Backing (Hide)2'!C$9,0)</f>
        <v>0</v>
      </c>
      <c r="D28" cm="1">
        <f t="array" ref="D28">IF(INDEX('Capacity Summary'!$H$36:$BG$136,COLUMN(C16),ROW(C16))="x",'Capacity Backing (Hide)2'!D$9,0)</f>
        <v>0</v>
      </c>
      <c r="E28" cm="1">
        <f t="array" ref="E28">IF(INDEX('Capacity Summary'!$H$36:$BG$136,COLUMN(D16),ROW(D16))="x",'Capacity Backing (Hide)2'!E$9,0)</f>
        <v>0</v>
      </c>
      <c r="F28" cm="1">
        <f t="array" ref="F28">IF(INDEX('Capacity Summary'!$H$36:$BG$136,COLUMN(E16),ROW(E16))="x",'Capacity Backing (Hide)2'!F$9,0)</f>
        <v>0</v>
      </c>
      <c r="G28" cm="1">
        <f t="array" ref="G28">IF(INDEX('Capacity Summary'!$H$36:$BG$136,COLUMN(F16),ROW(F16))="x",'Capacity Backing (Hide)2'!G$9,0)</f>
        <v>0</v>
      </c>
      <c r="H28" cm="1">
        <f t="array" ref="H28">IF(INDEX('Capacity Summary'!$H$36:$BG$136,COLUMN(G16),ROW(G16))="x",'Capacity Backing (Hide)2'!H$9,0)</f>
        <v>0</v>
      </c>
      <c r="I28" cm="1">
        <f t="array" ref="I28">IF(INDEX('Capacity Summary'!$H$36:$BG$136,COLUMN(H16),ROW(H16))="x",'Capacity Backing (Hide)2'!I$9,0)</f>
        <v>0</v>
      </c>
      <c r="J28" cm="1">
        <f t="array" ref="J28">IF(INDEX('Capacity Summary'!$H$36:$BG$136,COLUMN(I16),ROW(I16))="x",'Capacity Backing (Hide)2'!J$9,0)</f>
        <v>0</v>
      </c>
      <c r="K28" cm="1">
        <f t="array" ref="K28">IF(INDEX('Capacity Summary'!$H$36:$BG$136,COLUMN(J16),ROW(J16))="x",'Capacity Backing (Hide)2'!K$9,0)</f>
        <v>0</v>
      </c>
      <c r="L28" cm="1">
        <f t="array" ref="L28">IF(INDEX('Capacity Summary'!$H$36:$BG$136,COLUMN(K16),ROW(K16))="x",'Capacity Backing (Hide)2'!L$9,0)</f>
        <v>0</v>
      </c>
      <c r="M28" cm="1">
        <f t="array" ref="M28">IF(INDEX('Capacity Summary'!$H$36:$BG$136,COLUMN(L16),ROW(L16))="x",'Capacity Backing (Hide)2'!M$9,0)</f>
        <v>0</v>
      </c>
      <c r="N28" cm="1">
        <f t="array" ref="N28">IF(INDEX('Capacity Summary'!$H$36:$BG$136,COLUMN(M16),ROW(M16))="x",'Capacity Backing (Hide)2'!N$9,0)</f>
        <v>0</v>
      </c>
      <c r="O28" cm="1">
        <f t="array" ref="O28">IF(INDEX('Capacity Summary'!$H$36:$BG$136,COLUMN(N16),ROW(N16))="x",'Capacity Backing (Hide)2'!O$9,0)</f>
        <v>0</v>
      </c>
      <c r="P28" cm="1">
        <f t="array" ref="P28">IF(INDEX('Capacity Summary'!$H$36:$BG$136,COLUMN(O16),ROW(O16))="x",'Capacity Backing (Hide)2'!P$9,0)</f>
        <v>0</v>
      </c>
      <c r="Q28" cm="1">
        <f t="array" ref="Q28">IF(INDEX('Capacity Summary'!$H$36:$BG$136,COLUMN(P16),ROW(P16))="x",'Capacity Backing (Hide)2'!Q$9,0)</f>
        <v>0</v>
      </c>
      <c r="R28" cm="1">
        <f t="array" ref="R28">IF(INDEX('Capacity Summary'!$H$36:$BG$136,COLUMN(Q16),ROW(Q16))="x",'Capacity Backing (Hide)2'!R$9,0)</f>
        <v>0</v>
      </c>
      <c r="S28" cm="1">
        <f t="array" ref="S28">IF(INDEX('Capacity Summary'!$H$36:$BG$136,COLUMN(R16),ROW(R16))="x",'Capacity Backing (Hide)2'!S$9,0)</f>
        <v>0</v>
      </c>
      <c r="T28" cm="1">
        <f t="array" ref="T28">IF(INDEX('Capacity Summary'!$H$36:$BG$136,COLUMN(S16),ROW(S16))="x",'Capacity Backing (Hide)2'!T$9,0)</f>
        <v>0</v>
      </c>
      <c r="U28" cm="1">
        <f t="array" ref="U28">IF(INDEX('Capacity Summary'!$H$36:$BG$136,COLUMN(T16),ROW(T16))="x",'Capacity Backing (Hide)2'!U$9,0)</f>
        <v>0</v>
      </c>
      <c r="V28" cm="1">
        <f t="array" ref="V28">IF(INDEX('Capacity Summary'!$H$36:$BG$136,COLUMN(U16),ROW(U16))="x",'Capacity Backing (Hide)2'!V$9,0)</f>
        <v>0</v>
      </c>
      <c r="W28" cm="1">
        <f t="array" ref="W28">IF(INDEX('Capacity Summary'!$H$36:$BG$136,COLUMN(V16),ROW(V16))="x",'Capacity Backing (Hide)2'!W$9,0)</f>
        <v>0</v>
      </c>
      <c r="X28" cm="1">
        <f t="array" ref="X28">IF(INDEX('Capacity Summary'!$H$36:$BG$136,COLUMN(W16),ROW(W16))="x",'Capacity Backing (Hide)2'!X$9,0)</f>
        <v>0</v>
      </c>
      <c r="Y28" cm="1">
        <f t="array" ref="Y28">IF(INDEX('Capacity Summary'!$H$36:$BG$136,COLUMN(X16),ROW(X16))="x",'Capacity Backing (Hide)2'!Y$9,0)</f>
        <v>0</v>
      </c>
      <c r="Z28" cm="1">
        <f t="array" ref="Z28">IF(INDEX('Capacity Summary'!$H$36:$BG$136,COLUMN(Y16),ROW(Y16))="x",'Capacity Backing (Hide)2'!Z$9,0)</f>
        <v>0</v>
      </c>
      <c r="AA28" cm="1">
        <f t="array" ref="AA28">IF(INDEX('Capacity Summary'!$H$36:$BG$136,COLUMN(Z16),ROW(Z16))="x",'Capacity Backing (Hide)2'!AA$9,0)</f>
        <v>0</v>
      </c>
      <c r="AB28" cm="1">
        <f t="array" ref="AB28">IF(INDEX('Capacity Summary'!$H$36:$BG$136,COLUMN(AA16),ROW(AA16))="x",'Capacity Backing (Hide)2'!AB$9,0)</f>
        <v>0</v>
      </c>
      <c r="AC28" cm="1">
        <f t="array" ref="AC28">IF(INDEX('Capacity Summary'!$H$36:$BG$136,COLUMN(AB16),ROW(AB16))="x",'Capacity Backing (Hide)2'!AC$9,0)</f>
        <v>0</v>
      </c>
      <c r="AD28" cm="1">
        <f t="array" ref="AD28">IF(INDEX('Capacity Summary'!$H$36:$BG$136,COLUMN(AC16),ROW(AC16))="x",'Capacity Backing (Hide)2'!AD$9,0)</f>
        <v>0</v>
      </c>
      <c r="AE28" cm="1">
        <f t="array" ref="AE28">IF(INDEX('Capacity Summary'!$H$36:$BG$136,COLUMN(AD16),ROW(AD16))="x",'Capacity Backing (Hide)2'!AE$9,0)</f>
        <v>0</v>
      </c>
      <c r="AF28" cm="1">
        <f t="array" ref="AF28">IF(INDEX('Capacity Summary'!$H$36:$BG$136,COLUMN(AE16),ROW(AE16))="x",'Capacity Backing (Hide)2'!AF$9,0)</f>
        <v>0</v>
      </c>
      <c r="AG28" cm="1">
        <f t="array" ref="AG28">IF(INDEX('Capacity Summary'!$H$36:$BG$136,COLUMN(AF16),ROW(AF16))="x",'Capacity Backing (Hide)2'!AG$9,0)</f>
        <v>0</v>
      </c>
      <c r="AH28" cm="1">
        <f t="array" ref="AH28">IF(INDEX('Capacity Summary'!$H$36:$BG$136,COLUMN(AG16),ROW(AG16))="x",'Capacity Backing (Hide)2'!AH$9,0)</f>
        <v>0</v>
      </c>
      <c r="AI28" cm="1">
        <f t="array" ref="AI28">IF(INDEX('Capacity Summary'!$H$36:$BG$136,COLUMN(AH16),ROW(AH16))="x",'Capacity Backing (Hide)2'!AI$9,0)</f>
        <v>0</v>
      </c>
      <c r="AJ28" cm="1">
        <f t="array" ref="AJ28">IF(INDEX('Capacity Summary'!$H$36:$BG$136,COLUMN(AI16),ROW(AI16))="x",'Capacity Backing (Hide)2'!AJ$9,0)</f>
        <v>0</v>
      </c>
      <c r="AK28" cm="1">
        <f t="array" ref="AK28">IF(INDEX('Capacity Summary'!$H$36:$BG$136,COLUMN(AJ16),ROW(AJ16))="x",'Capacity Backing (Hide)2'!AK$9,0)</f>
        <v>0</v>
      </c>
      <c r="AL28" cm="1">
        <f t="array" ref="AL28">IF(INDEX('Capacity Summary'!$H$36:$BG$136,COLUMN(AK16),ROW(AK16))="x",'Capacity Backing (Hide)2'!AL$9,0)</f>
        <v>0</v>
      </c>
      <c r="AM28" cm="1">
        <f t="array" ref="AM28">IF(INDEX('Capacity Summary'!$H$36:$BG$136,COLUMN(AL16),ROW(AL16))="x",'Capacity Backing (Hide)2'!AM$9,0)</f>
        <v>0</v>
      </c>
      <c r="AN28" cm="1">
        <f t="array" ref="AN28">IF(INDEX('Capacity Summary'!$H$36:$BG$136,COLUMN(AM16),ROW(AM16))="x",'Capacity Backing (Hide)2'!AN$9,0)</f>
        <v>0</v>
      </c>
      <c r="AO28" cm="1">
        <f t="array" ref="AO28">IF(INDEX('Capacity Summary'!$H$36:$BG$136,COLUMN(AN16),ROW(AN16))="x",'Capacity Backing (Hide)2'!AO$9,0)</f>
        <v>0</v>
      </c>
      <c r="AP28" cm="1">
        <f t="array" ref="AP28">IF(INDEX('Capacity Summary'!$H$36:$BG$136,COLUMN(AO16),ROW(AO16))="x",'Capacity Backing (Hide)2'!AP$9,0)</f>
        <v>0</v>
      </c>
      <c r="AQ28" cm="1">
        <f t="array" ref="AQ28">IF(INDEX('Capacity Summary'!$H$36:$BG$136,COLUMN(AP16),ROW(AP16))="x",'Capacity Backing (Hide)2'!AQ$9,0)</f>
        <v>0</v>
      </c>
      <c r="AR28" cm="1">
        <f t="array" ref="AR28">IF(INDEX('Capacity Summary'!$H$36:$BG$136,COLUMN(AQ16),ROW(AQ16))="x",'Capacity Backing (Hide)2'!AR$9,0)</f>
        <v>0</v>
      </c>
      <c r="AS28" cm="1">
        <f t="array" ref="AS28">IF(INDEX('Capacity Summary'!$H$36:$BG$136,COLUMN(AR16),ROW(AR16))="x",'Capacity Backing (Hide)2'!AS$9,0)</f>
        <v>0</v>
      </c>
      <c r="AT28" cm="1">
        <f t="array" ref="AT28">IF(INDEX('Capacity Summary'!$H$36:$BG$136,COLUMN(AS16),ROW(AS16))="x",'Capacity Backing (Hide)2'!AT$9,0)</f>
        <v>0</v>
      </c>
      <c r="AU28" cm="1">
        <f t="array" ref="AU28">IF(INDEX('Capacity Summary'!$H$36:$BG$136,COLUMN(AT16),ROW(AT16))="x",'Capacity Backing (Hide)2'!AU$9,0)</f>
        <v>0</v>
      </c>
      <c r="AV28" cm="1">
        <f t="array" ref="AV28">IF(INDEX('Capacity Summary'!$H$36:$BG$136,COLUMN(AU16),ROW(AU16))="x",'Capacity Backing (Hide)2'!AV$9,0)</f>
        <v>0</v>
      </c>
      <c r="AW28" cm="1">
        <f t="array" ref="AW28">IF(INDEX('Capacity Summary'!$H$36:$BG$136,COLUMN(AV16),ROW(AV16))="x",'Capacity Backing (Hide)2'!AW$9,0)</f>
        <v>0</v>
      </c>
      <c r="AX28" cm="1">
        <f t="array" ref="AX28">IF(INDEX('Capacity Summary'!$H$36:$BG$136,COLUMN(AW16),ROW(AW16))="x",'Capacity Backing (Hide)2'!AX$9,0)</f>
        <v>0</v>
      </c>
      <c r="AY28" cm="1">
        <f t="array" ref="AY28">IF(INDEX('Capacity Summary'!$H$36:$BG$136,COLUMN(AX16),ROW(AX16))="x",'Capacity Backing (Hide)2'!AY$9,0)</f>
        <v>0</v>
      </c>
      <c r="AZ28" cm="1">
        <f t="array" ref="AZ28">IF(INDEX('Capacity Summary'!$H$36:$BG$136,COLUMN(AY16),ROW(AY16))="x",'Capacity Backing (Hide)2'!AZ$9,0)</f>
        <v>0</v>
      </c>
      <c r="BA28" cm="1">
        <f t="array" ref="BA28">IF(INDEX('Capacity Summary'!$H$36:$BG$136,COLUMN(AZ16),ROW(AZ16))="x",'Capacity Backing (Hide)2'!BA$9,0)</f>
        <v>0</v>
      </c>
      <c r="BB28" cm="1">
        <f t="array" ref="BB28">IF(INDEX('Capacity Summary'!$H$36:$BG$136,COLUMN(BA16),ROW(BA16))="x",'Capacity Backing (Hide)2'!BB$9,0)</f>
        <v>0</v>
      </c>
      <c r="BC28" cm="1">
        <f t="array" ref="BC28">IF(INDEX('Capacity Summary'!$H$36:$BG$136,COLUMN(BB16),ROW(BB16))="x",'Capacity Backing (Hide)2'!BC$9,0)</f>
        <v>0</v>
      </c>
      <c r="BD28" cm="1">
        <f t="array" ref="BD28">IF(INDEX('Capacity Summary'!$H$36:$BG$136,COLUMN(BC16),ROW(BC16))="x",'Capacity Backing (Hide)2'!BD$9,0)</f>
        <v>0</v>
      </c>
      <c r="BE28" cm="1">
        <f t="array" ref="BE28">IF(INDEX('Capacity Summary'!$H$36:$BG$136,COLUMN(BD16),ROW(BD16))="x",'Capacity Backing (Hide)2'!BE$9,0)</f>
        <v>0</v>
      </c>
      <c r="BF28" cm="1">
        <f t="array" ref="BF28">IF(INDEX('Capacity Summary'!$H$36:$BG$136,COLUMN(BE16),ROW(BE16))="x",'Capacity Backing (Hide)2'!BF$9,0)</f>
        <v>0</v>
      </c>
      <c r="BG28" cm="1">
        <f t="array" ref="BG28">IF(INDEX('Capacity Summary'!$H$36:$BG$136,COLUMN(BF16),ROW(BF16))="x",'Capacity Backing (Hide)2'!BG$9,0)</f>
        <v>0</v>
      </c>
      <c r="BH28" cm="1">
        <f t="array" ref="BH28">IF(INDEX('Capacity Summary'!$H$36:$BG$136,COLUMN(BG16),ROW(BG16))="x",'Capacity Backing (Hide)2'!BH$9,0)</f>
        <v>0</v>
      </c>
      <c r="BI28" cm="1">
        <f t="array" ref="BI28">IF(INDEX('Capacity Summary'!$H$36:$BG$136,COLUMN(BH16),ROW(BH16))="x",'Capacity Backing (Hide)2'!BI$9,0)</f>
        <v>0</v>
      </c>
      <c r="BJ28" cm="1">
        <f t="array" ref="BJ28">IF(INDEX('Capacity Summary'!$H$36:$BG$136,COLUMN(BI16),ROW(BI16))="x",'Capacity Backing (Hide)2'!BJ$9,0)</f>
        <v>0</v>
      </c>
      <c r="BK28" cm="1">
        <f t="array" ref="BK28">IF(INDEX('Capacity Summary'!$H$36:$BG$136,COLUMN(BJ16),ROW(BJ16))="x",'Capacity Backing (Hide)2'!BK$9,0)</f>
        <v>0</v>
      </c>
      <c r="BL28" cm="1">
        <f t="array" ref="BL28">IF(INDEX('Capacity Summary'!$H$36:$BG$136,COLUMN(BK16),ROW(BK16))="x",'Capacity Backing (Hide)2'!BL$9,0)</f>
        <v>0</v>
      </c>
      <c r="BM28" cm="1">
        <f t="array" ref="BM28">IF(INDEX('Capacity Summary'!$H$36:$BG$136,COLUMN(BL16),ROW(BL16))="x",'Capacity Backing (Hide)2'!BM$9,0)</f>
        <v>0</v>
      </c>
      <c r="BN28" cm="1">
        <f t="array" ref="BN28">IF(INDEX('Capacity Summary'!$H$36:$BG$136,COLUMN(BM16),ROW(BM16))="x",'Capacity Backing (Hide)2'!BN$9,0)</f>
        <v>0</v>
      </c>
      <c r="BO28" cm="1">
        <f t="array" ref="BO28">IF(INDEX('Capacity Summary'!$H$36:$BG$136,COLUMN(BN16),ROW(BN16))="x",'Capacity Backing (Hide)2'!BO$9,0)</f>
        <v>0</v>
      </c>
      <c r="BP28" cm="1">
        <f t="array" ref="BP28">IF(INDEX('Capacity Summary'!$H$36:$BG$136,COLUMN(BO16),ROW(BO16))="x",'Capacity Backing (Hide)2'!BP$9,0)</f>
        <v>0</v>
      </c>
      <c r="BQ28" cm="1">
        <f t="array" ref="BQ28">IF(INDEX('Capacity Summary'!$H$36:$BG$136,COLUMN(BP16),ROW(BP16))="x",'Capacity Backing (Hide)2'!BQ$9,0)</f>
        <v>0</v>
      </c>
      <c r="BR28" cm="1">
        <f t="array" ref="BR28">IF(INDEX('Capacity Summary'!$H$36:$BG$136,COLUMN(BQ16),ROW(BQ16))="x",'Capacity Backing (Hide)2'!BR$9,0)</f>
        <v>0</v>
      </c>
      <c r="BS28" cm="1">
        <f t="array" ref="BS28">IF(INDEX('Capacity Summary'!$H$36:$BG$136,COLUMN(BR16),ROW(BR16))="x",'Capacity Backing (Hide)2'!BS$9,0)</f>
        <v>0</v>
      </c>
      <c r="BT28" cm="1">
        <f t="array" ref="BT28">IF(INDEX('Capacity Summary'!$H$36:$BG$136,COLUMN(BS16),ROW(BS16))="x",'Capacity Backing (Hide)2'!BT$9,0)</f>
        <v>0</v>
      </c>
      <c r="BU28" cm="1">
        <f t="array" ref="BU28">IF(INDEX('Capacity Summary'!$H$36:$BG$136,COLUMN(BT16),ROW(BT16))="x",'Capacity Backing (Hide)2'!BU$9,0)</f>
        <v>0</v>
      </c>
      <c r="BV28" cm="1">
        <f t="array" ref="BV28">IF(INDEX('Capacity Summary'!$H$36:$BG$136,COLUMN(BU16),ROW(BU16))="x",'Capacity Backing (Hide)2'!BV$9,0)</f>
        <v>0</v>
      </c>
      <c r="BW28" cm="1">
        <f t="array" ref="BW28">IF(INDEX('Capacity Summary'!$H$36:$BG$136,COLUMN(BV16),ROW(BV16))="x",'Capacity Backing (Hide)2'!BW$9,0)</f>
        <v>0</v>
      </c>
      <c r="BX28" cm="1">
        <f t="array" ref="BX28">IF(INDEX('Capacity Summary'!$H$36:$BG$136,COLUMN(BW16),ROW(BW16))="x",'Capacity Backing (Hide)2'!BX$9,0)</f>
        <v>0</v>
      </c>
      <c r="BY28" cm="1">
        <f t="array" ref="BY28">IF(INDEX('Capacity Summary'!$H$36:$BG$136,COLUMN(BX16),ROW(BX16))="x",'Capacity Backing (Hide)2'!BY$9,0)</f>
        <v>0</v>
      </c>
      <c r="BZ28" cm="1">
        <f t="array" ref="BZ28">IF(INDEX('Capacity Summary'!$H$36:$BG$136,COLUMN(BY16),ROW(BY16))="x",'Capacity Backing (Hide)2'!BZ$9,0)</f>
        <v>0</v>
      </c>
      <c r="CA28" cm="1">
        <f t="array" ref="CA28">IF(INDEX('Capacity Summary'!$H$36:$BG$136,COLUMN(BZ16),ROW(BZ16))="x",'Capacity Backing (Hide)2'!CA$9,0)</f>
        <v>0</v>
      </c>
      <c r="CB28" cm="1">
        <f t="array" ref="CB28">IF(INDEX('Capacity Summary'!$H$36:$BG$136,COLUMN(CA16),ROW(CA16))="x",'Capacity Backing (Hide)2'!CB$9,0)</f>
        <v>0</v>
      </c>
      <c r="CC28" cm="1">
        <f t="array" ref="CC28">IF(INDEX('Capacity Summary'!$H$36:$BG$136,COLUMN(CB16),ROW(CB16))="x",'Capacity Backing (Hide)2'!CC$9,0)</f>
        <v>0</v>
      </c>
      <c r="CD28" cm="1">
        <f t="array" ref="CD28">IF(INDEX('Capacity Summary'!$H$36:$BG$136,COLUMN(CC16),ROW(CC16))="x",'Capacity Backing (Hide)2'!CD$9,0)</f>
        <v>0</v>
      </c>
      <c r="CE28" cm="1">
        <f t="array" ref="CE28">IF(INDEX('Capacity Summary'!$H$36:$BG$136,COLUMN(CD16),ROW(CD16))="x",'Capacity Backing (Hide)2'!CE$9,0)</f>
        <v>0</v>
      </c>
      <c r="CF28" cm="1">
        <f t="array" ref="CF28">IF(INDEX('Capacity Summary'!$H$36:$BG$136,COLUMN(CE16),ROW(CE16))="x",'Capacity Backing (Hide)2'!CF$9,0)</f>
        <v>0</v>
      </c>
      <c r="CG28" cm="1">
        <f t="array" ref="CG28">IF(INDEX('Capacity Summary'!$H$36:$BG$136,COLUMN(CF16),ROW(CF16))="x",'Capacity Backing (Hide)2'!CG$9,0)</f>
        <v>0</v>
      </c>
      <c r="CH28" cm="1">
        <f t="array" ref="CH28">IF(INDEX('Capacity Summary'!$H$36:$BG$136,COLUMN(CG16),ROW(CG16))="x",'Capacity Backing (Hide)2'!CH$9,0)</f>
        <v>0</v>
      </c>
      <c r="CI28" cm="1">
        <f t="array" ref="CI28">IF(INDEX('Capacity Summary'!$H$36:$BG$136,COLUMN(CH16),ROW(CH16))="x",'Capacity Backing (Hide)2'!CI$9,0)</f>
        <v>0</v>
      </c>
      <c r="CJ28" cm="1">
        <f t="array" ref="CJ28">IF(INDEX('Capacity Summary'!$H$36:$BG$136,COLUMN(CI16),ROW(CI16))="x",'Capacity Backing (Hide)2'!CJ$9,0)</f>
        <v>0</v>
      </c>
      <c r="CK28" cm="1">
        <f t="array" ref="CK28">IF(INDEX('Capacity Summary'!$H$36:$BG$136,COLUMN(CJ16),ROW(CJ16))="x",'Capacity Backing (Hide)2'!CK$9,0)</f>
        <v>0</v>
      </c>
      <c r="CL28" cm="1">
        <f t="array" ref="CL28">IF(INDEX('Capacity Summary'!$H$36:$BG$136,COLUMN(CK16),ROW(CK16))="x",'Capacity Backing (Hide)2'!CL$9,0)</f>
        <v>0</v>
      </c>
      <c r="CM28" cm="1">
        <f t="array" ref="CM28">IF(INDEX('Capacity Summary'!$H$36:$BG$136,COLUMN(CL16),ROW(CL16))="x",'Capacity Backing (Hide)2'!CM$9,0)</f>
        <v>0</v>
      </c>
      <c r="CN28" cm="1">
        <f t="array" ref="CN28">IF(INDEX('Capacity Summary'!$H$36:$BG$136,COLUMN(CM16),ROW(CM16))="x",'Capacity Backing (Hide)2'!CN$9,0)</f>
        <v>0</v>
      </c>
      <c r="CO28" cm="1">
        <f t="array" ref="CO28">IF(INDEX('Capacity Summary'!$H$36:$BG$136,COLUMN(CN16),ROW(CN16))="x",'Capacity Backing (Hide)2'!CO$9,0)</f>
        <v>0</v>
      </c>
      <c r="CP28" cm="1">
        <f t="array" ref="CP28">IF(INDEX('Capacity Summary'!$H$36:$BG$136,COLUMN(CO16),ROW(CO16))="x",'Capacity Backing (Hide)2'!CP$9,0)</f>
        <v>0</v>
      </c>
      <c r="CQ28" cm="1">
        <f t="array" ref="CQ28">IF(INDEX('Capacity Summary'!$H$36:$BG$136,COLUMN(CP16),ROW(CP16))="x",'Capacity Backing (Hide)2'!CQ$9,0)</f>
        <v>0</v>
      </c>
      <c r="CR28" cm="1">
        <f t="array" ref="CR28">IF(INDEX('Capacity Summary'!$H$36:$BG$136,COLUMN(CQ16),ROW(CQ16))="x",'Capacity Backing (Hide)2'!CR$9,0)</f>
        <v>0</v>
      </c>
      <c r="CS28" cm="1">
        <f t="array" ref="CS28">IF(INDEX('Capacity Summary'!$H$36:$BG$136,COLUMN(CR16),ROW(CR16))="x",'Capacity Backing (Hide)2'!CS$9,0)</f>
        <v>0</v>
      </c>
      <c r="CT28" cm="1">
        <f t="array" ref="CT28">IF(INDEX('Capacity Summary'!$H$36:$BG$136,COLUMN(CS16),ROW(CS16))="x",'Capacity Backing (Hide)2'!CT$9,0)</f>
        <v>0</v>
      </c>
      <c r="CU28" cm="1">
        <f t="array" ref="CU28">IF(INDEX('Capacity Summary'!$H$36:$BG$136,COLUMN(CT16),ROW(CT16))="x",'Capacity Backing (Hide)2'!CU$9,0)</f>
        <v>0</v>
      </c>
      <c r="CV28" cm="1">
        <f t="array" ref="CV28">IF(INDEX('Capacity Summary'!$H$36:$BG$136,COLUMN(CU16),ROW(CU16))="x",'Capacity Backing (Hide)2'!CV$9,0)</f>
        <v>0</v>
      </c>
      <c r="CW28" cm="1">
        <f t="array" ref="CW28">IF(INDEX('Capacity Summary'!$H$36:$BG$136,COLUMN(CV16),ROW(CV16))="x",'Capacity Backing (Hide)2'!CW$9,0)</f>
        <v>0</v>
      </c>
    </row>
    <row r="29" spans="1:101" x14ac:dyDescent="0.25">
      <c r="A29" s="2">
        <f ca="1">'Required Capacity (Hide)'!E21</f>
        <v>44340</v>
      </c>
      <c r="B29" cm="1">
        <f t="array" ref="B29">IF(INDEX('Capacity Summary'!$H$36:$BG$136,COLUMN(A17),ROW(A17))="x",'Capacity Backing (Hide)2'!B$9,0)</f>
        <v>0</v>
      </c>
      <c r="C29" cm="1">
        <f t="array" ref="C29">IF(INDEX('Capacity Summary'!$H$36:$BG$136,COLUMN(B17),ROW(B17))="x",'Capacity Backing (Hide)2'!C$9,0)</f>
        <v>0</v>
      </c>
      <c r="D29" cm="1">
        <f t="array" ref="D29">IF(INDEX('Capacity Summary'!$H$36:$BG$136,COLUMN(C17),ROW(C17))="x",'Capacity Backing (Hide)2'!D$9,0)</f>
        <v>0</v>
      </c>
      <c r="E29" cm="1">
        <f t="array" ref="E29">IF(INDEX('Capacity Summary'!$H$36:$BG$136,COLUMN(D17),ROW(D17))="x",'Capacity Backing (Hide)2'!E$9,0)</f>
        <v>0</v>
      </c>
      <c r="F29" cm="1">
        <f t="array" ref="F29">IF(INDEX('Capacity Summary'!$H$36:$BG$136,COLUMN(E17),ROW(E17))="x",'Capacity Backing (Hide)2'!F$9,0)</f>
        <v>0</v>
      </c>
      <c r="G29" cm="1">
        <f t="array" ref="G29">IF(INDEX('Capacity Summary'!$H$36:$BG$136,COLUMN(F17),ROW(F17))="x",'Capacity Backing (Hide)2'!G$9,0)</f>
        <v>0</v>
      </c>
      <c r="H29" cm="1">
        <f t="array" ref="H29">IF(INDEX('Capacity Summary'!$H$36:$BG$136,COLUMN(G17),ROW(G17))="x",'Capacity Backing (Hide)2'!H$9,0)</f>
        <v>0</v>
      </c>
      <c r="I29" cm="1">
        <f t="array" ref="I29">IF(INDEX('Capacity Summary'!$H$36:$BG$136,COLUMN(H17),ROW(H17))="x",'Capacity Backing (Hide)2'!I$9,0)</f>
        <v>0</v>
      </c>
      <c r="J29" cm="1">
        <f t="array" ref="J29">IF(INDEX('Capacity Summary'!$H$36:$BG$136,COLUMN(I17),ROW(I17))="x",'Capacity Backing (Hide)2'!J$9,0)</f>
        <v>0</v>
      </c>
      <c r="K29" cm="1">
        <f t="array" ref="K29">IF(INDEX('Capacity Summary'!$H$36:$BG$136,COLUMN(J17),ROW(J17))="x",'Capacity Backing (Hide)2'!K$9,0)</f>
        <v>0</v>
      </c>
      <c r="L29" cm="1">
        <f t="array" ref="L29">IF(INDEX('Capacity Summary'!$H$36:$BG$136,COLUMN(K17),ROW(K17))="x",'Capacity Backing (Hide)2'!L$9,0)</f>
        <v>0</v>
      </c>
      <c r="M29" cm="1">
        <f t="array" ref="M29">IF(INDEX('Capacity Summary'!$H$36:$BG$136,COLUMN(L17),ROW(L17))="x",'Capacity Backing (Hide)2'!M$9,0)</f>
        <v>0</v>
      </c>
      <c r="N29" cm="1">
        <f t="array" ref="N29">IF(INDEX('Capacity Summary'!$H$36:$BG$136,COLUMN(M17),ROW(M17))="x",'Capacity Backing (Hide)2'!N$9,0)</f>
        <v>0</v>
      </c>
      <c r="O29" cm="1">
        <f t="array" ref="O29">IF(INDEX('Capacity Summary'!$H$36:$BG$136,COLUMN(N17),ROW(N17))="x",'Capacity Backing (Hide)2'!O$9,0)</f>
        <v>0</v>
      </c>
      <c r="P29" cm="1">
        <f t="array" ref="P29">IF(INDEX('Capacity Summary'!$H$36:$BG$136,COLUMN(O17),ROW(O17))="x",'Capacity Backing (Hide)2'!P$9,0)</f>
        <v>0</v>
      </c>
      <c r="Q29" cm="1">
        <f t="array" ref="Q29">IF(INDEX('Capacity Summary'!$H$36:$BG$136,COLUMN(P17),ROW(P17))="x",'Capacity Backing (Hide)2'!Q$9,0)</f>
        <v>0</v>
      </c>
      <c r="R29" cm="1">
        <f t="array" ref="R29">IF(INDEX('Capacity Summary'!$H$36:$BG$136,COLUMN(Q17),ROW(Q17))="x",'Capacity Backing (Hide)2'!R$9,0)</f>
        <v>0</v>
      </c>
      <c r="S29" cm="1">
        <f t="array" ref="S29">IF(INDEX('Capacity Summary'!$H$36:$BG$136,COLUMN(R17),ROW(R17))="x",'Capacity Backing (Hide)2'!S$9,0)</f>
        <v>0</v>
      </c>
      <c r="T29" cm="1">
        <f t="array" ref="T29">IF(INDEX('Capacity Summary'!$H$36:$BG$136,COLUMN(S17),ROW(S17))="x",'Capacity Backing (Hide)2'!T$9,0)</f>
        <v>0</v>
      </c>
      <c r="U29" cm="1">
        <f t="array" ref="U29">IF(INDEX('Capacity Summary'!$H$36:$BG$136,COLUMN(T17),ROW(T17))="x",'Capacity Backing (Hide)2'!U$9,0)</f>
        <v>0</v>
      </c>
      <c r="V29" cm="1">
        <f t="array" ref="V29">IF(INDEX('Capacity Summary'!$H$36:$BG$136,COLUMN(U17),ROW(U17))="x",'Capacity Backing (Hide)2'!V$9,0)</f>
        <v>0</v>
      </c>
      <c r="W29" cm="1">
        <f t="array" ref="W29">IF(INDEX('Capacity Summary'!$H$36:$BG$136,COLUMN(V17),ROW(V17))="x",'Capacity Backing (Hide)2'!W$9,0)</f>
        <v>0</v>
      </c>
      <c r="X29" cm="1">
        <f t="array" ref="X29">IF(INDEX('Capacity Summary'!$H$36:$BG$136,COLUMN(W17),ROW(W17))="x",'Capacity Backing (Hide)2'!X$9,0)</f>
        <v>0</v>
      </c>
      <c r="Y29" cm="1">
        <f t="array" ref="Y29">IF(INDEX('Capacity Summary'!$H$36:$BG$136,COLUMN(X17),ROW(X17))="x",'Capacity Backing (Hide)2'!Y$9,0)</f>
        <v>0</v>
      </c>
      <c r="Z29" cm="1">
        <f t="array" ref="Z29">IF(INDEX('Capacity Summary'!$H$36:$BG$136,COLUMN(Y17),ROW(Y17))="x",'Capacity Backing (Hide)2'!Z$9,0)</f>
        <v>0</v>
      </c>
      <c r="AA29" cm="1">
        <f t="array" ref="AA29">IF(INDEX('Capacity Summary'!$H$36:$BG$136,COLUMN(Z17),ROW(Z17))="x",'Capacity Backing (Hide)2'!AA$9,0)</f>
        <v>0</v>
      </c>
      <c r="AB29" cm="1">
        <f t="array" ref="AB29">IF(INDEX('Capacity Summary'!$H$36:$BG$136,COLUMN(AA17),ROW(AA17))="x",'Capacity Backing (Hide)2'!AB$9,0)</f>
        <v>0</v>
      </c>
      <c r="AC29" cm="1">
        <f t="array" ref="AC29">IF(INDEX('Capacity Summary'!$H$36:$BG$136,COLUMN(AB17),ROW(AB17))="x",'Capacity Backing (Hide)2'!AC$9,0)</f>
        <v>0</v>
      </c>
      <c r="AD29" cm="1">
        <f t="array" ref="AD29">IF(INDEX('Capacity Summary'!$H$36:$BG$136,COLUMN(AC17),ROW(AC17))="x",'Capacity Backing (Hide)2'!AD$9,0)</f>
        <v>0</v>
      </c>
      <c r="AE29" cm="1">
        <f t="array" ref="AE29">IF(INDEX('Capacity Summary'!$H$36:$BG$136,COLUMN(AD17),ROW(AD17))="x",'Capacity Backing (Hide)2'!AE$9,0)</f>
        <v>0</v>
      </c>
      <c r="AF29" cm="1">
        <f t="array" ref="AF29">IF(INDEX('Capacity Summary'!$H$36:$BG$136,COLUMN(AE17),ROW(AE17))="x",'Capacity Backing (Hide)2'!AF$9,0)</f>
        <v>0</v>
      </c>
      <c r="AG29" cm="1">
        <f t="array" ref="AG29">IF(INDEX('Capacity Summary'!$H$36:$BG$136,COLUMN(AF17),ROW(AF17))="x",'Capacity Backing (Hide)2'!AG$9,0)</f>
        <v>0</v>
      </c>
      <c r="AH29" cm="1">
        <f t="array" ref="AH29">IF(INDEX('Capacity Summary'!$H$36:$BG$136,COLUMN(AG17),ROW(AG17))="x",'Capacity Backing (Hide)2'!AH$9,0)</f>
        <v>0</v>
      </c>
      <c r="AI29" cm="1">
        <f t="array" ref="AI29">IF(INDEX('Capacity Summary'!$H$36:$BG$136,COLUMN(AH17),ROW(AH17))="x",'Capacity Backing (Hide)2'!AI$9,0)</f>
        <v>0</v>
      </c>
      <c r="AJ29" cm="1">
        <f t="array" ref="AJ29">IF(INDEX('Capacity Summary'!$H$36:$BG$136,COLUMN(AI17),ROW(AI17))="x",'Capacity Backing (Hide)2'!AJ$9,0)</f>
        <v>0</v>
      </c>
      <c r="AK29" cm="1">
        <f t="array" ref="AK29">IF(INDEX('Capacity Summary'!$H$36:$BG$136,COLUMN(AJ17),ROW(AJ17))="x",'Capacity Backing (Hide)2'!AK$9,0)</f>
        <v>0</v>
      </c>
      <c r="AL29" cm="1">
        <f t="array" ref="AL29">IF(INDEX('Capacity Summary'!$H$36:$BG$136,COLUMN(AK17),ROW(AK17))="x",'Capacity Backing (Hide)2'!AL$9,0)</f>
        <v>0</v>
      </c>
      <c r="AM29" cm="1">
        <f t="array" ref="AM29">IF(INDEX('Capacity Summary'!$H$36:$BG$136,COLUMN(AL17),ROW(AL17))="x",'Capacity Backing (Hide)2'!AM$9,0)</f>
        <v>0</v>
      </c>
      <c r="AN29" cm="1">
        <f t="array" ref="AN29">IF(INDEX('Capacity Summary'!$H$36:$BG$136,COLUMN(AM17),ROW(AM17))="x",'Capacity Backing (Hide)2'!AN$9,0)</f>
        <v>0</v>
      </c>
      <c r="AO29" cm="1">
        <f t="array" ref="AO29">IF(INDEX('Capacity Summary'!$H$36:$BG$136,COLUMN(AN17),ROW(AN17))="x",'Capacity Backing (Hide)2'!AO$9,0)</f>
        <v>0</v>
      </c>
      <c r="AP29" cm="1">
        <f t="array" ref="AP29">IF(INDEX('Capacity Summary'!$H$36:$BG$136,COLUMN(AO17),ROW(AO17))="x",'Capacity Backing (Hide)2'!AP$9,0)</f>
        <v>0</v>
      </c>
      <c r="AQ29" cm="1">
        <f t="array" ref="AQ29">IF(INDEX('Capacity Summary'!$H$36:$BG$136,COLUMN(AP17),ROW(AP17))="x",'Capacity Backing (Hide)2'!AQ$9,0)</f>
        <v>0</v>
      </c>
      <c r="AR29" cm="1">
        <f t="array" ref="AR29">IF(INDEX('Capacity Summary'!$H$36:$BG$136,COLUMN(AQ17),ROW(AQ17))="x",'Capacity Backing (Hide)2'!AR$9,0)</f>
        <v>0</v>
      </c>
      <c r="AS29" cm="1">
        <f t="array" ref="AS29">IF(INDEX('Capacity Summary'!$H$36:$BG$136,COLUMN(AR17),ROW(AR17))="x",'Capacity Backing (Hide)2'!AS$9,0)</f>
        <v>0</v>
      </c>
      <c r="AT29" cm="1">
        <f t="array" ref="AT29">IF(INDEX('Capacity Summary'!$H$36:$BG$136,COLUMN(AS17),ROW(AS17))="x",'Capacity Backing (Hide)2'!AT$9,0)</f>
        <v>0</v>
      </c>
      <c r="AU29" cm="1">
        <f t="array" ref="AU29">IF(INDEX('Capacity Summary'!$H$36:$BG$136,COLUMN(AT17),ROW(AT17))="x",'Capacity Backing (Hide)2'!AU$9,0)</f>
        <v>0</v>
      </c>
      <c r="AV29" cm="1">
        <f t="array" ref="AV29">IF(INDEX('Capacity Summary'!$H$36:$BG$136,COLUMN(AU17),ROW(AU17))="x",'Capacity Backing (Hide)2'!AV$9,0)</f>
        <v>0</v>
      </c>
      <c r="AW29" cm="1">
        <f t="array" ref="AW29">IF(INDEX('Capacity Summary'!$H$36:$BG$136,COLUMN(AV17),ROW(AV17))="x",'Capacity Backing (Hide)2'!AW$9,0)</f>
        <v>0</v>
      </c>
      <c r="AX29" cm="1">
        <f t="array" ref="AX29">IF(INDEX('Capacity Summary'!$H$36:$BG$136,COLUMN(AW17),ROW(AW17))="x",'Capacity Backing (Hide)2'!AX$9,0)</f>
        <v>0</v>
      </c>
      <c r="AY29" cm="1">
        <f t="array" ref="AY29">IF(INDEX('Capacity Summary'!$H$36:$BG$136,COLUMN(AX17),ROW(AX17))="x",'Capacity Backing (Hide)2'!AY$9,0)</f>
        <v>0</v>
      </c>
      <c r="AZ29" cm="1">
        <f t="array" ref="AZ29">IF(INDEX('Capacity Summary'!$H$36:$BG$136,COLUMN(AY17),ROW(AY17))="x",'Capacity Backing (Hide)2'!AZ$9,0)</f>
        <v>0</v>
      </c>
      <c r="BA29" cm="1">
        <f t="array" ref="BA29">IF(INDEX('Capacity Summary'!$H$36:$BG$136,COLUMN(AZ17),ROW(AZ17))="x",'Capacity Backing (Hide)2'!BA$9,0)</f>
        <v>0</v>
      </c>
      <c r="BB29" cm="1">
        <f t="array" ref="BB29">IF(INDEX('Capacity Summary'!$H$36:$BG$136,COLUMN(BA17),ROW(BA17))="x",'Capacity Backing (Hide)2'!BB$9,0)</f>
        <v>0</v>
      </c>
      <c r="BC29" cm="1">
        <f t="array" ref="BC29">IF(INDEX('Capacity Summary'!$H$36:$BG$136,COLUMN(BB17),ROW(BB17))="x",'Capacity Backing (Hide)2'!BC$9,0)</f>
        <v>0</v>
      </c>
      <c r="BD29" cm="1">
        <f t="array" ref="BD29">IF(INDEX('Capacity Summary'!$H$36:$BG$136,COLUMN(BC17),ROW(BC17))="x",'Capacity Backing (Hide)2'!BD$9,0)</f>
        <v>0</v>
      </c>
      <c r="BE29" cm="1">
        <f t="array" ref="BE29">IF(INDEX('Capacity Summary'!$H$36:$BG$136,COLUMN(BD17),ROW(BD17))="x",'Capacity Backing (Hide)2'!BE$9,0)</f>
        <v>0</v>
      </c>
      <c r="BF29" cm="1">
        <f t="array" ref="BF29">IF(INDEX('Capacity Summary'!$H$36:$BG$136,COLUMN(BE17),ROW(BE17))="x",'Capacity Backing (Hide)2'!BF$9,0)</f>
        <v>0</v>
      </c>
      <c r="BG29" cm="1">
        <f t="array" ref="BG29">IF(INDEX('Capacity Summary'!$H$36:$BG$136,COLUMN(BF17),ROW(BF17))="x",'Capacity Backing (Hide)2'!BG$9,0)</f>
        <v>0</v>
      </c>
      <c r="BH29" cm="1">
        <f t="array" ref="BH29">IF(INDEX('Capacity Summary'!$H$36:$BG$136,COLUMN(BG17),ROW(BG17))="x",'Capacity Backing (Hide)2'!BH$9,0)</f>
        <v>0</v>
      </c>
      <c r="BI29" cm="1">
        <f t="array" ref="BI29">IF(INDEX('Capacity Summary'!$H$36:$BG$136,COLUMN(BH17),ROW(BH17))="x",'Capacity Backing (Hide)2'!BI$9,0)</f>
        <v>0</v>
      </c>
      <c r="BJ29" cm="1">
        <f t="array" ref="BJ29">IF(INDEX('Capacity Summary'!$H$36:$BG$136,COLUMN(BI17),ROW(BI17))="x",'Capacity Backing (Hide)2'!BJ$9,0)</f>
        <v>0</v>
      </c>
      <c r="BK29" cm="1">
        <f t="array" ref="BK29">IF(INDEX('Capacity Summary'!$H$36:$BG$136,COLUMN(BJ17),ROW(BJ17))="x",'Capacity Backing (Hide)2'!BK$9,0)</f>
        <v>0</v>
      </c>
      <c r="BL29" cm="1">
        <f t="array" ref="BL29">IF(INDEX('Capacity Summary'!$H$36:$BG$136,COLUMN(BK17),ROW(BK17))="x",'Capacity Backing (Hide)2'!BL$9,0)</f>
        <v>0</v>
      </c>
      <c r="BM29" cm="1">
        <f t="array" ref="BM29">IF(INDEX('Capacity Summary'!$H$36:$BG$136,COLUMN(BL17),ROW(BL17))="x",'Capacity Backing (Hide)2'!BM$9,0)</f>
        <v>0</v>
      </c>
      <c r="BN29" cm="1">
        <f t="array" ref="BN29">IF(INDEX('Capacity Summary'!$H$36:$BG$136,COLUMN(BM17),ROW(BM17))="x",'Capacity Backing (Hide)2'!BN$9,0)</f>
        <v>0</v>
      </c>
      <c r="BO29" cm="1">
        <f t="array" ref="BO29">IF(INDEX('Capacity Summary'!$H$36:$BG$136,COLUMN(BN17),ROW(BN17))="x",'Capacity Backing (Hide)2'!BO$9,0)</f>
        <v>0</v>
      </c>
      <c r="BP29" cm="1">
        <f t="array" ref="BP29">IF(INDEX('Capacity Summary'!$H$36:$BG$136,COLUMN(BO17),ROW(BO17))="x",'Capacity Backing (Hide)2'!BP$9,0)</f>
        <v>0</v>
      </c>
      <c r="BQ29" cm="1">
        <f t="array" ref="BQ29">IF(INDEX('Capacity Summary'!$H$36:$BG$136,COLUMN(BP17),ROW(BP17))="x",'Capacity Backing (Hide)2'!BQ$9,0)</f>
        <v>0</v>
      </c>
      <c r="BR29" cm="1">
        <f t="array" ref="BR29">IF(INDEX('Capacity Summary'!$H$36:$BG$136,COLUMN(BQ17),ROW(BQ17))="x",'Capacity Backing (Hide)2'!BR$9,0)</f>
        <v>0</v>
      </c>
      <c r="BS29" cm="1">
        <f t="array" ref="BS29">IF(INDEX('Capacity Summary'!$H$36:$BG$136,COLUMN(BR17),ROW(BR17))="x",'Capacity Backing (Hide)2'!BS$9,0)</f>
        <v>0</v>
      </c>
      <c r="BT29" cm="1">
        <f t="array" ref="BT29">IF(INDEX('Capacity Summary'!$H$36:$BG$136,COLUMN(BS17),ROW(BS17))="x",'Capacity Backing (Hide)2'!BT$9,0)</f>
        <v>0</v>
      </c>
      <c r="BU29" cm="1">
        <f t="array" ref="BU29">IF(INDEX('Capacity Summary'!$H$36:$BG$136,COLUMN(BT17),ROW(BT17))="x",'Capacity Backing (Hide)2'!BU$9,0)</f>
        <v>0</v>
      </c>
      <c r="BV29" cm="1">
        <f t="array" ref="BV29">IF(INDEX('Capacity Summary'!$H$36:$BG$136,COLUMN(BU17),ROW(BU17))="x",'Capacity Backing (Hide)2'!BV$9,0)</f>
        <v>0</v>
      </c>
      <c r="BW29" cm="1">
        <f t="array" ref="BW29">IF(INDEX('Capacity Summary'!$H$36:$BG$136,COLUMN(BV17),ROW(BV17))="x",'Capacity Backing (Hide)2'!BW$9,0)</f>
        <v>0</v>
      </c>
      <c r="BX29" cm="1">
        <f t="array" ref="BX29">IF(INDEX('Capacity Summary'!$H$36:$BG$136,COLUMN(BW17),ROW(BW17))="x",'Capacity Backing (Hide)2'!BX$9,0)</f>
        <v>0</v>
      </c>
      <c r="BY29" cm="1">
        <f t="array" ref="BY29">IF(INDEX('Capacity Summary'!$H$36:$BG$136,COLUMN(BX17),ROW(BX17))="x",'Capacity Backing (Hide)2'!BY$9,0)</f>
        <v>0</v>
      </c>
      <c r="BZ29" cm="1">
        <f t="array" ref="BZ29">IF(INDEX('Capacity Summary'!$H$36:$BG$136,COLUMN(BY17),ROW(BY17))="x",'Capacity Backing (Hide)2'!BZ$9,0)</f>
        <v>0</v>
      </c>
      <c r="CA29" cm="1">
        <f t="array" ref="CA29">IF(INDEX('Capacity Summary'!$H$36:$BG$136,COLUMN(BZ17),ROW(BZ17))="x",'Capacity Backing (Hide)2'!CA$9,0)</f>
        <v>0</v>
      </c>
      <c r="CB29" cm="1">
        <f t="array" ref="CB29">IF(INDEX('Capacity Summary'!$H$36:$BG$136,COLUMN(CA17),ROW(CA17))="x",'Capacity Backing (Hide)2'!CB$9,0)</f>
        <v>0</v>
      </c>
      <c r="CC29" cm="1">
        <f t="array" ref="CC29">IF(INDEX('Capacity Summary'!$H$36:$BG$136,COLUMN(CB17),ROW(CB17))="x",'Capacity Backing (Hide)2'!CC$9,0)</f>
        <v>0</v>
      </c>
      <c r="CD29" cm="1">
        <f t="array" ref="CD29">IF(INDEX('Capacity Summary'!$H$36:$BG$136,COLUMN(CC17),ROW(CC17))="x",'Capacity Backing (Hide)2'!CD$9,0)</f>
        <v>0</v>
      </c>
      <c r="CE29" cm="1">
        <f t="array" ref="CE29">IF(INDEX('Capacity Summary'!$H$36:$BG$136,COLUMN(CD17),ROW(CD17))="x",'Capacity Backing (Hide)2'!CE$9,0)</f>
        <v>0</v>
      </c>
      <c r="CF29" cm="1">
        <f t="array" ref="CF29">IF(INDEX('Capacity Summary'!$H$36:$BG$136,COLUMN(CE17),ROW(CE17))="x",'Capacity Backing (Hide)2'!CF$9,0)</f>
        <v>0</v>
      </c>
      <c r="CG29" cm="1">
        <f t="array" ref="CG29">IF(INDEX('Capacity Summary'!$H$36:$BG$136,COLUMN(CF17),ROW(CF17))="x",'Capacity Backing (Hide)2'!CG$9,0)</f>
        <v>0</v>
      </c>
      <c r="CH29" cm="1">
        <f t="array" ref="CH29">IF(INDEX('Capacity Summary'!$H$36:$BG$136,COLUMN(CG17),ROW(CG17))="x",'Capacity Backing (Hide)2'!CH$9,0)</f>
        <v>0</v>
      </c>
      <c r="CI29" cm="1">
        <f t="array" ref="CI29">IF(INDEX('Capacity Summary'!$H$36:$BG$136,COLUMN(CH17),ROW(CH17))="x",'Capacity Backing (Hide)2'!CI$9,0)</f>
        <v>0</v>
      </c>
      <c r="CJ29" cm="1">
        <f t="array" ref="CJ29">IF(INDEX('Capacity Summary'!$H$36:$BG$136,COLUMN(CI17),ROW(CI17))="x",'Capacity Backing (Hide)2'!CJ$9,0)</f>
        <v>0</v>
      </c>
      <c r="CK29" cm="1">
        <f t="array" ref="CK29">IF(INDEX('Capacity Summary'!$H$36:$BG$136,COLUMN(CJ17),ROW(CJ17))="x",'Capacity Backing (Hide)2'!CK$9,0)</f>
        <v>0</v>
      </c>
      <c r="CL29" cm="1">
        <f t="array" ref="CL29">IF(INDEX('Capacity Summary'!$H$36:$BG$136,COLUMN(CK17),ROW(CK17))="x",'Capacity Backing (Hide)2'!CL$9,0)</f>
        <v>0</v>
      </c>
      <c r="CM29" cm="1">
        <f t="array" ref="CM29">IF(INDEX('Capacity Summary'!$H$36:$BG$136,COLUMN(CL17),ROW(CL17))="x",'Capacity Backing (Hide)2'!CM$9,0)</f>
        <v>0</v>
      </c>
      <c r="CN29" cm="1">
        <f t="array" ref="CN29">IF(INDEX('Capacity Summary'!$H$36:$BG$136,COLUMN(CM17),ROW(CM17))="x",'Capacity Backing (Hide)2'!CN$9,0)</f>
        <v>0</v>
      </c>
      <c r="CO29" cm="1">
        <f t="array" ref="CO29">IF(INDEX('Capacity Summary'!$H$36:$BG$136,COLUMN(CN17),ROW(CN17))="x",'Capacity Backing (Hide)2'!CO$9,0)</f>
        <v>0</v>
      </c>
      <c r="CP29" cm="1">
        <f t="array" ref="CP29">IF(INDEX('Capacity Summary'!$H$36:$BG$136,COLUMN(CO17),ROW(CO17))="x",'Capacity Backing (Hide)2'!CP$9,0)</f>
        <v>0</v>
      </c>
      <c r="CQ29" cm="1">
        <f t="array" ref="CQ29">IF(INDEX('Capacity Summary'!$H$36:$BG$136,COLUMN(CP17),ROW(CP17))="x",'Capacity Backing (Hide)2'!CQ$9,0)</f>
        <v>0</v>
      </c>
      <c r="CR29" cm="1">
        <f t="array" ref="CR29">IF(INDEX('Capacity Summary'!$H$36:$BG$136,COLUMN(CQ17),ROW(CQ17))="x",'Capacity Backing (Hide)2'!CR$9,0)</f>
        <v>0</v>
      </c>
      <c r="CS29" cm="1">
        <f t="array" ref="CS29">IF(INDEX('Capacity Summary'!$H$36:$BG$136,COLUMN(CR17),ROW(CR17))="x",'Capacity Backing (Hide)2'!CS$9,0)</f>
        <v>0</v>
      </c>
      <c r="CT29" cm="1">
        <f t="array" ref="CT29">IF(INDEX('Capacity Summary'!$H$36:$BG$136,COLUMN(CS17),ROW(CS17))="x",'Capacity Backing (Hide)2'!CT$9,0)</f>
        <v>0</v>
      </c>
      <c r="CU29" cm="1">
        <f t="array" ref="CU29">IF(INDEX('Capacity Summary'!$H$36:$BG$136,COLUMN(CT17),ROW(CT17))="x",'Capacity Backing (Hide)2'!CU$9,0)</f>
        <v>0</v>
      </c>
      <c r="CV29" cm="1">
        <f t="array" ref="CV29">IF(INDEX('Capacity Summary'!$H$36:$BG$136,COLUMN(CU17),ROW(CU17))="x",'Capacity Backing (Hide)2'!CV$9,0)</f>
        <v>0</v>
      </c>
      <c r="CW29" cm="1">
        <f t="array" ref="CW29">IF(INDEX('Capacity Summary'!$H$36:$BG$136,COLUMN(CV17),ROW(CV17))="x",'Capacity Backing (Hide)2'!CW$9,0)</f>
        <v>0</v>
      </c>
    </row>
    <row r="30" spans="1:101" x14ac:dyDescent="0.25">
      <c r="A30" s="2">
        <f ca="1">'Required Capacity (Hide)'!E22</f>
        <v>44347</v>
      </c>
      <c r="B30" cm="1">
        <f t="array" ref="B30">IF(INDEX('Capacity Summary'!$H$36:$BG$136,COLUMN(A18),ROW(A18))="x",'Capacity Backing (Hide)2'!B$9,0)</f>
        <v>0</v>
      </c>
      <c r="C30" cm="1">
        <f t="array" ref="C30">IF(INDEX('Capacity Summary'!$H$36:$BG$136,COLUMN(B18),ROW(B18))="x",'Capacity Backing (Hide)2'!C$9,0)</f>
        <v>0</v>
      </c>
      <c r="D30" cm="1">
        <f t="array" ref="D30">IF(INDEX('Capacity Summary'!$H$36:$BG$136,COLUMN(C18),ROW(C18))="x",'Capacity Backing (Hide)2'!D$9,0)</f>
        <v>0</v>
      </c>
      <c r="E30" cm="1">
        <f t="array" ref="E30">IF(INDEX('Capacity Summary'!$H$36:$BG$136,COLUMN(D18),ROW(D18))="x",'Capacity Backing (Hide)2'!E$9,0)</f>
        <v>0</v>
      </c>
      <c r="F30" cm="1">
        <f t="array" ref="F30">IF(INDEX('Capacity Summary'!$H$36:$BG$136,COLUMN(E18),ROW(E18))="x",'Capacity Backing (Hide)2'!F$9,0)</f>
        <v>0</v>
      </c>
      <c r="G30" cm="1">
        <f t="array" ref="G30">IF(INDEX('Capacity Summary'!$H$36:$BG$136,COLUMN(F18),ROW(F18))="x",'Capacity Backing (Hide)2'!G$9,0)</f>
        <v>0</v>
      </c>
      <c r="H30" cm="1">
        <f t="array" ref="H30">IF(INDEX('Capacity Summary'!$H$36:$BG$136,COLUMN(G18),ROW(G18))="x",'Capacity Backing (Hide)2'!H$9,0)</f>
        <v>0</v>
      </c>
      <c r="I30" cm="1">
        <f t="array" ref="I30">IF(INDEX('Capacity Summary'!$H$36:$BG$136,COLUMN(H18),ROW(H18))="x",'Capacity Backing (Hide)2'!I$9,0)</f>
        <v>0</v>
      </c>
      <c r="J30" cm="1">
        <f t="array" ref="J30">IF(INDEX('Capacity Summary'!$H$36:$BG$136,COLUMN(I18),ROW(I18))="x",'Capacity Backing (Hide)2'!J$9,0)</f>
        <v>0</v>
      </c>
      <c r="K30" cm="1">
        <f t="array" ref="K30">IF(INDEX('Capacity Summary'!$H$36:$BG$136,COLUMN(J18),ROW(J18))="x",'Capacity Backing (Hide)2'!K$9,0)</f>
        <v>0</v>
      </c>
      <c r="L30" cm="1">
        <f t="array" ref="L30">IF(INDEX('Capacity Summary'!$H$36:$BG$136,COLUMN(K18),ROW(K18))="x",'Capacity Backing (Hide)2'!L$9,0)</f>
        <v>0</v>
      </c>
      <c r="M30" cm="1">
        <f t="array" ref="M30">IF(INDEX('Capacity Summary'!$H$36:$BG$136,COLUMN(L18),ROW(L18))="x",'Capacity Backing (Hide)2'!M$9,0)</f>
        <v>0</v>
      </c>
      <c r="N30" cm="1">
        <f t="array" ref="N30">IF(INDEX('Capacity Summary'!$H$36:$BG$136,COLUMN(M18),ROW(M18))="x",'Capacity Backing (Hide)2'!N$9,0)</f>
        <v>0</v>
      </c>
      <c r="O30" cm="1">
        <f t="array" ref="O30">IF(INDEX('Capacity Summary'!$H$36:$BG$136,COLUMN(N18),ROW(N18))="x",'Capacity Backing (Hide)2'!O$9,0)</f>
        <v>0</v>
      </c>
      <c r="P30" cm="1">
        <f t="array" ref="P30">IF(INDEX('Capacity Summary'!$H$36:$BG$136,COLUMN(O18),ROW(O18))="x",'Capacity Backing (Hide)2'!P$9,0)</f>
        <v>0</v>
      </c>
      <c r="Q30" cm="1">
        <f t="array" ref="Q30">IF(INDEX('Capacity Summary'!$H$36:$BG$136,COLUMN(P18),ROW(P18))="x",'Capacity Backing (Hide)2'!Q$9,0)</f>
        <v>0</v>
      </c>
      <c r="R30" cm="1">
        <f t="array" ref="R30">IF(INDEX('Capacity Summary'!$H$36:$BG$136,COLUMN(Q18),ROW(Q18))="x",'Capacity Backing (Hide)2'!R$9,0)</f>
        <v>0</v>
      </c>
      <c r="S30" cm="1">
        <f t="array" ref="S30">IF(INDEX('Capacity Summary'!$H$36:$BG$136,COLUMN(R18),ROW(R18))="x",'Capacity Backing (Hide)2'!S$9,0)</f>
        <v>0</v>
      </c>
      <c r="T30" cm="1">
        <f t="array" ref="T30">IF(INDEX('Capacity Summary'!$H$36:$BG$136,COLUMN(S18),ROW(S18))="x",'Capacity Backing (Hide)2'!T$9,0)</f>
        <v>0</v>
      </c>
      <c r="U30" cm="1">
        <f t="array" ref="U30">IF(INDEX('Capacity Summary'!$H$36:$BG$136,COLUMN(T18),ROW(T18))="x",'Capacity Backing (Hide)2'!U$9,0)</f>
        <v>0</v>
      </c>
      <c r="V30" cm="1">
        <f t="array" ref="V30">IF(INDEX('Capacity Summary'!$H$36:$BG$136,COLUMN(U18),ROW(U18))="x",'Capacity Backing (Hide)2'!V$9,0)</f>
        <v>0</v>
      </c>
      <c r="W30" cm="1">
        <f t="array" ref="W30">IF(INDEX('Capacity Summary'!$H$36:$BG$136,COLUMN(V18),ROW(V18))="x",'Capacity Backing (Hide)2'!W$9,0)</f>
        <v>0</v>
      </c>
      <c r="X30" cm="1">
        <f t="array" ref="X30">IF(INDEX('Capacity Summary'!$H$36:$BG$136,COLUMN(W18),ROW(W18))="x",'Capacity Backing (Hide)2'!X$9,0)</f>
        <v>0</v>
      </c>
      <c r="Y30" cm="1">
        <f t="array" ref="Y30">IF(INDEX('Capacity Summary'!$H$36:$BG$136,COLUMN(X18),ROW(X18))="x",'Capacity Backing (Hide)2'!Y$9,0)</f>
        <v>0</v>
      </c>
      <c r="Z30" cm="1">
        <f t="array" ref="Z30">IF(INDEX('Capacity Summary'!$H$36:$BG$136,COLUMN(Y18),ROW(Y18))="x",'Capacity Backing (Hide)2'!Z$9,0)</f>
        <v>0</v>
      </c>
      <c r="AA30" cm="1">
        <f t="array" ref="AA30">IF(INDEX('Capacity Summary'!$H$36:$BG$136,COLUMN(Z18),ROW(Z18))="x",'Capacity Backing (Hide)2'!AA$9,0)</f>
        <v>0</v>
      </c>
      <c r="AB30" cm="1">
        <f t="array" ref="AB30">IF(INDEX('Capacity Summary'!$H$36:$BG$136,COLUMN(AA18),ROW(AA18))="x",'Capacity Backing (Hide)2'!AB$9,0)</f>
        <v>0</v>
      </c>
      <c r="AC30" cm="1">
        <f t="array" ref="AC30">IF(INDEX('Capacity Summary'!$H$36:$BG$136,COLUMN(AB18),ROW(AB18))="x",'Capacity Backing (Hide)2'!AC$9,0)</f>
        <v>0</v>
      </c>
      <c r="AD30" cm="1">
        <f t="array" ref="AD30">IF(INDEX('Capacity Summary'!$H$36:$BG$136,COLUMN(AC18),ROW(AC18))="x",'Capacity Backing (Hide)2'!AD$9,0)</f>
        <v>0</v>
      </c>
      <c r="AE30" cm="1">
        <f t="array" ref="AE30">IF(INDEX('Capacity Summary'!$H$36:$BG$136,COLUMN(AD18),ROW(AD18))="x",'Capacity Backing (Hide)2'!AE$9,0)</f>
        <v>0</v>
      </c>
      <c r="AF30" cm="1">
        <f t="array" ref="AF30">IF(INDEX('Capacity Summary'!$H$36:$BG$136,COLUMN(AE18),ROW(AE18))="x",'Capacity Backing (Hide)2'!AF$9,0)</f>
        <v>0</v>
      </c>
      <c r="AG30" cm="1">
        <f t="array" ref="AG30">IF(INDEX('Capacity Summary'!$H$36:$BG$136,COLUMN(AF18),ROW(AF18))="x",'Capacity Backing (Hide)2'!AG$9,0)</f>
        <v>0</v>
      </c>
      <c r="AH30" cm="1">
        <f t="array" ref="AH30">IF(INDEX('Capacity Summary'!$H$36:$BG$136,COLUMN(AG18),ROW(AG18))="x",'Capacity Backing (Hide)2'!AH$9,0)</f>
        <v>0</v>
      </c>
      <c r="AI30" cm="1">
        <f t="array" ref="AI30">IF(INDEX('Capacity Summary'!$H$36:$BG$136,COLUMN(AH18),ROW(AH18))="x",'Capacity Backing (Hide)2'!AI$9,0)</f>
        <v>0</v>
      </c>
      <c r="AJ30" cm="1">
        <f t="array" ref="AJ30">IF(INDEX('Capacity Summary'!$H$36:$BG$136,COLUMN(AI18),ROW(AI18))="x",'Capacity Backing (Hide)2'!AJ$9,0)</f>
        <v>0</v>
      </c>
      <c r="AK30" cm="1">
        <f t="array" ref="AK30">IF(INDEX('Capacity Summary'!$H$36:$BG$136,COLUMN(AJ18),ROW(AJ18))="x",'Capacity Backing (Hide)2'!AK$9,0)</f>
        <v>0</v>
      </c>
      <c r="AL30" cm="1">
        <f t="array" ref="AL30">IF(INDEX('Capacity Summary'!$H$36:$BG$136,COLUMN(AK18),ROW(AK18))="x",'Capacity Backing (Hide)2'!AL$9,0)</f>
        <v>0</v>
      </c>
      <c r="AM30" cm="1">
        <f t="array" ref="AM30">IF(INDEX('Capacity Summary'!$H$36:$BG$136,COLUMN(AL18),ROW(AL18))="x",'Capacity Backing (Hide)2'!AM$9,0)</f>
        <v>0</v>
      </c>
      <c r="AN30" cm="1">
        <f t="array" ref="AN30">IF(INDEX('Capacity Summary'!$H$36:$BG$136,COLUMN(AM18),ROW(AM18))="x",'Capacity Backing (Hide)2'!AN$9,0)</f>
        <v>0</v>
      </c>
      <c r="AO30" cm="1">
        <f t="array" ref="AO30">IF(INDEX('Capacity Summary'!$H$36:$BG$136,COLUMN(AN18),ROW(AN18))="x",'Capacity Backing (Hide)2'!AO$9,0)</f>
        <v>0</v>
      </c>
      <c r="AP30" cm="1">
        <f t="array" ref="AP30">IF(INDEX('Capacity Summary'!$H$36:$BG$136,COLUMN(AO18),ROW(AO18))="x",'Capacity Backing (Hide)2'!AP$9,0)</f>
        <v>0</v>
      </c>
      <c r="AQ30" cm="1">
        <f t="array" ref="AQ30">IF(INDEX('Capacity Summary'!$H$36:$BG$136,COLUMN(AP18),ROW(AP18))="x",'Capacity Backing (Hide)2'!AQ$9,0)</f>
        <v>0</v>
      </c>
      <c r="AR30" cm="1">
        <f t="array" ref="AR30">IF(INDEX('Capacity Summary'!$H$36:$BG$136,COLUMN(AQ18),ROW(AQ18))="x",'Capacity Backing (Hide)2'!AR$9,0)</f>
        <v>0</v>
      </c>
      <c r="AS30" cm="1">
        <f t="array" ref="AS30">IF(INDEX('Capacity Summary'!$H$36:$BG$136,COLUMN(AR18),ROW(AR18))="x",'Capacity Backing (Hide)2'!AS$9,0)</f>
        <v>0</v>
      </c>
      <c r="AT30" cm="1">
        <f t="array" ref="AT30">IF(INDEX('Capacity Summary'!$H$36:$BG$136,COLUMN(AS18),ROW(AS18))="x",'Capacity Backing (Hide)2'!AT$9,0)</f>
        <v>0</v>
      </c>
      <c r="AU30" cm="1">
        <f t="array" ref="AU30">IF(INDEX('Capacity Summary'!$H$36:$BG$136,COLUMN(AT18),ROW(AT18))="x",'Capacity Backing (Hide)2'!AU$9,0)</f>
        <v>0</v>
      </c>
      <c r="AV30" cm="1">
        <f t="array" ref="AV30">IF(INDEX('Capacity Summary'!$H$36:$BG$136,COLUMN(AU18),ROW(AU18))="x",'Capacity Backing (Hide)2'!AV$9,0)</f>
        <v>0</v>
      </c>
      <c r="AW30" cm="1">
        <f t="array" ref="AW30">IF(INDEX('Capacity Summary'!$H$36:$BG$136,COLUMN(AV18),ROW(AV18))="x",'Capacity Backing (Hide)2'!AW$9,0)</f>
        <v>0</v>
      </c>
      <c r="AX30" cm="1">
        <f t="array" ref="AX30">IF(INDEX('Capacity Summary'!$H$36:$BG$136,COLUMN(AW18),ROW(AW18))="x",'Capacity Backing (Hide)2'!AX$9,0)</f>
        <v>0</v>
      </c>
      <c r="AY30" cm="1">
        <f t="array" ref="AY30">IF(INDEX('Capacity Summary'!$H$36:$BG$136,COLUMN(AX18),ROW(AX18))="x",'Capacity Backing (Hide)2'!AY$9,0)</f>
        <v>0</v>
      </c>
      <c r="AZ30" cm="1">
        <f t="array" ref="AZ30">IF(INDEX('Capacity Summary'!$H$36:$BG$136,COLUMN(AY18),ROW(AY18))="x",'Capacity Backing (Hide)2'!AZ$9,0)</f>
        <v>0</v>
      </c>
      <c r="BA30" cm="1">
        <f t="array" ref="BA30">IF(INDEX('Capacity Summary'!$H$36:$BG$136,COLUMN(AZ18),ROW(AZ18))="x",'Capacity Backing (Hide)2'!BA$9,0)</f>
        <v>0</v>
      </c>
      <c r="BB30" cm="1">
        <f t="array" ref="BB30">IF(INDEX('Capacity Summary'!$H$36:$BG$136,COLUMN(BA18),ROW(BA18))="x",'Capacity Backing (Hide)2'!BB$9,0)</f>
        <v>0</v>
      </c>
      <c r="BC30" cm="1">
        <f t="array" ref="BC30">IF(INDEX('Capacity Summary'!$H$36:$BG$136,COLUMN(BB18),ROW(BB18))="x",'Capacity Backing (Hide)2'!BC$9,0)</f>
        <v>0</v>
      </c>
      <c r="BD30" cm="1">
        <f t="array" ref="BD30">IF(INDEX('Capacity Summary'!$H$36:$BG$136,COLUMN(BC18),ROW(BC18))="x",'Capacity Backing (Hide)2'!BD$9,0)</f>
        <v>0</v>
      </c>
      <c r="BE30" cm="1">
        <f t="array" ref="BE30">IF(INDEX('Capacity Summary'!$H$36:$BG$136,COLUMN(BD18),ROW(BD18))="x",'Capacity Backing (Hide)2'!BE$9,0)</f>
        <v>0</v>
      </c>
      <c r="BF30" cm="1">
        <f t="array" ref="BF30">IF(INDEX('Capacity Summary'!$H$36:$BG$136,COLUMN(BE18),ROW(BE18))="x",'Capacity Backing (Hide)2'!BF$9,0)</f>
        <v>0</v>
      </c>
      <c r="BG30" cm="1">
        <f t="array" ref="BG30">IF(INDEX('Capacity Summary'!$H$36:$BG$136,COLUMN(BF18),ROW(BF18))="x",'Capacity Backing (Hide)2'!BG$9,0)</f>
        <v>0</v>
      </c>
      <c r="BH30" cm="1">
        <f t="array" ref="BH30">IF(INDEX('Capacity Summary'!$H$36:$BG$136,COLUMN(BG18),ROW(BG18))="x",'Capacity Backing (Hide)2'!BH$9,0)</f>
        <v>0</v>
      </c>
      <c r="BI30" cm="1">
        <f t="array" ref="BI30">IF(INDEX('Capacity Summary'!$H$36:$BG$136,COLUMN(BH18),ROW(BH18))="x",'Capacity Backing (Hide)2'!BI$9,0)</f>
        <v>0</v>
      </c>
      <c r="BJ30" cm="1">
        <f t="array" ref="BJ30">IF(INDEX('Capacity Summary'!$H$36:$BG$136,COLUMN(BI18),ROW(BI18))="x",'Capacity Backing (Hide)2'!BJ$9,0)</f>
        <v>0</v>
      </c>
      <c r="BK30" cm="1">
        <f t="array" ref="BK30">IF(INDEX('Capacity Summary'!$H$36:$BG$136,COLUMN(BJ18),ROW(BJ18))="x",'Capacity Backing (Hide)2'!BK$9,0)</f>
        <v>0</v>
      </c>
      <c r="BL30" cm="1">
        <f t="array" ref="BL30">IF(INDEX('Capacity Summary'!$H$36:$BG$136,COLUMN(BK18),ROW(BK18))="x",'Capacity Backing (Hide)2'!BL$9,0)</f>
        <v>0</v>
      </c>
      <c r="BM30" cm="1">
        <f t="array" ref="BM30">IF(INDEX('Capacity Summary'!$H$36:$BG$136,COLUMN(BL18),ROW(BL18))="x",'Capacity Backing (Hide)2'!BM$9,0)</f>
        <v>0</v>
      </c>
      <c r="BN30" cm="1">
        <f t="array" ref="BN30">IF(INDEX('Capacity Summary'!$H$36:$BG$136,COLUMN(BM18),ROW(BM18))="x",'Capacity Backing (Hide)2'!BN$9,0)</f>
        <v>0</v>
      </c>
      <c r="BO30" cm="1">
        <f t="array" ref="BO30">IF(INDEX('Capacity Summary'!$H$36:$BG$136,COLUMN(BN18),ROW(BN18))="x",'Capacity Backing (Hide)2'!BO$9,0)</f>
        <v>0</v>
      </c>
      <c r="BP30" cm="1">
        <f t="array" ref="BP30">IF(INDEX('Capacity Summary'!$H$36:$BG$136,COLUMN(BO18),ROW(BO18))="x",'Capacity Backing (Hide)2'!BP$9,0)</f>
        <v>0</v>
      </c>
      <c r="BQ30" cm="1">
        <f t="array" ref="BQ30">IF(INDEX('Capacity Summary'!$H$36:$BG$136,COLUMN(BP18),ROW(BP18))="x",'Capacity Backing (Hide)2'!BQ$9,0)</f>
        <v>0</v>
      </c>
      <c r="BR30" cm="1">
        <f t="array" ref="BR30">IF(INDEX('Capacity Summary'!$H$36:$BG$136,COLUMN(BQ18),ROW(BQ18))="x",'Capacity Backing (Hide)2'!BR$9,0)</f>
        <v>0</v>
      </c>
      <c r="BS30" cm="1">
        <f t="array" ref="BS30">IF(INDEX('Capacity Summary'!$H$36:$BG$136,COLUMN(BR18),ROW(BR18))="x",'Capacity Backing (Hide)2'!BS$9,0)</f>
        <v>0</v>
      </c>
      <c r="BT30" cm="1">
        <f t="array" ref="BT30">IF(INDEX('Capacity Summary'!$H$36:$BG$136,COLUMN(BS18),ROW(BS18))="x",'Capacity Backing (Hide)2'!BT$9,0)</f>
        <v>0</v>
      </c>
      <c r="BU30" cm="1">
        <f t="array" ref="BU30">IF(INDEX('Capacity Summary'!$H$36:$BG$136,COLUMN(BT18),ROW(BT18))="x",'Capacity Backing (Hide)2'!BU$9,0)</f>
        <v>0</v>
      </c>
      <c r="BV30" cm="1">
        <f t="array" ref="BV30">IF(INDEX('Capacity Summary'!$H$36:$BG$136,COLUMN(BU18),ROW(BU18))="x",'Capacity Backing (Hide)2'!BV$9,0)</f>
        <v>0</v>
      </c>
      <c r="BW30" cm="1">
        <f t="array" ref="BW30">IF(INDEX('Capacity Summary'!$H$36:$BG$136,COLUMN(BV18),ROW(BV18))="x",'Capacity Backing (Hide)2'!BW$9,0)</f>
        <v>0</v>
      </c>
      <c r="BX30" cm="1">
        <f t="array" ref="BX30">IF(INDEX('Capacity Summary'!$H$36:$BG$136,COLUMN(BW18),ROW(BW18))="x",'Capacity Backing (Hide)2'!BX$9,0)</f>
        <v>0</v>
      </c>
      <c r="BY30" cm="1">
        <f t="array" ref="BY30">IF(INDEX('Capacity Summary'!$H$36:$BG$136,COLUMN(BX18),ROW(BX18))="x",'Capacity Backing (Hide)2'!BY$9,0)</f>
        <v>0</v>
      </c>
      <c r="BZ30" cm="1">
        <f t="array" ref="BZ30">IF(INDEX('Capacity Summary'!$H$36:$BG$136,COLUMN(BY18),ROW(BY18))="x",'Capacity Backing (Hide)2'!BZ$9,0)</f>
        <v>0</v>
      </c>
      <c r="CA30" cm="1">
        <f t="array" ref="CA30">IF(INDEX('Capacity Summary'!$H$36:$BG$136,COLUMN(BZ18),ROW(BZ18))="x",'Capacity Backing (Hide)2'!CA$9,0)</f>
        <v>0</v>
      </c>
      <c r="CB30" cm="1">
        <f t="array" ref="CB30">IF(INDEX('Capacity Summary'!$H$36:$BG$136,COLUMN(CA18),ROW(CA18))="x",'Capacity Backing (Hide)2'!CB$9,0)</f>
        <v>0</v>
      </c>
      <c r="CC30" cm="1">
        <f t="array" ref="CC30">IF(INDEX('Capacity Summary'!$H$36:$BG$136,COLUMN(CB18),ROW(CB18))="x",'Capacity Backing (Hide)2'!CC$9,0)</f>
        <v>0</v>
      </c>
      <c r="CD30" cm="1">
        <f t="array" ref="CD30">IF(INDEX('Capacity Summary'!$H$36:$BG$136,COLUMN(CC18),ROW(CC18))="x",'Capacity Backing (Hide)2'!CD$9,0)</f>
        <v>0</v>
      </c>
      <c r="CE30" cm="1">
        <f t="array" ref="CE30">IF(INDEX('Capacity Summary'!$H$36:$BG$136,COLUMN(CD18),ROW(CD18))="x",'Capacity Backing (Hide)2'!CE$9,0)</f>
        <v>0</v>
      </c>
      <c r="CF30" cm="1">
        <f t="array" ref="CF30">IF(INDEX('Capacity Summary'!$H$36:$BG$136,COLUMN(CE18),ROW(CE18))="x",'Capacity Backing (Hide)2'!CF$9,0)</f>
        <v>0</v>
      </c>
      <c r="CG30" cm="1">
        <f t="array" ref="CG30">IF(INDEX('Capacity Summary'!$H$36:$BG$136,COLUMN(CF18),ROW(CF18))="x",'Capacity Backing (Hide)2'!CG$9,0)</f>
        <v>0</v>
      </c>
      <c r="CH30" cm="1">
        <f t="array" ref="CH30">IF(INDEX('Capacity Summary'!$H$36:$BG$136,COLUMN(CG18),ROW(CG18))="x",'Capacity Backing (Hide)2'!CH$9,0)</f>
        <v>0</v>
      </c>
      <c r="CI30" cm="1">
        <f t="array" ref="CI30">IF(INDEX('Capacity Summary'!$H$36:$BG$136,COLUMN(CH18),ROW(CH18))="x",'Capacity Backing (Hide)2'!CI$9,0)</f>
        <v>0</v>
      </c>
      <c r="CJ30" cm="1">
        <f t="array" ref="CJ30">IF(INDEX('Capacity Summary'!$H$36:$BG$136,COLUMN(CI18),ROW(CI18))="x",'Capacity Backing (Hide)2'!CJ$9,0)</f>
        <v>0</v>
      </c>
      <c r="CK30" cm="1">
        <f t="array" ref="CK30">IF(INDEX('Capacity Summary'!$H$36:$BG$136,COLUMN(CJ18),ROW(CJ18))="x",'Capacity Backing (Hide)2'!CK$9,0)</f>
        <v>0</v>
      </c>
      <c r="CL30" cm="1">
        <f t="array" ref="CL30">IF(INDEX('Capacity Summary'!$H$36:$BG$136,COLUMN(CK18),ROW(CK18))="x",'Capacity Backing (Hide)2'!CL$9,0)</f>
        <v>0</v>
      </c>
      <c r="CM30" cm="1">
        <f t="array" ref="CM30">IF(INDEX('Capacity Summary'!$H$36:$BG$136,COLUMN(CL18),ROW(CL18))="x",'Capacity Backing (Hide)2'!CM$9,0)</f>
        <v>0</v>
      </c>
      <c r="CN30" cm="1">
        <f t="array" ref="CN30">IF(INDEX('Capacity Summary'!$H$36:$BG$136,COLUMN(CM18),ROW(CM18))="x",'Capacity Backing (Hide)2'!CN$9,0)</f>
        <v>0</v>
      </c>
      <c r="CO30" cm="1">
        <f t="array" ref="CO30">IF(INDEX('Capacity Summary'!$H$36:$BG$136,COLUMN(CN18),ROW(CN18))="x",'Capacity Backing (Hide)2'!CO$9,0)</f>
        <v>0</v>
      </c>
      <c r="CP30" cm="1">
        <f t="array" ref="CP30">IF(INDEX('Capacity Summary'!$H$36:$BG$136,COLUMN(CO18),ROW(CO18))="x",'Capacity Backing (Hide)2'!CP$9,0)</f>
        <v>0</v>
      </c>
      <c r="CQ30" cm="1">
        <f t="array" ref="CQ30">IF(INDEX('Capacity Summary'!$H$36:$BG$136,COLUMN(CP18),ROW(CP18))="x",'Capacity Backing (Hide)2'!CQ$9,0)</f>
        <v>0</v>
      </c>
      <c r="CR30" cm="1">
        <f t="array" ref="CR30">IF(INDEX('Capacity Summary'!$H$36:$BG$136,COLUMN(CQ18),ROW(CQ18))="x",'Capacity Backing (Hide)2'!CR$9,0)</f>
        <v>0</v>
      </c>
      <c r="CS30" cm="1">
        <f t="array" ref="CS30">IF(INDEX('Capacity Summary'!$H$36:$BG$136,COLUMN(CR18),ROW(CR18))="x",'Capacity Backing (Hide)2'!CS$9,0)</f>
        <v>0</v>
      </c>
      <c r="CT30" cm="1">
        <f t="array" ref="CT30">IF(INDEX('Capacity Summary'!$H$36:$BG$136,COLUMN(CS18),ROW(CS18))="x",'Capacity Backing (Hide)2'!CT$9,0)</f>
        <v>0</v>
      </c>
      <c r="CU30" cm="1">
        <f t="array" ref="CU30">IF(INDEX('Capacity Summary'!$H$36:$BG$136,COLUMN(CT18),ROW(CT18))="x",'Capacity Backing (Hide)2'!CU$9,0)</f>
        <v>0</v>
      </c>
      <c r="CV30" cm="1">
        <f t="array" ref="CV30">IF(INDEX('Capacity Summary'!$H$36:$BG$136,COLUMN(CU18),ROW(CU18))="x",'Capacity Backing (Hide)2'!CV$9,0)</f>
        <v>0</v>
      </c>
      <c r="CW30" cm="1">
        <f t="array" ref="CW30">IF(INDEX('Capacity Summary'!$H$36:$BG$136,COLUMN(CV18),ROW(CV18))="x",'Capacity Backing (Hide)2'!CW$9,0)</f>
        <v>0</v>
      </c>
    </row>
    <row r="31" spans="1:101" x14ac:dyDescent="0.25">
      <c r="A31" s="2">
        <f ca="1">'Required Capacity (Hide)'!E23</f>
        <v>44354</v>
      </c>
      <c r="B31" cm="1">
        <f t="array" ref="B31">IF(INDEX('Capacity Summary'!$H$36:$BG$136,COLUMN(A19),ROW(A19))="x",'Capacity Backing (Hide)2'!B$9,0)</f>
        <v>0</v>
      </c>
      <c r="C31" cm="1">
        <f t="array" ref="C31">IF(INDEX('Capacity Summary'!$H$36:$BG$136,COLUMN(B19),ROW(B19))="x",'Capacity Backing (Hide)2'!C$9,0)</f>
        <v>0</v>
      </c>
      <c r="D31" cm="1">
        <f t="array" ref="D31">IF(INDEX('Capacity Summary'!$H$36:$BG$136,COLUMN(C19),ROW(C19))="x",'Capacity Backing (Hide)2'!D$9,0)</f>
        <v>0</v>
      </c>
      <c r="E31" cm="1">
        <f t="array" ref="E31">IF(INDEX('Capacity Summary'!$H$36:$BG$136,COLUMN(D19),ROW(D19))="x",'Capacity Backing (Hide)2'!E$9,0)</f>
        <v>0</v>
      </c>
      <c r="F31" cm="1">
        <f t="array" ref="F31">IF(INDEX('Capacity Summary'!$H$36:$BG$136,COLUMN(E19),ROW(E19))="x",'Capacity Backing (Hide)2'!F$9,0)</f>
        <v>0</v>
      </c>
      <c r="G31" cm="1">
        <f t="array" ref="G31">IF(INDEX('Capacity Summary'!$H$36:$BG$136,COLUMN(F19),ROW(F19))="x",'Capacity Backing (Hide)2'!G$9,0)</f>
        <v>0</v>
      </c>
      <c r="H31" cm="1">
        <f t="array" ref="H31">IF(INDEX('Capacity Summary'!$H$36:$BG$136,COLUMN(G19),ROW(G19))="x",'Capacity Backing (Hide)2'!H$9,0)</f>
        <v>0</v>
      </c>
      <c r="I31" cm="1">
        <f t="array" ref="I31">IF(INDEX('Capacity Summary'!$H$36:$BG$136,COLUMN(H19),ROW(H19))="x",'Capacity Backing (Hide)2'!I$9,0)</f>
        <v>0</v>
      </c>
      <c r="J31" cm="1">
        <f t="array" ref="J31">IF(INDEX('Capacity Summary'!$H$36:$BG$136,COLUMN(I19),ROW(I19))="x",'Capacity Backing (Hide)2'!J$9,0)</f>
        <v>0</v>
      </c>
      <c r="K31" cm="1">
        <f t="array" ref="K31">IF(INDEX('Capacity Summary'!$H$36:$BG$136,COLUMN(J19),ROW(J19))="x",'Capacity Backing (Hide)2'!K$9,0)</f>
        <v>0</v>
      </c>
      <c r="L31" cm="1">
        <f t="array" ref="L31">IF(INDEX('Capacity Summary'!$H$36:$BG$136,COLUMN(K19),ROW(K19))="x",'Capacity Backing (Hide)2'!L$9,0)</f>
        <v>0</v>
      </c>
      <c r="M31" cm="1">
        <f t="array" ref="M31">IF(INDEX('Capacity Summary'!$H$36:$BG$136,COLUMN(L19),ROW(L19))="x",'Capacity Backing (Hide)2'!M$9,0)</f>
        <v>0</v>
      </c>
      <c r="N31" cm="1">
        <f t="array" ref="N31">IF(INDEX('Capacity Summary'!$H$36:$BG$136,COLUMN(M19),ROW(M19))="x",'Capacity Backing (Hide)2'!N$9,0)</f>
        <v>0</v>
      </c>
      <c r="O31" cm="1">
        <f t="array" ref="O31">IF(INDEX('Capacity Summary'!$H$36:$BG$136,COLUMN(N19),ROW(N19))="x",'Capacity Backing (Hide)2'!O$9,0)</f>
        <v>0</v>
      </c>
      <c r="P31" cm="1">
        <f t="array" ref="P31">IF(INDEX('Capacity Summary'!$H$36:$BG$136,COLUMN(O19),ROW(O19))="x",'Capacity Backing (Hide)2'!P$9,0)</f>
        <v>0</v>
      </c>
      <c r="Q31" cm="1">
        <f t="array" ref="Q31">IF(INDEX('Capacity Summary'!$H$36:$BG$136,COLUMN(P19),ROW(P19))="x",'Capacity Backing (Hide)2'!Q$9,0)</f>
        <v>0</v>
      </c>
      <c r="R31" cm="1">
        <f t="array" ref="R31">IF(INDEX('Capacity Summary'!$H$36:$BG$136,COLUMN(Q19),ROW(Q19))="x",'Capacity Backing (Hide)2'!R$9,0)</f>
        <v>0</v>
      </c>
      <c r="S31" cm="1">
        <f t="array" ref="S31">IF(INDEX('Capacity Summary'!$H$36:$BG$136,COLUMN(R19),ROW(R19))="x",'Capacity Backing (Hide)2'!S$9,0)</f>
        <v>0</v>
      </c>
      <c r="T31" cm="1">
        <f t="array" ref="T31">IF(INDEX('Capacity Summary'!$H$36:$BG$136,COLUMN(S19),ROW(S19))="x",'Capacity Backing (Hide)2'!T$9,0)</f>
        <v>0</v>
      </c>
      <c r="U31" cm="1">
        <f t="array" ref="U31">IF(INDEX('Capacity Summary'!$H$36:$BG$136,COLUMN(T19),ROW(T19))="x",'Capacity Backing (Hide)2'!U$9,0)</f>
        <v>0</v>
      </c>
      <c r="V31" cm="1">
        <f t="array" ref="V31">IF(INDEX('Capacity Summary'!$H$36:$BG$136,COLUMN(U19),ROW(U19))="x",'Capacity Backing (Hide)2'!V$9,0)</f>
        <v>0</v>
      </c>
      <c r="W31" cm="1">
        <f t="array" ref="W31">IF(INDEX('Capacity Summary'!$H$36:$BG$136,COLUMN(V19),ROW(V19))="x",'Capacity Backing (Hide)2'!W$9,0)</f>
        <v>0</v>
      </c>
      <c r="X31" cm="1">
        <f t="array" ref="X31">IF(INDEX('Capacity Summary'!$H$36:$BG$136,COLUMN(W19),ROW(W19))="x",'Capacity Backing (Hide)2'!X$9,0)</f>
        <v>0</v>
      </c>
      <c r="Y31" cm="1">
        <f t="array" ref="Y31">IF(INDEX('Capacity Summary'!$H$36:$BG$136,COLUMN(X19),ROW(X19))="x",'Capacity Backing (Hide)2'!Y$9,0)</f>
        <v>0</v>
      </c>
      <c r="Z31" cm="1">
        <f t="array" ref="Z31">IF(INDEX('Capacity Summary'!$H$36:$BG$136,COLUMN(Y19),ROW(Y19))="x",'Capacity Backing (Hide)2'!Z$9,0)</f>
        <v>0</v>
      </c>
      <c r="AA31" cm="1">
        <f t="array" ref="AA31">IF(INDEX('Capacity Summary'!$H$36:$BG$136,COLUMN(Z19),ROW(Z19))="x",'Capacity Backing (Hide)2'!AA$9,0)</f>
        <v>0</v>
      </c>
      <c r="AB31" cm="1">
        <f t="array" ref="AB31">IF(INDEX('Capacity Summary'!$H$36:$BG$136,COLUMN(AA19),ROW(AA19))="x",'Capacity Backing (Hide)2'!AB$9,0)</f>
        <v>0</v>
      </c>
      <c r="AC31" cm="1">
        <f t="array" ref="AC31">IF(INDEX('Capacity Summary'!$H$36:$BG$136,COLUMN(AB19),ROW(AB19))="x",'Capacity Backing (Hide)2'!AC$9,0)</f>
        <v>0</v>
      </c>
      <c r="AD31" cm="1">
        <f t="array" ref="AD31">IF(INDEX('Capacity Summary'!$H$36:$BG$136,COLUMN(AC19),ROW(AC19))="x",'Capacity Backing (Hide)2'!AD$9,0)</f>
        <v>0</v>
      </c>
      <c r="AE31" cm="1">
        <f t="array" ref="AE31">IF(INDEX('Capacity Summary'!$H$36:$BG$136,COLUMN(AD19),ROW(AD19))="x",'Capacity Backing (Hide)2'!AE$9,0)</f>
        <v>0</v>
      </c>
      <c r="AF31" cm="1">
        <f t="array" ref="AF31">IF(INDEX('Capacity Summary'!$H$36:$BG$136,COLUMN(AE19),ROW(AE19))="x",'Capacity Backing (Hide)2'!AF$9,0)</f>
        <v>0</v>
      </c>
      <c r="AG31" cm="1">
        <f t="array" ref="AG31">IF(INDEX('Capacity Summary'!$H$36:$BG$136,COLUMN(AF19),ROW(AF19))="x",'Capacity Backing (Hide)2'!AG$9,0)</f>
        <v>0</v>
      </c>
      <c r="AH31" cm="1">
        <f t="array" ref="AH31">IF(INDEX('Capacity Summary'!$H$36:$BG$136,COLUMN(AG19),ROW(AG19))="x",'Capacity Backing (Hide)2'!AH$9,0)</f>
        <v>0</v>
      </c>
      <c r="AI31" cm="1">
        <f t="array" ref="AI31">IF(INDEX('Capacity Summary'!$H$36:$BG$136,COLUMN(AH19),ROW(AH19))="x",'Capacity Backing (Hide)2'!AI$9,0)</f>
        <v>0</v>
      </c>
      <c r="AJ31" cm="1">
        <f t="array" ref="AJ31">IF(INDEX('Capacity Summary'!$H$36:$BG$136,COLUMN(AI19),ROW(AI19))="x",'Capacity Backing (Hide)2'!AJ$9,0)</f>
        <v>0</v>
      </c>
      <c r="AK31" cm="1">
        <f t="array" ref="AK31">IF(INDEX('Capacity Summary'!$H$36:$BG$136,COLUMN(AJ19),ROW(AJ19))="x",'Capacity Backing (Hide)2'!AK$9,0)</f>
        <v>0</v>
      </c>
      <c r="AL31" cm="1">
        <f t="array" ref="AL31">IF(INDEX('Capacity Summary'!$H$36:$BG$136,COLUMN(AK19),ROW(AK19))="x",'Capacity Backing (Hide)2'!AL$9,0)</f>
        <v>0</v>
      </c>
      <c r="AM31" cm="1">
        <f t="array" ref="AM31">IF(INDEX('Capacity Summary'!$H$36:$BG$136,COLUMN(AL19),ROW(AL19))="x",'Capacity Backing (Hide)2'!AM$9,0)</f>
        <v>0</v>
      </c>
      <c r="AN31" cm="1">
        <f t="array" ref="AN31">IF(INDEX('Capacity Summary'!$H$36:$BG$136,COLUMN(AM19),ROW(AM19))="x",'Capacity Backing (Hide)2'!AN$9,0)</f>
        <v>0</v>
      </c>
      <c r="AO31" cm="1">
        <f t="array" ref="AO31">IF(INDEX('Capacity Summary'!$H$36:$BG$136,COLUMN(AN19),ROW(AN19))="x",'Capacity Backing (Hide)2'!AO$9,0)</f>
        <v>0</v>
      </c>
      <c r="AP31" cm="1">
        <f t="array" ref="AP31">IF(INDEX('Capacity Summary'!$H$36:$BG$136,COLUMN(AO19),ROW(AO19))="x",'Capacity Backing (Hide)2'!AP$9,0)</f>
        <v>0</v>
      </c>
      <c r="AQ31" cm="1">
        <f t="array" ref="AQ31">IF(INDEX('Capacity Summary'!$H$36:$BG$136,COLUMN(AP19),ROW(AP19))="x",'Capacity Backing (Hide)2'!AQ$9,0)</f>
        <v>0</v>
      </c>
      <c r="AR31" cm="1">
        <f t="array" ref="AR31">IF(INDEX('Capacity Summary'!$H$36:$BG$136,COLUMN(AQ19),ROW(AQ19))="x",'Capacity Backing (Hide)2'!AR$9,0)</f>
        <v>0</v>
      </c>
      <c r="AS31" cm="1">
        <f t="array" ref="AS31">IF(INDEX('Capacity Summary'!$H$36:$BG$136,COLUMN(AR19),ROW(AR19))="x",'Capacity Backing (Hide)2'!AS$9,0)</f>
        <v>0</v>
      </c>
      <c r="AT31" cm="1">
        <f t="array" ref="AT31">IF(INDEX('Capacity Summary'!$H$36:$BG$136,COLUMN(AS19),ROW(AS19))="x",'Capacity Backing (Hide)2'!AT$9,0)</f>
        <v>0</v>
      </c>
      <c r="AU31" cm="1">
        <f t="array" ref="AU31">IF(INDEX('Capacity Summary'!$H$36:$BG$136,COLUMN(AT19),ROW(AT19))="x",'Capacity Backing (Hide)2'!AU$9,0)</f>
        <v>0</v>
      </c>
      <c r="AV31" cm="1">
        <f t="array" ref="AV31">IF(INDEX('Capacity Summary'!$H$36:$BG$136,COLUMN(AU19),ROW(AU19))="x",'Capacity Backing (Hide)2'!AV$9,0)</f>
        <v>0</v>
      </c>
      <c r="AW31" cm="1">
        <f t="array" ref="AW31">IF(INDEX('Capacity Summary'!$H$36:$BG$136,COLUMN(AV19),ROW(AV19))="x",'Capacity Backing (Hide)2'!AW$9,0)</f>
        <v>0</v>
      </c>
      <c r="AX31" cm="1">
        <f t="array" ref="AX31">IF(INDEX('Capacity Summary'!$H$36:$BG$136,COLUMN(AW19),ROW(AW19))="x",'Capacity Backing (Hide)2'!AX$9,0)</f>
        <v>0</v>
      </c>
      <c r="AY31" cm="1">
        <f t="array" ref="AY31">IF(INDEX('Capacity Summary'!$H$36:$BG$136,COLUMN(AX19),ROW(AX19))="x",'Capacity Backing (Hide)2'!AY$9,0)</f>
        <v>0</v>
      </c>
      <c r="AZ31" cm="1">
        <f t="array" ref="AZ31">IF(INDEX('Capacity Summary'!$H$36:$BG$136,COLUMN(AY19),ROW(AY19))="x",'Capacity Backing (Hide)2'!AZ$9,0)</f>
        <v>0</v>
      </c>
      <c r="BA31" cm="1">
        <f t="array" ref="BA31">IF(INDEX('Capacity Summary'!$H$36:$BG$136,COLUMN(AZ19),ROW(AZ19))="x",'Capacity Backing (Hide)2'!BA$9,0)</f>
        <v>0</v>
      </c>
      <c r="BB31" cm="1">
        <f t="array" ref="BB31">IF(INDEX('Capacity Summary'!$H$36:$BG$136,COLUMN(BA19),ROW(BA19))="x",'Capacity Backing (Hide)2'!BB$9,0)</f>
        <v>0</v>
      </c>
      <c r="BC31" cm="1">
        <f t="array" ref="BC31">IF(INDEX('Capacity Summary'!$H$36:$BG$136,COLUMN(BB19),ROW(BB19))="x",'Capacity Backing (Hide)2'!BC$9,0)</f>
        <v>0</v>
      </c>
      <c r="BD31" cm="1">
        <f t="array" ref="BD31">IF(INDEX('Capacity Summary'!$H$36:$BG$136,COLUMN(BC19),ROW(BC19))="x",'Capacity Backing (Hide)2'!BD$9,0)</f>
        <v>0</v>
      </c>
      <c r="BE31" cm="1">
        <f t="array" ref="BE31">IF(INDEX('Capacity Summary'!$H$36:$BG$136,COLUMN(BD19),ROW(BD19))="x",'Capacity Backing (Hide)2'!BE$9,0)</f>
        <v>0</v>
      </c>
      <c r="BF31" cm="1">
        <f t="array" ref="BF31">IF(INDEX('Capacity Summary'!$H$36:$BG$136,COLUMN(BE19),ROW(BE19))="x",'Capacity Backing (Hide)2'!BF$9,0)</f>
        <v>0</v>
      </c>
      <c r="BG31" cm="1">
        <f t="array" ref="BG31">IF(INDEX('Capacity Summary'!$H$36:$BG$136,COLUMN(BF19),ROW(BF19))="x",'Capacity Backing (Hide)2'!BG$9,0)</f>
        <v>0</v>
      </c>
      <c r="BH31" cm="1">
        <f t="array" ref="BH31">IF(INDEX('Capacity Summary'!$H$36:$BG$136,COLUMN(BG19),ROW(BG19))="x",'Capacity Backing (Hide)2'!BH$9,0)</f>
        <v>0</v>
      </c>
      <c r="BI31" cm="1">
        <f t="array" ref="BI31">IF(INDEX('Capacity Summary'!$H$36:$BG$136,COLUMN(BH19),ROW(BH19))="x",'Capacity Backing (Hide)2'!BI$9,0)</f>
        <v>0</v>
      </c>
      <c r="BJ31" cm="1">
        <f t="array" ref="BJ31">IF(INDEX('Capacity Summary'!$H$36:$BG$136,COLUMN(BI19),ROW(BI19))="x",'Capacity Backing (Hide)2'!BJ$9,0)</f>
        <v>0</v>
      </c>
      <c r="BK31" cm="1">
        <f t="array" ref="BK31">IF(INDEX('Capacity Summary'!$H$36:$BG$136,COLUMN(BJ19),ROW(BJ19))="x",'Capacity Backing (Hide)2'!BK$9,0)</f>
        <v>0</v>
      </c>
      <c r="BL31" cm="1">
        <f t="array" ref="BL31">IF(INDEX('Capacity Summary'!$H$36:$BG$136,COLUMN(BK19),ROW(BK19))="x",'Capacity Backing (Hide)2'!BL$9,0)</f>
        <v>0</v>
      </c>
      <c r="BM31" cm="1">
        <f t="array" ref="BM31">IF(INDEX('Capacity Summary'!$H$36:$BG$136,COLUMN(BL19),ROW(BL19))="x",'Capacity Backing (Hide)2'!BM$9,0)</f>
        <v>0</v>
      </c>
      <c r="BN31" cm="1">
        <f t="array" ref="BN31">IF(INDEX('Capacity Summary'!$H$36:$BG$136,COLUMN(BM19),ROW(BM19))="x",'Capacity Backing (Hide)2'!BN$9,0)</f>
        <v>0</v>
      </c>
      <c r="BO31" cm="1">
        <f t="array" ref="BO31">IF(INDEX('Capacity Summary'!$H$36:$BG$136,COLUMN(BN19),ROW(BN19))="x",'Capacity Backing (Hide)2'!BO$9,0)</f>
        <v>0</v>
      </c>
      <c r="BP31" cm="1">
        <f t="array" ref="BP31">IF(INDEX('Capacity Summary'!$H$36:$BG$136,COLUMN(BO19),ROW(BO19))="x",'Capacity Backing (Hide)2'!BP$9,0)</f>
        <v>0</v>
      </c>
      <c r="BQ31" cm="1">
        <f t="array" ref="BQ31">IF(INDEX('Capacity Summary'!$H$36:$BG$136,COLUMN(BP19),ROW(BP19))="x",'Capacity Backing (Hide)2'!BQ$9,0)</f>
        <v>0</v>
      </c>
      <c r="BR31" cm="1">
        <f t="array" ref="BR31">IF(INDEX('Capacity Summary'!$H$36:$BG$136,COLUMN(BQ19),ROW(BQ19))="x",'Capacity Backing (Hide)2'!BR$9,0)</f>
        <v>0</v>
      </c>
      <c r="BS31" cm="1">
        <f t="array" ref="BS31">IF(INDEX('Capacity Summary'!$H$36:$BG$136,COLUMN(BR19),ROW(BR19))="x",'Capacity Backing (Hide)2'!BS$9,0)</f>
        <v>0</v>
      </c>
      <c r="BT31" cm="1">
        <f t="array" ref="BT31">IF(INDEX('Capacity Summary'!$H$36:$BG$136,COLUMN(BS19),ROW(BS19))="x",'Capacity Backing (Hide)2'!BT$9,0)</f>
        <v>0</v>
      </c>
      <c r="BU31" cm="1">
        <f t="array" ref="BU31">IF(INDEX('Capacity Summary'!$H$36:$BG$136,COLUMN(BT19),ROW(BT19))="x",'Capacity Backing (Hide)2'!BU$9,0)</f>
        <v>0</v>
      </c>
      <c r="BV31" cm="1">
        <f t="array" ref="BV31">IF(INDEX('Capacity Summary'!$H$36:$BG$136,COLUMN(BU19),ROW(BU19))="x",'Capacity Backing (Hide)2'!BV$9,0)</f>
        <v>0</v>
      </c>
      <c r="BW31" cm="1">
        <f t="array" ref="BW31">IF(INDEX('Capacity Summary'!$H$36:$BG$136,COLUMN(BV19),ROW(BV19))="x",'Capacity Backing (Hide)2'!BW$9,0)</f>
        <v>0</v>
      </c>
      <c r="BX31" cm="1">
        <f t="array" ref="BX31">IF(INDEX('Capacity Summary'!$H$36:$BG$136,COLUMN(BW19),ROW(BW19))="x",'Capacity Backing (Hide)2'!BX$9,0)</f>
        <v>0</v>
      </c>
      <c r="BY31" cm="1">
        <f t="array" ref="BY31">IF(INDEX('Capacity Summary'!$H$36:$BG$136,COLUMN(BX19),ROW(BX19))="x",'Capacity Backing (Hide)2'!BY$9,0)</f>
        <v>0</v>
      </c>
      <c r="BZ31" cm="1">
        <f t="array" ref="BZ31">IF(INDEX('Capacity Summary'!$H$36:$BG$136,COLUMN(BY19),ROW(BY19))="x",'Capacity Backing (Hide)2'!BZ$9,0)</f>
        <v>0</v>
      </c>
      <c r="CA31" cm="1">
        <f t="array" ref="CA31">IF(INDEX('Capacity Summary'!$H$36:$BG$136,COLUMN(BZ19),ROW(BZ19))="x",'Capacity Backing (Hide)2'!CA$9,0)</f>
        <v>0</v>
      </c>
      <c r="CB31" cm="1">
        <f t="array" ref="CB31">IF(INDEX('Capacity Summary'!$H$36:$BG$136,COLUMN(CA19),ROW(CA19))="x",'Capacity Backing (Hide)2'!CB$9,0)</f>
        <v>0</v>
      </c>
      <c r="CC31" cm="1">
        <f t="array" ref="CC31">IF(INDEX('Capacity Summary'!$H$36:$BG$136,COLUMN(CB19),ROW(CB19))="x",'Capacity Backing (Hide)2'!CC$9,0)</f>
        <v>0</v>
      </c>
      <c r="CD31" cm="1">
        <f t="array" ref="CD31">IF(INDEX('Capacity Summary'!$H$36:$BG$136,COLUMN(CC19),ROW(CC19))="x",'Capacity Backing (Hide)2'!CD$9,0)</f>
        <v>0</v>
      </c>
      <c r="CE31" cm="1">
        <f t="array" ref="CE31">IF(INDEX('Capacity Summary'!$H$36:$BG$136,COLUMN(CD19),ROW(CD19))="x",'Capacity Backing (Hide)2'!CE$9,0)</f>
        <v>0</v>
      </c>
      <c r="CF31" cm="1">
        <f t="array" ref="CF31">IF(INDEX('Capacity Summary'!$H$36:$BG$136,COLUMN(CE19),ROW(CE19))="x",'Capacity Backing (Hide)2'!CF$9,0)</f>
        <v>0</v>
      </c>
      <c r="CG31" cm="1">
        <f t="array" ref="CG31">IF(INDEX('Capacity Summary'!$H$36:$BG$136,COLUMN(CF19),ROW(CF19))="x",'Capacity Backing (Hide)2'!CG$9,0)</f>
        <v>0</v>
      </c>
      <c r="CH31" cm="1">
        <f t="array" ref="CH31">IF(INDEX('Capacity Summary'!$H$36:$BG$136,COLUMN(CG19),ROW(CG19))="x",'Capacity Backing (Hide)2'!CH$9,0)</f>
        <v>0</v>
      </c>
      <c r="CI31" cm="1">
        <f t="array" ref="CI31">IF(INDEX('Capacity Summary'!$H$36:$BG$136,COLUMN(CH19),ROW(CH19))="x",'Capacity Backing (Hide)2'!CI$9,0)</f>
        <v>0</v>
      </c>
      <c r="CJ31" cm="1">
        <f t="array" ref="CJ31">IF(INDEX('Capacity Summary'!$H$36:$BG$136,COLUMN(CI19),ROW(CI19))="x",'Capacity Backing (Hide)2'!CJ$9,0)</f>
        <v>0</v>
      </c>
      <c r="CK31" cm="1">
        <f t="array" ref="CK31">IF(INDEX('Capacity Summary'!$H$36:$BG$136,COLUMN(CJ19),ROW(CJ19))="x",'Capacity Backing (Hide)2'!CK$9,0)</f>
        <v>0</v>
      </c>
      <c r="CL31" cm="1">
        <f t="array" ref="CL31">IF(INDEX('Capacity Summary'!$H$36:$BG$136,COLUMN(CK19),ROW(CK19))="x",'Capacity Backing (Hide)2'!CL$9,0)</f>
        <v>0</v>
      </c>
      <c r="CM31" cm="1">
        <f t="array" ref="CM31">IF(INDEX('Capacity Summary'!$H$36:$BG$136,COLUMN(CL19),ROW(CL19))="x",'Capacity Backing (Hide)2'!CM$9,0)</f>
        <v>0</v>
      </c>
      <c r="CN31" cm="1">
        <f t="array" ref="CN31">IF(INDEX('Capacity Summary'!$H$36:$BG$136,COLUMN(CM19),ROW(CM19))="x",'Capacity Backing (Hide)2'!CN$9,0)</f>
        <v>0</v>
      </c>
      <c r="CO31" cm="1">
        <f t="array" ref="CO31">IF(INDEX('Capacity Summary'!$H$36:$BG$136,COLUMN(CN19),ROW(CN19))="x",'Capacity Backing (Hide)2'!CO$9,0)</f>
        <v>0</v>
      </c>
      <c r="CP31" cm="1">
        <f t="array" ref="CP31">IF(INDEX('Capacity Summary'!$H$36:$BG$136,COLUMN(CO19),ROW(CO19))="x",'Capacity Backing (Hide)2'!CP$9,0)</f>
        <v>0</v>
      </c>
      <c r="CQ31" cm="1">
        <f t="array" ref="CQ31">IF(INDEX('Capacity Summary'!$H$36:$BG$136,COLUMN(CP19),ROW(CP19))="x",'Capacity Backing (Hide)2'!CQ$9,0)</f>
        <v>0</v>
      </c>
      <c r="CR31" cm="1">
        <f t="array" ref="CR31">IF(INDEX('Capacity Summary'!$H$36:$BG$136,COLUMN(CQ19),ROW(CQ19))="x",'Capacity Backing (Hide)2'!CR$9,0)</f>
        <v>0</v>
      </c>
      <c r="CS31" cm="1">
        <f t="array" ref="CS31">IF(INDEX('Capacity Summary'!$H$36:$BG$136,COLUMN(CR19),ROW(CR19))="x",'Capacity Backing (Hide)2'!CS$9,0)</f>
        <v>0</v>
      </c>
      <c r="CT31" cm="1">
        <f t="array" ref="CT31">IF(INDEX('Capacity Summary'!$H$36:$BG$136,COLUMN(CS19),ROW(CS19))="x",'Capacity Backing (Hide)2'!CT$9,0)</f>
        <v>0</v>
      </c>
      <c r="CU31" cm="1">
        <f t="array" ref="CU31">IF(INDEX('Capacity Summary'!$H$36:$BG$136,COLUMN(CT19),ROW(CT19))="x",'Capacity Backing (Hide)2'!CU$9,0)</f>
        <v>0</v>
      </c>
      <c r="CV31" cm="1">
        <f t="array" ref="CV31">IF(INDEX('Capacity Summary'!$H$36:$BG$136,COLUMN(CU19),ROW(CU19))="x",'Capacity Backing (Hide)2'!CV$9,0)</f>
        <v>0</v>
      </c>
      <c r="CW31" cm="1">
        <f t="array" ref="CW31">IF(INDEX('Capacity Summary'!$H$36:$BG$136,COLUMN(CV19),ROW(CV19))="x",'Capacity Backing (Hide)2'!CW$9,0)</f>
        <v>0</v>
      </c>
    </row>
    <row r="32" spans="1:101" x14ac:dyDescent="0.25">
      <c r="A32" s="2">
        <f ca="1">'Required Capacity (Hide)'!E24</f>
        <v>44361</v>
      </c>
      <c r="B32" cm="1">
        <f t="array" ref="B32">IF(INDEX('Capacity Summary'!$H$36:$BG$136,COLUMN(A20),ROW(A20))="x",'Capacity Backing (Hide)2'!B$9,0)</f>
        <v>0</v>
      </c>
      <c r="C32" cm="1">
        <f t="array" ref="C32">IF(INDEX('Capacity Summary'!$H$36:$BG$136,COLUMN(B20),ROW(B20))="x",'Capacity Backing (Hide)2'!C$9,0)</f>
        <v>0</v>
      </c>
      <c r="D32" cm="1">
        <f t="array" ref="D32">IF(INDEX('Capacity Summary'!$H$36:$BG$136,COLUMN(C20),ROW(C20))="x",'Capacity Backing (Hide)2'!D$9,0)</f>
        <v>0</v>
      </c>
      <c r="E32" cm="1">
        <f t="array" ref="E32">IF(INDEX('Capacity Summary'!$H$36:$BG$136,COLUMN(D20),ROW(D20))="x",'Capacity Backing (Hide)2'!E$9,0)</f>
        <v>0</v>
      </c>
      <c r="F32" cm="1">
        <f t="array" ref="F32">IF(INDEX('Capacity Summary'!$H$36:$BG$136,COLUMN(E20),ROW(E20))="x",'Capacity Backing (Hide)2'!F$9,0)</f>
        <v>0</v>
      </c>
      <c r="G32" cm="1">
        <f t="array" ref="G32">IF(INDEX('Capacity Summary'!$H$36:$BG$136,COLUMN(F20),ROW(F20))="x",'Capacity Backing (Hide)2'!G$9,0)</f>
        <v>0</v>
      </c>
      <c r="H32" cm="1">
        <f t="array" ref="H32">IF(INDEX('Capacity Summary'!$H$36:$BG$136,COLUMN(G20),ROW(G20))="x",'Capacity Backing (Hide)2'!H$9,0)</f>
        <v>0</v>
      </c>
      <c r="I32" cm="1">
        <f t="array" ref="I32">IF(INDEX('Capacity Summary'!$H$36:$BG$136,COLUMN(H20),ROW(H20))="x",'Capacity Backing (Hide)2'!I$9,0)</f>
        <v>0</v>
      </c>
      <c r="J32" cm="1">
        <f t="array" ref="J32">IF(INDEX('Capacity Summary'!$H$36:$BG$136,COLUMN(I20),ROW(I20))="x",'Capacity Backing (Hide)2'!J$9,0)</f>
        <v>0</v>
      </c>
      <c r="K32" cm="1">
        <f t="array" ref="K32">IF(INDEX('Capacity Summary'!$H$36:$BG$136,COLUMN(J20),ROW(J20))="x",'Capacity Backing (Hide)2'!K$9,0)</f>
        <v>0</v>
      </c>
      <c r="L32" cm="1">
        <f t="array" ref="L32">IF(INDEX('Capacity Summary'!$H$36:$BG$136,COLUMN(K20),ROW(K20))="x",'Capacity Backing (Hide)2'!L$9,0)</f>
        <v>0</v>
      </c>
      <c r="M32" cm="1">
        <f t="array" ref="M32">IF(INDEX('Capacity Summary'!$H$36:$BG$136,COLUMN(L20),ROW(L20))="x",'Capacity Backing (Hide)2'!M$9,0)</f>
        <v>0</v>
      </c>
      <c r="N32" cm="1">
        <f t="array" ref="N32">IF(INDEX('Capacity Summary'!$H$36:$BG$136,COLUMN(M20),ROW(M20))="x",'Capacity Backing (Hide)2'!N$9,0)</f>
        <v>0</v>
      </c>
      <c r="O32" cm="1">
        <f t="array" ref="O32">IF(INDEX('Capacity Summary'!$H$36:$BG$136,COLUMN(N20),ROW(N20))="x",'Capacity Backing (Hide)2'!O$9,0)</f>
        <v>0</v>
      </c>
      <c r="P32" cm="1">
        <f t="array" ref="P32">IF(INDEX('Capacity Summary'!$H$36:$BG$136,COLUMN(O20),ROW(O20))="x",'Capacity Backing (Hide)2'!P$9,0)</f>
        <v>0</v>
      </c>
      <c r="Q32" cm="1">
        <f t="array" ref="Q32">IF(INDEX('Capacity Summary'!$H$36:$BG$136,COLUMN(P20),ROW(P20))="x",'Capacity Backing (Hide)2'!Q$9,0)</f>
        <v>0</v>
      </c>
      <c r="R32" cm="1">
        <f t="array" ref="R32">IF(INDEX('Capacity Summary'!$H$36:$BG$136,COLUMN(Q20),ROW(Q20))="x",'Capacity Backing (Hide)2'!R$9,0)</f>
        <v>0</v>
      </c>
      <c r="S32" cm="1">
        <f t="array" ref="S32">IF(INDEX('Capacity Summary'!$H$36:$BG$136,COLUMN(R20),ROW(R20))="x",'Capacity Backing (Hide)2'!S$9,0)</f>
        <v>0</v>
      </c>
      <c r="T32" cm="1">
        <f t="array" ref="T32">IF(INDEX('Capacity Summary'!$H$36:$BG$136,COLUMN(S20),ROW(S20))="x",'Capacity Backing (Hide)2'!T$9,0)</f>
        <v>0</v>
      </c>
      <c r="U32" cm="1">
        <f t="array" ref="U32">IF(INDEX('Capacity Summary'!$H$36:$BG$136,COLUMN(T20),ROW(T20))="x",'Capacity Backing (Hide)2'!U$9,0)</f>
        <v>0</v>
      </c>
      <c r="V32" cm="1">
        <f t="array" ref="V32">IF(INDEX('Capacity Summary'!$H$36:$BG$136,COLUMN(U20),ROW(U20))="x",'Capacity Backing (Hide)2'!V$9,0)</f>
        <v>0</v>
      </c>
      <c r="W32" cm="1">
        <f t="array" ref="W32">IF(INDEX('Capacity Summary'!$H$36:$BG$136,COLUMN(V20),ROW(V20))="x",'Capacity Backing (Hide)2'!W$9,0)</f>
        <v>0</v>
      </c>
      <c r="X32" cm="1">
        <f t="array" ref="X32">IF(INDEX('Capacity Summary'!$H$36:$BG$136,COLUMN(W20),ROW(W20))="x",'Capacity Backing (Hide)2'!X$9,0)</f>
        <v>0</v>
      </c>
      <c r="Y32" cm="1">
        <f t="array" ref="Y32">IF(INDEX('Capacity Summary'!$H$36:$BG$136,COLUMN(X20),ROW(X20))="x",'Capacity Backing (Hide)2'!Y$9,0)</f>
        <v>0</v>
      </c>
      <c r="Z32" cm="1">
        <f t="array" ref="Z32">IF(INDEX('Capacity Summary'!$H$36:$BG$136,COLUMN(Y20),ROW(Y20))="x",'Capacity Backing (Hide)2'!Z$9,0)</f>
        <v>0</v>
      </c>
      <c r="AA32" cm="1">
        <f t="array" ref="AA32">IF(INDEX('Capacity Summary'!$H$36:$BG$136,COLUMN(Z20),ROW(Z20))="x",'Capacity Backing (Hide)2'!AA$9,0)</f>
        <v>0</v>
      </c>
      <c r="AB32" cm="1">
        <f t="array" ref="AB32">IF(INDEX('Capacity Summary'!$H$36:$BG$136,COLUMN(AA20),ROW(AA20))="x",'Capacity Backing (Hide)2'!AB$9,0)</f>
        <v>0</v>
      </c>
      <c r="AC32" cm="1">
        <f t="array" ref="AC32">IF(INDEX('Capacity Summary'!$H$36:$BG$136,COLUMN(AB20),ROW(AB20))="x",'Capacity Backing (Hide)2'!AC$9,0)</f>
        <v>0</v>
      </c>
      <c r="AD32" cm="1">
        <f t="array" ref="AD32">IF(INDEX('Capacity Summary'!$H$36:$BG$136,COLUMN(AC20),ROW(AC20))="x",'Capacity Backing (Hide)2'!AD$9,0)</f>
        <v>0</v>
      </c>
      <c r="AE32" cm="1">
        <f t="array" ref="AE32">IF(INDEX('Capacity Summary'!$H$36:$BG$136,COLUMN(AD20),ROW(AD20))="x",'Capacity Backing (Hide)2'!AE$9,0)</f>
        <v>0</v>
      </c>
      <c r="AF32" cm="1">
        <f t="array" ref="AF32">IF(INDEX('Capacity Summary'!$H$36:$BG$136,COLUMN(AE20),ROW(AE20))="x",'Capacity Backing (Hide)2'!AF$9,0)</f>
        <v>0</v>
      </c>
      <c r="AG32" cm="1">
        <f t="array" ref="AG32">IF(INDEX('Capacity Summary'!$H$36:$BG$136,COLUMN(AF20),ROW(AF20))="x",'Capacity Backing (Hide)2'!AG$9,0)</f>
        <v>0</v>
      </c>
      <c r="AH32" cm="1">
        <f t="array" ref="AH32">IF(INDEX('Capacity Summary'!$H$36:$BG$136,COLUMN(AG20),ROW(AG20))="x",'Capacity Backing (Hide)2'!AH$9,0)</f>
        <v>0</v>
      </c>
      <c r="AI32" cm="1">
        <f t="array" ref="AI32">IF(INDEX('Capacity Summary'!$H$36:$BG$136,COLUMN(AH20),ROW(AH20))="x",'Capacity Backing (Hide)2'!AI$9,0)</f>
        <v>0</v>
      </c>
      <c r="AJ32" cm="1">
        <f t="array" ref="AJ32">IF(INDEX('Capacity Summary'!$H$36:$BG$136,COLUMN(AI20),ROW(AI20))="x",'Capacity Backing (Hide)2'!AJ$9,0)</f>
        <v>0</v>
      </c>
      <c r="AK32" cm="1">
        <f t="array" ref="AK32">IF(INDEX('Capacity Summary'!$H$36:$BG$136,COLUMN(AJ20),ROW(AJ20))="x",'Capacity Backing (Hide)2'!AK$9,0)</f>
        <v>0</v>
      </c>
      <c r="AL32" cm="1">
        <f t="array" ref="AL32">IF(INDEX('Capacity Summary'!$H$36:$BG$136,COLUMN(AK20),ROW(AK20))="x",'Capacity Backing (Hide)2'!AL$9,0)</f>
        <v>0</v>
      </c>
      <c r="AM32" cm="1">
        <f t="array" ref="AM32">IF(INDEX('Capacity Summary'!$H$36:$BG$136,COLUMN(AL20),ROW(AL20))="x",'Capacity Backing (Hide)2'!AM$9,0)</f>
        <v>0</v>
      </c>
      <c r="AN32" cm="1">
        <f t="array" ref="AN32">IF(INDEX('Capacity Summary'!$H$36:$BG$136,COLUMN(AM20),ROW(AM20))="x",'Capacity Backing (Hide)2'!AN$9,0)</f>
        <v>0</v>
      </c>
      <c r="AO32" cm="1">
        <f t="array" ref="AO32">IF(INDEX('Capacity Summary'!$H$36:$BG$136,COLUMN(AN20),ROW(AN20))="x",'Capacity Backing (Hide)2'!AO$9,0)</f>
        <v>0</v>
      </c>
      <c r="AP32" cm="1">
        <f t="array" ref="AP32">IF(INDEX('Capacity Summary'!$H$36:$BG$136,COLUMN(AO20),ROW(AO20))="x",'Capacity Backing (Hide)2'!AP$9,0)</f>
        <v>0</v>
      </c>
      <c r="AQ32" cm="1">
        <f t="array" ref="AQ32">IF(INDEX('Capacity Summary'!$H$36:$BG$136,COLUMN(AP20),ROW(AP20))="x",'Capacity Backing (Hide)2'!AQ$9,0)</f>
        <v>0</v>
      </c>
      <c r="AR32" cm="1">
        <f t="array" ref="AR32">IF(INDEX('Capacity Summary'!$H$36:$BG$136,COLUMN(AQ20),ROW(AQ20))="x",'Capacity Backing (Hide)2'!AR$9,0)</f>
        <v>0</v>
      </c>
      <c r="AS32" cm="1">
        <f t="array" ref="AS32">IF(INDEX('Capacity Summary'!$H$36:$BG$136,COLUMN(AR20),ROW(AR20))="x",'Capacity Backing (Hide)2'!AS$9,0)</f>
        <v>0</v>
      </c>
      <c r="AT32" cm="1">
        <f t="array" ref="AT32">IF(INDEX('Capacity Summary'!$H$36:$BG$136,COLUMN(AS20),ROW(AS20))="x",'Capacity Backing (Hide)2'!AT$9,0)</f>
        <v>0</v>
      </c>
      <c r="AU32" cm="1">
        <f t="array" ref="AU32">IF(INDEX('Capacity Summary'!$H$36:$BG$136,COLUMN(AT20),ROW(AT20))="x",'Capacity Backing (Hide)2'!AU$9,0)</f>
        <v>0</v>
      </c>
      <c r="AV32" cm="1">
        <f t="array" ref="AV32">IF(INDEX('Capacity Summary'!$H$36:$BG$136,COLUMN(AU20),ROW(AU20))="x",'Capacity Backing (Hide)2'!AV$9,0)</f>
        <v>0</v>
      </c>
      <c r="AW32" cm="1">
        <f t="array" ref="AW32">IF(INDEX('Capacity Summary'!$H$36:$BG$136,COLUMN(AV20),ROW(AV20))="x",'Capacity Backing (Hide)2'!AW$9,0)</f>
        <v>0</v>
      </c>
      <c r="AX32" cm="1">
        <f t="array" ref="AX32">IF(INDEX('Capacity Summary'!$H$36:$BG$136,COLUMN(AW20),ROW(AW20))="x",'Capacity Backing (Hide)2'!AX$9,0)</f>
        <v>0</v>
      </c>
      <c r="AY32" cm="1">
        <f t="array" ref="AY32">IF(INDEX('Capacity Summary'!$H$36:$BG$136,COLUMN(AX20),ROW(AX20))="x",'Capacity Backing (Hide)2'!AY$9,0)</f>
        <v>0</v>
      </c>
      <c r="AZ32" cm="1">
        <f t="array" ref="AZ32">IF(INDEX('Capacity Summary'!$H$36:$BG$136,COLUMN(AY20),ROW(AY20))="x",'Capacity Backing (Hide)2'!AZ$9,0)</f>
        <v>0</v>
      </c>
      <c r="BA32" cm="1">
        <f t="array" ref="BA32">IF(INDEX('Capacity Summary'!$H$36:$BG$136,COLUMN(AZ20),ROW(AZ20))="x",'Capacity Backing (Hide)2'!BA$9,0)</f>
        <v>0</v>
      </c>
      <c r="BB32" cm="1">
        <f t="array" ref="BB32">IF(INDEX('Capacity Summary'!$H$36:$BG$136,COLUMN(BA20),ROW(BA20))="x",'Capacity Backing (Hide)2'!BB$9,0)</f>
        <v>0</v>
      </c>
      <c r="BC32" cm="1">
        <f t="array" ref="BC32">IF(INDEX('Capacity Summary'!$H$36:$BG$136,COLUMN(BB20),ROW(BB20))="x",'Capacity Backing (Hide)2'!BC$9,0)</f>
        <v>0</v>
      </c>
      <c r="BD32" cm="1">
        <f t="array" ref="BD32">IF(INDEX('Capacity Summary'!$H$36:$BG$136,COLUMN(BC20),ROW(BC20))="x",'Capacity Backing (Hide)2'!BD$9,0)</f>
        <v>0</v>
      </c>
      <c r="BE32" cm="1">
        <f t="array" ref="BE32">IF(INDEX('Capacity Summary'!$H$36:$BG$136,COLUMN(BD20),ROW(BD20))="x",'Capacity Backing (Hide)2'!BE$9,0)</f>
        <v>0</v>
      </c>
      <c r="BF32" cm="1">
        <f t="array" ref="BF32">IF(INDEX('Capacity Summary'!$H$36:$BG$136,COLUMN(BE20),ROW(BE20))="x",'Capacity Backing (Hide)2'!BF$9,0)</f>
        <v>0</v>
      </c>
      <c r="BG32" cm="1">
        <f t="array" ref="BG32">IF(INDEX('Capacity Summary'!$H$36:$BG$136,COLUMN(BF20),ROW(BF20))="x",'Capacity Backing (Hide)2'!BG$9,0)</f>
        <v>0</v>
      </c>
      <c r="BH32" cm="1">
        <f t="array" ref="BH32">IF(INDEX('Capacity Summary'!$H$36:$BG$136,COLUMN(BG20),ROW(BG20))="x",'Capacity Backing (Hide)2'!BH$9,0)</f>
        <v>0</v>
      </c>
      <c r="BI32" cm="1">
        <f t="array" ref="BI32">IF(INDEX('Capacity Summary'!$H$36:$BG$136,COLUMN(BH20),ROW(BH20))="x",'Capacity Backing (Hide)2'!BI$9,0)</f>
        <v>0</v>
      </c>
      <c r="BJ32" cm="1">
        <f t="array" ref="BJ32">IF(INDEX('Capacity Summary'!$H$36:$BG$136,COLUMN(BI20),ROW(BI20))="x",'Capacity Backing (Hide)2'!BJ$9,0)</f>
        <v>0</v>
      </c>
      <c r="BK32" cm="1">
        <f t="array" ref="BK32">IF(INDEX('Capacity Summary'!$H$36:$BG$136,COLUMN(BJ20),ROW(BJ20))="x",'Capacity Backing (Hide)2'!BK$9,0)</f>
        <v>0</v>
      </c>
      <c r="BL32" cm="1">
        <f t="array" ref="BL32">IF(INDEX('Capacity Summary'!$H$36:$BG$136,COLUMN(BK20),ROW(BK20))="x",'Capacity Backing (Hide)2'!BL$9,0)</f>
        <v>0</v>
      </c>
      <c r="BM32" cm="1">
        <f t="array" ref="BM32">IF(INDEX('Capacity Summary'!$H$36:$BG$136,COLUMN(BL20),ROW(BL20))="x",'Capacity Backing (Hide)2'!BM$9,0)</f>
        <v>0</v>
      </c>
      <c r="BN32" cm="1">
        <f t="array" ref="BN32">IF(INDEX('Capacity Summary'!$H$36:$BG$136,COLUMN(BM20),ROW(BM20))="x",'Capacity Backing (Hide)2'!BN$9,0)</f>
        <v>0</v>
      </c>
      <c r="BO32" cm="1">
        <f t="array" ref="BO32">IF(INDEX('Capacity Summary'!$H$36:$BG$136,COLUMN(BN20),ROW(BN20))="x",'Capacity Backing (Hide)2'!BO$9,0)</f>
        <v>0</v>
      </c>
      <c r="BP32" cm="1">
        <f t="array" ref="BP32">IF(INDEX('Capacity Summary'!$H$36:$BG$136,COLUMN(BO20),ROW(BO20))="x",'Capacity Backing (Hide)2'!BP$9,0)</f>
        <v>0</v>
      </c>
      <c r="BQ32" cm="1">
        <f t="array" ref="BQ32">IF(INDEX('Capacity Summary'!$H$36:$BG$136,COLUMN(BP20),ROW(BP20))="x",'Capacity Backing (Hide)2'!BQ$9,0)</f>
        <v>0</v>
      </c>
      <c r="BR32" cm="1">
        <f t="array" ref="BR32">IF(INDEX('Capacity Summary'!$H$36:$BG$136,COLUMN(BQ20),ROW(BQ20))="x",'Capacity Backing (Hide)2'!BR$9,0)</f>
        <v>0</v>
      </c>
      <c r="BS32" cm="1">
        <f t="array" ref="BS32">IF(INDEX('Capacity Summary'!$H$36:$BG$136,COLUMN(BR20),ROW(BR20))="x",'Capacity Backing (Hide)2'!BS$9,0)</f>
        <v>0</v>
      </c>
      <c r="BT32" cm="1">
        <f t="array" ref="BT32">IF(INDEX('Capacity Summary'!$H$36:$BG$136,COLUMN(BS20),ROW(BS20))="x",'Capacity Backing (Hide)2'!BT$9,0)</f>
        <v>0</v>
      </c>
      <c r="BU32" cm="1">
        <f t="array" ref="BU32">IF(INDEX('Capacity Summary'!$H$36:$BG$136,COLUMN(BT20),ROW(BT20))="x",'Capacity Backing (Hide)2'!BU$9,0)</f>
        <v>0</v>
      </c>
      <c r="BV32" cm="1">
        <f t="array" ref="BV32">IF(INDEX('Capacity Summary'!$H$36:$BG$136,COLUMN(BU20),ROW(BU20))="x",'Capacity Backing (Hide)2'!BV$9,0)</f>
        <v>0</v>
      </c>
      <c r="BW32" cm="1">
        <f t="array" ref="BW32">IF(INDEX('Capacity Summary'!$H$36:$BG$136,COLUMN(BV20),ROW(BV20))="x",'Capacity Backing (Hide)2'!BW$9,0)</f>
        <v>0</v>
      </c>
      <c r="BX32" cm="1">
        <f t="array" ref="BX32">IF(INDEX('Capacity Summary'!$H$36:$BG$136,COLUMN(BW20),ROW(BW20))="x",'Capacity Backing (Hide)2'!BX$9,0)</f>
        <v>0</v>
      </c>
      <c r="BY32" cm="1">
        <f t="array" ref="BY32">IF(INDEX('Capacity Summary'!$H$36:$BG$136,COLUMN(BX20),ROW(BX20))="x",'Capacity Backing (Hide)2'!BY$9,0)</f>
        <v>0</v>
      </c>
      <c r="BZ32" cm="1">
        <f t="array" ref="BZ32">IF(INDEX('Capacity Summary'!$H$36:$BG$136,COLUMN(BY20),ROW(BY20))="x",'Capacity Backing (Hide)2'!BZ$9,0)</f>
        <v>0</v>
      </c>
      <c r="CA32" cm="1">
        <f t="array" ref="CA32">IF(INDEX('Capacity Summary'!$H$36:$BG$136,COLUMN(BZ20),ROW(BZ20))="x",'Capacity Backing (Hide)2'!CA$9,0)</f>
        <v>0</v>
      </c>
      <c r="CB32" cm="1">
        <f t="array" ref="CB32">IF(INDEX('Capacity Summary'!$H$36:$BG$136,COLUMN(CA20),ROW(CA20))="x",'Capacity Backing (Hide)2'!CB$9,0)</f>
        <v>0</v>
      </c>
      <c r="CC32" cm="1">
        <f t="array" ref="CC32">IF(INDEX('Capacity Summary'!$H$36:$BG$136,COLUMN(CB20),ROW(CB20))="x",'Capacity Backing (Hide)2'!CC$9,0)</f>
        <v>0</v>
      </c>
      <c r="CD32" cm="1">
        <f t="array" ref="CD32">IF(INDEX('Capacity Summary'!$H$36:$BG$136,COLUMN(CC20),ROW(CC20))="x",'Capacity Backing (Hide)2'!CD$9,0)</f>
        <v>0</v>
      </c>
      <c r="CE32" cm="1">
        <f t="array" ref="CE32">IF(INDEX('Capacity Summary'!$H$36:$BG$136,COLUMN(CD20),ROW(CD20))="x",'Capacity Backing (Hide)2'!CE$9,0)</f>
        <v>0</v>
      </c>
      <c r="CF32" cm="1">
        <f t="array" ref="CF32">IF(INDEX('Capacity Summary'!$H$36:$BG$136,COLUMN(CE20),ROW(CE20))="x",'Capacity Backing (Hide)2'!CF$9,0)</f>
        <v>0</v>
      </c>
      <c r="CG32" cm="1">
        <f t="array" ref="CG32">IF(INDEX('Capacity Summary'!$H$36:$BG$136,COLUMN(CF20),ROW(CF20))="x",'Capacity Backing (Hide)2'!CG$9,0)</f>
        <v>0</v>
      </c>
      <c r="CH32" cm="1">
        <f t="array" ref="CH32">IF(INDEX('Capacity Summary'!$H$36:$BG$136,COLUMN(CG20),ROW(CG20))="x",'Capacity Backing (Hide)2'!CH$9,0)</f>
        <v>0</v>
      </c>
      <c r="CI32" cm="1">
        <f t="array" ref="CI32">IF(INDEX('Capacity Summary'!$H$36:$BG$136,COLUMN(CH20),ROW(CH20))="x",'Capacity Backing (Hide)2'!CI$9,0)</f>
        <v>0</v>
      </c>
      <c r="CJ32" cm="1">
        <f t="array" ref="CJ32">IF(INDEX('Capacity Summary'!$H$36:$BG$136,COLUMN(CI20),ROW(CI20))="x",'Capacity Backing (Hide)2'!CJ$9,0)</f>
        <v>0</v>
      </c>
      <c r="CK32" cm="1">
        <f t="array" ref="CK32">IF(INDEX('Capacity Summary'!$H$36:$BG$136,COLUMN(CJ20),ROW(CJ20))="x",'Capacity Backing (Hide)2'!CK$9,0)</f>
        <v>0</v>
      </c>
      <c r="CL32" cm="1">
        <f t="array" ref="CL32">IF(INDEX('Capacity Summary'!$H$36:$BG$136,COLUMN(CK20),ROW(CK20))="x",'Capacity Backing (Hide)2'!CL$9,0)</f>
        <v>0</v>
      </c>
      <c r="CM32" cm="1">
        <f t="array" ref="CM32">IF(INDEX('Capacity Summary'!$H$36:$BG$136,COLUMN(CL20),ROW(CL20))="x",'Capacity Backing (Hide)2'!CM$9,0)</f>
        <v>0</v>
      </c>
      <c r="CN32" cm="1">
        <f t="array" ref="CN32">IF(INDEX('Capacity Summary'!$H$36:$BG$136,COLUMN(CM20),ROW(CM20))="x",'Capacity Backing (Hide)2'!CN$9,0)</f>
        <v>0</v>
      </c>
      <c r="CO32" cm="1">
        <f t="array" ref="CO32">IF(INDEX('Capacity Summary'!$H$36:$BG$136,COLUMN(CN20),ROW(CN20))="x",'Capacity Backing (Hide)2'!CO$9,0)</f>
        <v>0</v>
      </c>
      <c r="CP32" cm="1">
        <f t="array" ref="CP32">IF(INDEX('Capacity Summary'!$H$36:$BG$136,COLUMN(CO20),ROW(CO20))="x",'Capacity Backing (Hide)2'!CP$9,0)</f>
        <v>0</v>
      </c>
      <c r="CQ32" cm="1">
        <f t="array" ref="CQ32">IF(INDEX('Capacity Summary'!$H$36:$BG$136,COLUMN(CP20),ROW(CP20))="x",'Capacity Backing (Hide)2'!CQ$9,0)</f>
        <v>0</v>
      </c>
      <c r="CR32" cm="1">
        <f t="array" ref="CR32">IF(INDEX('Capacity Summary'!$H$36:$BG$136,COLUMN(CQ20),ROW(CQ20))="x",'Capacity Backing (Hide)2'!CR$9,0)</f>
        <v>0</v>
      </c>
      <c r="CS32" cm="1">
        <f t="array" ref="CS32">IF(INDEX('Capacity Summary'!$H$36:$BG$136,COLUMN(CR20),ROW(CR20))="x",'Capacity Backing (Hide)2'!CS$9,0)</f>
        <v>0</v>
      </c>
      <c r="CT32" cm="1">
        <f t="array" ref="CT32">IF(INDEX('Capacity Summary'!$H$36:$BG$136,COLUMN(CS20),ROW(CS20))="x",'Capacity Backing (Hide)2'!CT$9,0)</f>
        <v>0</v>
      </c>
      <c r="CU32" cm="1">
        <f t="array" ref="CU32">IF(INDEX('Capacity Summary'!$H$36:$BG$136,COLUMN(CT20),ROW(CT20))="x",'Capacity Backing (Hide)2'!CU$9,0)</f>
        <v>0</v>
      </c>
      <c r="CV32" cm="1">
        <f t="array" ref="CV32">IF(INDEX('Capacity Summary'!$H$36:$BG$136,COLUMN(CU20),ROW(CU20))="x",'Capacity Backing (Hide)2'!CV$9,0)</f>
        <v>0</v>
      </c>
      <c r="CW32" cm="1">
        <f t="array" ref="CW32">IF(INDEX('Capacity Summary'!$H$36:$BG$136,COLUMN(CV20),ROW(CV20))="x",'Capacity Backing (Hide)2'!CW$9,0)</f>
        <v>0</v>
      </c>
    </row>
    <row r="33" spans="1:101" x14ac:dyDescent="0.25">
      <c r="A33" s="2">
        <f ca="1">'Required Capacity (Hide)'!E25</f>
        <v>44368</v>
      </c>
      <c r="B33" cm="1">
        <f t="array" ref="B33">IF(INDEX('Capacity Summary'!$H$36:$BG$136,COLUMN(A21),ROW(A21))="x",'Capacity Backing (Hide)2'!B$9,0)</f>
        <v>0</v>
      </c>
      <c r="C33" cm="1">
        <f t="array" ref="C33">IF(INDEX('Capacity Summary'!$H$36:$BG$136,COLUMN(B21),ROW(B21))="x",'Capacity Backing (Hide)2'!C$9,0)</f>
        <v>0</v>
      </c>
      <c r="D33" cm="1">
        <f t="array" ref="D33">IF(INDEX('Capacity Summary'!$H$36:$BG$136,COLUMN(C21),ROW(C21))="x",'Capacity Backing (Hide)2'!D$9,0)</f>
        <v>0</v>
      </c>
      <c r="E33" cm="1">
        <f t="array" ref="E33">IF(INDEX('Capacity Summary'!$H$36:$BG$136,COLUMN(D21),ROW(D21))="x",'Capacity Backing (Hide)2'!E$9,0)</f>
        <v>0</v>
      </c>
      <c r="F33" cm="1">
        <f t="array" ref="F33">IF(INDEX('Capacity Summary'!$H$36:$BG$136,COLUMN(E21),ROW(E21))="x",'Capacity Backing (Hide)2'!F$9,0)</f>
        <v>0</v>
      </c>
      <c r="G33" cm="1">
        <f t="array" ref="G33">IF(INDEX('Capacity Summary'!$H$36:$BG$136,COLUMN(F21),ROW(F21))="x",'Capacity Backing (Hide)2'!G$9,0)</f>
        <v>0</v>
      </c>
      <c r="H33" cm="1">
        <f t="array" ref="H33">IF(INDEX('Capacity Summary'!$H$36:$BG$136,COLUMN(G21),ROW(G21))="x",'Capacity Backing (Hide)2'!H$9,0)</f>
        <v>0</v>
      </c>
      <c r="I33" cm="1">
        <f t="array" ref="I33">IF(INDEX('Capacity Summary'!$H$36:$BG$136,COLUMN(H21),ROW(H21))="x",'Capacity Backing (Hide)2'!I$9,0)</f>
        <v>0</v>
      </c>
      <c r="J33" cm="1">
        <f t="array" ref="J33">IF(INDEX('Capacity Summary'!$H$36:$BG$136,COLUMN(I21),ROW(I21))="x",'Capacity Backing (Hide)2'!J$9,0)</f>
        <v>0</v>
      </c>
      <c r="K33" cm="1">
        <f t="array" ref="K33">IF(INDEX('Capacity Summary'!$H$36:$BG$136,COLUMN(J21),ROW(J21))="x",'Capacity Backing (Hide)2'!K$9,0)</f>
        <v>0</v>
      </c>
      <c r="L33" cm="1">
        <f t="array" ref="L33">IF(INDEX('Capacity Summary'!$H$36:$BG$136,COLUMN(K21),ROW(K21))="x",'Capacity Backing (Hide)2'!L$9,0)</f>
        <v>0</v>
      </c>
      <c r="M33" cm="1">
        <f t="array" ref="M33">IF(INDEX('Capacity Summary'!$H$36:$BG$136,COLUMN(L21),ROW(L21))="x",'Capacity Backing (Hide)2'!M$9,0)</f>
        <v>0</v>
      </c>
      <c r="N33" cm="1">
        <f t="array" ref="N33">IF(INDEX('Capacity Summary'!$H$36:$BG$136,COLUMN(M21),ROW(M21))="x",'Capacity Backing (Hide)2'!N$9,0)</f>
        <v>0</v>
      </c>
      <c r="O33" cm="1">
        <f t="array" ref="O33">IF(INDEX('Capacity Summary'!$H$36:$BG$136,COLUMN(N21),ROW(N21))="x",'Capacity Backing (Hide)2'!O$9,0)</f>
        <v>0</v>
      </c>
      <c r="P33" cm="1">
        <f t="array" ref="P33">IF(INDEX('Capacity Summary'!$H$36:$BG$136,COLUMN(O21),ROW(O21))="x",'Capacity Backing (Hide)2'!P$9,0)</f>
        <v>0</v>
      </c>
      <c r="Q33" cm="1">
        <f t="array" ref="Q33">IF(INDEX('Capacity Summary'!$H$36:$BG$136,COLUMN(P21),ROW(P21))="x",'Capacity Backing (Hide)2'!Q$9,0)</f>
        <v>0</v>
      </c>
      <c r="R33" cm="1">
        <f t="array" ref="R33">IF(INDEX('Capacity Summary'!$H$36:$BG$136,COLUMN(Q21),ROW(Q21))="x",'Capacity Backing (Hide)2'!R$9,0)</f>
        <v>0</v>
      </c>
      <c r="S33" cm="1">
        <f t="array" ref="S33">IF(INDEX('Capacity Summary'!$H$36:$BG$136,COLUMN(R21),ROW(R21))="x",'Capacity Backing (Hide)2'!S$9,0)</f>
        <v>0</v>
      </c>
      <c r="T33" cm="1">
        <f t="array" ref="T33">IF(INDEX('Capacity Summary'!$H$36:$BG$136,COLUMN(S21),ROW(S21))="x",'Capacity Backing (Hide)2'!T$9,0)</f>
        <v>0</v>
      </c>
      <c r="U33" cm="1">
        <f t="array" ref="U33">IF(INDEX('Capacity Summary'!$H$36:$BG$136,COLUMN(T21),ROW(T21))="x",'Capacity Backing (Hide)2'!U$9,0)</f>
        <v>0</v>
      </c>
      <c r="V33" cm="1">
        <f t="array" ref="V33">IF(INDEX('Capacity Summary'!$H$36:$BG$136,COLUMN(U21),ROW(U21))="x",'Capacity Backing (Hide)2'!V$9,0)</f>
        <v>0</v>
      </c>
      <c r="W33" cm="1">
        <f t="array" ref="W33">IF(INDEX('Capacity Summary'!$H$36:$BG$136,COLUMN(V21),ROW(V21))="x",'Capacity Backing (Hide)2'!W$9,0)</f>
        <v>0</v>
      </c>
      <c r="X33" cm="1">
        <f t="array" ref="X33">IF(INDEX('Capacity Summary'!$H$36:$BG$136,COLUMN(W21),ROW(W21))="x",'Capacity Backing (Hide)2'!X$9,0)</f>
        <v>0</v>
      </c>
      <c r="Y33" cm="1">
        <f t="array" ref="Y33">IF(INDEX('Capacity Summary'!$H$36:$BG$136,COLUMN(X21),ROW(X21))="x",'Capacity Backing (Hide)2'!Y$9,0)</f>
        <v>0</v>
      </c>
      <c r="Z33" cm="1">
        <f t="array" ref="Z33">IF(INDEX('Capacity Summary'!$H$36:$BG$136,COLUMN(Y21),ROW(Y21))="x",'Capacity Backing (Hide)2'!Z$9,0)</f>
        <v>0</v>
      </c>
      <c r="AA33" cm="1">
        <f t="array" ref="AA33">IF(INDEX('Capacity Summary'!$H$36:$BG$136,COLUMN(Z21),ROW(Z21))="x",'Capacity Backing (Hide)2'!AA$9,0)</f>
        <v>0</v>
      </c>
      <c r="AB33" cm="1">
        <f t="array" ref="AB33">IF(INDEX('Capacity Summary'!$H$36:$BG$136,COLUMN(AA21),ROW(AA21))="x",'Capacity Backing (Hide)2'!AB$9,0)</f>
        <v>0</v>
      </c>
      <c r="AC33" cm="1">
        <f t="array" ref="AC33">IF(INDEX('Capacity Summary'!$H$36:$BG$136,COLUMN(AB21),ROW(AB21))="x",'Capacity Backing (Hide)2'!AC$9,0)</f>
        <v>0</v>
      </c>
      <c r="AD33" cm="1">
        <f t="array" ref="AD33">IF(INDEX('Capacity Summary'!$H$36:$BG$136,COLUMN(AC21),ROW(AC21))="x",'Capacity Backing (Hide)2'!AD$9,0)</f>
        <v>0</v>
      </c>
      <c r="AE33" cm="1">
        <f t="array" ref="AE33">IF(INDEX('Capacity Summary'!$H$36:$BG$136,COLUMN(AD21),ROW(AD21))="x",'Capacity Backing (Hide)2'!AE$9,0)</f>
        <v>0</v>
      </c>
      <c r="AF33" cm="1">
        <f t="array" ref="AF33">IF(INDEX('Capacity Summary'!$H$36:$BG$136,COLUMN(AE21),ROW(AE21))="x",'Capacity Backing (Hide)2'!AF$9,0)</f>
        <v>0</v>
      </c>
      <c r="AG33" cm="1">
        <f t="array" ref="AG33">IF(INDEX('Capacity Summary'!$H$36:$BG$136,COLUMN(AF21),ROW(AF21))="x",'Capacity Backing (Hide)2'!AG$9,0)</f>
        <v>0</v>
      </c>
      <c r="AH33" cm="1">
        <f t="array" ref="AH33">IF(INDEX('Capacity Summary'!$H$36:$BG$136,COLUMN(AG21),ROW(AG21))="x",'Capacity Backing (Hide)2'!AH$9,0)</f>
        <v>0</v>
      </c>
      <c r="AI33" cm="1">
        <f t="array" ref="AI33">IF(INDEX('Capacity Summary'!$H$36:$BG$136,COLUMN(AH21),ROW(AH21))="x",'Capacity Backing (Hide)2'!AI$9,0)</f>
        <v>0</v>
      </c>
      <c r="AJ33" cm="1">
        <f t="array" ref="AJ33">IF(INDEX('Capacity Summary'!$H$36:$BG$136,COLUMN(AI21),ROW(AI21))="x",'Capacity Backing (Hide)2'!AJ$9,0)</f>
        <v>0</v>
      </c>
      <c r="AK33" cm="1">
        <f t="array" ref="AK33">IF(INDEX('Capacity Summary'!$H$36:$BG$136,COLUMN(AJ21),ROW(AJ21))="x",'Capacity Backing (Hide)2'!AK$9,0)</f>
        <v>0</v>
      </c>
      <c r="AL33" cm="1">
        <f t="array" ref="AL33">IF(INDEX('Capacity Summary'!$H$36:$BG$136,COLUMN(AK21),ROW(AK21))="x",'Capacity Backing (Hide)2'!AL$9,0)</f>
        <v>0</v>
      </c>
      <c r="AM33" cm="1">
        <f t="array" ref="AM33">IF(INDEX('Capacity Summary'!$H$36:$BG$136,COLUMN(AL21),ROW(AL21))="x",'Capacity Backing (Hide)2'!AM$9,0)</f>
        <v>0</v>
      </c>
      <c r="AN33" cm="1">
        <f t="array" ref="AN33">IF(INDEX('Capacity Summary'!$H$36:$BG$136,COLUMN(AM21),ROW(AM21))="x",'Capacity Backing (Hide)2'!AN$9,0)</f>
        <v>0</v>
      </c>
      <c r="AO33" cm="1">
        <f t="array" ref="AO33">IF(INDEX('Capacity Summary'!$H$36:$BG$136,COLUMN(AN21),ROW(AN21))="x",'Capacity Backing (Hide)2'!AO$9,0)</f>
        <v>0</v>
      </c>
      <c r="AP33" cm="1">
        <f t="array" ref="AP33">IF(INDEX('Capacity Summary'!$H$36:$BG$136,COLUMN(AO21),ROW(AO21))="x",'Capacity Backing (Hide)2'!AP$9,0)</f>
        <v>0</v>
      </c>
      <c r="AQ33" cm="1">
        <f t="array" ref="AQ33">IF(INDEX('Capacity Summary'!$H$36:$BG$136,COLUMN(AP21),ROW(AP21))="x",'Capacity Backing (Hide)2'!AQ$9,0)</f>
        <v>0</v>
      </c>
      <c r="AR33" cm="1">
        <f t="array" ref="AR33">IF(INDEX('Capacity Summary'!$H$36:$BG$136,COLUMN(AQ21),ROW(AQ21))="x",'Capacity Backing (Hide)2'!AR$9,0)</f>
        <v>0</v>
      </c>
      <c r="AS33" cm="1">
        <f t="array" ref="AS33">IF(INDEX('Capacity Summary'!$H$36:$BG$136,COLUMN(AR21),ROW(AR21))="x",'Capacity Backing (Hide)2'!AS$9,0)</f>
        <v>0</v>
      </c>
      <c r="AT33" cm="1">
        <f t="array" ref="AT33">IF(INDEX('Capacity Summary'!$H$36:$BG$136,COLUMN(AS21),ROW(AS21))="x",'Capacity Backing (Hide)2'!AT$9,0)</f>
        <v>0</v>
      </c>
      <c r="AU33" cm="1">
        <f t="array" ref="AU33">IF(INDEX('Capacity Summary'!$H$36:$BG$136,COLUMN(AT21),ROW(AT21))="x",'Capacity Backing (Hide)2'!AU$9,0)</f>
        <v>0</v>
      </c>
      <c r="AV33" cm="1">
        <f t="array" ref="AV33">IF(INDEX('Capacity Summary'!$H$36:$BG$136,COLUMN(AU21),ROW(AU21))="x",'Capacity Backing (Hide)2'!AV$9,0)</f>
        <v>0</v>
      </c>
      <c r="AW33" cm="1">
        <f t="array" ref="AW33">IF(INDEX('Capacity Summary'!$H$36:$BG$136,COLUMN(AV21),ROW(AV21))="x",'Capacity Backing (Hide)2'!AW$9,0)</f>
        <v>0</v>
      </c>
      <c r="AX33" cm="1">
        <f t="array" ref="AX33">IF(INDEX('Capacity Summary'!$H$36:$BG$136,COLUMN(AW21),ROW(AW21))="x",'Capacity Backing (Hide)2'!AX$9,0)</f>
        <v>0</v>
      </c>
      <c r="AY33" cm="1">
        <f t="array" ref="AY33">IF(INDEX('Capacity Summary'!$H$36:$BG$136,COLUMN(AX21),ROW(AX21))="x",'Capacity Backing (Hide)2'!AY$9,0)</f>
        <v>0</v>
      </c>
      <c r="AZ33" cm="1">
        <f t="array" ref="AZ33">IF(INDEX('Capacity Summary'!$H$36:$BG$136,COLUMN(AY21),ROW(AY21))="x",'Capacity Backing (Hide)2'!AZ$9,0)</f>
        <v>0</v>
      </c>
      <c r="BA33" cm="1">
        <f t="array" ref="BA33">IF(INDEX('Capacity Summary'!$H$36:$BG$136,COLUMN(AZ21),ROW(AZ21))="x",'Capacity Backing (Hide)2'!BA$9,0)</f>
        <v>0</v>
      </c>
      <c r="BB33" cm="1">
        <f t="array" ref="BB33">IF(INDEX('Capacity Summary'!$H$36:$BG$136,COLUMN(BA21),ROW(BA21))="x",'Capacity Backing (Hide)2'!BB$9,0)</f>
        <v>0</v>
      </c>
      <c r="BC33" cm="1">
        <f t="array" ref="BC33">IF(INDEX('Capacity Summary'!$H$36:$BG$136,COLUMN(BB21),ROW(BB21))="x",'Capacity Backing (Hide)2'!BC$9,0)</f>
        <v>0</v>
      </c>
      <c r="BD33" cm="1">
        <f t="array" ref="BD33">IF(INDEX('Capacity Summary'!$H$36:$BG$136,COLUMN(BC21),ROW(BC21))="x",'Capacity Backing (Hide)2'!BD$9,0)</f>
        <v>0</v>
      </c>
      <c r="BE33" cm="1">
        <f t="array" ref="BE33">IF(INDEX('Capacity Summary'!$H$36:$BG$136,COLUMN(BD21),ROW(BD21))="x",'Capacity Backing (Hide)2'!BE$9,0)</f>
        <v>0</v>
      </c>
      <c r="BF33" cm="1">
        <f t="array" ref="BF33">IF(INDEX('Capacity Summary'!$H$36:$BG$136,COLUMN(BE21),ROW(BE21))="x",'Capacity Backing (Hide)2'!BF$9,0)</f>
        <v>0</v>
      </c>
      <c r="BG33" cm="1">
        <f t="array" ref="BG33">IF(INDEX('Capacity Summary'!$H$36:$BG$136,COLUMN(BF21),ROW(BF21))="x",'Capacity Backing (Hide)2'!BG$9,0)</f>
        <v>0</v>
      </c>
      <c r="BH33" cm="1">
        <f t="array" ref="BH33">IF(INDEX('Capacity Summary'!$H$36:$BG$136,COLUMN(BG21),ROW(BG21))="x",'Capacity Backing (Hide)2'!BH$9,0)</f>
        <v>0</v>
      </c>
      <c r="BI33" cm="1">
        <f t="array" ref="BI33">IF(INDEX('Capacity Summary'!$H$36:$BG$136,COLUMN(BH21),ROW(BH21))="x",'Capacity Backing (Hide)2'!BI$9,0)</f>
        <v>0</v>
      </c>
      <c r="BJ33" cm="1">
        <f t="array" ref="BJ33">IF(INDEX('Capacity Summary'!$H$36:$BG$136,COLUMN(BI21),ROW(BI21))="x",'Capacity Backing (Hide)2'!BJ$9,0)</f>
        <v>0</v>
      </c>
      <c r="BK33" cm="1">
        <f t="array" ref="BK33">IF(INDEX('Capacity Summary'!$H$36:$BG$136,COLUMN(BJ21),ROW(BJ21))="x",'Capacity Backing (Hide)2'!BK$9,0)</f>
        <v>0</v>
      </c>
      <c r="BL33" cm="1">
        <f t="array" ref="BL33">IF(INDEX('Capacity Summary'!$H$36:$BG$136,COLUMN(BK21),ROW(BK21))="x",'Capacity Backing (Hide)2'!BL$9,0)</f>
        <v>0</v>
      </c>
      <c r="BM33" cm="1">
        <f t="array" ref="BM33">IF(INDEX('Capacity Summary'!$H$36:$BG$136,COLUMN(BL21),ROW(BL21))="x",'Capacity Backing (Hide)2'!BM$9,0)</f>
        <v>0</v>
      </c>
      <c r="BN33" cm="1">
        <f t="array" ref="BN33">IF(INDEX('Capacity Summary'!$H$36:$BG$136,COLUMN(BM21),ROW(BM21))="x",'Capacity Backing (Hide)2'!BN$9,0)</f>
        <v>0</v>
      </c>
      <c r="BO33" cm="1">
        <f t="array" ref="BO33">IF(INDEX('Capacity Summary'!$H$36:$BG$136,COLUMN(BN21),ROW(BN21))="x",'Capacity Backing (Hide)2'!BO$9,0)</f>
        <v>0</v>
      </c>
      <c r="BP33" cm="1">
        <f t="array" ref="BP33">IF(INDEX('Capacity Summary'!$H$36:$BG$136,COLUMN(BO21),ROW(BO21))="x",'Capacity Backing (Hide)2'!BP$9,0)</f>
        <v>0</v>
      </c>
      <c r="BQ33" cm="1">
        <f t="array" ref="BQ33">IF(INDEX('Capacity Summary'!$H$36:$BG$136,COLUMN(BP21),ROW(BP21))="x",'Capacity Backing (Hide)2'!BQ$9,0)</f>
        <v>0</v>
      </c>
      <c r="BR33" cm="1">
        <f t="array" ref="BR33">IF(INDEX('Capacity Summary'!$H$36:$BG$136,COLUMN(BQ21),ROW(BQ21))="x",'Capacity Backing (Hide)2'!BR$9,0)</f>
        <v>0</v>
      </c>
      <c r="BS33" cm="1">
        <f t="array" ref="BS33">IF(INDEX('Capacity Summary'!$H$36:$BG$136,COLUMN(BR21),ROW(BR21))="x",'Capacity Backing (Hide)2'!BS$9,0)</f>
        <v>0</v>
      </c>
      <c r="BT33" cm="1">
        <f t="array" ref="BT33">IF(INDEX('Capacity Summary'!$H$36:$BG$136,COLUMN(BS21),ROW(BS21))="x",'Capacity Backing (Hide)2'!BT$9,0)</f>
        <v>0</v>
      </c>
      <c r="BU33" cm="1">
        <f t="array" ref="BU33">IF(INDEX('Capacity Summary'!$H$36:$BG$136,COLUMN(BT21),ROW(BT21))="x",'Capacity Backing (Hide)2'!BU$9,0)</f>
        <v>0</v>
      </c>
      <c r="BV33" cm="1">
        <f t="array" ref="BV33">IF(INDEX('Capacity Summary'!$H$36:$BG$136,COLUMN(BU21),ROW(BU21))="x",'Capacity Backing (Hide)2'!BV$9,0)</f>
        <v>0</v>
      </c>
      <c r="BW33" cm="1">
        <f t="array" ref="BW33">IF(INDEX('Capacity Summary'!$H$36:$BG$136,COLUMN(BV21),ROW(BV21))="x",'Capacity Backing (Hide)2'!BW$9,0)</f>
        <v>0</v>
      </c>
      <c r="BX33" cm="1">
        <f t="array" ref="BX33">IF(INDEX('Capacity Summary'!$H$36:$BG$136,COLUMN(BW21),ROW(BW21))="x",'Capacity Backing (Hide)2'!BX$9,0)</f>
        <v>0</v>
      </c>
      <c r="BY33" cm="1">
        <f t="array" ref="BY33">IF(INDEX('Capacity Summary'!$H$36:$BG$136,COLUMN(BX21),ROW(BX21))="x",'Capacity Backing (Hide)2'!BY$9,0)</f>
        <v>0</v>
      </c>
      <c r="BZ33" cm="1">
        <f t="array" ref="BZ33">IF(INDEX('Capacity Summary'!$H$36:$BG$136,COLUMN(BY21),ROW(BY21))="x",'Capacity Backing (Hide)2'!BZ$9,0)</f>
        <v>0</v>
      </c>
      <c r="CA33" cm="1">
        <f t="array" ref="CA33">IF(INDEX('Capacity Summary'!$H$36:$BG$136,COLUMN(BZ21),ROW(BZ21))="x",'Capacity Backing (Hide)2'!CA$9,0)</f>
        <v>0</v>
      </c>
      <c r="CB33" cm="1">
        <f t="array" ref="CB33">IF(INDEX('Capacity Summary'!$H$36:$BG$136,COLUMN(CA21),ROW(CA21))="x",'Capacity Backing (Hide)2'!CB$9,0)</f>
        <v>0</v>
      </c>
      <c r="CC33" cm="1">
        <f t="array" ref="CC33">IF(INDEX('Capacity Summary'!$H$36:$BG$136,COLUMN(CB21),ROW(CB21))="x",'Capacity Backing (Hide)2'!CC$9,0)</f>
        <v>0</v>
      </c>
      <c r="CD33" cm="1">
        <f t="array" ref="CD33">IF(INDEX('Capacity Summary'!$H$36:$BG$136,COLUMN(CC21),ROW(CC21))="x",'Capacity Backing (Hide)2'!CD$9,0)</f>
        <v>0</v>
      </c>
      <c r="CE33" cm="1">
        <f t="array" ref="CE33">IF(INDEX('Capacity Summary'!$H$36:$BG$136,COLUMN(CD21),ROW(CD21))="x",'Capacity Backing (Hide)2'!CE$9,0)</f>
        <v>0</v>
      </c>
      <c r="CF33" cm="1">
        <f t="array" ref="CF33">IF(INDEX('Capacity Summary'!$H$36:$BG$136,COLUMN(CE21),ROW(CE21))="x",'Capacity Backing (Hide)2'!CF$9,0)</f>
        <v>0</v>
      </c>
      <c r="CG33" cm="1">
        <f t="array" ref="CG33">IF(INDEX('Capacity Summary'!$H$36:$BG$136,COLUMN(CF21),ROW(CF21))="x",'Capacity Backing (Hide)2'!CG$9,0)</f>
        <v>0</v>
      </c>
      <c r="CH33" cm="1">
        <f t="array" ref="CH33">IF(INDEX('Capacity Summary'!$H$36:$BG$136,COLUMN(CG21),ROW(CG21))="x",'Capacity Backing (Hide)2'!CH$9,0)</f>
        <v>0</v>
      </c>
      <c r="CI33" cm="1">
        <f t="array" ref="CI33">IF(INDEX('Capacity Summary'!$H$36:$BG$136,COLUMN(CH21),ROW(CH21))="x",'Capacity Backing (Hide)2'!CI$9,0)</f>
        <v>0</v>
      </c>
      <c r="CJ33" cm="1">
        <f t="array" ref="CJ33">IF(INDEX('Capacity Summary'!$H$36:$BG$136,COLUMN(CI21),ROW(CI21))="x",'Capacity Backing (Hide)2'!CJ$9,0)</f>
        <v>0</v>
      </c>
      <c r="CK33" cm="1">
        <f t="array" ref="CK33">IF(INDEX('Capacity Summary'!$H$36:$BG$136,COLUMN(CJ21),ROW(CJ21))="x",'Capacity Backing (Hide)2'!CK$9,0)</f>
        <v>0</v>
      </c>
      <c r="CL33" cm="1">
        <f t="array" ref="CL33">IF(INDEX('Capacity Summary'!$H$36:$BG$136,COLUMN(CK21),ROW(CK21))="x",'Capacity Backing (Hide)2'!CL$9,0)</f>
        <v>0</v>
      </c>
      <c r="CM33" cm="1">
        <f t="array" ref="CM33">IF(INDEX('Capacity Summary'!$H$36:$BG$136,COLUMN(CL21),ROW(CL21))="x",'Capacity Backing (Hide)2'!CM$9,0)</f>
        <v>0</v>
      </c>
      <c r="CN33" cm="1">
        <f t="array" ref="CN33">IF(INDEX('Capacity Summary'!$H$36:$BG$136,COLUMN(CM21),ROW(CM21))="x",'Capacity Backing (Hide)2'!CN$9,0)</f>
        <v>0</v>
      </c>
      <c r="CO33" cm="1">
        <f t="array" ref="CO33">IF(INDEX('Capacity Summary'!$H$36:$BG$136,COLUMN(CN21),ROW(CN21))="x",'Capacity Backing (Hide)2'!CO$9,0)</f>
        <v>0</v>
      </c>
      <c r="CP33" cm="1">
        <f t="array" ref="CP33">IF(INDEX('Capacity Summary'!$H$36:$BG$136,COLUMN(CO21),ROW(CO21))="x",'Capacity Backing (Hide)2'!CP$9,0)</f>
        <v>0</v>
      </c>
      <c r="CQ33" cm="1">
        <f t="array" ref="CQ33">IF(INDEX('Capacity Summary'!$H$36:$BG$136,COLUMN(CP21),ROW(CP21))="x",'Capacity Backing (Hide)2'!CQ$9,0)</f>
        <v>0</v>
      </c>
      <c r="CR33" cm="1">
        <f t="array" ref="CR33">IF(INDEX('Capacity Summary'!$H$36:$BG$136,COLUMN(CQ21),ROW(CQ21))="x",'Capacity Backing (Hide)2'!CR$9,0)</f>
        <v>0</v>
      </c>
      <c r="CS33" cm="1">
        <f t="array" ref="CS33">IF(INDEX('Capacity Summary'!$H$36:$BG$136,COLUMN(CR21),ROW(CR21))="x",'Capacity Backing (Hide)2'!CS$9,0)</f>
        <v>0</v>
      </c>
      <c r="CT33" cm="1">
        <f t="array" ref="CT33">IF(INDEX('Capacity Summary'!$H$36:$BG$136,COLUMN(CS21),ROW(CS21))="x",'Capacity Backing (Hide)2'!CT$9,0)</f>
        <v>0</v>
      </c>
      <c r="CU33" cm="1">
        <f t="array" ref="CU33">IF(INDEX('Capacity Summary'!$H$36:$BG$136,COLUMN(CT21),ROW(CT21))="x",'Capacity Backing (Hide)2'!CU$9,0)</f>
        <v>0</v>
      </c>
      <c r="CV33" cm="1">
        <f t="array" ref="CV33">IF(INDEX('Capacity Summary'!$H$36:$BG$136,COLUMN(CU21),ROW(CU21))="x",'Capacity Backing (Hide)2'!CV$9,0)</f>
        <v>0</v>
      </c>
      <c r="CW33" cm="1">
        <f t="array" ref="CW33">IF(INDEX('Capacity Summary'!$H$36:$BG$136,COLUMN(CV21),ROW(CV21))="x",'Capacity Backing (Hide)2'!CW$9,0)</f>
        <v>0</v>
      </c>
    </row>
    <row r="34" spans="1:101" x14ac:dyDescent="0.25">
      <c r="A34" s="2">
        <f ca="1">'Required Capacity (Hide)'!E26</f>
        <v>44375</v>
      </c>
      <c r="B34" cm="1">
        <f t="array" ref="B34">IF(INDEX('Capacity Summary'!$H$36:$BG$136,COLUMN(A22),ROW(A22))="x",'Capacity Backing (Hide)2'!B$9,0)</f>
        <v>0</v>
      </c>
      <c r="C34" cm="1">
        <f t="array" ref="C34">IF(INDEX('Capacity Summary'!$H$36:$BG$136,COLUMN(B22),ROW(B22))="x",'Capacity Backing (Hide)2'!C$9,0)</f>
        <v>0</v>
      </c>
      <c r="D34" cm="1">
        <f t="array" ref="D34">IF(INDEX('Capacity Summary'!$H$36:$BG$136,COLUMN(C22),ROW(C22))="x",'Capacity Backing (Hide)2'!D$9,0)</f>
        <v>0</v>
      </c>
      <c r="E34" cm="1">
        <f t="array" ref="E34">IF(INDEX('Capacity Summary'!$H$36:$BG$136,COLUMN(D22),ROW(D22))="x",'Capacity Backing (Hide)2'!E$9,0)</f>
        <v>0</v>
      </c>
      <c r="F34" cm="1">
        <f t="array" ref="F34">IF(INDEX('Capacity Summary'!$H$36:$BG$136,COLUMN(E22),ROW(E22))="x",'Capacity Backing (Hide)2'!F$9,0)</f>
        <v>0</v>
      </c>
      <c r="G34" cm="1">
        <f t="array" ref="G34">IF(INDEX('Capacity Summary'!$H$36:$BG$136,COLUMN(F22),ROW(F22))="x",'Capacity Backing (Hide)2'!G$9,0)</f>
        <v>0</v>
      </c>
      <c r="H34" cm="1">
        <f t="array" ref="H34">IF(INDEX('Capacity Summary'!$H$36:$BG$136,COLUMN(G22),ROW(G22))="x",'Capacity Backing (Hide)2'!H$9,0)</f>
        <v>0</v>
      </c>
      <c r="I34" cm="1">
        <f t="array" ref="I34">IF(INDEX('Capacity Summary'!$H$36:$BG$136,COLUMN(H22),ROW(H22))="x",'Capacity Backing (Hide)2'!I$9,0)</f>
        <v>0</v>
      </c>
      <c r="J34" cm="1">
        <f t="array" ref="J34">IF(INDEX('Capacity Summary'!$H$36:$BG$136,COLUMN(I22),ROW(I22))="x",'Capacity Backing (Hide)2'!J$9,0)</f>
        <v>0</v>
      </c>
      <c r="K34" cm="1">
        <f t="array" ref="K34">IF(INDEX('Capacity Summary'!$H$36:$BG$136,COLUMN(J22),ROW(J22))="x",'Capacity Backing (Hide)2'!K$9,0)</f>
        <v>0</v>
      </c>
      <c r="L34" cm="1">
        <f t="array" ref="L34">IF(INDEX('Capacity Summary'!$H$36:$BG$136,COLUMN(K22),ROW(K22))="x",'Capacity Backing (Hide)2'!L$9,0)</f>
        <v>0</v>
      </c>
      <c r="M34" cm="1">
        <f t="array" ref="M34">IF(INDEX('Capacity Summary'!$H$36:$BG$136,COLUMN(L22),ROW(L22))="x",'Capacity Backing (Hide)2'!M$9,0)</f>
        <v>0</v>
      </c>
      <c r="N34" cm="1">
        <f t="array" ref="N34">IF(INDEX('Capacity Summary'!$H$36:$BG$136,COLUMN(M22),ROW(M22))="x",'Capacity Backing (Hide)2'!N$9,0)</f>
        <v>0</v>
      </c>
      <c r="O34" cm="1">
        <f t="array" ref="O34">IF(INDEX('Capacity Summary'!$H$36:$BG$136,COLUMN(N22),ROW(N22))="x",'Capacity Backing (Hide)2'!O$9,0)</f>
        <v>0</v>
      </c>
      <c r="P34" cm="1">
        <f t="array" ref="P34">IF(INDEX('Capacity Summary'!$H$36:$BG$136,COLUMN(O22),ROW(O22))="x",'Capacity Backing (Hide)2'!P$9,0)</f>
        <v>0</v>
      </c>
      <c r="Q34" cm="1">
        <f t="array" ref="Q34">IF(INDEX('Capacity Summary'!$H$36:$BG$136,COLUMN(P22),ROW(P22))="x",'Capacity Backing (Hide)2'!Q$9,0)</f>
        <v>0</v>
      </c>
      <c r="R34" cm="1">
        <f t="array" ref="R34">IF(INDEX('Capacity Summary'!$H$36:$BG$136,COLUMN(Q22),ROW(Q22))="x",'Capacity Backing (Hide)2'!R$9,0)</f>
        <v>0</v>
      </c>
      <c r="S34" cm="1">
        <f t="array" ref="S34">IF(INDEX('Capacity Summary'!$H$36:$BG$136,COLUMN(R22),ROW(R22))="x",'Capacity Backing (Hide)2'!S$9,0)</f>
        <v>0</v>
      </c>
      <c r="T34" cm="1">
        <f t="array" ref="T34">IF(INDEX('Capacity Summary'!$H$36:$BG$136,COLUMN(S22),ROW(S22))="x",'Capacity Backing (Hide)2'!T$9,0)</f>
        <v>0</v>
      </c>
      <c r="U34" cm="1">
        <f t="array" ref="U34">IF(INDEX('Capacity Summary'!$H$36:$BG$136,COLUMN(T22),ROW(T22))="x",'Capacity Backing (Hide)2'!U$9,0)</f>
        <v>0</v>
      </c>
      <c r="V34" cm="1">
        <f t="array" ref="V34">IF(INDEX('Capacity Summary'!$H$36:$BG$136,COLUMN(U22),ROW(U22))="x",'Capacity Backing (Hide)2'!V$9,0)</f>
        <v>0</v>
      </c>
      <c r="W34" cm="1">
        <f t="array" ref="W34">IF(INDEX('Capacity Summary'!$H$36:$BG$136,COLUMN(V22),ROW(V22))="x",'Capacity Backing (Hide)2'!W$9,0)</f>
        <v>0</v>
      </c>
      <c r="X34" cm="1">
        <f t="array" ref="X34">IF(INDEX('Capacity Summary'!$H$36:$BG$136,COLUMN(W22),ROW(W22))="x",'Capacity Backing (Hide)2'!X$9,0)</f>
        <v>0</v>
      </c>
      <c r="Y34" cm="1">
        <f t="array" ref="Y34">IF(INDEX('Capacity Summary'!$H$36:$BG$136,COLUMN(X22),ROW(X22))="x",'Capacity Backing (Hide)2'!Y$9,0)</f>
        <v>0</v>
      </c>
      <c r="Z34" cm="1">
        <f t="array" ref="Z34">IF(INDEX('Capacity Summary'!$H$36:$BG$136,COLUMN(Y22),ROW(Y22))="x",'Capacity Backing (Hide)2'!Z$9,0)</f>
        <v>0</v>
      </c>
      <c r="AA34" cm="1">
        <f t="array" ref="AA34">IF(INDEX('Capacity Summary'!$H$36:$BG$136,COLUMN(Z22),ROW(Z22))="x",'Capacity Backing (Hide)2'!AA$9,0)</f>
        <v>0</v>
      </c>
      <c r="AB34" cm="1">
        <f t="array" ref="AB34">IF(INDEX('Capacity Summary'!$H$36:$BG$136,COLUMN(AA22),ROW(AA22))="x",'Capacity Backing (Hide)2'!AB$9,0)</f>
        <v>0</v>
      </c>
      <c r="AC34" cm="1">
        <f t="array" ref="AC34">IF(INDEX('Capacity Summary'!$H$36:$BG$136,COLUMN(AB22),ROW(AB22))="x",'Capacity Backing (Hide)2'!AC$9,0)</f>
        <v>0</v>
      </c>
      <c r="AD34" cm="1">
        <f t="array" ref="AD34">IF(INDEX('Capacity Summary'!$H$36:$BG$136,COLUMN(AC22),ROW(AC22))="x",'Capacity Backing (Hide)2'!AD$9,0)</f>
        <v>0</v>
      </c>
      <c r="AE34" cm="1">
        <f t="array" ref="AE34">IF(INDEX('Capacity Summary'!$H$36:$BG$136,COLUMN(AD22),ROW(AD22))="x",'Capacity Backing (Hide)2'!AE$9,0)</f>
        <v>0</v>
      </c>
      <c r="AF34" cm="1">
        <f t="array" ref="AF34">IF(INDEX('Capacity Summary'!$H$36:$BG$136,COLUMN(AE22),ROW(AE22))="x",'Capacity Backing (Hide)2'!AF$9,0)</f>
        <v>0</v>
      </c>
      <c r="AG34" cm="1">
        <f t="array" ref="AG34">IF(INDEX('Capacity Summary'!$H$36:$BG$136,COLUMN(AF22),ROW(AF22))="x",'Capacity Backing (Hide)2'!AG$9,0)</f>
        <v>0</v>
      </c>
      <c r="AH34" cm="1">
        <f t="array" ref="AH34">IF(INDEX('Capacity Summary'!$H$36:$BG$136,COLUMN(AG22),ROW(AG22))="x",'Capacity Backing (Hide)2'!AH$9,0)</f>
        <v>0</v>
      </c>
      <c r="AI34" cm="1">
        <f t="array" ref="AI34">IF(INDEX('Capacity Summary'!$H$36:$BG$136,COLUMN(AH22),ROW(AH22))="x",'Capacity Backing (Hide)2'!AI$9,0)</f>
        <v>0</v>
      </c>
      <c r="AJ34" cm="1">
        <f t="array" ref="AJ34">IF(INDEX('Capacity Summary'!$H$36:$BG$136,COLUMN(AI22),ROW(AI22))="x",'Capacity Backing (Hide)2'!AJ$9,0)</f>
        <v>0</v>
      </c>
      <c r="AK34" cm="1">
        <f t="array" ref="AK34">IF(INDEX('Capacity Summary'!$H$36:$BG$136,COLUMN(AJ22),ROW(AJ22))="x",'Capacity Backing (Hide)2'!AK$9,0)</f>
        <v>0</v>
      </c>
      <c r="AL34" cm="1">
        <f t="array" ref="AL34">IF(INDEX('Capacity Summary'!$H$36:$BG$136,COLUMN(AK22),ROW(AK22))="x",'Capacity Backing (Hide)2'!AL$9,0)</f>
        <v>0</v>
      </c>
      <c r="AM34" cm="1">
        <f t="array" ref="AM34">IF(INDEX('Capacity Summary'!$H$36:$BG$136,COLUMN(AL22),ROW(AL22))="x",'Capacity Backing (Hide)2'!AM$9,0)</f>
        <v>0</v>
      </c>
      <c r="AN34" cm="1">
        <f t="array" ref="AN34">IF(INDEX('Capacity Summary'!$H$36:$BG$136,COLUMN(AM22),ROW(AM22))="x",'Capacity Backing (Hide)2'!AN$9,0)</f>
        <v>0</v>
      </c>
      <c r="AO34" cm="1">
        <f t="array" ref="AO34">IF(INDEX('Capacity Summary'!$H$36:$BG$136,COLUMN(AN22),ROW(AN22))="x",'Capacity Backing (Hide)2'!AO$9,0)</f>
        <v>0</v>
      </c>
      <c r="AP34" cm="1">
        <f t="array" ref="AP34">IF(INDEX('Capacity Summary'!$H$36:$BG$136,COLUMN(AO22),ROW(AO22))="x",'Capacity Backing (Hide)2'!AP$9,0)</f>
        <v>0</v>
      </c>
      <c r="AQ34" cm="1">
        <f t="array" ref="AQ34">IF(INDEX('Capacity Summary'!$H$36:$BG$136,COLUMN(AP22),ROW(AP22))="x",'Capacity Backing (Hide)2'!AQ$9,0)</f>
        <v>0</v>
      </c>
      <c r="AR34" cm="1">
        <f t="array" ref="AR34">IF(INDEX('Capacity Summary'!$H$36:$BG$136,COLUMN(AQ22),ROW(AQ22))="x",'Capacity Backing (Hide)2'!AR$9,0)</f>
        <v>0</v>
      </c>
      <c r="AS34" cm="1">
        <f t="array" ref="AS34">IF(INDEX('Capacity Summary'!$H$36:$BG$136,COLUMN(AR22),ROW(AR22))="x",'Capacity Backing (Hide)2'!AS$9,0)</f>
        <v>0</v>
      </c>
      <c r="AT34" cm="1">
        <f t="array" ref="AT34">IF(INDEX('Capacity Summary'!$H$36:$BG$136,COLUMN(AS22),ROW(AS22))="x",'Capacity Backing (Hide)2'!AT$9,0)</f>
        <v>0</v>
      </c>
      <c r="AU34" cm="1">
        <f t="array" ref="AU34">IF(INDEX('Capacity Summary'!$H$36:$BG$136,COLUMN(AT22),ROW(AT22))="x",'Capacity Backing (Hide)2'!AU$9,0)</f>
        <v>0</v>
      </c>
      <c r="AV34" cm="1">
        <f t="array" ref="AV34">IF(INDEX('Capacity Summary'!$H$36:$BG$136,COLUMN(AU22),ROW(AU22))="x",'Capacity Backing (Hide)2'!AV$9,0)</f>
        <v>0</v>
      </c>
      <c r="AW34" cm="1">
        <f t="array" ref="AW34">IF(INDEX('Capacity Summary'!$H$36:$BG$136,COLUMN(AV22),ROW(AV22))="x",'Capacity Backing (Hide)2'!AW$9,0)</f>
        <v>0</v>
      </c>
      <c r="AX34" cm="1">
        <f t="array" ref="AX34">IF(INDEX('Capacity Summary'!$H$36:$BG$136,COLUMN(AW22),ROW(AW22))="x",'Capacity Backing (Hide)2'!AX$9,0)</f>
        <v>0</v>
      </c>
      <c r="AY34" cm="1">
        <f t="array" ref="AY34">IF(INDEX('Capacity Summary'!$H$36:$BG$136,COLUMN(AX22),ROW(AX22))="x",'Capacity Backing (Hide)2'!AY$9,0)</f>
        <v>0</v>
      </c>
      <c r="AZ34" cm="1">
        <f t="array" ref="AZ34">IF(INDEX('Capacity Summary'!$H$36:$BG$136,COLUMN(AY22),ROW(AY22))="x",'Capacity Backing (Hide)2'!AZ$9,0)</f>
        <v>0</v>
      </c>
      <c r="BA34" cm="1">
        <f t="array" ref="BA34">IF(INDEX('Capacity Summary'!$H$36:$BG$136,COLUMN(AZ22),ROW(AZ22))="x",'Capacity Backing (Hide)2'!BA$9,0)</f>
        <v>0</v>
      </c>
      <c r="BB34" cm="1">
        <f t="array" ref="BB34">IF(INDEX('Capacity Summary'!$H$36:$BG$136,COLUMN(BA22),ROW(BA22))="x",'Capacity Backing (Hide)2'!BB$9,0)</f>
        <v>0</v>
      </c>
      <c r="BC34" cm="1">
        <f t="array" ref="BC34">IF(INDEX('Capacity Summary'!$H$36:$BG$136,COLUMN(BB22),ROW(BB22))="x",'Capacity Backing (Hide)2'!BC$9,0)</f>
        <v>0</v>
      </c>
      <c r="BD34" cm="1">
        <f t="array" ref="BD34">IF(INDEX('Capacity Summary'!$H$36:$BG$136,COLUMN(BC22),ROW(BC22))="x",'Capacity Backing (Hide)2'!BD$9,0)</f>
        <v>0</v>
      </c>
      <c r="BE34" cm="1">
        <f t="array" ref="BE34">IF(INDEX('Capacity Summary'!$H$36:$BG$136,COLUMN(BD22),ROW(BD22))="x",'Capacity Backing (Hide)2'!BE$9,0)</f>
        <v>0</v>
      </c>
      <c r="BF34" cm="1">
        <f t="array" ref="BF34">IF(INDEX('Capacity Summary'!$H$36:$BG$136,COLUMN(BE22),ROW(BE22))="x",'Capacity Backing (Hide)2'!BF$9,0)</f>
        <v>0</v>
      </c>
      <c r="BG34" cm="1">
        <f t="array" ref="BG34">IF(INDEX('Capacity Summary'!$H$36:$BG$136,COLUMN(BF22),ROW(BF22))="x",'Capacity Backing (Hide)2'!BG$9,0)</f>
        <v>0</v>
      </c>
      <c r="BH34" cm="1">
        <f t="array" ref="BH34">IF(INDEX('Capacity Summary'!$H$36:$BG$136,COLUMN(BG22),ROW(BG22))="x",'Capacity Backing (Hide)2'!BH$9,0)</f>
        <v>0</v>
      </c>
      <c r="BI34" cm="1">
        <f t="array" ref="BI34">IF(INDEX('Capacity Summary'!$H$36:$BG$136,COLUMN(BH22),ROW(BH22))="x",'Capacity Backing (Hide)2'!BI$9,0)</f>
        <v>0</v>
      </c>
      <c r="BJ34" cm="1">
        <f t="array" ref="BJ34">IF(INDEX('Capacity Summary'!$H$36:$BG$136,COLUMN(BI22),ROW(BI22))="x",'Capacity Backing (Hide)2'!BJ$9,0)</f>
        <v>0</v>
      </c>
      <c r="BK34" cm="1">
        <f t="array" ref="BK34">IF(INDEX('Capacity Summary'!$H$36:$BG$136,COLUMN(BJ22),ROW(BJ22))="x",'Capacity Backing (Hide)2'!BK$9,0)</f>
        <v>0</v>
      </c>
      <c r="BL34" cm="1">
        <f t="array" ref="BL34">IF(INDEX('Capacity Summary'!$H$36:$BG$136,COLUMN(BK22),ROW(BK22))="x",'Capacity Backing (Hide)2'!BL$9,0)</f>
        <v>0</v>
      </c>
      <c r="BM34" cm="1">
        <f t="array" ref="BM34">IF(INDEX('Capacity Summary'!$H$36:$BG$136,COLUMN(BL22),ROW(BL22))="x",'Capacity Backing (Hide)2'!BM$9,0)</f>
        <v>0</v>
      </c>
      <c r="BN34" cm="1">
        <f t="array" ref="BN34">IF(INDEX('Capacity Summary'!$H$36:$BG$136,COLUMN(BM22),ROW(BM22))="x",'Capacity Backing (Hide)2'!BN$9,0)</f>
        <v>0</v>
      </c>
      <c r="BO34" cm="1">
        <f t="array" ref="BO34">IF(INDEX('Capacity Summary'!$H$36:$BG$136,COLUMN(BN22),ROW(BN22))="x",'Capacity Backing (Hide)2'!BO$9,0)</f>
        <v>0</v>
      </c>
      <c r="BP34" cm="1">
        <f t="array" ref="BP34">IF(INDEX('Capacity Summary'!$H$36:$BG$136,COLUMN(BO22),ROW(BO22))="x",'Capacity Backing (Hide)2'!BP$9,0)</f>
        <v>0</v>
      </c>
      <c r="BQ34" cm="1">
        <f t="array" ref="BQ34">IF(INDEX('Capacity Summary'!$H$36:$BG$136,COLUMN(BP22),ROW(BP22))="x",'Capacity Backing (Hide)2'!BQ$9,0)</f>
        <v>0</v>
      </c>
      <c r="BR34" cm="1">
        <f t="array" ref="BR34">IF(INDEX('Capacity Summary'!$H$36:$BG$136,COLUMN(BQ22),ROW(BQ22))="x",'Capacity Backing (Hide)2'!BR$9,0)</f>
        <v>0</v>
      </c>
      <c r="BS34" cm="1">
        <f t="array" ref="BS34">IF(INDEX('Capacity Summary'!$H$36:$BG$136,COLUMN(BR22),ROW(BR22))="x",'Capacity Backing (Hide)2'!BS$9,0)</f>
        <v>0</v>
      </c>
      <c r="BT34" cm="1">
        <f t="array" ref="BT34">IF(INDEX('Capacity Summary'!$H$36:$BG$136,COLUMN(BS22),ROW(BS22))="x",'Capacity Backing (Hide)2'!BT$9,0)</f>
        <v>0</v>
      </c>
      <c r="BU34" cm="1">
        <f t="array" ref="BU34">IF(INDEX('Capacity Summary'!$H$36:$BG$136,COLUMN(BT22),ROW(BT22))="x",'Capacity Backing (Hide)2'!BU$9,0)</f>
        <v>0</v>
      </c>
      <c r="BV34" cm="1">
        <f t="array" ref="BV34">IF(INDEX('Capacity Summary'!$H$36:$BG$136,COLUMN(BU22),ROW(BU22))="x",'Capacity Backing (Hide)2'!BV$9,0)</f>
        <v>0</v>
      </c>
      <c r="BW34" cm="1">
        <f t="array" ref="BW34">IF(INDEX('Capacity Summary'!$H$36:$BG$136,COLUMN(BV22),ROW(BV22))="x",'Capacity Backing (Hide)2'!BW$9,0)</f>
        <v>0</v>
      </c>
      <c r="BX34" cm="1">
        <f t="array" ref="BX34">IF(INDEX('Capacity Summary'!$H$36:$BG$136,COLUMN(BW22),ROW(BW22))="x",'Capacity Backing (Hide)2'!BX$9,0)</f>
        <v>0</v>
      </c>
      <c r="BY34" cm="1">
        <f t="array" ref="BY34">IF(INDEX('Capacity Summary'!$H$36:$BG$136,COLUMN(BX22),ROW(BX22))="x",'Capacity Backing (Hide)2'!BY$9,0)</f>
        <v>0</v>
      </c>
      <c r="BZ34" cm="1">
        <f t="array" ref="BZ34">IF(INDEX('Capacity Summary'!$H$36:$BG$136,COLUMN(BY22),ROW(BY22))="x",'Capacity Backing (Hide)2'!BZ$9,0)</f>
        <v>0</v>
      </c>
      <c r="CA34" cm="1">
        <f t="array" ref="CA34">IF(INDEX('Capacity Summary'!$H$36:$BG$136,COLUMN(BZ22),ROW(BZ22))="x",'Capacity Backing (Hide)2'!CA$9,0)</f>
        <v>0</v>
      </c>
      <c r="CB34" cm="1">
        <f t="array" ref="CB34">IF(INDEX('Capacity Summary'!$H$36:$BG$136,COLUMN(CA22),ROW(CA22))="x",'Capacity Backing (Hide)2'!CB$9,0)</f>
        <v>0</v>
      </c>
      <c r="CC34" cm="1">
        <f t="array" ref="CC34">IF(INDEX('Capacity Summary'!$H$36:$BG$136,COLUMN(CB22),ROW(CB22))="x",'Capacity Backing (Hide)2'!CC$9,0)</f>
        <v>0</v>
      </c>
      <c r="CD34" cm="1">
        <f t="array" ref="CD34">IF(INDEX('Capacity Summary'!$H$36:$BG$136,COLUMN(CC22),ROW(CC22))="x",'Capacity Backing (Hide)2'!CD$9,0)</f>
        <v>0</v>
      </c>
      <c r="CE34" cm="1">
        <f t="array" ref="CE34">IF(INDEX('Capacity Summary'!$H$36:$BG$136,COLUMN(CD22),ROW(CD22))="x",'Capacity Backing (Hide)2'!CE$9,0)</f>
        <v>0</v>
      </c>
      <c r="CF34" cm="1">
        <f t="array" ref="CF34">IF(INDEX('Capacity Summary'!$H$36:$BG$136,COLUMN(CE22),ROW(CE22))="x",'Capacity Backing (Hide)2'!CF$9,0)</f>
        <v>0</v>
      </c>
      <c r="CG34" cm="1">
        <f t="array" ref="CG34">IF(INDEX('Capacity Summary'!$H$36:$BG$136,COLUMN(CF22),ROW(CF22))="x",'Capacity Backing (Hide)2'!CG$9,0)</f>
        <v>0</v>
      </c>
      <c r="CH34" cm="1">
        <f t="array" ref="CH34">IF(INDEX('Capacity Summary'!$H$36:$BG$136,COLUMN(CG22),ROW(CG22))="x",'Capacity Backing (Hide)2'!CH$9,0)</f>
        <v>0</v>
      </c>
      <c r="CI34" cm="1">
        <f t="array" ref="CI34">IF(INDEX('Capacity Summary'!$H$36:$BG$136,COLUMN(CH22),ROW(CH22))="x",'Capacity Backing (Hide)2'!CI$9,0)</f>
        <v>0</v>
      </c>
      <c r="CJ34" cm="1">
        <f t="array" ref="CJ34">IF(INDEX('Capacity Summary'!$H$36:$BG$136,COLUMN(CI22),ROW(CI22))="x",'Capacity Backing (Hide)2'!CJ$9,0)</f>
        <v>0</v>
      </c>
      <c r="CK34" cm="1">
        <f t="array" ref="CK34">IF(INDEX('Capacity Summary'!$H$36:$BG$136,COLUMN(CJ22),ROW(CJ22))="x",'Capacity Backing (Hide)2'!CK$9,0)</f>
        <v>0</v>
      </c>
      <c r="CL34" cm="1">
        <f t="array" ref="CL34">IF(INDEX('Capacity Summary'!$H$36:$BG$136,COLUMN(CK22),ROW(CK22))="x",'Capacity Backing (Hide)2'!CL$9,0)</f>
        <v>0</v>
      </c>
      <c r="CM34" cm="1">
        <f t="array" ref="CM34">IF(INDEX('Capacity Summary'!$H$36:$BG$136,COLUMN(CL22),ROW(CL22))="x",'Capacity Backing (Hide)2'!CM$9,0)</f>
        <v>0</v>
      </c>
      <c r="CN34" cm="1">
        <f t="array" ref="CN34">IF(INDEX('Capacity Summary'!$H$36:$BG$136,COLUMN(CM22),ROW(CM22))="x",'Capacity Backing (Hide)2'!CN$9,0)</f>
        <v>0</v>
      </c>
      <c r="CO34" cm="1">
        <f t="array" ref="CO34">IF(INDEX('Capacity Summary'!$H$36:$BG$136,COLUMN(CN22),ROW(CN22))="x",'Capacity Backing (Hide)2'!CO$9,0)</f>
        <v>0</v>
      </c>
      <c r="CP34" cm="1">
        <f t="array" ref="CP34">IF(INDEX('Capacity Summary'!$H$36:$BG$136,COLUMN(CO22),ROW(CO22))="x",'Capacity Backing (Hide)2'!CP$9,0)</f>
        <v>0</v>
      </c>
      <c r="CQ34" cm="1">
        <f t="array" ref="CQ34">IF(INDEX('Capacity Summary'!$H$36:$BG$136,COLUMN(CP22),ROW(CP22))="x",'Capacity Backing (Hide)2'!CQ$9,0)</f>
        <v>0</v>
      </c>
      <c r="CR34" cm="1">
        <f t="array" ref="CR34">IF(INDEX('Capacity Summary'!$H$36:$BG$136,COLUMN(CQ22),ROW(CQ22))="x",'Capacity Backing (Hide)2'!CR$9,0)</f>
        <v>0</v>
      </c>
      <c r="CS34" cm="1">
        <f t="array" ref="CS34">IF(INDEX('Capacity Summary'!$H$36:$BG$136,COLUMN(CR22),ROW(CR22))="x",'Capacity Backing (Hide)2'!CS$9,0)</f>
        <v>0</v>
      </c>
      <c r="CT34" cm="1">
        <f t="array" ref="CT34">IF(INDEX('Capacity Summary'!$H$36:$BG$136,COLUMN(CS22),ROW(CS22))="x",'Capacity Backing (Hide)2'!CT$9,0)</f>
        <v>0</v>
      </c>
      <c r="CU34" cm="1">
        <f t="array" ref="CU34">IF(INDEX('Capacity Summary'!$H$36:$BG$136,COLUMN(CT22),ROW(CT22))="x",'Capacity Backing (Hide)2'!CU$9,0)</f>
        <v>0</v>
      </c>
      <c r="CV34" cm="1">
        <f t="array" ref="CV34">IF(INDEX('Capacity Summary'!$H$36:$BG$136,COLUMN(CU22),ROW(CU22))="x",'Capacity Backing (Hide)2'!CV$9,0)</f>
        <v>0</v>
      </c>
      <c r="CW34" cm="1">
        <f t="array" ref="CW34">IF(INDEX('Capacity Summary'!$H$36:$BG$136,COLUMN(CV22),ROW(CV22))="x",'Capacity Backing (Hide)2'!CW$9,0)</f>
        <v>0</v>
      </c>
    </row>
    <row r="35" spans="1:101" x14ac:dyDescent="0.25">
      <c r="A35" s="2">
        <f ca="1">'Required Capacity (Hide)'!E27</f>
        <v>44382</v>
      </c>
      <c r="B35" cm="1">
        <f t="array" ref="B35">IF(INDEX('Capacity Summary'!$H$36:$BG$136,COLUMN(A23),ROW(A23))="x",'Capacity Backing (Hide)2'!B$9,0)</f>
        <v>0</v>
      </c>
      <c r="C35" cm="1">
        <f t="array" ref="C35">IF(INDEX('Capacity Summary'!$H$36:$BG$136,COLUMN(B23),ROW(B23))="x",'Capacity Backing (Hide)2'!C$9,0)</f>
        <v>0</v>
      </c>
      <c r="D35" cm="1">
        <f t="array" ref="D35">IF(INDEX('Capacity Summary'!$H$36:$BG$136,COLUMN(C23),ROW(C23))="x",'Capacity Backing (Hide)2'!D$9,0)</f>
        <v>0</v>
      </c>
      <c r="E35" cm="1">
        <f t="array" ref="E35">IF(INDEX('Capacity Summary'!$H$36:$BG$136,COLUMN(D23),ROW(D23))="x",'Capacity Backing (Hide)2'!E$9,0)</f>
        <v>0</v>
      </c>
      <c r="F35" cm="1">
        <f t="array" ref="F35">IF(INDEX('Capacity Summary'!$H$36:$BG$136,COLUMN(E23),ROW(E23))="x",'Capacity Backing (Hide)2'!F$9,0)</f>
        <v>0</v>
      </c>
      <c r="G35" cm="1">
        <f t="array" ref="G35">IF(INDEX('Capacity Summary'!$H$36:$BG$136,COLUMN(F23),ROW(F23))="x",'Capacity Backing (Hide)2'!G$9,0)</f>
        <v>0</v>
      </c>
      <c r="H35" cm="1">
        <f t="array" ref="H35">IF(INDEX('Capacity Summary'!$H$36:$BG$136,COLUMN(G23),ROW(G23))="x",'Capacity Backing (Hide)2'!H$9,0)</f>
        <v>0</v>
      </c>
      <c r="I35" cm="1">
        <f t="array" ref="I35">IF(INDEX('Capacity Summary'!$H$36:$BG$136,COLUMN(H23),ROW(H23))="x",'Capacity Backing (Hide)2'!I$9,0)</f>
        <v>0</v>
      </c>
      <c r="J35" cm="1">
        <f t="array" ref="J35">IF(INDEX('Capacity Summary'!$H$36:$BG$136,COLUMN(I23),ROW(I23))="x",'Capacity Backing (Hide)2'!J$9,0)</f>
        <v>0</v>
      </c>
      <c r="K35" cm="1">
        <f t="array" ref="K35">IF(INDEX('Capacity Summary'!$H$36:$BG$136,COLUMN(J23),ROW(J23))="x",'Capacity Backing (Hide)2'!K$9,0)</f>
        <v>0</v>
      </c>
      <c r="L35" cm="1">
        <f t="array" ref="L35">IF(INDEX('Capacity Summary'!$H$36:$BG$136,COLUMN(K23),ROW(K23))="x",'Capacity Backing (Hide)2'!L$9,0)</f>
        <v>0</v>
      </c>
      <c r="M35" cm="1">
        <f t="array" ref="M35">IF(INDEX('Capacity Summary'!$H$36:$BG$136,COLUMN(L23),ROW(L23))="x",'Capacity Backing (Hide)2'!M$9,0)</f>
        <v>0</v>
      </c>
      <c r="N35" cm="1">
        <f t="array" ref="N35">IF(INDEX('Capacity Summary'!$H$36:$BG$136,COLUMN(M23),ROW(M23))="x",'Capacity Backing (Hide)2'!N$9,0)</f>
        <v>0</v>
      </c>
      <c r="O35" cm="1">
        <f t="array" ref="O35">IF(INDEX('Capacity Summary'!$H$36:$BG$136,COLUMN(N23),ROW(N23))="x",'Capacity Backing (Hide)2'!O$9,0)</f>
        <v>0</v>
      </c>
      <c r="P35" cm="1">
        <f t="array" ref="P35">IF(INDEX('Capacity Summary'!$H$36:$BG$136,COLUMN(O23),ROW(O23))="x",'Capacity Backing (Hide)2'!P$9,0)</f>
        <v>0</v>
      </c>
      <c r="Q35" cm="1">
        <f t="array" ref="Q35">IF(INDEX('Capacity Summary'!$H$36:$BG$136,COLUMN(P23),ROW(P23))="x",'Capacity Backing (Hide)2'!Q$9,0)</f>
        <v>0</v>
      </c>
      <c r="R35" cm="1">
        <f t="array" ref="R35">IF(INDEX('Capacity Summary'!$H$36:$BG$136,COLUMN(Q23),ROW(Q23))="x",'Capacity Backing (Hide)2'!R$9,0)</f>
        <v>0</v>
      </c>
      <c r="S35" cm="1">
        <f t="array" ref="S35">IF(INDEX('Capacity Summary'!$H$36:$BG$136,COLUMN(R23),ROW(R23))="x",'Capacity Backing (Hide)2'!S$9,0)</f>
        <v>0</v>
      </c>
      <c r="T35" cm="1">
        <f t="array" ref="T35">IF(INDEX('Capacity Summary'!$H$36:$BG$136,COLUMN(S23),ROW(S23))="x",'Capacity Backing (Hide)2'!T$9,0)</f>
        <v>0</v>
      </c>
      <c r="U35" cm="1">
        <f t="array" ref="U35">IF(INDEX('Capacity Summary'!$H$36:$BG$136,COLUMN(T23),ROW(T23))="x",'Capacity Backing (Hide)2'!U$9,0)</f>
        <v>0</v>
      </c>
      <c r="V35" cm="1">
        <f t="array" ref="V35">IF(INDEX('Capacity Summary'!$H$36:$BG$136,COLUMN(U23),ROW(U23))="x",'Capacity Backing (Hide)2'!V$9,0)</f>
        <v>0</v>
      </c>
      <c r="W35" cm="1">
        <f t="array" ref="W35">IF(INDEX('Capacity Summary'!$H$36:$BG$136,COLUMN(V23),ROW(V23))="x",'Capacity Backing (Hide)2'!W$9,0)</f>
        <v>0</v>
      </c>
      <c r="X35" cm="1">
        <f t="array" ref="X35">IF(INDEX('Capacity Summary'!$H$36:$BG$136,COLUMN(W23),ROW(W23))="x",'Capacity Backing (Hide)2'!X$9,0)</f>
        <v>0</v>
      </c>
      <c r="Y35" cm="1">
        <f t="array" ref="Y35">IF(INDEX('Capacity Summary'!$H$36:$BG$136,COLUMN(X23),ROW(X23))="x",'Capacity Backing (Hide)2'!Y$9,0)</f>
        <v>0</v>
      </c>
      <c r="Z35" cm="1">
        <f t="array" ref="Z35">IF(INDEX('Capacity Summary'!$H$36:$BG$136,COLUMN(Y23),ROW(Y23))="x",'Capacity Backing (Hide)2'!Z$9,0)</f>
        <v>0</v>
      </c>
      <c r="AA35" cm="1">
        <f t="array" ref="AA35">IF(INDEX('Capacity Summary'!$H$36:$BG$136,COLUMN(Z23),ROW(Z23))="x",'Capacity Backing (Hide)2'!AA$9,0)</f>
        <v>0</v>
      </c>
      <c r="AB35" cm="1">
        <f t="array" ref="AB35">IF(INDEX('Capacity Summary'!$H$36:$BG$136,COLUMN(AA23),ROW(AA23))="x",'Capacity Backing (Hide)2'!AB$9,0)</f>
        <v>0</v>
      </c>
      <c r="AC35" cm="1">
        <f t="array" ref="AC35">IF(INDEX('Capacity Summary'!$H$36:$BG$136,COLUMN(AB23),ROW(AB23))="x",'Capacity Backing (Hide)2'!AC$9,0)</f>
        <v>0</v>
      </c>
      <c r="AD35" cm="1">
        <f t="array" ref="AD35">IF(INDEX('Capacity Summary'!$H$36:$BG$136,COLUMN(AC23),ROW(AC23))="x",'Capacity Backing (Hide)2'!AD$9,0)</f>
        <v>0</v>
      </c>
      <c r="AE35" cm="1">
        <f t="array" ref="AE35">IF(INDEX('Capacity Summary'!$H$36:$BG$136,COLUMN(AD23),ROW(AD23))="x",'Capacity Backing (Hide)2'!AE$9,0)</f>
        <v>0</v>
      </c>
      <c r="AF35" cm="1">
        <f t="array" ref="AF35">IF(INDEX('Capacity Summary'!$H$36:$BG$136,COLUMN(AE23),ROW(AE23))="x",'Capacity Backing (Hide)2'!AF$9,0)</f>
        <v>0</v>
      </c>
      <c r="AG35" cm="1">
        <f t="array" ref="AG35">IF(INDEX('Capacity Summary'!$H$36:$BG$136,COLUMN(AF23),ROW(AF23))="x",'Capacity Backing (Hide)2'!AG$9,0)</f>
        <v>0</v>
      </c>
      <c r="AH35" cm="1">
        <f t="array" ref="AH35">IF(INDEX('Capacity Summary'!$H$36:$BG$136,COLUMN(AG23),ROW(AG23))="x",'Capacity Backing (Hide)2'!AH$9,0)</f>
        <v>0</v>
      </c>
      <c r="AI35" cm="1">
        <f t="array" ref="AI35">IF(INDEX('Capacity Summary'!$H$36:$BG$136,COLUMN(AH23),ROW(AH23))="x",'Capacity Backing (Hide)2'!AI$9,0)</f>
        <v>0</v>
      </c>
      <c r="AJ35" cm="1">
        <f t="array" ref="AJ35">IF(INDEX('Capacity Summary'!$H$36:$BG$136,COLUMN(AI23),ROW(AI23))="x",'Capacity Backing (Hide)2'!AJ$9,0)</f>
        <v>0</v>
      </c>
      <c r="AK35" cm="1">
        <f t="array" ref="AK35">IF(INDEX('Capacity Summary'!$H$36:$BG$136,COLUMN(AJ23),ROW(AJ23))="x",'Capacity Backing (Hide)2'!AK$9,0)</f>
        <v>0</v>
      </c>
      <c r="AL35" cm="1">
        <f t="array" ref="AL35">IF(INDEX('Capacity Summary'!$H$36:$BG$136,COLUMN(AK23),ROW(AK23))="x",'Capacity Backing (Hide)2'!AL$9,0)</f>
        <v>0</v>
      </c>
      <c r="AM35" cm="1">
        <f t="array" ref="AM35">IF(INDEX('Capacity Summary'!$H$36:$BG$136,COLUMN(AL23),ROW(AL23))="x",'Capacity Backing (Hide)2'!AM$9,0)</f>
        <v>0</v>
      </c>
      <c r="AN35" cm="1">
        <f t="array" ref="AN35">IF(INDEX('Capacity Summary'!$H$36:$BG$136,COLUMN(AM23),ROW(AM23))="x",'Capacity Backing (Hide)2'!AN$9,0)</f>
        <v>0</v>
      </c>
      <c r="AO35" cm="1">
        <f t="array" ref="AO35">IF(INDEX('Capacity Summary'!$H$36:$BG$136,COLUMN(AN23),ROW(AN23))="x",'Capacity Backing (Hide)2'!AO$9,0)</f>
        <v>0</v>
      </c>
      <c r="AP35" cm="1">
        <f t="array" ref="AP35">IF(INDEX('Capacity Summary'!$H$36:$BG$136,COLUMN(AO23),ROW(AO23))="x",'Capacity Backing (Hide)2'!AP$9,0)</f>
        <v>0</v>
      </c>
      <c r="AQ35" cm="1">
        <f t="array" ref="AQ35">IF(INDEX('Capacity Summary'!$H$36:$BG$136,COLUMN(AP23),ROW(AP23))="x",'Capacity Backing (Hide)2'!AQ$9,0)</f>
        <v>0</v>
      </c>
      <c r="AR35" cm="1">
        <f t="array" ref="AR35">IF(INDEX('Capacity Summary'!$H$36:$BG$136,COLUMN(AQ23),ROW(AQ23))="x",'Capacity Backing (Hide)2'!AR$9,0)</f>
        <v>0</v>
      </c>
      <c r="AS35" cm="1">
        <f t="array" ref="AS35">IF(INDEX('Capacity Summary'!$H$36:$BG$136,COLUMN(AR23),ROW(AR23))="x",'Capacity Backing (Hide)2'!AS$9,0)</f>
        <v>0</v>
      </c>
      <c r="AT35" cm="1">
        <f t="array" ref="AT35">IF(INDEX('Capacity Summary'!$H$36:$BG$136,COLUMN(AS23),ROW(AS23))="x",'Capacity Backing (Hide)2'!AT$9,0)</f>
        <v>0</v>
      </c>
      <c r="AU35" cm="1">
        <f t="array" ref="AU35">IF(INDEX('Capacity Summary'!$H$36:$BG$136,COLUMN(AT23),ROW(AT23))="x",'Capacity Backing (Hide)2'!AU$9,0)</f>
        <v>0</v>
      </c>
      <c r="AV35" cm="1">
        <f t="array" ref="AV35">IF(INDEX('Capacity Summary'!$H$36:$BG$136,COLUMN(AU23),ROW(AU23))="x",'Capacity Backing (Hide)2'!AV$9,0)</f>
        <v>0</v>
      </c>
      <c r="AW35" cm="1">
        <f t="array" ref="AW35">IF(INDEX('Capacity Summary'!$H$36:$BG$136,COLUMN(AV23),ROW(AV23))="x",'Capacity Backing (Hide)2'!AW$9,0)</f>
        <v>0</v>
      </c>
      <c r="AX35" cm="1">
        <f t="array" ref="AX35">IF(INDEX('Capacity Summary'!$H$36:$BG$136,COLUMN(AW23),ROW(AW23))="x",'Capacity Backing (Hide)2'!AX$9,0)</f>
        <v>0</v>
      </c>
      <c r="AY35" cm="1">
        <f t="array" ref="AY35">IF(INDEX('Capacity Summary'!$H$36:$BG$136,COLUMN(AX23),ROW(AX23))="x",'Capacity Backing (Hide)2'!AY$9,0)</f>
        <v>0</v>
      </c>
      <c r="AZ35" cm="1">
        <f t="array" ref="AZ35">IF(INDEX('Capacity Summary'!$H$36:$BG$136,COLUMN(AY23),ROW(AY23))="x",'Capacity Backing (Hide)2'!AZ$9,0)</f>
        <v>0</v>
      </c>
      <c r="BA35" cm="1">
        <f t="array" ref="BA35">IF(INDEX('Capacity Summary'!$H$36:$BG$136,COLUMN(AZ23),ROW(AZ23))="x",'Capacity Backing (Hide)2'!BA$9,0)</f>
        <v>0</v>
      </c>
      <c r="BB35" cm="1">
        <f t="array" ref="BB35">IF(INDEX('Capacity Summary'!$H$36:$BG$136,COLUMN(BA23),ROW(BA23))="x",'Capacity Backing (Hide)2'!BB$9,0)</f>
        <v>0</v>
      </c>
      <c r="BC35" cm="1">
        <f t="array" ref="BC35">IF(INDEX('Capacity Summary'!$H$36:$BG$136,COLUMN(BB23),ROW(BB23))="x",'Capacity Backing (Hide)2'!BC$9,0)</f>
        <v>0</v>
      </c>
      <c r="BD35" cm="1">
        <f t="array" ref="BD35">IF(INDEX('Capacity Summary'!$H$36:$BG$136,COLUMN(BC23),ROW(BC23))="x",'Capacity Backing (Hide)2'!BD$9,0)</f>
        <v>0</v>
      </c>
      <c r="BE35" cm="1">
        <f t="array" ref="BE35">IF(INDEX('Capacity Summary'!$H$36:$BG$136,COLUMN(BD23),ROW(BD23))="x",'Capacity Backing (Hide)2'!BE$9,0)</f>
        <v>0</v>
      </c>
      <c r="BF35" cm="1">
        <f t="array" ref="BF35">IF(INDEX('Capacity Summary'!$H$36:$BG$136,COLUMN(BE23),ROW(BE23))="x",'Capacity Backing (Hide)2'!BF$9,0)</f>
        <v>0</v>
      </c>
      <c r="BG35" cm="1">
        <f t="array" ref="BG35">IF(INDEX('Capacity Summary'!$H$36:$BG$136,COLUMN(BF23),ROW(BF23))="x",'Capacity Backing (Hide)2'!BG$9,0)</f>
        <v>0</v>
      </c>
      <c r="BH35" cm="1">
        <f t="array" ref="BH35">IF(INDEX('Capacity Summary'!$H$36:$BG$136,COLUMN(BG23),ROW(BG23))="x",'Capacity Backing (Hide)2'!BH$9,0)</f>
        <v>0</v>
      </c>
      <c r="BI35" cm="1">
        <f t="array" ref="BI35">IF(INDEX('Capacity Summary'!$H$36:$BG$136,COLUMN(BH23),ROW(BH23))="x",'Capacity Backing (Hide)2'!BI$9,0)</f>
        <v>0</v>
      </c>
      <c r="BJ35" cm="1">
        <f t="array" ref="BJ35">IF(INDEX('Capacity Summary'!$H$36:$BG$136,COLUMN(BI23),ROW(BI23))="x",'Capacity Backing (Hide)2'!BJ$9,0)</f>
        <v>0</v>
      </c>
      <c r="BK35" cm="1">
        <f t="array" ref="BK35">IF(INDEX('Capacity Summary'!$H$36:$BG$136,COLUMN(BJ23),ROW(BJ23))="x",'Capacity Backing (Hide)2'!BK$9,0)</f>
        <v>0</v>
      </c>
      <c r="BL35" cm="1">
        <f t="array" ref="BL35">IF(INDEX('Capacity Summary'!$H$36:$BG$136,COLUMN(BK23),ROW(BK23))="x",'Capacity Backing (Hide)2'!BL$9,0)</f>
        <v>0</v>
      </c>
      <c r="BM35" cm="1">
        <f t="array" ref="BM35">IF(INDEX('Capacity Summary'!$H$36:$BG$136,COLUMN(BL23),ROW(BL23))="x",'Capacity Backing (Hide)2'!BM$9,0)</f>
        <v>0</v>
      </c>
      <c r="BN35" cm="1">
        <f t="array" ref="BN35">IF(INDEX('Capacity Summary'!$H$36:$BG$136,COLUMN(BM23),ROW(BM23))="x",'Capacity Backing (Hide)2'!BN$9,0)</f>
        <v>0</v>
      </c>
      <c r="BO35" cm="1">
        <f t="array" ref="BO35">IF(INDEX('Capacity Summary'!$H$36:$BG$136,COLUMN(BN23),ROW(BN23))="x",'Capacity Backing (Hide)2'!BO$9,0)</f>
        <v>0</v>
      </c>
      <c r="BP35" cm="1">
        <f t="array" ref="BP35">IF(INDEX('Capacity Summary'!$H$36:$BG$136,COLUMN(BO23),ROW(BO23))="x",'Capacity Backing (Hide)2'!BP$9,0)</f>
        <v>0</v>
      </c>
      <c r="BQ35" cm="1">
        <f t="array" ref="BQ35">IF(INDEX('Capacity Summary'!$H$36:$BG$136,COLUMN(BP23),ROW(BP23))="x",'Capacity Backing (Hide)2'!BQ$9,0)</f>
        <v>0</v>
      </c>
      <c r="BR35" cm="1">
        <f t="array" ref="BR35">IF(INDEX('Capacity Summary'!$H$36:$BG$136,COLUMN(BQ23),ROW(BQ23))="x",'Capacity Backing (Hide)2'!BR$9,0)</f>
        <v>0</v>
      </c>
      <c r="BS35" cm="1">
        <f t="array" ref="BS35">IF(INDEX('Capacity Summary'!$H$36:$BG$136,COLUMN(BR23),ROW(BR23))="x",'Capacity Backing (Hide)2'!BS$9,0)</f>
        <v>0</v>
      </c>
      <c r="BT35" cm="1">
        <f t="array" ref="BT35">IF(INDEX('Capacity Summary'!$H$36:$BG$136,COLUMN(BS23),ROW(BS23))="x",'Capacity Backing (Hide)2'!BT$9,0)</f>
        <v>0</v>
      </c>
      <c r="BU35" cm="1">
        <f t="array" ref="BU35">IF(INDEX('Capacity Summary'!$H$36:$BG$136,COLUMN(BT23),ROW(BT23))="x",'Capacity Backing (Hide)2'!BU$9,0)</f>
        <v>0</v>
      </c>
      <c r="BV35" cm="1">
        <f t="array" ref="BV35">IF(INDEX('Capacity Summary'!$H$36:$BG$136,COLUMN(BU23),ROW(BU23))="x",'Capacity Backing (Hide)2'!BV$9,0)</f>
        <v>0</v>
      </c>
      <c r="BW35" cm="1">
        <f t="array" ref="BW35">IF(INDEX('Capacity Summary'!$H$36:$BG$136,COLUMN(BV23),ROW(BV23))="x",'Capacity Backing (Hide)2'!BW$9,0)</f>
        <v>0</v>
      </c>
      <c r="BX35" cm="1">
        <f t="array" ref="BX35">IF(INDEX('Capacity Summary'!$H$36:$BG$136,COLUMN(BW23),ROW(BW23))="x",'Capacity Backing (Hide)2'!BX$9,0)</f>
        <v>0</v>
      </c>
      <c r="BY35" cm="1">
        <f t="array" ref="BY35">IF(INDEX('Capacity Summary'!$H$36:$BG$136,COLUMN(BX23),ROW(BX23))="x",'Capacity Backing (Hide)2'!BY$9,0)</f>
        <v>0</v>
      </c>
      <c r="BZ35" cm="1">
        <f t="array" ref="BZ35">IF(INDEX('Capacity Summary'!$H$36:$BG$136,COLUMN(BY23),ROW(BY23))="x",'Capacity Backing (Hide)2'!BZ$9,0)</f>
        <v>0</v>
      </c>
      <c r="CA35" cm="1">
        <f t="array" ref="CA35">IF(INDEX('Capacity Summary'!$H$36:$BG$136,COLUMN(BZ23),ROW(BZ23))="x",'Capacity Backing (Hide)2'!CA$9,0)</f>
        <v>0</v>
      </c>
      <c r="CB35" cm="1">
        <f t="array" ref="CB35">IF(INDEX('Capacity Summary'!$H$36:$BG$136,COLUMN(CA23),ROW(CA23))="x",'Capacity Backing (Hide)2'!CB$9,0)</f>
        <v>0</v>
      </c>
      <c r="CC35" cm="1">
        <f t="array" ref="CC35">IF(INDEX('Capacity Summary'!$H$36:$BG$136,COLUMN(CB23),ROW(CB23))="x",'Capacity Backing (Hide)2'!CC$9,0)</f>
        <v>0</v>
      </c>
      <c r="CD35" cm="1">
        <f t="array" ref="CD35">IF(INDEX('Capacity Summary'!$H$36:$BG$136,COLUMN(CC23),ROW(CC23))="x",'Capacity Backing (Hide)2'!CD$9,0)</f>
        <v>0</v>
      </c>
      <c r="CE35" cm="1">
        <f t="array" ref="CE35">IF(INDEX('Capacity Summary'!$H$36:$BG$136,COLUMN(CD23),ROW(CD23))="x",'Capacity Backing (Hide)2'!CE$9,0)</f>
        <v>0</v>
      </c>
      <c r="CF35" cm="1">
        <f t="array" ref="CF35">IF(INDEX('Capacity Summary'!$H$36:$BG$136,COLUMN(CE23),ROW(CE23))="x",'Capacity Backing (Hide)2'!CF$9,0)</f>
        <v>0</v>
      </c>
      <c r="CG35" cm="1">
        <f t="array" ref="CG35">IF(INDEX('Capacity Summary'!$H$36:$BG$136,COLUMN(CF23),ROW(CF23))="x",'Capacity Backing (Hide)2'!CG$9,0)</f>
        <v>0</v>
      </c>
      <c r="CH35" cm="1">
        <f t="array" ref="CH35">IF(INDEX('Capacity Summary'!$H$36:$BG$136,COLUMN(CG23),ROW(CG23))="x",'Capacity Backing (Hide)2'!CH$9,0)</f>
        <v>0</v>
      </c>
      <c r="CI35" cm="1">
        <f t="array" ref="CI35">IF(INDEX('Capacity Summary'!$H$36:$BG$136,COLUMN(CH23),ROW(CH23))="x",'Capacity Backing (Hide)2'!CI$9,0)</f>
        <v>0</v>
      </c>
      <c r="CJ35" cm="1">
        <f t="array" ref="CJ35">IF(INDEX('Capacity Summary'!$H$36:$BG$136,COLUMN(CI23),ROW(CI23))="x",'Capacity Backing (Hide)2'!CJ$9,0)</f>
        <v>0</v>
      </c>
      <c r="CK35" cm="1">
        <f t="array" ref="CK35">IF(INDEX('Capacity Summary'!$H$36:$BG$136,COLUMN(CJ23),ROW(CJ23))="x",'Capacity Backing (Hide)2'!CK$9,0)</f>
        <v>0</v>
      </c>
      <c r="CL35" cm="1">
        <f t="array" ref="CL35">IF(INDEX('Capacity Summary'!$H$36:$BG$136,COLUMN(CK23),ROW(CK23))="x",'Capacity Backing (Hide)2'!CL$9,0)</f>
        <v>0</v>
      </c>
      <c r="CM35" cm="1">
        <f t="array" ref="CM35">IF(INDEX('Capacity Summary'!$H$36:$BG$136,COLUMN(CL23),ROW(CL23))="x",'Capacity Backing (Hide)2'!CM$9,0)</f>
        <v>0</v>
      </c>
      <c r="CN35" cm="1">
        <f t="array" ref="CN35">IF(INDEX('Capacity Summary'!$H$36:$BG$136,COLUMN(CM23),ROW(CM23))="x",'Capacity Backing (Hide)2'!CN$9,0)</f>
        <v>0</v>
      </c>
      <c r="CO35" cm="1">
        <f t="array" ref="CO35">IF(INDEX('Capacity Summary'!$H$36:$BG$136,COLUMN(CN23),ROW(CN23))="x",'Capacity Backing (Hide)2'!CO$9,0)</f>
        <v>0</v>
      </c>
      <c r="CP35" cm="1">
        <f t="array" ref="CP35">IF(INDEX('Capacity Summary'!$H$36:$BG$136,COLUMN(CO23),ROW(CO23))="x",'Capacity Backing (Hide)2'!CP$9,0)</f>
        <v>0</v>
      </c>
      <c r="CQ35" cm="1">
        <f t="array" ref="CQ35">IF(INDEX('Capacity Summary'!$H$36:$BG$136,COLUMN(CP23),ROW(CP23))="x",'Capacity Backing (Hide)2'!CQ$9,0)</f>
        <v>0</v>
      </c>
      <c r="CR35" cm="1">
        <f t="array" ref="CR35">IF(INDEX('Capacity Summary'!$H$36:$BG$136,COLUMN(CQ23),ROW(CQ23))="x",'Capacity Backing (Hide)2'!CR$9,0)</f>
        <v>0</v>
      </c>
      <c r="CS35" cm="1">
        <f t="array" ref="CS35">IF(INDEX('Capacity Summary'!$H$36:$BG$136,COLUMN(CR23),ROW(CR23))="x",'Capacity Backing (Hide)2'!CS$9,0)</f>
        <v>0</v>
      </c>
      <c r="CT35" cm="1">
        <f t="array" ref="CT35">IF(INDEX('Capacity Summary'!$H$36:$BG$136,COLUMN(CS23),ROW(CS23))="x",'Capacity Backing (Hide)2'!CT$9,0)</f>
        <v>0</v>
      </c>
      <c r="CU35" cm="1">
        <f t="array" ref="CU35">IF(INDEX('Capacity Summary'!$H$36:$BG$136,COLUMN(CT23),ROW(CT23))="x",'Capacity Backing (Hide)2'!CU$9,0)</f>
        <v>0</v>
      </c>
      <c r="CV35" cm="1">
        <f t="array" ref="CV35">IF(INDEX('Capacity Summary'!$H$36:$BG$136,COLUMN(CU23),ROW(CU23))="x",'Capacity Backing (Hide)2'!CV$9,0)</f>
        <v>0</v>
      </c>
      <c r="CW35" cm="1">
        <f t="array" ref="CW35">IF(INDEX('Capacity Summary'!$H$36:$BG$136,COLUMN(CV23),ROW(CV23))="x",'Capacity Backing (Hide)2'!CW$9,0)</f>
        <v>0</v>
      </c>
    </row>
    <row r="36" spans="1:101" x14ac:dyDescent="0.25">
      <c r="A36" s="2">
        <f ca="1">'Required Capacity (Hide)'!E28</f>
        <v>44389</v>
      </c>
      <c r="B36" cm="1">
        <f t="array" ref="B36">IF(INDEX('Capacity Summary'!$H$36:$BG$136,COLUMN(A24),ROW(A24))="x",'Capacity Backing (Hide)2'!B$9,0)</f>
        <v>0</v>
      </c>
      <c r="C36" cm="1">
        <f t="array" ref="C36">IF(INDEX('Capacity Summary'!$H$36:$BG$136,COLUMN(B24),ROW(B24))="x",'Capacity Backing (Hide)2'!C$9,0)</f>
        <v>0</v>
      </c>
      <c r="D36" cm="1">
        <f t="array" ref="D36">IF(INDEX('Capacity Summary'!$H$36:$BG$136,COLUMN(C24),ROW(C24))="x",'Capacity Backing (Hide)2'!D$9,0)</f>
        <v>0</v>
      </c>
      <c r="E36" cm="1">
        <f t="array" ref="E36">IF(INDEX('Capacity Summary'!$H$36:$BG$136,COLUMN(D24),ROW(D24))="x",'Capacity Backing (Hide)2'!E$9,0)</f>
        <v>0</v>
      </c>
      <c r="F36" cm="1">
        <f t="array" ref="F36">IF(INDEX('Capacity Summary'!$H$36:$BG$136,COLUMN(E24),ROW(E24))="x",'Capacity Backing (Hide)2'!F$9,0)</f>
        <v>0</v>
      </c>
      <c r="G36" cm="1">
        <f t="array" ref="G36">IF(INDEX('Capacity Summary'!$H$36:$BG$136,COLUMN(F24),ROW(F24))="x",'Capacity Backing (Hide)2'!G$9,0)</f>
        <v>0</v>
      </c>
      <c r="H36" cm="1">
        <f t="array" ref="H36">IF(INDEX('Capacity Summary'!$H$36:$BG$136,COLUMN(G24),ROW(G24))="x",'Capacity Backing (Hide)2'!H$9,0)</f>
        <v>0</v>
      </c>
      <c r="I36" cm="1">
        <f t="array" ref="I36">IF(INDEX('Capacity Summary'!$H$36:$BG$136,COLUMN(H24),ROW(H24))="x",'Capacity Backing (Hide)2'!I$9,0)</f>
        <v>0</v>
      </c>
      <c r="J36" cm="1">
        <f t="array" ref="J36">IF(INDEX('Capacity Summary'!$H$36:$BG$136,COLUMN(I24),ROW(I24))="x",'Capacity Backing (Hide)2'!J$9,0)</f>
        <v>0</v>
      </c>
      <c r="K36" cm="1">
        <f t="array" ref="K36">IF(INDEX('Capacity Summary'!$H$36:$BG$136,COLUMN(J24),ROW(J24))="x",'Capacity Backing (Hide)2'!K$9,0)</f>
        <v>0</v>
      </c>
      <c r="L36" cm="1">
        <f t="array" ref="L36">IF(INDEX('Capacity Summary'!$H$36:$BG$136,COLUMN(K24),ROW(K24))="x",'Capacity Backing (Hide)2'!L$9,0)</f>
        <v>0</v>
      </c>
      <c r="M36" cm="1">
        <f t="array" ref="M36">IF(INDEX('Capacity Summary'!$H$36:$BG$136,COLUMN(L24),ROW(L24))="x",'Capacity Backing (Hide)2'!M$9,0)</f>
        <v>0</v>
      </c>
      <c r="N36" cm="1">
        <f t="array" ref="N36">IF(INDEX('Capacity Summary'!$H$36:$BG$136,COLUMN(M24),ROW(M24))="x",'Capacity Backing (Hide)2'!N$9,0)</f>
        <v>0</v>
      </c>
      <c r="O36" cm="1">
        <f t="array" ref="O36">IF(INDEX('Capacity Summary'!$H$36:$BG$136,COLUMN(N24),ROW(N24))="x",'Capacity Backing (Hide)2'!O$9,0)</f>
        <v>0</v>
      </c>
      <c r="P36" cm="1">
        <f t="array" ref="P36">IF(INDEX('Capacity Summary'!$H$36:$BG$136,COLUMN(O24),ROW(O24))="x",'Capacity Backing (Hide)2'!P$9,0)</f>
        <v>0</v>
      </c>
      <c r="Q36" cm="1">
        <f t="array" ref="Q36">IF(INDEX('Capacity Summary'!$H$36:$BG$136,COLUMN(P24),ROW(P24))="x",'Capacity Backing (Hide)2'!Q$9,0)</f>
        <v>0</v>
      </c>
      <c r="R36" cm="1">
        <f t="array" ref="R36">IF(INDEX('Capacity Summary'!$H$36:$BG$136,COLUMN(Q24),ROW(Q24))="x",'Capacity Backing (Hide)2'!R$9,0)</f>
        <v>0</v>
      </c>
      <c r="S36" cm="1">
        <f t="array" ref="S36">IF(INDEX('Capacity Summary'!$H$36:$BG$136,COLUMN(R24),ROW(R24))="x",'Capacity Backing (Hide)2'!S$9,0)</f>
        <v>0</v>
      </c>
      <c r="T36" cm="1">
        <f t="array" ref="T36">IF(INDEX('Capacity Summary'!$H$36:$BG$136,COLUMN(S24),ROW(S24))="x",'Capacity Backing (Hide)2'!T$9,0)</f>
        <v>0</v>
      </c>
      <c r="U36" cm="1">
        <f t="array" ref="U36">IF(INDEX('Capacity Summary'!$H$36:$BG$136,COLUMN(T24),ROW(T24))="x",'Capacity Backing (Hide)2'!U$9,0)</f>
        <v>0</v>
      </c>
      <c r="V36" cm="1">
        <f t="array" ref="V36">IF(INDEX('Capacity Summary'!$H$36:$BG$136,COLUMN(U24),ROW(U24))="x",'Capacity Backing (Hide)2'!V$9,0)</f>
        <v>0</v>
      </c>
      <c r="W36" cm="1">
        <f t="array" ref="W36">IF(INDEX('Capacity Summary'!$H$36:$BG$136,COLUMN(V24),ROW(V24))="x",'Capacity Backing (Hide)2'!W$9,0)</f>
        <v>0</v>
      </c>
      <c r="X36" cm="1">
        <f t="array" ref="X36">IF(INDEX('Capacity Summary'!$H$36:$BG$136,COLUMN(W24),ROW(W24))="x",'Capacity Backing (Hide)2'!X$9,0)</f>
        <v>0</v>
      </c>
      <c r="Y36" cm="1">
        <f t="array" ref="Y36">IF(INDEX('Capacity Summary'!$H$36:$BG$136,COLUMN(X24),ROW(X24))="x",'Capacity Backing (Hide)2'!Y$9,0)</f>
        <v>0</v>
      </c>
      <c r="Z36" cm="1">
        <f t="array" ref="Z36">IF(INDEX('Capacity Summary'!$H$36:$BG$136,COLUMN(Y24),ROW(Y24))="x",'Capacity Backing (Hide)2'!Z$9,0)</f>
        <v>0</v>
      </c>
      <c r="AA36" cm="1">
        <f t="array" ref="AA36">IF(INDEX('Capacity Summary'!$H$36:$BG$136,COLUMN(Z24),ROW(Z24))="x",'Capacity Backing (Hide)2'!AA$9,0)</f>
        <v>0</v>
      </c>
      <c r="AB36" cm="1">
        <f t="array" ref="AB36">IF(INDEX('Capacity Summary'!$H$36:$BG$136,COLUMN(AA24),ROW(AA24))="x",'Capacity Backing (Hide)2'!AB$9,0)</f>
        <v>0</v>
      </c>
      <c r="AC36" cm="1">
        <f t="array" ref="AC36">IF(INDEX('Capacity Summary'!$H$36:$BG$136,COLUMN(AB24),ROW(AB24))="x",'Capacity Backing (Hide)2'!AC$9,0)</f>
        <v>0</v>
      </c>
      <c r="AD36" cm="1">
        <f t="array" ref="AD36">IF(INDEX('Capacity Summary'!$H$36:$BG$136,COLUMN(AC24),ROW(AC24))="x",'Capacity Backing (Hide)2'!AD$9,0)</f>
        <v>0</v>
      </c>
      <c r="AE36" cm="1">
        <f t="array" ref="AE36">IF(INDEX('Capacity Summary'!$H$36:$BG$136,COLUMN(AD24),ROW(AD24))="x",'Capacity Backing (Hide)2'!AE$9,0)</f>
        <v>0</v>
      </c>
      <c r="AF36" cm="1">
        <f t="array" ref="AF36">IF(INDEX('Capacity Summary'!$H$36:$BG$136,COLUMN(AE24),ROW(AE24))="x",'Capacity Backing (Hide)2'!AF$9,0)</f>
        <v>0</v>
      </c>
      <c r="AG36" cm="1">
        <f t="array" ref="AG36">IF(INDEX('Capacity Summary'!$H$36:$BG$136,COLUMN(AF24),ROW(AF24))="x",'Capacity Backing (Hide)2'!AG$9,0)</f>
        <v>0</v>
      </c>
      <c r="AH36" cm="1">
        <f t="array" ref="AH36">IF(INDEX('Capacity Summary'!$H$36:$BG$136,COLUMN(AG24),ROW(AG24))="x",'Capacity Backing (Hide)2'!AH$9,0)</f>
        <v>0</v>
      </c>
      <c r="AI36" cm="1">
        <f t="array" ref="AI36">IF(INDEX('Capacity Summary'!$H$36:$BG$136,COLUMN(AH24),ROW(AH24))="x",'Capacity Backing (Hide)2'!AI$9,0)</f>
        <v>0</v>
      </c>
      <c r="AJ36" cm="1">
        <f t="array" ref="AJ36">IF(INDEX('Capacity Summary'!$H$36:$BG$136,COLUMN(AI24),ROW(AI24))="x",'Capacity Backing (Hide)2'!AJ$9,0)</f>
        <v>0</v>
      </c>
      <c r="AK36" cm="1">
        <f t="array" ref="AK36">IF(INDEX('Capacity Summary'!$H$36:$BG$136,COLUMN(AJ24),ROW(AJ24))="x",'Capacity Backing (Hide)2'!AK$9,0)</f>
        <v>0</v>
      </c>
      <c r="AL36" cm="1">
        <f t="array" ref="AL36">IF(INDEX('Capacity Summary'!$H$36:$BG$136,COLUMN(AK24),ROW(AK24))="x",'Capacity Backing (Hide)2'!AL$9,0)</f>
        <v>0</v>
      </c>
      <c r="AM36" cm="1">
        <f t="array" ref="AM36">IF(INDEX('Capacity Summary'!$H$36:$BG$136,COLUMN(AL24),ROW(AL24))="x",'Capacity Backing (Hide)2'!AM$9,0)</f>
        <v>0</v>
      </c>
      <c r="AN36" cm="1">
        <f t="array" ref="AN36">IF(INDEX('Capacity Summary'!$H$36:$BG$136,COLUMN(AM24),ROW(AM24))="x",'Capacity Backing (Hide)2'!AN$9,0)</f>
        <v>0</v>
      </c>
      <c r="AO36" cm="1">
        <f t="array" ref="AO36">IF(INDEX('Capacity Summary'!$H$36:$BG$136,COLUMN(AN24),ROW(AN24))="x",'Capacity Backing (Hide)2'!AO$9,0)</f>
        <v>0</v>
      </c>
      <c r="AP36" cm="1">
        <f t="array" ref="AP36">IF(INDEX('Capacity Summary'!$H$36:$BG$136,COLUMN(AO24),ROW(AO24))="x",'Capacity Backing (Hide)2'!AP$9,0)</f>
        <v>0</v>
      </c>
      <c r="AQ36" cm="1">
        <f t="array" ref="AQ36">IF(INDEX('Capacity Summary'!$H$36:$BG$136,COLUMN(AP24),ROW(AP24))="x",'Capacity Backing (Hide)2'!AQ$9,0)</f>
        <v>0</v>
      </c>
      <c r="AR36" cm="1">
        <f t="array" ref="AR36">IF(INDEX('Capacity Summary'!$H$36:$BG$136,COLUMN(AQ24),ROW(AQ24))="x",'Capacity Backing (Hide)2'!AR$9,0)</f>
        <v>0</v>
      </c>
      <c r="AS36" cm="1">
        <f t="array" ref="AS36">IF(INDEX('Capacity Summary'!$H$36:$BG$136,COLUMN(AR24),ROW(AR24))="x",'Capacity Backing (Hide)2'!AS$9,0)</f>
        <v>0</v>
      </c>
      <c r="AT36" cm="1">
        <f t="array" ref="AT36">IF(INDEX('Capacity Summary'!$H$36:$BG$136,COLUMN(AS24),ROW(AS24))="x",'Capacity Backing (Hide)2'!AT$9,0)</f>
        <v>0</v>
      </c>
      <c r="AU36" cm="1">
        <f t="array" ref="AU36">IF(INDEX('Capacity Summary'!$H$36:$BG$136,COLUMN(AT24),ROW(AT24))="x",'Capacity Backing (Hide)2'!AU$9,0)</f>
        <v>0</v>
      </c>
      <c r="AV36" cm="1">
        <f t="array" ref="AV36">IF(INDEX('Capacity Summary'!$H$36:$BG$136,COLUMN(AU24),ROW(AU24))="x",'Capacity Backing (Hide)2'!AV$9,0)</f>
        <v>0</v>
      </c>
      <c r="AW36" cm="1">
        <f t="array" ref="AW36">IF(INDEX('Capacity Summary'!$H$36:$BG$136,COLUMN(AV24),ROW(AV24))="x",'Capacity Backing (Hide)2'!AW$9,0)</f>
        <v>0</v>
      </c>
      <c r="AX36" cm="1">
        <f t="array" ref="AX36">IF(INDEX('Capacity Summary'!$H$36:$BG$136,COLUMN(AW24),ROW(AW24))="x",'Capacity Backing (Hide)2'!AX$9,0)</f>
        <v>0</v>
      </c>
      <c r="AY36" cm="1">
        <f t="array" ref="AY36">IF(INDEX('Capacity Summary'!$H$36:$BG$136,COLUMN(AX24),ROW(AX24))="x",'Capacity Backing (Hide)2'!AY$9,0)</f>
        <v>0</v>
      </c>
      <c r="AZ36" cm="1">
        <f t="array" ref="AZ36">IF(INDEX('Capacity Summary'!$H$36:$BG$136,COLUMN(AY24),ROW(AY24))="x",'Capacity Backing (Hide)2'!AZ$9,0)</f>
        <v>0</v>
      </c>
      <c r="BA36" cm="1">
        <f t="array" ref="BA36">IF(INDEX('Capacity Summary'!$H$36:$BG$136,COLUMN(AZ24),ROW(AZ24))="x",'Capacity Backing (Hide)2'!BA$9,0)</f>
        <v>0</v>
      </c>
      <c r="BB36" cm="1">
        <f t="array" ref="BB36">IF(INDEX('Capacity Summary'!$H$36:$BG$136,COLUMN(BA24),ROW(BA24))="x",'Capacity Backing (Hide)2'!BB$9,0)</f>
        <v>0</v>
      </c>
      <c r="BC36" cm="1">
        <f t="array" ref="BC36">IF(INDEX('Capacity Summary'!$H$36:$BG$136,COLUMN(BB24),ROW(BB24))="x",'Capacity Backing (Hide)2'!BC$9,0)</f>
        <v>0</v>
      </c>
      <c r="BD36" cm="1">
        <f t="array" ref="BD36">IF(INDEX('Capacity Summary'!$H$36:$BG$136,COLUMN(BC24),ROW(BC24))="x",'Capacity Backing (Hide)2'!BD$9,0)</f>
        <v>0</v>
      </c>
      <c r="BE36" cm="1">
        <f t="array" ref="BE36">IF(INDEX('Capacity Summary'!$H$36:$BG$136,COLUMN(BD24),ROW(BD24))="x",'Capacity Backing (Hide)2'!BE$9,0)</f>
        <v>0</v>
      </c>
      <c r="BF36" cm="1">
        <f t="array" ref="BF36">IF(INDEX('Capacity Summary'!$H$36:$BG$136,COLUMN(BE24),ROW(BE24))="x",'Capacity Backing (Hide)2'!BF$9,0)</f>
        <v>0</v>
      </c>
      <c r="BG36" cm="1">
        <f t="array" ref="BG36">IF(INDEX('Capacity Summary'!$H$36:$BG$136,COLUMN(BF24),ROW(BF24))="x",'Capacity Backing (Hide)2'!BG$9,0)</f>
        <v>0</v>
      </c>
      <c r="BH36" cm="1">
        <f t="array" ref="BH36">IF(INDEX('Capacity Summary'!$H$36:$BG$136,COLUMN(BG24),ROW(BG24))="x",'Capacity Backing (Hide)2'!BH$9,0)</f>
        <v>0</v>
      </c>
      <c r="BI36" cm="1">
        <f t="array" ref="BI36">IF(INDEX('Capacity Summary'!$H$36:$BG$136,COLUMN(BH24),ROW(BH24))="x",'Capacity Backing (Hide)2'!BI$9,0)</f>
        <v>0</v>
      </c>
      <c r="BJ36" cm="1">
        <f t="array" ref="BJ36">IF(INDEX('Capacity Summary'!$H$36:$BG$136,COLUMN(BI24),ROW(BI24))="x",'Capacity Backing (Hide)2'!BJ$9,0)</f>
        <v>0</v>
      </c>
      <c r="BK36" cm="1">
        <f t="array" ref="BK36">IF(INDEX('Capacity Summary'!$H$36:$BG$136,COLUMN(BJ24),ROW(BJ24))="x",'Capacity Backing (Hide)2'!BK$9,0)</f>
        <v>0</v>
      </c>
      <c r="BL36" cm="1">
        <f t="array" ref="BL36">IF(INDEX('Capacity Summary'!$H$36:$BG$136,COLUMN(BK24),ROW(BK24))="x",'Capacity Backing (Hide)2'!BL$9,0)</f>
        <v>0</v>
      </c>
      <c r="BM36" cm="1">
        <f t="array" ref="BM36">IF(INDEX('Capacity Summary'!$H$36:$BG$136,COLUMN(BL24),ROW(BL24))="x",'Capacity Backing (Hide)2'!BM$9,0)</f>
        <v>0</v>
      </c>
      <c r="BN36" cm="1">
        <f t="array" ref="BN36">IF(INDEX('Capacity Summary'!$H$36:$BG$136,COLUMN(BM24),ROW(BM24))="x",'Capacity Backing (Hide)2'!BN$9,0)</f>
        <v>0</v>
      </c>
      <c r="BO36" cm="1">
        <f t="array" ref="BO36">IF(INDEX('Capacity Summary'!$H$36:$BG$136,COLUMN(BN24),ROW(BN24))="x",'Capacity Backing (Hide)2'!BO$9,0)</f>
        <v>0</v>
      </c>
      <c r="BP36" cm="1">
        <f t="array" ref="BP36">IF(INDEX('Capacity Summary'!$H$36:$BG$136,COLUMN(BO24),ROW(BO24))="x",'Capacity Backing (Hide)2'!BP$9,0)</f>
        <v>0</v>
      </c>
      <c r="BQ36" cm="1">
        <f t="array" ref="BQ36">IF(INDEX('Capacity Summary'!$H$36:$BG$136,COLUMN(BP24),ROW(BP24))="x",'Capacity Backing (Hide)2'!BQ$9,0)</f>
        <v>0</v>
      </c>
      <c r="BR36" cm="1">
        <f t="array" ref="BR36">IF(INDEX('Capacity Summary'!$H$36:$BG$136,COLUMN(BQ24),ROW(BQ24))="x",'Capacity Backing (Hide)2'!BR$9,0)</f>
        <v>0</v>
      </c>
      <c r="BS36" cm="1">
        <f t="array" ref="BS36">IF(INDEX('Capacity Summary'!$H$36:$BG$136,COLUMN(BR24),ROW(BR24))="x",'Capacity Backing (Hide)2'!BS$9,0)</f>
        <v>0</v>
      </c>
      <c r="BT36" cm="1">
        <f t="array" ref="BT36">IF(INDEX('Capacity Summary'!$H$36:$BG$136,COLUMN(BS24),ROW(BS24))="x",'Capacity Backing (Hide)2'!BT$9,0)</f>
        <v>0</v>
      </c>
      <c r="BU36" cm="1">
        <f t="array" ref="BU36">IF(INDEX('Capacity Summary'!$H$36:$BG$136,COLUMN(BT24),ROW(BT24))="x",'Capacity Backing (Hide)2'!BU$9,0)</f>
        <v>0</v>
      </c>
      <c r="BV36" cm="1">
        <f t="array" ref="BV36">IF(INDEX('Capacity Summary'!$H$36:$BG$136,COLUMN(BU24),ROW(BU24))="x",'Capacity Backing (Hide)2'!BV$9,0)</f>
        <v>0</v>
      </c>
      <c r="BW36" cm="1">
        <f t="array" ref="BW36">IF(INDEX('Capacity Summary'!$H$36:$BG$136,COLUMN(BV24),ROW(BV24))="x",'Capacity Backing (Hide)2'!BW$9,0)</f>
        <v>0</v>
      </c>
      <c r="BX36" cm="1">
        <f t="array" ref="BX36">IF(INDEX('Capacity Summary'!$H$36:$BG$136,COLUMN(BW24),ROW(BW24))="x",'Capacity Backing (Hide)2'!BX$9,0)</f>
        <v>0</v>
      </c>
      <c r="BY36" cm="1">
        <f t="array" ref="BY36">IF(INDEX('Capacity Summary'!$H$36:$BG$136,COLUMN(BX24),ROW(BX24))="x",'Capacity Backing (Hide)2'!BY$9,0)</f>
        <v>0</v>
      </c>
      <c r="BZ36" cm="1">
        <f t="array" ref="BZ36">IF(INDEX('Capacity Summary'!$H$36:$BG$136,COLUMN(BY24),ROW(BY24))="x",'Capacity Backing (Hide)2'!BZ$9,0)</f>
        <v>0</v>
      </c>
      <c r="CA36" cm="1">
        <f t="array" ref="CA36">IF(INDEX('Capacity Summary'!$H$36:$BG$136,COLUMN(BZ24),ROW(BZ24))="x",'Capacity Backing (Hide)2'!CA$9,0)</f>
        <v>0</v>
      </c>
      <c r="CB36" cm="1">
        <f t="array" ref="CB36">IF(INDEX('Capacity Summary'!$H$36:$BG$136,COLUMN(CA24),ROW(CA24))="x",'Capacity Backing (Hide)2'!CB$9,0)</f>
        <v>0</v>
      </c>
      <c r="CC36" cm="1">
        <f t="array" ref="CC36">IF(INDEX('Capacity Summary'!$H$36:$BG$136,COLUMN(CB24),ROW(CB24))="x",'Capacity Backing (Hide)2'!CC$9,0)</f>
        <v>0</v>
      </c>
      <c r="CD36" cm="1">
        <f t="array" ref="CD36">IF(INDEX('Capacity Summary'!$H$36:$BG$136,COLUMN(CC24),ROW(CC24))="x",'Capacity Backing (Hide)2'!CD$9,0)</f>
        <v>0</v>
      </c>
      <c r="CE36" cm="1">
        <f t="array" ref="CE36">IF(INDEX('Capacity Summary'!$H$36:$BG$136,COLUMN(CD24),ROW(CD24))="x",'Capacity Backing (Hide)2'!CE$9,0)</f>
        <v>0</v>
      </c>
      <c r="CF36" cm="1">
        <f t="array" ref="CF36">IF(INDEX('Capacity Summary'!$H$36:$BG$136,COLUMN(CE24),ROW(CE24))="x",'Capacity Backing (Hide)2'!CF$9,0)</f>
        <v>0</v>
      </c>
      <c r="CG36" cm="1">
        <f t="array" ref="CG36">IF(INDEX('Capacity Summary'!$H$36:$BG$136,COLUMN(CF24),ROW(CF24))="x",'Capacity Backing (Hide)2'!CG$9,0)</f>
        <v>0</v>
      </c>
      <c r="CH36" cm="1">
        <f t="array" ref="CH36">IF(INDEX('Capacity Summary'!$H$36:$BG$136,COLUMN(CG24),ROW(CG24))="x",'Capacity Backing (Hide)2'!CH$9,0)</f>
        <v>0</v>
      </c>
      <c r="CI36" cm="1">
        <f t="array" ref="CI36">IF(INDEX('Capacity Summary'!$H$36:$BG$136,COLUMN(CH24),ROW(CH24))="x",'Capacity Backing (Hide)2'!CI$9,0)</f>
        <v>0</v>
      </c>
      <c r="CJ36" cm="1">
        <f t="array" ref="CJ36">IF(INDEX('Capacity Summary'!$H$36:$BG$136,COLUMN(CI24),ROW(CI24))="x",'Capacity Backing (Hide)2'!CJ$9,0)</f>
        <v>0</v>
      </c>
      <c r="CK36" cm="1">
        <f t="array" ref="CK36">IF(INDEX('Capacity Summary'!$H$36:$BG$136,COLUMN(CJ24),ROW(CJ24))="x",'Capacity Backing (Hide)2'!CK$9,0)</f>
        <v>0</v>
      </c>
      <c r="CL36" cm="1">
        <f t="array" ref="CL36">IF(INDEX('Capacity Summary'!$H$36:$BG$136,COLUMN(CK24),ROW(CK24))="x",'Capacity Backing (Hide)2'!CL$9,0)</f>
        <v>0</v>
      </c>
      <c r="CM36" cm="1">
        <f t="array" ref="CM36">IF(INDEX('Capacity Summary'!$H$36:$BG$136,COLUMN(CL24),ROW(CL24))="x",'Capacity Backing (Hide)2'!CM$9,0)</f>
        <v>0</v>
      </c>
      <c r="CN36" cm="1">
        <f t="array" ref="CN36">IF(INDEX('Capacity Summary'!$H$36:$BG$136,COLUMN(CM24),ROW(CM24))="x",'Capacity Backing (Hide)2'!CN$9,0)</f>
        <v>0</v>
      </c>
      <c r="CO36" cm="1">
        <f t="array" ref="CO36">IF(INDEX('Capacity Summary'!$H$36:$BG$136,COLUMN(CN24),ROW(CN24))="x",'Capacity Backing (Hide)2'!CO$9,0)</f>
        <v>0</v>
      </c>
      <c r="CP36" cm="1">
        <f t="array" ref="CP36">IF(INDEX('Capacity Summary'!$H$36:$BG$136,COLUMN(CO24),ROW(CO24))="x",'Capacity Backing (Hide)2'!CP$9,0)</f>
        <v>0</v>
      </c>
      <c r="CQ36" cm="1">
        <f t="array" ref="CQ36">IF(INDEX('Capacity Summary'!$H$36:$BG$136,COLUMN(CP24),ROW(CP24))="x",'Capacity Backing (Hide)2'!CQ$9,0)</f>
        <v>0</v>
      </c>
      <c r="CR36" cm="1">
        <f t="array" ref="CR36">IF(INDEX('Capacity Summary'!$H$36:$BG$136,COLUMN(CQ24),ROW(CQ24))="x",'Capacity Backing (Hide)2'!CR$9,0)</f>
        <v>0</v>
      </c>
      <c r="CS36" cm="1">
        <f t="array" ref="CS36">IF(INDEX('Capacity Summary'!$H$36:$BG$136,COLUMN(CR24),ROW(CR24))="x",'Capacity Backing (Hide)2'!CS$9,0)</f>
        <v>0</v>
      </c>
      <c r="CT36" cm="1">
        <f t="array" ref="CT36">IF(INDEX('Capacity Summary'!$H$36:$BG$136,COLUMN(CS24),ROW(CS24))="x",'Capacity Backing (Hide)2'!CT$9,0)</f>
        <v>0</v>
      </c>
      <c r="CU36" cm="1">
        <f t="array" ref="CU36">IF(INDEX('Capacity Summary'!$H$36:$BG$136,COLUMN(CT24),ROW(CT24))="x",'Capacity Backing (Hide)2'!CU$9,0)</f>
        <v>0</v>
      </c>
      <c r="CV36" cm="1">
        <f t="array" ref="CV36">IF(INDEX('Capacity Summary'!$H$36:$BG$136,COLUMN(CU24),ROW(CU24))="x",'Capacity Backing (Hide)2'!CV$9,0)</f>
        <v>0</v>
      </c>
      <c r="CW36" cm="1">
        <f t="array" ref="CW36">IF(INDEX('Capacity Summary'!$H$36:$BG$136,COLUMN(CV24),ROW(CV24))="x",'Capacity Backing (Hide)2'!CW$9,0)</f>
        <v>0</v>
      </c>
    </row>
    <row r="37" spans="1:101" x14ac:dyDescent="0.25">
      <c r="A37" s="2">
        <f ca="1">'Required Capacity (Hide)'!E29</f>
        <v>44396</v>
      </c>
      <c r="B37" cm="1">
        <f t="array" ref="B37">IF(INDEX('Capacity Summary'!$H$36:$BG$136,COLUMN(A25),ROW(A25))="x",'Capacity Backing (Hide)2'!B$9,0)</f>
        <v>0</v>
      </c>
      <c r="C37" cm="1">
        <f t="array" ref="C37">IF(INDEX('Capacity Summary'!$H$36:$BG$136,COLUMN(B25),ROW(B25))="x",'Capacity Backing (Hide)2'!C$9,0)</f>
        <v>0</v>
      </c>
      <c r="D37" cm="1">
        <f t="array" ref="D37">IF(INDEX('Capacity Summary'!$H$36:$BG$136,COLUMN(C25),ROW(C25))="x",'Capacity Backing (Hide)2'!D$9,0)</f>
        <v>0</v>
      </c>
      <c r="E37" cm="1">
        <f t="array" ref="E37">IF(INDEX('Capacity Summary'!$H$36:$BG$136,COLUMN(D25),ROW(D25))="x",'Capacity Backing (Hide)2'!E$9,0)</f>
        <v>0</v>
      </c>
      <c r="F37" cm="1">
        <f t="array" ref="F37">IF(INDEX('Capacity Summary'!$H$36:$BG$136,COLUMN(E25),ROW(E25))="x",'Capacity Backing (Hide)2'!F$9,0)</f>
        <v>0</v>
      </c>
      <c r="G37" cm="1">
        <f t="array" ref="G37">IF(INDEX('Capacity Summary'!$H$36:$BG$136,COLUMN(F25),ROW(F25))="x",'Capacity Backing (Hide)2'!G$9,0)</f>
        <v>0</v>
      </c>
      <c r="H37" cm="1">
        <f t="array" ref="H37">IF(INDEX('Capacity Summary'!$H$36:$BG$136,COLUMN(G25),ROW(G25))="x",'Capacity Backing (Hide)2'!H$9,0)</f>
        <v>0</v>
      </c>
      <c r="I37" cm="1">
        <f t="array" ref="I37">IF(INDEX('Capacity Summary'!$H$36:$BG$136,COLUMN(H25),ROW(H25))="x",'Capacity Backing (Hide)2'!I$9,0)</f>
        <v>0</v>
      </c>
      <c r="J37" cm="1">
        <f t="array" ref="J37">IF(INDEX('Capacity Summary'!$H$36:$BG$136,COLUMN(I25),ROW(I25))="x",'Capacity Backing (Hide)2'!J$9,0)</f>
        <v>0</v>
      </c>
      <c r="K37" cm="1">
        <f t="array" ref="K37">IF(INDEX('Capacity Summary'!$H$36:$BG$136,COLUMN(J25),ROW(J25))="x",'Capacity Backing (Hide)2'!K$9,0)</f>
        <v>0</v>
      </c>
      <c r="L37" cm="1">
        <f t="array" ref="L37">IF(INDEX('Capacity Summary'!$H$36:$BG$136,COLUMN(K25),ROW(K25))="x",'Capacity Backing (Hide)2'!L$9,0)</f>
        <v>0</v>
      </c>
      <c r="M37" cm="1">
        <f t="array" ref="M37">IF(INDEX('Capacity Summary'!$H$36:$BG$136,COLUMN(L25),ROW(L25))="x",'Capacity Backing (Hide)2'!M$9,0)</f>
        <v>0</v>
      </c>
      <c r="N37" cm="1">
        <f t="array" ref="N37">IF(INDEX('Capacity Summary'!$H$36:$BG$136,COLUMN(M25),ROW(M25))="x",'Capacity Backing (Hide)2'!N$9,0)</f>
        <v>0</v>
      </c>
      <c r="O37" cm="1">
        <f t="array" ref="O37">IF(INDEX('Capacity Summary'!$H$36:$BG$136,COLUMN(N25),ROW(N25))="x",'Capacity Backing (Hide)2'!O$9,0)</f>
        <v>0</v>
      </c>
      <c r="P37" cm="1">
        <f t="array" ref="P37">IF(INDEX('Capacity Summary'!$H$36:$BG$136,COLUMN(O25),ROW(O25))="x",'Capacity Backing (Hide)2'!P$9,0)</f>
        <v>0</v>
      </c>
      <c r="Q37" cm="1">
        <f t="array" ref="Q37">IF(INDEX('Capacity Summary'!$H$36:$BG$136,COLUMN(P25),ROW(P25))="x",'Capacity Backing (Hide)2'!Q$9,0)</f>
        <v>0</v>
      </c>
      <c r="R37" cm="1">
        <f t="array" ref="R37">IF(INDEX('Capacity Summary'!$H$36:$BG$136,COLUMN(Q25),ROW(Q25))="x",'Capacity Backing (Hide)2'!R$9,0)</f>
        <v>0</v>
      </c>
      <c r="S37" cm="1">
        <f t="array" ref="S37">IF(INDEX('Capacity Summary'!$H$36:$BG$136,COLUMN(R25),ROW(R25))="x",'Capacity Backing (Hide)2'!S$9,0)</f>
        <v>0</v>
      </c>
      <c r="T37" cm="1">
        <f t="array" ref="T37">IF(INDEX('Capacity Summary'!$H$36:$BG$136,COLUMN(S25),ROW(S25))="x",'Capacity Backing (Hide)2'!T$9,0)</f>
        <v>0</v>
      </c>
      <c r="U37" cm="1">
        <f t="array" ref="U37">IF(INDEX('Capacity Summary'!$H$36:$BG$136,COLUMN(T25),ROW(T25))="x",'Capacity Backing (Hide)2'!U$9,0)</f>
        <v>0</v>
      </c>
      <c r="V37" cm="1">
        <f t="array" ref="V37">IF(INDEX('Capacity Summary'!$H$36:$BG$136,COLUMN(U25),ROW(U25))="x",'Capacity Backing (Hide)2'!V$9,0)</f>
        <v>0</v>
      </c>
      <c r="W37" cm="1">
        <f t="array" ref="W37">IF(INDEX('Capacity Summary'!$H$36:$BG$136,COLUMN(V25),ROW(V25))="x",'Capacity Backing (Hide)2'!W$9,0)</f>
        <v>0</v>
      </c>
      <c r="X37" cm="1">
        <f t="array" ref="X37">IF(INDEX('Capacity Summary'!$H$36:$BG$136,COLUMN(W25),ROW(W25))="x",'Capacity Backing (Hide)2'!X$9,0)</f>
        <v>0</v>
      </c>
      <c r="Y37" cm="1">
        <f t="array" ref="Y37">IF(INDEX('Capacity Summary'!$H$36:$BG$136,COLUMN(X25),ROW(X25))="x",'Capacity Backing (Hide)2'!Y$9,0)</f>
        <v>0</v>
      </c>
      <c r="Z37" cm="1">
        <f t="array" ref="Z37">IF(INDEX('Capacity Summary'!$H$36:$BG$136,COLUMN(Y25),ROW(Y25))="x",'Capacity Backing (Hide)2'!Z$9,0)</f>
        <v>0</v>
      </c>
      <c r="AA37" cm="1">
        <f t="array" ref="AA37">IF(INDEX('Capacity Summary'!$H$36:$BG$136,COLUMN(Z25),ROW(Z25))="x",'Capacity Backing (Hide)2'!AA$9,0)</f>
        <v>0</v>
      </c>
      <c r="AB37" cm="1">
        <f t="array" ref="AB37">IF(INDEX('Capacity Summary'!$H$36:$BG$136,COLUMN(AA25),ROW(AA25))="x",'Capacity Backing (Hide)2'!AB$9,0)</f>
        <v>0</v>
      </c>
      <c r="AC37" cm="1">
        <f t="array" ref="AC37">IF(INDEX('Capacity Summary'!$H$36:$BG$136,COLUMN(AB25),ROW(AB25))="x",'Capacity Backing (Hide)2'!AC$9,0)</f>
        <v>0</v>
      </c>
      <c r="AD37" cm="1">
        <f t="array" ref="AD37">IF(INDEX('Capacity Summary'!$H$36:$BG$136,COLUMN(AC25),ROW(AC25))="x",'Capacity Backing (Hide)2'!AD$9,0)</f>
        <v>0</v>
      </c>
      <c r="AE37" cm="1">
        <f t="array" ref="AE37">IF(INDEX('Capacity Summary'!$H$36:$BG$136,COLUMN(AD25),ROW(AD25))="x",'Capacity Backing (Hide)2'!AE$9,0)</f>
        <v>0</v>
      </c>
      <c r="AF37" cm="1">
        <f t="array" ref="AF37">IF(INDEX('Capacity Summary'!$H$36:$BG$136,COLUMN(AE25),ROW(AE25))="x",'Capacity Backing (Hide)2'!AF$9,0)</f>
        <v>0</v>
      </c>
      <c r="AG37" cm="1">
        <f t="array" ref="AG37">IF(INDEX('Capacity Summary'!$H$36:$BG$136,COLUMN(AF25),ROW(AF25))="x",'Capacity Backing (Hide)2'!AG$9,0)</f>
        <v>0</v>
      </c>
      <c r="AH37" cm="1">
        <f t="array" ref="AH37">IF(INDEX('Capacity Summary'!$H$36:$BG$136,COLUMN(AG25),ROW(AG25))="x",'Capacity Backing (Hide)2'!AH$9,0)</f>
        <v>0</v>
      </c>
      <c r="AI37" cm="1">
        <f t="array" ref="AI37">IF(INDEX('Capacity Summary'!$H$36:$BG$136,COLUMN(AH25),ROW(AH25))="x",'Capacity Backing (Hide)2'!AI$9,0)</f>
        <v>0</v>
      </c>
      <c r="AJ37" cm="1">
        <f t="array" ref="AJ37">IF(INDEX('Capacity Summary'!$H$36:$BG$136,COLUMN(AI25),ROW(AI25))="x",'Capacity Backing (Hide)2'!AJ$9,0)</f>
        <v>0</v>
      </c>
      <c r="AK37" cm="1">
        <f t="array" ref="AK37">IF(INDEX('Capacity Summary'!$H$36:$BG$136,COLUMN(AJ25),ROW(AJ25))="x",'Capacity Backing (Hide)2'!AK$9,0)</f>
        <v>0</v>
      </c>
      <c r="AL37" cm="1">
        <f t="array" ref="AL37">IF(INDEX('Capacity Summary'!$H$36:$BG$136,COLUMN(AK25),ROW(AK25))="x",'Capacity Backing (Hide)2'!AL$9,0)</f>
        <v>0</v>
      </c>
      <c r="AM37" cm="1">
        <f t="array" ref="AM37">IF(INDEX('Capacity Summary'!$H$36:$BG$136,COLUMN(AL25),ROW(AL25))="x",'Capacity Backing (Hide)2'!AM$9,0)</f>
        <v>0</v>
      </c>
      <c r="AN37" cm="1">
        <f t="array" ref="AN37">IF(INDEX('Capacity Summary'!$H$36:$BG$136,COLUMN(AM25),ROW(AM25))="x",'Capacity Backing (Hide)2'!AN$9,0)</f>
        <v>0</v>
      </c>
      <c r="AO37" cm="1">
        <f t="array" ref="AO37">IF(INDEX('Capacity Summary'!$H$36:$BG$136,COLUMN(AN25),ROW(AN25))="x",'Capacity Backing (Hide)2'!AO$9,0)</f>
        <v>0</v>
      </c>
      <c r="AP37" cm="1">
        <f t="array" ref="AP37">IF(INDEX('Capacity Summary'!$H$36:$BG$136,COLUMN(AO25),ROW(AO25))="x",'Capacity Backing (Hide)2'!AP$9,0)</f>
        <v>0</v>
      </c>
      <c r="AQ37" cm="1">
        <f t="array" ref="AQ37">IF(INDEX('Capacity Summary'!$H$36:$BG$136,COLUMN(AP25),ROW(AP25))="x",'Capacity Backing (Hide)2'!AQ$9,0)</f>
        <v>0</v>
      </c>
      <c r="AR37" cm="1">
        <f t="array" ref="AR37">IF(INDEX('Capacity Summary'!$H$36:$BG$136,COLUMN(AQ25),ROW(AQ25))="x",'Capacity Backing (Hide)2'!AR$9,0)</f>
        <v>0</v>
      </c>
      <c r="AS37" cm="1">
        <f t="array" ref="AS37">IF(INDEX('Capacity Summary'!$H$36:$BG$136,COLUMN(AR25),ROW(AR25))="x",'Capacity Backing (Hide)2'!AS$9,0)</f>
        <v>0</v>
      </c>
      <c r="AT37" cm="1">
        <f t="array" ref="AT37">IF(INDEX('Capacity Summary'!$H$36:$BG$136,COLUMN(AS25),ROW(AS25))="x",'Capacity Backing (Hide)2'!AT$9,0)</f>
        <v>0</v>
      </c>
      <c r="AU37" cm="1">
        <f t="array" ref="AU37">IF(INDEX('Capacity Summary'!$H$36:$BG$136,COLUMN(AT25),ROW(AT25))="x",'Capacity Backing (Hide)2'!AU$9,0)</f>
        <v>0</v>
      </c>
      <c r="AV37" cm="1">
        <f t="array" ref="AV37">IF(INDEX('Capacity Summary'!$H$36:$BG$136,COLUMN(AU25),ROW(AU25))="x",'Capacity Backing (Hide)2'!AV$9,0)</f>
        <v>0</v>
      </c>
      <c r="AW37" cm="1">
        <f t="array" ref="AW37">IF(INDEX('Capacity Summary'!$H$36:$BG$136,COLUMN(AV25),ROW(AV25))="x",'Capacity Backing (Hide)2'!AW$9,0)</f>
        <v>0</v>
      </c>
      <c r="AX37" cm="1">
        <f t="array" ref="AX37">IF(INDEX('Capacity Summary'!$H$36:$BG$136,COLUMN(AW25),ROW(AW25))="x",'Capacity Backing (Hide)2'!AX$9,0)</f>
        <v>0</v>
      </c>
      <c r="AY37" cm="1">
        <f t="array" ref="AY37">IF(INDEX('Capacity Summary'!$H$36:$BG$136,COLUMN(AX25),ROW(AX25))="x",'Capacity Backing (Hide)2'!AY$9,0)</f>
        <v>0</v>
      </c>
      <c r="AZ37" cm="1">
        <f t="array" ref="AZ37">IF(INDEX('Capacity Summary'!$H$36:$BG$136,COLUMN(AY25),ROW(AY25))="x",'Capacity Backing (Hide)2'!AZ$9,0)</f>
        <v>0</v>
      </c>
      <c r="BA37" cm="1">
        <f t="array" ref="BA37">IF(INDEX('Capacity Summary'!$H$36:$BG$136,COLUMN(AZ25),ROW(AZ25))="x",'Capacity Backing (Hide)2'!BA$9,0)</f>
        <v>0</v>
      </c>
      <c r="BB37" cm="1">
        <f t="array" ref="BB37">IF(INDEX('Capacity Summary'!$H$36:$BG$136,COLUMN(BA25),ROW(BA25))="x",'Capacity Backing (Hide)2'!BB$9,0)</f>
        <v>0</v>
      </c>
      <c r="BC37" cm="1">
        <f t="array" ref="BC37">IF(INDEX('Capacity Summary'!$H$36:$BG$136,COLUMN(BB25),ROW(BB25))="x",'Capacity Backing (Hide)2'!BC$9,0)</f>
        <v>0</v>
      </c>
      <c r="BD37" cm="1">
        <f t="array" ref="BD37">IF(INDEX('Capacity Summary'!$H$36:$BG$136,COLUMN(BC25),ROW(BC25))="x",'Capacity Backing (Hide)2'!BD$9,0)</f>
        <v>0</v>
      </c>
      <c r="BE37" cm="1">
        <f t="array" ref="BE37">IF(INDEX('Capacity Summary'!$H$36:$BG$136,COLUMN(BD25),ROW(BD25))="x",'Capacity Backing (Hide)2'!BE$9,0)</f>
        <v>0</v>
      </c>
      <c r="BF37" cm="1">
        <f t="array" ref="BF37">IF(INDEX('Capacity Summary'!$H$36:$BG$136,COLUMN(BE25),ROW(BE25))="x",'Capacity Backing (Hide)2'!BF$9,0)</f>
        <v>0</v>
      </c>
      <c r="BG37" cm="1">
        <f t="array" ref="BG37">IF(INDEX('Capacity Summary'!$H$36:$BG$136,COLUMN(BF25),ROW(BF25))="x",'Capacity Backing (Hide)2'!BG$9,0)</f>
        <v>0</v>
      </c>
      <c r="BH37" cm="1">
        <f t="array" ref="BH37">IF(INDEX('Capacity Summary'!$H$36:$BG$136,COLUMN(BG25),ROW(BG25))="x",'Capacity Backing (Hide)2'!BH$9,0)</f>
        <v>0</v>
      </c>
      <c r="BI37" cm="1">
        <f t="array" ref="BI37">IF(INDEX('Capacity Summary'!$H$36:$BG$136,COLUMN(BH25),ROW(BH25))="x",'Capacity Backing (Hide)2'!BI$9,0)</f>
        <v>0</v>
      </c>
      <c r="BJ37" cm="1">
        <f t="array" ref="BJ37">IF(INDEX('Capacity Summary'!$H$36:$BG$136,COLUMN(BI25),ROW(BI25))="x",'Capacity Backing (Hide)2'!BJ$9,0)</f>
        <v>0</v>
      </c>
      <c r="BK37" cm="1">
        <f t="array" ref="BK37">IF(INDEX('Capacity Summary'!$H$36:$BG$136,COLUMN(BJ25),ROW(BJ25))="x",'Capacity Backing (Hide)2'!BK$9,0)</f>
        <v>0</v>
      </c>
      <c r="BL37" cm="1">
        <f t="array" ref="BL37">IF(INDEX('Capacity Summary'!$H$36:$BG$136,COLUMN(BK25),ROW(BK25))="x",'Capacity Backing (Hide)2'!BL$9,0)</f>
        <v>0</v>
      </c>
      <c r="BM37" cm="1">
        <f t="array" ref="BM37">IF(INDEX('Capacity Summary'!$H$36:$BG$136,COLUMN(BL25),ROW(BL25))="x",'Capacity Backing (Hide)2'!BM$9,0)</f>
        <v>0</v>
      </c>
      <c r="BN37" cm="1">
        <f t="array" ref="BN37">IF(INDEX('Capacity Summary'!$H$36:$BG$136,COLUMN(BM25),ROW(BM25))="x",'Capacity Backing (Hide)2'!BN$9,0)</f>
        <v>0</v>
      </c>
      <c r="BO37" cm="1">
        <f t="array" ref="BO37">IF(INDEX('Capacity Summary'!$H$36:$BG$136,COLUMN(BN25),ROW(BN25))="x",'Capacity Backing (Hide)2'!BO$9,0)</f>
        <v>0</v>
      </c>
      <c r="BP37" cm="1">
        <f t="array" ref="BP37">IF(INDEX('Capacity Summary'!$H$36:$BG$136,COLUMN(BO25),ROW(BO25))="x",'Capacity Backing (Hide)2'!BP$9,0)</f>
        <v>0</v>
      </c>
      <c r="BQ37" cm="1">
        <f t="array" ref="BQ37">IF(INDEX('Capacity Summary'!$H$36:$BG$136,COLUMN(BP25),ROW(BP25))="x",'Capacity Backing (Hide)2'!BQ$9,0)</f>
        <v>0</v>
      </c>
      <c r="BR37" cm="1">
        <f t="array" ref="BR37">IF(INDEX('Capacity Summary'!$H$36:$BG$136,COLUMN(BQ25),ROW(BQ25))="x",'Capacity Backing (Hide)2'!BR$9,0)</f>
        <v>0</v>
      </c>
      <c r="BS37" cm="1">
        <f t="array" ref="BS37">IF(INDEX('Capacity Summary'!$H$36:$BG$136,COLUMN(BR25),ROW(BR25))="x",'Capacity Backing (Hide)2'!BS$9,0)</f>
        <v>0</v>
      </c>
      <c r="BT37" cm="1">
        <f t="array" ref="BT37">IF(INDEX('Capacity Summary'!$H$36:$BG$136,COLUMN(BS25),ROW(BS25))="x",'Capacity Backing (Hide)2'!BT$9,0)</f>
        <v>0</v>
      </c>
      <c r="BU37" cm="1">
        <f t="array" ref="BU37">IF(INDEX('Capacity Summary'!$H$36:$BG$136,COLUMN(BT25),ROW(BT25))="x",'Capacity Backing (Hide)2'!BU$9,0)</f>
        <v>0</v>
      </c>
      <c r="BV37" cm="1">
        <f t="array" ref="BV37">IF(INDEX('Capacity Summary'!$H$36:$BG$136,COLUMN(BU25),ROW(BU25))="x",'Capacity Backing (Hide)2'!BV$9,0)</f>
        <v>0</v>
      </c>
      <c r="BW37" cm="1">
        <f t="array" ref="BW37">IF(INDEX('Capacity Summary'!$H$36:$BG$136,COLUMN(BV25),ROW(BV25))="x",'Capacity Backing (Hide)2'!BW$9,0)</f>
        <v>0</v>
      </c>
      <c r="BX37" cm="1">
        <f t="array" ref="BX37">IF(INDEX('Capacity Summary'!$H$36:$BG$136,COLUMN(BW25),ROW(BW25))="x",'Capacity Backing (Hide)2'!BX$9,0)</f>
        <v>0</v>
      </c>
      <c r="BY37" cm="1">
        <f t="array" ref="BY37">IF(INDEX('Capacity Summary'!$H$36:$BG$136,COLUMN(BX25),ROW(BX25))="x",'Capacity Backing (Hide)2'!BY$9,0)</f>
        <v>0</v>
      </c>
      <c r="BZ37" cm="1">
        <f t="array" ref="BZ37">IF(INDEX('Capacity Summary'!$H$36:$BG$136,COLUMN(BY25),ROW(BY25))="x",'Capacity Backing (Hide)2'!BZ$9,0)</f>
        <v>0</v>
      </c>
      <c r="CA37" cm="1">
        <f t="array" ref="CA37">IF(INDEX('Capacity Summary'!$H$36:$BG$136,COLUMN(BZ25),ROW(BZ25))="x",'Capacity Backing (Hide)2'!CA$9,0)</f>
        <v>0</v>
      </c>
      <c r="CB37" cm="1">
        <f t="array" ref="CB37">IF(INDEX('Capacity Summary'!$H$36:$BG$136,COLUMN(CA25),ROW(CA25))="x",'Capacity Backing (Hide)2'!CB$9,0)</f>
        <v>0</v>
      </c>
      <c r="CC37" cm="1">
        <f t="array" ref="CC37">IF(INDEX('Capacity Summary'!$H$36:$BG$136,COLUMN(CB25),ROW(CB25))="x",'Capacity Backing (Hide)2'!CC$9,0)</f>
        <v>0</v>
      </c>
      <c r="CD37" cm="1">
        <f t="array" ref="CD37">IF(INDEX('Capacity Summary'!$H$36:$BG$136,COLUMN(CC25),ROW(CC25))="x",'Capacity Backing (Hide)2'!CD$9,0)</f>
        <v>0</v>
      </c>
      <c r="CE37" cm="1">
        <f t="array" ref="CE37">IF(INDEX('Capacity Summary'!$H$36:$BG$136,COLUMN(CD25),ROW(CD25))="x",'Capacity Backing (Hide)2'!CE$9,0)</f>
        <v>0</v>
      </c>
      <c r="CF37" cm="1">
        <f t="array" ref="CF37">IF(INDEX('Capacity Summary'!$H$36:$BG$136,COLUMN(CE25),ROW(CE25))="x",'Capacity Backing (Hide)2'!CF$9,0)</f>
        <v>0</v>
      </c>
      <c r="CG37" cm="1">
        <f t="array" ref="CG37">IF(INDEX('Capacity Summary'!$H$36:$BG$136,COLUMN(CF25),ROW(CF25))="x",'Capacity Backing (Hide)2'!CG$9,0)</f>
        <v>0</v>
      </c>
      <c r="CH37" cm="1">
        <f t="array" ref="CH37">IF(INDEX('Capacity Summary'!$H$36:$BG$136,COLUMN(CG25),ROW(CG25))="x",'Capacity Backing (Hide)2'!CH$9,0)</f>
        <v>0</v>
      </c>
      <c r="CI37" cm="1">
        <f t="array" ref="CI37">IF(INDEX('Capacity Summary'!$H$36:$BG$136,COLUMN(CH25),ROW(CH25))="x",'Capacity Backing (Hide)2'!CI$9,0)</f>
        <v>0</v>
      </c>
      <c r="CJ37" cm="1">
        <f t="array" ref="CJ37">IF(INDEX('Capacity Summary'!$H$36:$BG$136,COLUMN(CI25),ROW(CI25))="x",'Capacity Backing (Hide)2'!CJ$9,0)</f>
        <v>0</v>
      </c>
      <c r="CK37" cm="1">
        <f t="array" ref="CK37">IF(INDEX('Capacity Summary'!$H$36:$BG$136,COLUMN(CJ25),ROW(CJ25))="x",'Capacity Backing (Hide)2'!CK$9,0)</f>
        <v>0</v>
      </c>
      <c r="CL37" cm="1">
        <f t="array" ref="CL37">IF(INDEX('Capacity Summary'!$H$36:$BG$136,COLUMN(CK25),ROW(CK25))="x",'Capacity Backing (Hide)2'!CL$9,0)</f>
        <v>0</v>
      </c>
      <c r="CM37" cm="1">
        <f t="array" ref="CM37">IF(INDEX('Capacity Summary'!$H$36:$BG$136,COLUMN(CL25),ROW(CL25))="x",'Capacity Backing (Hide)2'!CM$9,0)</f>
        <v>0</v>
      </c>
      <c r="CN37" cm="1">
        <f t="array" ref="CN37">IF(INDEX('Capacity Summary'!$H$36:$BG$136,COLUMN(CM25),ROW(CM25))="x",'Capacity Backing (Hide)2'!CN$9,0)</f>
        <v>0</v>
      </c>
      <c r="CO37" cm="1">
        <f t="array" ref="CO37">IF(INDEX('Capacity Summary'!$H$36:$BG$136,COLUMN(CN25),ROW(CN25))="x",'Capacity Backing (Hide)2'!CO$9,0)</f>
        <v>0</v>
      </c>
      <c r="CP37" cm="1">
        <f t="array" ref="CP37">IF(INDEX('Capacity Summary'!$H$36:$BG$136,COLUMN(CO25),ROW(CO25))="x",'Capacity Backing (Hide)2'!CP$9,0)</f>
        <v>0</v>
      </c>
      <c r="CQ37" cm="1">
        <f t="array" ref="CQ37">IF(INDEX('Capacity Summary'!$H$36:$BG$136,COLUMN(CP25),ROW(CP25))="x",'Capacity Backing (Hide)2'!CQ$9,0)</f>
        <v>0</v>
      </c>
      <c r="CR37" cm="1">
        <f t="array" ref="CR37">IF(INDEX('Capacity Summary'!$H$36:$BG$136,COLUMN(CQ25),ROW(CQ25))="x",'Capacity Backing (Hide)2'!CR$9,0)</f>
        <v>0</v>
      </c>
      <c r="CS37" cm="1">
        <f t="array" ref="CS37">IF(INDEX('Capacity Summary'!$H$36:$BG$136,COLUMN(CR25),ROW(CR25))="x",'Capacity Backing (Hide)2'!CS$9,0)</f>
        <v>0</v>
      </c>
      <c r="CT37" cm="1">
        <f t="array" ref="CT37">IF(INDEX('Capacity Summary'!$H$36:$BG$136,COLUMN(CS25),ROW(CS25))="x",'Capacity Backing (Hide)2'!CT$9,0)</f>
        <v>0</v>
      </c>
      <c r="CU37" cm="1">
        <f t="array" ref="CU37">IF(INDEX('Capacity Summary'!$H$36:$BG$136,COLUMN(CT25),ROW(CT25))="x",'Capacity Backing (Hide)2'!CU$9,0)</f>
        <v>0</v>
      </c>
      <c r="CV37" cm="1">
        <f t="array" ref="CV37">IF(INDEX('Capacity Summary'!$H$36:$BG$136,COLUMN(CU25),ROW(CU25))="x",'Capacity Backing (Hide)2'!CV$9,0)</f>
        <v>0</v>
      </c>
      <c r="CW37" cm="1">
        <f t="array" ref="CW37">IF(INDEX('Capacity Summary'!$H$36:$BG$136,COLUMN(CV25),ROW(CV25))="x",'Capacity Backing (Hide)2'!CW$9,0)</f>
        <v>0</v>
      </c>
    </row>
    <row r="38" spans="1:101" x14ac:dyDescent="0.25">
      <c r="A38" s="2">
        <f ca="1">'Required Capacity (Hide)'!E30</f>
        <v>44403</v>
      </c>
      <c r="B38" cm="1">
        <f t="array" ref="B38">IF(INDEX('Capacity Summary'!$H$36:$BG$136,COLUMN(A26),ROW(A26))="x",'Capacity Backing (Hide)2'!B$9,0)</f>
        <v>0</v>
      </c>
      <c r="C38" cm="1">
        <f t="array" ref="C38">IF(INDEX('Capacity Summary'!$H$36:$BG$136,COLUMN(B26),ROW(B26))="x",'Capacity Backing (Hide)2'!C$9,0)</f>
        <v>0</v>
      </c>
      <c r="D38" cm="1">
        <f t="array" ref="D38">IF(INDEX('Capacity Summary'!$H$36:$BG$136,COLUMN(C26),ROW(C26))="x",'Capacity Backing (Hide)2'!D$9,0)</f>
        <v>0</v>
      </c>
      <c r="E38" cm="1">
        <f t="array" ref="E38">IF(INDEX('Capacity Summary'!$H$36:$BG$136,COLUMN(D26),ROW(D26))="x",'Capacity Backing (Hide)2'!E$9,0)</f>
        <v>0</v>
      </c>
      <c r="F38" cm="1">
        <f t="array" ref="F38">IF(INDEX('Capacity Summary'!$H$36:$BG$136,COLUMN(E26),ROW(E26))="x",'Capacity Backing (Hide)2'!F$9,0)</f>
        <v>0</v>
      </c>
      <c r="G38" cm="1">
        <f t="array" ref="G38">IF(INDEX('Capacity Summary'!$H$36:$BG$136,COLUMN(F26),ROW(F26))="x",'Capacity Backing (Hide)2'!G$9,0)</f>
        <v>0</v>
      </c>
      <c r="H38" cm="1">
        <f t="array" ref="H38">IF(INDEX('Capacity Summary'!$H$36:$BG$136,COLUMN(G26),ROW(G26))="x",'Capacity Backing (Hide)2'!H$9,0)</f>
        <v>0</v>
      </c>
      <c r="I38" cm="1">
        <f t="array" ref="I38">IF(INDEX('Capacity Summary'!$H$36:$BG$136,COLUMN(H26),ROW(H26))="x",'Capacity Backing (Hide)2'!I$9,0)</f>
        <v>0</v>
      </c>
      <c r="J38" cm="1">
        <f t="array" ref="J38">IF(INDEX('Capacity Summary'!$H$36:$BG$136,COLUMN(I26),ROW(I26))="x",'Capacity Backing (Hide)2'!J$9,0)</f>
        <v>0</v>
      </c>
      <c r="K38" cm="1">
        <f t="array" ref="K38">IF(INDEX('Capacity Summary'!$H$36:$BG$136,COLUMN(J26),ROW(J26))="x",'Capacity Backing (Hide)2'!K$9,0)</f>
        <v>0</v>
      </c>
      <c r="L38" cm="1">
        <f t="array" ref="L38">IF(INDEX('Capacity Summary'!$H$36:$BG$136,COLUMN(K26),ROW(K26))="x",'Capacity Backing (Hide)2'!L$9,0)</f>
        <v>0</v>
      </c>
      <c r="M38" cm="1">
        <f t="array" ref="M38">IF(INDEX('Capacity Summary'!$H$36:$BG$136,COLUMN(L26),ROW(L26))="x",'Capacity Backing (Hide)2'!M$9,0)</f>
        <v>0</v>
      </c>
      <c r="N38" cm="1">
        <f t="array" ref="N38">IF(INDEX('Capacity Summary'!$H$36:$BG$136,COLUMN(M26),ROW(M26))="x",'Capacity Backing (Hide)2'!N$9,0)</f>
        <v>0</v>
      </c>
      <c r="O38" cm="1">
        <f t="array" ref="O38">IF(INDEX('Capacity Summary'!$H$36:$BG$136,COLUMN(N26),ROW(N26))="x",'Capacity Backing (Hide)2'!O$9,0)</f>
        <v>0</v>
      </c>
      <c r="P38" cm="1">
        <f t="array" ref="P38">IF(INDEX('Capacity Summary'!$H$36:$BG$136,COLUMN(O26),ROW(O26))="x",'Capacity Backing (Hide)2'!P$9,0)</f>
        <v>0</v>
      </c>
      <c r="Q38" cm="1">
        <f t="array" ref="Q38">IF(INDEX('Capacity Summary'!$H$36:$BG$136,COLUMN(P26),ROW(P26))="x",'Capacity Backing (Hide)2'!Q$9,0)</f>
        <v>0</v>
      </c>
      <c r="R38" cm="1">
        <f t="array" ref="R38">IF(INDEX('Capacity Summary'!$H$36:$BG$136,COLUMN(Q26),ROW(Q26))="x",'Capacity Backing (Hide)2'!R$9,0)</f>
        <v>0</v>
      </c>
      <c r="S38" cm="1">
        <f t="array" ref="S38">IF(INDEX('Capacity Summary'!$H$36:$BG$136,COLUMN(R26),ROW(R26))="x",'Capacity Backing (Hide)2'!S$9,0)</f>
        <v>0</v>
      </c>
      <c r="T38" cm="1">
        <f t="array" ref="T38">IF(INDEX('Capacity Summary'!$H$36:$BG$136,COLUMN(S26),ROW(S26))="x",'Capacity Backing (Hide)2'!T$9,0)</f>
        <v>0</v>
      </c>
      <c r="U38" cm="1">
        <f t="array" ref="U38">IF(INDEX('Capacity Summary'!$H$36:$BG$136,COLUMN(T26),ROW(T26))="x",'Capacity Backing (Hide)2'!U$9,0)</f>
        <v>0</v>
      </c>
      <c r="V38" cm="1">
        <f t="array" ref="V38">IF(INDEX('Capacity Summary'!$H$36:$BG$136,COLUMN(U26),ROW(U26))="x",'Capacity Backing (Hide)2'!V$9,0)</f>
        <v>0</v>
      </c>
      <c r="W38" cm="1">
        <f t="array" ref="W38">IF(INDEX('Capacity Summary'!$H$36:$BG$136,COLUMN(V26),ROW(V26))="x",'Capacity Backing (Hide)2'!W$9,0)</f>
        <v>0</v>
      </c>
      <c r="X38" cm="1">
        <f t="array" ref="X38">IF(INDEX('Capacity Summary'!$H$36:$BG$136,COLUMN(W26),ROW(W26))="x",'Capacity Backing (Hide)2'!X$9,0)</f>
        <v>0</v>
      </c>
      <c r="Y38" cm="1">
        <f t="array" ref="Y38">IF(INDEX('Capacity Summary'!$H$36:$BG$136,COLUMN(X26),ROW(X26))="x",'Capacity Backing (Hide)2'!Y$9,0)</f>
        <v>0</v>
      </c>
      <c r="Z38" cm="1">
        <f t="array" ref="Z38">IF(INDEX('Capacity Summary'!$H$36:$BG$136,COLUMN(Y26),ROW(Y26))="x",'Capacity Backing (Hide)2'!Z$9,0)</f>
        <v>0</v>
      </c>
      <c r="AA38" cm="1">
        <f t="array" ref="AA38">IF(INDEX('Capacity Summary'!$H$36:$BG$136,COLUMN(Z26),ROW(Z26))="x",'Capacity Backing (Hide)2'!AA$9,0)</f>
        <v>0</v>
      </c>
      <c r="AB38" cm="1">
        <f t="array" ref="AB38">IF(INDEX('Capacity Summary'!$H$36:$BG$136,COLUMN(AA26),ROW(AA26))="x",'Capacity Backing (Hide)2'!AB$9,0)</f>
        <v>0</v>
      </c>
      <c r="AC38" cm="1">
        <f t="array" ref="AC38">IF(INDEX('Capacity Summary'!$H$36:$BG$136,COLUMN(AB26),ROW(AB26))="x",'Capacity Backing (Hide)2'!AC$9,0)</f>
        <v>0</v>
      </c>
      <c r="AD38" cm="1">
        <f t="array" ref="AD38">IF(INDEX('Capacity Summary'!$H$36:$BG$136,COLUMN(AC26),ROW(AC26))="x",'Capacity Backing (Hide)2'!AD$9,0)</f>
        <v>0</v>
      </c>
      <c r="AE38" cm="1">
        <f t="array" ref="AE38">IF(INDEX('Capacity Summary'!$H$36:$BG$136,COLUMN(AD26),ROW(AD26))="x",'Capacity Backing (Hide)2'!AE$9,0)</f>
        <v>0</v>
      </c>
      <c r="AF38" cm="1">
        <f t="array" ref="AF38">IF(INDEX('Capacity Summary'!$H$36:$BG$136,COLUMN(AE26),ROW(AE26))="x",'Capacity Backing (Hide)2'!AF$9,0)</f>
        <v>0</v>
      </c>
      <c r="AG38" cm="1">
        <f t="array" ref="AG38">IF(INDEX('Capacity Summary'!$H$36:$BG$136,COLUMN(AF26),ROW(AF26))="x",'Capacity Backing (Hide)2'!AG$9,0)</f>
        <v>0</v>
      </c>
      <c r="AH38" cm="1">
        <f t="array" ref="AH38">IF(INDEX('Capacity Summary'!$H$36:$BG$136,COLUMN(AG26),ROW(AG26))="x",'Capacity Backing (Hide)2'!AH$9,0)</f>
        <v>0</v>
      </c>
      <c r="AI38" cm="1">
        <f t="array" ref="AI38">IF(INDEX('Capacity Summary'!$H$36:$BG$136,COLUMN(AH26),ROW(AH26))="x",'Capacity Backing (Hide)2'!AI$9,0)</f>
        <v>0</v>
      </c>
      <c r="AJ38" cm="1">
        <f t="array" ref="AJ38">IF(INDEX('Capacity Summary'!$H$36:$BG$136,COLUMN(AI26),ROW(AI26))="x",'Capacity Backing (Hide)2'!AJ$9,0)</f>
        <v>0</v>
      </c>
      <c r="AK38" cm="1">
        <f t="array" ref="AK38">IF(INDEX('Capacity Summary'!$H$36:$BG$136,COLUMN(AJ26),ROW(AJ26))="x",'Capacity Backing (Hide)2'!AK$9,0)</f>
        <v>0</v>
      </c>
      <c r="AL38" cm="1">
        <f t="array" ref="AL38">IF(INDEX('Capacity Summary'!$H$36:$BG$136,COLUMN(AK26),ROW(AK26))="x",'Capacity Backing (Hide)2'!AL$9,0)</f>
        <v>0</v>
      </c>
      <c r="AM38" cm="1">
        <f t="array" ref="AM38">IF(INDEX('Capacity Summary'!$H$36:$BG$136,COLUMN(AL26),ROW(AL26))="x",'Capacity Backing (Hide)2'!AM$9,0)</f>
        <v>0</v>
      </c>
      <c r="AN38" cm="1">
        <f t="array" ref="AN38">IF(INDEX('Capacity Summary'!$H$36:$BG$136,COLUMN(AM26),ROW(AM26))="x",'Capacity Backing (Hide)2'!AN$9,0)</f>
        <v>0</v>
      </c>
      <c r="AO38" cm="1">
        <f t="array" ref="AO38">IF(INDEX('Capacity Summary'!$H$36:$BG$136,COLUMN(AN26),ROW(AN26))="x",'Capacity Backing (Hide)2'!AO$9,0)</f>
        <v>0</v>
      </c>
      <c r="AP38" cm="1">
        <f t="array" ref="AP38">IF(INDEX('Capacity Summary'!$H$36:$BG$136,COLUMN(AO26),ROW(AO26))="x",'Capacity Backing (Hide)2'!AP$9,0)</f>
        <v>0</v>
      </c>
      <c r="AQ38" cm="1">
        <f t="array" ref="AQ38">IF(INDEX('Capacity Summary'!$H$36:$BG$136,COLUMN(AP26),ROW(AP26))="x",'Capacity Backing (Hide)2'!AQ$9,0)</f>
        <v>0</v>
      </c>
      <c r="AR38" cm="1">
        <f t="array" ref="AR38">IF(INDEX('Capacity Summary'!$H$36:$BG$136,COLUMN(AQ26),ROW(AQ26))="x",'Capacity Backing (Hide)2'!AR$9,0)</f>
        <v>0</v>
      </c>
      <c r="AS38" cm="1">
        <f t="array" ref="AS38">IF(INDEX('Capacity Summary'!$H$36:$BG$136,COLUMN(AR26),ROW(AR26))="x",'Capacity Backing (Hide)2'!AS$9,0)</f>
        <v>0</v>
      </c>
      <c r="AT38" cm="1">
        <f t="array" ref="AT38">IF(INDEX('Capacity Summary'!$H$36:$BG$136,COLUMN(AS26),ROW(AS26))="x",'Capacity Backing (Hide)2'!AT$9,0)</f>
        <v>0</v>
      </c>
      <c r="AU38" cm="1">
        <f t="array" ref="AU38">IF(INDEX('Capacity Summary'!$H$36:$BG$136,COLUMN(AT26),ROW(AT26))="x",'Capacity Backing (Hide)2'!AU$9,0)</f>
        <v>0</v>
      </c>
      <c r="AV38" cm="1">
        <f t="array" ref="AV38">IF(INDEX('Capacity Summary'!$H$36:$BG$136,COLUMN(AU26),ROW(AU26))="x",'Capacity Backing (Hide)2'!AV$9,0)</f>
        <v>0</v>
      </c>
      <c r="AW38" cm="1">
        <f t="array" ref="AW38">IF(INDEX('Capacity Summary'!$H$36:$BG$136,COLUMN(AV26),ROW(AV26))="x",'Capacity Backing (Hide)2'!AW$9,0)</f>
        <v>0</v>
      </c>
      <c r="AX38" cm="1">
        <f t="array" ref="AX38">IF(INDEX('Capacity Summary'!$H$36:$BG$136,COLUMN(AW26),ROW(AW26))="x",'Capacity Backing (Hide)2'!AX$9,0)</f>
        <v>0</v>
      </c>
      <c r="AY38" cm="1">
        <f t="array" ref="AY38">IF(INDEX('Capacity Summary'!$H$36:$BG$136,COLUMN(AX26),ROW(AX26))="x",'Capacity Backing (Hide)2'!AY$9,0)</f>
        <v>0</v>
      </c>
      <c r="AZ38" cm="1">
        <f t="array" ref="AZ38">IF(INDEX('Capacity Summary'!$H$36:$BG$136,COLUMN(AY26),ROW(AY26))="x",'Capacity Backing (Hide)2'!AZ$9,0)</f>
        <v>0</v>
      </c>
      <c r="BA38" cm="1">
        <f t="array" ref="BA38">IF(INDEX('Capacity Summary'!$H$36:$BG$136,COLUMN(AZ26),ROW(AZ26))="x",'Capacity Backing (Hide)2'!BA$9,0)</f>
        <v>0</v>
      </c>
      <c r="BB38" cm="1">
        <f t="array" ref="BB38">IF(INDEX('Capacity Summary'!$H$36:$BG$136,COLUMN(BA26),ROW(BA26))="x",'Capacity Backing (Hide)2'!BB$9,0)</f>
        <v>0</v>
      </c>
      <c r="BC38" cm="1">
        <f t="array" ref="BC38">IF(INDEX('Capacity Summary'!$H$36:$BG$136,COLUMN(BB26),ROW(BB26))="x",'Capacity Backing (Hide)2'!BC$9,0)</f>
        <v>0</v>
      </c>
      <c r="BD38" cm="1">
        <f t="array" ref="BD38">IF(INDEX('Capacity Summary'!$H$36:$BG$136,COLUMN(BC26),ROW(BC26))="x",'Capacity Backing (Hide)2'!BD$9,0)</f>
        <v>0</v>
      </c>
      <c r="BE38" cm="1">
        <f t="array" ref="BE38">IF(INDEX('Capacity Summary'!$H$36:$BG$136,COLUMN(BD26),ROW(BD26))="x",'Capacity Backing (Hide)2'!BE$9,0)</f>
        <v>0</v>
      </c>
      <c r="BF38" cm="1">
        <f t="array" ref="BF38">IF(INDEX('Capacity Summary'!$H$36:$BG$136,COLUMN(BE26),ROW(BE26))="x",'Capacity Backing (Hide)2'!BF$9,0)</f>
        <v>0</v>
      </c>
      <c r="BG38" cm="1">
        <f t="array" ref="BG38">IF(INDEX('Capacity Summary'!$H$36:$BG$136,COLUMN(BF26),ROW(BF26))="x",'Capacity Backing (Hide)2'!BG$9,0)</f>
        <v>0</v>
      </c>
      <c r="BH38" cm="1">
        <f t="array" ref="BH38">IF(INDEX('Capacity Summary'!$H$36:$BG$136,COLUMN(BG26),ROW(BG26))="x",'Capacity Backing (Hide)2'!BH$9,0)</f>
        <v>0</v>
      </c>
      <c r="BI38" cm="1">
        <f t="array" ref="BI38">IF(INDEX('Capacity Summary'!$H$36:$BG$136,COLUMN(BH26),ROW(BH26))="x",'Capacity Backing (Hide)2'!BI$9,0)</f>
        <v>0</v>
      </c>
      <c r="BJ38" cm="1">
        <f t="array" ref="BJ38">IF(INDEX('Capacity Summary'!$H$36:$BG$136,COLUMN(BI26),ROW(BI26))="x",'Capacity Backing (Hide)2'!BJ$9,0)</f>
        <v>0</v>
      </c>
      <c r="BK38" cm="1">
        <f t="array" ref="BK38">IF(INDEX('Capacity Summary'!$H$36:$BG$136,COLUMN(BJ26),ROW(BJ26))="x",'Capacity Backing (Hide)2'!BK$9,0)</f>
        <v>0</v>
      </c>
      <c r="BL38" cm="1">
        <f t="array" ref="BL38">IF(INDEX('Capacity Summary'!$H$36:$BG$136,COLUMN(BK26),ROW(BK26))="x",'Capacity Backing (Hide)2'!BL$9,0)</f>
        <v>0</v>
      </c>
      <c r="BM38" cm="1">
        <f t="array" ref="BM38">IF(INDEX('Capacity Summary'!$H$36:$BG$136,COLUMN(BL26),ROW(BL26))="x",'Capacity Backing (Hide)2'!BM$9,0)</f>
        <v>0</v>
      </c>
      <c r="BN38" cm="1">
        <f t="array" ref="BN38">IF(INDEX('Capacity Summary'!$H$36:$BG$136,COLUMN(BM26),ROW(BM26))="x",'Capacity Backing (Hide)2'!BN$9,0)</f>
        <v>0</v>
      </c>
      <c r="BO38" cm="1">
        <f t="array" ref="BO38">IF(INDEX('Capacity Summary'!$H$36:$BG$136,COLUMN(BN26),ROW(BN26))="x",'Capacity Backing (Hide)2'!BO$9,0)</f>
        <v>0</v>
      </c>
      <c r="BP38" cm="1">
        <f t="array" ref="BP38">IF(INDEX('Capacity Summary'!$H$36:$BG$136,COLUMN(BO26),ROW(BO26))="x",'Capacity Backing (Hide)2'!BP$9,0)</f>
        <v>0</v>
      </c>
      <c r="BQ38" cm="1">
        <f t="array" ref="BQ38">IF(INDEX('Capacity Summary'!$H$36:$BG$136,COLUMN(BP26),ROW(BP26))="x",'Capacity Backing (Hide)2'!BQ$9,0)</f>
        <v>0</v>
      </c>
      <c r="BR38" cm="1">
        <f t="array" ref="BR38">IF(INDEX('Capacity Summary'!$H$36:$BG$136,COLUMN(BQ26),ROW(BQ26))="x",'Capacity Backing (Hide)2'!BR$9,0)</f>
        <v>0</v>
      </c>
      <c r="BS38" cm="1">
        <f t="array" ref="BS38">IF(INDEX('Capacity Summary'!$H$36:$BG$136,COLUMN(BR26),ROW(BR26))="x",'Capacity Backing (Hide)2'!BS$9,0)</f>
        <v>0</v>
      </c>
      <c r="BT38" cm="1">
        <f t="array" ref="BT38">IF(INDEX('Capacity Summary'!$H$36:$BG$136,COLUMN(BS26),ROW(BS26))="x",'Capacity Backing (Hide)2'!BT$9,0)</f>
        <v>0</v>
      </c>
      <c r="BU38" cm="1">
        <f t="array" ref="BU38">IF(INDEX('Capacity Summary'!$H$36:$BG$136,COLUMN(BT26),ROW(BT26))="x",'Capacity Backing (Hide)2'!BU$9,0)</f>
        <v>0</v>
      </c>
      <c r="BV38" cm="1">
        <f t="array" ref="BV38">IF(INDEX('Capacity Summary'!$H$36:$BG$136,COLUMN(BU26),ROW(BU26))="x",'Capacity Backing (Hide)2'!BV$9,0)</f>
        <v>0</v>
      </c>
      <c r="BW38" cm="1">
        <f t="array" ref="BW38">IF(INDEX('Capacity Summary'!$H$36:$BG$136,COLUMN(BV26),ROW(BV26))="x",'Capacity Backing (Hide)2'!BW$9,0)</f>
        <v>0</v>
      </c>
      <c r="BX38" cm="1">
        <f t="array" ref="BX38">IF(INDEX('Capacity Summary'!$H$36:$BG$136,COLUMN(BW26),ROW(BW26))="x",'Capacity Backing (Hide)2'!BX$9,0)</f>
        <v>0</v>
      </c>
      <c r="BY38" cm="1">
        <f t="array" ref="BY38">IF(INDEX('Capacity Summary'!$H$36:$BG$136,COLUMN(BX26),ROW(BX26))="x",'Capacity Backing (Hide)2'!BY$9,0)</f>
        <v>0</v>
      </c>
      <c r="BZ38" cm="1">
        <f t="array" ref="BZ38">IF(INDEX('Capacity Summary'!$H$36:$BG$136,COLUMN(BY26),ROW(BY26))="x",'Capacity Backing (Hide)2'!BZ$9,0)</f>
        <v>0</v>
      </c>
      <c r="CA38" cm="1">
        <f t="array" ref="CA38">IF(INDEX('Capacity Summary'!$H$36:$BG$136,COLUMN(BZ26),ROW(BZ26))="x",'Capacity Backing (Hide)2'!CA$9,0)</f>
        <v>0</v>
      </c>
      <c r="CB38" cm="1">
        <f t="array" ref="CB38">IF(INDEX('Capacity Summary'!$H$36:$BG$136,COLUMN(CA26),ROW(CA26))="x",'Capacity Backing (Hide)2'!CB$9,0)</f>
        <v>0</v>
      </c>
      <c r="CC38" cm="1">
        <f t="array" ref="CC38">IF(INDEX('Capacity Summary'!$H$36:$BG$136,COLUMN(CB26),ROW(CB26))="x",'Capacity Backing (Hide)2'!CC$9,0)</f>
        <v>0</v>
      </c>
      <c r="CD38" cm="1">
        <f t="array" ref="CD38">IF(INDEX('Capacity Summary'!$H$36:$BG$136,COLUMN(CC26),ROW(CC26))="x",'Capacity Backing (Hide)2'!CD$9,0)</f>
        <v>0</v>
      </c>
      <c r="CE38" cm="1">
        <f t="array" ref="CE38">IF(INDEX('Capacity Summary'!$H$36:$BG$136,COLUMN(CD26),ROW(CD26))="x",'Capacity Backing (Hide)2'!CE$9,0)</f>
        <v>0</v>
      </c>
      <c r="CF38" cm="1">
        <f t="array" ref="CF38">IF(INDEX('Capacity Summary'!$H$36:$BG$136,COLUMN(CE26),ROW(CE26))="x",'Capacity Backing (Hide)2'!CF$9,0)</f>
        <v>0</v>
      </c>
      <c r="CG38" cm="1">
        <f t="array" ref="CG38">IF(INDEX('Capacity Summary'!$H$36:$BG$136,COLUMN(CF26),ROW(CF26))="x",'Capacity Backing (Hide)2'!CG$9,0)</f>
        <v>0</v>
      </c>
      <c r="CH38" cm="1">
        <f t="array" ref="CH38">IF(INDEX('Capacity Summary'!$H$36:$BG$136,COLUMN(CG26),ROW(CG26))="x",'Capacity Backing (Hide)2'!CH$9,0)</f>
        <v>0</v>
      </c>
      <c r="CI38" cm="1">
        <f t="array" ref="CI38">IF(INDEX('Capacity Summary'!$H$36:$BG$136,COLUMN(CH26),ROW(CH26))="x",'Capacity Backing (Hide)2'!CI$9,0)</f>
        <v>0</v>
      </c>
      <c r="CJ38" cm="1">
        <f t="array" ref="CJ38">IF(INDEX('Capacity Summary'!$H$36:$BG$136,COLUMN(CI26),ROW(CI26))="x",'Capacity Backing (Hide)2'!CJ$9,0)</f>
        <v>0</v>
      </c>
      <c r="CK38" cm="1">
        <f t="array" ref="CK38">IF(INDEX('Capacity Summary'!$H$36:$BG$136,COLUMN(CJ26),ROW(CJ26))="x",'Capacity Backing (Hide)2'!CK$9,0)</f>
        <v>0</v>
      </c>
      <c r="CL38" cm="1">
        <f t="array" ref="CL38">IF(INDEX('Capacity Summary'!$H$36:$BG$136,COLUMN(CK26),ROW(CK26))="x",'Capacity Backing (Hide)2'!CL$9,0)</f>
        <v>0</v>
      </c>
      <c r="CM38" cm="1">
        <f t="array" ref="CM38">IF(INDEX('Capacity Summary'!$H$36:$BG$136,COLUMN(CL26),ROW(CL26))="x",'Capacity Backing (Hide)2'!CM$9,0)</f>
        <v>0</v>
      </c>
      <c r="CN38" cm="1">
        <f t="array" ref="CN38">IF(INDEX('Capacity Summary'!$H$36:$BG$136,COLUMN(CM26),ROW(CM26))="x",'Capacity Backing (Hide)2'!CN$9,0)</f>
        <v>0</v>
      </c>
      <c r="CO38" cm="1">
        <f t="array" ref="CO38">IF(INDEX('Capacity Summary'!$H$36:$BG$136,COLUMN(CN26),ROW(CN26))="x",'Capacity Backing (Hide)2'!CO$9,0)</f>
        <v>0</v>
      </c>
      <c r="CP38" cm="1">
        <f t="array" ref="CP38">IF(INDEX('Capacity Summary'!$H$36:$BG$136,COLUMN(CO26),ROW(CO26))="x",'Capacity Backing (Hide)2'!CP$9,0)</f>
        <v>0</v>
      </c>
      <c r="CQ38" cm="1">
        <f t="array" ref="CQ38">IF(INDEX('Capacity Summary'!$H$36:$BG$136,COLUMN(CP26),ROW(CP26))="x",'Capacity Backing (Hide)2'!CQ$9,0)</f>
        <v>0</v>
      </c>
      <c r="CR38" cm="1">
        <f t="array" ref="CR38">IF(INDEX('Capacity Summary'!$H$36:$BG$136,COLUMN(CQ26),ROW(CQ26))="x",'Capacity Backing (Hide)2'!CR$9,0)</f>
        <v>0</v>
      </c>
      <c r="CS38" cm="1">
        <f t="array" ref="CS38">IF(INDEX('Capacity Summary'!$H$36:$BG$136,COLUMN(CR26),ROW(CR26))="x",'Capacity Backing (Hide)2'!CS$9,0)</f>
        <v>0</v>
      </c>
      <c r="CT38" cm="1">
        <f t="array" ref="CT38">IF(INDEX('Capacity Summary'!$H$36:$BG$136,COLUMN(CS26),ROW(CS26))="x",'Capacity Backing (Hide)2'!CT$9,0)</f>
        <v>0</v>
      </c>
      <c r="CU38" cm="1">
        <f t="array" ref="CU38">IF(INDEX('Capacity Summary'!$H$36:$BG$136,COLUMN(CT26),ROW(CT26))="x",'Capacity Backing (Hide)2'!CU$9,0)</f>
        <v>0</v>
      </c>
      <c r="CV38" cm="1">
        <f t="array" ref="CV38">IF(INDEX('Capacity Summary'!$H$36:$BG$136,COLUMN(CU26),ROW(CU26))="x",'Capacity Backing (Hide)2'!CV$9,0)</f>
        <v>0</v>
      </c>
      <c r="CW38" cm="1">
        <f t="array" ref="CW38">IF(INDEX('Capacity Summary'!$H$36:$BG$136,COLUMN(CV26),ROW(CV26))="x",'Capacity Backing (Hide)2'!CW$9,0)</f>
        <v>0</v>
      </c>
    </row>
    <row r="39" spans="1:101" x14ac:dyDescent="0.25">
      <c r="A39" s="2">
        <f ca="1">'Required Capacity (Hide)'!E31</f>
        <v>44410</v>
      </c>
      <c r="B39" cm="1">
        <f t="array" ref="B39">IF(INDEX('Capacity Summary'!$H$36:$BG$136,COLUMN(A27),ROW(A27))="x",'Capacity Backing (Hide)2'!B$9,0)</f>
        <v>0</v>
      </c>
      <c r="C39" cm="1">
        <f t="array" ref="C39">IF(INDEX('Capacity Summary'!$H$36:$BG$136,COLUMN(B27),ROW(B27))="x",'Capacity Backing (Hide)2'!C$9,0)</f>
        <v>0</v>
      </c>
      <c r="D39" cm="1">
        <f t="array" ref="D39">IF(INDEX('Capacity Summary'!$H$36:$BG$136,COLUMN(C27),ROW(C27))="x",'Capacity Backing (Hide)2'!D$9,0)</f>
        <v>0</v>
      </c>
      <c r="E39" cm="1">
        <f t="array" ref="E39">IF(INDEX('Capacity Summary'!$H$36:$BG$136,COLUMN(D27),ROW(D27))="x",'Capacity Backing (Hide)2'!E$9,0)</f>
        <v>0</v>
      </c>
      <c r="F39" cm="1">
        <f t="array" ref="F39">IF(INDEX('Capacity Summary'!$H$36:$BG$136,COLUMN(E27),ROW(E27))="x",'Capacity Backing (Hide)2'!F$9,0)</f>
        <v>0</v>
      </c>
      <c r="G39" cm="1">
        <f t="array" ref="G39">IF(INDEX('Capacity Summary'!$H$36:$BG$136,COLUMN(F27),ROW(F27))="x",'Capacity Backing (Hide)2'!G$9,0)</f>
        <v>0</v>
      </c>
      <c r="H39" cm="1">
        <f t="array" ref="H39">IF(INDEX('Capacity Summary'!$H$36:$BG$136,COLUMN(G27),ROW(G27))="x",'Capacity Backing (Hide)2'!H$9,0)</f>
        <v>0</v>
      </c>
      <c r="I39" cm="1">
        <f t="array" ref="I39">IF(INDEX('Capacity Summary'!$H$36:$BG$136,COLUMN(H27),ROW(H27))="x",'Capacity Backing (Hide)2'!I$9,0)</f>
        <v>0</v>
      </c>
      <c r="J39" cm="1">
        <f t="array" ref="J39">IF(INDEX('Capacity Summary'!$H$36:$BG$136,COLUMN(I27),ROW(I27))="x",'Capacity Backing (Hide)2'!J$9,0)</f>
        <v>0</v>
      </c>
      <c r="K39" cm="1">
        <f t="array" ref="K39">IF(INDEX('Capacity Summary'!$H$36:$BG$136,COLUMN(J27),ROW(J27))="x",'Capacity Backing (Hide)2'!K$9,0)</f>
        <v>0</v>
      </c>
      <c r="L39" cm="1">
        <f t="array" ref="L39">IF(INDEX('Capacity Summary'!$H$36:$BG$136,COLUMN(K27),ROW(K27))="x",'Capacity Backing (Hide)2'!L$9,0)</f>
        <v>0</v>
      </c>
      <c r="M39" cm="1">
        <f t="array" ref="M39">IF(INDEX('Capacity Summary'!$H$36:$BG$136,COLUMN(L27),ROW(L27))="x",'Capacity Backing (Hide)2'!M$9,0)</f>
        <v>0</v>
      </c>
      <c r="N39" cm="1">
        <f t="array" ref="N39">IF(INDEX('Capacity Summary'!$H$36:$BG$136,COLUMN(M27),ROW(M27))="x",'Capacity Backing (Hide)2'!N$9,0)</f>
        <v>0</v>
      </c>
      <c r="O39" cm="1">
        <f t="array" ref="O39">IF(INDEX('Capacity Summary'!$H$36:$BG$136,COLUMN(N27),ROW(N27))="x",'Capacity Backing (Hide)2'!O$9,0)</f>
        <v>0</v>
      </c>
      <c r="P39" cm="1">
        <f t="array" ref="P39">IF(INDEX('Capacity Summary'!$H$36:$BG$136,COLUMN(O27),ROW(O27))="x",'Capacity Backing (Hide)2'!P$9,0)</f>
        <v>0</v>
      </c>
      <c r="Q39" cm="1">
        <f t="array" ref="Q39">IF(INDEX('Capacity Summary'!$H$36:$BG$136,COLUMN(P27),ROW(P27))="x",'Capacity Backing (Hide)2'!Q$9,0)</f>
        <v>0</v>
      </c>
      <c r="R39" cm="1">
        <f t="array" ref="R39">IF(INDEX('Capacity Summary'!$H$36:$BG$136,COLUMN(Q27),ROW(Q27))="x",'Capacity Backing (Hide)2'!R$9,0)</f>
        <v>0</v>
      </c>
      <c r="S39" cm="1">
        <f t="array" ref="S39">IF(INDEX('Capacity Summary'!$H$36:$BG$136,COLUMN(R27),ROW(R27))="x",'Capacity Backing (Hide)2'!S$9,0)</f>
        <v>0</v>
      </c>
      <c r="T39" cm="1">
        <f t="array" ref="T39">IF(INDEX('Capacity Summary'!$H$36:$BG$136,COLUMN(S27),ROW(S27))="x",'Capacity Backing (Hide)2'!T$9,0)</f>
        <v>0</v>
      </c>
      <c r="U39" cm="1">
        <f t="array" ref="U39">IF(INDEX('Capacity Summary'!$H$36:$BG$136,COLUMN(T27),ROW(T27))="x",'Capacity Backing (Hide)2'!U$9,0)</f>
        <v>0</v>
      </c>
      <c r="V39" cm="1">
        <f t="array" ref="V39">IF(INDEX('Capacity Summary'!$H$36:$BG$136,COLUMN(U27),ROW(U27))="x",'Capacity Backing (Hide)2'!V$9,0)</f>
        <v>0</v>
      </c>
      <c r="W39" cm="1">
        <f t="array" ref="W39">IF(INDEX('Capacity Summary'!$H$36:$BG$136,COLUMN(V27),ROW(V27))="x",'Capacity Backing (Hide)2'!W$9,0)</f>
        <v>0</v>
      </c>
      <c r="X39" cm="1">
        <f t="array" ref="X39">IF(INDEX('Capacity Summary'!$H$36:$BG$136,COLUMN(W27),ROW(W27))="x",'Capacity Backing (Hide)2'!X$9,0)</f>
        <v>0</v>
      </c>
      <c r="Y39" cm="1">
        <f t="array" ref="Y39">IF(INDEX('Capacity Summary'!$H$36:$BG$136,COLUMN(X27),ROW(X27))="x",'Capacity Backing (Hide)2'!Y$9,0)</f>
        <v>0</v>
      </c>
      <c r="Z39" cm="1">
        <f t="array" ref="Z39">IF(INDEX('Capacity Summary'!$H$36:$BG$136,COLUMN(Y27),ROW(Y27))="x",'Capacity Backing (Hide)2'!Z$9,0)</f>
        <v>0</v>
      </c>
      <c r="AA39" cm="1">
        <f t="array" ref="AA39">IF(INDEX('Capacity Summary'!$H$36:$BG$136,COLUMN(Z27),ROW(Z27))="x",'Capacity Backing (Hide)2'!AA$9,0)</f>
        <v>0</v>
      </c>
      <c r="AB39" cm="1">
        <f t="array" ref="AB39">IF(INDEX('Capacity Summary'!$H$36:$BG$136,COLUMN(AA27),ROW(AA27))="x",'Capacity Backing (Hide)2'!AB$9,0)</f>
        <v>0</v>
      </c>
      <c r="AC39" cm="1">
        <f t="array" ref="AC39">IF(INDEX('Capacity Summary'!$H$36:$BG$136,COLUMN(AB27),ROW(AB27))="x",'Capacity Backing (Hide)2'!AC$9,0)</f>
        <v>0</v>
      </c>
      <c r="AD39" cm="1">
        <f t="array" ref="AD39">IF(INDEX('Capacity Summary'!$H$36:$BG$136,COLUMN(AC27),ROW(AC27))="x",'Capacity Backing (Hide)2'!AD$9,0)</f>
        <v>0</v>
      </c>
      <c r="AE39" cm="1">
        <f t="array" ref="AE39">IF(INDEX('Capacity Summary'!$H$36:$BG$136,COLUMN(AD27),ROW(AD27))="x",'Capacity Backing (Hide)2'!AE$9,0)</f>
        <v>0</v>
      </c>
      <c r="AF39" cm="1">
        <f t="array" ref="AF39">IF(INDEX('Capacity Summary'!$H$36:$BG$136,COLUMN(AE27),ROW(AE27))="x",'Capacity Backing (Hide)2'!AF$9,0)</f>
        <v>0</v>
      </c>
      <c r="AG39" cm="1">
        <f t="array" ref="AG39">IF(INDEX('Capacity Summary'!$H$36:$BG$136,COLUMN(AF27),ROW(AF27))="x",'Capacity Backing (Hide)2'!AG$9,0)</f>
        <v>0</v>
      </c>
      <c r="AH39" cm="1">
        <f t="array" ref="AH39">IF(INDEX('Capacity Summary'!$H$36:$BG$136,COLUMN(AG27),ROW(AG27))="x",'Capacity Backing (Hide)2'!AH$9,0)</f>
        <v>0</v>
      </c>
      <c r="AI39" cm="1">
        <f t="array" ref="AI39">IF(INDEX('Capacity Summary'!$H$36:$BG$136,COLUMN(AH27),ROW(AH27))="x",'Capacity Backing (Hide)2'!AI$9,0)</f>
        <v>0</v>
      </c>
      <c r="AJ39" cm="1">
        <f t="array" ref="AJ39">IF(INDEX('Capacity Summary'!$H$36:$BG$136,COLUMN(AI27),ROW(AI27))="x",'Capacity Backing (Hide)2'!AJ$9,0)</f>
        <v>0</v>
      </c>
      <c r="AK39" cm="1">
        <f t="array" ref="AK39">IF(INDEX('Capacity Summary'!$H$36:$BG$136,COLUMN(AJ27),ROW(AJ27))="x",'Capacity Backing (Hide)2'!AK$9,0)</f>
        <v>0</v>
      </c>
      <c r="AL39" cm="1">
        <f t="array" ref="AL39">IF(INDEX('Capacity Summary'!$H$36:$BG$136,COLUMN(AK27),ROW(AK27))="x",'Capacity Backing (Hide)2'!AL$9,0)</f>
        <v>0</v>
      </c>
      <c r="AM39" cm="1">
        <f t="array" ref="AM39">IF(INDEX('Capacity Summary'!$H$36:$BG$136,COLUMN(AL27),ROW(AL27))="x",'Capacity Backing (Hide)2'!AM$9,0)</f>
        <v>0</v>
      </c>
      <c r="AN39" cm="1">
        <f t="array" ref="AN39">IF(INDEX('Capacity Summary'!$H$36:$BG$136,COLUMN(AM27),ROW(AM27))="x",'Capacity Backing (Hide)2'!AN$9,0)</f>
        <v>0</v>
      </c>
      <c r="AO39" cm="1">
        <f t="array" ref="AO39">IF(INDEX('Capacity Summary'!$H$36:$BG$136,COLUMN(AN27),ROW(AN27))="x",'Capacity Backing (Hide)2'!AO$9,0)</f>
        <v>0</v>
      </c>
      <c r="AP39" cm="1">
        <f t="array" ref="AP39">IF(INDEX('Capacity Summary'!$H$36:$BG$136,COLUMN(AO27),ROW(AO27))="x",'Capacity Backing (Hide)2'!AP$9,0)</f>
        <v>0</v>
      </c>
      <c r="AQ39" cm="1">
        <f t="array" ref="AQ39">IF(INDEX('Capacity Summary'!$H$36:$BG$136,COLUMN(AP27),ROW(AP27))="x",'Capacity Backing (Hide)2'!AQ$9,0)</f>
        <v>0</v>
      </c>
      <c r="AR39" cm="1">
        <f t="array" ref="AR39">IF(INDEX('Capacity Summary'!$H$36:$BG$136,COLUMN(AQ27),ROW(AQ27))="x",'Capacity Backing (Hide)2'!AR$9,0)</f>
        <v>0</v>
      </c>
      <c r="AS39" cm="1">
        <f t="array" ref="AS39">IF(INDEX('Capacity Summary'!$H$36:$BG$136,COLUMN(AR27),ROW(AR27))="x",'Capacity Backing (Hide)2'!AS$9,0)</f>
        <v>0</v>
      </c>
      <c r="AT39" cm="1">
        <f t="array" ref="AT39">IF(INDEX('Capacity Summary'!$H$36:$BG$136,COLUMN(AS27),ROW(AS27))="x",'Capacity Backing (Hide)2'!AT$9,0)</f>
        <v>0</v>
      </c>
      <c r="AU39" cm="1">
        <f t="array" ref="AU39">IF(INDEX('Capacity Summary'!$H$36:$BG$136,COLUMN(AT27),ROW(AT27))="x",'Capacity Backing (Hide)2'!AU$9,0)</f>
        <v>0</v>
      </c>
      <c r="AV39" cm="1">
        <f t="array" ref="AV39">IF(INDEX('Capacity Summary'!$H$36:$BG$136,COLUMN(AU27),ROW(AU27))="x",'Capacity Backing (Hide)2'!AV$9,0)</f>
        <v>0</v>
      </c>
      <c r="AW39" cm="1">
        <f t="array" ref="AW39">IF(INDEX('Capacity Summary'!$H$36:$BG$136,COLUMN(AV27),ROW(AV27))="x",'Capacity Backing (Hide)2'!AW$9,0)</f>
        <v>0</v>
      </c>
      <c r="AX39" cm="1">
        <f t="array" ref="AX39">IF(INDEX('Capacity Summary'!$H$36:$BG$136,COLUMN(AW27),ROW(AW27))="x",'Capacity Backing (Hide)2'!AX$9,0)</f>
        <v>0</v>
      </c>
      <c r="AY39" cm="1">
        <f t="array" ref="AY39">IF(INDEX('Capacity Summary'!$H$36:$BG$136,COLUMN(AX27),ROW(AX27))="x",'Capacity Backing (Hide)2'!AY$9,0)</f>
        <v>0</v>
      </c>
      <c r="AZ39" cm="1">
        <f t="array" ref="AZ39">IF(INDEX('Capacity Summary'!$H$36:$BG$136,COLUMN(AY27),ROW(AY27))="x",'Capacity Backing (Hide)2'!AZ$9,0)</f>
        <v>0</v>
      </c>
      <c r="BA39" cm="1">
        <f t="array" ref="BA39">IF(INDEX('Capacity Summary'!$H$36:$BG$136,COLUMN(AZ27),ROW(AZ27))="x",'Capacity Backing (Hide)2'!BA$9,0)</f>
        <v>0</v>
      </c>
      <c r="BB39" cm="1">
        <f t="array" ref="BB39">IF(INDEX('Capacity Summary'!$H$36:$BG$136,COLUMN(BA27),ROW(BA27))="x",'Capacity Backing (Hide)2'!BB$9,0)</f>
        <v>0</v>
      </c>
      <c r="BC39" cm="1">
        <f t="array" ref="BC39">IF(INDEX('Capacity Summary'!$H$36:$BG$136,COLUMN(BB27),ROW(BB27))="x",'Capacity Backing (Hide)2'!BC$9,0)</f>
        <v>0</v>
      </c>
      <c r="BD39" cm="1">
        <f t="array" ref="BD39">IF(INDEX('Capacity Summary'!$H$36:$BG$136,COLUMN(BC27),ROW(BC27))="x",'Capacity Backing (Hide)2'!BD$9,0)</f>
        <v>0</v>
      </c>
      <c r="BE39" cm="1">
        <f t="array" ref="BE39">IF(INDEX('Capacity Summary'!$H$36:$BG$136,COLUMN(BD27),ROW(BD27))="x",'Capacity Backing (Hide)2'!BE$9,0)</f>
        <v>0</v>
      </c>
      <c r="BF39" cm="1">
        <f t="array" ref="BF39">IF(INDEX('Capacity Summary'!$H$36:$BG$136,COLUMN(BE27),ROW(BE27))="x",'Capacity Backing (Hide)2'!BF$9,0)</f>
        <v>0</v>
      </c>
      <c r="BG39" cm="1">
        <f t="array" ref="BG39">IF(INDEX('Capacity Summary'!$H$36:$BG$136,COLUMN(BF27),ROW(BF27))="x",'Capacity Backing (Hide)2'!BG$9,0)</f>
        <v>0</v>
      </c>
      <c r="BH39" cm="1">
        <f t="array" ref="BH39">IF(INDEX('Capacity Summary'!$H$36:$BG$136,COLUMN(BG27),ROW(BG27))="x",'Capacity Backing (Hide)2'!BH$9,0)</f>
        <v>0</v>
      </c>
      <c r="BI39" cm="1">
        <f t="array" ref="BI39">IF(INDEX('Capacity Summary'!$H$36:$BG$136,COLUMN(BH27),ROW(BH27))="x",'Capacity Backing (Hide)2'!BI$9,0)</f>
        <v>0</v>
      </c>
      <c r="BJ39" cm="1">
        <f t="array" ref="BJ39">IF(INDEX('Capacity Summary'!$H$36:$BG$136,COLUMN(BI27),ROW(BI27))="x",'Capacity Backing (Hide)2'!BJ$9,0)</f>
        <v>0</v>
      </c>
      <c r="BK39" cm="1">
        <f t="array" ref="BK39">IF(INDEX('Capacity Summary'!$H$36:$BG$136,COLUMN(BJ27),ROW(BJ27))="x",'Capacity Backing (Hide)2'!BK$9,0)</f>
        <v>0</v>
      </c>
      <c r="BL39" cm="1">
        <f t="array" ref="BL39">IF(INDEX('Capacity Summary'!$H$36:$BG$136,COLUMN(BK27),ROW(BK27))="x",'Capacity Backing (Hide)2'!BL$9,0)</f>
        <v>0</v>
      </c>
      <c r="BM39" cm="1">
        <f t="array" ref="BM39">IF(INDEX('Capacity Summary'!$H$36:$BG$136,COLUMN(BL27),ROW(BL27))="x",'Capacity Backing (Hide)2'!BM$9,0)</f>
        <v>0</v>
      </c>
      <c r="BN39" cm="1">
        <f t="array" ref="BN39">IF(INDEX('Capacity Summary'!$H$36:$BG$136,COLUMN(BM27),ROW(BM27))="x",'Capacity Backing (Hide)2'!BN$9,0)</f>
        <v>0</v>
      </c>
      <c r="BO39" cm="1">
        <f t="array" ref="BO39">IF(INDEX('Capacity Summary'!$H$36:$BG$136,COLUMN(BN27),ROW(BN27))="x",'Capacity Backing (Hide)2'!BO$9,0)</f>
        <v>0</v>
      </c>
      <c r="BP39" cm="1">
        <f t="array" ref="BP39">IF(INDEX('Capacity Summary'!$H$36:$BG$136,COLUMN(BO27),ROW(BO27))="x",'Capacity Backing (Hide)2'!BP$9,0)</f>
        <v>0</v>
      </c>
      <c r="BQ39" cm="1">
        <f t="array" ref="BQ39">IF(INDEX('Capacity Summary'!$H$36:$BG$136,COLUMN(BP27),ROW(BP27))="x",'Capacity Backing (Hide)2'!BQ$9,0)</f>
        <v>0</v>
      </c>
      <c r="BR39" cm="1">
        <f t="array" ref="BR39">IF(INDEX('Capacity Summary'!$H$36:$BG$136,COLUMN(BQ27),ROW(BQ27))="x",'Capacity Backing (Hide)2'!BR$9,0)</f>
        <v>0</v>
      </c>
      <c r="BS39" cm="1">
        <f t="array" ref="BS39">IF(INDEX('Capacity Summary'!$H$36:$BG$136,COLUMN(BR27),ROW(BR27))="x",'Capacity Backing (Hide)2'!BS$9,0)</f>
        <v>0</v>
      </c>
      <c r="BT39" cm="1">
        <f t="array" ref="BT39">IF(INDEX('Capacity Summary'!$H$36:$BG$136,COLUMN(BS27),ROW(BS27))="x",'Capacity Backing (Hide)2'!BT$9,0)</f>
        <v>0</v>
      </c>
      <c r="BU39" cm="1">
        <f t="array" ref="BU39">IF(INDEX('Capacity Summary'!$H$36:$BG$136,COLUMN(BT27),ROW(BT27))="x",'Capacity Backing (Hide)2'!BU$9,0)</f>
        <v>0</v>
      </c>
      <c r="BV39" cm="1">
        <f t="array" ref="BV39">IF(INDEX('Capacity Summary'!$H$36:$BG$136,COLUMN(BU27),ROW(BU27))="x",'Capacity Backing (Hide)2'!BV$9,0)</f>
        <v>0</v>
      </c>
      <c r="BW39" cm="1">
        <f t="array" ref="BW39">IF(INDEX('Capacity Summary'!$H$36:$BG$136,COLUMN(BV27),ROW(BV27))="x",'Capacity Backing (Hide)2'!BW$9,0)</f>
        <v>0</v>
      </c>
      <c r="BX39" cm="1">
        <f t="array" ref="BX39">IF(INDEX('Capacity Summary'!$H$36:$BG$136,COLUMN(BW27),ROW(BW27))="x",'Capacity Backing (Hide)2'!BX$9,0)</f>
        <v>0</v>
      </c>
      <c r="BY39" cm="1">
        <f t="array" ref="BY39">IF(INDEX('Capacity Summary'!$H$36:$BG$136,COLUMN(BX27),ROW(BX27))="x",'Capacity Backing (Hide)2'!BY$9,0)</f>
        <v>0</v>
      </c>
      <c r="BZ39" cm="1">
        <f t="array" ref="BZ39">IF(INDEX('Capacity Summary'!$H$36:$BG$136,COLUMN(BY27),ROW(BY27))="x",'Capacity Backing (Hide)2'!BZ$9,0)</f>
        <v>0</v>
      </c>
      <c r="CA39" cm="1">
        <f t="array" ref="CA39">IF(INDEX('Capacity Summary'!$H$36:$BG$136,COLUMN(BZ27),ROW(BZ27))="x",'Capacity Backing (Hide)2'!CA$9,0)</f>
        <v>0</v>
      </c>
      <c r="CB39" cm="1">
        <f t="array" ref="CB39">IF(INDEX('Capacity Summary'!$H$36:$BG$136,COLUMN(CA27),ROW(CA27))="x",'Capacity Backing (Hide)2'!CB$9,0)</f>
        <v>0</v>
      </c>
      <c r="CC39" cm="1">
        <f t="array" ref="CC39">IF(INDEX('Capacity Summary'!$H$36:$BG$136,COLUMN(CB27),ROW(CB27))="x",'Capacity Backing (Hide)2'!CC$9,0)</f>
        <v>0</v>
      </c>
      <c r="CD39" cm="1">
        <f t="array" ref="CD39">IF(INDEX('Capacity Summary'!$H$36:$BG$136,COLUMN(CC27),ROW(CC27))="x",'Capacity Backing (Hide)2'!CD$9,0)</f>
        <v>0</v>
      </c>
      <c r="CE39" cm="1">
        <f t="array" ref="CE39">IF(INDEX('Capacity Summary'!$H$36:$BG$136,COLUMN(CD27),ROW(CD27))="x",'Capacity Backing (Hide)2'!CE$9,0)</f>
        <v>0</v>
      </c>
      <c r="CF39" cm="1">
        <f t="array" ref="CF39">IF(INDEX('Capacity Summary'!$H$36:$BG$136,COLUMN(CE27),ROW(CE27))="x",'Capacity Backing (Hide)2'!CF$9,0)</f>
        <v>0</v>
      </c>
      <c r="CG39" cm="1">
        <f t="array" ref="CG39">IF(INDEX('Capacity Summary'!$H$36:$BG$136,COLUMN(CF27),ROW(CF27))="x",'Capacity Backing (Hide)2'!CG$9,0)</f>
        <v>0</v>
      </c>
      <c r="CH39" cm="1">
        <f t="array" ref="CH39">IF(INDEX('Capacity Summary'!$H$36:$BG$136,COLUMN(CG27),ROW(CG27))="x",'Capacity Backing (Hide)2'!CH$9,0)</f>
        <v>0</v>
      </c>
      <c r="CI39" cm="1">
        <f t="array" ref="CI39">IF(INDEX('Capacity Summary'!$H$36:$BG$136,COLUMN(CH27),ROW(CH27))="x",'Capacity Backing (Hide)2'!CI$9,0)</f>
        <v>0</v>
      </c>
      <c r="CJ39" cm="1">
        <f t="array" ref="CJ39">IF(INDEX('Capacity Summary'!$H$36:$BG$136,COLUMN(CI27),ROW(CI27))="x",'Capacity Backing (Hide)2'!CJ$9,0)</f>
        <v>0</v>
      </c>
      <c r="CK39" cm="1">
        <f t="array" ref="CK39">IF(INDEX('Capacity Summary'!$H$36:$BG$136,COLUMN(CJ27),ROW(CJ27))="x",'Capacity Backing (Hide)2'!CK$9,0)</f>
        <v>0</v>
      </c>
      <c r="CL39" cm="1">
        <f t="array" ref="CL39">IF(INDEX('Capacity Summary'!$H$36:$BG$136,COLUMN(CK27),ROW(CK27))="x",'Capacity Backing (Hide)2'!CL$9,0)</f>
        <v>0</v>
      </c>
      <c r="CM39" cm="1">
        <f t="array" ref="CM39">IF(INDEX('Capacity Summary'!$H$36:$BG$136,COLUMN(CL27),ROW(CL27))="x",'Capacity Backing (Hide)2'!CM$9,0)</f>
        <v>0</v>
      </c>
      <c r="CN39" cm="1">
        <f t="array" ref="CN39">IF(INDEX('Capacity Summary'!$H$36:$BG$136,COLUMN(CM27),ROW(CM27))="x",'Capacity Backing (Hide)2'!CN$9,0)</f>
        <v>0</v>
      </c>
      <c r="CO39" cm="1">
        <f t="array" ref="CO39">IF(INDEX('Capacity Summary'!$H$36:$BG$136,COLUMN(CN27),ROW(CN27))="x",'Capacity Backing (Hide)2'!CO$9,0)</f>
        <v>0</v>
      </c>
      <c r="CP39" cm="1">
        <f t="array" ref="CP39">IF(INDEX('Capacity Summary'!$H$36:$BG$136,COLUMN(CO27),ROW(CO27))="x",'Capacity Backing (Hide)2'!CP$9,0)</f>
        <v>0</v>
      </c>
      <c r="CQ39" cm="1">
        <f t="array" ref="CQ39">IF(INDEX('Capacity Summary'!$H$36:$BG$136,COLUMN(CP27),ROW(CP27))="x",'Capacity Backing (Hide)2'!CQ$9,0)</f>
        <v>0</v>
      </c>
      <c r="CR39" cm="1">
        <f t="array" ref="CR39">IF(INDEX('Capacity Summary'!$H$36:$BG$136,COLUMN(CQ27),ROW(CQ27))="x",'Capacity Backing (Hide)2'!CR$9,0)</f>
        <v>0</v>
      </c>
      <c r="CS39" cm="1">
        <f t="array" ref="CS39">IF(INDEX('Capacity Summary'!$H$36:$BG$136,COLUMN(CR27),ROW(CR27))="x",'Capacity Backing (Hide)2'!CS$9,0)</f>
        <v>0</v>
      </c>
      <c r="CT39" cm="1">
        <f t="array" ref="CT39">IF(INDEX('Capacity Summary'!$H$36:$BG$136,COLUMN(CS27),ROW(CS27))="x",'Capacity Backing (Hide)2'!CT$9,0)</f>
        <v>0</v>
      </c>
      <c r="CU39" cm="1">
        <f t="array" ref="CU39">IF(INDEX('Capacity Summary'!$H$36:$BG$136,COLUMN(CT27),ROW(CT27))="x",'Capacity Backing (Hide)2'!CU$9,0)</f>
        <v>0</v>
      </c>
      <c r="CV39" cm="1">
        <f t="array" ref="CV39">IF(INDEX('Capacity Summary'!$H$36:$BG$136,COLUMN(CU27),ROW(CU27))="x",'Capacity Backing (Hide)2'!CV$9,0)</f>
        <v>0</v>
      </c>
      <c r="CW39" cm="1">
        <f t="array" ref="CW39">IF(INDEX('Capacity Summary'!$H$36:$BG$136,COLUMN(CV27),ROW(CV27))="x",'Capacity Backing (Hide)2'!CW$9,0)</f>
        <v>0</v>
      </c>
    </row>
    <row r="40" spans="1:101" x14ac:dyDescent="0.25">
      <c r="A40" s="2">
        <f ca="1">'Required Capacity (Hide)'!E32</f>
        <v>44417</v>
      </c>
      <c r="B40" cm="1">
        <f t="array" ref="B40">IF(INDEX('Capacity Summary'!$H$36:$BG$136,COLUMN(A28),ROW(A28))="x",'Capacity Backing (Hide)2'!B$9,0)</f>
        <v>0</v>
      </c>
      <c r="C40" cm="1">
        <f t="array" ref="C40">IF(INDEX('Capacity Summary'!$H$36:$BG$136,COLUMN(B28),ROW(B28))="x",'Capacity Backing (Hide)2'!C$9,0)</f>
        <v>0</v>
      </c>
      <c r="D40" cm="1">
        <f t="array" ref="D40">IF(INDEX('Capacity Summary'!$H$36:$BG$136,COLUMN(C28),ROW(C28))="x",'Capacity Backing (Hide)2'!D$9,0)</f>
        <v>0</v>
      </c>
      <c r="E40" cm="1">
        <f t="array" ref="E40">IF(INDEX('Capacity Summary'!$H$36:$BG$136,COLUMN(D28),ROW(D28))="x",'Capacity Backing (Hide)2'!E$9,0)</f>
        <v>0</v>
      </c>
      <c r="F40" cm="1">
        <f t="array" ref="F40">IF(INDEX('Capacity Summary'!$H$36:$BG$136,COLUMN(E28),ROW(E28))="x",'Capacity Backing (Hide)2'!F$9,0)</f>
        <v>0</v>
      </c>
      <c r="G40" cm="1">
        <f t="array" ref="G40">IF(INDEX('Capacity Summary'!$H$36:$BG$136,COLUMN(F28),ROW(F28))="x",'Capacity Backing (Hide)2'!G$9,0)</f>
        <v>0</v>
      </c>
      <c r="H40" cm="1">
        <f t="array" ref="H40">IF(INDEX('Capacity Summary'!$H$36:$BG$136,COLUMN(G28),ROW(G28))="x",'Capacity Backing (Hide)2'!H$9,0)</f>
        <v>0</v>
      </c>
      <c r="I40" cm="1">
        <f t="array" ref="I40">IF(INDEX('Capacity Summary'!$H$36:$BG$136,COLUMN(H28),ROW(H28))="x",'Capacity Backing (Hide)2'!I$9,0)</f>
        <v>0</v>
      </c>
      <c r="J40" cm="1">
        <f t="array" ref="J40">IF(INDEX('Capacity Summary'!$H$36:$BG$136,COLUMN(I28),ROW(I28))="x",'Capacity Backing (Hide)2'!J$9,0)</f>
        <v>0</v>
      </c>
      <c r="K40" cm="1">
        <f t="array" ref="K40">IF(INDEX('Capacity Summary'!$H$36:$BG$136,COLUMN(J28),ROW(J28))="x",'Capacity Backing (Hide)2'!K$9,0)</f>
        <v>0</v>
      </c>
      <c r="L40" cm="1">
        <f t="array" ref="L40">IF(INDEX('Capacity Summary'!$H$36:$BG$136,COLUMN(K28),ROW(K28))="x",'Capacity Backing (Hide)2'!L$9,0)</f>
        <v>0</v>
      </c>
      <c r="M40" cm="1">
        <f t="array" ref="M40">IF(INDEX('Capacity Summary'!$H$36:$BG$136,COLUMN(L28),ROW(L28))="x",'Capacity Backing (Hide)2'!M$9,0)</f>
        <v>0</v>
      </c>
      <c r="N40" cm="1">
        <f t="array" ref="N40">IF(INDEX('Capacity Summary'!$H$36:$BG$136,COLUMN(M28),ROW(M28))="x",'Capacity Backing (Hide)2'!N$9,0)</f>
        <v>0</v>
      </c>
      <c r="O40" cm="1">
        <f t="array" ref="O40">IF(INDEX('Capacity Summary'!$H$36:$BG$136,COLUMN(N28),ROW(N28))="x",'Capacity Backing (Hide)2'!O$9,0)</f>
        <v>0</v>
      </c>
      <c r="P40" cm="1">
        <f t="array" ref="P40">IF(INDEX('Capacity Summary'!$H$36:$BG$136,COLUMN(O28),ROW(O28))="x",'Capacity Backing (Hide)2'!P$9,0)</f>
        <v>0</v>
      </c>
      <c r="Q40" cm="1">
        <f t="array" ref="Q40">IF(INDEX('Capacity Summary'!$H$36:$BG$136,COLUMN(P28),ROW(P28))="x",'Capacity Backing (Hide)2'!Q$9,0)</f>
        <v>0</v>
      </c>
      <c r="R40" cm="1">
        <f t="array" ref="R40">IF(INDEX('Capacity Summary'!$H$36:$BG$136,COLUMN(Q28),ROW(Q28))="x",'Capacity Backing (Hide)2'!R$9,0)</f>
        <v>0</v>
      </c>
      <c r="S40" cm="1">
        <f t="array" ref="S40">IF(INDEX('Capacity Summary'!$H$36:$BG$136,COLUMN(R28),ROW(R28))="x",'Capacity Backing (Hide)2'!S$9,0)</f>
        <v>0</v>
      </c>
      <c r="T40" cm="1">
        <f t="array" ref="T40">IF(INDEX('Capacity Summary'!$H$36:$BG$136,COLUMN(S28),ROW(S28))="x",'Capacity Backing (Hide)2'!T$9,0)</f>
        <v>0</v>
      </c>
      <c r="U40" cm="1">
        <f t="array" ref="U40">IF(INDEX('Capacity Summary'!$H$36:$BG$136,COLUMN(T28),ROW(T28))="x",'Capacity Backing (Hide)2'!U$9,0)</f>
        <v>0</v>
      </c>
      <c r="V40" cm="1">
        <f t="array" ref="V40">IF(INDEX('Capacity Summary'!$H$36:$BG$136,COLUMN(U28),ROW(U28))="x",'Capacity Backing (Hide)2'!V$9,0)</f>
        <v>0</v>
      </c>
      <c r="W40" cm="1">
        <f t="array" ref="W40">IF(INDEX('Capacity Summary'!$H$36:$BG$136,COLUMN(V28),ROW(V28))="x",'Capacity Backing (Hide)2'!W$9,0)</f>
        <v>0</v>
      </c>
      <c r="X40" cm="1">
        <f t="array" ref="X40">IF(INDEX('Capacity Summary'!$H$36:$BG$136,COLUMN(W28),ROW(W28))="x",'Capacity Backing (Hide)2'!X$9,0)</f>
        <v>0</v>
      </c>
      <c r="Y40" cm="1">
        <f t="array" ref="Y40">IF(INDEX('Capacity Summary'!$H$36:$BG$136,COLUMN(X28),ROW(X28))="x",'Capacity Backing (Hide)2'!Y$9,0)</f>
        <v>0</v>
      </c>
      <c r="Z40" cm="1">
        <f t="array" ref="Z40">IF(INDEX('Capacity Summary'!$H$36:$BG$136,COLUMN(Y28),ROW(Y28))="x",'Capacity Backing (Hide)2'!Z$9,0)</f>
        <v>0</v>
      </c>
      <c r="AA40" cm="1">
        <f t="array" ref="AA40">IF(INDEX('Capacity Summary'!$H$36:$BG$136,COLUMN(Z28),ROW(Z28))="x",'Capacity Backing (Hide)2'!AA$9,0)</f>
        <v>0</v>
      </c>
      <c r="AB40" cm="1">
        <f t="array" ref="AB40">IF(INDEX('Capacity Summary'!$H$36:$BG$136,COLUMN(AA28),ROW(AA28))="x",'Capacity Backing (Hide)2'!AB$9,0)</f>
        <v>0</v>
      </c>
      <c r="AC40" cm="1">
        <f t="array" ref="AC40">IF(INDEX('Capacity Summary'!$H$36:$BG$136,COLUMN(AB28),ROW(AB28))="x",'Capacity Backing (Hide)2'!AC$9,0)</f>
        <v>0</v>
      </c>
      <c r="AD40" cm="1">
        <f t="array" ref="AD40">IF(INDEX('Capacity Summary'!$H$36:$BG$136,COLUMN(AC28),ROW(AC28))="x",'Capacity Backing (Hide)2'!AD$9,0)</f>
        <v>0</v>
      </c>
      <c r="AE40" cm="1">
        <f t="array" ref="AE40">IF(INDEX('Capacity Summary'!$H$36:$BG$136,COLUMN(AD28),ROW(AD28))="x",'Capacity Backing (Hide)2'!AE$9,0)</f>
        <v>0</v>
      </c>
      <c r="AF40" cm="1">
        <f t="array" ref="AF40">IF(INDEX('Capacity Summary'!$H$36:$BG$136,COLUMN(AE28),ROW(AE28))="x",'Capacity Backing (Hide)2'!AF$9,0)</f>
        <v>0</v>
      </c>
      <c r="AG40" cm="1">
        <f t="array" ref="AG40">IF(INDEX('Capacity Summary'!$H$36:$BG$136,COLUMN(AF28),ROW(AF28))="x",'Capacity Backing (Hide)2'!AG$9,0)</f>
        <v>0</v>
      </c>
      <c r="AH40" cm="1">
        <f t="array" ref="AH40">IF(INDEX('Capacity Summary'!$H$36:$BG$136,COLUMN(AG28),ROW(AG28))="x",'Capacity Backing (Hide)2'!AH$9,0)</f>
        <v>0</v>
      </c>
      <c r="AI40" cm="1">
        <f t="array" ref="AI40">IF(INDEX('Capacity Summary'!$H$36:$BG$136,COLUMN(AH28),ROW(AH28))="x",'Capacity Backing (Hide)2'!AI$9,0)</f>
        <v>0</v>
      </c>
      <c r="AJ40" cm="1">
        <f t="array" ref="AJ40">IF(INDEX('Capacity Summary'!$H$36:$BG$136,COLUMN(AI28),ROW(AI28))="x",'Capacity Backing (Hide)2'!AJ$9,0)</f>
        <v>0</v>
      </c>
      <c r="AK40" cm="1">
        <f t="array" ref="AK40">IF(INDEX('Capacity Summary'!$H$36:$BG$136,COLUMN(AJ28),ROW(AJ28))="x",'Capacity Backing (Hide)2'!AK$9,0)</f>
        <v>0</v>
      </c>
      <c r="AL40" cm="1">
        <f t="array" ref="AL40">IF(INDEX('Capacity Summary'!$H$36:$BG$136,COLUMN(AK28),ROW(AK28))="x",'Capacity Backing (Hide)2'!AL$9,0)</f>
        <v>0</v>
      </c>
      <c r="AM40" cm="1">
        <f t="array" ref="AM40">IF(INDEX('Capacity Summary'!$H$36:$BG$136,COLUMN(AL28),ROW(AL28))="x",'Capacity Backing (Hide)2'!AM$9,0)</f>
        <v>0</v>
      </c>
      <c r="AN40" cm="1">
        <f t="array" ref="AN40">IF(INDEX('Capacity Summary'!$H$36:$BG$136,COLUMN(AM28),ROW(AM28))="x",'Capacity Backing (Hide)2'!AN$9,0)</f>
        <v>0</v>
      </c>
      <c r="AO40" cm="1">
        <f t="array" ref="AO40">IF(INDEX('Capacity Summary'!$H$36:$BG$136,COLUMN(AN28),ROW(AN28))="x",'Capacity Backing (Hide)2'!AO$9,0)</f>
        <v>0</v>
      </c>
      <c r="AP40" cm="1">
        <f t="array" ref="AP40">IF(INDEX('Capacity Summary'!$H$36:$BG$136,COLUMN(AO28),ROW(AO28))="x",'Capacity Backing (Hide)2'!AP$9,0)</f>
        <v>0</v>
      </c>
      <c r="AQ40" cm="1">
        <f t="array" ref="AQ40">IF(INDEX('Capacity Summary'!$H$36:$BG$136,COLUMN(AP28),ROW(AP28))="x",'Capacity Backing (Hide)2'!AQ$9,0)</f>
        <v>0</v>
      </c>
      <c r="AR40" cm="1">
        <f t="array" ref="AR40">IF(INDEX('Capacity Summary'!$H$36:$BG$136,COLUMN(AQ28),ROW(AQ28))="x",'Capacity Backing (Hide)2'!AR$9,0)</f>
        <v>0</v>
      </c>
      <c r="AS40" cm="1">
        <f t="array" ref="AS40">IF(INDEX('Capacity Summary'!$H$36:$BG$136,COLUMN(AR28),ROW(AR28))="x",'Capacity Backing (Hide)2'!AS$9,0)</f>
        <v>0</v>
      </c>
      <c r="AT40" cm="1">
        <f t="array" ref="AT40">IF(INDEX('Capacity Summary'!$H$36:$BG$136,COLUMN(AS28),ROW(AS28))="x",'Capacity Backing (Hide)2'!AT$9,0)</f>
        <v>0</v>
      </c>
      <c r="AU40" cm="1">
        <f t="array" ref="AU40">IF(INDEX('Capacity Summary'!$H$36:$BG$136,COLUMN(AT28),ROW(AT28))="x",'Capacity Backing (Hide)2'!AU$9,0)</f>
        <v>0</v>
      </c>
      <c r="AV40" cm="1">
        <f t="array" ref="AV40">IF(INDEX('Capacity Summary'!$H$36:$BG$136,COLUMN(AU28),ROW(AU28))="x",'Capacity Backing (Hide)2'!AV$9,0)</f>
        <v>0</v>
      </c>
      <c r="AW40" cm="1">
        <f t="array" ref="AW40">IF(INDEX('Capacity Summary'!$H$36:$BG$136,COLUMN(AV28),ROW(AV28))="x",'Capacity Backing (Hide)2'!AW$9,0)</f>
        <v>0</v>
      </c>
      <c r="AX40" cm="1">
        <f t="array" ref="AX40">IF(INDEX('Capacity Summary'!$H$36:$BG$136,COLUMN(AW28),ROW(AW28))="x",'Capacity Backing (Hide)2'!AX$9,0)</f>
        <v>0</v>
      </c>
      <c r="AY40" cm="1">
        <f t="array" ref="AY40">IF(INDEX('Capacity Summary'!$H$36:$BG$136,COLUMN(AX28),ROW(AX28))="x",'Capacity Backing (Hide)2'!AY$9,0)</f>
        <v>0</v>
      </c>
      <c r="AZ40" cm="1">
        <f t="array" ref="AZ40">IF(INDEX('Capacity Summary'!$H$36:$BG$136,COLUMN(AY28),ROW(AY28))="x",'Capacity Backing (Hide)2'!AZ$9,0)</f>
        <v>0</v>
      </c>
      <c r="BA40" cm="1">
        <f t="array" ref="BA40">IF(INDEX('Capacity Summary'!$H$36:$BG$136,COLUMN(AZ28),ROW(AZ28))="x",'Capacity Backing (Hide)2'!BA$9,0)</f>
        <v>0</v>
      </c>
      <c r="BB40" cm="1">
        <f t="array" ref="BB40">IF(INDEX('Capacity Summary'!$H$36:$BG$136,COLUMN(BA28),ROW(BA28))="x",'Capacity Backing (Hide)2'!BB$9,0)</f>
        <v>0</v>
      </c>
      <c r="BC40" cm="1">
        <f t="array" ref="BC40">IF(INDEX('Capacity Summary'!$H$36:$BG$136,COLUMN(BB28),ROW(BB28))="x",'Capacity Backing (Hide)2'!BC$9,0)</f>
        <v>0</v>
      </c>
      <c r="BD40" cm="1">
        <f t="array" ref="BD40">IF(INDEX('Capacity Summary'!$H$36:$BG$136,COLUMN(BC28),ROW(BC28))="x",'Capacity Backing (Hide)2'!BD$9,0)</f>
        <v>0</v>
      </c>
      <c r="BE40" cm="1">
        <f t="array" ref="BE40">IF(INDEX('Capacity Summary'!$H$36:$BG$136,COLUMN(BD28),ROW(BD28))="x",'Capacity Backing (Hide)2'!BE$9,0)</f>
        <v>0</v>
      </c>
      <c r="BF40" cm="1">
        <f t="array" ref="BF40">IF(INDEX('Capacity Summary'!$H$36:$BG$136,COLUMN(BE28),ROW(BE28))="x",'Capacity Backing (Hide)2'!BF$9,0)</f>
        <v>0</v>
      </c>
      <c r="BG40" cm="1">
        <f t="array" ref="BG40">IF(INDEX('Capacity Summary'!$H$36:$BG$136,COLUMN(BF28),ROW(BF28))="x",'Capacity Backing (Hide)2'!BG$9,0)</f>
        <v>0</v>
      </c>
      <c r="BH40" cm="1">
        <f t="array" ref="BH40">IF(INDEX('Capacity Summary'!$H$36:$BG$136,COLUMN(BG28),ROW(BG28))="x",'Capacity Backing (Hide)2'!BH$9,0)</f>
        <v>0</v>
      </c>
      <c r="BI40" cm="1">
        <f t="array" ref="BI40">IF(INDEX('Capacity Summary'!$H$36:$BG$136,COLUMN(BH28),ROW(BH28))="x",'Capacity Backing (Hide)2'!BI$9,0)</f>
        <v>0</v>
      </c>
      <c r="BJ40" cm="1">
        <f t="array" ref="BJ40">IF(INDEX('Capacity Summary'!$H$36:$BG$136,COLUMN(BI28),ROW(BI28))="x",'Capacity Backing (Hide)2'!BJ$9,0)</f>
        <v>0</v>
      </c>
      <c r="BK40" cm="1">
        <f t="array" ref="BK40">IF(INDEX('Capacity Summary'!$H$36:$BG$136,COLUMN(BJ28),ROW(BJ28))="x",'Capacity Backing (Hide)2'!BK$9,0)</f>
        <v>0</v>
      </c>
      <c r="BL40" cm="1">
        <f t="array" ref="BL40">IF(INDEX('Capacity Summary'!$H$36:$BG$136,COLUMN(BK28),ROW(BK28))="x",'Capacity Backing (Hide)2'!BL$9,0)</f>
        <v>0</v>
      </c>
      <c r="BM40" cm="1">
        <f t="array" ref="BM40">IF(INDEX('Capacity Summary'!$H$36:$BG$136,COLUMN(BL28),ROW(BL28))="x",'Capacity Backing (Hide)2'!BM$9,0)</f>
        <v>0</v>
      </c>
      <c r="BN40" cm="1">
        <f t="array" ref="BN40">IF(INDEX('Capacity Summary'!$H$36:$BG$136,COLUMN(BM28),ROW(BM28))="x",'Capacity Backing (Hide)2'!BN$9,0)</f>
        <v>0</v>
      </c>
      <c r="BO40" cm="1">
        <f t="array" ref="BO40">IF(INDEX('Capacity Summary'!$H$36:$BG$136,COLUMN(BN28),ROW(BN28))="x",'Capacity Backing (Hide)2'!BO$9,0)</f>
        <v>0</v>
      </c>
      <c r="BP40" cm="1">
        <f t="array" ref="BP40">IF(INDEX('Capacity Summary'!$H$36:$BG$136,COLUMN(BO28),ROW(BO28))="x",'Capacity Backing (Hide)2'!BP$9,0)</f>
        <v>0</v>
      </c>
      <c r="BQ40" cm="1">
        <f t="array" ref="BQ40">IF(INDEX('Capacity Summary'!$H$36:$BG$136,COLUMN(BP28),ROW(BP28))="x",'Capacity Backing (Hide)2'!BQ$9,0)</f>
        <v>0</v>
      </c>
      <c r="BR40" cm="1">
        <f t="array" ref="BR40">IF(INDEX('Capacity Summary'!$H$36:$BG$136,COLUMN(BQ28),ROW(BQ28))="x",'Capacity Backing (Hide)2'!BR$9,0)</f>
        <v>0</v>
      </c>
      <c r="BS40" cm="1">
        <f t="array" ref="BS40">IF(INDEX('Capacity Summary'!$H$36:$BG$136,COLUMN(BR28),ROW(BR28))="x",'Capacity Backing (Hide)2'!BS$9,0)</f>
        <v>0</v>
      </c>
      <c r="BT40" cm="1">
        <f t="array" ref="BT40">IF(INDEX('Capacity Summary'!$H$36:$BG$136,COLUMN(BS28),ROW(BS28))="x",'Capacity Backing (Hide)2'!BT$9,0)</f>
        <v>0</v>
      </c>
      <c r="BU40" cm="1">
        <f t="array" ref="BU40">IF(INDEX('Capacity Summary'!$H$36:$BG$136,COLUMN(BT28),ROW(BT28))="x",'Capacity Backing (Hide)2'!BU$9,0)</f>
        <v>0</v>
      </c>
      <c r="BV40" cm="1">
        <f t="array" ref="BV40">IF(INDEX('Capacity Summary'!$H$36:$BG$136,COLUMN(BU28),ROW(BU28))="x",'Capacity Backing (Hide)2'!BV$9,0)</f>
        <v>0</v>
      </c>
      <c r="BW40" cm="1">
        <f t="array" ref="BW40">IF(INDEX('Capacity Summary'!$H$36:$BG$136,COLUMN(BV28),ROW(BV28))="x",'Capacity Backing (Hide)2'!BW$9,0)</f>
        <v>0</v>
      </c>
      <c r="BX40" cm="1">
        <f t="array" ref="BX40">IF(INDEX('Capacity Summary'!$H$36:$BG$136,COLUMN(BW28),ROW(BW28))="x",'Capacity Backing (Hide)2'!BX$9,0)</f>
        <v>0</v>
      </c>
      <c r="BY40" cm="1">
        <f t="array" ref="BY40">IF(INDEX('Capacity Summary'!$H$36:$BG$136,COLUMN(BX28),ROW(BX28))="x",'Capacity Backing (Hide)2'!BY$9,0)</f>
        <v>0</v>
      </c>
      <c r="BZ40" cm="1">
        <f t="array" ref="BZ40">IF(INDEX('Capacity Summary'!$H$36:$BG$136,COLUMN(BY28),ROW(BY28))="x",'Capacity Backing (Hide)2'!BZ$9,0)</f>
        <v>0</v>
      </c>
      <c r="CA40" cm="1">
        <f t="array" ref="CA40">IF(INDEX('Capacity Summary'!$H$36:$BG$136,COLUMN(BZ28),ROW(BZ28))="x",'Capacity Backing (Hide)2'!CA$9,0)</f>
        <v>0</v>
      </c>
      <c r="CB40" cm="1">
        <f t="array" ref="CB40">IF(INDEX('Capacity Summary'!$H$36:$BG$136,COLUMN(CA28),ROW(CA28))="x",'Capacity Backing (Hide)2'!CB$9,0)</f>
        <v>0</v>
      </c>
      <c r="CC40" cm="1">
        <f t="array" ref="CC40">IF(INDEX('Capacity Summary'!$H$36:$BG$136,COLUMN(CB28),ROW(CB28))="x",'Capacity Backing (Hide)2'!CC$9,0)</f>
        <v>0</v>
      </c>
      <c r="CD40" cm="1">
        <f t="array" ref="CD40">IF(INDEX('Capacity Summary'!$H$36:$BG$136,COLUMN(CC28),ROW(CC28))="x",'Capacity Backing (Hide)2'!CD$9,0)</f>
        <v>0</v>
      </c>
      <c r="CE40" cm="1">
        <f t="array" ref="CE40">IF(INDEX('Capacity Summary'!$H$36:$BG$136,COLUMN(CD28),ROW(CD28))="x",'Capacity Backing (Hide)2'!CE$9,0)</f>
        <v>0</v>
      </c>
      <c r="CF40" cm="1">
        <f t="array" ref="CF40">IF(INDEX('Capacity Summary'!$H$36:$BG$136,COLUMN(CE28),ROW(CE28))="x",'Capacity Backing (Hide)2'!CF$9,0)</f>
        <v>0</v>
      </c>
      <c r="CG40" cm="1">
        <f t="array" ref="CG40">IF(INDEX('Capacity Summary'!$H$36:$BG$136,COLUMN(CF28),ROW(CF28))="x",'Capacity Backing (Hide)2'!CG$9,0)</f>
        <v>0</v>
      </c>
      <c r="CH40" cm="1">
        <f t="array" ref="CH40">IF(INDEX('Capacity Summary'!$H$36:$BG$136,COLUMN(CG28),ROW(CG28))="x",'Capacity Backing (Hide)2'!CH$9,0)</f>
        <v>0</v>
      </c>
      <c r="CI40" cm="1">
        <f t="array" ref="CI40">IF(INDEX('Capacity Summary'!$H$36:$BG$136,COLUMN(CH28),ROW(CH28))="x",'Capacity Backing (Hide)2'!CI$9,0)</f>
        <v>0</v>
      </c>
      <c r="CJ40" cm="1">
        <f t="array" ref="CJ40">IF(INDEX('Capacity Summary'!$H$36:$BG$136,COLUMN(CI28),ROW(CI28))="x",'Capacity Backing (Hide)2'!CJ$9,0)</f>
        <v>0</v>
      </c>
      <c r="CK40" cm="1">
        <f t="array" ref="CK40">IF(INDEX('Capacity Summary'!$H$36:$BG$136,COLUMN(CJ28),ROW(CJ28))="x",'Capacity Backing (Hide)2'!CK$9,0)</f>
        <v>0</v>
      </c>
      <c r="CL40" cm="1">
        <f t="array" ref="CL40">IF(INDEX('Capacity Summary'!$H$36:$BG$136,COLUMN(CK28),ROW(CK28))="x",'Capacity Backing (Hide)2'!CL$9,0)</f>
        <v>0</v>
      </c>
      <c r="CM40" cm="1">
        <f t="array" ref="CM40">IF(INDEX('Capacity Summary'!$H$36:$BG$136,COLUMN(CL28),ROW(CL28))="x",'Capacity Backing (Hide)2'!CM$9,0)</f>
        <v>0</v>
      </c>
      <c r="CN40" cm="1">
        <f t="array" ref="CN40">IF(INDEX('Capacity Summary'!$H$36:$BG$136,COLUMN(CM28),ROW(CM28))="x",'Capacity Backing (Hide)2'!CN$9,0)</f>
        <v>0</v>
      </c>
      <c r="CO40" cm="1">
        <f t="array" ref="CO40">IF(INDEX('Capacity Summary'!$H$36:$BG$136,COLUMN(CN28),ROW(CN28))="x",'Capacity Backing (Hide)2'!CO$9,0)</f>
        <v>0</v>
      </c>
      <c r="CP40" cm="1">
        <f t="array" ref="CP40">IF(INDEX('Capacity Summary'!$H$36:$BG$136,COLUMN(CO28),ROW(CO28))="x",'Capacity Backing (Hide)2'!CP$9,0)</f>
        <v>0</v>
      </c>
      <c r="CQ40" cm="1">
        <f t="array" ref="CQ40">IF(INDEX('Capacity Summary'!$H$36:$BG$136,COLUMN(CP28),ROW(CP28))="x",'Capacity Backing (Hide)2'!CQ$9,0)</f>
        <v>0</v>
      </c>
      <c r="CR40" cm="1">
        <f t="array" ref="CR40">IF(INDEX('Capacity Summary'!$H$36:$BG$136,COLUMN(CQ28),ROW(CQ28))="x",'Capacity Backing (Hide)2'!CR$9,0)</f>
        <v>0</v>
      </c>
      <c r="CS40" cm="1">
        <f t="array" ref="CS40">IF(INDEX('Capacity Summary'!$H$36:$BG$136,COLUMN(CR28),ROW(CR28))="x",'Capacity Backing (Hide)2'!CS$9,0)</f>
        <v>0</v>
      </c>
      <c r="CT40" cm="1">
        <f t="array" ref="CT40">IF(INDEX('Capacity Summary'!$H$36:$BG$136,COLUMN(CS28),ROW(CS28))="x",'Capacity Backing (Hide)2'!CT$9,0)</f>
        <v>0</v>
      </c>
      <c r="CU40" cm="1">
        <f t="array" ref="CU40">IF(INDEX('Capacity Summary'!$H$36:$BG$136,COLUMN(CT28),ROW(CT28))="x",'Capacity Backing (Hide)2'!CU$9,0)</f>
        <v>0</v>
      </c>
      <c r="CV40" cm="1">
        <f t="array" ref="CV40">IF(INDEX('Capacity Summary'!$H$36:$BG$136,COLUMN(CU28),ROW(CU28))="x",'Capacity Backing (Hide)2'!CV$9,0)</f>
        <v>0</v>
      </c>
      <c r="CW40" cm="1">
        <f t="array" ref="CW40">IF(INDEX('Capacity Summary'!$H$36:$BG$136,COLUMN(CV28),ROW(CV28))="x",'Capacity Backing (Hide)2'!CW$9,0)</f>
        <v>0</v>
      </c>
    </row>
    <row r="41" spans="1:101" x14ac:dyDescent="0.25">
      <c r="A41" s="2">
        <f ca="1">'Required Capacity (Hide)'!E33</f>
        <v>44424</v>
      </c>
      <c r="B41" cm="1">
        <f t="array" ref="B41">IF(INDEX('Capacity Summary'!$H$36:$BG$136,COLUMN(A29),ROW(A29))="x",'Capacity Backing (Hide)2'!B$9,0)</f>
        <v>0</v>
      </c>
      <c r="C41" cm="1">
        <f t="array" ref="C41">IF(INDEX('Capacity Summary'!$H$36:$BG$136,COLUMN(B29),ROW(B29))="x",'Capacity Backing (Hide)2'!C$9,0)</f>
        <v>0</v>
      </c>
      <c r="D41" cm="1">
        <f t="array" ref="D41">IF(INDEX('Capacity Summary'!$H$36:$BG$136,COLUMN(C29),ROW(C29))="x",'Capacity Backing (Hide)2'!D$9,0)</f>
        <v>0</v>
      </c>
      <c r="E41" cm="1">
        <f t="array" ref="E41">IF(INDEX('Capacity Summary'!$H$36:$BG$136,COLUMN(D29),ROW(D29))="x",'Capacity Backing (Hide)2'!E$9,0)</f>
        <v>0</v>
      </c>
      <c r="F41" cm="1">
        <f t="array" ref="F41">IF(INDEX('Capacity Summary'!$H$36:$BG$136,COLUMN(E29),ROW(E29))="x",'Capacity Backing (Hide)2'!F$9,0)</f>
        <v>0</v>
      </c>
      <c r="G41" cm="1">
        <f t="array" ref="G41">IF(INDEX('Capacity Summary'!$H$36:$BG$136,COLUMN(F29),ROW(F29))="x",'Capacity Backing (Hide)2'!G$9,0)</f>
        <v>0</v>
      </c>
      <c r="H41" cm="1">
        <f t="array" ref="H41">IF(INDEX('Capacity Summary'!$H$36:$BG$136,COLUMN(G29),ROW(G29))="x",'Capacity Backing (Hide)2'!H$9,0)</f>
        <v>0</v>
      </c>
      <c r="I41" cm="1">
        <f t="array" ref="I41">IF(INDEX('Capacity Summary'!$H$36:$BG$136,COLUMN(H29),ROW(H29))="x",'Capacity Backing (Hide)2'!I$9,0)</f>
        <v>0</v>
      </c>
      <c r="J41" cm="1">
        <f t="array" ref="J41">IF(INDEX('Capacity Summary'!$H$36:$BG$136,COLUMN(I29),ROW(I29))="x",'Capacity Backing (Hide)2'!J$9,0)</f>
        <v>0</v>
      </c>
      <c r="K41" cm="1">
        <f t="array" ref="K41">IF(INDEX('Capacity Summary'!$H$36:$BG$136,COLUMN(J29),ROW(J29))="x",'Capacity Backing (Hide)2'!K$9,0)</f>
        <v>0</v>
      </c>
      <c r="L41" cm="1">
        <f t="array" ref="L41">IF(INDEX('Capacity Summary'!$H$36:$BG$136,COLUMN(K29),ROW(K29))="x",'Capacity Backing (Hide)2'!L$9,0)</f>
        <v>0</v>
      </c>
      <c r="M41" cm="1">
        <f t="array" ref="M41">IF(INDEX('Capacity Summary'!$H$36:$BG$136,COLUMN(L29),ROW(L29))="x",'Capacity Backing (Hide)2'!M$9,0)</f>
        <v>0</v>
      </c>
      <c r="N41" cm="1">
        <f t="array" ref="N41">IF(INDEX('Capacity Summary'!$H$36:$BG$136,COLUMN(M29),ROW(M29))="x",'Capacity Backing (Hide)2'!N$9,0)</f>
        <v>0</v>
      </c>
      <c r="O41" cm="1">
        <f t="array" ref="O41">IF(INDEX('Capacity Summary'!$H$36:$BG$136,COLUMN(N29),ROW(N29))="x",'Capacity Backing (Hide)2'!O$9,0)</f>
        <v>0</v>
      </c>
      <c r="P41" cm="1">
        <f t="array" ref="P41">IF(INDEX('Capacity Summary'!$H$36:$BG$136,COLUMN(O29),ROW(O29))="x",'Capacity Backing (Hide)2'!P$9,0)</f>
        <v>0</v>
      </c>
      <c r="Q41" cm="1">
        <f t="array" ref="Q41">IF(INDEX('Capacity Summary'!$H$36:$BG$136,COLUMN(P29),ROW(P29))="x",'Capacity Backing (Hide)2'!Q$9,0)</f>
        <v>0</v>
      </c>
      <c r="R41" cm="1">
        <f t="array" ref="R41">IF(INDEX('Capacity Summary'!$H$36:$BG$136,COLUMN(Q29),ROW(Q29))="x",'Capacity Backing (Hide)2'!R$9,0)</f>
        <v>0</v>
      </c>
      <c r="S41" cm="1">
        <f t="array" ref="S41">IF(INDEX('Capacity Summary'!$H$36:$BG$136,COLUMN(R29),ROW(R29))="x",'Capacity Backing (Hide)2'!S$9,0)</f>
        <v>0</v>
      </c>
      <c r="T41" cm="1">
        <f t="array" ref="T41">IF(INDEX('Capacity Summary'!$H$36:$BG$136,COLUMN(S29),ROW(S29))="x",'Capacity Backing (Hide)2'!T$9,0)</f>
        <v>0</v>
      </c>
      <c r="U41" cm="1">
        <f t="array" ref="U41">IF(INDEX('Capacity Summary'!$H$36:$BG$136,COLUMN(T29),ROW(T29))="x",'Capacity Backing (Hide)2'!U$9,0)</f>
        <v>0</v>
      </c>
      <c r="V41" cm="1">
        <f t="array" ref="V41">IF(INDEX('Capacity Summary'!$H$36:$BG$136,COLUMN(U29),ROW(U29))="x",'Capacity Backing (Hide)2'!V$9,0)</f>
        <v>0</v>
      </c>
      <c r="W41" cm="1">
        <f t="array" ref="W41">IF(INDEX('Capacity Summary'!$H$36:$BG$136,COLUMN(V29),ROW(V29))="x",'Capacity Backing (Hide)2'!W$9,0)</f>
        <v>0</v>
      </c>
      <c r="X41" cm="1">
        <f t="array" ref="X41">IF(INDEX('Capacity Summary'!$H$36:$BG$136,COLUMN(W29),ROW(W29))="x",'Capacity Backing (Hide)2'!X$9,0)</f>
        <v>0</v>
      </c>
      <c r="Y41" cm="1">
        <f t="array" ref="Y41">IF(INDEX('Capacity Summary'!$H$36:$BG$136,COLUMN(X29),ROW(X29))="x",'Capacity Backing (Hide)2'!Y$9,0)</f>
        <v>0</v>
      </c>
      <c r="Z41" cm="1">
        <f t="array" ref="Z41">IF(INDEX('Capacity Summary'!$H$36:$BG$136,COLUMN(Y29),ROW(Y29))="x",'Capacity Backing (Hide)2'!Z$9,0)</f>
        <v>0</v>
      </c>
      <c r="AA41" cm="1">
        <f t="array" ref="AA41">IF(INDEX('Capacity Summary'!$H$36:$BG$136,COLUMN(Z29),ROW(Z29))="x",'Capacity Backing (Hide)2'!AA$9,0)</f>
        <v>0</v>
      </c>
      <c r="AB41" cm="1">
        <f t="array" ref="AB41">IF(INDEX('Capacity Summary'!$H$36:$BG$136,COLUMN(AA29),ROW(AA29))="x",'Capacity Backing (Hide)2'!AB$9,0)</f>
        <v>0</v>
      </c>
      <c r="AC41" cm="1">
        <f t="array" ref="AC41">IF(INDEX('Capacity Summary'!$H$36:$BG$136,COLUMN(AB29),ROW(AB29))="x",'Capacity Backing (Hide)2'!AC$9,0)</f>
        <v>0</v>
      </c>
      <c r="AD41" cm="1">
        <f t="array" ref="AD41">IF(INDEX('Capacity Summary'!$H$36:$BG$136,COLUMN(AC29),ROW(AC29))="x",'Capacity Backing (Hide)2'!AD$9,0)</f>
        <v>0</v>
      </c>
      <c r="AE41" cm="1">
        <f t="array" ref="AE41">IF(INDEX('Capacity Summary'!$H$36:$BG$136,COLUMN(AD29),ROW(AD29))="x",'Capacity Backing (Hide)2'!AE$9,0)</f>
        <v>0</v>
      </c>
      <c r="AF41" cm="1">
        <f t="array" ref="AF41">IF(INDEX('Capacity Summary'!$H$36:$BG$136,COLUMN(AE29),ROW(AE29))="x",'Capacity Backing (Hide)2'!AF$9,0)</f>
        <v>0</v>
      </c>
      <c r="AG41" cm="1">
        <f t="array" ref="AG41">IF(INDEX('Capacity Summary'!$H$36:$BG$136,COLUMN(AF29),ROW(AF29))="x",'Capacity Backing (Hide)2'!AG$9,0)</f>
        <v>0</v>
      </c>
      <c r="AH41" cm="1">
        <f t="array" ref="AH41">IF(INDEX('Capacity Summary'!$H$36:$BG$136,COLUMN(AG29),ROW(AG29))="x",'Capacity Backing (Hide)2'!AH$9,0)</f>
        <v>0</v>
      </c>
      <c r="AI41" cm="1">
        <f t="array" ref="AI41">IF(INDEX('Capacity Summary'!$H$36:$BG$136,COLUMN(AH29),ROW(AH29))="x",'Capacity Backing (Hide)2'!AI$9,0)</f>
        <v>0</v>
      </c>
      <c r="AJ41" cm="1">
        <f t="array" ref="AJ41">IF(INDEX('Capacity Summary'!$H$36:$BG$136,COLUMN(AI29),ROW(AI29))="x",'Capacity Backing (Hide)2'!AJ$9,0)</f>
        <v>0</v>
      </c>
      <c r="AK41" cm="1">
        <f t="array" ref="AK41">IF(INDEX('Capacity Summary'!$H$36:$BG$136,COLUMN(AJ29),ROW(AJ29))="x",'Capacity Backing (Hide)2'!AK$9,0)</f>
        <v>0</v>
      </c>
      <c r="AL41" cm="1">
        <f t="array" ref="AL41">IF(INDEX('Capacity Summary'!$H$36:$BG$136,COLUMN(AK29),ROW(AK29))="x",'Capacity Backing (Hide)2'!AL$9,0)</f>
        <v>0</v>
      </c>
      <c r="AM41" cm="1">
        <f t="array" ref="AM41">IF(INDEX('Capacity Summary'!$H$36:$BG$136,COLUMN(AL29),ROW(AL29))="x",'Capacity Backing (Hide)2'!AM$9,0)</f>
        <v>0</v>
      </c>
      <c r="AN41" cm="1">
        <f t="array" ref="AN41">IF(INDEX('Capacity Summary'!$H$36:$BG$136,COLUMN(AM29),ROW(AM29))="x",'Capacity Backing (Hide)2'!AN$9,0)</f>
        <v>0</v>
      </c>
      <c r="AO41" cm="1">
        <f t="array" ref="AO41">IF(INDEX('Capacity Summary'!$H$36:$BG$136,COLUMN(AN29),ROW(AN29))="x",'Capacity Backing (Hide)2'!AO$9,0)</f>
        <v>0</v>
      </c>
      <c r="AP41" cm="1">
        <f t="array" ref="AP41">IF(INDEX('Capacity Summary'!$H$36:$BG$136,COLUMN(AO29),ROW(AO29))="x",'Capacity Backing (Hide)2'!AP$9,0)</f>
        <v>0</v>
      </c>
      <c r="AQ41" cm="1">
        <f t="array" ref="AQ41">IF(INDEX('Capacity Summary'!$H$36:$BG$136,COLUMN(AP29),ROW(AP29))="x",'Capacity Backing (Hide)2'!AQ$9,0)</f>
        <v>0</v>
      </c>
      <c r="AR41" cm="1">
        <f t="array" ref="AR41">IF(INDEX('Capacity Summary'!$H$36:$BG$136,COLUMN(AQ29),ROW(AQ29))="x",'Capacity Backing (Hide)2'!AR$9,0)</f>
        <v>0</v>
      </c>
      <c r="AS41" cm="1">
        <f t="array" ref="AS41">IF(INDEX('Capacity Summary'!$H$36:$BG$136,COLUMN(AR29),ROW(AR29))="x",'Capacity Backing (Hide)2'!AS$9,0)</f>
        <v>0</v>
      </c>
      <c r="AT41" cm="1">
        <f t="array" ref="AT41">IF(INDEX('Capacity Summary'!$H$36:$BG$136,COLUMN(AS29),ROW(AS29))="x",'Capacity Backing (Hide)2'!AT$9,0)</f>
        <v>0</v>
      </c>
      <c r="AU41" cm="1">
        <f t="array" ref="AU41">IF(INDEX('Capacity Summary'!$H$36:$BG$136,COLUMN(AT29),ROW(AT29))="x",'Capacity Backing (Hide)2'!AU$9,0)</f>
        <v>0</v>
      </c>
      <c r="AV41" cm="1">
        <f t="array" ref="AV41">IF(INDEX('Capacity Summary'!$H$36:$BG$136,COLUMN(AU29),ROW(AU29))="x",'Capacity Backing (Hide)2'!AV$9,0)</f>
        <v>0</v>
      </c>
      <c r="AW41" cm="1">
        <f t="array" ref="AW41">IF(INDEX('Capacity Summary'!$H$36:$BG$136,COLUMN(AV29),ROW(AV29))="x",'Capacity Backing (Hide)2'!AW$9,0)</f>
        <v>0</v>
      </c>
      <c r="AX41" cm="1">
        <f t="array" ref="AX41">IF(INDEX('Capacity Summary'!$H$36:$BG$136,COLUMN(AW29),ROW(AW29))="x",'Capacity Backing (Hide)2'!AX$9,0)</f>
        <v>0</v>
      </c>
      <c r="AY41" cm="1">
        <f t="array" ref="AY41">IF(INDEX('Capacity Summary'!$H$36:$BG$136,COLUMN(AX29),ROW(AX29))="x",'Capacity Backing (Hide)2'!AY$9,0)</f>
        <v>0</v>
      </c>
      <c r="AZ41" cm="1">
        <f t="array" ref="AZ41">IF(INDEX('Capacity Summary'!$H$36:$BG$136,COLUMN(AY29),ROW(AY29))="x",'Capacity Backing (Hide)2'!AZ$9,0)</f>
        <v>0</v>
      </c>
      <c r="BA41" cm="1">
        <f t="array" ref="BA41">IF(INDEX('Capacity Summary'!$H$36:$BG$136,COLUMN(AZ29),ROW(AZ29))="x",'Capacity Backing (Hide)2'!BA$9,0)</f>
        <v>0</v>
      </c>
      <c r="BB41" cm="1">
        <f t="array" ref="BB41">IF(INDEX('Capacity Summary'!$H$36:$BG$136,COLUMN(BA29),ROW(BA29))="x",'Capacity Backing (Hide)2'!BB$9,0)</f>
        <v>0</v>
      </c>
      <c r="BC41" cm="1">
        <f t="array" ref="BC41">IF(INDEX('Capacity Summary'!$H$36:$BG$136,COLUMN(BB29),ROW(BB29))="x",'Capacity Backing (Hide)2'!BC$9,0)</f>
        <v>0</v>
      </c>
      <c r="BD41" cm="1">
        <f t="array" ref="BD41">IF(INDEX('Capacity Summary'!$H$36:$BG$136,COLUMN(BC29),ROW(BC29))="x",'Capacity Backing (Hide)2'!BD$9,0)</f>
        <v>0</v>
      </c>
      <c r="BE41" cm="1">
        <f t="array" ref="BE41">IF(INDEX('Capacity Summary'!$H$36:$BG$136,COLUMN(BD29),ROW(BD29))="x",'Capacity Backing (Hide)2'!BE$9,0)</f>
        <v>0</v>
      </c>
      <c r="BF41" cm="1">
        <f t="array" ref="BF41">IF(INDEX('Capacity Summary'!$H$36:$BG$136,COLUMN(BE29),ROW(BE29))="x",'Capacity Backing (Hide)2'!BF$9,0)</f>
        <v>0</v>
      </c>
      <c r="BG41" cm="1">
        <f t="array" ref="BG41">IF(INDEX('Capacity Summary'!$H$36:$BG$136,COLUMN(BF29),ROW(BF29))="x",'Capacity Backing (Hide)2'!BG$9,0)</f>
        <v>0</v>
      </c>
      <c r="BH41" cm="1">
        <f t="array" ref="BH41">IF(INDEX('Capacity Summary'!$H$36:$BG$136,COLUMN(BG29),ROW(BG29))="x",'Capacity Backing (Hide)2'!BH$9,0)</f>
        <v>0</v>
      </c>
      <c r="BI41" cm="1">
        <f t="array" ref="BI41">IF(INDEX('Capacity Summary'!$H$36:$BG$136,COLUMN(BH29),ROW(BH29))="x",'Capacity Backing (Hide)2'!BI$9,0)</f>
        <v>0</v>
      </c>
      <c r="BJ41" cm="1">
        <f t="array" ref="BJ41">IF(INDEX('Capacity Summary'!$H$36:$BG$136,COLUMN(BI29),ROW(BI29))="x",'Capacity Backing (Hide)2'!BJ$9,0)</f>
        <v>0</v>
      </c>
      <c r="BK41" cm="1">
        <f t="array" ref="BK41">IF(INDEX('Capacity Summary'!$H$36:$BG$136,COLUMN(BJ29),ROW(BJ29))="x",'Capacity Backing (Hide)2'!BK$9,0)</f>
        <v>0</v>
      </c>
      <c r="BL41" cm="1">
        <f t="array" ref="BL41">IF(INDEX('Capacity Summary'!$H$36:$BG$136,COLUMN(BK29),ROW(BK29))="x",'Capacity Backing (Hide)2'!BL$9,0)</f>
        <v>0</v>
      </c>
      <c r="BM41" cm="1">
        <f t="array" ref="BM41">IF(INDEX('Capacity Summary'!$H$36:$BG$136,COLUMN(BL29),ROW(BL29))="x",'Capacity Backing (Hide)2'!BM$9,0)</f>
        <v>0</v>
      </c>
      <c r="BN41" cm="1">
        <f t="array" ref="BN41">IF(INDEX('Capacity Summary'!$H$36:$BG$136,COLUMN(BM29),ROW(BM29))="x",'Capacity Backing (Hide)2'!BN$9,0)</f>
        <v>0</v>
      </c>
      <c r="BO41" cm="1">
        <f t="array" ref="BO41">IF(INDEX('Capacity Summary'!$H$36:$BG$136,COLUMN(BN29),ROW(BN29))="x",'Capacity Backing (Hide)2'!BO$9,0)</f>
        <v>0</v>
      </c>
      <c r="BP41" cm="1">
        <f t="array" ref="BP41">IF(INDEX('Capacity Summary'!$H$36:$BG$136,COLUMN(BO29),ROW(BO29))="x",'Capacity Backing (Hide)2'!BP$9,0)</f>
        <v>0</v>
      </c>
      <c r="BQ41" cm="1">
        <f t="array" ref="BQ41">IF(INDEX('Capacity Summary'!$H$36:$BG$136,COLUMN(BP29),ROW(BP29))="x",'Capacity Backing (Hide)2'!BQ$9,0)</f>
        <v>0</v>
      </c>
      <c r="BR41" cm="1">
        <f t="array" ref="BR41">IF(INDEX('Capacity Summary'!$H$36:$BG$136,COLUMN(BQ29),ROW(BQ29))="x",'Capacity Backing (Hide)2'!BR$9,0)</f>
        <v>0</v>
      </c>
      <c r="BS41" cm="1">
        <f t="array" ref="BS41">IF(INDEX('Capacity Summary'!$H$36:$BG$136,COLUMN(BR29),ROW(BR29))="x",'Capacity Backing (Hide)2'!BS$9,0)</f>
        <v>0</v>
      </c>
      <c r="BT41" cm="1">
        <f t="array" ref="BT41">IF(INDEX('Capacity Summary'!$H$36:$BG$136,COLUMN(BS29),ROW(BS29))="x",'Capacity Backing (Hide)2'!BT$9,0)</f>
        <v>0</v>
      </c>
      <c r="BU41" cm="1">
        <f t="array" ref="BU41">IF(INDEX('Capacity Summary'!$H$36:$BG$136,COLUMN(BT29),ROW(BT29))="x",'Capacity Backing (Hide)2'!BU$9,0)</f>
        <v>0</v>
      </c>
      <c r="BV41" cm="1">
        <f t="array" ref="BV41">IF(INDEX('Capacity Summary'!$H$36:$BG$136,COLUMN(BU29),ROW(BU29))="x",'Capacity Backing (Hide)2'!BV$9,0)</f>
        <v>0</v>
      </c>
      <c r="BW41" cm="1">
        <f t="array" ref="BW41">IF(INDEX('Capacity Summary'!$H$36:$BG$136,COLUMN(BV29),ROW(BV29))="x",'Capacity Backing (Hide)2'!BW$9,0)</f>
        <v>0</v>
      </c>
      <c r="BX41" cm="1">
        <f t="array" ref="BX41">IF(INDEX('Capacity Summary'!$H$36:$BG$136,COLUMN(BW29),ROW(BW29))="x",'Capacity Backing (Hide)2'!BX$9,0)</f>
        <v>0</v>
      </c>
      <c r="BY41" cm="1">
        <f t="array" ref="BY41">IF(INDEX('Capacity Summary'!$H$36:$BG$136,COLUMN(BX29),ROW(BX29))="x",'Capacity Backing (Hide)2'!BY$9,0)</f>
        <v>0</v>
      </c>
      <c r="BZ41" cm="1">
        <f t="array" ref="BZ41">IF(INDEX('Capacity Summary'!$H$36:$BG$136,COLUMN(BY29),ROW(BY29))="x",'Capacity Backing (Hide)2'!BZ$9,0)</f>
        <v>0</v>
      </c>
      <c r="CA41" cm="1">
        <f t="array" ref="CA41">IF(INDEX('Capacity Summary'!$H$36:$BG$136,COLUMN(BZ29),ROW(BZ29))="x",'Capacity Backing (Hide)2'!CA$9,0)</f>
        <v>0</v>
      </c>
      <c r="CB41" cm="1">
        <f t="array" ref="CB41">IF(INDEX('Capacity Summary'!$H$36:$BG$136,COLUMN(CA29),ROW(CA29))="x",'Capacity Backing (Hide)2'!CB$9,0)</f>
        <v>0</v>
      </c>
      <c r="CC41" cm="1">
        <f t="array" ref="CC41">IF(INDEX('Capacity Summary'!$H$36:$BG$136,COLUMN(CB29),ROW(CB29))="x",'Capacity Backing (Hide)2'!CC$9,0)</f>
        <v>0</v>
      </c>
      <c r="CD41" cm="1">
        <f t="array" ref="CD41">IF(INDEX('Capacity Summary'!$H$36:$BG$136,COLUMN(CC29),ROW(CC29))="x",'Capacity Backing (Hide)2'!CD$9,0)</f>
        <v>0</v>
      </c>
      <c r="CE41" cm="1">
        <f t="array" ref="CE41">IF(INDEX('Capacity Summary'!$H$36:$BG$136,COLUMN(CD29),ROW(CD29))="x",'Capacity Backing (Hide)2'!CE$9,0)</f>
        <v>0</v>
      </c>
      <c r="CF41" cm="1">
        <f t="array" ref="CF41">IF(INDEX('Capacity Summary'!$H$36:$BG$136,COLUMN(CE29),ROW(CE29))="x",'Capacity Backing (Hide)2'!CF$9,0)</f>
        <v>0</v>
      </c>
      <c r="CG41" cm="1">
        <f t="array" ref="CG41">IF(INDEX('Capacity Summary'!$H$36:$BG$136,COLUMN(CF29),ROW(CF29))="x",'Capacity Backing (Hide)2'!CG$9,0)</f>
        <v>0</v>
      </c>
      <c r="CH41" cm="1">
        <f t="array" ref="CH41">IF(INDEX('Capacity Summary'!$H$36:$BG$136,COLUMN(CG29),ROW(CG29))="x",'Capacity Backing (Hide)2'!CH$9,0)</f>
        <v>0</v>
      </c>
      <c r="CI41" cm="1">
        <f t="array" ref="CI41">IF(INDEX('Capacity Summary'!$H$36:$BG$136,COLUMN(CH29),ROW(CH29))="x",'Capacity Backing (Hide)2'!CI$9,0)</f>
        <v>0</v>
      </c>
      <c r="CJ41" cm="1">
        <f t="array" ref="CJ41">IF(INDEX('Capacity Summary'!$H$36:$BG$136,COLUMN(CI29),ROW(CI29))="x",'Capacity Backing (Hide)2'!CJ$9,0)</f>
        <v>0</v>
      </c>
      <c r="CK41" cm="1">
        <f t="array" ref="CK41">IF(INDEX('Capacity Summary'!$H$36:$BG$136,COLUMN(CJ29),ROW(CJ29))="x",'Capacity Backing (Hide)2'!CK$9,0)</f>
        <v>0</v>
      </c>
      <c r="CL41" cm="1">
        <f t="array" ref="CL41">IF(INDEX('Capacity Summary'!$H$36:$BG$136,COLUMN(CK29),ROW(CK29))="x",'Capacity Backing (Hide)2'!CL$9,0)</f>
        <v>0</v>
      </c>
      <c r="CM41" cm="1">
        <f t="array" ref="CM41">IF(INDEX('Capacity Summary'!$H$36:$BG$136,COLUMN(CL29),ROW(CL29))="x",'Capacity Backing (Hide)2'!CM$9,0)</f>
        <v>0</v>
      </c>
      <c r="CN41" cm="1">
        <f t="array" ref="CN41">IF(INDEX('Capacity Summary'!$H$36:$BG$136,COLUMN(CM29),ROW(CM29))="x",'Capacity Backing (Hide)2'!CN$9,0)</f>
        <v>0</v>
      </c>
      <c r="CO41" cm="1">
        <f t="array" ref="CO41">IF(INDEX('Capacity Summary'!$H$36:$BG$136,COLUMN(CN29),ROW(CN29))="x",'Capacity Backing (Hide)2'!CO$9,0)</f>
        <v>0</v>
      </c>
      <c r="CP41" cm="1">
        <f t="array" ref="CP41">IF(INDEX('Capacity Summary'!$H$36:$BG$136,COLUMN(CO29),ROW(CO29))="x",'Capacity Backing (Hide)2'!CP$9,0)</f>
        <v>0</v>
      </c>
      <c r="CQ41" cm="1">
        <f t="array" ref="CQ41">IF(INDEX('Capacity Summary'!$H$36:$BG$136,COLUMN(CP29),ROW(CP29))="x",'Capacity Backing (Hide)2'!CQ$9,0)</f>
        <v>0</v>
      </c>
      <c r="CR41" cm="1">
        <f t="array" ref="CR41">IF(INDEX('Capacity Summary'!$H$36:$BG$136,COLUMN(CQ29),ROW(CQ29))="x",'Capacity Backing (Hide)2'!CR$9,0)</f>
        <v>0</v>
      </c>
      <c r="CS41" cm="1">
        <f t="array" ref="CS41">IF(INDEX('Capacity Summary'!$H$36:$BG$136,COLUMN(CR29),ROW(CR29))="x",'Capacity Backing (Hide)2'!CS$9,0)</f>
        <v>0</v>
      </c>
      <c r="CT41" cm="1">
        <f t="array" ref="CT41">IF(INDEX('Capacity Summary'!$H$36:$BG$136,COLUMN(CS29),ROW(CS29))="x",'Capacity Backing (Hide)2'!CT$9,0)</f>
        <v>0</v>
      </c>
      <c r="CU41" cm="1">
        <f t="array" ref="CU41">IF(INDEX('Capacity Summary'!$H$36:$BG$136,COLUMN(CT29),ROW(CT29))="x",'Capacity Backing (Hide)2'!CU$9,0)</f>
        <v>0</v>
      </c>
      <c r="CV41" cm="1">
        <f t="array" ref="CV41">IF(INDEX('Capacity Summary'!$H$36:$BG$136,COLUMN(CU29),ROW(CU29))="x",'Capacity Backing (Hide)2'!CV$9,0)</f>
        <v>0</v>
      </c>
      <c r="CW41" cm="1">
        <f t="array" ref="CW41">IF(INDEX('Capacity Summary'!$H$36:$BG$136,COLUMN(CV29),ROW(CV29))="x",'Capacity Backing (Hide)2'!CW$9,0)</f>
        <v>0</v>
      </c>
    </row>
    <row r="42" spans="1:101" x14ac:dyDescent="0.25">
      <c r="A42" s="2">
        <f ca="1">'Required Capacity (Hide)'!E34</f>
        <v>44431</v>
      </c>
      <c r="B42" cm="1">
        <f t="array" ref="B42">IF(INDEX('Capacity Summary'!$H$36:$BG$136,COLUMN(A30),ROW(A30))="x",'Capacity Backing (Hide)2'!B$9,0)</f>
        <v>0</v>
      </c>
      <c r="C42" cm="1">
        <f t="array" ref="C42">IF(INDEX('Capacity Summary'!$H$36:$BG$136,COLUMN(B30),ROW(B30))="x",'Capacity Backing (Hide)2'!C$9,0)</f>
        <v>0</v>
      </c>
      <c r="D42" cm="1">
        <f t="array" ref="D42">IF(INDEX('Capacity Summary'!$H$36:$BG$136,COLUMN(C30),ROW(C30))="x",'Capacity Backing (Hide)2'!D$9,0)</f>
        <v>0</v>
      </c>
      <c r="E42" cm="1">
        <f t="array" ref="E42">IF(INDEX('Capacity Summary'!$H$36:$BG$136,COLUMN(D30),ROW(D30))="x",'Capacity Backing (Hide)2'!E$9,0)</f>
        <v>0</v>
      </c>
      <c r="F42" cm="1">
        <f t="array" ref="F42">IF(INDEX('Capacity Summary'!$H$36:$BG$136,COLUMN(E30),ROW(E30))="x",'Capacity Backing (Hide)2'!F$9,0)</f>
        <v>0</v>
      </c>
      <c r="G42" cm="1">
        <f t="array" ref="G42">IF(INDEX('Capacity Summary'!$H$36:$BG$136,COLUMN(F30),ROW(F30))="x",'Capacity Backing (Hide)2'!G$9,0)</f>
        <v>0</v>
      </c>
      <c r="H42" cm="1">
        <f t="array" ref="H42">IF(INDEX('Capacity Summary'!$H$36:$BG$136,COLUMN(G30),ROW(G30))="x",'Capacity Backing (Hide)2'!H$9,0)</f>
        <v>0</v>
      </c>
      <c r="I42" cm="1">
        <f t="array" ref="I42">IF(INDEX('Capacity Summary'!$H$36:$BG$136,COLUMN(H30),ROW(H30))="x",'Capacity Backing (Hide)2'!I$9,0)</f>
        <v>0</v>
      </c>
      <c r="J42" cm="1">
        <f t="array" ref="J42">IF(INDEX('Capacity Summary'!$H$36:$BG$136,COLUMN(I30),ROW(I30))="x",'Capacity Backing (Hide)2'!J$9,0)</f>
        <v>0</v>
      </c>
      <c r="K42" cm="1">
        <f t="array" ref="K42">IF(INDEX('Capacity Summary'!$H$36:$BG$136,COLUMN(J30),ROW(J30))="x",'Capacity Backing (Hide)2'!K$9,0)</f>
        <v>0</v>
      </c>
      <c r="L42" cm="1">
        <f t="array" ref="L42">IF(INDEX('Capacity Summary'!$H$36:$BG$136,COLUMN(K30),ROW(K30))="x",'Capacity Backing (Hide)2'!L$9,0)</f>
        <v>0</v>
      </c>
      <c r="M42" cm="1">
        <f t="array" ref="M42">IF(INDEX('Capacity Summary'!$H$36:$BG$136,COLUMN(L30),ROW(L30))="x",'Capacity Backing (Hide)2'!M$9,0)</f>
        <v>0</v>
      </c>
      <c r="N42" cm="1">
        <f t="array" ref="N42">IF(INDEX('Capacity Summary'!$H$36:$BG$136,COLUMN(M30),ROW(M30))="x",'Capacity Backing (Hide)2'!N$9,0)</f>
        <v>0</v>
      </c>
      <c r="O42" cm="1">
        <f t="array" ref="O42">IF(INDEX('Capacity Summary'!$H$36:$BG$136,COLUMN(N30),ROW(N30))="x",'Capacity Backing (Hide)2'!O$9,0)</f>
        <v>0</v>
      </c>
      <c r="P42" cm="1">
        <f t="array" ref="P42">IF(INDEX('Capacity Summary'!$H$36:$BG$136,COLUMN(O30),ROW(O30))="x",'Capacity Backing (Hide)2'!P$9,0)</f>
        <v>0</v>
      </c>
      <c r="Q42" cm="1">
        <f t="array" ref="Q42">IF(INDEX('Capacity Summary'!$H$36:$BG$136,COLUMN(P30),ROW(P30))="x",'Capacity Backing (Hide)2'!Q$9,0)</f>
        <v>0</v>
      </c>
      <c r="R42" cm="1">
        <f t="array" ref="R42">IF(INDEX('Capacity Summary'!$H$36:$BG$136,COLUMN(Q30),ROW(Q30))="x",'Capacity Backing (Hide)2'!R$9,0)</f>
        <v>0</v>
      </c>
      <c r="S42" cm="1">
        <f t="array" ref="S42">IF(INDEX('Capacity Summary'!$H$36:$BG$136,COLUMN(R30),ROW(R30))="x",'Capacity Backing (Hide)2'!S$9,0)</f>
        <v>0</v>
      </c>
      <c r="T42" cm="1">
        <f t="array" ref="T42">IF(INDEX('Capacity Summary'!$H$36:$BG$136,COLUMN(S30),ROW(S30))="x",'Capacity Backing (Hide)2'!T$9,0)</f>
        <v>0</v>
      </c>
      <c r="U42" cm="1">
        <f t="array" ref="U42">IF(INDEX('Capacity Summary'!$H$36:$BG$136,COLUMN(T30),ROW(T30))="x",'Capacity Backing (Hide)2'!U$9,0)</f>
        <v>0</v>
      </c>
      <c r="V42" cm="1">
        <f t="array" ref="V42">IF(INDEX('Capacity Summary'!$H$36:$BG$136,COLUMN(U30),ROW(U30))="x",'Capacity Backing (Hide)2'!V$9,0)</f>
        <v>0</v>
      </c>
      <c r="W42" cm="1">
        <f t="array" ref="W42">IF(INDEX('Capacity Summary'!$H$36:$BG$136,COLUMN(V30),ROW(V30))="x",'Capacity Backing (Hide)2'!W$9,0)</f>
        <v>0</v>
      </c>
      <c r="X42" cm="1">
        <f t="array" ref="X42">IF(INDEX('Capacity Summary'!$H$36:$BG$136,COLUMN(W30),ROW(W30))="x",'Capacity Backing (Hide)2'!X$9,0)</f>
        <v>0</v>
      </c>
      <c r="Y42" cm="1">
        <f t="array" ref="Y42">IF(INDEX('Capacity Summary'!$H$36:$BG$136,COLUMN(X30),ROW(X30))="x",'Capacity Backing (Hide)2'!Y$9,0)</f>
        <v>0</v>
      </c>
      <c r="Z42" cm="1">
        <f t="array" ref="Z42">IF(INDEX('Capacity Summary'!$H$36:$BG$136,COLUMN(Y30),ROW(Y30))="x",'Capacity Backing (Hide)2'!Z$9,0)</f>
        <v>0</v>
      </c>
      <c r="AA42" cm="1">
        <f t="array" ref="AA42">IF(INDEX('Capacity Summary'!$H$36:$BG$136,COLUMN(Z30),ROW(Z30))="x",'Capacity Backing (Hide)2'!AA$9,0)</f>
        <v>0</v>
      </c>
      <c r="AB42" cm="1">
        <f t="array" ref="AB42">IF(INDEX('Capacity Summary'!$H$36:$BG$136,COLUMN(AA30),ROW(AA30))="x",'Capacity Backing (Hide)2'!AB$9,0)</f>
        <v>0</v>
      </c>
      <c r="AC42" cm="1">
        <f t="array" ref="AC42">IF(INDEX('Capacity Summary'!$H$36:$BG$136,COLUMN(AB30),ROW(AB30))="x",'Capacity Backing (Hide)2'!AC$9,0)</f>
        <v>0</v>
      </c>
      <c r="AD42" cm="1">
        <f t="array" ref="AD42">IF(INDEX('Capacity Summary'!$H$36:$BG$136,COLUMN(AC30),ROW(AC30))="x",'Capacity Backing (Hide)2'!AD$9,0)</f>
        <v>0</v>
      </c>
      <c r="AE42" cm="1">
        <f t="array" ref="AE42">IF(INDEX('Capacity Summary'!$H$36:$BG$136,COLUMN(AD30),ROW(AD30))="x",'Capacity Backing (Hide)2'!AE$9,0)</f>
        <v>0</v>
      </c>
      <c r="AF42" cm="1">
        <f t="array" ref="AF42">IF(INDEX('Capacity Summary'!$H$36:$BG$136,COLUMN(AE30),ROW(AE30))="x",'Capacity Backing (Hide)2'!AF$9,0)</f>
        <v>0</v>
      </c>
      <c r="AG42" cm="1">
        <f t="array" ref="AG42">IF(INDEX('Capacity Summary'!$H$36:$BG$136,COLUMN(AF30),ROW(AF30))="x",'Capacity Backing (Hide)2'!AG$9,0)</f>
        <v>0</v>
      </c>
      <c r="AH42" cm="1">
        <f t="array" ref="AH42">IF(INDEX('Capacity Summary'!$H$36:$BG$136,COLUMN(AG30),ROW(AG30))="x",'Capacity Backing (Hide)2'!AH$9,0)</f>
        <v>0</v>
      </c>
      <c r="AI42" cm="1">
        <f t="array" ref="AI42">IF(INDEX('Capacity Summary'!$H$36:$BG$136,COLUMN(AH30),ROW(AH30))="x",'Capacity Backing (Hide)2'!AI$9,0)</f>
        <v>0</v>
      </c>
      <c r="AJ42" cm="1">
        <f t="array" ref="AJ42">IF(INDEX('Capacity Summary'!$H$36:$BG$136,COLUMN(AI30),ROW(AI30))="x",'Capacity Backing (Hide)2'!AJ$9,0)</f>
        <v>0</v>
      </c>
      <c r="AK42" cm="1">
        <f t="array" ref="AK42">IF(INDEX('Capacity Summary'!$H$36:$BG$136,COLUMN(AJ30),ROW(AJ30))="x",'Capacity Backing (Hide)2'!AK$9,0)</f>
        <v>0</v>
      </c>
      <c r="AL42" cm="1">
        <f t="array" ref="AL42">IF(INDEX('Capacity Summary'!$H$36:$BG$136,COLUMN(AK30),ROW(AK30))="x",'Capacity Backing (Hide)2'!AL$9,0)</f>
        <v>0</v>
      </c>
      <c r="AM42" cm="1">
        <f t="array" ref="AM42">IF(INDEX('Capacity Summary'!$H$36:$BG$136,COLUMN(AL30),ROW(AL30))="x",'Capacity Backing (Hide)2'!AM$9,0)</f>
        <v>0</v>
      </c>
      <c r="AN42" cm="1">
        <f t="array" ref="AN42">IF(INDEX('Capacity Summary'!$H$36:$BG$136,COLUMN(AM30),ROW(AM30))="x",'Capacity Backing (Hide)2'!AN$9,0)</f>
        <v>0</v>
      </c>
      <c r="AO42" cm="1">
        <f t="array" ref="AO42">IF(INDEX('Capacity Summary'!$H$36:$BG$136,COLUMN(AN30),ROW(AN30))="x",'Capacity Backing (Hide)2'!AO$9,0)</f>
        <v>0</v>
      </c>
      <c r="AP42" cm="1">
        <f t="array" ref="AP42">IF(INDEX('Capacity Summary'!$H$36:$BG$136,COLUMN(AO30),ROW(AO30))="x",'Capacity Backing (Hide)2'!AP$9,0)</f>
        <v>0</v>
      </c>
      <c r="AQ42" cm="1">
        <f t="array" ref="AQ42">IF(INDEX('Capacity Summary'!$H$36:$BG$136,COLUMN(AP30),ROW(AP30))="x",'Capacity Backing (Hide)2'!AQ$9,0)</f>
        <v>0</v>
      </c>
      <c r="AR42" cm="1">
        <f t="array" ref="AR42">IF(INDEX('Capacity Summary'!$H$36:$BG$136,COLUMN(AQ30),ROW(AQ30))="x",'Capacity Backing (Hide)2'!AR$9,0)</f>
        <v>0</v>
      </c>
      <c r="AS42" cm="1">
        <f t="array" ref="AS42">IF(INDEX('Capacity Summary'!$H$36:$BG$136,COLUMN(AR30),ROW(AR30))="x",'Capacity Backing (Hide)2'!AS$9,0)</f>
        <v>0</v>
      </c>
      <c r="AT42" cm="1">
        <f t="array" ref="AT42">IF(INDEX('Capacity Summary'!$H$36:$BG$136,COLUMN(AS30),ROW(AS30))="x",'Capacity Backing (Hide)2'!AT$9,0)</f>
        <v>0</v>
      </c>
      <c r="AU42" cm="1">
        <f t="array" ref="AU42">IF(INDEX('Capacity Summary'!$H$36:$BG$136,COLUMN(AT30),ROW(AT30))="x",'Capacity Backing (Hide)2'!AU$9,0)</f>
        <v>0</v>
      </c>
      <c r="AV42" cm="1">
        <f t="array" ref="AV42">IF(INDEX('Capacity Summary'!$H$36:$BG$136,COLUMN(AU30),ROW(AU30))="x",'Capacity Backing (Hide)2'!AV$9,0)</f>
        <v>0</v>
      </c>
      <c r="AW42" cm="1">
        <f t="array" ref="AW42">IF(INDEX('Capacity Summary'!$H$36:$BG$136,COLUMN(AV30),ROW(AV30))="x",'Capacity Backing (Hide)2'!AW$9,0)</f>
        <v>0</v>
      </c>
      <c r="AX42" cm="1">
        <f t="array" ref="AX42">IF(INDEX('Capacity Summary'!$H$36:$BG$136,COLUMN(AW30),ROW(AW30))="x",'Capacity Backing (Hide)2'!AX$9,0)</f>
        <v>0</v>
      </c>
      <c r="AY42" cm="1">
        <f t="array" ref="AY42">IF(INDEX('Capacity Summary'!$H$36:$BG$136,COLUMN(AX30),ROW(AX30))="x",'Capacity Backing (Hide)2'!AY$9,0)</f>
        <v>0</v>
      </c>
      <c r="AZ42" cm="1">
        <f t="array" ref="AZ42">IF(INDEX('Capacity Summary'!$H$36:$BG$136,COLUMN(AY30),ROW(AY30))="x",'Capacity Backing (Hide)2'!AZ$9,0)</f>
        <v>0</v>
      </c>
      <c r="BA42" cm="1">
        <f t="array" ref="BA42">IF(INDEX('Capacity Summary'!$H$36:$BG$136,COLUMN(AZ30),ROW(AZ30))="x",'Capacity Backing (Hide)2'!BA$9,0)</f>
        <v>0</v>
      </c>
      <c r="BB42" cm="1">
        <f t="array" ref="BB42">IF(INDEX('Capacity Summary'!$H$36:$BG$136,COLUMN(BA30),ROW(BA30))="x",'Capacity Backing (Hide)2'!BB$9,0)</f>
        <v>0</v>
      </c>
      <c r="BC42" cm="1">
        <f t="array" ref="BC42">IF(INDEX('Capacity Summary'!$H$36:$BG$136,COLUMN(BB30),ROW(BB30))="x",'Capacity Backing (Hide)2'!BC$9,0)</f>
        <v>0</v>
      </c>
      <c r="BD42" cm="1">
        <f t="array" ref="BD42">IF(INDEX('Capacity Summary'!$H$36:$BG$136,COLUMN(BC30),ROW(BC30))="x",'Capacity Backing (Hide)2'!BD$9,0)</f>
        <v>0</v>
      </c>
      <c r="BE42" cm="1">
        <f t="array" ref="BE42">IF(INDEX('Capacity Summary'!$H$36:$BG$136,COLUMN(BD30),ROW(BD30))="x",'Capacity Backing (Hide)2'!BE$9,0)</f>
        <v>0</v>
      </c>
      <c r="BF42" cm="1">
        <f t="array" ref="BF42">IF(INDEX('Capacity Summary'!$H$36:$BG$136,COLUMN(BE30),ROW(BE30))="x",'Capacity Backing (Hide)2'!BF$9,0)</f>
        <v>0</v>
      </c>
      <c r="BG42" cm="1">
        <f t="array" ref="BG42">IF(INDEX('Capacity Summary'!$H$36:$BG$136,COLUMN(BF30),ROW(BF30))="x",'Capacity Backing (Hide)2'!BG$9,0)</f>
        <v>0</v>
      </c>
      <c r="BH42" cm="1">
        <f t="array" ref="BH42">IF(INDEX('Capacity Summary'!$H$36:$BG$136,COLUMN(BG30),ROW(BG30))="x",'Capacity Backing (Hide)2'!BH$9,0)</f>
        <v>0</v>
      </c>
      <c r="BI42" cm="1">
        <f t="array" ref="BI42">IF(INDEX('Capacity Summary'!$H$36:$BG$136,COLUMN(BH30),ROW(BH30))="x",'Capacity Backing (Hide)2'!BI$9,0)</f>
        <v>0</v>
      </c>
      <c r="BJ42" cm="1">
        <f t="array" ref="BJ42">IF(INDEX('Capacity Summary'!$H$36:$BG$136,COLUMN(BI30),ROW(BI30))="x",'Capacity Backing (Hide)2'!BJ$9,0)</f>
        <v>0</v>
      </c>
      <c r="BK42" cm="1">
        <f t="array" ref="BK42">IF(INDEX('Capacity Summary'!$H$36:$BG$136,COLUMN(BJ30),ROW(BJ30))="x",'Capacity Backing (Hide)2'!BK$9,0)</f>
        <v>0</v>
      </c>
      <c r="BL42" cm="1">
        <f t="array" ref="BL42">IF(INDEX('Capacity Summary'!$H$36:$BG$136,COLUMN(BK30),ROW(BK30))="x",'Capacity Backing (Hide)2'!BL$9,0)</f>
        <v>0</v>
      </c>
      <c r="BM42" cm="1">
        <f t="array" ref="BM42">IF(INDEX('Capacity Summary'!$H$36:$BG$136,COLUMN(BL30),ROW(BL30))="x",'Capacity Backing (Hide)2'!BM$9,0)</f>
        <v>0</v>
      </c>
      <c r="BN42" cm="1">
        <f t="array" ref="BN42">IF(INDEX('Capacity Summary'!$H$36:$BG$136,COLUMN(BM30),ROW(BM30))="x",'Capacity Backing (Hide)2'!BN$9,0)</f>
        <v>0</v>
      </c>
      <c r="BO42" cm="1">
        <f t="array" ref="BO42">IF(INDEX('Capacity Summary'!$H$36:$BG$136,COLUMN(BN30),ROW(BN30))="x",'Capacity Backing (Hide)2'!BO$9,0)</f>
        <v>0</v>
      </c>
      <c r="BP42" cm="1">
        <f t="array" ref="BP42">IF(INDEX('Capacity Summary'!$H$36:$BG$136,COLUMN(BO30),ROW(BO30))="x",'Capacity Backing (Hide)2'!BP$9,0)</f>
        <v>0</v>
      </c>
      <c r="BQ42" cm="1">
        <f t="array" ref="BQ42">IF(INDEX('Capacity Summary'!$H$36:$BG$136,COLUMN(BP30),ROW(BP30))="x",'Capacity Backing (Hide)2'!BQ$9,0)</f>
        <v>0</v>
      </c>
      <c r="BR42" cm="1">
        <f t="array" ref="BR42">IF(INDEX('Capacity Summary'!$H$36:$BG$136,COLUMN(BQ30),ROW(BQ30))="x",'Capacity Backing (Hide)2'!BR$9,0)</f>
        <v>0</v>
      </c>
      <c r="BS42" cm="1">
        <f t="array" ref="BS42">IF(INDEX('Capacity Summary'!$H$36:$BG$136,COLUMN(BR30),ROW(BR30))="x",'Capacity Backing (Hide)2'!BS$9,0)</f>
        <v>0</v>
      </c>
      <c r="BT42" cm="1">
        <f t="array" ref="BT42">IF(INDEX('Capacity Summary'!$H$36:$BG$136,COLUMN(BS30),ROW(BS30))="x",'Capacity Backing (Hide)2'!BT$9,0)</f>
        <v>0</v>
      </c>
      <c r="BU42" cm="1">
        <f t="array" ref="BU42">IF(INDEX('Capacity Summary'!$H$36:$BG$136,COLUMN(BT30),ROW(BT30))="x",'Capacity Backing (Hide)2'!BU$9,0)</f>
        <v>0</v>
      </c>
      <c r="BV42" cm="1">
        <f t="array" ref="BV42">IF(INDEX('Capacity Summary'!$H$36:$BG$136,COLUMN(BU30),ROW(BU30))="x",'Capacity Backing (Hide)2'!BV$9,0)</f>
        <v>0</v>
      </c>
      <c r="BW42" cm="1">
        <f t="array" ref="BW42">IF(INDEX('Capacity Summary'!$H$36:$BG$136,COLUMN(BV30),ROW(BV30))="x",'Capacity Backing (Hide)2'!BW$9,0)</f>
        <v>0</v>
      </c>
      <c r="BX42" cm="1">
        <f t="array" ref="BX42">IF(INDEX('Capacity Summary'!$H$36:$BG$136,COLUMN(BW30),ROW(BW30))="x",'Capacity Backing (Hide)2'!BX$9,0)</f>
        <v>0</v>
      </c>
      <c r="BY42" cm="1">
        <f t="array" ref="BY42">IF(INDEX('Capacity Summary'!$H$36:$BG$136,COLUMN(BX30),ROW(BX30))="x",'Capacity Backing (Hide)2'!BY$9,0)</f>
        <v>0</v>
      </c>
      <c r="BZ42" cm="1">
        <f t="array" ref="BZ42">IF(INDEX('Capacity Summary'!$H$36:$BG$136,COLUMN(BY30),ROW(BY30))="x",'Capacity Backing (Hide)2'!BZ$9,0)</f>
        <v>0</v>
      </c>
      <c r="CA42" cm="1">
        <f t="array" ref="CA42">IF(INDEX('Capacity Summary'!$H$36:$BG$136,COLUMN(BZ30),ROW(BZ30))="x",'Capacity Backing (Hide)2'!CA$9,0)</f>
        <v>0</v>
      </c>
      <c r="CB42" cm="1">
        <f t="array" ref="CB42">IF(INDEX('Capacity Summary'!$H$36:$BG$136,COLUMN(CA30),ROW(CA30))="x",'Capacity Backing (Hide)2'!CB$9,0)</f>
        <v>0</v>
      </c>
      <c r="CC42" cm="1">
        <f t="array" ref="CC42">IF(INDEX('Capacity Summary'!$H$36:$BG$136,COLUMN(CB30),ROW(CB30))="x",'Capacity Backing (Hide)2'!CC$9,0)</f>
        <v>0</v>
      </c>
      <c r="CD42" cm="1">
        <f t="array" ref="CD42">IF(INDEX('Capacity Summary'!$H$36:$BG$136,COLUMN(CC30),ROW(CC30))="x",'Capacity Backing (Hide)2'!CD$9,0)</f>
        <v>0</v>
      </c>
      <c r="CE42" cm="1">
        <f t="array" ref="CE42">IF(INDEX('Capacity Summary'!$H$36:$BG$136,COLUMN(CD30),ROW(CD30))="x",'Capacity Backing (Hide)2'!CE$9,0)</f>
        <v>0</v>
      </c>
      <c r="CF42" cm="1">
        <f t="array" ref="CF42">IF(INDEX('Capacity Summary'!$H$36:$BG$136,COLUMN(CE30),ROW(CE30))="x",'Capacity Backing (Hide)2'!CF$9,0)</f>
        <v>0</v>
      </c>
      <c r="CG42" cm="1">
        <f t="array" ref="CG42">IF(INDEX('Capacity Summary'!$H$36:$BG$136,COLUMN(CF30),ROW(CF30))="x",'Capacity Backing (Hide)2'!CG$9,0)</f>
        <v>0</v>
      </c>
      <c r="CH42" cm="1">
        <f t="array" ref="CH42">IF(INDEX('Capacity Summary'!$H$36:$BG$136,COLUMN(CG30),ROW(CG30))="x",'Capacity Backing (Hide)2'!CH$9,0)</f>
        <v>0</v>
      </c>
      <c r="CI42" cm="1">
        <f t="array" ref="CI42">IF(INDEX('Capacity Summary'!$H$36:$BG$136,COLUMN(CH30),ROW(CH30))="x",'Capacity Backing (Hide)2'!CI$9,0)</f>
        <v>0</v>
      </c>
      <c r="CJ42" cm="1">
        <f t="array" ref="CJ42">IF(INDEX('Capacity Summary'!$H$36:$BG$136,COLUMN(CI30),ROW(CI30))="x",'Capacity Backing (Hide)2'!CJ$9,0)</f>
        <v>0</v>
      </c>
      <c r="CK42" cm="1">
        <f t="array" ref="CK42">IF(INDEX('Capacity Summary'!$H$36:$BG$136,COLUMN(CJ30),ROW(CJ30))="x",'Capacity Backing (Hide)2'!CK$9,0)</f>
        <v>0</v>
      </c>
      <c r="CL42" cm="1">
        <f t="array" ref="CL42">IF(INDEX('Capacity Summary'!$H$36:$BG$136,COLUMN(CK30),ROW(CK30))="x",'Capacity Backing (Hide)2'!CL$9,0)</f>
        <v>0</v>
      </c>
      <c r="CM42" cm="1">
        <f t="array" ref="CM42">IF(INDEX('Capacity Summary'!$H$36:$BG$136,COLUMN(CL30),ROW(CL30))="x",'Capacity Backing (Hide)2'!CM$9,0)</f>
        <v>0</v>
      </c>
      <c r="CN42" cm="1">
        <f t="array" ref="CN42">IF(INDEX('Capacity Summary'!$H$36:$BG$136,COLUMN(CM30),ROW(CM30))="x",'Capacity Backing (Hide)2'!CN$9,0)</f>
        <v>0</v>
      </c>
      <c r="CO42" cm="1">
        <f t="array" ref="CO42">IF(INDEX('Capacity Summary'!$H$36:$BG$136,COLUMN(CN30),ROW(CN30))="x",'Capacity Backing (Hide)2'!CO$9,0)</f>
        <v>0</v>
      </c>
      <c r="CP42" cm="1">
        <f t="array" ref="CP42">IF(INDEX('Capacity Summary'!$H$36:$BG$136,COLUMN(CO30),ROW(CO30))="x",'Capacity Backing (Hide)2'!CP$9,0)</f>
        <v>0</v>
      </c>
      <c r="CQ42" cm="1">
        <f t="array" ref="CQ42">IF(INDEX('Capacity Summary'!$H$36:$BG$136,COLUMN(CP30),ROW(CP30))="x",'Capacity Backing (Hide)2'!CQ$9,0)</f>
        <v>0</v>
      </c>
      <c r="CR42" cm="1">
        <f t="array" ref="CR42">IF(INDEX('Capacity Summary'!$H$36:$BG$136,COLUMN(CQ30),ROW(CQ30))="x",'Capacity Backing (Hide)2'!CR$9,0)</f>
        <v>0</v>
      </c>
      <c r="CS42" cm="1">
        <f t="array" ref="CS42">IF(INDEX('Capacity Summary'!$H$36:$BG$136,COLUMN(CR30),ROW(CR30))="x",'Capacity Backing (Hide)2'!CS$9,0)</f>
        <v>0</v>
      </c>
      <c r="CT42" cm="1">
        <f t="array" ref="CT42">IF(INDEX('Capacity Summary'!$H$36:$BG$136,COLUMN(CS30),ROW(CS30))="x",'Capacity Backing (Hide)2'!CT$9,0)</f>
        <v>0</v>
      </c>
      <c r="CU42" cm="1">
        <f t="array" ref="CU42">IF(INDEX('Capacity Summary'!$H$36:$BG$136,COLUMN(CT30),ROW(CT30))="x",'Capacity Backing (Hide)2'!CU$9,0)</f>
        <v>0</v>
      </c>
      <c r="CV42" cm="1">
        <f t="array" ref="CV42">IF(INDEX('Capacity Summary'!$H$36:$BG$136,COLUMN(CU30),ROW(CU30))="x",'Capacity Backing (Hide)2'!CV$9,0)</f>
        <v>0</v>
      </c>
      <c r="CW42" cm="1">
        <f t="array" ref="CW42">IF(INDEX('Capacity Summary'!$H$36:$BG$136,COLUMN(CV30),ROW(CV30))="x",'Capacity Backing (Hide)2'!CW$9,0)</f>
        <v>0</v>
      </c>
    </row>
    <row r="43" spans="1:101" x14ac:dyDescent="0.25">
      <c r="A43" s="2">
        <f ca="1">'Required Capacity (Hide)'!E35</f>
        <v>44438</v>
      </c>
      <c r="B43" cm="1">
        <f t="array" ref="B43">IF(INDEX('Capacity Summary'!$H$36:$BG$136,COLUMN(A31),ROW(A31))="x",'Capacity Backing (Hide)2'!B$9,0)</f>
        <v>0</v>
      </c>
      <c r="C43" cm="1">
        <f t="array" ref="C43">IF(INDEX('Capacity Summary'!$H$36:$BG$136,COLUMN(B31),ROW(B31))="x",'Capacity Backing (Hide)2'!C$9,0)</f>
        <v>0</v>
      </c>
      <c r="D43" cm="1">
        <f t="array" ref="D43">IF(INDEX('Capacity Summary'!$H$36:$BG$136,COLUMN(C31),ROW(C31))="x",'Capacity Backing (Hide)2'!D$9,0)</f>
        <v>0</v>
      </c>
      <c r="E43" cm="1">
        <f t="array" ref="E43">IF(INDEX('Capacity Summary'!$H$36:$BG$136,COLUMN(D31),ROW(D31))="x",'Capacity Backing (Hide)2'!E$9,0)</f>
        <v>0</v>
      </c>
      <c r="F43" cm="1">
        <f t="array" ref="F43">IF(INDEX('Capacity Summary'!$H$36:$BG$136,COLUMN(E31),ROW(E31))="x",'Capacity Backing (Hide)2'!F$9,0)</f>
        <v>0</v>
      </c>
      <c r="G43" cm="1">
        <f t="array" ref="G43">IF(INDEX('Capacity Summary'!$H$36:$BG$136,COLUMN(F31),ROW(F31))="x",'Capacity Backing (Hide)2'!G$9,0)</f>
        <v>0</v>
      </c>
      <c r="H43" cm="1">
        <f t="array" ref="H43">IF(INDEX('Capacity Summary'!$H$36:$BG$136,COLUMN(G31),ROW(G31))="x",'Capacity Backing (Hide)2'!H$9,0)</f>
        <v>0</v>
      </c>
      <c r="I43" cm="1">
        <f t="array" ref="I43">IF(INDEX('Capacity Summary'!$H$36:$BG$136,COLUMN(H31),ROW(H31))="x",'Capacity Backing (Hide)2'!I$9,0)</f>
        <v>0</v>
      </c>
      <c r="J43" cm="1">
        <f t="array" ref="J43">IF(INDEX('Capacity Summary'!$H$36:$BG$136,COLUMN(I31),ROW(I31))="x",'Capacity Backing (Hide)2'!J$9,0)</f>
        <v>0</v>
      </c>
      <c r="K43" cm="1">
        <f t="array" ref="K43">IF(INDEX('Capacity Summary'!$H$36:$BG$136,COLUMN(J31),ROW(J31))="x",'Capacity Backing (Hide)2'!K$9,0)</f>
        <v>0</v>
      </c>
      <c r="L43" cm="1">
        <f t="array" ref="L43">IF(INDEX('Capacity Summary'!$H$36:$BG$136,COLUMN(K31),ROW(K31))="x",'Capacity Backing (Hide)2'!L$9,0)</f>
        <v>0</v>
      </c>
      <c r="M43" cm="1">
        <f t="array" ref="M43">IF(INDEX('Capacity Summary'!$H$36:$BG$136,COLUMN(L31),ROW(L31))="x",'Capacity Backing (Hide)2'!M$9,0)</f>
        <v>0</v>
      </c>
      <c r="N43" cm="1">
        <f t="array" ref="N43">IF(INDEX('Capacity Summary'!$H$36:$BG$136,COLUMN(M31),ROW(M31))="x",'Capacity Backing (Hide)2'!N$9,0)</f>
        <v>0</v>
      </c>
      <c r="O43" cm="1">
        <f t="array" ref="O43">IF(INDEX('Capacity Summary'!$H$36:$BG$136,COLUMN(N31),ROW(N31))="x",'Capacity Backing (Hide)2'!O$9,0)</f>
        <v>0</v>
      </c>
      <c r="P43" cm="1">
        <f t="array" ref="P43">IF(INDEX('Capacity Summary'!$H$36:$BG$136,COLUMN(O31),ROW(O31))="x",'Capacity Backing (Hide)2'!P$9,0)</f>
        <v>0</v>
      </c>
      <c r="Q43" cm="1">
        <f t="array" ref="Q43">IF(INDEX('Capacity Summary'!$H$36:$BG$136,COLUMN(P31),ROW(P31))="x",'Capacity Backing (Hide)2'!Q$9,0)</f>
        <v>0</v>
      </c>
      <c r="R43" cm="1">
        <f t="array" ref="R43">IF(INDEX('Capacity Summary'!$H$36:$BG$136,COLUMN(Q31),ROW(Q31))="x",'Capacity Backing (Hide)2'!R$9,0)</f>
        <v>0</v>
      </c>
      <c r="S43" cm="1">
        <f t="array" ref="S43">IF(INDEX('Capacity Summary'!$H$36:$BG$136,COLUMN(R31),ROW(R31))="x",'Capacity Backing (Hide)2'!S$9,0)</f>
        <v>0</v>
      </c>
      <c r="T43" cm="1">
        <f t="array" ref="T43">IF(INDEX('Capacity Summary'!$H$36:$BG$136,COLUMN(S31),ROW(S31))="x",'Capacity Backing (Hide)2'!T$9,0)</f>
        <v>0</v>
      </c>
      <c r="U43" cm="1">
        <f t="array" ref="U43">IF(INDEX('Capacity Summary'!$H$36:$BG$136,COLUMN(T31),ROW(T31))="x",'Capacity Backing (Hide)2'!U$9,0)</f>
        <v>0</v>
      </c>
      <c r="V43" cm="1">
        <f t="array" ref="V43">IF(INDEX('Capacity Summary'!$H$36:$BG$136,COLUMN(U31),ROW(U31))="x",'Capacity Backing (Hide)2'!V$9,0)</f>
        <v>0</v>
      </c>
      <c r="W43" cm="1">
        <f t="array" ref="W43">IF(INDEX('Capacity Summary'!$H$36:$BG$136,COLUMN(V31),ROW(V31))="x",'Capacity Backing (Hide)2'!W$9,0)</f>
        <v>0</v>
      </c>
      <c r="X43" cm="1">
        <f t="array" ref="X43">IF(INDEX('Capacity Summary'!$H$36:$BG$136,COLUMN(W31),ROW(W31))="x",'Capacity Backing (Hide)2'!X$9,0)</f>
        <v>0</v>
      </c>
      <c r="Y43" cm="1">
        <f t="array" ref="Y43">IF(INDEX('Capacity Summary'!$H$36:$BG$136,COLUMN(X31),ROW(X31))="x",'Capacity Backing (Hide)2'!Y$9,0)</f>
        <v>0</v>
      </c>
      <c r="Z43" cm="1">
        <f t="array" ref="Z43">IF(INDEX('Capacity Summary'!$H$36:$BG$136,COLUMN(Y31),ROW(Y31))="x",'Capacity Backing (Hide)2'!Z$9,0)</f>
        <v>0</v>
      </c>
      <c r="AA43" cm="1">
        <f t="array" ref="AA43">IF(INDEX('Capacity Summary'!$H$36:$BG$136,COLUMN(Z31),ROW(Z31))="x",'Capacity Backing (Hide)2'!AA$9,0)</f>
        <v>0</v>
      </c>
      <c r="AB43" cm="1">
        <f t="array" ref="AB43">IF(INDEX('Capacity Summary'!$H$36:$BG$136,COLUMN(AA31),ROW(AA31))="x",'Capacity Backing (Hide)2'!AB$9,0)</f>
        <v>0</v>
      </c>
      <c r="AC43" cm="1">
        <f t="array" ref="AC43">IF(INDEX('Capacity Summary'!$H$36:$BG$136,COLUMN(AB31),ROW(AB31))="x",'Capacity Backing (Hide)2'!AC$9,0)</f>
        <v>0</v>
      </c>
      <c r="AD43" cm="1">
        <f t="array" ref="AD43">IF(INDEX('Capacity Summary'!$H$36:$BG$136,COLUMN(AC31),ROW(AC31))="x",'Capacity Backing (Hide)2'!AD$9,0)</f>
        <v>0</v>
      </c>
      <c r="AE43" cm="1">
        <f t="array" ref="AE43">IF(INDEX('Capacity Summary'!$H$36:$BG$136,COLUMN(AD31),ROW(AD31))="x",'Capacity Backing (Hide)2'!AE$9,0)</f>
        <v>0</v>
      </c>
      <c r="AF43" cm="1">
        <f t="array" ref="AF43">IF(INDEX('Capacity Summary'!$H$36:$BG$136,COLUMN(AE31),ROW(AE31))="x",'Capacity Backing (Hide)2'!AF$9,0)</f>
        <v>0</v>
      </c>
      <c r="AG43" cm="1">
        <f t="array" ref="AG43">IF(INDEX('Capacity Summary'!$H$36:$BG$136,COLUMN(AF31),ROW(AF31))="x",'Capacity Backing (Hide)2'!AG$9,0)</f>
        <v>0</v>
      </c>
      <c r="AH43" cm="1">
        <f t="array" ref="AH43">IF(INDEX('Capacity Summary'!$H$36:$BG$136,COLUMN(AG31),ROW(AG31))="x",'Capacity Backing (Hide)2'!AH$9,0)</f>
        <v>0</v>
      </c>
      <c r="AI43" cm="1">
        <f t="array" ref="AI43">IF(INDEX('Capacity Summary'!$H$36:$BG$136,COLUMN(AH31),ROW(AH31))="x",'Capacity Backing (Hide)2'!AI$9,0)</f>
        <v>0</v>
      </c>
      <c r="AJ43" cm="1">
        <f t="array" ref="AJ43">IF(INDEX('Capacity Summary'!$H$36:$BG$136,COLUMN(AI31),ROW(AI31))="x",'Capacity Backing (Hide)2'!AJ$9,0)</f>
        <v>0</v>
      </c>
      <c r="AK43" cm="1">
        <f t="array" ref="AK43">IF(INDEX('Capacity Summary'!$H$36:$BG$136,COLUMN(AJ31),ROW(AJ31))="x",'Capacity Backing (Hide)2'!AK$9,0)</f>
        <v>0</v>
      </c>
      <c r="AL43" cm="1">
        <f t="array" ref="AL43">IF(INDEX('Capacity Summary'!$H$36:$BG$136,COLUMN(AK31),ROW(AK31))="x",'Capacity Backing (Hide)2'!AL$9,0)</f>
        <v>0</v>
      </c>
      <c r="AM43" cm="1">
        <f t="array" ref="AM43">IF(INDEX('Capacity Summary'!$H$36:$BG$136,COLUMN(AL31),ROW(AL31))="x",'Capacity Backing (Hide)2'!AM$9,0)</f>
        <v>0</v>
      </c>
      <c r="AN43" cm="1">
        <f t="array" ref="AN43">IF(INDEX('Capacity Summary'!$H$36:$BG$136,COLUMN(AM31),ROW(AM31))="x",'Capacity Backing (Hide)2'!AN$9,0)</f>
        <v>0</v>
      </c>
      <c r="AO43" cm="1">
        <f t="array" ref="AO43">IF(INDEX('Capacity Summary'!$H$36:$BG$136,COLUMN(AN31),ROW(AN31))="x",'Capacity Backing (Hide)2'!AO$9,0)</f>
        <v>0</v>
      </c>
      <c r="AP43" cm="1">
        <f t="array" ref="AP43">IF(INDEX('Capacity Summary'!$H$36:$BG$136,COLUMN(AO31),ROW(AO31))="x",'Capacity Backing (Hide)2'!AP$9,0)</f>
        <v>0</v>
      </c>
      <c r="AQ43" cm="1">
        <f t="array" ref="AQ43">IF(INDEX('Capacity Summary'!$H$36:$BG$136,COLUMN(AP31),ROW(AP31))="x",'Capacity Backing (Hide)2'!AQ$9,0)</f>
        <v>0</v>
      </c>
      <c r="AR43" cm="1">
        <f t="array" ref="AR43">IF(INDEX('Capacity Summary'!$H$36:$BG$136,COLUMN(AQ31),ROW(AQ31))="x",'Capacity Backing (Hide)2'!AR$9,0)</f>
        <v>0</v>
      </c>
      <c r="AS43" cm="1">
        <f t="array" ref="AS43">IF(INDEX('Capacity Summary'!$H$36:$BG$136,COLUMN(AR31),ROW(AR31))="x",'Capacity Backing (Hide)2'!AS$9,0)</f>
        <v>0</v>
      </c>
      <c r="AT43" cm="1">
        <f t="array" ref="AT43">IF(INDEX('Capacity Summary'!$H$36:$BG$136,COLUMN(AS31),ROW(AS31))="x",'Capacity Backing (Hide)2'!AT$9,0)</f>
        <v>0</v>
      </c>
      <c r="AU43" cm="1">
        <f t="array" ref="AU43">IF(INDEX('Capacity Summary'!$H$36:$BG$136,COLUMN(AT31),ROW(AT31))="x",'Capacity Backing (Hide)2'!AU$9,0)</f>
        <v>0</v>
      </c>
      <c r="AV43" cm="1">
        <f t="array" ref="AV43">IF(INDEX('Capacity Summary'!$H$36:$BG$136,COLUMN(AU31),ROW(AU31))="x",'Capacity Backing (Hide)2'!AV$9,0)</f>
        <v>0</v>
      </c>
      <c r="AW43" cm="1">
        <f t="array" ref="AW43">IF(INDEX('Capacity Summary'!$H$36:$BG$136,COLUMN(AV31),ROW(AV31))="x",'Capacity Backing (Hide)2'!AW$9,0)</f>
        <v>0</v>
      </c>
      <c r="AX43" cm="1">
        <f t="array" ref="AX43">IF(INDEX('Capacity Summary'!$H$36:$BG$136,COLUMN(AW31),ROW(AW31))="x",'Capacity Backing (Hide)2'!AX$9,0)</f>
        <v>0</v>
      </c>
      <c r="AY43" cm="1">
        <f t="array" ref="AY43">IF(INDEX('Capacity Summary'!$H$36:$BG$136,COLUMN(AX31),ROW(AX31))="x",'Capacity Backing (Hide)2'!AY$9,0)</f>
        <v>0</v>
      </c>
      <c r="AZ43" cm="1">
        <f t="array" ref="AZ43">IF(INDEX('Capacity Summary'!$H$36:$BG$136,COLUMN(AY31),ROW(AY31))="x",'Capacity Backing (Hide)2'!AZ$9,0)</f>
        <v>0</v>
      </c>
      <c r="BA43" cm="1">
        <f t="array" ref="BA43">IF(INDEX('Capacity Summary'!$H$36:$BG$136,COLUMN(AZ31),ROW(AZ31))="x",'Capacity Backing (Hide)2'!BA$9,0)</f>
        <v>0</v>
      </c>
      <c r="BB43" cm="1">
        <f t="array" ref="BB43">IF(INDEX('Capacity Summary'!$H$36:$BG$136,COLUMN(BA31),ROW(BA31))="x",'Capacity Backing (Hide)2'!BB$9,0)</f>
        <v>0</v>
      </c>
      <c r="BC43" cm="1">
        <f t="array" ref="BC43">IF(INDEX('Capacity Summary'!$H$36:$BG$136,COLUMN(BB31),ROW(BB31))="x",'Capacity Backing (Hide)2'!BC$9,0)</f>
        <v>0</v>
      </c>
      <c r="BD43" cm="1">
        <f t="array" ref="BD43">IF(INDEX('Capacity Summary'!$H$36:$BG$136,COLUMN(BC31),ROW(BC31))="x",'Capacity Backing (Hide)2'!BD$9,0)</f>
        <v>0</v>
      </c>
      <c r="BE43" cm="1">
        <f t="array" ref="BE43">IF(INDEX('Capacity Summary'!$H$36:$BG$136,COLUMN(BD31),ROW(BD31))="x",'Capacity Backing (Hide)2'!BE$9,0)</f>
        <v>0</v>
      </c>
      <c r="BF43" cm="1">
        <f t="array" ref="BF43">IF(INDEX('Capacity Summary'!$H$36:$BG$136,COLUMN(BE31),ROW(BE31))="x",'Capacity Backing (Hide)2'!BF$9,0)</f>
        <v>0</v>
      </c>
      <c r="BG43" cm="1">
        <f t="array" ref="BG43">IF(INDEX('Capacity Summary'!$H$36:$BG$136,COLUMN(BF31),ROW(BF31))="x",'Capacity Backing (Hide)2'!BG$9,0)</f>
        <v>0</v>
      </c>
      <c r="BH43" cm="1">
        <f t="array" ref="BH43">IF(INDEX('Capacity Summary'!$H$36:$BG$136,COLUMN(BG31),ROW(BG31))="x",'Capacity Backing (Hide)2'!BH$9,0)</f>
        <v>0</v>
      </c>
      <c r="BI43" cm="1">
        <f t="array" ref="BI43">IF(INDEX('Capacity Summary'!$H$36:$BG$136,COLUMN(BH31),ROW(BH31))="x",'Capacity Backing (Hide)2'!BI$9,0)</f>
        <v>0</v>
      </c>
      <c r="BJ43" cm="1">
        <f t="array" ref="BJ43">IF(INDEX('Capacity Summary'!$H$36:$BG$136,COLUMN(BI31),ROW(BI31))="x",'Capacity Backing (Hide)2'!BJ$9,0)</f>
        <v>0</v>
      </c>
      <c r="BK43" cm="1">
        <f t="array" ref="BK43">IF(INDEX('Capacity Summary'!$H$36:$BG$136,COLUMN(BJ31),ROW(BJ31))="x",'Capacity Backing (Hide)2'!BK$9,0)</f>
        <v>0</v>
      </c>
      <c r="BL43" cm="1">
        <f t="array" ref="BL43">IF(INDEX('Capacity Summary'!$H$36:$BG$136,COLUMN(BK31),ROW(BK31))="x",'Capacity Backing (Hide)2'!BL$9,0)</f>
        <v>0</v>
      </c>
      <c r="BM43" cm="1">
        <f t="array" ref="BM43">IF(INDEX('Capacity Summary'!$H$36:$BG$136,COLUMN(BL31),ROW(BL31))="x",'Capacity Backing (Hide)2'!BM$9,0)</f>
        <v>0</v>
      </c>
      <c r="BN43" cm="1">
        <f t="array" ref="BN43">IF(INDEX('Capacity Summary'!$H$36:$BG$136,COLUMN(BM31),ROW(BM31))="x",'Capacity Backing (Hide)2'!BN$9,0)</f>
        <v>0</v>
      </c>
      <c r="BO43" cm="1">
        <f t="array" ref="BO43">IF(INDEX('Capacity Summary'!$H$36:$BG$136,COLUMN(BN31),ROW(BN31))="x",'Capacity Backing (Hide)2'!BO$9,0)</f>
        <v>0</v>
      </c>
      <c r="BP43" cm="1">
        <f t="array" ref="BP43">IF(INDEX('Capacity Summary'!$H$36:$BG$136,COLUMN(BO31),ROW(BO31))="x",'Capacity Backing (Hide)2'!BP$9,0)</f>
        <v>0</v>
      </c>
      <c r="BQ43" cm="1">
        <f t="array" ref="BQ43">IF(INDEX('Capacity Summary'!$H$36:$BG$136,COLUMN(BP31),ROW(BP31))="x",'Capacity Backing (Hide)2'!BQ$9,0)</f>
        <v>0</v>
      </c>
      <c r="BR43" cm="1">
        <f t="array" ref="BR43">IF(INDEX('Capacity Summary'!$H$36:$BG$136,COLUMN(BQ31),ROW(BQ31))="x",'Capacity Backing (Hide)2'!BR$9,0)</f>
        <v>0</v>
      </c>
      <c r="BS43" cm="1">
        <f t="array" ref="BS43">IF(INDEX('Capacity Summary'!$H$36:$BG$136,COLUMN(BR31),ROW(BR31))="x",'Capacity Backing (Hide)2'!BS$9,0)</f>
        <v>0</v>
      </c>
      <c r="BT43" cm="1">
        <f t="array" ref="BT43">IF(INDEX('Capacity Summary'!$H$36:$BG$136,COLUMN(BS31),ROW(BS31))="x",'Capacity Backing (Hide)2'!BT$9,0)</f>
        <v>0</v>
      </c>
      <c r="BU43" cm="1">
        <f t="array" ref="BU43">IF(INDEX('Capacity Summary'!$H$36:$BG$136,COLUMN(BT31),ROW(BT31))="x",'Capacity Backing (Hide)2'!BU$9,0)</f>
        <v>0</v>
      </c>
      <c r="BV43" cm="1">
        <f t="array" ref="BV43">IF(INDEX('Capacity Summary'!$H$36:$BG$136,COLUMN(BU31),ROW(BU31))="x",'Capacity Backing (Hide)2'!BV$9,0)</f>
        <v>0</v>
      </c>
      <c r="BW43" cm="1">
        <f t="array" ref="BW43">IF(INDEX('Capacity Summary'!$H$36:$BG$136,COLUMN(BV31),ROW(BV31))="x",'Capacity Backing (Hide)2'!BW$9,0)</f>
        <v>0</v>
      </c>
      <c r="BX43" cm="1">
        <f t="array" ref="BX43">IF(INDEX('Capacity Summary'!$H$36:$BG$136,COLUMN(BW31),ROW(BW31))="x",'Capacity Backing (Hide)2'!BX$9,0)</f>
        <v>0</v>
      </c>
      <c r="BY43" cm="1">
        <f t="array" ref="BY43">IF(INDEX('Capacity Summary'!$H$36:$BG$136,COLUMN(BX31),ROW(BX31))="x",'Capacity Backing (Hide)2'!BY$9,0)</f>
        <v>0</v>
      </c>
      <c r="BZ43" cm="1">
        <f t="array" ref="BZ43">IF(INDEX('Capacity Summary'!$H$36:$BG$136,COLUMN(BY31),ROW(BY31))="x",'Capacity Backing (Hide)2'!BZ$9,0)</f>
        <v>0</v>
      </c>
      <c r="CA43" cm="1">
        <f t="array" ref="CA43">IF(INDEX('Capacity Summary'!$H$36:$BG$136,COLUMN(BZ31),ROW(BZ31))="x",'Capacity Backing (Hide)2'!CA$9,0)</f>
        <v>0</v>
      </c>
      <c r="CB43" cm="1">
        <f t="array" ref="CB43">IF(INDEX('Capacity Summary'!$H$36:$BG$136,COLUMN(CA31),ROW(CA31))="x",'Capacity Backing (Hide)2'!CB$9,0)</f>
        <v>0</v>
      </c>
      <c r="CC43" cm="1">
        <f t="array" ref="CC43">IF(INDEX('Capacity Summary'!$H$36:$BG$136,COLUMN(CB31),ROW(CB31))="x",'Capacity Backing (Hide)2'!CC$9,0)</f>
        <v>0</v>
      </c>
      <c r="CD43" cm="1">
        <f t="array" ref="CD43">IF(INDEX('Capacity Summary'!$H$36:$BG$136,COLUMN(CC31),ROW(CC31))="x",'Capacity Backing (Hide)2'!CD$9,0)</f>
        <v>0</v>
      </c>
      <c r="CE43" cm="1">
        <f t="array" ref="CE43">IF(INDEX('Capacity Summary'!$H$36:$BG$136,COLUMN(CD31),ROW(CD31))="x",'Capacity Backing (Hide)2'!CE$9,0)</f>
        <v>0</v>
      </c>
      <c r="CF43" cm="1">
        <f t="array" ref="CF43">IF(INDEX('Capacity Summary'!$H$36:$BG$136,COLUMN(CE31),ROW(CE31))="x",'Capacity Backing (Hide)2'!CF$9,0)</f>
        <v>0</v>
      </c>
      <c r="CG43" cm="1">
        <f t="array" ref="CG43">IF(INDEX('Capacity Summary'!$H$36:$BG$136,COLUMN(CF31),ROW(CF31))="x",'Capacity Backing (Hide)2'!CG$9,0)</f>
        <v>0</v>
      </c>
      <c r="CH43" cm="1">
        <f t="array" ref="CH43">IF(INDEX('Capacity Summary'!$H$36:$BG$136,COLUMN(CG31),ROW(CG31))="x",'Capacity Backing (Hide)2'!CH$9,0)</f>
        <v>0</v>
      </c>
      <c r="CI43" cm="1">
        <f t="array" ref="CI43">IF(INDEX('Capacity Summary'!$H$36:$BG$136,COLUMN(CH31),ROW(CH31))="x",'Capacity Backing (Hide)2'!CI$9,0)</f>
        <v>0</v>
      </c>
      <c r="CJ43" cm="1">
        <f t="array" ref="CJ43">IF(INDEX('Capacity Summary'!$H$36:$BG$136,COLUMN(CI31),ROW(CI31))="x",'Capacity Backing (Hide)2'!CJ$9,0)</f>
        <v>0</v>
      </c>
      <c r="CK43" cm="1">
        <f t="array" ref="CK43">IF(INDEX('Capacity Summary'!$H$36:$BG$136,COLUMN(CJ31),ROW(CJ31))="x",'Capacity Backing (Hide)2'!CK$9,0)</f>
        <v>0</v>
      </c>
      <c r="CL43" cm="1">
        <f t="array" ref="CL43">IF(INDEX('Capacity Summary'!$H$36:$BG$136,COLUMN(CK31),ROW(CK31))="x",'Capacity Backing (Hide)2'!CL$9,0)</f>
        <v>0</v>
      </c>
      <c r="CM43" cm="1">
        <f t="array" ref="CM43">IF(INDEX('Capacity Summary'!$H$36:$BG$136,COLUMN(CL31),ROW(CL31))="x",'Capacity Backing (Hide)2'!CM$9,0)</f>
        <v>0</v>
      </c>
      <c r="CN43" cm="1">
        <f t="array" ref="CN43">IF(INDEX('Capacity Summary'!$H$36:$BG$136,COLUMN(CM31),ROW(CM31))="x",'Capacity Backing (Hide)2'!CN$9,0)</f>
        <v>0</v>
      </c>
      <c r="CO43" cm="1">
        <f t="array" ref="CO43">IF(INDEX('Capacity Summary'!$H$36:$BG$136,COLUMN(CN31),ROW(CN31))="x",'Capacity Backing (Hide)2'!CO$9,0)</f>
        <v>0</v>
      </c>
      <c r="CP43" cm="1">
        <f t="array" ref="CP43">IF(INDEX('Capacity Summary'!$H$36:$BG$136,COLUMN(CO31),ROW(CO31))="x",'Capacity Backing (Hide)2'!CP$9,0)</f>
        <v>0</v>
      </c>
      <c r="CQ43" cm="1">
        <f t="array" ref="CQ43">IF(INDEX('Capacity Summary'!$H$36:$BG$136,COLUMN(CP31),ROW(CP31))="x",'Capacity Backing (Hide)2'!CQ$9,0)</f>
        <v>0</v>
      </c>
      <c r="CR43" cm="1">
        <f t="array" ref="CR43">IF(INDEX('Capacity Summary'!$H$36:$BG$136,COLUMN(CQ31),ROW(CQ31))="x",'Capacity Backing (Hide)2'!CR$9,0)</f>
        <v>0</v>
      </c>
      <c r="CS43" cm="1">
        <f t="array" ref="CS43">IF(INDEX('Capacity Summary'!$H$36:$BG$136,COLUMN(CR31),ROW(CR31))="x",'Capacity Backing (Hide)2'!CS$9,0)</f>
        <v>0</v>
      </c>
      <c r="CT43" cm="1">
        <f t="array" ref="CT43">IF(INDEX('Capacity Summary'!$H$36:$BG$136,COLUMN(CS31),ROW(CS31))="x",'Capacity Backing (Hide)2'!CT$9,0)</f>
        <v>0</v>
      </c>
      <c r="CU43" cm="1">
        <f t="array" ref="CU43">IF(INDEX('Capacity Summary'!$H$36:$BG$136,COLUMN(CT31),ROW(CT31))="x",'Capacity Backing (Hide)2'!CU$9,0)</f>
        <v>0</v>
      </c>
      <c r="CV43" cm="1">
        <f t="array" ref="CV43">IF(INDEX('Capacity Summary'!$H$36:$BG$136,COLUMN(CU31),ROW(CU31))="x",'Capacity Backing (Hide)2'!CV$9,0)</f>
        <v>0</v>
      </c>
      <c r="CW43" cm="1">
        <f t="array" ref="CW43">IF(INDEX('Capacity Summary'!$H$36:$BG$136,COLUMN(CV31),ROW(CV31))="x",'Capacity Backing (Hide)2'!CW$9,0)</f>
        <v>0</v>
      </c>
    </row>
    <row r="44" spans="1:101" x14ac:dyDescent="0.25">
      <c r="A44" s="2">
        <f ca="1">'Required Capacity (Hide)'!E36</f>
        <v>44445</v>
      </c>
      <c r="B44" cm="1">
        <f t="array" ref="B44">IF(INDEX('Capacity Summary'!$H$36:$BG$136,COLUMN(A32),ROW(A32))="x",'Capacity Backing (Hide)2'!B$9,0)</f>
        <v>0</v>
      </c>
      <c r="C44" cm="1">
        <f t="array" ref="C44">IF(INDEX('Capacity Summary'!$H$36:$BG$136,COLUMN(B32),ROW(B32))="x",'Capacity Backing (Hide)2'!C$9,0)</f>
        <v>0</v>
      </c>
      <c r="D44" cm="1">
        <f t="array" ref="D44">IF(INDEX('Capacity Summary'!$H$36:$BG$136,COLUMN(C32),ROW(C32))="x",'Capacity Backing (Hide)2'!D$9,0)</f>
        <v>0</v>
      </c>
      <c r="E44" cm="1">
        <f t="array" ref="E44">IF(INDEX('Capacity Summary'!$H$36:$BG$136,COLUMN(D32),ROW(D32))="x",'Capacity Backing (Hide)2'!E$9,0)</f>
        <v>0</v>
      </c>
      <c r="F44" cm="1">
        <f t="array" ref="F44">IF(INDEX('Capacity Summary'!$H$36:$BG$136,COLUMN(E32),ROW(E32))="x",'Capacity Backing (Hide)2'!F$9,0)</f>
        <v>0</v>
      </c>
      <c r="G44" cm="1">
        <f t="array" ref="G44">IF(INDEX('Capacity Summary'!$H$36:$BG$136,COLUMN(F32),ROW(F32))="x",'Capacity Backing (Hide)2'!G$9,0)</f>
        <v>0</v>
      </c>
      <c r="H44" cm="1">
        <f t="array" ref="H44">IF(INDEX('Capacity Summary'!$H$36:$BG$136,COLUMN(G32),ROW(G32))="x",'Capacity Backing (Hide)2'!H$9,0)</f>
        <v>0</v>
      </c>
      <c r="I44" cm="1">
        <f t="array" ref="I44">IF(INDEX('Capacity Summary'!$H$36:$BG$136,COLUMN(H32),ROW(H32))="x",'Capacity Backing (Hide)2'!I$9,0)</f>
        <v>0</v>
      </c>
      <c r="J44" cm="1">
        <f t="array" ref="J44">IF(INDEX('Capacity Summary'!$H$36:$BG$136,COLUMN(I32),ROW(I32))="x",'Capacity Backing (Hide)2'!J$9,0)</f>
        <v>0</v>
      </c>
      <c r="K44" cm="1">
        <f t="array" ref="K44">IF(INDEX('Capacity Summary'!$H$36:$BG$136,COLUMN(J32),ROW(J32))="x",'Capacity Backing (Hide)2'!K$9,0)</f>
        <v>0</v>
      </c>
      <c r="L44" cm="1">
        <f t="array" ref="L44">IF(INDEX('Capacity Summary'!$H$36:$BG$136,COLUMN(K32),ROW(K32))="x",'Capacity Backing (Hide)2'!L$9,0)</f>
        <v>0</v>
      </c>
      <c r="M44" cm="1">
        <f t="array" ref="M44">IF(INDEX('Capacity Summary'!$H$36:$BG$136,COLUMN(L32),ROW(L32))="x",'Capacity Backing (Hide)2'!M$9,0)</f>
        <v>0</v>
      </c>
      <c r="N44" cm="1">
        <f t="array" ref="N44">IF(INDEX('Capacity Summary'!$H$36:$BG$136,COLUMN(M32),ROW(M32))="x",'Capacity Backing (Hide)2'!N$9,0)</f>
        <v>0</v>
      </c>
      <c r="O44" cm="1">
        <f t="array" ref="O44">IF(INDEX('Capacity Summary'!$H$36:$BG$136,COLUMN(N32),ROW(N32))="x",'Capacity Backing (Hide)2'!O$9,0)</f>
        <v>0</v>
      </c>
      <c r="P44" cm="1">
        <f t="array" ref="P44">IF(INDEX('Capacity Summary'!$H$36:$BG$136,COLUMN(O32),ROW(O32))="x",'Capacity Backing (Hide)2'!P$9,0)</f>
        <v>0</v>
      </c>
      <c r="Q44" cm="1">
        <f t="array" ref="Q44">IF(INDEX('Capacity Summary'!$H$36:$BG$136,COLUMN(P32),ROW(P32))="x",'Capacity Backing (Hide)2'!Q$9,0)</f>
        <v>0</v>
      </c>
      <c r="R44" cm="1">
        <f t="array" ref="R44">IF(INDEX('Capacity Summary'!$H$36:$BG$136,COLUMN(Q32),ROW(Q32))="x",'Capacity Backing (Hide)2'!R$9,0)</f>
        <v>0</v>
      </c>
      <c r="S44" cm="1">
        <f t="array" ref="S44">IF(INDEX('Capacity Summary'!$H$36:$BG$136,COLUMN(R32),ROW(R32))="x",'Capacity Backing (Hide)2'!S$9,0)</f>
        <v>0</v>
      </c>
      <c r="T44" cm="1">
        <f t="array" ref="T44">IF(INDEX('Capacity Summary'!$H$36:$BG$136,COLUMN(S32),ROW(S32))="x",'Capacity Backing (Hide)2'!T$9,0)</f>
        <v>0</v>
      </c>
      <c r="U44" cm="1">
        <f t="array" ref="U44">IF(INDEX('Capacity Summary'!$H$36:$BG$136,COLUMN(T32),ROW(T32))="x",'Capacity Backing (Hide)2'!U$9,0)</f>
        <v>0</v>
      </c>
      <c r="V44" cm="1">
        <f t="array" ref="V44">IF(INDEX('Capacity Summary'!$H$36:$BG$136,COLUMN(U32),ROW(U32))="x",'Capacity Backing (Hide)2'!V$9,0)</f>
        <v>0</v>
      </c>
      <c r="W44" cm="1">
        <f t="array" ref="W44">IF(INDEX('Capacity Summary'!$H$36:$BG$136,COLUMN(V32),ROW(V32))="x",'Capacity Backing (Hide)2'!W$9,0)</f>
        <v>0</v>
      </c>
      <c r="X44" cm="1">
        <f t="array" ref="X44">IF(INDEX('Capacity Summary'!$H$36:$BG$136,COLUMN(W32),ROW(W32))="x",'Capacity Backing (Hide)2'!X$9,0)</f>
        <v>0</v>
      </c>
      <c r="Y44" cm="1">
        <f t="array" ref="Y44">IF(INDEX('Capacity Summary'!$H$36:$BG$136,COLUMN(X32),ROW(X32))="x",'Capacity Backing (Hide)2'!Y$9,0)</f>
        <v>0</v>
      </c>
      <c r="Z44" cm="1">
        <f t="array" ref="Z44">IF(INDEX('Capacity Summary'!$H$36:$BG$136,COLUMN(Y32),ROW(Y32))="x",'Capacity Backing (Hide)2'!Z$9,0)</f>
        <v>0</v>
      </c>
      <c r="AA44" cm="1">
        <f t="array" ref="AA44">IF(INDEX('Capacity Summary'!$H$36:$BG$136,COLUMN(Z32),ROW(Z32))="x",'Capacity Backing (Hide)2'!AA$9,0)</f>
        <v>0</v>
      </c>
      <c r="AB44" cm="1">
        <f t="array" ref="AB44">IF(INDEX('Capacity Summary'!$H$36:$BG$136,COLUMN(AA32),ROW(AA32))="x",'Capacity Backing (Hide)2'!AB$9,0)</f>
        <v>0</v>
      </c>
      <c r="AC44" cm="1">
        <f t="array" ref="AC44">IF(INDEX('Capacity Summary'!$H$36:$BG$136,COLUMN(AB32),ROW(AB32))="x",'Capacity Backing (Hide)2'!AC$9,0)</f>
        <v>0</v>
      </c>
      <c r="AD44" cm="1">
        <f t="array" ref="AD44">IF(INDEX('Capacity Summary'!$H$36:$BG$136,COLUMN(AC32),ROW(AC32))="x",'Capacity Backing (Hide)2'!AD$9,0)</f>
        <v>0</v>
      </c>
      <c r="AE44" cm="1">
        <f t="array" ref="AE44">IF(INDEX('Capacity Summary'!$H$36:$BG$136,COLUMN(AD32),ROW(AD32))="x",'Capacity Backing (Hide)2'!AE$9,0)</f>
        <v>0</v>
      </c>
      <c r="AF44" cm="1">
        <f t="array" ref="AF44">IF(INDEX('Capacity Summary'!$H$36:$BG$136,COLUMN(AE32),ROW(AE32))="x",'Capacity Backing (Hide)2'!AF$9,0)</f>
        <v>0</v>
      </c>
      <c r="AG44" cm="1">
        <f t="array" ref="AG44">IF(INDEX('Capacity Summary'!$H$36:$BG$136,COLUMN(AF32),ROW(AF32))="x",'Capacity Backing (Hide)2'!AG$9,0)</f>
        <v>0</v>
      </c>
      <c r="AH44" cm="1">
        <f t="array" ref="AH44">IF(INDEX('Capacity Summary'!$H$36:$BG$136,COLUMN(AG32),ROW(AG32))="x",'Capacity Backing (Hide)2'!AH$9,0)</f>
        <v>0</v>
      </c>
      <c r="AI44" cm="1">
        <f t="array" ref="AI44">IF(INDEX('Capacity Summary'!$H$36:$BG$136,COLUMN(AH32),ROW(AH32))="x",'Capacity Backing (Hide)2'!AI$9,0)</f>
        <v>0</v>
      </c>
      <c r="AJ44" cm="1">
        <f t="array" ref="AJ44">IF(INDEX('Capacity Summary'!$H$36:$BG$136,COLUMN(AI32),ROW(AI32))="x",'Capacity Backing (Hide)2'!AJ$9,0)</f>
        <v>0</v>
      </c>
      <c r="AK44" cm="1">
        <f t="array" ref="AK44">IF(INDEX('Capacity Summary'!$H$36:$BG$136,COLUMN(AJ32),ROW(AJ32))="x",'Capacity Backing (Hide)2'!AK$9,0)</f>
        <v>0</v>
      </c>
      <c r="AL44" cm="1">
        <f t="array" ref="AL44">IF(INDEX('Capacity Summary'!$H$36:$BG$136,COLUMN(AK32),ROW(AK32))="x",'Capacity Backing (Hide)2'!AL$9,0)</f>
        <v>0</v>
      </c>
      <c r="AM44" cm="1">
        <f t="array" ref="AM44">IF(INDEX('Capacity Summary'!$H$36:$BG$136,COLUMN(AL32),ROW(AL32))="x",'Capacity Backing (Hide)2'!AM$9,0)</f>
        <v>0</v>
      </c>
      <c r="AN44" cm="1">
        <f t="array" ref="AN44">IF(INDEX('Capacity Summary'!$H$36:$BG$136,COLUMN(AM32),ROW(AM32))="x",'Capacity Backing (Hide)2'!AN$9,0)</f>
        <v>0</v>
      </c>
      <c r="AO44" cm="1">
        <f t="array" ref="AO44">IF(INDEX('Capacity Summary'!$H$36:$BG$136,COLUMN(AN32),ROW(AN32))="x",'Capacity Backing (Hide)2'!AO$9,0)</f>
        <v>0</v>
      </c>
      <c r="AP44" cm="1">
        <f t="array" ref="AP44">IF(INDEX('Capacity Summary'!$H$36:$BG$136,COLUMN(AO32),ROW(AO32))="x",'Capacity Backing (Hide)2'!AP$9,0)</f>
        <v>0</v>
      </c>
      <c r="AQ44" cm="1">
        <f t="array" ref="AQ44">IF(INDEX('Capacity Summary'!$H$36:$BG$136,COLUMN(AP32),ROW(AP32))="x",'Capacity Backing (Hide)2'!AQ$9,0)</f>
        <v>0</v>
      </c>
      <c r="AR44" cm="1">
        <f t="array" ref="AR44">IF(INDEX('Capacity Summary'!$H$36:$BG$136,COLUMN(AQ32),ROW(AQ32))="x",'Capacity Backing (Hide)2'!AR$9,0)</f>
        <v>0</v>
      </c>
      <c r="AS44" cm="1">
        <f t="array" ref="AS44">IF(INDEX('Capacity Summary'!$H$36:$BG$136,COLUMN(AR32),ROW(AR32))="x",'Capacity Backing (Hide)2'!AS$9,0)</f>
        <v>0</v>
      </c>
      <c r="AT44" cm="1">
        <f t="array" ref="AT44">IF(INDEX('Capacity Summary'!$H$36:$BG$136,COLUMN(AS32),ROW(AS32))="x",'Capacity Backing (Hide)2'!AT$9,0)</f>
        <v>0</v>
      </c>
      <c r="AU44" cm="1">
        <f t="array" ref="AU44">IF(INDEX('Capacity Summary'!$H$36:$BG$136,COLUMN(AT32),ROW(AT32))="x",'Capacity Backing (Hide)2'!AU$9,0)</f>
        <v>0</v>
      </c>
      <c r="AV44" cm="1">
        <f t="array" ref="AV44">IF(INDEX('Capacity Summary'!$H$36:$BG$136,COLUMN(AU32),ROW(AU32))="x",'Capacity Backing (Hide)2'!AV$9,0)</f>
        <v>0</v>
      </c>
      <c r="AW44" cm="1">
        <f t="array" ref="AW44">IF(INDEX('Capacity Summary'!$H$36:$BG$136,COLUMN(AV32),ROW(AV32))="x",'Capacity Backing (Hide)2'!AW$9,0)</f>
        <v>0</v>
      </c>
      <c r="AX44" cm="1">
        <f t="array" ref="AX44">IF(INDEX('Capacity Summary'!$H$36:$BG$136,COLUMN(AW32),ROW(AW32))="x",'Capacity Backing (Hide)2'!AX$9,0)</f>
        <v>0</v>
      </c>
      <c r="AY44" cm="1">
        <f t="array" ref="AY44">IF(INDEX('Capacity Summary'!$H$36:$BG$136,COLUMN(AX32),ROW(AX32))="x",'Capacity Backing (Hide)2'!AY$9,0)</f>
        <v>0</v>
      </c>
      <c r="AZ44" cm="1">
        <f t="array" ref="AZ44">IF(INDEX('Capacity Summary'!$H$36:$BG$136,COLUMN(AY32),ROW(AY32))="x",'Capacity Backing (Hide)2'!AZ$9,0)</f>
        <v>0</v>
      </c>
      <c r="BA44" cm="1">
        <f t="array" ref="BA44">IF(INDEX('Capacity Summary'!$H$36:$BG$136,COLUMN(AZ32),ROW(AZ32))="x",'Capacity Backing (Hide)2'!BA$9,0)</f>
        <v>0</v>
      </c>
      <c r="BB44" cm="1">
        <f t="array" ref="BB44">IF(INDEX('Capacity Summary'!$H$36:$BG$136,COLUMN(BA32),ROW(BA32))="x",'Capacity Backing (Hide)2'!BB$9,0)</f>
        <v>0</v>
      </c>
      <c r="BC44" cm="1">
        <f t="array" ref="BC44">IF(INDEX('Capacity Summary'!$H$36:$BG$136,COLUMN(BB32),ROW(BB32))="x",'Capacity Backing (Hide)2'!BC$9,0)</f>
        <v>0</v>
      </c>
      <c r="BD44" cm="1">
        <f t="array" ref="BD44">IF(INDEX('Capacity Summary'!$H$36:$BG$136,COLUMN(BC32),ROW(BC32))="x",'Capacity Backing (Hide)2'!BD$9,0)</f>
        <v>0</v>
      </c>
      <c r="BE44" cm="1">
        <f t="array" ref="BE44">IF(INDEX('Capacity Summary'!$H$36:$BG$136,COLUMN(BD32),ROW(BD32))="x",'Capacity Backing (Hide)2'!BE$9,0)</f>
        <v>0</v>
      </c>
      <c r="BF44" cm="1">
        <f t="array" ref="BF44">IF(INDEX('Capacity Summary'!$H$36:$BG$136,COLUMN(BE32),ROW(BE32))="x",'Capacity Backing (Hide)2'!BF$9,0)</f>
        <v>0</v>
      </c>
      <c r="BG44" cm="1">
        <f t="array" ref="BG44">IF(INDEX('Capacity Summary'!$H$36:$BG$136,COLUMN(BF32),ROW(BF32))="x",'Capacity Backing (Hide)2'!BG$9,0)</f>
        <v>0</v>
      </c>
      <c r="BH44" cm="1">
        <f t="array" ref="BH44">IF(INDEX('Capacity Summary'!$H$36:$BG$136,COLUMN(BG32),ROW(BG32))="x",'Capacity Backing (Hide)2'!BH$9,0)</f>
        <v>0</v>
      </c>
      <c r="BI44" cm="1">
        <f t="array" ref="BI44">IF(INDEX('Capacity Summary'!$H$36:$BG$136,COLUMN(BH32),ROW(BH32))="x",'Capacity Backing (Hide)2'!BI$9,0)</f>
        <v>0</v>
      </c>
      <c r="BJ44" cm="1">
        <f t="array" ref="BJ44">IF(INDEX('Capacity Summary'!$H$36:$BG$136,COLUMN(BI32),ROW(BI32))="x",'Capacity Backing (Hide)2'!BJ$9,0)</f>
        <v>0</v>
      </c>
      <c r="BK44" cm="1">
        <f t="array" ref="BK44">IF(INDEX('Capacity Summary'!$H$36:$BG$136,COLUMN(BJ32),ROW(BJ32))="x",'Capacity Backing (Hide)2'!BK$9,0)</f>
        <v>0</v>
      </c>
      <c r="BL44" cm="1">
        <f t="array" ref="BL44">IF(INDEX('Capacity Summary'!$H$36:$BG$136,COLUMN(BK32),ROW(BK32))="x",'Capacity Backing (Hide)2'!BL$9,0)</f>
        <v>0</v>
      </c>
      <c r="BM44" cm="1">
        <f t="array" ref="BM44">IF(INDEX('Capacity Summary'!$H$36:$BG$136,COLUMN(BL32),ROW(BL32))="x",'Capacity Backing (Hide)2'!BM$9,0)</f>
        <v>0</v>
      </c>
      <c r="BN44" cm="1">
        <f t="array" ref="BN44">IF(INDEX('Capacity Summary'!$H$36:$BG$136,COLUMN(BM32),ROW(BM32))="x",'Capacity Backing (Hide)2'!BN$9,0)</f>
        <v>0</v>
      </c>
      <c r="BO44" cm="1">
        <f t="array" ref="BO44">IF(INDEX('Capacity Summary'!$H$36:$BG$136,COLUMN(BN32),ROW(BN32))="x",'Capacity Backing (Hide)2'!BO$9,0)</f>
        <v>0</v>
      </c>
      <c r="BP44" cm="1">
        <f t="array" ref="BP44">IF(INDEX('Capacity Summary'!$H$36:$BG$136,COLUMN(BO32),ROW(BO32))="x",'Capacity Backing (Hide)2'!BP$9,0)</f>
        <v>0</v>
      </c>
      <c r="BQ44" cm="1">
        <f t="array" ref="BQ44">IF(INDEX('Capacity Summary'!$H$36:$BG$136,COLUMN(BP32),ROW(BP32))="x",'Capacity Backing (Hide)2'!BQ$9,0)</f>
        <v>0</v>
      </c>
      <c r="BR44" cm="1">
        <f t="array" ref="BR44">IF(INDEX('Capacity Summary'!$H$36:$BG$136,COLUMN(BQ32),ROW(BQ32))="x",'Capacity Backing (Hide)2'!BR$9,0)</f>
        <v>0</v>
      </c>
      <c r="BS44" cm="1">
        <f t="array" ref="BS44">IF(INDEX('Capacity Summary'!$H$36:$BG$136,COLUMN(BR32),ROW(BR32))="x",'Capacity Backing (Hide)2'!BS$9,0)</f>
        <v>0</v>
      </c>
      <c r="BT44" cm="1">
        <f t="array" ref="BT44">IF(INDEX('Capacity Summary'!$H$36:$BG$136,COLUMN(BS32),ROW(BS32))="x",'Capacity Backing (Hide)2'!BT$9,0)</f>
        <v>0</v>
      </c>
      <c r="BU44" cm="1">
        <f t="array" ref="BU44">IF(INDEX('Capacity Summary'!$H$36:$BG$136,COLUMN(BT32),ROW(BT32))="x",'Capacity Backing (Hide)2'!BU$9,0)</f>
        <v>0</v>
      </c>
      <c r="BV44" cm="1">
        <f t="array" ref="BV44">IF(INDEX('Capacity Summary'!$H$36:$BG$136,COLUMN(BU32),ROW(BU32))="x",'Capacity Backing (Hide)2'!BV$9,0)</f>
        <v>0</v>
      </c>
      <c r="BW44" cm="1">
        <f t="array" ref="BW44">IF(INDEX('Capacity Summary'!$H$36:$BG$136,COLUMN(BV32),ROW(BV32))="x",'Capacity Backing (Hide)2'!BW$9,0)</f>
        <v>0</v>
      </c>
      <c r="BX44" cm="1">
        <f t="array" ref="BX44">IF(INDEX('Capacity Summary'!$H$36:$BG$136,COLUMN(BW32),ROW(BW32))="x",'Capacity Backing (Hide)2'!BX$9,0)</f>
        <v>0</v>
      </c>
      <c r="BY44" cm="1">
        <f t="array" ref="BY44">IF(INDEX('Capacity Summary'!$H$36:$BG$136,COLUMN(BX32),ROW(BX32))="x",'Capacity Backing (Hide)2'!BY$9,0)</f>
        <v>0</v>
      </c>
      <c r="BZ44" cm="1">
        <f t="array" ref="BZ44">IF(INDEX('Capacity Summary'!$H$36:$BG$136,COLUMN(BY32),ROW(BY32))="x",'Capacity Backing (Hide)2'!BZ$9,0)</f>
        <v>0</v>
      </c>
      <c r="CA44" cm="1">
        <f t="array" ref="CA44">IF(INDEX('Capacity Summary'!$H$36:$BG$136,COLUMN(BZ32),ROW(BZ32))="x",'Capacity Backing (Hide)2'!CA$9,0)</f>
        <v>0</v>
      </c>
      <c r="CB44" cm="1">
        <f t="array" ref="CB44">IF(INDEX('Capacity Summary'!$H$36:$BG$136,COLUMN(CA32),ROW(CA32))="x",'Capacity Backing (Hide)2'!CB$9,0)</f>
        <v>0</v>
      </c>
      <c r="CC44" cm="1">
        <f t="array" ref="CC44">IF(INDEX('Capacity Summary'!$H$36:$BG$136,COLUMN(CB32),ROW(CB32))="x",'Capacity Backing (Hide)2'!CC$9,0)</f>
        <v>0</v>
      </c>
      <c r="CD44" cm="1">
        <f t="array" ref="CD44">IF(INDEX('Capacity Summary'!$H$36:$BG$136,COLUMN(CC32),ROW(CC32))="x",'Capacity Backing (Hide)2'!CD$9,0)</f>
        <v>0</v>
      </c>
      <c r="CE44" cm="1">
        <f t="array" ref="CE44">IF(INDEX('Capacity Summary'!$H$36:$BG$136,COLUMN(CD32),ROW(CD32))="x",'Capacity Backing (Hide)2'!CE$9,0)</f>
        <v>0</v>
      </c>
      <c r="CF44" cm="1">
        <f t="array" ref="CF44">IF(INDEX('Capacity Summary'!$H$36:$BG$136,COLUMN(CE32),ROW(CE32))="x",'Capacity Backing (Hide)2'!CF$9,0)</f>
        <v>0</v>
      </c>
      <c r="CG44" cm="1">
        <f t="array" ref="CG44">IF(INDEX('Capacity Summary'!$H$36:$BG$136,COLUMN(CF32),ROW(CF32))="x",'Capacity Backing (Hide)2'!CG$9,0)</f>
        <v>0</v>
      </c>
      <c r="CH44" cm="1">
        <f t="array" ref="CH44">IF(INDEX('Capacity Summary'!$H$36:$BG$136,COLUMN(CG32),ROW(CG32))="x",'Capacity Backing (Hide)2'!CH$9,0)</f>
        <v>0</v>
      </c>
      <c r="CI44" cm="1">
        <f t="array" ref="CI44">IF(INDEX('Capacity Summary'!$H$36:$BG$136,COLUMN(CH32),ROW(CH32))="x",'Capacity Backing (Hide)2'!CI$9,0)</f>
        <v>0</v>
      </c>
      <c r="CJ44" cm="1">
        <f t="array" ref="CJ44">IF(INDEX('Capacity Summary'!$H$36:$BG$136,COLUMN(CI32),ROW(CI32))="x",'Capacity Backing (Hide)2'!CJ$9,0)</f>
        <v>0</v>
      </c>
      <c r="CK44" cm="1">
        <f t="array" ref="CK44">IF(INDEX('Capacity Summary'!$H$36:$BG$136,COLUMN(CJ32),ROW(CJ32))="x",'Capacity Backing (Hide)2'!CK$9,0)</f>
        <v>0</v>
      </c>
      <c r="CL44" cm="1">
        <f t="array" ref="CL44">IF(INDEX('Capacity Summary'!$H$36:$BG$136,COLUMN(CK32),ROW(CK32))="x",'Capacity Backing (Hide)2'!CL$9,0)</f>
        <v>0</v>
      </c>
      <c r="CM44" cm="1">
        <f t="array" ref="CM44">IF(INDEX('Capacity Summary'!$H$36:$BG$136,COLUMN(CL32),ROW(CL32))="x",'Capacity Backing (Hide)2'!CM$9,0)</f>
        <v>0</v>
      </c>
      <c r="CN44" cm="1">
        <f t="array" ref="CN44">IF(INDEX('Capacity Summary'!$H$36:$BG$136,COLUMN(CM32),ROW(CM32))="x",'Capacity Backing (Hide)2'!CN$9,0)</f>
        <v>0</v>
      </c>
      <c r="CO44" cm="1">
        <f t="array" ref="CO44">IF(INDEX('Capacity Summary'!$H$36:$BG$136,COLUMN(CN32),ROW(CN32))="x",'Capacity Backing (Hide)2'!CO$9,0)</f>
        <v>0</v>
      </c>
      <c r="CP44" cm="1">
        <f t="array" ref="CP44">IF(INDEX('Capacity Summary'!$H$36:$BG$136,COLUMN(CO32),ROW(CO32))="x",'Capacity Backing (Hide)2'!CP$9,0)</f>
        <v>0</v>
      </c>
      <c r="CQ44" cm="1">
        <f t="array" ref="CQ44">IF(INDEX('Capacity Summary'!$H$36:$BG$136,COLUMN(CP32),ROW(CP32))="x",'Capacity Backing (Hide)2'!CQ$9,0)</f>
        <v>0</v>
      </c>
      <c r="CR44" cm="1">
        <f t="array" ref="CR44">IF(INDEX('Capacity Summary'!$H$36:$BG$136,COLUMN(CQ32),ROW(CQ32))="x",'Capacity Backing (Hide)2'!CR$9,0)</f>
        <v>0</v>
      </c>
      <c r="CS44" cm="1">
        <f t="array" ref="CS44">IF(INDEX('Capacity Summary'!$H$36:$BG$136,COLUMN(CR32),ROW(CR32))="x",'Capacity Backing (Hide)2'!CS$9,0)</f>
        <v>0</v>
      </c>
      <c r="CT44" cm="1">
        <f t="array" ref="CT44">IF(INDEX('Capacity Summary'!$H$36:$BG$136,COLUMN(CS32),ROW(CS32))="x",'Capacity Backing (Hide)2'!CT$9,0)</f>
        <v>0</v>
      </c>
      <c r="CU44" cm="1">
        <f t="array" ref="CU44">IF(INDEX('Capacity Summary'!$H$36:$BG$136,COLUMN(CT32),ROW(CT32))="x",'Capacity Backing (Hide)2'!CU$9,0)</f>
        <v>0</v>
      </c>
      <c r="CV44" cm="1">
        <f t="array" ref="CV44">IF(INDEX('Capacity Summary'!$H$36:$BG$136,COLUMN(CU32),ROW(CU32))="x",'Capacity Backing (Hide)2'!CV$9,0)</f>
        <v>0</v>
      </c>
      <c r="CW44" cm="1">
        <f t="array" ref="CW44">IF(INDEX('Capacity Summary'!$H$36:$BG$136,COLUMN(CV32),ROW(CV32))="x",'Capacity Backing (Hide)2'!CW$9,0)</f>
        <v>0</v>
      </c>
    </row>
    <row r="45" spans="1:101" x14ac:dyDescent="0.25">
      <c r="A45" s="2">
        <f ca="1">'Required Capacity (Hide)'!E37</f>
        <v>44452</v>
      </c>
      <c r="B45" cm="1">
        <f t="array" ref="B45">IF(INDEX('Capacity Summary'!$H$36:$BG$136,COLUMN(A33),ROW(A33))="x",'Capacity Backing (Hide)2'!B$9,0)</f>
        <v>0</v>
      </c>
      <c r="C45" cm="1">
        <f t="array" ref="C45">IF(INDEX('Capacity Summary'!$H$36:$BG$136,COLUMN(B33),ROW(B33))="x",'Capacity Backing (Hide)2'!C$9,0)</f>
        <v>0</v>
      </c>
      <c r="D45" cm="1">
        <f t="array" ref="D45">IF(INDEX('Capacity Summary'!$H$36:$BG$136,COLUMN(C33),ROW(C33))="x",'Capacity Backing (Hide)2'!D$9,0)</f>
        <v>0</v>
      </c>
      <c r="E45" cm="1">
        <f t="array" ref="E45">IF(INDEX('Capacity Summary'!$H$36:$BG$136,COLUMN(D33),ROW(D33))="x",'Capacity Backing (Hide)2'!E$9,0)</f>
        <v>0</v>
      </c>
      <c r="F45" cm="1">
        <f t="array" ref="F45">IF(INDEX('Capacity Summary'!$H$36:$BG$136,COLUMN(E33),ROW(E33))="x",'Capacity Backing (Hide)2'!F$9,0)</f>
        <v>0</v>
      </c>
      <c r="G45" cm="1">
        <f t="array" ref="G45">IF(INDEX('Capacity Summary'!$H$36:$BG$136,COLUMN(F33),ROW(F33))="x",'Capacity Backing (Hide)2'!G$9,0)</f>
        <v>0</v>
      </c>
      <c r="H45" cm="1">
        <f t="array" ref="H45">IF(INDEX('Capacity Summary'!$H$36:$BG$136,COLUMN(G33),ROW(G33))="x",'Capacity Backing (Hide)2'!H$9,0)</f>
        <v>0</v>
      </c>
      <c r="I45" cm="1">
        <f t="array" ref="I45">IF(INDEX('Capacity Summary'!$H$36:$BG$136,COLUMN(H33),ROW(H33))="x",'Capacity Backing (Hide)2'!I$9,0)</f>
        <v>0</v>
      </c>
      <c r="J45" cm="1">
        <f t="array" ref="J45">IF(INDEX('Capacity Summary'!$H$36:$BG$136,COLUMN(I33),ROW(I33))="x",'Capacity Backing (Hide)2'!J$9,0)</f>
        <v>0</v>
      </c>
      <c r="K45" cm="1">
        <f t="array" ref="K45">IF(INDEX('Capacity Summary'!$H$36:$BG$136,COLUMN(J33),ROW(J33))="x",'Capacity Backing (Hide)2'!K$9,0)</f>
        <v>0</v>
      </c>
      <c r="L45" cm="1">
        <f t="array" ref="L45">IF(INDEX('Capacity Summary'!$H$36:$BG$136,COLUMN(K33),ROW(K33))="x",'Capacity Backing (Hide)2'!L$9,0)</f>
        <v>0</v>
      </c>
      <c r="M45" cm="1">
        <f t="array" ref="M45">IF(INDEX('Capacity Summary'!$H$36:$BG$136,COLUMN(L33),ROW(L33))="x",'Capacity Backing (Hide)2'!M$9,0)</f>
        <v>0</v>
      </c>
      <c r="N45" cm="1">
        <f t="array" ref="N45">IF(INDEX('Capacity Summary'!$H$36:$BG$136,COLUMN(M33),ROW(M33))="x",'Capacity Backing (Hide)2'!N$9,0)</f>
        <v>0</v>
      </c>
      <c r="O45" cm="1">
        <f t="array" ref="O45">IF(INDEX('Capacity Summary'!$H$36:$BG$136,COLUMN(N33),ROW(N33))="x",'Capacity Backing (Hide)2'!O$9,0)</f>
        <v>0</v>
      </c>
      <c r="P45" cm="1">
        <f t="array" ref="P45">IF(INDEX('Capacity Summary'!$H$36:$BG$136,COLUMN(O33),ROW(O33))="x",'Capacity Backing (Hide)2'!P$9,0)</f>
        <v>0</v>
      </c>
      <c r="Q45" cm="1">
        <f t="array" ref="Q45">IF(INDEX('Capacity Summary'!$H$36:$BG$136,COLUMN(P33),ROW(P33))="x",'Capacity Backing (Hide)2'!Q$9,0)</f>
        <v>0</v>
      </c>
      <c r="R45" cm="1">
        <f t="array" ref="R45">IF(INDEX('Capacity Summary'!$H$36:$BG$136,COLUMN(Q33),ROW(Q33))="x",'Capacity Backing (Hide)2'!R$9,0)</f>
        <v>0</v>
      </c>
      <c r="S45" cm="1">
        <f t="array" ref="S45">IF(INDEX('Capacity Summary'!$H$36:$BG$136,COLUMN(R33),ROW(R33))="x",'Capacity Backing (Hide)2'!S$9,0)</f>
        <v>0</v>
      </c>
      <c r="T45" cm="1">
        <f t="array" ref="T45">IF(INDEX('Capacity Summary'!$H$36:$BG$136,COLUMN(S33),ROW(S33))="x",'Capacity Backing (Hide)2'!T$9,0)</f>
        <v>0</v>
      </c>
      <c r="U45" cm="1">
        <f t="array" ref="U45">IF(INDEX('Capacity Summary'!$H$36:$BG$136,COLUMN(T33),ROW(T33))="x",'Capacity Backing (Hide)2'!U$9,0)</f>
        <v>0</v>
      </c>
      <c r="V45" cm="1">
        <f t="array" ref="V45">IF(INDEX('Capacity Summary'!$H$36:$BG$136,COLUMN(U33),ROW(U33))="x",'Capacity Backing (Hide)2'!V$9,0)</f>
        <v>0</v>
      </c>
      <c r="W45" cm="1">
        <f t="array" ref="W45">IF(INDEX('Capacity Summary'!$H$36:$BG$136,COLUMN(V33),ROW(V33))="x",'Capacity Backing (Hide)2'!W$9,0)</f>
        <v>0</v>
      </c>
      <c r="X45" cm="1">
        <f t="array" ref="X45">IF(INDEX('Capacity Summary'!$H$36:$BG$136,COLUMN(W33),ROW(W33))="x",'Capacity Backing (Hide)2'!X$9,0)</f>
        <v>0</v>
      </c>
      <c r="Y45" cm="1">
        <f t="array" ref="Y45">IF(INDEX('Capacity Summary'!$H$36:$BG$136,COLUMN(X33),ROW(X33))="x",'Capacity Backing (Hide)2'!Y$9,0)</f>
        <v>0</v>
      </c>
      <c r="Z45" cm="1">
        <f t="array" ref="Z45">IF(INDEX('Capacity Summary'!$H$36:$BG$136,COLUMN(Y33),ROW(Y33))="x",'Capacity Backing (Hide)2'!Z$9,0)</f>
        <v>0</v>
      </c>
      <c r="AA45" cm="1">
        <f t="array" ref="AA45">IF(INDEX('Capacity Summary'!$H$36:$BG$136,COLUMN(Z33),ROW(Z33))="x",'Capacity Backing (Hide)2'!AA$9,0)</f>
        <v>0</v>
      </c>
      <c r="AB45" cm="1">
        <f t="array" ref="AB45">IF(INDEX('Capacity Summary'!$H$36:$BG$136,COLUMN(AA33),ROW(AA33))="x",'Capacity Backing (Hide)2'!AB$9,0)</f>
        <v>0</v>
      </c>
      <c r="AC45" cm="1">
        <f t="array" ref="AC45">IF(INDEX('Capacity Summary'!$H$36:$BG$136,COLUMN(AB33),ROW(AB33))="x",'Capacity Backing (Hide)2'!AC$9,0)</f>
        <v>0</v>
      </c>
      <c r="AD45" cm="1">
        <f t="array" ref="AD45">IF(INDEX('Capacity Summary'!$H$36:$BG$136,COLUMN(AC33),ROW(AC33))="x",'Capacity Backing (Hide)2'!AD$9,0)</f>
        <v>0</v>
      </c>
      <c r="AE45" cm="1">
        <f t="array" ref="AE45">IF(INDEX('Capacity Summary'!$H$36:$BG$136,COLUMN(AD33),ROW(AD33))="x",'Capacity Backing (Hide)2'!AE$9,0)</f>
        <v>0</v>
      </c>
      <c r="AF45" cm="1">
        <f t="array" ref="AF45">IF(INDEX('Capacity Summary'!$H$36:$BG$136,COLUMN(AE33),ROW(AE33))="x",'Capacity Backing (Hide)2'!AF$9,0)</f>
        <v>0</v>
      </c>
      <c r="AG45" cm="1">
        <f t="array" ref="AG45">IF(INDEX('Capacity Summary'!$H$36:$BG$136,COLUMN(AF33),ROW(AF33))="x",'Capacity Backing (Hide)2'!AG$9,0)</f>
        <v>0</v>
      </c>
      <c r="AH45" cm="1">
        <f t="array" ref="AH45">IF(INDEX('Capacity Summary'!$H$36:$BG$136,COLUMN(AG33),ROW(AG33))="x",'Capacity Backing (Hide)2'!AH$9,0)</f>
        <v>0</v>
      </c>
      <c r="AI45" cm="1">
        <f t="array" ref="AI45">IF(INDEX('Capacity Summary'!$H$36:$BG$136,COLUMN(AH33),ROW(AH33))="x",'Capacity Backing (Hide)2'!AI$9,0)</f>
        <v>0</v>
      </c>
      <c r="AJ45" cm="1">
        <f t="array" ref="AJ45">IF(INDEX('Capacity Summary'!$H$36:$BG$136,COLUMN(AI33),ROW(AI33))="x",'Capacity Backing (Hide)2'!AJ$9,0)</f>
        <v>0</v>
      </c>
      <c r="AK45" cm="1">
        <f t="array" ref="AK45">IF(INDEX('Capacity Summary'!$H$36:$BG$136,COLUMN(AJ33),ROW(AJ33))="x",'Capacity Backing (Hide)2'!AK$9,0)</f>
        <v>0</v>
      </c>
      <c r="AL45" cm="1">
        <f t="array" ref="AL45">IF(INDEX('Capacity Summary'!$H$36:$BG$136,COLUMN(AK33),ROW(AK33))="x",'Capacity Backing (Hide)2'!AL$9,0)</f>
        <v>0</v>
      </c>
      <c r="AM45" cm="1">
        <f t="array" ref="AM45">IF(INDEX('Capacity Summary'!$H$36:$BG$136,COLUMN(AL33),ROW(AL33))="x",'Capacity Backing (Hide)2'!AM$9,0)</f>
        <v>0</v>
      </c>
      <c r="AN45" cm="1">
        <f t="array" ref="AN45">IF(INDEX('Capacity Summary'!$H$36:$BG$136,COLUMN(AM33),ROW(AM33))="x",'Capacity Backing (Hide)2'!AN$9,0)</f>
        <v>0</v>
      </c>
      <c r="AO45" cm="1">
        <f t="array" ref="AO45">IF(INDEX('Capacity Summary'!$H$36:$BG$136,COLUMN(AN33),ROW(AN33))="x",'Capacity Backing (Hide)2'!AO$9,0)</f>
        <v>0</v>
      </c>
      <c r="AP45" cm="1">
        <f t="array" ref="AP45">IF(INDEX('Capacity Summary'!$H$36:$BG$136,COLUMN(AO33),ROW(AO33))="x",'Capacity Backing (Hide)2'!AP$9,0)</f>
        <v>0</v>
      </c>
      <c r="AQ45" cm="1">
        <f t="array" ref="AQ45">IF(INDEX('Capacity Summary'!$H$36:$BG$136,COLUMN(AP33),ROW(AP33))="x",'Capacity Backing (Hide)2'!AQ$9,0)</f>
        <v>0</v>
      </c>
      <c r="AR45" cm="1">
        <f t="array" ref="AR45">IF(INDEX('Capacity Summary'!$H$36:$BG$136,COLUMN(AQ33),ROW(AQ33))="x",'Capacity Backing (Hide)2'!AR$9,0)</f>
        <v>0</v>
      </c>
      <c r="AS45" cm="1">
        <f t="array" ref="AS45">IF(INDEX('Capacity Summary'!$H$36:$BG$136,COLUMN(AR33),ROW(AR33))="x",'Capacity Backing (Hide)2'!AS$9,0)</f>
        <v>0</v>
      </c>
      <c r="AT45" cm="1">
        <f t="array" ref="AT45">IF(INDEX('Capacity Summary'!$H$36:$BG$136,COLUMN(AS33),ROW(AS33))="x",'Capacity Backing (Hide)2'!AT$9,0)</f>
        <v>0</v>
      </c>
      <c r="AU45" cm="1">
        <f t="array" ref="AU45">IF(INDEX('Capacity Summary'!$H$36:$BG$136,COLUMN(AT33),ROW(AT33))="x",'Capacity Backing (Hide)2'!AU$9,0)</f>
        <v>0</v>
      </c>
      <c r="AV45" cm="1">
        <f t="array" ref="AV45">IF(INDEX('Capacity Summary'!$H$36:$BG$136,COLUMN(AU33),ROW(AU33))="x",'Capacity Backing (Hide)2'!AV$9,0)</f>
        <v>0</v>
      </c>
      <c r="AW45" cm="1">
        <f t="array" ref="AW45">IF(INDEX('Capacity Summary'!$H$36:$BG$136,COLUMN(AV33),ROW(AV33))="x",'Capacity Backing (Hide)2'!AW$9,0)</f>
        <v>0</v>
      </c>
      <c r="AX45" cm="1">
        <f t="array" ref="AX45">IF(INDEX('Capacity Summary'!$H$36:$BG$136,COLUMN(AW33),ROW(AW33))="x",'Capacity Backing (Hide)2'!AX$9,0)</f>
        <v>0</v>
      </c>
      <c r="AY45" cm="1">
        <f t="array" ref="AY45">IF(INDEX('Capacity Summary'!$H$36:$BG$136,COLUMN(AX33),ROW(AX33))="x",'Capacity Backing (Hide)2'!AY$9,0)</f>
        <v>0</v>
      </c>
      <c r="AZ45" cm="1">
        <f t="array" ref="AZ45">IF(INDEX('Capacity Summary'!$H$36:$BG$136,COLUMN(AY33),ROW(AY33))="x",'Capacity Backing (Hide)2'!AZ$9,0)</f>
        <v>0</v>
      </c>
      <c r="BA45" cm="1">
        <f t="array" ref="BA45">IF(INDEX('Capacity Summary'!$H$36:$BG$136,COLUMN(AZ33),ROW(AZ33))="x",'Capacity Backing (Hide)2'!BA$9,0)</f>
        <v>0</v>
      </c>
      <c r="BB45" cm="1">
        <f t="array" ref="BB45">IF(INDEX('Capacity Summary'!$H$36:$BG$136,COLUMN(BA33),ROW(BA33))="x",'Capacity Backing (Hide)2'!BB$9,0)</f>
        <v>0</v>
      </c>
      <c r="BC45" cm="1">
        <f t="array" ref="BC45">IF(INDEX('Capacity Summary'!$H$36:$BG$136,COLUMN(BB33),ROW(BB33))="x",'Capacity Backing (Hide)2'!BC$9,0)</f>
        <v>0</v>
      </c>
      <c r="BD45" cm="1">
        <f t="array" ref="BD45">IF(INDEX('Capacity Summary'!$H$36:$BG$136,COLUMN(BC33),ROW(BC33))="x",'Capacity Backing (Hide)2'!BD$9,0)</f>
        <v>0</v>
      </c>
      <c r="BE45" cm="1">
        <f t="array" ref="BE45">IF(INDEX('Capacity Summary'!$H$36:$BG$136,COLUMN(BD33),ROW(BD33))="x",'Capacity Backing (Hide)2'!BE$9,0)</f>
        <v>0</v>
      </c>
      <c r="BF45" cm="1">
        <f t="array" ref="BF45">IF(INDEX('Capacity Summary'!$H$36:$BG$136,COLUMN(BE33),ROW(BE33))="x",'Capacity Backing (Hide)2'!BF$9,0)</f>
        <v>0</v>
      </c>
      <c r="BG45" cm="1">
        <f t="array" ref="BG45">IF(INDEX('Capacity Summary'!$H$36:$BG$136,COLUMN(BF33),ROW(BF33))="x",'Capacity Backing (Hide)2'!BG$9,0)</f>
        <v>0</v>
      </c>
      <c r="BH45" cm="1">
        <f t="array" ref="BH45">IF(INDEX('Capacity Summary'!$H$36:$BG$136,COLUMN(BG33),ROW(BG33))="x",'Capacity Backing (Hide)2'!BH$9,0)</f>
        <v>0</v>
      </c>
      <c r="BI45" cm="1">
        <f t="array" ref="BI45">IF(INDEX('Capacity Summary'!$H$36:$BG$136,COLUMN(BH33),ROW(BH33))="x",'Capacity Backing (Hide)2'!BI$9,0)</f>
        <v>0</v>
      </c>
      <c r="BJ45" cm="1">
        <f t="array" ref="BJ45">IF(INDEX('Capacity Summary'!$H$36:$BG$136,COLUMN(BI33),ROW(BI33))="x",'Capacity Backing (Hide)2'!BJ$9,0)</f>
        <v>0</v>
      </c>
      <c r="BK45" cm="1">
        <f t="array" ref="BK45">IF(INDEX('Capacity Summary'!$H$36:$BG$136,COLUMN(BJ33),ROW(BJ33))="x",'Capacity Backing (Hide)2'!BK$9,0)</f>
        <v>0</v>
      </c>
      <c r="BL45" cm="1">
        <f t="array" ref="BL45">IF(INDEX('Capacity Summary'!$H$36:$BG$136,COLUMN(BK33),ROW(BK33))="x",'Capacity Backing (Hide)2'!BL$9,0)</f>
        <v>0</v>
      </c>
      <c r="BM45" cm="1">
        <f t="array" ref="BM45">IF(INDEX('Capacity Summary'!$H$36:$BG$136,COLUMN(BL33),ROW(BL33))="x",'Capacity Backing (Hide)2'!BM$9,0)</f>
        <v>0</v>
      </c>
      <c r="BN45" cm="1">
        <f t="array" ref="BN45">IF(INDEX('Capacity Summary'!$H$36:$BG$136,COLUMN(BM33),ROW(BM33))="x",'Capacity Backing (Hide)2'!BN$9,0)</f>
        <v>0</v>
      </c>
      <c r="BO45" cm="1">
        <f t="array" ref="BO45">IF(INDEX('Capacity Summary'!$H$36:$BG$136,COLUMN(BN33),ROW(BN33))="x",'Capacity Backing (Hide)2'!BO$9,0)</f>
        <v>0</v>
      </c>
      <c r="BP45" cm="1">
        <f t="array" ref="BP45">IF(INDEX('Capacity Summary'!$H$36:$BG$136,COLUMN(BO33),ROW(BO33))="x",'Capacity Backing (Hide)2'!BP$9,0)</f>
        <v>0</v>
      </c>
      <c r="BQ45" cm="1">
        <f t="array" ref="BQ45">IF(INDEX('Capacity Summary'!$H$36:$BG$136,COLUMN(BP33),ROW(BP33))="x",'Capacity Backing (Hide)2'!BQ$9,0)</f>
        <v>0</v>
      </c>
      <c r="BR45" cm="1">
        <f t="array" ref="BR45">IF(INDEX('Capacity Summary'!$H$36:$BG$136,COLUMN(BQ33),ROW(BQ33))="x",'Capacity Backing (Hide)2'!BR$9,0)</f>
        <v>0</v>
      </c>
      <c r="BS45" cm="1">
        <f t="array" ref="BS45">IF(INDEX('Capacity Summary'!$H$36:$BG$136,COLUMN(BR33),ROW(BR33))="x",'Capacity Backing (Hide)2'!BS$9,0)</f>
        <v>0</v>
      </c>
      <c r="BT45" cm="1">
        <f t="array" ref="BT45">IF(INDEX('Capacity Summary'!$H$36:$BG$136,COLUMN(BS33),ROW(BS33))="x",'Capacity Backing (Hide)2'!BT$9,0)</f>
        <v>0</v>
      </c>
      <c r="BU45" cm="1">
        <f t="array" ref="BU45">IF(INDEX('Capacity Summary'!$H$36:$BG$136,COLUMN(BT33),ROW(BT33))="x",'Capacity Backing (Hide)2'!BU$9,0)</f>
        <v>0</v>
      </c>
      <c r="BV45" cm="1">
        <f t="array" ref="BV45">IF(INDEX('Capacity Summary'!$H$36:$BG$136,COLUMN(BU33),ROW(BU33))="x",'Capacity Backing (Hide)2'!BV$9,0)</f>
        <v>0</v>
      </c>
      <c r="BW45" cm="1">
        <f t="array" ref="BW45">IF(INDEX('Capacity Summary'!$H$36:$BG$136,COLUMN(BV33),ROW(BV33))="x",'Capacity Backing (Hide)2'!BW$9,0)</f>
        <v>0</v>
      </c>
      <c r="BX45" cm="1">
        <f t="array" ref="BX45">IF(INDEX('Capacity Summary'!$H$36:$BG$136,COLUMN(BW33),ROW(BW33))="x",'Capacity Backing (Hide)2'!BX$9,0)</f>
        <v>0</v>
      </c>
      <c r="BY45" cm="1">
        <f t="array" ref="BY45">IF(INDEX('Capacity Summary'!$H$36:$BG$136,COLUMN(BX33),ROW(BX33))="x",'Capacity Backing (Hide)2'!BY$9,0)</f>
        <v>0</v>
      </c>
      <c r="BZ45" cm="1">
        <f t="array" ref="BZ45">IF(INDEX('Capacity Summary'!$H$36:$BG$136,COLUMN(BY33),ROW(BY33))="x",'Capacity Backing (Hide)2'!BZ$9,0)</f>
        <v>0</v>
      </c>
      <c r="CA45" cm="1">
        <f t="array" ref="CA45">IF(INDEX('Capacity Summary'!$H$36:$BG$136,COLUMN(BZ33),ROW(BZ33))="x",'Capacity Backing (Hide)2'!CA$9,0)</f>
        <v>0</v>
      </c>
      <c r="CB45" cm="1">
        <f t="array" ref="CB45">IF(INDEX('Capacity Summary'!$H$36:$BG$136,COLUMN(CA33),ROW(CA33))="x",'Capacity Backing (Hide)2'!CB$9,0)</f>
        <v>0</v>
      </c>
      <c r="CC45" cm="1">
        <f t="array" ref="CC45">IF(INDEX('Capacity Summary'!$H$36:$BG$136,COLUMN(CB33),ROW(CB33))="x",'Capacity Backing (Hide)2'!CC$9,0)</f>
        <v>0</v>
      </c>
      <c r="CD45" cm="1">
        <f t="array" ref="CD45">IF(INDEX('Capacity Summary'!$H$36:$BG$136,COLUMN(CC33),ROW(CC33))="x",'Capacity Backing (Hide)2'!CD$9,0)</f>
        <v>0</v>
      </c>
      <c r="CE45" cm="1">
        <f t="array" ref="CE45">IF(INDEX('Capacity Summary'!$H$36:$BG$136,COLUMN(CD33),ROW(CD33))="x",'Capacity Backing (Hide)2'!CE$9,0)</f>
        <v>0</v>
      </c>
      <c r="CF45" cm="1">
        <f t="array" ref="CF45">IF(INDEX('Capacity Summary'!$H$36:$BG$136,COLUMN(CE33),ROW(CE33))="x",'Capacity Backing (Hide)2'!CF$9,0)</f>
        <v>0</v>
      </c>
      <c r="CG45" cm="1">
        <f t="array" ref="CG45">IF(INDEX('Capacity Summary'!$H$36:$BG$136,COLUMN(CF33),ROW(CF33))="x",'Capacity Backing (Hide)2'!CG$9,0)</f>
        <v>0</v>
      </c>
      <c r="CH45" cm="1">
        <f t="array" ref="CH45">IF(INDEX('Capacity Summary'!$H$36:$BG$136,COLUMN(CG33),ROW(CG33))="x",'Capacity Backing (Hide)2'!CH$9,0)</f>
        <v>0</v>
      </c>
      <c r="CI45" cm="1">
        <f t="array" ref="CI45">IF(INDEX('Capacity Summary'!$H$36:$BG$136,COLUMN(CH33),ROW(CH33))="x",'Capacity Backing (Hide)2'!CI$9,0)</f>
        <v>0</v>
      </c>
      <c r="CJ45" cm="1">
        <f t="array" ref="CJ45">IF(INDEX('Capacity Summary'!$H$36:$BG$136,COLUMN(CI33),ROW(CI33))="x",'Capacity Backing (Hide)2'!CJ$9,0)</f>
        <v>0</v>
      </c>
      <c r="CK45" cm="1">
        <f t="array" ref="CK45">IF(INDEX('Capacity Summary'!$H$36:$BG$136,COLUMN(CJ33),ROW(CJ33))="x",'Capacity Backing (Hide)2'!CK$9,0)</f>
        <v>0</v>
      </c>
      <c r="CL45" cm="1">
        <f t="array" ref="CL45">IF(INDEX('Capacity Summary'!$H$36:$BG$136,COLUMN(CK33),ROW(CK33))="x",'Capacity Backing (Hide)2'!CL$9,0)</f>
        <v>0</v>
      </c>
      <c r="CM45" cm="1">
        <f t="array" ref="CM45">IF(INDEX('Capacity Summary'!$H$36:$BG$136,COLUMN(CL33),ROW(CL33))="x",'Capacity Backing (Hide)2'!CM$9,0)</f>
        <v>0</v>
      </c>
      <c r="CN45" cm="1">
        <f t="array" ref="CN45">IF(INDEX('Capacity Summary'!$H$36:$BG$136,COLUMN(CM33),ROW(CM33))="x",'Capacity Backing (Hide)2'!CN$9,0)</f>
        <v>0</v>
      </c>
      <c r="CO45" cm="1">
        <f t="array" ref="CO45">IF(INDEX('Capacity Summary'!$H$36:$BG$136,COLUMN(CN33),ROW(CN33))="x",'Capacity Backing (Hide)2'!CO$9,0)</f>
        <v>0</v>
      </c>
      <c r="CP45" cm="1">
        <f t="array" ref="CP45">IF(INDEX('Capacity Summary'!$H$36:$BG$136,COLUMN(CO33),ROW(CO33))="x",'Capacity Backing (Hide)2'!CP$9,0)</f>
        <v>0</v>
      </c>
      <c r="CQ45" cm="1">
        <f t="array" ref="CQ45">IF(INDEX('Capacity Summary'!$H$36:$BG$136,COLUMN(CP33),ROW(CP33))="x",'Capacity Backing (Hide)2'!CQ$9,0)</f>
        <v>0</v>
      </c>
      <c r="CR45" cm="1">
        <f t="array" ref="CR45">IF(INDEX('Capacity Summary'!$H$36:$BG$136,COLUMN(CQ33),ROW(CQ33))="x",'Capacity Backing (Hide)2'!CR$9,0)</f>
        <v>0</v>
      </c>
      <c r="CS45" cm="1">
        <f t="array" ref="CS45">IF(INDEX('Capacity Summary'!$H$36:$BG$136,COLUMN(CR33),ROW(CR33))="x",'Capacity Backing (Hide)2'!CS$9,0)</f>
        <v>0</v>
      </c>
      <c r="CT45" cm="1">
        <f t="array" ref="CT45">IF(INDEX('Capacity Summary'!$H$36:$BG$136,COLUMN(CS33),ROW(CS33))="x",'Capacity Backing (Hide)2'!CT$9,0)</f>
        <v>0</v>
      </c>
      <c r="CU45" cm="1">
        <f t="array" ref="CU45">IF(INDEX('Capacity Summary'!$H$36:$BG$136,COLUMN(CT33),ROW(CT33))="x",'Capacity Backing (Hide)2'!CU$9,0)</f>
        <v>0</v>
      </c>
      <c r="CV45" cm="1">
        <f t="array" ref="CV45">IF(INDEX('Capacity Summary'!$H$36:$BG$136,COLUMN(CU33),ROW(CU33))="x",'Capacity Backing (Hide)2'!CV$9,0)</f>
        <v>0</v>
      </c>
      <c r="CW45" cm="1">
        <f t="array" ref="CW45">IF(INDEX('Capacity Summary'!$H$36:$BG$136,COLUMN(CV33),ROW(CV33))="x",'Capacity Backing (Hide)2'!CW$9,0)</f>
        <v>0</v>
      </c>
    </row>
    <row r="46" spans="1:101" x14ac:dyDescent="0.25">
      <c r="A46" s="2">
        <f ca="1">'Required Capacity (Hide)'!E38</f>
        <v>44459</v>
      </c>
      <c r="B46" cm="1">
        <f t="array" ref="B46">IF(INDEX('Capacity Summary'!$H$36:$BG$136,COLUMN(A34),ROW(A34))="x",'Capacity Backing (Hide)2'!B$9,0)</f>
        <v>0</v>
      </c>
      <c r="C46" cm="1">
        <f t="array" ref="C46">IF(INDEX('Capacity Summary'!$H$36:$BG$136,COLUMN(B34),ROW(B34))="x",'Capacity Backing (Hide)2'!C$9,0)</f>
        <v>0</v>
      </c>
      <c r="D46" cm="1">
        <f t="array" ref="D46">IF(INDEX('Capacity Summary'!$H$36:$BG$136,COLUMN(C34),ROW(C34))="x",'Capacity Backing (Hide)2'!D$9,0)</f>
        <v>0</v>
      </c>
      <c r="E46" cm="1">
        <f t="array" ref="E46">IF(INDEX('Capacity Summary'!$H$36:$BG$136,COLUMN(D34),ROW(D34))="x",'Capacity Backing (Hide)2'!E$9,0)</f>
        <v>0</v>
      </c>
      <c r="F46" cm="1">
        <f t="array" ref="F46">IF(INDEX('Capacity Summary'!$H$36:$BG$136,COLUMN(E34),ROW(E34))="x",'Capacity Backing (Hide)2'!F$9,0)</f>
        <v>0</v>
      </c>
      <c r="G46" cm="1">
        <f t="array" ref="G46">IF(INDEX('Capacity Summary'!$H$36:$BG$136,COLUMN(F34),ROW(F34))="x",'Capacity Backing (Hide)2'!G$9,0)</f>
        <v>0</v>
      </c>
      <c r="H46" cm="1">
        <f t="array" ref="H46">IF(INDEX('Capacity Summary'!$H$36:$BG$136,COLUMN(G34),ROW(G34))="x",'Capacity Backing (Hide)2'!H$9,0)</f>
        <v>0</v>
      </c>
      <c r="I46" cm="1">
        <f t="array" ref="I46">IF(INDEX('Capacity Summary'!$H$36:$BG$136,COLUMN(H34),ROW(H34))="x",'Capacity Backing (Hide)2'!I$9,0)</f>
        <v>0</v>
      </c>
      <c r="J46" cm="1">
        <f t="array" ref="J46">IF(INDEX('Capacity Summary'!$H$36:$BG$136,COLUMN(I34),ROW(I34))="x",'Capacity Backing (Hide)2'!J$9,0)</f>
        <v>0</v>
      </c>
      <c r="K46" cm="1">
        <f t="array" ref="K46">IF(INDEX('Capacity Summary'!$H$36:$BG$136,COLUMN(J34),ROW(J34))="x",'Capacity Backing (Hide)2'!K$9,0)</f>
        <v>0</v>
      </c>
      <c r="L46" cm="1">
        <f t="array" ref="L46">IF(INDEX('Capacity Summary'!$H$36:$BG$136,COLUMN(K34),ROW(K34))="x",'Capacity Backing (Hide)2'!L$9,0)</f>
        <v>0</v>
      </c>
      <c r="M46" cm="1">
        <f t="array" ref="M46">IF(INDEX('Capacity Summary'!$H$36:$BG$136,COLUMN(L34),ROW(L34))="x",'Capacity Backing (Hide)2'!M$9,0)</f>
        <v>0</v>
      </c>
      <c r="N46" cm="1">
        <f t="array" ref="N46">IF(INDEX('Capacity Summary'!$H$36:$BG$136,COLUMN(M34),ROW(M34))="x",'Capacity Backing (Hide)2'!N$9,0)</f>
        <v>0</v>
      </c>
      <c r="O46" cm="1">
        <f t="array" ref="O46">IF(INDEX('Capacity Summary'!$H$36:$BG$136,COLUMN(N34),ROW(N34))="x",'Capacity Backing (Hide)2'!O$9,0)</f>
        <v>0</v>
      </c>
      <c r="P46" cm="1">
        <f t="array" ref="P46">IF(INDEX('Capacity Summary'!$H$36:$BG$136,COLUMN(O34),ROW(O34))="x",'Capacity Backing (Hide)2'!P$9,0)</f>
        <v>0</v>
      </c>
      <c r="Q46" cm="1">
        <f t="array" ref="Q46">IF(INDEX('Capacity Summary'!$H$36:$BG$136,COLUMN(P34),ROW(P34))="x",'Capacity Backing (Hide)2'!Q$9,0)</f>
        <v>0</v>
      </c>
      <c r="R46" cm="1">
        <f t="array" ref="R46">IF(INDEX('Capacity Summary'!$H$36:$BG$136,COLUMN(Q34),ROW(Q34))="x",'Capacity Backing (Hide)2'!R$9,0)</f>
        <v>0</v>
      </c>
      <c r="S46" cm="1">
        <f t="array" ref="S46">IF(INDEX('Capacity Summary'!$H$36:$BG$136,COLUMN(R34),ROW(R34))="x",'Capacity Backing (Hide)2'!S$9,0)</f>
        <v>0</v>
      </c>
      <c r="T46" cm="1">
        <f t="array" ref="T46">IF(INDEX('Capacity Summary'!$H$36:$BG$136,COLUMN(S34),ROW(S34))="x",'Capacity Backing (Hide)2'!T$9,0)</f>
        <v>0</v>
      </c>
      <c r="U46" cm="1">
        <f t="array" ref="U46">IF(INDEX('Capacity Summary'!$H$36:$BG$136,COLUMN(T34),ROW(T34))="x",'Capacity Backing (Hide)2'!U$9,0)</f>
        <v>0</v>
      </c>
      <c r="V46" cm="1">
        <f t="array" ref="V46">IF(INDEX('Capacity Summary'!$H$36:$BG$136,COLUMN(U34),ROW(U34))="x",'Capacity Backing (Hide)2'!V$9,0)</f>
        <v>0</v>
      </c>
      <c r="W46" cm="1">
        <f t="array" ref="W46">IF(INDEX('Capacity Summary'!$H$36:$BG$136,COLUMN(V34),ROW(V34))="x",'Capacity Backing (Hide)2'!W$9,0)</f>
        <v>0</v>
      </c>
      <c r="X46" cm="1">
        <f t="array" ref="X46">IF(INDEX('Capacity Summary'!$H$36:$BG$136,COLUMN(W34),ROW(W34))="x",'Capacity Backing (Hide)2'!X$9,0)</f>
        <v>0</v>
      </c>
      <c r="Y46" cm="1">
        <f t="array" ref="Y46">IF(INDEX('Capacity Summary'!$H$36:$BG$136,COLUMN(X34),ROW(X34))="x",'Capacity Backing (Hide)2'!Y$9,0)</f>
        <v>0</v>
      </c>
      <c r="Z46" cm="1">
        <f t="array" ref="Z46">IF(INDEX('Capacity Summary'!$H$36:$BG$136,COLUMN(Y34),ROW(Y34))="x",'Capacity Backing (Hide)2'!Z$9,0)</f>
        <v>0</v>
      </c>
      <c r="AA46" cm="1">
        <f t="array" ref="AA46">IF(INDEX('Capacity Summary'!$H$36:$BG$136,COLUMN(Z34),ROW(Z34))="x",'Capacity Backing (Hide)2'!AA$9,0)</f>
        <v>0</v>
      </c>
      <c r="AB46" cm="1">
        <f t="array" ref="AB46">IF(INDEX('Capacity Summary'!$H$36:$BG$136,COLUMN(AA34),ROW(AA34))="x",'Capacity Backing (Hide)2'!AB$9,0)</f>
        <v>0</v>
      </c>
      <c r="AC46" cm="1">
        <f t="array" ref="AC46">IF(INDEX('Capacity Summary'!$H$36:$BG$136,COLUMN(AB34),ROW(AB34))="x",'Capacity Backing (Hide)2'!AC$9,0)</f>
        <v>0</v>
      </c>
      <c r="AD46" cm="1">
        <f t="array" ref="AD46">IF(INDEX('Capacity Summary'!$H$36:$BG$136,COLUMN(AC34),ROW(AC34))="x",'Capacity Backing (Hide)2'!AD$9,0)</f>
        <v>0</v>
      </c>
      <c r="AE46" cm="1">
        <f t="array" ref="AE46">IF(INDEX('Capacity Summary'!$H$36:$BG$136,COLUMN(AD34),ROW(AD34))="x",'Capacity Backing (Hide)2'!AE$9,0)</f>
        <v>0</v>
      </c>
      <c r="AF46" cm="1">
        <f t="array" ref="AF46">IF(INDEX('Capacity Summary'!$H$36:$BG$136,COLUMN(AE34),ROW(AE34))="x",'Capacity Backing (Hide)2'!AF$9,0)</f>
        <v>0</v>
      </c>
      <c r="AG46" cm="1">
        <f t="array" ref="AG46">IF(INDEX('Capacity Summary'!$H$36:$BG$136,COLUMN(AF34),ROW(AF34))="x",'Capacity Backing (Hide)2'!AG$9,0)</f>
        <v>0</v>
      </c>
      <c r="AH46" cm="1">
        <f t="array" ref="AH46">IF(INDEX('Capacity Summary'!$H$36:$BG$136,COLUMN(AG34),ROW(AG34))="x",'Capacity Backing (Hide)2'!AH$9,0)</f>
        <v>0</v>
      </c>
      <c r="AI46" cm="1">
        <f t="array" ref="AI46">IF(INDEX('Capacity Summary'!$H$36:$BG$136,COLUMN(AH34),ROW(AH34))="x",'Capacity Backing (Hide)2'!AI$9,0)</f>
        <v>0</v>
      </c>
      <c r="AJ46" cm="1">
        <f t="array" ref="AJ46">IF(INDEX('Capacity Summary'!$H$36:$BG$136,COLUMN(AI34),ROW(AI34))="x",'Capacity Backing (Hide)2'!AJ$9,0)</f>
        <v>0</v>
      </c>
      <c r="AK46" cm="1">
        <f t="array" ref="AK46">IF(INDEX('Capacity Summary'!$H$36:$BG$136,COLUMN(AJ34),ROW(AJ34))="x",'Capacity Backing (Hide)2'!AK$9,0)</f>
        <v>0</v>
      </c>
      <c r="AL46" cm="1">
        <f t="array" ref="AL46">IF(INDEX('Capacity Summary'!$H$36:$BG$136,COLUMN(AK34),ROW(AK34))="x",'Capacity Backing (Hide)2'!AL$9,0)</f>
        <v>0</v>
      </c>
      <c r="AM46" cm="1">
        <f t="array" ref="AM46">IF(INDEX('Capacity Summary'!$H$36:$BG$136,COLUMN(AL34),ROW(AL34))="x",'Capacity Backing (Hide)2'!AM$9,0)</f>
        <v>0</v>
      </c>
      <c r="AN46" cm="1">
        <f t="array" ref="AN46">IF(INDEX('Capacity Summary'!$H$36:$BG$136,COLUMN(AM34),ROW(AM34))="x",'Capacity Backing (Hide)2'!AN$9,0)</f>
        <v>0</v>
      </c>
      <c r="AO46" cm="1">
        <f t="array" ref="AO46">IF(INDEX('Capacity Summary'!$H$36:$BG$136,COLUMN(AN34),ROW(AN34))="x",'Capacity Backing (Hide)2'!AO$9,0)</f>
        <v>0</v>
      </c>
      <c r="AP46" cm="1">
        <f t="array" ref="AP46">IF(INDEX('Capacity Summary'!$H$36:$BG$136,COLUMN(AO34),ROW(AO34))="x",'Capacity Backing (Hide)2'!AP$9,0)</f>
        <v>0</v>
      </c>
      <c r="AQ46" cm="1">
        <f t="array" ref="AQ46">IF(INDEX('Capacity Summary'!$H$36:$BG$136,COLUMN(AP34),ROW(AP34))="x",'Capacity Backing (Hide)2'!AQ$9,0)</f>
        <v>0</v>
      </c>
      <c r="AR46" cm="1">
        <f t="array" ref="AR46">IF(INDEX('Capacity Summary'!$H$36:$BG$136,COLUMN(AQ34),ROW(AQ34))="x",'Capacity Backing (Hide)2'!AR$9,0)</f>
        <v>0</v>
      </c>
      <c r="AS46" cm="1">
        <f t="array" ref="AS46">IF(INDEX('Capacity Summary'!$H$36:$BG$136,COLUMN(AR34),ROW(AR34))="x",'Capacity Backing (Hide)2'!AS$9,0)</f>
        <v>0</v>
      </c>
      <c r="AT46" cm="1">
        <f t="array" ref="AT46">IF(INDEX('Capacity Summary'!$H$36:$BG$136,COLUMN(AS34),ROW(AS34))="x",'Capacity Backing (Hide)2'!AT$9,0)</f>
        <v>0</v>
      </c>
      <c r="AU46" cm="1">
        <f t="array" ref="AU46">IF(INDEX('Capacity Summary'!$H$36:$BG$136,COLUMN(AT34),ROW(AT34))="x",'Capacity Backing (Hide)2'!AU$9,0)</f>
        <v>0</v>
      </c>
      <c r="AV46" cm="1">
        <f t="array" ref="AV46">IF(INDEX('Capacity Summary'!$H$36:$BG$136,COLUMN(AU34),ROW(AU34))="x",'Capacity Backing (Hide)2'!AV$9,0)</f>
        <v>0</v>
      </c>
      <c r="AW46" cm="1">
        <f t="array" ref="AW46">IF(INDEX('Capacity Summary'!$H$36:$BG$136,COLUMN(AV34),ROW(AV34))="x",'Capacity Backing (Hide)2'!AW$9,0)</f>
        <v>0</v>
      </c>
      <c r="AX46" cm="1">
        <f t="array" ref="AX46">IF(INDEX('Capacity Summary'!$H$36:$BG$136,COLUMN(AW34),ROW(AW34))="x",'Capacity Backing (Hide)2'!AX$9,0)</f>
        <v>0</v>
      </c>
      <c r="AY46" cm="1">
        <f t="array" ref="AY46">IF(INDEX('Capacity Summary'!$H$36:$BG$136,COLUMN(AX34),ROW(AX34))="x",'Capacity Backing (Hide)2'!AY$9,0)</f>
        <v>0</v>
      </c>
      <c r="AZ46" cm="1">
        <f t="array" ref="AZ46">IF(INDEX('Capacity Summary'!$H$36:$BG$136,COLUMN(AY34),ROW(AY34))="x",'Capacity Backing (Hide)2'!AZ$9,0)</f>
        <v>0</v>
      </c>
      <c r="BA46" cm="1">
        <f t="array" ref="BA46">IF(INDEX('Capacity Summary'!$H$36:$BG$136,COLUMN(AZ34),ROW(AZ34))="x",'Capacity Backing (Hide)2'!BA$9,0)</f>
        <v>0</v>
      </c>
      <c r="BB46" cm="1">
        <f t="array" ref="BB46">IF(INDEX('Capacity Summary'!$H$36:$BG$136,COLUMN(BA34),ROW(BA34))="x",'Capacity Backing (Hide)2'!BB$9,0)</f>
        <v>0</v>
      </c>
      <c r="BC46" cm="1">
        <f t="array" ref="BC46">IF(INDEX('Capacity Summary'!$H$36:$BG$136,COLUMN(BB34),ROW(BB34))="x",'Capacity Backing (Hide)2'!BC$9,0)</f>
        <v>0</v>
      </c>
      <c r="BD46" cm="1">
        <f t="array" ref="BD46">IF(INDEX('Capacity Summary'!$H$36:$BG$136,COLUMN(BC34),ROW(BC34))="x",'Capacity Backing (Hide)2'!BD$9,0)</f>
        <v>0</v>
      </c>
      <c r="BE46" cm="1">
        <f t="array" ref="BE46">IF(INDEX('Capacity Summary'!$H$36:$BG$136,COLUMN(BD34),ROW(BD34))="x",'Capacity Backing (Hide)2'!BE$9,0)</f>
        <v>0</v>
      </c>
      <c r="BF46" cm="1">
        <f t="array" ref="BF46">IF(INDEX('Capacity Summary'!$H$36:$BG$136,COLUMN(BE34),ROW(BE34))="x",'Capacity Backing (Hide)2'!BF$9,0)</f>
        <v>0</v>
      </c>
      <c r="BG46" cm="1">
        <f t="array" ref="BG46">IF(INDEX('Capacity Summary'!$H$36:$BG$136,COLUMN(BF34),ROW(BF34))="x",'Capacity Backing (Hide)2'!BG$9,0)</f>
        <v>0</v>
      </c>
      <c r="BH46" cm="1">
        <f t="array" ref="BH46">IF(INDEX('Capacity Summary'!$H$36:$BG$136,COLUMN(BG34),ROW(BG34))="x",'Capacity Backing (Hide)2'!BH$9,0)</f>
        <v>0</v>
      </c>
      <c r="BI46" cm="1">
        <f t="array" ref="BI46">IF(INDEX('Capacity Summary'!$H$36:$BG$136,COLUMN(BH34),ROW(BH34))="x",'Capacity Backing (Hide)2'!BI$9,0)</f>
        <v>0</v>
      </c>
      <c r="BJ46" cm="1">
        <f t="array" ref="BJ46">IF(INDEX('Capacity Summary'!$H$36:$BG$136,COLUMN(BI34),ROW(BI34))="x",'Capacity Backing (Hide)2'!BJ$9,0)</f>
        <v>0</v>
      </c>
      <c r="BK46" cm="1">
        <f t="array" ref="BK46">IF(INDEX('Capacity Summary'!$H$36:$BG$136,COLUMN(BJ34),ROW(BJ34))="x",'Capacity Backing (Hide)2'!BK$9,0)</f>
        <v>0</v>
      </c>
      <c r="BL46" cm="1">
        <f t="array" ref="BL46">IF(INDEX('Capacity Summary'!$H$36:$BG$136,COLUMN(BK34),ROW(BK34))="x",'Capacity Backing (Hide)2'!BL$9,0)</f>
        <v>0</v>
      </c>
      <c r="BM46" cm="1">
        <f t="array" ref="BM46">IF(INDEX('Capacity Summary'!$H$36:$BG$136,COLUMN(BL34),ROW(BL34))="x",'Capacity Backing (Hide)2'!BM$9,0)</f>
        <v>0</v>
      </c>
      <c r="BN46" cm="1">
        <f t="array" ref="BN46">IF(INDEX('Capacity Summary'!$H$36:$BG$136,COLUMN(BM34),ROW(BM34))="x",'Capacity Backing (Hide)2'!BN$9,0)</f>
        <v>0</v>
      </c>
      <c r="BO46" cm="1">
        <f t="array" ref="BO46">IF(INDEX('Capacity Summary'!$H$36:$BG$136,COLUMN(BN34),ROW(BN34))="x",'Capacity Backing (Hide)2'!BO$9,0)</f>
        <v>0</v>
      </c>
      <c r="BP46" cm="1">
        <f t="array" ref="BP46">IF(INDEX('Capacity Summary'!$H$36:$BG$136,COLUMN(BO34),ROW(BO34))="x",'Capacity Backing (Hide)2'!BP$9,0)</f>
        <v>0</v>
      </c>
      <c r="BQ46" cm="1">
        <f t="array" ref="BQ46">IF(INDEX('Capacity Summary'!$H$36:$BG$136,COLUMN(BP34),ROW(BP34))="x",'Capacity Backing (Hide)2'!BQ$9,0)</f>
        <v>0</v>
      </c>
      <c r="BR46" cm="1">
        <f t="array" ref="BR46">IF(INDEX('Capacity Summary'!$H$36:$BG$136,COLUMN(BQ34),ROW(BQ34))="x",'Capacity Backing (Hide)2'!BR$9,0)</f>
        <v>0</v>
      </c>
      <c r="BS46" cm="1">
        <f t="array" ref="BS46">IF(INDEX('Capacity Summary'!$H$36:$BG$136,COLUMN(BR34),ROW(BR34))="x",'Capacity Backing (Hide)2'!BS$9,0)</f>
        <v>0</v>
      </c>
      <c r="BT46" cm="1">
        <f t="array" ref="BT46">IF(INDEX('Capacity Summary'!$H$36:$BG$136,COLUMN(BS34),ROW(BS34))="x",'Capacity Backing (Hide)2'!BT$9,0)</f>
        <v>0</v>
      </c>
      <c r="BU46" cm="1">
        <f t="array" ref="BU46">IF(INDEX('Capacity Summary'!$H$36:$BG$136,COLUMN(BT34),ROW(BT34))="x",'Capacity Backing (Hide)2'!BU$9,0)</f>
        <v>0</v>
      </c>
      <c r="BV46" cm="1">
        <f t="array" ref="BV46">IF(INDEX('Capacity Summary'!$H$36:$BG$136,COLUMN(BU34),ROW(BU34))="x",'Capacity Backing (Hide)2'!BV$9,0)</f>
        <v>0</v>
      </c>
      <c r="BW46" cm="1">
        <f t="array" ref="BW46">IF(INDEX('Capacity Summary'!$H$36:$BG$136,COLUMN(BV34),ROW(BV34))="x",'Capacity Backing (Hide)2'!BW$9,0)</f>
        <v>0</v>
      </c>
      <c r="BX46" cm="1">
        <f t="array" ref="BX46">IF(INDEX('Capacity Summary'!$H$36:$BG$136,COLUMN(BW34),ROW(BW34))="x",'Capacity Backing (Hide)2'!BX$9,0)</f>
        <v>0</v>
      </c>
      <c r="BY46" cm="1">
        <f t="array" ref="BY46">IF(INDEX('Capacity Summary'!$H$36:$BG$136,COLUMN(BX34),ROW(BX34))="x",'Capacity Backing (Hide)2'!BY$9,0)</f>
        <v>0</v>
      </c>
      <c r="BZ46" cm="1">
        <f t="array" ref="BZ46">IF(INDEX('Capacity Summary'!$H$36:$BG$136,COLUMN(BY34),ROW(BY34))="x",'Capacity Backing (Hide)2'!BZ$9,0)</f>
        <v>0</v>
      </c>
      <c r="CA46" cm="1">
        <f t="array" ref="CA46">IF(INDEX('Capacity Summary'!$H$36:$BG$136,COLUMN(BZ34),ROW(BZ34))="x",'Capacity Backing (Hide)2'!CA$9,0)</f>
        <v>0</v>
      </c>
      <c r="CB46" cm="1">
        <f t="array" ref="CB46">IF(INDEX('Capacity Summary'!$H$36:$BG$136,COLUMN(CA34),ROW(CA34))="x",'Capacity Backing (Hide)2'!CB$9,0)</f>
        <v>0</v>
      </c>
      <c r="CC46" cm="1">
        <f t="array" ref="CC46">IF(INDEX('Capacity Summary'!$H$36:$BG$136,COLUMN(CB34),ROW(CB34))="x",'Capacity Backing (Hide)2'!CC$9,0)</f>
        <v>0</v>
      </c>
      <c r="CD46" cm="1">
        <f t="array" ref="CD46">IF(INDEX('Capacity Summary'!$H$36:$BG$136,COLUMN(CC34),ROW(CC34))="x",'Capacity Backing (Hide)2'!CD$9,0)</f>
        <v>0</v>
      </c>
      <c r="CE46" cm="1">
        <f t="array" ref="CE46">IF(INDEX('Capacity Summary'!$H$36:$BG$136,COLUMN(CD34),ROW(CD34))="x",'Capacity Backing (Hide)2'!CE$9,0)</f>
        <v>0</v>
      </c>
      <c r="CF46" cm="1">
        <f t="array" ref="CF46">IF(INDEX('Capacity Summary'!$H$36:$BG$136,COLUMN(CE34),ROW(CE34))="x",'Capacity Backing (Hide)2'!CF$9,0)</f>
        <v>0</v>
      </c>
      <c r="CG46" cm="1">
        <f t="array" ref="CG46">IF(INDEX('Capacity Summary'!$H$36:$BG$136,COLUMN(CF34),ROW(CF34))="x",'Capacity Backing (Hide)2'!CG$9,0)</f>
        <v>0</v>
      </c>
      <c r="CH46" cm="1">
        <f t="array" ref="CH46">IF(INDEX('Capacity Summary'!$H$36:$BG$136,COLUMN(CG34),ROW(CG34))="x",'Capacity Backing (Hide)2'!CH$9,0)</f>
        <v>0</v>
      </c>
      <c r="CI46" cm="1">
        <f t="array" ref="CI46">IF(INDEX('Capacity Summary'!$H$36:$BG$136,COLUMN(CH34),ROW(CH34))="x",'Capacity Backing (Hide)2'!CI$9,0)</f>
        <v>0</v>
      </c>
      <c r="CJ46" cm="1">
        <f t="array" ref="CJ46">IF(INDEX('Capacity Summary'!$H$36:$BG$136,COLUMN(CI34),ROW(CI34))="x",'Capacity Backing (Hide)2'!CJ$9,0)</f>
        <v>0</v>
      </c>
      <c r="CK46" cm="1">
        <f t="array" ref="CK46">IF(INDEX('Capacity Summary'!$H$36:$BG$136,COLUMN(CJ34),ROW(CJ34))="x",'Capacity Backing (Hide)2'!CK$9,0)</f>
        <v>0</v>
      </c>
      <c r="CL46" cm="1">
        <f t="array" ref="CL46">IF(INDEX('Capacity Summary'!$H$36:$BG$136,COLUMN(CK34),ROW(CK34))="x",'Capacity Backing (Hide)2'!CL$9,0)</f>
        <v>0</v>
      </c>
      <c r="CM46" cm="1">
        <f t="array" ref="CM46">IF(INDEX('Capacity Summary'!$H$36:$BG$136,COLUMN(CL34),ROW(CL34))="x",'Capacity Backing (Hide)2'!CM$9,0)</f>
        <v>0</v>
      </c>
      <c r="CN46" cm="1">
        <f t="array" ref="CN46">IF(INDEX('Capacity Summary'!$H$36:$BG$136,COLUMN(CM34),ROW(CM34))="x",'Capacity Backing (Hide)2'!CN$9,0)</f>
        <v>0</v>
      </c>
      <c r="CO46" cm="1">
        <f t="array" ref="CO46">IF(INDEX('Capacity Summary'!$H$36:$BG$136,COLUMN(CN34),ROW(CN34))="x",'Capacity Backing (Hide)2'!CO$9,0)</f>
        <v>0</v>
      </c>
      <c r="CP46" cm="1">
        <f t="array" ref="CP46">IF(INDEX('Capacity Summary'!$H$36:$BG$136,COLUMN(CO34),ROW(CO34))="x",'Capacity Backing (Hide)2'!CP$9,0)</f>
        <v>0</v>
      </c>
      <c r="CQ46" cm="1">
        <f t="array" ref="CQ46">IF(INDEX('Capacity Summary'!$H$36:$BG$136,COLUMN(CP34),ROW(CP34))="x",'Capacity Backing (Hide)2'!CQ$9,0)</f>
        <v>0</v>
      </c>
      <c r="CR46" cm="1">
        <f t="array" ref="CR46">IF(INDEX('Capacity Summary'!$H$36:$BG$136,COLUMN(CQ34),ROW(CQ34))="x",'Capacity Backing (Hide)2'!CR$9,0)</f>
        <v>0</v>
      </c>
      <c r="CS46" cm="1">
        <f t="array" ref="CS46">IF(INDEX('Capacity Summary'!$H$36:$BG$136,COLUMN(CR34),ROW(CR34))="x",'Capacity Backing (Hide)2'!CS$9,0)</f>
        <v>0</v>
      </c>
      <c r="CT46" cm="1">
        <f t="array" ref="CT46">IF(INDEX('Capacity Summary'!$H$36:$BG$136,COLUMN(CS34),ROW(CS34))="x",'Capacity Backing (Hide)2'!CT$9,0)</f>
        <v>0</v>
      </c>
      <c r="CU46" cm="1">
        <f t="array" ref="CU46">IF(INDEX('Capacity Summary'!$H$36:$BG$136,COLUMN(CT34),ROW(CT34))="x",'Capacity Backing (Hide)2'!CU$9,0)</f>
        <v>0</v>
      </c>
      <c r="CV46" cm="1">
        <f t="array" ref="CV46">IF(INDEX('Capacity Summary'!$H$36:$BG$136,COLUMN(CU34),ROW(CU34))="x",'Capacity Backing (Hide)2'!CV$9,0)</f>
        <v>0</v>
      </c>
      <c r="CW46" cm="1">
        <f t="array" ref="CW46">IF(INDEX('Capacity Summary'!$H$36:$BG$136,COLUMN(CV34),ROW(CV34))="x",'Capacity Backing (Hide)2'!CW$9,0)</f>
        <v>0</v>
      </c>
    </row>
    <row r="47" spans="1:101" x14ac:dyDescent="0.25">
      <c r="A47" s="2">
        <f ca="1">'Required Capacity (Hide)'!E39</f>
        <v>44466</v>
      </c>
      <c r="B47" cm="1">
        <f t="array" ref="B47">IF(INDEX('Capacity Summary'!$H$36:$BG$136,COLUMN(A35),ROW(A35))="x",'Capacity Backing (Hide)2'!B$9,0)</f>
        <v>0</v>
      </c>
      <c r="C47" cm="1">
        <f t="array" ref="C47">IF(INDEX('Capacity Summary'!$H$36:$BG$136,COLUMN(B35),ROW(B35))="x",'Capacity Backing (Hide)2'!C$9,0)</f>
        <v>0</v>
      </c>
      <c r="D47" cm="1">
        <f t="array" ref="D47">IF(INDEX('Capacity Summary'!$H$36:$BG$136,COLUMN(C35),ROW(C35))="x",'Capacity Backing (Hide)2'!D$9,0)</f>
        <v>0</v>
      </c>
      <c r="E47" cm="1">
        <f t="array" ref="E47">IF(INDEX('Capacity Summary'!$H$36:$BG$136,COLUMN(D35),ROW(D35))="x",'Capacity Backing (Hide)2'!E$9,0)</f>
        <v>0</v>
      </c>
      <c r="F47" cm="1">
        <f t="array" ref="F47">IF(INDEX('Capacity Summary'!$H$36:$BG$136,COLUMN(E35),ROW(E35))="x",'Capacity Backing (Hide)2'!F$9,0)</f>
        <v>0</v>
      </c>
      <c r="G47" cm="1">
        <f t="array" ref="G47">IF(INDEX('Capacity Summary'!$H$36:$BG$136,COLUMN(F35),ROW(F35))="x",'Capacity Backing (Hide)2'!G$9,0)</f>
        <v>0</v>
      </c>
      <c r="H47" cm="1">
        <f t="array" ref="H47">IF(INDEX('Capacity Summary'!$H$36:$BG$136,COLUMN(G35),ROW(G35))="x",'Capacity Backing (Hide)2'!H$9,0)</f>
        <v>0</v>
      </c>
      <c r="I47" cm="1">
        <f t="array" ref="I47">IF(INDEX('Capacity Summary'!$H$36:$BG$136,COLUMN(H35),ROW(H35))="x",'Capacity Backing (Hide)2'!I$9,0)</f>
        <v>0</v>
      </c>
      <c r="J47" cm="1">
        <f t="array" ref="J47">IF(INDEX('Capacity Summary'!$H$36:$BG$136,COLUMN(I35),ROW(I35))="x",'Capacity Backing (Hide)2'!J$9,0)</f>
        <v>0</v>
      </c>
      <c r="K47" cm="1">
        <f t="array" ref="K47">IF(INDEX('Capacity Summary'!$H$36:$BG$136,COLUMN(J35),ROW(J35))="x",'Capacity Backing (Hide)2'!K$9,0)</f>
        <v>0</v>
      </c>
      <c r="L47" cm="1">
        <f t="array" ref="L47">IF(INDEX('Capacity Summary'!$H$36:$BG$136,COLUMN(K35),ROW(K35))="x",'Capacity Backing (Hide)2'!L$9,0)</f>
        <v>0</v>
      </c>
      <c r="M47" cm="1">
        <f t="array" ref="M47">IF(INDEX('Capacity Summary'!$H$36:$BG$136,COLUMN(L35),ROW(L35))="x",'Capacity Backing (Hide)2'!M$9,0)</f>
        <v>0</v>
      </c>
      <c r="N47" cm="1">
        <f t="array" ref="N47">IF(INDEX('Capacity Summary'!$H$36:$BG$136,COLUMN(M35),ROW(M35))="x",'Capacity Backing (Hide)2'!N$9,0)</f>
        <v>0</v>
      </c>
      <c r="O47" cm="1">
        <f t="array" ref="O47">IF(INDEX('Capacity Summary'!$H$36:$BG$136,COLUMN(N35),ROW(N35))="x",'Capacity Backing (Hide)2'!O$9,0)</f>
        <v>0</v>
      </c>
      <c r="P47" cm="1">
        <f t="array" ref="P47">IF(INDEX('Capacity Summary'!$H$36:$BG$136,COLUMN(O35),ROW(O35))="x",'Capacity Backing (Hide)2'!P$9,0)</f>
        <v>0</v>
      </c>
      <c r="Q47" cm="1">
        <f t="array" ref="Q47">IF(INDEX('Capacity Summary'!$H$36:$BG$136,COLUMN(P35),ROW(P35))="x",'Capacity Backing (Hide)2'!Q$9,0)</f>
        <v>0</v>
      </c>
      <c r="R47" cm="1">
        <f t="array" ref="R47">IF(INDEX('Capacity Summary'!$H$36:$BG$136,COLUMN(Q35),ROW(Q35))="x",'Capacity Backing (Hide)2'!R$9,0)</f>
        <v>0</v>
      </c>
      <c r="S47" cm="1">
        <f t="array" ref="S47">IF(INDEX('Capacity Summary'!$H$36:$BG$136,COLUMN(R35),ROW(R35))="x",'Capacity Backing (Hide)2'!S$9,0)</f>
        <v>0</v>
      </c>
      <c r="T47" cm="1">
        <f t="array" ref="T47">IF(INDEX('Capacity Summary'!$H$36:$BG$136,COLUMN(S35),ROW(S35))="x",'Capacity Backing (Hide)2'!T$9,0)</f>
        <v>0</v>
      </c>
      <c r="U47" cm="1">
        <f t="array" ref="U47">IF(INDEX('Capacity Summary'!$H$36:$BG$136,COLUMN(T35),ROW(T35))="x",'Capacity Backing (Hide)2'!U$9,0)</f>
        <v>0</v>
      </c>
      <c r="V47" cm="1">
        <f t="array" ref="V47">IF(INDEX('Capacity Summary'!$H$36:$BG$136,COLUMN(U35),ROW(U35))="x",'Capacity Backing (Hide)2'!V$9,0)</f>
        <v>0</v>
      </c>
      <c r="W47" cm="1">
        <f t="array" ref="W47">IF(INDEX('Capacity Summary'!$H$36:$BG$136,COLUMN(V35),ROW(V35))="x",'Capacity Backing (Hide)2'!W$9,0)</f>
        <v>0</v>
      </c>
      <c r="X47" cm="1">
        <f t="array" ref="X47">IF(INDEX('Capacity Summary'!$H$36:$BG$136,COLUMN(W35),ROW(W35))="x",'Capacity Backing (Hide)2'!X$9,0)</f>
        <v>0</v>
      </c>
      <c r="Y47" cm="1">
        <f t="array" ref="Y47">IF(INDEX('Capacity Summary'!$H$36:$BG$136,COLUMN(X35),ROW(X35))="x",'Capacity Backing (Hide)2'!Y$9,0)</f>
        <v>0</v>
      </c>
      <c r="Z47" cm="1">
        <f t="array" ref="Z47">IF(INDEX('Capacity Summary'!$H$36:$BG$136,COLUMN(Y35),ROW(Y35))="x",'Capacity Backing (Hide)2'!Z$9,0)</f>
        <v>0</v>
      </c>
      <c r="AA47" cm="1">
        <f t="array" ref="AA47">IF(INDEX('Capacity Summary'!$H$36:$BG$136,COLUMN(Z35),ROW(Z35))="x",'Capacity Backing (Hide)2'!AA$9,0)</f>
        <v>0</v>
      </c>
      <c r="AB47" cm="1">
        <f t="array" ref="AB47">IF(INDEX('Capacity Summary'!$H$36:$BG$136,COLUMN(AA35),ROW(AA35))="x",'Capacity Backing (Hide)2'!AB$9,0)</f>
        <v>0</v>
      </c>
      <c r="AC47" cm="1">
        <f t="array" ref="AC47">IF(INDEX('Capacity Summary'!$H$36:$BG$136,COLUMN(AB35),ROW(AB35))="x",'Capacity Backing (Hide)2'!AC$9,0)</f>
        <v>0</v>
      </c>
      <c r="AD47" cm="1">
        <f t="array" ref="AD47">IF(INDEX('Capacity Summary'!$H$36:$BG$136,COLUMN(AC35),ROW(AC35))="x",'Capacity Backing (Hide)2'!AD$9,0)</f>
        <v>0</v>
      </c>
      <c r="AE47" cm="1">
        <f t="array" ref="AE47">IF(INDEX('Capacity Summary'!$H$36:$BG$136,COLUMN(AD35),ROW(AD35))="x",'Capacity Backing (Hide)2'!AE$9,0)</f>
        <v>0</v>
      </c>
      <c r="AF47" cm="1">
        <f t="array" ref="AF47">IF(INDEX('Capacity Summary'!$H$36:$BG$136,COLUMN(AE35),ROW(AE35))="x",'Capacity Backing (Hide)2'!AF$9,0)</f>
        <v>0</v>
      </c>
      <c r="AG47" cm="1">
        <f t="array" ref="AG47">IF(INDEX('Capacity Summary'!$H$36:$BG$136,COLUMN(AF35),ROW(AF35))="x",'Capacity Backing (Hide)2'!AG$9,0)</f>
        <v>0</v>
      </c>
      <c r="AH47" cm="1">
        <f t="array" ref="AH47">IF(INDEX('Capacity Summary'!$H$36:$BG$136,COLUMN(AG35),ROW(AG35))="x",'Capacity Backing (Hide)2'!AH$9,0)</f>
        <v>0</v>
      </c>
      <c r="AI47" cm="1">
        <f t="array" ref="AI47">IF(INDEX('Capacity Summary'!$H$36:$BG$136,COLUMN(AH35),ROW(AH35))="x",'Capacity Backing (Hide)2'!AI$9,0)</f>
        <v>0</v>
      </c>
      <c r="AJ47" cm="1">
        <f t="array" ref="AJ47">IF(INDEX('Capacity Summary'!$H$36:$BG$136,COLUMN(AI35),ROW(AI35))="x",'Capacity Backing (Hide)2'!AJ$9,0)</f>
        <v>0</v>
      </c>
      <c r="AK47" cm="1">
        <f t="array" ref="AK47">IF(INDEX('Capacity Summary'!$H$36:$BG$136,COLUMN(AJ35),ROW(AJ35))="x",'Capacity Backing (Hide)2'!AK$9,0)</f>
        <v>0</v>
      </c>
      <c r="AL47" cm="1">
        <f t="array" ref="AL47">IF(INDEX('Capacity Summary'!$H$36:$BG$136,COLUMN(AK35),ROW(AK35))="x",'Capacity Backing (Hide)2'!AL$9,0)</f>
        <v>0</v>
      </c>
      <c r="AM47" cm="1">
        <f t="array" ref="AM47">IF(INDEX('Capacity Summary'!$H$36:$BG$136,COLUMN(AL35),ROW(AL35))="x",'Capacity Backing (Hide)2'!AM$9,0)</f>
        <v>0</v>
      </c>
      <c r="AN47" cm="1">
        <f t="array" ref="AN47">IF(INDEX('Capacity Summary'!$H$36:$BG$136,COLUMN(AM35),ROW(AM35))="x",'Capacity Backing (Hide)2'!AN$9,0)</f>
        <v>0</v>
      </c>
      <c r="AO47" cm="1">
        <f t="array" ref="AO47">IF(INDEX('Capacity Summary'!$H$36:$BG$136,COLUMN(AN35),ROW(AN35))="x",'Capacity Backing (Hide)2'!AO$9,0)</f>
        <v>0</v>
      </c>
      <c r="AP47" cm="1">
        <f t="array" ref="AP47">IF(INDEX('Capacity Summary'!$H$36:$BG$136,COLUMN(AO35),ROW(AO35))="x",'Capacity Backing (Hide)2'!AP$9,0)</f>
        <v>0</v>
      </c>
      <c r="AQ47" cm="1">
        <f t="array" ref="AQ47">IF(INDEX('Capacity Summary'!$H$36:$BG$136,COLUMN(AP35),ROW(AP35))="x",'Capacity Backing (Hide)2'!AQ$9,0)</f>
        <v>0</v>
      </c>
      <c r="AR47" cm="1">
        <f t="array" ref="AR47">IF(INDEX('Capacity Summary'!$H$36:$BG$136,COLUMN(AQ35),ROW(AQ35))="x",'Capacity Backing (Hide)2'!AR$9,0)</f>
        <v>0</v>
      </c>
      <c r="AS47" cm="1">
        <f t="array" ref="AS47">IF(INDEX('Capacity Summary'!$H$36:$BG$136,COLUMN(AR35),ROW(AR35))="x",'Capacity Backing (Hide)2'!AS$9,0)</f>
        <v>0</v>
      </c>
      <c r="AT47" cm="1">
        <f t="array" ref="AT47">IF(INDEX('Capacity Summary'!$H$36:$BG$136,COLUMN(AS35),ROW(AS35))="x",'Capacity Backing (Hide)2'!AT$9,0)</f>
        <v>0</v>
      </c>
      <c r="AU47" cm="1">
        <f t="array" ref="AU47">IF(INDEX('Capacity Summary'!$H$36:$BG$136,COLUMN(AT35),ROW(AT35))="x",'Capacity Backing (Hide)2'!AU$9,0)</f>
        <v>0</v>
      </c>
      <c r="AV47" cm="1">
        <f t="array" ref="AV47">IF(INDEX('Capacity Summary'!$H$36:$BG$136,COLUMN(AU35),ROW(AU35))="x",'Capacity Backing (Hide)2'!AV$9,0)</f>
        <v>0</v>
      </c>
      <c r="AW47" cm="1">
        <f t="array" ref="AW47">IF(INDEX('Capacity Summary'!$H$36:$BG$136,COLUMN(AV35),ROW(AV35))="x",'Capacity Backing (Hide)2'!AW$9,0)</f>
        <v>0</v>
      </c>
      <c r="AX47" cm="1">
        <f t="array" ref="AX47">IF(INDEX('Capacity Summary'!$H$36:$BG$136,COLUMN(AW35),ROW(AW35))="x",'Capacity Backing (Hide)2'!AX$9,0)</f>
        <v>0</v>
      </c>
      <c r="AY47" cm="1">
        <f t="array" ref="AY47">IF(INDEX('Capacity Summary'!$H$36:$BG$136,COLUMN(AX35),ROW(AX35))="x",'Capacity Backing (Hide)2'!AY$9,0)</f>
        <v>0</v>
      </c>
      <c r="AZ47" cm="1">
        <f t="array" ref="AZ47">IF(INDEX('Capacity Summary'!$H$36:$BG$136,COLUMN(AY35),ROW(AY35))="x",'Capacity Backing (Hide)2'!AZ$9,0)</f>
        <v>0</v>
      </c>
      <c r="BA47" cm="1">
        <f t="array" ref="BA47">IF(INDEX('Capacity Summary'!$H$36:$BG$136,COLUMN(AZ35),ROW(AZ35))="x",'Capacity Backing (Hide)2'!BA$9,0)</f>
        <v>0</v>
      </c>
      <c r="BB47" cm="1">
        <f t="array" ref="BB47">IF(INDEX('Capacity Summary'!$H$36:$BG$136,COLUMN(BA35),ROW(BA35))="x",'Capacity Backing (Hide)2'!BB$9,0)</f>
        <v>0</v>
      </c>
      <c r="BC47" cm="1">
        <f t="array" ref="BC47">IF(INDEX('Capacity Summary'!$H$36:$BG$136,COLUMN(BB35),ROW(BB35))="x",'Capacity Backing (Hide)2'!BC$9,0)</f>
        <v>0</v>
      </c>
      <c r="BD47" cm="1">
        <f t="array" ref="BD47">IF(INDEX('Capacity Summary'!$H$36:$BG$136,COLUMN(BC35),ROW(BC35))="x",'Capacity Backing (Hide)2'!BD$9,0)</f>
        <v>0</v>
      </c>
      <c r="BE47" cm="1">
        <f t="array" ref="BE47">IF(INDEX('Capacity Summary'!$H$36:$BG$136,COLUMN(BD35),ROW(BD35))="x",'Capacity Backing (Hide)2'!BE$9,0)</f>
        <v>0</v>
      </c>
      <c r="BF47" cm="1">
        <f t="array" ref="BF47">IF(INDEX('Capacity Summary'!$H$36:$BG$136,COLUMN(BE35),ROW(BE35))="x",'Capacity Backing (Hide)2'!BF$9,0)</f>
        <v>0</v>
      </c>
      <c r="BG47" cm="1">
        <f t="array" ref="BG47">IF(INDEX('Capacity Summary'!$H$36:$BG$136,COLUMN(BF35),ROW(BF35))="x",'Capacity Backing (Hide)2'!BG$9,0)</f>
        <v>0</v>
      </c>
      <c r="BH47" cm="1">
        <f t="array" ref="BH47">IF(INDEX('Capacity Summary'!$H$36:$BG$136,COLUMN(BG35),ROW(BG35))="x",'Capacity Backing (Hide)2'!BH$9,0)</f>
        <v>0</v>
      </c>
      <c r="BI47" cm="1">
        <f t="array" ref="BI47">IF(INDEX('Capacity Summary'!$H$36:$BG$136,COLUMN(BH35),ROW(BH35))="x",'Capacity Backing (Hide)2'!BI$9,0)</f>
        <v>0</v>
      </c>
      <c r="BJ47" cm="1">
        <f t="array" ref="BJ47">IF(INDEX('Capacity Summary'!$H$36:$BG$136,COLUMN(BI35),ROW(BI35))="x",'Capacity Backing (Hide)2'!BJ$9,0)</f>
        <v>0</v>
      </c>
      <c r="BK47" cm="1">
        <f t="array" ref="BK47">IF(INDEX('Capacity Summary'!$H$36:$BG$136,COLUMN(BJ35),ROW(BJ35))="x",'Capacity Backing (Hide)2'!BK$9,0)</f>
        <v>0</v>
      </c>
      <c r="BL47" cm="1">
        <f t="array" ref="BL47">IF(INDEX('Capacity Summary'!$H$36:$BG$136,COLUMN(BK35),ROW(BK35))="x",'Capacity Backing (Hide)2'!BL$9,0)</f>
        <v>0</v>
      </c>
      <c r="BM47" cm="1">
        <f t="array" ref="BM47">IF(INDEX('Capacity Summary'!$H$36:$BG$136,COLUMN(BL35),ROW(BL35))="x",'Capacity Backing (Hide)2'!BM$9,0)</f>
        <v>0</v>
      </c>
      <c r="BN47" cm="1">
        <f t="array" ref="BN47">IF(INDEX('Capacity Summary'!$H$36:$BG$136,COLUMN(BM35),ROW(BM35))="x",'Capacity Backing (Hide)2'!BN$9,0)</f>
        <v>0</v>
      </c>
      <c r="BO47" cm="1">
        <f t="array" ref="BO47">IF(INDEX('Capacity Summary'!$H$36:$BG$136,COLUMN(BN35),ROW(BN35))="x",'Capacity Backing (Hide)2'!BO$9,0)</f>
        <v>0</v>
      </c>
      <c r="BP47" cm="1">
        <f t="array" ref="BP47">IF(INDEX('Capacity Summary'!$H$36:$BG$136,COLUMN(BO35),ROW(BO35))="x",'Capacity Backing (Hide)2'!BP$9,0)</f>
        <v>0</v>
      </c>
      <c r="BQ47" cm="1">
        <f t="array" ref="BQ47">IF(INDEX('Capacity Summary'!$H$36:$BG$136,COLUMN(BP35),ROW(BP35))="x",'Capacity Backing (Hide)2'!BQ$9,0)</f>
        <v>0</v>
      </c>
      <c r="BR47" cm="1">
        <f t="array" ref="BR47">IF(INDEX('Capacity Summary'!$H$36:$BG$136,COLUMN(BQ35),ROW(BQ35))="x",'Capacity Backing (Hide)2'!BR$9,0)</f>
        <v>0</v>
      </c>
      <c r="BS47" cm="1">
        <f t="array" ref="BS47">IF(INDEX('Capacity Summary'!$H$36:$BG$136,COLUMN(BR35),ROW(BR35))="x",'Capacity Backing (Hide)2'!BS$9,0)</f>
        <v>0</v>
      </c>
      <c r="BT47" cm="1">
        <f t="array" ref="BT47">IF(INDEX('Capacity Summary'!$H$36:$BG$136,COLUMN(BS35),ROW(BS35))="x",'Capacity Backing (Hide)2'!BT$9,0)</f>
        <v>0</v>
      </c>
      <c r="BU47" cm="1">
        <f t="array" ref="BU47">IF(INDEX('Capacity Summary'!$H$36:$BG$136,COLUMN(BT35),ROW(BT35))="x",'Capacity Backing (Hide)2'!BU$9,0)</f>
        <v>0</v>
      </c>
      <c r="BV47" cm="1">
        <f t="array" ref="BV47">IF(INDEX('Capacity Summary'!$H$36:$BG$136,COLUMN(BU35),ROW(BU35))="x",'Capacity Backing (Hide)2'!BV$9,0)</f>
        <v>0</v>
      </c>
      <c r="BW47" cm="1">
        <f t="array" ref="BW47">IF(INDEX('Capacity Summary'!$H$36:$BG$136,COLUMN(BV35),ROW(BV35))="x",'Capacity Backing (Hide)2'!BW$9,0)</f>
        <v>0</v>
      </c>
      <c r="BX47" cm="1">
        <f t="array" ref="BX47">IF(INDEX('Capacity Summary'!$H$36:$BG$136,COLUMN(BW35),ROW(BW35))="x",'Capacity Backing (Hide)2'!BX$9,0)</f>
        <v>0</v>
      </c>
      <c r="BY47" cm="1">
        <f t="array" ref="BY47">IF(INDEX('Capacity Summary'!$H$36:$BG$136,COLUMN(BX35),ROW(BX35))="x",'Capacity Backing (Hide)2'!BY$9,0)</f>
        <v>0</v>
      </c>
      <c r="BZ47" cm="1">
        <f t="array" ref="BZ47">IF(INDEX('Capacity Summary'!$H$36:$BG$136,COLUMN(BY35),ROW(BY35))="x",'Capacity Backing (Hide)2'!BZ$9,0)</f>
        <v>0</v>
      </c>
      <c r="CA47" cm="1">
        <f t="array" ref="CA47">IF(INDEX('Capacity Summary'!$H$36:$BG$136,COLUMN(BZ35),ROW(BZ35))="x",'Capacity Backing (Hide)2'!CA$9,0)</f>
        <v>0</v>
      </c>
      <c r="CB47" cm="1">
        <f t="array" ref="CB47">IF(INDEX('Capacity Summary'!$H$36:$BG$136,COLUMN(CA35),ROW(CA35))="x",'Capacity Backing (Hide)2'!CB$9,0)</f>
        <v>0</v>
      </c>
      <c r="CC47" cm="1">
        <f t="array" ref="CC47">IF(INDEX('Capacity Summary'!$H$36:$BG$136,COLUMN(CB35),ROW(CB35))="x",'Capacity Backing (Hide)2'!CC$9,0)</f>
        <v>0</v>
      </c>
      <c r="CD47" cm="1">
        <f t="array" ref="CD47">IF(INDEX('Capacity Summary'!$H$36:$BG$136,COLUMN(CC35),ROW(CC35))="x",'Capacity Backing (Hide)2'!CD$9,0)</f>
        <v>0</v>
      </c>
      <c r="CE47" cm="1">
        <f t="array" ref="CE47">IF(INDEX('Capacity Summary'!$H$36:$BG$136,COLUMN(CD35),ROW(CD35))="x",'Capacity Backing (Hide)2'!CE$9,0)</f>
        <v>0</v>
      </c>
      <c r="CF47" cm="1">
        <f t="array" ref="CF47">IF(INDEX('Capacity Summary'!$H$36:$BG$136,COLUMN(CE35),ROW(CE35))="x",'Capacity Backing (Hide)2'!CF$9,0)</f>
        <v>0</v>
      </c>
      <c r="CG47" cm="1">
        <f t="array" ref="CG47">IF(INDEX('Capacity Summary'!$H$36:$BG$136,COLUMN(CF35),ROW(CF35))="x",'Capacity Backing (Hide)2'!CG$9,0)</f>
        <v>0</v>
      </c>
      <c r="CH47" cm="1">
        <f t="array" ref="CH47">IF(INDEX('Capacity Summary'!$H$36:$BG$136,COLUMN(CG35),ROW(CG35))="x",'Capacity Backing (Hide)2'!CH$9,0)</f>
        <v>0</v>
      </c>
      <c r="CI47" cm="1">
        <f t="array" ref="CI47">IF(INDEX('Capacity Summary'!$H$36:$BG$136,COLUMN(CH35),ROW(CH35))="x",'Capacity Backing (Hide)2'!CI$9,0)</f>
        <v>0</v>
      </c>
      <c r="CJ47" cm="1">
        <f t="array" ref="CJ47">IF(INDEX('Capacity Summary'!$H$36:$BG$136,COLUMN(CI35),ROW(CI35))="x",'Capacity Backing (Hide)2'!CJ$9,0)</f>
        <v>0</v>
      </c>
      <c r="CK47" cm="1">
        <f t="array" ref="CK47">IF(INDEX('Capacity Summary'!$H$36:$BG$136,COLUMN(CJ35),ROW(CJ35))="x",'Capacity Backing (Hide)2'!CK$9,0)</f>
        <v>0</v>
      </c>
      <c r="CL47" cm="1">
        <f t="array" ref="CL47">IF(INDEX('Capacity Summary'!$H$36:$BG$136,COLUMN(CK35),ROW(CK35))="x",'Capacity Backing (Hide)2'!CL$9,0)</f>
        <v>0</v>
      </c>
      <c r="CM47" cm="1">
        <f t="array" ref="CM47">IF(INDEX('Capacity Summary'!$H$36:$BG$136,COLUMN(CL35),ROW(CL35))="x",'Capacity Backing (Hide)2'!CM$9,0)</f>
        <v>0</v>
      </c>
      <c r="CN47" cm="1">
        <f t="array" ref="CN47">IF(INDEX('Capacity Summary'!$H$36:$BG$136,COLUMN(CM35),ROW(CM35))="x",'Capacity Backing (Hide)2'!CN$9,0)</f>
        <v>0</v>
      </c>
      <c r="CO47" cm="1">
        <f t="array" ref="CO47">IF(INDEX('Capacity Summary'!$H$36:$BG$136,COLUMN(CN35),ROW(CN35))="x",'Capacity Backing (Hide)2'!CO$9,0)</f>
        <v>0</v>
      </c>
      <c r="CP47" cm="1">
        <f t="array" ref="CP47">IF(INDEX('Capacity Summary'!$H$36:$BG$136,COLUMN(CO35),ROW(CO35))="x",'Capacity Backing (Hide)2'!CP$9,0)</f>
        <v>0</v>
      </c>
      <c r="CQ47" cm="1">
        <f t="array" ref="CQ47">IF(INDEX('Capacity Summary'!$H$36:$BG$136,COLUMN(CP35),ROW(CP35))="x",'Capacity Backing (Hide)2'!CQ$9,0)</f>
        <v>0</v>
      </c>
      <c r="CR47" cm="1">
        <f t="array" ref="CR47">IF(INDEX('Capacity Summary'!$H$36:$BG$136,COLUMN(CQ35),ROW(CQ35))="x",'Capacity Backing (Hide)2'!CR$9,0)</f>
        <v>0</v>
      </c>
      <c r="CS47" cm="1">
        <f t="array" ref="CS47">IF(INDEX('Capacity Summary'!$H$36:$BG$136,COLUMN(CR35),ROW(CR35))="x",'Capacity Backing (Hide)2'!CS$9,0)</f>
        <v>0</v>
      </c>
      <c r="CT47" cm="1">
        <f t="array" ref="CT47">IF(INDEX('Capacity Summary'!$H$36:$BG$136,COLUMN(CS35),ROW(CS35))="x",'Capacity Backing (Hide)2'!CT$9,0)</f>
        <v>0</v>
      </c>
      <c r="CU47" cm="1">
        <f t="array" ref="CU47">IF(INDEX('Capacity Summary'!$H$36:$BG$136,COLUMN(CT35),ROW(CT35))="x",'Capacity Backing (Hide)2'!CU$9,0)</f>
        <v>0</v>
      </c>
      <c r="CV47" cm="1">
        <f t="array" ref="CV47">IF(INDEX('Capacity Summary'!$H$36:$BG$136,COLUMN(CU35),ROW(CU35))="x",'Capacity Backing (Hide)2'!CV$9,0)</f>
        <v>0</v>
      </c>
      <c r="CW47" cm="1">
        <f t="array" ref="CW47">IF(INDEX('Capacity Summary'!$H$36:$BG$136,COLUMN(CV35),ROW(CV35))="x",'Capacity Backing (Hide)2'!CW$9,0)</f>
        <v>0</v>
      </c>
    </row>
    <row r="48" spans="1:101" x14ac:dyDescent="0.25">
      <c r="A48" s="2">
        <f ca="1">'Required Capacity (Hide)'!E40</f>
        <v>44473</v>
      </c>
      <c r="B48" cm="1">
        <f t="array" ref="B48">IF(INDEX('Capacity Summary'!$H$36:$BG$136,COLUMN(A36),ROW(A36))="x",'Capacity Backing (Hide)2'!B$9,0)</f>
        <v>0</v>
      </c>
      <c r="C48" cm="1">
        <f t="array" ref="C48">IF(INDEX('Capacity Summary'!$H$36:$BG$136,COLUMN(B36),ROW(B36))="x",'Capacity Backing (Hide)2'!C$9,0)</f>
        <v>0</v>
      </c>
      <c r="D48" cm="1">
        <f t="array" ref="D48">IF(INDEX('Capacity Summary'!$H$36:$BG$136,COLUMN(C36),ROW(C36))="x",'Capacity Backing (Hide)2'!D$9,0)</f>
        <v>0</v>
      </c>
      <c r="E48" cm="1">
        <f t="array" ref="E48">IF(INDEX('Capacity Summary'!$H$36:$BG$136,COLUMN(D36),ROW(D36))="x",'Capacity Backing (Hide)2'!E$9,0)</f>
        <v>0</v>
      </c>
      <c r="F48" cm="1">
        <f t="array" ref="F48">IF(INDEX('Capacity Summary'!$H$36:$BG$136,COLUMN(E36),ROW(E36))="x",'Capacity Backing (Hide)2'!F$9,0)</f>
        <v>0</v>
      </c>
      <c r="G48" cm="1">
        <f t="array" ref="G48">IF(INDEX('Capacity Summary'!$H$36:$BG$136,COLUMN(F36),ROW(F36))="x",'Capacity Backing (Hide)2'!G$9,0)</f>
        <v>0</v>
      </c>
      <c r="H48" cm="1">
        <f t="array" ref="H48">IF(INDEX('Capacity Summary'!$H$36:$BG$136,COLUMN(G36),ROW(G36))="x",'Capacity Backing (Hide)2'!H$9,0)</f>
        <v>0</v>
      </c>
      <c r="I48" cm="1">
        <f t="array" ref="I48">IF(INDEX('Capacity Summary'!$H$36:$BG$136,COLUMN(H36),ROW(H36))="x",'Capacity Backing (Hide)2'!I$9,0)</f>
        <v>0</v>
      </c>
      <c r="J48" cm="1">
        <f t="array" ref="J48">IF(INDEX('Capacity Summary'!$H$36:$BG$136,COLUMN(I36),ROW(I36))="x",'Capacity Backing (Hide)2'!J$9,0)</f>
        <v>0</v>
      </c>
      <c r="K48" cm="1">
        <f t="array" ref="K48">IF(INDEX('Capacity Summary'!$H$36:$BG$136,COLUMN(J36),ROW(J36))="x",'Capacity Backing (Hide)2'!K$9,0)</f>
        <v>0</v>
      </c>
      <c r="L48" cm="1">
        <f t="array" ref="L48">IF(INDEX('Capacity Summary'!$H$36:$BG$136,COLUMN(K36),ROW(K36))="x",'Capacity Backing (Hide)2'!L$9,0)</f>
        <v>0</v>
      </c>
      <c r="M48" cm="1">
        <f t="array" ref="M48">IF(INDEX('Capacity Summary'!$H$36:$BG$136,COLUMN(L36),ROW(L36))="x",'Capacity Backing (Hide)2'!M$9,0)</f>
        <v>0</v>
      </c>
      <c r="N48" cm="1">
        <f t="array" ref="N48">IF(INDEX('Capacity Summary'!$H$36:$BG$136,COLUMN(M36),ROW(M36))="x",'Capacity Backing (Hide)2'!N$9,0)</f>
        <v>0</v>
      </c>
      <c r="O48" cm="1">
        <f t="array" ref="O48">IF(INDEX('Capacity Summary'!$H$36:$BG$136,COLUMN(N36),ROW(N36))="x",'Capacity Backing (Hide)2'!O$9,0)</f>
        <v>0</v>
      </c>
      <c r="P48" cm="1">
        <f t="array" ref="P48">IF(INDEX('Capacity Summary'!$H$36:$BG$136,COLUMN(O36),ROW(O36))="x",'Capacity Backing (Hide)2'!P$9,0)</f>
        <v>0</v>
      </c>
      <c r="Q48" cm="1">
        <f t="array" ref="Q48">IF(INDEX('Capacity Summary'!$H$36:$BG$136,COLUMN(P36),ROW(P36))="x",'Capacity Backing (Hide)2'!Q$9,0)</f>
        <v>0</v>
      </c>
      <c r="R48" cm="1">
        <f t="array" ref="R48">IF(INDEX('Capacity Summary'!$H$36:$BG$136,COLUMN(Q36),ROW(Q36))="x",'Capacity Backing (Hide)2'!R$9,0)</f>
        <v>0</v>
      </c>
      <c r="S48" cm="1">
        <f t="array" ref="S48">IF(INDEX('Capacity Summary'!$H$36:$BG$136,COLUMN(R36),ROW(R36))="x",'Capacity Backing (Hide)2'!S$9,0)</f>
        <v>0</v>
      </c>
      <c r="T48" cm="1">
        <f t="array" ref="T48">IF(INDEX('Capacity Summary'!$H$36:$BG$136,COLUMN(S36),ROW(S36))="x",'Capacity Backing (Hide)2'!T$9,0)</f>
        <v>0</v>
      </c>
      <c r="U48" cm="1">
        <f t="array" ref="U48">IF(INDEX('Capacity Summary'!$H$36:$BG$136,COLUMN(T36),ROW(T36))="x",'Capacity Backing (Hide)2'!U$9,0)</f>
        <v>0</v>
      </c>
      <c r="V48" cm="1">
        <f t="array" ref="V48">IF(INDEX('Capacity Summary'!$H$36:$BG$136,COLUMN(U36),ROW(U36))="x",'Capacity Backing (Hide)2'!V$9,0)</f>
        <v>0</v>
      </c>
      <c r="W48" cm="1">
        <f t="array" ref="W48">IF(INDEX('Capacity Summary'!$H$36:$BG$136,COLUMN(V36),ROW(V36))="x",'Capacity Backing (Hide)2'!W$9,0)</f>
        <v>0</v>
      </c>
      <c r="X48" cm="1">
        <f t="array" ref="X48">IF(INDEX('Capacity Summary'!$H$36:$BG$136,COLUMN(W36),ROW(W36))="x",'Capacity Backing (Hide)2'!X$9,0)</f>
        <v>0</v>
      </c>
      <c r="Y48" cm="1">
        <f t="array" ref="Y48">IF(INDEX('Capacity Summary'!$H$36:$BG$136,COLUMN(X36),ROW(X36))="x",'Capacity Backing (Hide)2'!Y$9,0)</f>
        <v>0</v>
      </c>
      <c r="Z48" cm="1">
        <f t="array" ref="Z48">IF(INDEX('Capacity Summary'!$H$36:$BG$136,COLUMN(Y36),ROW(Y36))="x",'Capacity Backing (Hide)2'!Z$9,0)</f>
        <v>0</v>
      </c>
      <c r="AA48" cm="1">
        <f t="array" ref="AA48">IF(INDEX('Capacity Summary'!$H$36:$BG$136,COLUMN(Z36),ROW(Z36))="x",'Capacity Backing (Hide)2'!AA$9,0)</f>
        <v>0</v>
      </c>
      <c r="AB48" cm="1">
        <f t="array" ref="AB48">IF(INDEX('Capacity Summary'!$H$36:$BG$136,COLUMN(AA36),ROW(AA36))="x",'Capacity Backing (Hide)2'!AB$9,0)</f>
        <v>0</v>
      </c>
      <c r="AC48" cm="1">
        <f t="array" ref="AC48">IF(INDEX('Capacity Summary'!$H$36:$BG$136,COLUMN(AB36),ROW(AB36))="x",'Capacity Backing (Hide)2'!AC$9,0)</f>
        <v>0</v>
      </c>
      <c r="AD48" cm="1">
        <f t="array" ref="AD48">IF(INDEX('Capacity Summary'!$H$36:$BG$136,COLUMN(AC36),ROW(AC36))="x",'Capacity Backing (Hide)2'!AD$9,0)</f>
        <v>0</v>
      </c>
      <c r="AE48" cm="1">
        <f t="array" ref="AE48">IF(INDEX('Capacity Summary'!$H$36:$BG$136,COLUMN(AD36),ROW(AD36))="x",'Capacity Backing (Hide)2'!AE$9,0)</f>
        <v>0</v>
      </c>
      <c r="AF48" cm="1">
        <f t="array" ref="AF48">IF(INDEX('Capacity Summary'!$H$36:$BG$136,COLUMN(AE36),ROW(AE36))="x",'Capacity Backing (Hide)2'!AF$9,0)</f>
        <v>0</v>
      </c>
      <c r="AG48" cm="1">
        <f t="array" ref="AG48">IF(INDEX('Capacity Summary'!$H$36:$BG$136,COLUMN(AF36),ROW(AF36))="x",'Capacity Backing (Hide)2'!AG$9,0)</f>
        <v>0</v>
      </c>
      <c r="AH48" cm="1">
        <f t="array" ref="AH48">IF(INDEX('Capacity Summary'!$H$36:$BG$136,COLUMN(AG36),ROW(AG36))="x",'Capacity Backing (Hide)2'!AH$9,0)</f>
        <v>0</v>
      </c>
      <c r="AI48" cm="1">
        <f t="array" ref="AI48">IF(INDEX('Capacity Summary'!$H$36:$BG$136,COLUMN(AH36),ROW(AH36))="x",'Capacity Backing (Hide)2'!AI$9,0)</f>
        <v>0</v>
      </c>
      <c r="AJ48" cm="1">
        <f t="array" ref="AJ48">IF(INDEX('Capacity Summary'!$H$36:$BG$136,COLUMN(AI36),ROW(AI36))="x",'Capacity Backing (Hide)2'!AJ$9,0)</f>
        <v>0</v>
      </c>
      <c r="AK48" cm="1">
        <f t="array" ref="AK48">IF(INDEX('Capacity Summary'!$H$36:$BG$136,COLUMN(AJ36),ROW(AJ36))="x",'Capacity Backing (Hide)2'!AK$9,0)</f>
        <v>0</v>
      </c>
      <c r="AL48" cm="1">
        <f t="array" ref="AL48">IF(INDEX('Capacity Summary'!$H$36:$BG$136,COLUMN(AK36),ROW(AK36))="x",'Capacity Backing (Hide)2'!AL$9,0)</f>
        <v>0</v>
      </c>
      <c r="AM48" cm="1">
        <f t="array" ref="AM48">IF(INDEX('Capacity Summary'!$H$36:$BG$136,COLUMN(AL36),ROW(AL36))="x",'Capacity Backing (Hide)2'!AM$9,0)</f>
        <v>0</v>
      </c>
      <c r="AN48" cm="1">
        <f t="array" ref="AN48">IF(INDEX('Capacity Summary'!$H$36:$BG$136,COLUMN(AM36),ROW(AM36))="x",'Capacity Backing (Hide)2'!AN$9,0)</f>
        <v>0</v>
      </c>
      <c r="AO48" cm="1">
        <f t="array" ref="AO48">IF(INDEX('Capacity Summary'!$H$36:$BG$136,COLUMN(AN36),ROW(AN36))="x",'Capacity Backing (Hide)2'!AO$9,0)</f>
        <v>0</v>
      </c>
      <c r="AP48" cm="1">
        <f t="array" ref="AP48">IF(INDEX('Capacity Summary'!$H$36:$BG$136,COLUMN(AO36),ROW(AO36))="x",'Capacity Backing (Hide)2'!AP$9,0)</f>
        <v>0</v>
      </c>
      <c r="AQ48" cm="1">
        <f t="array" ref="AQ48">IF(INDEX('Capacity Summary'!$H$36:$BG$136,COLUMN(AP36),ROW(AP36))="x",'Capacity Backing (Hide)2'!AQ$9,0)</f>
        <v>0</v>
      </c>
      <c r="AR48" cm="1">
        <f t="array" ref="AR48">IF(INDEX('Capacity Summary'!$H$36:$BG$136,COLUMN(AQ36),ROW(AQ36))="x",'Capacity Backing (Hide)2'!AR$9,0)</f>
        <v>0</v>
      </c>
      <c r="AS48" cm="1">
        <f t="array" ref="AS48">IF(INDEX('Capacity Summary'!$H$36:$BG$136,COLUMN(AR36),ROW(AR36))="x",'Capacity Backing (Hide)2'!AS$9,0)</f>
        <v>0</v>
      </c>
      <c r="AT48" cm="1">
        <f t="array" ref="AT48">IF(INDEX('Capacity Summary'!$H$36:$BG$136,COLUMN(AS36),ROW(AS36))="x",'Capacity Backing (Hide)2'!AT$9,0)</f>
        <v>0</v>
      </c>
      <c r="AU48" cm="1">
        <f t="array" ref="AU48">IF(INDEX('Capacity Summary'!$H$36:$BG$136,COLUMN(AT36),ROW(AT36))="x",'Capacity Backing (Hide)2'!AU$9,0)</f>
        <v>0</v>
      </c>
      <c r="AV48" cm="1">
        <f t="array" ref="AV48">IF(INDEX('Capacity Summary'!$H$36:$BG$136,COLUMN(AU36),ROW(AU36))="x",'Capacity Backing (Hide)2'!AV$9,0)</f>
        <v>0</v>
      </c>
      <c r="AW48" cm="1">
        <f t="array" ref="AW48">IF(INDEX('Capacity Summary'!$H$36:$BG$136,COLUMN(AV36),ROW(AV36))="x",'Capacity Backing (Hide)2'!AW$9,0)</f>
        <v>0</v>
      </c>
      <c r="AX48" cm="1">
        <f t="array" ref="AX48">IF(INDEX('Capacity Summary'!$H$36:$BG$136,COLUMN(AW36),ROW(AW36))="x",'Capacity Backing (Hide)2'!AX$9,0)</f>
        <v>0</v>
      </c>
      <c r="AY48" cm="1">
        <f t="array" ref="AY48">IF(INDEX('Capacity Summary'!$H$36:$BG$136,COLUMN(AX36),ROW(AX36))="x",'Capacity Backing (Hide)2'!AY$9,0)</f>
        <v>0</v>
      </c>
      <c r="AZ48" cm="1">
        <f t="array" ref="AZ48">IF(INDEX('Capacity Summary'!$H$36:$BG$136,COLUMN(AY36),ROW(AY36))="x",'Capacity Backing (Hide)2'!AZ$9,0)</f>
        <v>0</v>
      </c>
      <c r="BA48" cm="1">
        <f t="array" ref="BA48">IF(INDEX('Capacity Summary'!$H$36:$BG$136,COLUMN(AZ36),ROW(AZ36))="x",'Capacity Backing (Hide)2'!BA$9,0)</f>
        <v>0</v>
      </c>
      <c r="BB48" cm="1">
        <f t="array" ref="BB48">IF(INDEX('Capacity Summary'!$H$36:$BG$136,COLUMN(BA36),ROW(BA36))="x",'Capacity Backing (Hide)2'!BB$9,0)</f>
        <v>0</v>
      </c>
      <c r="BC48" cm="1">
        <f t="array" ref="BC48">IF(INDEX('Capacity Summary'!$H$36:$BG$136,COLUMN(BB36),ROW(BB36))="x",'Capacity Backing (Hide)2'!BC$9,0)</f>
        <v>0</v>
      </c>
      <c r="BD48" cm="1">
        <f t="array" ref="BD48">IF(INDEX('Capacity Summary'!$H$36:$BG$136,COLUMN(BC36),ROW(BC36))="x",'Capacity Backing (Hide)2'!BD$9,0)</f>
        <v>0</v>
      </c>
      <c r="BE48" cm="1">
        <f t="array" ref="BE48">IF(INDEX('Capacity Summary'!$H$36:$BG$136,COLUMN(BD36),ROW(BD36))="x",'Capacity Backing (Hide)2'!BE$9,0)</f>
        <v>0</v>
      </c>
      <c r="BF48" cm="1">
        <f t="array" ref="BF48">IF(INDEX('Capacity Summary'!$H$36:$BG$136,COLUMN(BE36),ROW(BE36))="x",'Capacity Backing (Hide)2'!BF$9,0)</f>
        <v>0</v>
      </c>
      <c r="BG48" cm="1">
        <f t="array" ref="BG48">IF(INDEX('Capacity Summary'!$H$36:$BG$136,COLUMN(BF36),ROW(BF36))="x",'Capacity Backing (Hide)2'!BG$9,0)</f>
        <v>0</v>
      </c>
      <c r="BH48" cm="1">
        <f t="array" ref="BH48">IF(INDEX('Capacity Summary'!$H$36:$BG$136,COLUMN(BG36),ROW(BG36))="x",'Capacity Backing (Hide)2'!BH$9,0)</f>
        <v>0</v>
      </c>
      <c r="BI48" cm="1">
        <f t="array" ref="BI48">IF(INDEX('Capacity Summary'!$H$36:$BG$136,COLUMN(BH36),ROW(BH36))="x",'Capacity Backing (Hide)2'!BI$9,0)</f>
        <v>0</v>
      </c>
      <c r="BJ48" cm="1">
        <f t="array" ref="BJ48">IF(INDEX('Capacity Summary'!$H$36:$BG$136,COLUMN(BI36),ROW(BI36))="x",'Capacity Backing (Hide)2'!BJ$9,0)</f>
        <v>0</v>
      </c>
      <c r="BK48" cm="1">
        <f t="array" ref="BK48">IF(INDEX('Capacity Summary'!$H$36:$BG$136,COLUMN(BJ36),ROW(BJ36))="x",'Capacity Backing (Hide)2'!BK$9,0)</f>
        <v>0</v>
      </c>
      <c r="BL48" cm="1">
        <f t="array" ref="BL48">IF(INDEX('Capacity Summary'!$H$36:$BG$136,COLUMN(BK36),ROW(BK36))="x",'Capacity Backing (Hide)2'!BL$9,0)</f>
        <v>0</v>
      </c>
      <c r="BM48" cm="1">
        <f t="array" ref="BM48">IF(INDEX('Capacity Summary'!$H$36:$BG$136,COLUMN(BL36),ROW(BL36))="x",'Capacity Backing (Hide)2'!BM$9,0)</f>
        <v>0</v>
      </c>
      <c r="BN48" cm="1">
        <f t="array" ref="BN48">IF(INDEX('Capacity Summary'!$H$36:$BG$136,COLUMN(BM36),ROW(BM36))="x",'Capacity Backing (Hide)2'!BN$9,0)</f>
        <v>0</v>
      </c>
      <c r="BO48" cm="1">
        <f t="array" ref="BO48">IF(INDEX('Capacity Summary'!$H$36:$BG$136,COLUMN(BN36),ROW(BN36))="x",'Capacity Backing (Hide)2'!BO$9,0)</f>
        <v>0</v>
      </c>
      <c r="BP48" cm="1">
        <f t="array" ref="BP48">IF(INDEX('Capacity Summary'!$H$36:$BG$136,COLUMN(BO36),ROW(BO36))="x",'Capacity Backing (Hide)2'!BP$9,0)</f>
        <v>0</v>
      </c>
      <c r="BQ48" cm="1">
        <f t="array" ref="BQ48">IF(INDEX('Capacity Summary'!$H$36:$BG$136,COLUMN(BP36),ROW(BP36))="x",'Capacity Backing (Hide)2'!BQ$9,0)</f>
        <v>0</v>
      </c>
      <c r="BR48" cm="1">
        <f t="array" ref="BR48">IF(INDEX('Capacity Summary'!$H$36:$BG$136,COLUMN(BQ36),ROW(BQ36))="x",'Capacity Backing (Hide)2'!BR$9,0)</f>
        <v>0</v>
      </c>
      <c r="BS48" cm="1">
        <f t="array" ref="BS48">IF(INDEX('Capacity Summary'!$H$36:$BG$136,COLUMN(BR36),ROW(BR36))="x",'Capacity Backing (Hide)2'!BS$9,0)</f>
        <v>0</v>
      </c>
      <c r="BT48" cm="1">
        <f t="array" ref="BT48">IF(INDEX('Capacity Summary'!$H$36:$BG$136,COLUMN(BS36),ROW(BS36))="x",'Capacity Backing (Hide)2'!BT$9,0)</f>
        <v>0</v>
      </c>
      <c r="BU48" cm="1">
        <f t="array" ref="BU48">IF(INDEX('Capacity Summary'!$H$36:$BG$136,COLUMN(BT36),ROW(BT36))="x",'Capacity Backing (Hide)2'!BU$9,0)</f>
        <v>0</v>
      </c>
      <c r="BV48" cm="1">
        <f t="array" ref="BV48">IF(INDEX('Capacity Summary'!$H$36:$BG$136,COLUMN(BU36),ROW(BU36))="x",'Capacity Backing (Hide)2'!BV$9,0)</f>
        <v>0</v>
      </c>
      <c r="BW48" cm="1">
        <f t="array" ref="BW48">IF(INDEX('Capacity Summary'!$H$36:$BG$136,COLUMN(BV36),ROW(BV36))="x",'Capacity Backing (Hide)2'!BW$9,0)</f>
        <v>0</v>
      </c>
      <c r="BX48" cm="1">
        <f t="array" ref="BX48">IF(INDEX('Capacity Summary'!$H$36:$BG$136,COLUMN(BW36),ROW(BW36))="x",'Capacity Backing (Hide)2'!BX$9,0)</f>
        <v>0</v>
      </c>
      <c r="BY48" cm="1">
        <f t="array" ref="BY48">IF(INDEX('Capacity Summary'!$H$36:$BG$136,COLUMN(BX36),ROW(BX36))="x",'Capacity Backing (Hide)2'!BY$9,0)</f>
        <v>0</v>
      </c>
      <c r="BZ48" cm="1">
        <f t="array" ref="BZ48">IF(INDEX('Capacity Summary'!$H$36:$BG$136,COLUMN(BY36),ROW(BY36))="x",'Capacity Backing (Hide)2'!BZ$9,0)</f>
        <v>0</v>
      </c>
      <c r="CA48" cm="1">
        <f t="array" ref="CA48">IF(INDEX('Capacity Summary'!$H$36:$BG$136,COLUMN(BZ36),ROW(BZ36))="x",'Capacity Backing (Hide)2'!CA$9,0)</f>
        <v>0</v>
      </c>
      <c r="CB48" cm="1">
        <f t="array" ref="CB48">IF(INDEX('Capacity Summary'!$H$36:$BG$136,COLUMN(CA36),ROW(CA36))="x",'Capacity Backing (Hide)2'!CB$9,0)</f>
        <v>0</v>
      </c>
      <c r="CC48" cm="1">
        <f t="array" ref="CC48">IF(INDEX('Capacity Summary'!$H$36:$BG$136,COLUMN(CB36),ROW(CB36))="x",'Capacity Backing (Hide)2'!CC$9,0)</f>
        <v>0</v>
      </c>
      <c r="CD48" cm="1">
        <f t="array" ref="CD48">IF(INDEX('Capacity Summary'!$H$36:$BG$136,COLUMN(CC36),ROW(CC36))="x",'Capacity Backing (Hide)2'!CD$9,0)</f>
        <v>0</v>
      </c>
      <c r="CE48" cm="1">
        <f t="array" ref="CE48">IF(INDEX('Capacity Summary'!$H$36:$BG$136,COLUMN(CD36),ROW(CD36))="x",'Capacity Backing (Hide)2'!CE$9,0)</f>
        <v>0</v>
      </c>
      <c r="CF48" cm="1">
        <f t="array" ref="CF48">IF(INDEX('Capacity Summary'!$H$36:$BG$136,COLUMN(CE36),ROW(CE36))="x",'Capacity Backing (Hide)2'!CF$9,0)</f>
        <v>0</v>
      </c>
      <c r="CG48" cm="1">
        <f t="array" ref="CG48">IF(INDEX('Capacity Summary'!$H$36:$BG$136,COLUMN(CF36),ROW(CF36))="x",'Capacity Backing (Hide)2'!CG$9,0)</f>
        <v>0</v>
      </c>
      <c r="CH48" cm="1">
        <f t="array" ref="CH48">IF(INDEX('Capacity Summary'!$H$36:$BG$136,COLUMN(CG36),ROW(CG36))="x",'Capacity Backing (Hide)2'!CH$9,0)</f>
        <v>0</v>
      </c>
      <c r="CI48" cm="1">
        <f t="array" ref="CI48">IF(INDEX('Capacity Summary'!$H$36:$BG$136,COLUMN(CH36),ROW(CH36))="x",'Capacity Backing (Hide)2'!CI$9,0)</f>
        <v>0</v>
      </c>
      <c r="CJ48" cm="1">
        <f t="array" ref="CJ48">IF(INDEX('Capacity Summary'!$H$36:$BG$136,COLUMN(CI36),ROW(CI36))="x",'Capacity Backing (Hide)2'!CJ$9,0)</f>
        <v>0</v>
      </c>
      <c r="CK48" cm="1">
        <f t="array" ref="CK48">IF(INDEX('Capacity Summary'!$H$36:$BG$136,COLUMN(CJ36),ROW(CJ36))="x",'Capacity Backing (Hide)2'!CK$9,0)</f>
        <v>0</v>
      </c>
      <c r="CL48" cm="1">
        <f t="array" ref="CL48">IF(INDEX('Capacity Summary'!$H$36:$BG$136,COLUMN(CK36),ROW(CK36))="x",'Capacity Backing (Hide)2'!CL$9,0)</f>
        <v>0</v>
      </c>
      <c r="CM48" cm="1">
        <f t="array" ref="CM48">IF(INDEX('Capacity Summary'!$H$36:$BG$136,COLUMN(CL36),ROW(CL36))="x",'Capacity Backing (Hide)2'!CM$9,0)</f>
        <v>0</v>
      </c>
      <c r="CN48" cm="1">
        <f t="array" ref="CN48">IF(INDEX('Capacity Summary'!$H$36:$BG$136,COLUMN(CM36),ROW(CM36))="x",'Capacity Backing (Hide)2'!CN$9,0)</f>
        <v>0</v>
      </c>
      <c r="CO48" cm="1">
        <f t="array" ref="CO48">IF(INDEX('Capacity Summary'!$H$36:$BG$136,COLUMN(CN36),ROW(CN36))="x",'Capacity Backing (Hide)2'!CO$9,0)</f>
        <v>0</v>
      </c>
      <c r="CP48" cm="1">
        <f t="array" ref="CP48">IF(INDEX('Capacity Summary'!$H$36:$BG$136,COLUMN(CO36),ROW(CO36))="x",'Capacity Backing (Hide)2'!CP$9,0)</f>
        <v>0</v>
      </c>
      <c r="CQ48" cm="1">
        <f t="array" ref="CQ48">IF(INDEX('Capacity Summary'!$H$36:$BG$136,COLUMN(CP36),ROW(CP36))="x",'Capacity Backing (Hide)2'!CQ$9,0)</f>
        <v>0</v>
      </c>
      <c r="CR48" cm="1">
        <f t="array" ref="CR48">IF(INDEX('Capacity Summary'!$H$36:$BG$136,COLUMN(CQ36),ROW(CQ36))="x",'Capacity Backing (Hide)2'!CR$9,0)</f>
        <v>0</v>
      </c>
      <c r="CS48" cm="1">
        <f t="array" ref="CS48">IF(INDEX('Capacity Summary'!$H$36:$BG$136,COLUMN(CR36),ROW(CR36))="x",'Capacity Backing (Hide)2'!CS$9,0)</f>
        <v>0</v>
      </c>
      <c r="CT48" cm="1">
        <f t="array" ref="CT48">IF(INDEX('Capacity Summary'!$H$36:$BG$136,COLUMN(CS36),ROW(CS36))="x",'Capacity Backing (Hide)2'!CT$9,0)</f>
        <v>0</v>
      </c>
      <c r="CU48" cm="1">
        <f t="array" ref="CU48">IF(INDEX('Capacity Summary'!$H$36:$BG$136,COLUMN(CT36),ROW(CT36))="x",'Capacity Backing (Hide)2'!CU$9,0)</f>
        <v>0</v>
      </c>
      <c r="CV48" cm="1">
        <f t="array" ref="CV48">IF(INDEX('Capacity Summary'!$H$36:$BG$136,COLUMN(CU36),ROW(CU36))="x",'Capacity Backing (Hide)2'!CV$9,0)</f>
        <v>0</v>
      </c>
      <c r="CW48" cm="1">
        <f t="array" ref="CW48">IF(INDEX('Capacity Summary'!$H$36:$BG$136,COLUMN(CV36),ROW(CV36))="x",'Capacity Backing (Hide)2'!CW$9,0)</f>
        <v>0</v>
      </c>
    </row>
    <row r="49" spans="1:101" x14ac:dyDescent="0.25">
      <c r="A49" s="2">
        <f ca="1">'Required Capacity (Hide)'!E41</f>
        <v>44480</v>
      </c>
      <c r="B49" cm="1">
        <f t="array" ref="B49">IF(INDEX('Capacity Summary'!$H$36:$BG$136,COLUMN(A37),ROW(A37))="x",'Capacity Backing (Hide)2'!B$9,0)</f>
        <v>0</v>
      </c>
      <c r="C49" cm="1">
        <f t="array" ref="C49">IF(INDEX('Capacity Summary'!$H$36:$BG$136,COLUMN(B37),ROW(B37))="x",'Capacity Backing (Hide)2'!C$9,0)</f>
        <v>0</v>
      </c>
      <c r="D49" cm="1">
        <f t="array" ref="D49">IF(INDEX('Capacity Summary'!$H$36:$BG$136,COLUMN(C37),ROW(C37))="x",'Capacity Backing (Hide)2'!D$9,0)</f>
        <v>0</v>
      </c>
      <c r="E49" cm="1">
        <f t="array" ref="E49">IF(INDEX('Capacity Summary'!$H$36:$BG$136,COLUMN(D37),ROW(D37))="x",'Capacity Backing (Hide)2'!E$9,0)</f>
        <v>0</v>
      </c>
      <c r="F49" cm="1">
        <f t="array" ref="F49">IF(INDEX('Capacity Summary'!$H$36:$BG$136,COLUMN(E37),ROW(E37))="x",'Capacity Backing (Hide)2'!F$9,0)</f>
        <v>0</v>
      </c>
      <c r="G49" cm="1">
        <f t="array" ref="G49">IF(INDEX('Capacity Summary'!$H$36:$BG$136,COLUMN(F37),ROW(F37))="x",'Capacity Backing (Hide)2'!G$9,0)</f>
        <v>0</v>
      </c>
      <c r="H49" cm="1">
        <f t="array" ref="H49">IF(INDEX('Capacity Summary'!$H$36:$BG$136,COLUMN(G37),ROW(G37))="x",'Capacity Backing (Hide)2'!H$9,0)</f>
        <v>0</v>
      </c>
      <c r="I49" cm="1">
        <f t="array" ref="I49">IF(INDEX('Capacity Summary'!$H$36:$BG$136,COLUMN(H37),ROW(H37))="x",'Capacity Backing (Hide)2'!I$9,0)</f>
        <v>0</v>
      </c>
      <c r="J49" cm="1">
        <f t="array" ref="J49">IF(INDEX('Capacity Summary'!$H$36:$BG$136,COLUMN(I37),ROW(I37))="x",'Capacity Backing (Hide)2'!J$9,0)</f>
        <v>0</v>
      </c>
      <c r="K49" cm="1">
        <f t="array" ref="K49">IF(INDEX('Capacity Summary'!$H$36:$BG$136,COLUMN(J37),ROW(J37))="x",'Capacity Backing (Hide)2'!K$9,0)</f>
        <v>0</v>
      </c>
      <c r="L49" cm="1">
        <f t="array" ref="L49">IF(INDEX('Capacity Summary'!$H$36:$BG$136,COLUMN(K37),ROW(K37))="x",'Capacity Backing (Hide)2'!L$9,0)</f>
        <v>0</v>
      </c>
      <c r="M49" cm="1">
        <f t="array" ref="M49">IF(INDEX('Capacity Summary'!$H$36:$BG$136,COLUMN(L37),ROW(L37))="x",'Capacity Backing (Hide)2'!M$9,0)</f>
        <v>0</v>
      </c>
      <c r="N49" cm="1">
        <f t="array" ref="N49">IF(INDEX('Capacity Summary'!$H$36:$BG$136,COLUMN(M37),ROW(M37))="x",'Capacity Backing (Hide)2'!N$9,0)</f>
        <v>0</v>
      </c>
      <c r="O49" cm="1">
        <f t="array" ref="O49">IF(INDEX('Capacity Summary'!$H$36:$BG$136,COLUMN(N37),ROW(N37))="x",'Capacity Backing (Hide)2'!O$9,0)</f>
        <v>0</v>
      </c>
      <c r="P49" cm="1">
        <f t="array" ref="P49">IF(INDEX('Capacity Summary'!$H$36:$BG$136,COLUMN(O37),ROW(O37))="x",'Capacity Backing (Hide)2'!P$9,0)</f>
        <v>0</v>
      </c>
      <c r="Q49" cm="1">
        <f t="array" ref="Q49">IF(INDEX('Capacity Summary'!$H$36:$BG$136,COLUMN(P37),ROW(P37))="x",'Capacity Backing (Hide)2'!Q$9,0)</f>
        <v>0</v>
      </c>
      <c r="R49" cm="1">
        <f t="array" ref="R49">IF(INDEX('Capacity Summary'!$H$36:$BG$136,COLUMN(Q37),ROW(Q37))="x",'Capacity Backing (Hide)2'!R$9,0)</f>
        <v>0</v>
      </c>
      <c r="S49" cm="1">
        <f t="array" ref="S49">IF(INDEX('Capacity Summary'!$H$36:$BG$136,COLUMN(R37),ROW(R37))="x",'Capacity Backing (Hide)2'!S$9,0)</f>
        <v>0</v>
      </c>
      <c r="T49" cm="1">
        <f t="array" ref="T49">IF(INDEX('Capacity Summary'!$H$36:$BG$136,COLUMN(S37),ROW(S37))="x",'Capacity Backing (Hide)2'!T$9,0)</f>
        <v>0</v>
      </c>
      <c r="U49" cm="1">
        <f t="array" ref="U49">IF(INDEX('Capacity Summary'!$H$36:$BG$136,COLUMN(T37),ROW(T37))="x",'Capacity Backing (Hide)2'!U$9,0)</f>
        <v>0</v>
      </c>
      <c r="V49" cm="1">
        <f t="array" ref="V49">IF(INDEX('Capacity Summary'!$H$36:$BG$136,COLUMN(U37),ROW(U37))="x",'Capacity Backing (Hide)2'!V$9,0)</f>
        <v>0</v>
      </c>
      <c r="W49" cm="1">
        <f t="array" ref="W49">IF(INDEX('Capacity Summary'!$H$36:$BG$136,COLUMN(V37),ROW(V37))="x",'Capacity Backing (Hide)2'!W$9,0)</f>
        <v>0</v>
      </c>
      <c r="X49" cm="1">
        <f t="array" ref="X49">IF(INDEX('Capacity Summary'!$H$36:$BG$136,COLUMN(W37),ROW(W37))="x",'Capacity Backing (Hide)2'!X$9,0)</f>
        <v>0</v>
      </c>
      <c r="Y49" cm="1">
        <f t="array" ref="Y49">IF(INDEX('Capacity Summary'!$H$36:$BG$136,COLUMN(X37),ROW(X37))="x",'Capacity Backing (Hide)2'!Y$9,0)</f>
        <v>0</v>
      </c>
      <c r="Z49" cm="1">
        <f t="array" ref="Z49">IF(INDEX('Capacity Summary'!$H$36:$BG$136,COLUMN(Y37),ROW(Y37))="x",'Capacity Backing (Hide)2'!Z$9,0)</f>
        <v>0</v>
      </c>
      <c r="AA49" cm="1">
        <f t="array" ref="AA49">IF(INDEX('Capacity Summary'!$H$36:$BG$136,COLUMN(Z37),ROW(Z37))="x",'Capacity Backing (Hide)2'!AA$9,0)</f>
        <v>0</v>
      </c>
      <c r="AB49" cm="1">
        <f t="array" ref="AB49">IF(INDEX('Capacity Summary'!$H$36:$BG$136,COLUMN(AA37),ROW(AA37))="x",'Capacity Backing (Hide)2'!AB$9,0)</f>
        <v>0</v>
      </c>
      <c r="AC49" cm="1">
        <f t="array" ref="AC49">IF(INDEX('Capacity Summary'!$H$36:$BG$136,COLUMN(AB37),ROW(AB37))="x",'Capacity Backing (Hide)2'!AC$9,0)</f>
        <v>0</v>
      </c>
      <c r="AD49" cm="1">
        <f t="array" ref="AD49">IF(INDEX('Capacity Summary'!$H$36:$BG$136,COLUMN(AC37),ROW(AC37))="x",'Capacity Backing (Hide)2'!AD$9,0)</f>
        <v>0</v>
      </c>
      <c r="AE49" cm="1">
        <f t="array" ref="AE49">IF(INDEX('Capacity Summary'!$H$36:$BG$136,COLUMN(AD37),ROW(AD37))="x",'Capacity Backing (Hide)2'!AE$9,0)</f>
        <v>0</v>
      </c>
      <c r="AF49" cm="1">
        <f t="array" ref="AF49">IF(INDEX('Capacity Summary'!$H$36:$BG$136,COLUMN(AE37),ROW(AE37))="x",'Capacity Backing (Hide)2'!AF$9,0)</f>
        <v>0</v>
      </c>
      <c r="AG49" cm="1">
        <f t="array" ref="AG49">IF(INDEX('Capacity Summary'!$H$36:$BG$136,COLUMN(AF37),ROW(AF37))="x",'Capacity Backing (Hide)2'!AG$9,0)</f>
        <v>0</v>
      </c>
      <c r="AH49" cm="1">
        <f t="array" ref="AH49">IF(INDEX('Capacity Summary'!$H$36:$BG$136,COLUMN(AG37),ROW(AG37))="x",'Capacity Backing (Hide)2'!AH$9,0)</f>
        <v>0</v>
      </c>
      <c r="AI49" cm="1">
        <f t="array" ref="AI49">IF(INDEX('Capacity Summary'!$H$36:$BG$136,COLUMN(AH37),ROW(AH37))="x",'Capacity Backing (Hide)2'!AI$9,0)</f>
        <v>0</v>
      </c>
      <c r="AJ49" cm="1">
        <f t="array" ref="AJ49">IF(INDEX('Capacity Summary'!$H$36:$BG$136,COLUMN(AI37),ROW(AI37))="x",'Capacity Backing (Hide)2'!AJ$9,0)</f>
        <v>0</v>
      </c>
      <c r="AK49" cm="1">
        <f t="array" ref="AK49">IF(INDEX('Capacity Summary'!$H$36:$BG$136,COLUMN(AJ37),ROW(AJ37))="x",'Capacity Backing (Hide)2'!AK$9,0)</f>
        <v>0</v>
      </c>
      <c r="AL49" cm="1">
        <f t="array" ref="AL49">IF(INDEX('Capacity Summary'!$H$36:$BG$136,COLUMN(AK37),ROW(AK37))="x",'Capacity Backing (Hide)2'!AL$9,0)</f>
        <v>0</v>
      </c>
      <c r="AM49" cm="1">
        <f t="array" ref="AM49">IF(INDEX('Capacity Summary'!$H$36:$BG$136,COLUMN(AL37),ROW(AL37))="x",'Capacity Backing (Hide)2'!AM$9,0)</f>
        <v>0</v>
      </c>
      <c r="AN49" cm="1">
        <f t="array" ref="AN49">IF(INDEX('Capacity Summary'!$H$36:$BG$136,COLUMN(AM37),ROW(AM37))="x",'Capacity Backing (Hide)2'!AN$9,0)</f>
        <v>0</v>
      </c>
      <c r="AO49" cm="1">
        <f t="array" ref="AO49">IF(INDEX('Capacity Summary'!$H$36:$BG$136,COLUMN(AN37),ROW(AN37))="x",'Capacity Backing (Hide)2'!AO$9,0)</f>
        <v>0</v>
      </c>
      <c r="AP49" cm="1">
        <f t="array" ref="AP49">IF(INDEX('Capacity Summary'!$H$36:$BG$136,COLUMN(AO37),ROW(AO37))="x",'Capacity Backing (Hide)2'!AP$9,0)</f>
        <v>0</v>
      </c>
      <c r="AQ49" cm="1">
        <f t="array" ref="AQ49">IF(INDEX('Capacity Summary'!$H$36:$BG$136,COLUMN(AP37),ROW(AP37))="x",'Capacity Backing (Hide)2'!AQ$9,0)</f>
        <v>0</v>
      </c>
      <c r="AR49" cm="1">
        <f t="array" ref="AR49">IF(INDEX('Capacity Summary'!$H$36:$BG$136,COLUMN(AQ37),ROW(AQ37))="x",'Capacity Backing (Hide)2'!AR$9,0)</f>
        <v>0</v>
      </c>
      <c r="AS49" cm="1">
        <f t="array" ref="AS49">IF(INDEX('Capacity Summary'!$H$36:$BG$136,COLUMN(AR37),ROW(AR37))="x",'Capacity Backing (Hide)2'!AS$9,0)</f>
        <v>0</v>
      </c>
      <c r="AT49" cm="1">
        <f t="array" ref="AT49">IF(INDEX('Capacity Summary'!$H$36:$BG$136,COLUMN(AS37),ROW(AS37))="x",'Capacity Backing (Hide)2'!AT$9,0)</f>
        <v>0</v>
      </c>
      <c r="AU49" cm="1">
        <f t="array" ref="AU49">IF(INDEX('Capacity Summary'!$H$36:$BG$136,COLUMN(AT37),ROW(AT37))="x",'Capacity Backing (Hide)2'!AU$9,0)</f>
        <v>0</v>
      </c>
      <c r="AV49" cm="1">
        <f t="array" ref="AV49">IF(INDEX('Capacity Summary'!$H$36:$BG$136,COLUMN(AU37),ROW(AU37))="x",'Capacity Backing (Hide)2'!AV$9,0)</f>
        <v>0</v>
      </c>
      <c r="AW49" cm="1">
        <f t="array" ref="AW49">IF(INDEX('Capacity Summary'!$H$36:$BG$136,COLUMN(AV37),ROW(AV37))="x",'Capacity Backing (Hide)2'!AW$9,0)</f>
        <v>0</v>
      </c>
      <c r="AX49" cm="1">
        <f t="array" ref="AX49">IF(INDEX('Capacity Summary'!$H$36:$BG$136,COLUMN(AW37),ROW(AW37))="x",'Capacity Backing (Hide)2'!AX$9,0)</f>
        <v>0</v>
      </c>
      <c r="AY49" cm="1">
        <f t="array" ref="AY49">IF(INDEX('Capacity Summary'!$H$36:$BG$136,COLUMN(AX37),ROW(AX37))="x",'Capacity Backing (Hide)2'!AY$9,0)</f>
        <v>0</v>
      </c>
      <c r="AZ49" cm="1">
        <f t="array" ref="AZ49">IF(INDEX('Capacity Summary'!$H$36:$BG$136,COLUMN(AY37),ROW(AY37))="x",'Capacity Backing (Hide)2'!AZ$9,0)</f>
        <v>0</v>
      </c>
      <c r="BA49" cm="1">
        <f t="array" ref="BA49">IF(INDEX('Capacity Summary'!$H$36:$BG$136,COLUMN(AZ37),ROW(AZ37))="x",'Capacity Backing (Hide)2'!BA$9,0)</f>
        <v>0</v>
      </c>
      <c r="BB49" cm="1">
        <f t="array" ref="BB49">IF(INDEX('Capacity Summary'!$H$36:$BG$136,COLUMN(BA37),ROW(BA37))="x",'Capacity Backing (Hide)2'!BB$9,0)</f>
        <v>0</v>
      </c>
      <c r="BC49" cm="1">
        <f t="array" ref="BC49">IF(INDEX('Capacity Summary'!$H$36:$BG$136,COLUMN(BB37),ROW(BB37))="x",'Capacity Backing (Hide)2'!BC$9,0)</f>
        <v>0</v>
      </c>
      <c r="BD49" cm="1">
        <f t="array" ref="BD49">IF(INDEX('Capacity Summary'!$H$36:$BG$136,COLUMN(BC37),ROW(BC37))="x",'Capacity Backing (Hide)2'!BD$9,0)</f>
        <v>0</v>
      </c>
      <c r="BE49" cm="1">
        <f t="array" ref="BE49">IF(INDEX('Capacity Summary'!$H$36:$BG$136,COLUMN(BD37),ROW(BD37))="x",'Capacity Backing (Hide)2'!BE$9,0)</f>
        <v>0</v>
      </c>
      <c r="BF49" cm="1">
        <f t="array" ref="BF49">IF(INDEX('Capacity Summary'!$H$36:$BG$136,COLUMN(BE37),ROW(BE37))="x",'Capacity Backing (Hide)2'!BF$9,0)</f>
        <v>0</v>
      </c>
      <c r="BG49" cm="1">
        <f t="array" ref="BG49">IF(INDEX('Capacity Summary'!$H$36:$BG$136,COLUMN(BF37),ROW(BF37))="x",'Capacity Backing (Hide)2'!BG$9,0)</f>
        <v>0</v>
      </c>
      <c r="BH49" cm="1">
        <f t="array" ref="BH49">IF(INDEX('Capacity Summary'!$H$36:$BG$136,COLUMN(BG37),ROW(BG37))="x",'Capacity Backing (Hide)2'!BH$9,0)</f>
        <v>0</v>
      </c>
      <c r="BI49" cm="1">
        <f t="array" ref="BI49">IF(INDEX('Capacity Summary'!$H$36:$BG$136,COLUMN(BH37),ROW(BH37))="x",'Capacity Backing (Hide)2'!BI$9,0)</f>
        <v>0</v>
      </c>
      <c r="BJ49" cm="1">
        <f t="array" ref="BJ49">IF(INDEX('Capacity Summary'!$H$36:$BG$136,COLUMN(BI37),ROW(BI37))="x",'Capacity Backing (Hide)2'!BJ$9,0)</f>
        <v>0</v>
      </c>
      <c r="BK49" cm="1">
        <f t="array" ref="BK49">IF(INDEX('Capacity Summary'!$H$36:$BG$136,COLUMN(BJ37),ROW(BJ37))="x",'Capacity Backing (Hide)2'!BK$9,0)</f>
        <v>0</v>
      </c>
      <c r="BL49" cm="1">
        <f t="array" ref="BL49">IF(INDEX('Capacity Summary'!$H$36:$BG$136,COLUMN(BK37),ROW(BK37))="x",'Capacity Backing (Hide)2'!BL$9,0)</f>
        <v>0</v>
      </c>
      <c r="BM49" cm="1">
        <f t="array" ref="BM49">IF(INDEX('Capacity Summary'!$H$36:$BG$136,COLUMN(BL37),ROW(BL37))="x",'Capacity Backing (Hide)2'!BM$9,0)</f>
        <v>0</v>
      </c>
      <c r="BN49" cm="1">
        <f t="array" ref="BN49">IF(INDEX('Capacity Summary'!$H$36:$BG$136,COLUMN(BM37),ROW(BM37))="x",'Capacity Backing (Hide)2'!BN$9,0)</f>
        <v>0</v>
      </c>
      <c r="BO49" cm="1">
        <f t="array" ref="BO49">IF(INDEX('Capacity Summary'!$H$36:$BG$136,COLUMN(BN37),ROW(BN37))="x",'Capacity Backing (Hide)2'!BO$9,0)</f>
        <v>0</v>
      </c>
      <c r="BP49" cm="1">
        <f t="array" ref="BP49">IF(INDEX('Capacity Summary'!$H$36:$BG$136,COLUMN(BO37),ROW(BO37))="x",'Capacity Backing (Hide)2'!BP$9,0)</f>
        <v>0</v>
      </c>
      <c r="BQ49" cm="1">
        <f t="array" ref="BQ49">IF(INDEX('Capacity Summary'!$H$36:$BG$136,COLUMN(BP37),ROW(BP37))="x",'Capacity Backing (Hide)2'!BQ$9,0)</f>
        <v>0</v>
      </c>
      <c r="BR49" cm="1">
        <f t="array" ref="BR49">IF(INDEX('Capacity Summary'!$H$36:$BG$136,COLUMN(BQ37),ROW(BQ37))="x",'Capacity Backing (Hide)2'!BR$9,0)</f>
        <v>0</v>
      </c>
      <c r="BS49" cm="1">
        <f t="array" ref="BS49">IF(INDEX('Capacity Summary'!$H$36:$BG$136,COLUMN(BR37),ROW(BR37))="x",'Capacity Backing (Hide)2'!BS$9,0)</f>
        <v>0</v>
      </c>
      <c r="BT49" cm="1">
        <f t="array" ref="BT49">IF(INDEX('Capacity Summary'!$H$36:$BG$136,COLUMN(BS37),ROW(BS37))="x",'Capacity Backing (Hide)2'!BT$9,0)</f>
        <v>0</v>
      </c>
      <c r="BU49" cm="1">
        <f t="array" ref="BU49">IF(INDEX('Capacity Summary'!$H$36:$BG$136,COLUMN(BT37),ROW(BT37))="x",'Capacity Backing (Hide)2'!BU$9,0)</f>
        <v>0</v>
      </c>
      <c r="BV49" cm="1">
        <f t="array" ref="BV49">IF(INDEX('Capacity Summary'!$H$36:$BG$136,COLUMN(BU37),ROW(BU37))="x",'Capacity Backing (Hide)2'!BV$9,0)</f>
        <v>0</v>
      </c>
      <c r="BW49" cm="1">
        <f t="array" ref="BW49">IF(INDEX('Capacity Summary'!$H$36:$BG$136,COLUMN(BV37),ROW(BV37))="x",'Capacity Backing (Hide)2'!BW$9,0)</f>
        <v>0</v>
      </c>
      <c r="BX49" cm="1">
        <f t="array" ref="BX49">IF(INDEX('Capacity Summary'!$H$36:$BG$136,COLUMN(BW37),ROW(BW37))="x",'Capacity Backing (Hide)2'!BX$9,0)</f>
        <v>0</v>
      </c>
      <c r="BY49" cm="1">
        <f t="array" ref="BY49">IF(INDEX('Capacity Summary'!$H$36:$BG$136,COLUMN(BX37),ROW(BX37))="x",'Capacity Backing (Hide)2'!BY$9,0)</f>
        <v>0</v>
      </c>
      <c r="BZ49" cm="1">
        <f t="array" ref="BZ49">IF(INDEX('Capacity Summary'!$H$36:$BG$136,COLUMN(BY37),ROW(BY37))="x",'Capacity Backing (Hide)2'!BZ$9,0)</f>
        <v>0</v>
      </c>
      <c r="CA49" cm="1">
        <f t="array" ref="CA49">IF(INDEX('Capacity Summary'!$H$36:$BG$136,COLUMN(BZ37),ROW(BZ37))="x",'Capacity Backing (Hide)2'!CA$9,0)</f>
        <v>0</v>
      </c>
      <c r="CB49" cm="1">
        <f t="array" ref="CB49">IF(INDEX('Capacity Summary'!$H$36:$BG$136,COLUMN(CA37),ROW(CA37))="x",'Capacity Backing (Hide)2'!CB$9,0)</f>
        <v>0</v>
      </c>
      <c r="CC49" cm="1">
        <f t="array" ref="CC49">IF(INDEX('Capacity Summary'!$H$36:$BG$136,COLUMN(CB37),ROW(CB37))="x",'Capacity Backing (Hide)2'!CC$9,0)</f>
        <v>0</v>
      </c>
      <c r="CD49" cm="1">
        <f t="array" ref="CD49">IF(INDEX('Capacity Summary'!$H$36:$BG$136,COLUMN(CC37),ROW(CC37))="x",'Capacity Backing (Hide)2'!CD$9,0)</f>
        <v>0</v>
      </c>
      <c r="CE49" cm="1">
        <f t="array" ref="CE49">IF(INDEX('Capacity Summary'!$H$36:$BG$136,COLUMN(CD37),ROW(CD37))="x",'Capacity Backing (Hide)2'!CE$9,0)</f>
        <v>0</v>
      </c>
      <c r="CF49" cm="1">
        <f t="array" ref="CF49">IF(INDEX('Capacity Summary'!$H$36:$BG$136,COLUMN(CE37),ROW(CE37))="x",'Capacity Backing (Hide)2'!CF$9,0)</f>
        <v>0</v>
      </c>
      <c r="CG49" cm="1">
        <f t="array" ref="CG49">IF(INDEX('Capacity Summary'!$H$36:$BG$136,COLUMN(CF37),ROW(CF37))="x",'Capacity Backing (Hide)2'!CG$9,0)</f>
        <v>0</v>
      </c>
      <c r="CH49" cm="1">
        <f t="array" ref="CH49">IF(INDEX('Capacity Summary'!$H$36:$BG$136,COLUMN(CG37),ROW(CG37))="x",'Capacity Backing (Hide)2'!CH$9,0)</f>
        <v>0</v>
      </c>
      <c r="CI49" cm="1">
        <f t="array" ref="CI49">IF(INDEX('Capacity Summary'!$H$36:$BG$136,COLUMN(CH37),ROW(CH37))="x",'Capacity Backing (Hide)2'!CI$9,0)</f>
        <v>0</v>
      </c>
      <c r="CJ49" cm="1">
        <f t="array" ref="CJ49">IF(INDEX('Capacity Summary'!$H$36:$BG$136,COLUMN(CI37),ROW(CI37))="x",'Capacity Backing (Hide)2'!CJ$9,0)</f>
        <v>0</v>
      </c>
      <c r="CK49" cm="1">
        <f t="array" ref="CK49">IF(INDEX('Capacity Summary'!$H$36:$BG$136,COLUMN(CJ37),ROW(CJ37))="x",'Capacity Backing (Hide)2'!CK$9,0)</f>
        <v>0</v>
      </c>
      <c r="CL49" cm="1">
        <f t="array" ref="CL49">IF(INDEX('Capacity Summary'!$H$36:$BG$136,COLUMN(CK37),ROW(CK37))="x",'Capacity Backing (Hide)2'!CL$9,0)</f>
        <v>0</v>
      </c>
      <c r="CM49" cm="1">
        <f t="array" ref="CM49">IF(INDEX('Capacity Summary'!$H$36:$BG$136,COLUMN(CL37),ROW(CL37))="x",'Capacity Backing (Hide)2'!CM$9,0)</f>
        <v>0</v>
      </c>
      <c r="CN49" cm="1">
        <f t="array" ref="CN49">IF(INDEX('Capacity Summary'!$H$36:$BG$136,COLUMN(CM37),ROW(CM37))="x",'Capacity Backing (Hide)2'!CN$9,0)</f>
        <v>0</v>
      </c>
      <c r="CO49" cm="1">
        <f t="array" ref="CO49">IF(INDEX('Capacity Summary'!$H$36:$BG$136,COLUMN(CN37),ROW(CN37))="x",'Capacity Backing (Hide)2'!CO$9,0)</f>
        <v>0</v>
      </c>
      <c r="CP49" cm="1">
        <f t="array" ref="CP49">IF(INDEX('Capacity Summary'!$H$36:$BG$136,COLUMN(CO37),ROW(CO37))="x",'Capacity Backing (Hide)2'!CP$9,0)</f>
        <v>0</v>
      </c>
      <c r="CQ49" cm="1">
        <f t="array" ref="CQ49">IF(INDEX('Capacity Summary'!$H$36:$BG$136,COLUMN(CP37),ROW(CP37))="x",'Capacity Backing (Hide)2'!CQ$9,0)</f>
        <v>0</v>
      </c>
      <c r="CR49" cm="1">
        <f t="array" ref="CR49">IF(INDEX('Capacity Summary'!$H$36:$BG$136,COLUMN(CQ37),ROW(CQ37))="x",'Capacity Backing (Hide)2'!CR$9,0)</f>
        <v>0</v>
      </c>
      <c r="CS49" cm="1">
        <f t="array" ref="CS49">IF(INDEX('Capacity Summary'!$H$36:$BG$136,COLUMN(CR37),ROW(CR37))="x",'Capacity Backing (Hide)2'!CS$9,0)</f>
        <v>0</v>
      </c>
      <c r="CT49" cm="1">
        <f t="array" ref="CT49">IF(INDEX('Capacity Summary'!$H$36:$BG$136,COLUMN(CS37),ROW(CS37))="x",'Capacity Backing (Hide)2'!CT$9,0)</f>
        <v>0</v>
      </c>
      <c r="CU49" cm="1">
        <f t="array" ref="CU49">IF(INDEX('Capacity Summary'!$H$36:$BG$136,COLUMN(CT37),ROW(CT37))="x",'Capacity Backing (Hide)2'!CU$9,0)</f>
        <v>0</v>
      </c>
      <c r="CV49" cm="1">
        <f t="array" ref="CV49">IF(INDEX('Capacity Summary'!$H$36:$BG$136,COLUMN(CU37),ROW(CU37))="x",'Capacity Backing (Hide)2'!CV$9,0)</f>
        <v>0</v>
      </c>
      <c r="CW49" cm="1">
        <f t="array" ref="CW49">IF(INDEX('Capacity Summary'!$H$36:$BG$136,COLUMN(CV37),ROW(CV37))="x",'Capacity Backing (Hide)2'!CW$9,0)</f>
        <v>0</v>
      </c>
    </row>
    <row r="50" spans="1:101" x14ac:dyDescent="0.25">
      <c r="A50" s="2">
        <f ca="1">'Required Capacity (Hide)'!E42</f>
        <v>44487</v>
      </c>
      <c r="B50" cm="1">
        <f t="array" ref="B50">IF(INDEX('Capacity Summary'!$H$36:$BG$136,COLUMN(A38),ROW(A38))="x",'Capacity Backing (Hide)2'!B$9,0)</f>
        <v>0</v>
      </c>
      <c r="C50" cm="1">
        <f t="array" ref="C50">IF(INDEX('Capacity Summary'!$H$36:$BG$136,COLUMN(B38),ROW(B38))="x",'Capacity Backing (Hide)2'!C$9,0)</f>
        <v>0</v>
      </c>
      <c r="D50" cm="1">
        <f t="array" ref="D50">IF(INDEX('Capacity Summary'!$H$36:$BG$136,COLUMN(C38),ROW(C38))="x",'Capacity Backing (Hide)2'!D$9,0)</f>
        <v>0</v>
      </c>
      <c r="E50" cm="1">
        <f t="array" ref="E50">IF(INDEX('Capacity Summary'!$H$36:$BG$136,COLUMN(D38),ROW(D38))="x",'Capacity Backing (Hide)2'!E$9,0)</f>
        <v>0</v>
      </c>
      <c r="F50" cm="1">
        <f t="array" ref="F50">IF(INDEX('Capacity Summary'!$H$36:$BG$136,COLUMN(E38),ROW(E38))="x",'Capacity Backing (Hide)2'!F$9,0)</f>
        <v>0</v>
      </c>
      <c r="G50" cm="1">
        <f t="array" ref="G50">IF(INDEX('Capacity Summary'!$H$36:$BG$136,COLUMN(F38),ROW(F38))="x",'Capacity Backing (Hide)2'!G$9,0)</f>
        <v>0</v>
      </c>
      <c r="H50" cm="1">
        <f t="array" ref="H50">IF(INDEX('Capacity Summary'!$H$36:$BG$136,COLUMN(G38),ROW(G38))="x",'Capacity Backing (Hide)2'!H$9,0)</f>
        <v>0</v>
      </c>
      <c r="I50" cm="1">
        <f t="array" ref="I50">IF(INDEX('Capacity Summary'!$H$36:$BG$136,COLUMN(H38),ROW(H38))="x",'Capacity Backing (Hide)2'!I$9,0)</f>
        <v>0</v>
      </c>
      <c r="J50" cm="1">
        <f t="array" ref="J50">IF(INDEX('Capacity Summary'!$H$36:$BG$136,COLUMN(I38),ROW(I38))="x",'Capacity Backing (Hide)2'!J$9,0)</f>
        <v>0</v>
      </c>
      <c r="K50" cm="1">
        <f t="array" ref="K50">IF(INDEX('Capacity Summary'!$H$36:$BG$136,COLUMN(J38),ROW(J38))="x",'Capacity Backing (Hide)2'!K$9,0)</f>
        <v>0</v>
      </c>
      <c r="L50" cm="1">
        <f t="array" ref="L50">IF(INDEX('Capacity Summary'!$H$36:$BG$136,COLUMN(K38),ROW(K38))="x",'Capacity Backing (Hide)2'!L$9,0)</f>
        <v>0</v>
      </c>
      <c r="M50" cm="1">
        <f t="array" ref="M50">IF(INDEX('Capacity Summary'!$H$36:$BG$136,COLUMN(L38),ROW(L38))="x",'Capacity Backing (Hide)2'!M$9,0)</f>
        <v>0</v>
      </c>
      <c r="N50" cm="1">
        <f t="array" ref="N50">IF(INDEX('Capacity Summary'!$H$36:$BG$136,COLUMN(M38),ROW(M38))="x",'Capacity Backing (Hide)2'!N$9,0)</f>
        <v>0</v>
      </c>
      <c r="O50" cm="1">
        <f t="array" ref="O50">IF(INDEX('Capacity Summary'!$H$36:$BG$136,COLUMN(N38),ROW(N38))="x",'Capacity Backing (Hide)2'!O$9,0)</f>
        <v>0</v>
      </c>
      <c r="P50" cm="1">
        <f t="array" ref="P50">IF(INDEX('Capacity Summary'!$H$36:$BG$136,COLUMN(O38),ROW(O38))="x",'Capacity Backing (Hide)2'!P$9,0)</f>
        <v>0</v>
      </c>
      <c r="Q50" cm="1">
        <f t="array" ref="Q50">IF(INDEX('Capacity Summary'!$H$36:$BG$136,COLUMN(P38),ROW(P38))="x",'Capacity Backing (Hide)2'!Q$9,0)</f>
        <v>0</v>
      </c>
      <c r="R50" cm="1">
        <f t="array" ref="R50">IF(INDEX('Capacity Summary'!$H$36:$BG$136,COLUMN(Q38),ROW(Q38))="x",'Capacity Backing (Hide)2'!R$9,0)</f>
        <v>0</v>
      </c>
      <c r="S50" cm="1">
        <f t="array" ref="S50">IF(INDEX('Capacity Summary'!$H$36:$BG$136,COLUMN(R38),ROW(R38))="x",'Capacity Backing (Hide)2'!S$9,0)</f>
        <v>0</v>
      </c>
      <c r="T50" cm="1">
        <f t="array" ref="T50">IF(INDEX('Capacity Summary'!$H$36:$BG$136,COLUMN(S38),ROW(S38))="x",'Capacity Backing (Hide)2'!T$9,0)</f>
        <v>0</v>
      </c>
      <c r="U50" cm="1">
        <f t="array" ref="U50">IF(INDEX('Capacity Summary'!$H$36:$BG$136,COLUMN(T38),ROW(T38))="x",'Capacity Backing (Hide)2'!U$9,0)</f>
        <v>0</v>
      </c>
      <c r="V50" cm="1">
        <f t="array" ref="V50">IF(INDEX('Capacity Summary'!$H$36:$BG$136,COLUMN(U38),ROW(U38))="x",'Capacity Backing (Hide)2'!V$9,0)</f>
        <v>0</v>
      </c>
      <c r="W50" cm="1">
        <f t="array" ref="W50">IF(INDEX('Capacity Summary'!$H$36:$BG$136,COLUMN(V38),ROW(V38))="x",'Capacity Backing (Hide)2'!W$9,0)</f>
        <v>0</v>
      </c>
      <c r="X50" cm="1">
        <f t="array" ref="X50">IF(INDEX('Capacity Summary'!$H$36:$BG$136,COLUMN(W38),ROW(W38))="x",'Capacity Backing (Hide)2'!X$9,0)</f>
        <v>0</v>
      </c>
      <c r="Y50" cm="1">
        <f t="array" ref="Y50">IF(INDEX('Capacity Summary'!$H$36:$BG$136,COLUMN(X38),ROW(X38))="x",'Capacity Backing (Hide)2'!Y$9,0)</f>
        <v>0</v>
      </c>
      <c r="Z50" cm="1">
        <f t="array" ref="Z50">IF(INDEX('Capacity Summary'!$H$36:$BG$136,COLUMN(Y38),ROW(Y38))="x",'Capacity Backing (Hide)2'!Z$9,0)</f>
        <v>0</v>
      </c>
      <c r="AA50" cm="1">
        <f t="array" ref="AA50">IF(INDEX('Capacity Summary'!$H$36:$BG$136,COLUMN(Z38),ROW(Z38))="x",'Capacity Backing (Hide)2'!AA$9,0)</f>
        <v>0</v>
      </c>
      <c r="AB50" cm="1">
        <f t="array" ref="AB50">IF(INDEX('Capacity Summary'!$H$36:$BG$136,COLUMN(AA38),ROW(AA38))="x",'Capacity Backing (Hide)2'!AB$9,0)</f>
        <v>0</v>
      </c>
      <c r="AC50" cm="1">
        <f t="array" ref="AC50">IF(INDEX('Capacity Summary'!$H$36:$BG$136,COLUMN(AB38),ROW(AB38))="x",'Capacity Backing (Hide)2'!AC$9,0)</f>
        <v>0</v>
      </c>
      <c r="AD50" cm="1">
        <f t="array" ref="AD50">IF(INDEX('Capacity Summary'!$H$36:$BG$136,COLUMN(AC38),ROW(AC38))="x",'Capacity Backing (Hide)2'!AD$9,0)</f>
        <v>0</v>
      </c>
      <c r="AE50" cm="1">
        <f t="array" ref="AE50">IF(INDEX('Capacity Summary'!$H$36:$BG$136,COLUMN(AD38),ROW(AD38))="x",'Capacity Backing (Hide)2'!AE$9,0)</f>
        <v>0</v>
      </c>
      <c r="AF50" cm="1">
        <f t="array" ref="AF50">IF(INDEX('Capacity Summary'!$H$36:$BG$136,COLUMN(AE38),ROW(AE38))="x",'Capacity Backing (Hide)2'!AF$9,0)</f>
        <v>0</v>
      </c>
      <c r="AG50" cm="1">
        <f t="array" ref="AG50">IF(INDEX('Capacity Summary'!$H$36:$BG$136,COLUMN(AF38),ROW(AF38))="x",'Capacity Backing (Hide)2'!AG$9,0)</f>
        <v>0</v>
      </c>
      <c r="AH50" cm="1">
        <f t="array" ref="AH50">IF(INDEX('Capacity Summary'!$H$36:$BG$136,COLUMN(AG38),ROW(AG38))="x",'Capacity Backing (Hide)2'!AH$9,0)</f>
        <v>0</v>
      </c>
      <c r="AI50" cm="1">
        <f t="array" ref="AI50">IF(INDEX('Capacity Summary'!$H$36:$BG$136,COLUMN(AH38),ROW(AH38))="x",'Capacity Backing (Hide)2'!AI$9,0)</f>
        <v>0</v>
      </c>
      <c r="AJ50" cm="1">
        <f t="array" ref="AJ50">IF(INDEX('Capacity Summary'!$H$36:$BG$136,COLUMN(AI38),ROW(AI38))="x",'Capacity Backing (Hide)2'!AJ$9,0)</f>
        <v>0</v>
      </c>
      <c r="AK50" cm="1">
        <f t="array" ref="AK50">IF(INDEX('Capacity Summary'!$H$36:$BG$136,COLUMN(AJ38),ROW(AJ38))="x",'Capacity Backing (Hide)2'!AK$9,0)</f>
        <v>0</v>
      </c>
      <c r="AL50" cm="1">
        <f t="array" ref="AL50">IF(INDEX('Capacity Summary'!$H$36:$BG$136,COLUMN(AK38),ROW(AK38))="x",'Capacity Backing (Hide)2'!AL$9,0)</f>
        <v>0</v>
      </c>
      <c r="AM50" cm="1">
        <f t="array" ref="AM50">IF(INDEX('Capacity Summary'!$H$36:$BG$136,COLUMN(AL38),ROW(AL38))="x",'Capacity Backing (Hide)2'!AM$9,0)</f>
        <v>0</v>
      </c>
      <c r="AN50" cm="1">
        <f t="array" ref="AN50">IF(INDEX('Capacity Summary'!$H$36:$BG$136,COLUMN(AM38),ROW(AM38))="x",'Capacity Backing (Hide)2'!AN$9,0)</f>
        <v>0</v>
      </c>
      <c r="AO50" cm="1">
        <f t="array" ref="AO50">IF(INDEX('Capacity Summary'!$H$36:$BG$136,COLUMN(AN38),ROW(AN38))="x",'Capacity Backing (Hide)2'!AO$9,0)</f>
        <v>0</v>
      </c>
      <c r="AP50" cm="1">
        <f t="array" ref="AP50">IF(INDEX('Capacity Summary'!$H$36:$BG$136,COLUMN(AO38),ROW(AO38))="x",'Capacity Backing (Hide)2'!AP$9,0)</f>
        <v>0</v>
      </c>
      <c r="AQ50" cm="1">
        <f t="array" ref="AQ50">IF(INDEX('Capacity Summary'!$H$36:$BG$136,COLUMN(AP38),ROW(AP38))="x",'Capacity Backing (Hide)2'!AQ$9,0)</f>
        <v>0</v>
      </c>
      <c r="AR50" cm="1">
        <f t="array" ref="AR50">IF(INDEX('Capacity Summary'!$H$36:$BG$136,COLUMN(AQ38),ROW(AQ38))="x",'Capacity Backing (Hide)2'!AR$9,0)</f>
        <v>0</v>
      </c>
      <c r="AS50" cm="1">
        <f t="array" ref="AS50">IF(INDEX('Capacity Summary'!$H$36:$BG$136,COLUMN(AR38),ROW(AR38))="x",'Capacity Backing (Hide)2'!AS$9,0)</f>
        <v>0</v>
      </c>
      <c r="AT50" cm="1">
        <f t="array" ref="AT50">IF(INDEX('Capacity Summary'!$H$36:$BG$136,COLUMN(AS38),ROW(AS38))="x",'Capacity Backing (Hide)2'!AT$9,0)</f>
        <v>0</v>
      </c>
      <c r="AU50" cm="1">
        <f t="array" ref="AU50">IF(INDEX('Capacity Summary'!$H$36:$BG$136,COLUMN(AT38),ROW(AT38))="x",'Capacity Backing (Hide)2'!AU$9,0)</f>
        <v>0</v>
      </c>
      <c r="AV50" cm="1">
        <f t="array" ref="AV50">IF(INDEX('Capacity Summary'!$H$36:$BG$136,COLUMN(AU38),ROW(AU38))="x",'Capacity Backing (Hide)2'!AV$9,0)</f>
        <v>0</v>
      </c>
      <c r="AW50" cm="1">
        <f t="array" ref="AW50">IF(INDEX('Capacity Summary'!$H$36:$BG$136,COLUMN(AV38),ROW(AV38))="x",'Capacity Backing (Hide)2'!AW$9,0)</f>
        <v>0</v>
      </c>
      <c r="AX50" cm="1">
        <f t="array" ref="AX50">IF(INDEX('Capacity Summary'!$H$36:$BG$136,COLUMN(AW38),ROW(AW38))="x",'Capacity Backing (Hide)2'!AX$9,0)</f>
        <v>0</v>
      </c>
      <c r="AY50" cm="1">
        <f t="array" ref="AY50">IF(INDEX('Capacity Summary'!$H$36:$BG$136,COLUMN(AX38),ROW(AX38))="x",'Capacity Backing (Hide)2'!AY$9,0)</f>
        <v>0</v>
      </c>
      <c r="AZ50" cm="1">
        <f t="array" ref="AZ50">IF(INDEX('Capacity Summary'!$H$36:$BG$136,COLUMN(AY38),ROW(AY38))="x",'Capacity Backing (Hide)2'!AZ$9,0)</f>
        <v>0</v>
      </c>
      <c r="BA50" cm="1">
        <f t="array" ref="BA50">IF(INDEX('Capacity Summary'!$H$36:$BG$136,COLUMN(AZ38),ROW(AZ38))="x",'Capacity Backing (Hide)2'!BA$9,0)</f>
        <v>0</v>
      </c>
      <c r="BB50" cm="1">
        <f t="array" ref="BB50">IF(INDEX('Capacity Summary'!$H$36:$BG$136,COLUMN(BA38),ROW(BA38))="x",'Capacity Backing (Hide)2'!BB$9,0)</f>
        <v>0</v>
      </c>
      <c r="BC50" cm="1">
        <f t="array" ref="BC50">IF(INDEX('Capacity Summary'!$H$36:$BG$136,COLUMN(BB38),ROW(BB38))="x",'Capacity Backing (Hide)2'!BC$9,0)</f>
        <v>0</v>
      </c>
      <c r="BD50" cm="1">
        <f t="array" ref="BD50">IF(INDEX('Capacity Summary'!$H$36:$BG$136,COLUMN(BC38),ROW(BC38))="x",'Capacity Backing (Hide)2'!BD$9,0)</f>
        <v>0</v>
      </c>
      <c r="BE50" cm="1">
        <f t="array" ref="BE50">IF(INDEX('Capacity Summary'!$H$36:$BG$136,COLUMN(BD38),ROW(BD38))="x",'Capacity Backing (Hide)2'!BE$9,0)</f>
        <v>0</v>
      </c>
      <c r="BF50" cm="1">
        <f t="array" ref="BF50">IF(INDEX('Capacity Summary'!$H$36:$BG$136,COLUMN(BE38),ROW(BE38))="x",'Capacity Backing (Hide)2'!BF$9,0)</f>
        <v>0</v>
      </c>
      <c r="BG50" cm="1">
        <f t="array" ref="BG50">IF(INDEX('Capacity Summary'!$H$36:$BG$136,COLUMN(BF38),ROW(BF38))="x",'Capacity Backing (Hide)2'!BG$9,0)</f>
        <v>0</v>
      </c>
      <c r="BH50" cm="1">
        <f t="array" ref="BH50">IF(INDEX('Capacity Summary'!$H$36:$BG$136,COLUMN(BG38),ROW(BG38))="x",'Capacity Backing (Hide)2'!BH$9,0)</f>
        <v>0</v>
      </c>
      <c r="BI50" cm="1">
        <f t="array" ref="BI50">IF(INDEX('Capacity Summary'!$H$36:$BG$136,COLUMN(BH38),ROW(BH38))="x",'Capacity Backing (Hide)2'!BI$9,0)</f>
        <v>0</v>
      </c>
      <c r="BJ50" cm="1">
        <f t="array" ref="BJ50">IF(INDEX('Capacity Summary'!$H$36:$BG$136,COLUMN(BI38),ROW(BI38))="x",'Capacity Backing (Hide)2'!BJ$9,0)</f>
        <v>0</v>
      </c>
      <c r="BK50" cm="1">
        <f t="array" ref="BK50">IF(INDEX('Capacity Summary'!$H$36:$BG$136,COLUMN(BJ38),ROW(BJ38))="x",'Capacity Backing (Hide)2'!BK$9,0)</f>
        <v>0</v>
      </c>
      <c r="BL50" cm="1">
        <f t="array" ref="BL50">IF(INDEX('Capacity Summary'!$H$36:$BG$136,COLUMN(BK38),ROW(BK38))="x",'Capacity Backing (Hide)2'!BL$9,0)</f>
        <v>0</v>
      </c>
      <c r="BM50" cm="1">
        <f t="array" ref="BM50">IF(INDEX('Capacity Summary'!$H$36:$BG$136,COLUMN(BL38),ROW(BL38))="x",'Capacity Backing (Hide)2'!BM$9,0)</f>
        <v>0</v>
      </c>
      <c r="BN50" cm="1">
        <f t="array" ref="BN50">IF(INDEX('Capacity Summary'!$H$36:$BG$136,COLUMN(BM38),ROW(BM38))="x",'Capacity Backing (Hide)2'!BN$9,0)</f>
        <v>0</v>
      </c>
      <c r="BO50" cm="1">
        <f t="array" ref="BO50">IF(INDEX('Capacity Summary'!$H$36:$BG$136,COLUMN(BN38),ROW(BN38))="x",'Capacity Backing (Hide)2'!BO$9,0)</f>
        <v>0</v>
      </c>
      <c r="BP50" cm="1">
        <f t="array" ref="BP50">IF(INDEX('Capacity Summary'!$H$36:$BG$136,COLUMN(BO38),ROW(BO38))="x",'Capacity Backing (Hide)2'!BP$9,0)</f>
        <v>0</v>
      </c>
      <c r="BQ50" cm="1">
        <f t="array" ref="BQ50">IF(INDEX('Capacity Summary'!$H$36:$BG$136,COLUMN(BP38),ROW(BP38))="x",'Capacity Backing (Hide)2'!BQ$9,0)</f>
        <v>0</v>
      </c>
      <c r="BR50" cm="1">
        <f t="array" ref="BR50">IF(INDEX('Capacity Summary'!$H$36:$BG$136,COLUMN(BQ38),ROW(BQ38))="x",'Capacity Backing (Hide)2'!BR$9,0)</f>
        <v>0</v>
      </c>
      <c r="BS50" cm="1">
        <f t="array" ref="BS50">IF(INDEX('Capacity Summary'!$H$36:$BG$136,COLUMN(BR38),ROW(BR38))="x",'Capacity Backing (Hide)2'!BS$9,0)</f>
        <v>0</v>
      </c>
      <c r="BT50" cm="1">
        <f t="array" ref="BT50">IF(INDEX('Capacity Summary'!$H$36:$BG$136,COLUMN(BS38),ROW(BS38))="x",'Capacity Backing (Hide)2'!BT$9,0)</f>
        <v>0</v>
      </c>
      <c r="BU50" cm="1">
        <f t="array" ref="BU50">IF(INDEX('Capacity Summary'!$H$36:$BG$136,COLUMN(BT38),ROW(BT38))="x",'Capacity Backing (Hide)2'!BU$9,0)</f>
        <v>0</v>
      </c>
      <c r="BV50" cm="1">
        <f t="array" ref="BV50">IF(INDEX('Capacity Summary'!$H$36:$BG$136,COLUMN(BU38),ROW(BU38))="x",'Capacity Backing (Hide)2'!BV$9,0)</f>
        <v>0</v>
      </c>
      <c r="BW50" cm="1">
        <f t="array" ref="BW50">IF(INDEX('Capacity Summary'!$H$36:$BG$136,COLUMN(BV38),ROW(BV38))="x",'Capacity Backing (Hide)2'!BW$9,0)</f>
        <v>0</v>
      </c>
      <c r="BX50" cm="1">
        <f t="array" ref="BX50">IF(INDEX('Capacity Summary'!$H$36:$BG$136,COLUMN(BW38),ROW(BW38))="x",'Capacity Backing (Hide)2'!BX$9,0)</f>
        <v>0</v>
      </c>
      <c r="BY50" cm="1">
        <f t="array" ref="BY50">IF(INDEX('Capacity Summary'!$H$36:$BG$136,COLUMN(BX38),ROW(BX38))="x",'Capacity Backing (Hide)2'!BY$9,0)</f>
        <v>0</v>
      </c>
      <c r="BZ50" cm="1">
        <f t="array" ref="BZ50">IF(INDEX('Capacity Summary'!$H$36:$BG$136,COLUMN(BY38),ROW(BY38))="x",'Capacity Backing (Hide)2'!BZ$9,0)</f>
        <v>0</v>
      </c>
      <c r="CA50" cm="1">
        <f t="array" ref="CA50">IF(INDEX('Capacity Summary'!$H$36:$BG$136,COLUMN(BZ38),ROW(BZ38))="x",'Capacity Backing (Hide)2'!CA$9,0)</f>
        <v>0</v>
      </c>
      <c r="CB50" cm="1">
        <f t="array" ref="CB50">IF(INDEX('Capacity Summary'!$H$36:$BG$136,COLUMN(CA38),ROW(CA38))="x",'Capacity Backing (Hide)2'!CB$9,0)</f>
        <v>0</v>
      </c>
      <c r="CC50" cm="1">
        <f t="array" ref="CC50">IF(INDEX('Capacity Summary'!$H$36:$BG$136,COLUMN(CB38),ROW(CB38))="x",'Capacity Backing (Hide)2'!CC$9,0)</f>
        <v>0</v>
      </c>
      <c r="CD50" cm="1">
        <f t="array" ref="CD50">IF(INDEX('Capacity Summary'!$H$36:$BG$136,COLUMN(CC38),ROW(CC38))="x",'Capacity Backing (Hide)2'!CD$9,0)</f>
        <v>0</v>
      </c>
      <c r="CE50" cm="1">
        <f t="array" ref="CE50">IF(INDEX('Capacity Summary'!$H$36:$BG$136,COLUMN(CD38),ROW(CD38))="x",'Capacity Backing (Hide)2'!CE$9,0)</f>
        <v>0</v>
      </c>
      <c r="CF50" cm="1">
        <f t="array" ref="CF50">IF(INDEX('Capacity Summary'!$H$36:$BG$136,COLUMN(CE38),ROW(CE38))="x",'Capacity Backing (Hide)2'!CF$9,0)</f>
        <v>0</v>
      </c>
      <c r="CG50" cm="1">
        <f t="array" ref="CG50">IF(INDEX('Capacity Summary'!$H$36:$BG$136,COLUMN(CF38),ROW(CF38))="x",'Capacity Backing (Hide)2'!CG$9,0)</f>
        <v>0</v>
      </c>
      <c r="CH50" cm="1">
        <f t="array" ref="CH50">IF(INDEX('Capacity Summary'!$H$36:$BG$136,COLUMN(CG38),ROW(CG38))="x",'Capacity Backing (Hide)2'!CH$9,0)</f>
        <v>0</v>
      </c>
      <c r="CI50" cm="1">
        <f t="array" ref="CI50">IF(INDEX('Capacity Summary'!$H$36:$BG$136,COLUMN(CH38),ROW(CH38))="x",'Capacity Backing (Hide)2'!CI$9,0)</f>
        <v>0</v>
      </c>
      <c r="CJ50" cm="1">
        <f t="array" ref="CJ50">IF(INDEX('Capacity Summary'!$H$36:$BG$136,COLUMN(CI38),ROW(CI38))="x",'Capacity Backing (Hide)2'!CJ$9,0)</f>
        <v>0</v>
      </c>
      <c r="CK50" cm="1">
        <f t="array" ref="CK50">IF(INDEX('Capacity Summary'!$H$36:$BG$136,COLUMN(CJ38),ROW(CJ38))="x",'Capacity Backing (Hide)2'!CK$9,0)</f>
        <v>0</v>
      </c>
      <c r="CL50" cm="1">
        <f t="array" ref="CL50">IF(INDEX('Capacity Summary'!$H$36:$BG$136,COLUMN(CK38),ROW(CK38))="x",'Capacity Backing (Hide)2'!CL$9,0)</f>
        <v>0</v>
      </c>
      <c r="CM50" cm="1">
        <f t="array" ref="CM50">IF(INDEX('Capacity Summary'!$H$36:$BG$136,COLUMN(CL38),ROW(CL38))="x",'Capacity Backing (Hide)2'!CM$9,0)</f>
        <v>0</v>
      </c>
      <c r="CN50" cm="1">
        <f t="array" ref="CN50">IF(INDEX('Capacity Summary'!$H$36:$BG$136,COLUMN(CM38),ROW(CM38))="x",'Capacity Backing (Hide)2'!CN$9,0)</f>
        <v>0</v>
      </c>
      <c r="CO50" cm="1">
        <f t="array" ref="CO50">IF(INDEX('Capacity Summary'!$H$36:$BG$136,COLUMN(CN38),ROW(CN38))="x",'Capacity Backing (Hide)2'!CO$9,0)</f>
        <v>0</v>
      </c>
      <c r="CP50" cm="1">
        <f t="array" ref="CP50">IF(INDEX('Capacity Summary'!$H$36:$BG$136,COLUMN(CO38),ROW(CO38))="x",'Capacity Backing (Hide)2'!CP$9,0)</f>
        <v>0</v>
      </c>
      <c r="CQ50" cm="1">
        <f t="array" ref="CQ50">IF(INDEX('Capacity Summary'!$H$36:$BG$136,COLUMN(CP38),ROW(CP38))="x",'Capacity Backing (Hide)2'!CQ$9,0)</f>
        <v>0</v>
      </c>
      <c r="CR50" cm="1">
        <f t="array" ref="CR50">IF(INDEX('Capacity Summary'!$H$36:$BG$136,COLUMN(CQ38),ROW(CQ38))="x",'Capacity Backing (Hide)2'!CR$9,0)</f>
        <v>0</v>
      </c>
      <c r="CS50" cm="1">
        <f t="array" ref="CS50">IF(INDEX('Capacity Summary'!$H$36:$BG$136,COLUMN(CR38),ROW(CR38))="x",'Capacity Backing (Hide)2'!CS$9,0)</f>
        <v>0</v>
      </c>
      <c r="CT50" cm="1">
        <f t="array" ref="CT50">IF(INDEX('Capacity Summary'!$H$36:$BG$136,COLUMN(CS38),ROW(CS38))="x",'Capacity Backing (Hide)2'!CT$9,0)</f>
        <v>0</v>
      </c>
      <c r="CU50" cm="1">
        <f t="array" ref="CU50">IF(INDEX('Capacity Summary'!$H$36:$BG$136,COLUMN(CT38),ROW(CT38))="x",'Capacity Backing (Hide)2'!CU$9,0)</f>
        <v>0</v>
      </c>
      <c r="CV50" cm="1">
        <f t="array" ref="CV50">IF(INDEX('Capacity Summary'!$H$36:$BG$136,COLUMN(CU38),ROW(CU38))="x",'Capacity Backing (Hide)2'!CV$9,0)</f>
        <v>0</v>
      </c>
      <c r="CW50" cm="1">
        <f t="array" ref="CW50">IF(INDEX('Capacity Summary'!$H$36:$BG$136,COLUMN(CV38),ROW(CV38))="x",'Capacity Backing (Hide)2'!CW$9,0)</f>
        <v>0</v>
      </c>
    </row>
    <row r="51" spans="1:101" x14ac:dyDescent="0.25">
      <c r="A51" s="2">
        <f ca="1">'Required Capacity (Hide)'!E43</f>
        <v>44494</v>
      </c>
      <c r="B51" cm="1">
        <f t="array" ref="B51">IF(INDEX('Capacity Summary'!$H$36:$BG$136,COLUMN(A39),ROW(A39))="x",'Capacity Backing (Hide)2'!B$9,0)</f>
        <v>0</v>
      </c>
      <c r="C51" cm="1">
        <f t="array" ref="C51">IF(INDEX('Capacity Summary'!$H$36:$BG$136,COLUMN(B39),ROW(B39))="x",'Capacity Backing (Hide)2'!C$9,0)</f>
        <v>0</v>
      </c>
      <c r="D51" cm="1">
        <f t="array" ref="D51">IF(INDEX('Capacity Summary'!$H$36:$BG$136,COLUMN(C39),ROW(C39))="x",'Capacity Backing (Hide)2'!D$9,0)</f>
        <v>0</v>
      </c>
      <c r="E51" cm="1">
        <f t="array" ref="E51">IF(INDEX('Capacity Summary'!$H$36:$BG$136,COLUMN(D39),ROW(D39))="x",'Capacity Backing (Hide)2'!E$9,0)</f>
        <v>0</v>
      </c>
      <c r="F51" cm="1">
        <f t="array" ref="F51">IF(INDEX('Capacity Summary'!$H$36:$BG$136,COLUMN(E39),ROW(E39))="x",'Capacity Backing (Hide)2'!F$9,0)</f>
        <v>0</v>
      </c>
      <c r="G51" cm="1">
        <f t="array" ref="G51">IF(INDEX('Capacity Summary'!$H$36:$BG$136,COLUMN(F39),ROW(F39))="x",'Capacity Backing (Hide)2'!G$9,0)</f>
        <v>0</v>
      </c>
      <c r="H51" cm="1">
        <f t="array" ref="H51">IF(INDEX('Capacity Summary'!$H$36:$BG$136,COLUMN(G39),ROW(G39))="x",'Capacity Backing (Hide)2'!H$9,0)</f>
        <v>0</v>
      </c>
      <c r="I51" cm="1">
        <f t="array" ref="I51">IF(INDEX('Capacity Summary'!$H$36:$BG$136,COLUMN(H39),ROW(H39))="x",'Capacity Backing (Hide)2'!I$9,0)</f>
        <v>0</v>
      </c>
      <c r="J51" cm="1">
        <f t="array" ref="J51">IF(INDEX('Capacity Summary'!$H$36:$BG$136,COLUMN(I39),ROW(I39))="x",'Capacity Backing (Hide)2'!J$9,0)</f>
        <v>0</v>
      </c>
      <c r="K51" cm="1">
        <f t="array" ref="K51">IF(INDEX('Capacity Summary'!$H$36:$BG$136,COLUMN(J39),ROW(J39))="x",'Capacity Backing (Hide)2'!K$9,0)</f>
        <v>0</v>
      </c>
      <c r="L51" cm="1">
        <f t="array" ref="L51">IF(INDEX('Capacity Summary'!$H$36:$BG$136,COLUMN(K39),ROW(K39))="x",'Capacity Backing (Hide)2'!L$9,0)</f>
        <v>0</v>
      </c>
      <c r="M51" cm="1">
        <f t="array" ref="M51">IF(INDEX('Capacity Summary'!$H$36:$BG$136,COLUMN(L39),ROW(L39))="x",'Capacity Backing (Hide)2'!M$9,0)</f>
        <v>0</v>
      </c>
      <c r="N51" cm="1">
        <f t="array" ref="N51">IF(INDEX('Capacity Summary'!$H$36:$BG$136,COLUMN(M39),ROW(M39))="x",'Capacity Backing (Hide)2'!N$9,0)</f>
        <v>0</v>
      </c>
      <c r="O51" cm="1">
        <f t="array" ref="O51">IF(INDEX('Capacity Summary'!$H$36:$BG$136,COLUMN(N39),ROW(N39))="x",'Capacity Backing (Hide)2'!O$9,0)</f>
        <v>0</v>
      </c>
      <c r="P51" cm="1">
        <f t="array" ref="P51">IF(INDEX('Capacity Summary'!$H$36:$BG$136,COLUMN(O39),ROW(O39))="x",'Capacity Backing (Hide)2'!P$9,0)</f>
        <v>0</v>
      </c>
      <c r="Q51" cm="1">
        <f t="array" ref="Q51">IF(INDEX('Capacity Summary'!$H$36:$BG$136,COLUMN(P39),ROW(P39))="x",'Capacity Backing (Hide)2'!Q$9,0)</f>
        <v>0</v>
      </c>
      <c r="R51" cm="1">
        <f t="array" ref="R51">IF(INDEX('Capacity Summary'!$H$36:$BG$136,COLUMN(Q39),ROW(Q39))="x",'Capacity Backing (Hide)2'!R$9,0)</f>
        <v>0</v>
      </c>
      <c r="S51" cm="1">
        <f t="array" ref="S51">IF(INDEX('Capacity Summary'!$H$36:$BG$136,COLUMN(R39),ROW(R39))="x",'Capacity Backing (Hide)2'!S$9,0)</f>
        <v>0</v>
      </c>
      <c r="T51" cm="1">
        <f t="array" ref="T51">IF(INDEX('Capacity Summary'!$H$36:$BG$136,COLUMN(S39),ROW(S39))="x",'Capacity Backing (Hide)2'!T$9,0)</f>
        <v>0</v>
      </c>
      <c r="U51" cm="1">
        <f t="array" ref="U51">IF(INDEX('Capacity Summary'!$H$36:$BG$136,COLUMN(T39),ROW(T39))="x",'Capacity Backing (Hide)2'!U$9,0)</f>
        <v>0</v>
      </c>
      <c r="V51" cm="1">
        <f t="array" ref="V51">IF(INDEX('Capacity Summary'!$H$36:$BG$136,COLUMN(U39),ROW(U39))="x",'Capacity Backing (Hide)2'!V$9,0)</f>
        <v>0</v>
      </c>
      <c r="W51" cm="1">
        <f t="array" ref="W51">IF(INDEX('Capacity Summary'!$H$36:$BG$136,COLUMN(V39),ROW(V39))="x",'Capacity Backing (Hide)2'!W$9,0)</f>
        <v>0</v>
      </c>
      <c r="X51" cm="1">
        <f t="array" ref="X51">IF(INDEX('Capacity Summary'!$H$36:$BG$136,COLUMN(W39),ROW(W39))="x",'Capacity Backing (Hide)2'!X$9,0)</f>
        <v>0</v>
      </c>
      <c r="Y51" cm="1">
        <f t="array" ref="Y51">IF(INDEX('Capacity Summary'!$H$36:$BG$136,COLUMN(X39),ROW(X39))="x",'Capacity Backing (Hide)2'!Y$9,0)</f>
        <v>0</v>
      </c>
      <c r="Z51" cm="1">
        <f t="array" ref="Z51">IF(INDEX('Capacity Summary'!$H$36:$BG$136,COLUMN(Y39),ROW(Y39))="x",'Capacity Backing (Hide)2'!Z$9,0)</f>
        <v>0</v>
      </c>
      <c r="AA51" cm="1">
        <f t="array" ref="AA51">IF(INDEX('Capacity Summary'!$H$36:$BG$136,COLUMN(Z39),ROW(Z39))="x",'Capacity Backing (Hide)2'!AA$9,0)</f>
        <v>0</v>
      </c>
      <c r="AB51" cm="1">
        <f t="array" ref="AB51">IF(INDEX('Capacity Summary'!$H$36:$BG$136,COLUMN(AA39),ROW(AA39))="x",'Capacity Backing (Hide)2'!AB$9,0)</f>
        <v>0</v>
      </c>
      <c r="AC51" cm="1">
        <f t="array" ref="AC51">IF(INDEX('Capacity Summary'!$H$36:$BG$136,COLUMN(AB39),ROW(AB39))="x",'Capacity Backing (Hide)2'!AC$9,0)</f>
        <v>0</v>
      </c>
      <c r="AD51" cm="1">
        <f t="array" ref="AD51">IF(INDEX('Capacity Summary'!$H$36:$BG$136,COLUMN(AC39),ROW(AC39))="x",'Capacity Backing (Hide)2'!AD$9,0)</f>
        <v>0</v>
      </c>
      <c r="AE51" cm="1">
        <f t="array" ref="AE51">IF(INDEX('Capacity Summary'!$H$36:$BG$136,COLUMN(AD39),ROW(AD39))="x",'Capacity Backing (Hide)2'!AE$9,0)</f>
        <v>0</v>
      </c>
      <c r="AF51" cm="1">
        <f t="array" ref="AF51">IF(INDEX('Capacity Summary'!$H$36:$BG$136,COLUMN(AE39),ROW(AE39))="x",'Capacity Backing (Hide)2'!AF$9,0)</f>
        <v>0</v>
      </c>
      <c r="AG51" cm="1">
        <f t="array" ref="AG51">IF(INDEX('Capacity Summary'!$H$36:$BG$136,COLUMN(AF39),ROW(AF39))="x",'Capacity Backing (Hide)2'!AG$9,0)</f>
        <v>0</v>
      </c>
      <c r="AH51" cm="1">
        <f t="array" ref="AH51">IF(INDEX('Capacity Summary'!$H$36:$BG$136,COLUMN(AG39),ROW(AG39))="x",'Capacity Backing (Hide)2'!AH$9,0)</f>
        <v>0</v>
      </c>
      <c r="AI51" cm="1">
        <f t="array" ref="AI51">IF(INDEX('Capacity Summary'!$H$36:$BG$136,COLUMN(AH39),ROW(AH39))="x",'Capacity Backing (Hide)2'!AI$9,0)</f>
        <v>0</v>
      </c>
      <c r="AJ51" cm="1">
        <f t="array" ref="AJ51">IF(INDEX('Capacity Summary'!$H$36:$BG$136,COLUMN(AI39),ROW(AI39))="x",'Capacity Backing (Hide)2'!AJ$9,0)</f>
        <v>0</v>
      </c>
      <c r="AK51" cm="1">
        <f t="array" ref="AK51">IF(INDEX('Capacity Summary'!$H$36:$BG$136,COLUMN(AJ39),ROW(AJ39))="x",'Capacity Backing (Hide)2'!AK$9,0)</f>
        <v>0</v>
      </c>
      <c r="AL51" cm="1">
        <f t="array" ref="AL51">IF(INDEX('Capacity Summary'!$H$36:$BG$136,COLUMN(AK39),ROW(AK39))="x",'Capacity Backing (Hide)2'!AL$9,0)</f>
        <v>0</v>
      </c>
      <c r="AM51" cm="1">
        <f t="array" ref="AM51">IF(INDEX('Capacity Summary'!$H$36:$BG$136,COLUMN(AL39),ROW(AL39))="x",'Capacity Backing (Hide)2'!AM$9,0)</f>
        <v>0</v>
      </c>
      <c r="AN51" cm="1">
        <f t="array" ref="AN51">IF(INDEX('Capacity Summary'!$H$36:$BG$136,COLUMN(AM39),ROW(AM39))="x",'Capacity Backing (Hide)2'!AN$9,0)</f>
        <v>0</v>
      </c>
      <c r="AO51" cm="1">
        <f t="array" ref="AO51">IF(INDEX('Capacity Summary'!$H$36:$BG$136,COLUMN(AN39),ROW(AN39))="x",'Capacity Backing (Hide)2'!AO$9,0)</f>
        <v>0</v>
      </c>
      <c r="AP51" cm="1">
        <f t="array" ref="AP51">IF(INDEX('Capacity Summary'!$H$36:$BG$136,COLUMN(AO39),ROW(AO39))="x",'Capacity Backing (Hide)2'!AP$9,0)</f>
        <v>0</v>
      </c>
      <c r="AQ51" cm="1">
        <f t="array" ref="AQ51">IF(INDEX('Capacity Summary'!$H$36:$BG$136,COLUMN(AP39),ROW(AP39))="x",'Capacity Backing (Hide)2'!AQ$9,0)</f>
        <v>0</v>
      </c>
      <c r="AR51" cm="1">
        <f t="array" ref="AR51">IF(INDEX('Capacity Summary'!$H$36:$BG$136,COLUMN(AQ39),ROW(AQ39))="x",'Capacity Backing (Hide)2'!AR$9,0)</f>
        <v>0</v>
      </c>
      <c r="AS51" cm="1">
        <f t="array" ref="AS51">IF(INDEX('Capacity Summary'!$H$36:$BG$136,COLUMN(AR39),ROW(AR39))="x",'Capacity Backing (Hide)2'!AS$9,0)</f>
        <v>0</v>
      </c>
      <c r="AT51" cm="1">
        <f t="array" ref="AT51">IF(INDEX('Capacity Summary'!$H$36:$BG$136,COLUMN(AS39),ROW(AS39))="x",'Capacity Backing (Hide)2'!AT$9,0)</f>
        <v>0</v>
      </c>
      <c r="AU51" cm="1">
        <f t="array" ref="AU51">IF(INDEX('Capacity Summary'!$H$36:$BG$136,COLUMN(AT39),ROW(AT39))="x",'Capacity Backing (Hide)2'!AU$9,0)</f>
        <v>0</v>
      </c>
      <c r="AV51" cm="1">
        <f t="array" ref="AV51">IF(INDEX('Capacity Summary'!$H$36:$BG$136,COLUMN(AU39),ROW(AU39))="x",'Capacity Backing (Hide)2'!AV$9,0)</f>
        <v>0</v>
      </c>
      <c r="AW51" cm="1">
        <f t="array" ref="AW51">IF(INDEX('Capacity Summary'!$H$36:$BG$136,COLUMN(AV39),ROW(AV39))="x",'Capacity Backing (Hide)2'!AW$9,0)</f>
        <v>0</v>
      </c>
      <c r="AX51" cm="1">
        <f t="array" ref="AX51">IF(INDEX('Capacity Summary'!$H$36:$BG$136,COLUMN(AW39),ROW(AW39))="x",'Capacity Backing (Hide)2'!AX$9,0)</f>
        <v>0</v>
      </c>
      <c r="AY51" cm="1">
        <f t="array" ref="AY51">IF(INDEX('Capacity Summary'!$H$36:$BG$136,COLUMN(AX39),ROW(AX39))="x",'Capacity Backing (Hide)2'!AY$9,0)</f>
        <v>0</v>
      </c>
      <c r="AZ51" cm="1">
        <f t="array" ref="AZ51">IF(INDEX('Capacity Summary'!$H$36:$BG$136,COLUMN(AY39),ROW(AY39))="x",'Capacity Backing (Hide)2'!AZ$9,0)</f>
        <v>0</v>
      </c>
      <c r="BA51" cm="1">
        <f t="array" ref="BA51">IF(INDEX('Capacity Summary'!$H$36:$BG$136,COLUMN(AZ39),ROW(AZ39))="x",'Capacity Backing (Hide)2'!BA$9,0)</f>
        <v>0</v>
      </c>
      <c r="BB51" cm="1">
        <f t="array" ref="BB51">IF(INDEX('Capacity Summary'!$H$36:$BG$136,COLUMN(BA39),ROW(BA39))="x",'Capacity Backing (Hide)2'!BB$9,0)</f>
        <v>0</v>
      </c>
      <c r="BC51" cm="1">
        <f t="array" ref="BC51">IF(INDEX('Capacity Summary'!$H$36:$BG$136,COLUMN(BB39),ROW(BB39))="x",'Capacity Backing (Hide)2'!BC$9,0)</f>
        <v>0</v>
      </c>
      <c r="BD51" cm="1">
        <f t="array" ref="BD51">IF(INDEX('Capacity Summary'!$H$36:$BG$136,COLUMN(BC39),ROW(BC39))="x",'Capacity Backing (Hide)2'!BD$9,0)</f>
        <v>0</v>
      </c>
      <c r="BE51" cm="1">
        <f t="array" ref="BE51">IF(INDEX('Capacity Summary'!$H$36:$BG$136,COLUMN(BD39),ROW(BD39))="x",'Capacity Backing (Hide)2'!BE$9,0)</f>
        <v>0</v>
      </c>
      <c r="BF51" cm="1">
        <f t="array" ref="BF51">IF(INDEX('Capacity Summary'!$H$36:$BG$136,COLUMN(BE39),ROW(BE39))="x",'Capacity Backing (Hide)2'!BF$9,0)</f>
        <v>0</v>
      </c>
      <c r="BG51" cm="1">
        <f t="array" ref="BG51">IF(INDEX('Capacity Summary'!$H$36:$BG$136,COLUMN(BF39),ROW(BF39))="x",'Capacity Backing (Hide)2'!BG$9,0)</f>
        <v>0</v>
      </c>
      <c r="BH51" cm="1">
        <f t="array" ref="BH51">IF(INDEX('Capacity Summary'!$H$36:$BG$136,COLUMN(BG39),ROW(BG39))="x",'Capacity Backing (Hide)2'!BH$9,0)</f>
        <v>0</v>
      </c>
      <c r="BI51" cm="1">
        <f t="array" ref="BI51">IF(INDEX('Capacity Summary'!$H$36:$BG$136,COLUMN(BH39),ROW(BH39))="x",'Capacity Backing (Hide)2'!BI$9,0)</f>
        <v>0</v>
      </c>
      <c r="BJ51" cm="1">
        <f t="array" ref="BJ51">IF(INDEX('Capacity Summary'!$H$36:$BG$136,COLUMN(BI39),ROW(BI39))="x",'Capacity Backing (Hide)2'!BJ$9,0)</f>
        <v>0</v>
      </c>
      <c r="BK51" cm="1">
        <f t="array" ref="BK51">IF(INDEX('Capacity Summary'!$H$36:$BG$136,COLUMN(BJ39),ROW(BJ39))="x",'Capacity Backing (Hide)2'!BK$9,0)</f>
        <v>0</v>
      </c>
      <c r="BL51" cm="1">
        <f t="array" ref="BL51">IF(INDEX('Capacity Summary'!$H$36:$BG$136,COLUMN(BK39),ROW(BK39))="x",'Capacity Backing (Hide)2'!BL$9,0)</f>
        <v>0</v>
      </c>
      <c r="BM51" cm="1">
        <f t="array" ref="BM51">IF(INDEX('Capacity Summary'!$H$36:$BG$136,COLUMN(BL39),ROW(BL39))="x",'Capacity Backing (Hide)2'!BM$9,0)</f>
        <v>0</v>
      </c>
      <c r="BN51" cm="1">
        <f t="array" ref="BN51">IF(INDEX('Capacity Summary'!$H$36:$BG$136,COLUMN(BM39),ROW(BM39))="x",'Capacity Backing (Hide)2'!BN$9,0)</f>
        <v>0</v>
      </c>
      <c r="BO51" cm="1">
        <f t="array" ref="BO51">IF(INDEX('Capacity Summary'!$H$36:$BG$136,COLUMN(BN39),ROW(BN39))="x",'Capacity Backing (Hide)2'!BO$9,0)</f>
        <v>0</v>
      </c>
      <c r="BP51" cm="1">
        <f t="array" ref="BP51">IF(INDEX('Capacity Summary'!$H$36:$BG$136,COLUMN(BO39),ROW(BO39))="x",'Capacity Backing (Hide)2'!BP$9,0)</f>
        <v>0</v>
      </c>
      <c r="BQ51" cm="1">
        <f t="array" ref="BQ51">IF(INDEX('Capacity Summary'!$H$36:$BG$136,COLUMN(BP39),ROW(BP39))="x",'Capacity Backing (Hide)2'!BQ$9,0)</f>
        <v>0</v>
      </c>
      <c r="BR51" cm="1">
        <f t="array" ref="BR51">IF(INDEX('Capacity Summary'!$H$36:$BG$136,COLUMN(BQ39),ROW(BQ39))="x",'Capacity Backing (Hide)2'!BR$9,0)</f>
        <v>0</v>
      </c>
      <c r="BS51" cm="1">
        <f t="array" ref="BS51">IF(INDEX('Capacity Summary'!$H$36:$BG$136,COLUMN(BR39),ROW(BR39))="x",'Capacity Backing (Hide)2'!BS$9,0)</f>
        <v>0</v>
      </c>
      <c r="BT51" cm="1">
        <f t="array" ref="BT51">IF(INDEX('Capacity Summary'!$H$36:$BG$136,COLUMN(BS39),ROW(BS39))="x",'Capacity Backing (Hide)2'!BT$9,0)</f>
        <v>0</v>
      </c>
      <c r="BU51" cm="1">
        <f t="array" ref="BU51">IF(INDEX('Capacity Summary'!$H$36:$BG$136,COLUMN(BT39),ROW(BT39))="x",'Capacity Backing (Hide)2'!BU$9,0)</f>
        <v>0</v>
      </c>
      <c r="BV51" cm="1">
        <f t="array" ref="BV51">IF(INDEX('Capacity Summary'!$H$36:$BG$136,COLUMN(BU39),ROW(BU39))="x",'Capacity Backing (Hide)2'!BV$9,0)</f>
        <v>0</v>
      </c>
      <c r="BW51" cm="1">
        <f t="array" ref="BW51">IF(INDEX('Capacity Summary'!$H$36:$BG$136,COLUMN(BV39),ROW(BV39))="x",'Capacity Backing (Hide)2'!BW$9,0)</f>
        <v>0</v>
      </c>
      <c r="BX51" cm="1">
        <f t="array" ref="BX51">IF(INDEX('Capacity Summary'!$H$36:$BG$136,COLUMN(BW39),ROW(BW39))="x",'Capacity Backing (Hide)2'!BX$9,0)</f>
        <v>0</v>
      </c>
      <c r="BY51" cm="1">
        <f t="array" ref="BY51">IF(INDEX('Capacity Summary'!$H$36:$BG$136,COLUMN(BX39),ROW(BX39))="x",'Capacity Backing (Hide)2'!BY$9,0)</f>
        <v>0</v>
      </c>
      <c r="BZ51" cm="1">
        <f t="array" ref="BZ51">IF(INDEX('Capacity Summary'!$H$36:$BG$136,COLUMN(BY39),ROW(BY39))="x",'Capacity Backing (Hide)2'!BZ$9,0)</f>
        <v>0</v>
      </c>
      <c r="CA51" cm="1">
        <f t="array" ref="CA51">IF(INDEX('Capacity Summary'!$H$36:$BG$136,COLUMN(BZ39),ROW(BZ39))="x",'Capacity Backing (Hide)2'!CA$9,0)</f>
        <v>0</v>
      </c>
      <c r="CB51" cm="1">
        <f t="array" ref="CB51">IF(INDEX('Capacity Summary'!$H$36:$BG$136,COLUMN(CA39),ROW(CA39))="x",'Capacity Backing (Hide)2'!CB$9,0)</f>
        <v>0</v>
      </c>
      <c r="CC51" cm="1">
        <f t="array" ref="CC51">IF(INDEX('Capacity Summary'!$H$36:$BG$136,COLUMN(CB39),ROW(CB39))="x",'Capacity Backing (Hide)2'!CC$9,0)</f>
        <v>0</v>
      </c>
      <c r="CD51" cm="1">
        <f t="array" ref="CD51">IF(INDEX('Capacity Summary'!$H$36:$BG$136,COLUMN(CC39),ROW(CC39))="x",'Capacity Backing (Hide)2'!CD$9,0)</f>
        <v>0</v>
      </c>
      <c r="CE51" cm="1">
        <f t="array" ref="CE51">IF(INDEX('Capacity Summary'!$H$36:$BG$136,COLUMN(CD39),ROW(CD39))="x",'Capacity Backing (Hide)2'!CE$9,0)</f>
        <v>0</v>
      </c>
      <c r="CF51" cm="1">
        <f t="array" ref="CF51">IF(INDEX('Capacity Summary'!$H$36:$BG$136,COLUMN(CE39),ROW(CE39))="x",'Capacity Backing (Hide)2'!CF$9,0)</f>
        <v>0</v>
      </c>
      <c r="CG51" cm="1">
        <f t="array" ref="CG51">IF(INDEX('Capacity Summary'!$H$36:$BG$136,COLUMN(CF39),ROW(CF39))="x",'Capacity Backing (Hide)2'!CG$9,0)</f>
        <v>0</v>
      </c>
      <c r="CH51" cm="1">
        <f t="array" ref="CH51">IF(INDEX('Capacity Summary'!$H$36:$BG$136,COLUMN(CG39),ROW(CG39))="x",'Capacity Backing (Hide)2'!CH$9,0)</f>
        <v>0</v>
      </c>
      <c r="CI51" cm="1">
        <f t="array" ref="CI51">IF(INDEX('Capacity Summary'!$H$36:$BG$136,COLUMN(CH39),ROW(CH39))="x",'Capacity Backing (Hide)2'!CI$9,0)</f>
        <v>0</v>
      </c>
      <c r="CJ51" cm="1">
        <f t="array" ref="CJ51">IF(INDEX('Capacity Summary'!$H$36:$BG$136,COLUMN(CI39),ROW(CI39))="x",'Capacity Backing (Hide)2'!CJ$9,0)</f>
        <v>0</v>
      </c>
      <c r="CK51" cm="1">
        <f t="array" ref="CK51">IF(INDEX('Capacity Summary'!$H$36:$BG$136,COLUMN(CJ39),ROW(CJ39))="x",'Capacity Backing (Hide)2'!CK$9,0)</f>
        <v>0</v>
      </c>
      <c r="CL51" cm="1">
        <f t="array" ref="CL51">IF(INDEX('Capacity Summary'!$H$36:$BG$136,COLUMN(CK39),ROW(CK39))="x",'Capacity Backing (Hide)2'!CL$9,0)</f>
        <v>0</v>
      </c>
      <c r="CM51" cm="1">
        <f t="array" ref="CM51">IF(INDEX('Capacity Summary'!$H$36:$BG$136,COLUMN(CL39),ROW(CL39))="x",'Capacity Backing (Hide)2'!CM$9,0)</f>
        <v>0</v>
      </c>
      <c r="CN51" cm="1">
        <f t="array" ref="CN51">IF(INDEX('Capacity Summary'!$H$36:$BG$136,COLUMN(CM39),ROW(CM39))="x",'Capacity Backing (Hide)2'!CN$9,0)</f>
        <v>0</v>
      </c>
      <c r="CO51" cm="1">
        <f t="array" ref="CO51">IF(INDEX('Capacity Summary'!$H$36:$BG$136,COLUMN(CN39),ROW(CN39))="x",'Capacity Backing (Hide)2'!CO$9,0)</f>
        <v>0</v>
      </c>
      <c r="CP51" cm="1">
        <f t="array" ref="CP51">IF(INDEX('Capacity Summary'!$H$36:$BG$136,COLUMN(CO39),ROW(CO39))="x",'Capacity Backing (Hide)2'!CP$9,0)</f>
        <v>0</v>
      </c>
      <c r="CQ51" cm="1">
        <f t="array" ref="CQ51">IF(INDEX('Capacity Summary'!$H$36:$BG$136,COLUMN(CP39),ROW(CP39))="x",'Capacity Backing (Hide)2'!CQ$9,0)</f>
        <v>0</v>
      </c>
      <c r="CR51" cm="1">
        <f t="array" ref="CR51">IF(INDEX('Capacity Summary'!$H$36:$BG$136,COLUMN(CQ39),ROW(CQ39))="x",'Capacity Backing (Hide)2'!CR$9,0)</f>
        <v>0</v>
      </c>
      <c r="CS51" cm="1">
        <f t="array" ref="CS51">IF(INDEX('Capacity Summary'!$H$36:$BG$136,COLUMN(CR39),ROW(CR39))="x",'Capacity Backing (Hide)2'!CS$9,0)</f>
        <v>0</v>
      </c>
      <c r="CT51" cm="1">
        <f t="array" ref="CT51">IF(INDEX('Capacity Summary'!$H$36:$BG$136,COLUMN(CS39),ROW(CS39))="x",'Capacity Backing (Hide)2'!CT$9,0)</f>
        <v>0</v>
      </c>
      <c r="CU51" cm="1">
        <f t="array" ref="CU51">IF(INDEX('Capacity Summary'!$H$36:$BG$136,COLUMN(CT39),ROW(CT39))="x",'Capacity Backing (Hide)2'!CU$9,0)</f>
        <v>0</v>
      </c>
      <c r="CV51" cm="1">
        <f t="array" ref="CV51">IF(INDEX('Capacity Summary'!$H$36:$BG$136,COLUMN(CU39),ROW(CU39))="x",'Capacity Backing (Hide)2'!CV$9,0)</f>
        <v>0</v>
      </c>
      <c r="CW51" cm="1">
        <f t="array" ref="CW51">IF(INDEX('Capacity Summary'!$H$36:$BG$136,COLUMN(CV39),ROW(CV39))="x",'Capacity Backing (Hide)2'!CW$9,0)</f>
        <v>0</v>
      </c>
    </row>
    <row r="52" spans="1:101" x14ac:dyDescent="0.25">
      <c r="A52" s="2">
        <f ca="1">'Required Capacity (Hide)'!E44</f>
        <v>44501</v>
      </c>
      <c r="B52" cm="1">
        <f t="array" ref="B52">IF(INDEX('Capacity Summary'!$H$36:$BG$136,COLUMN(A40),ROW(A40))="x",'Capacity Backing (Hide)2'!B$9,0)</f>
        <v>0</v>
      </c>
      <c r="C52" cm="1">
        <f t="array" ref="C52">IF(INDEX('Capacity Summary'!$H$36:$BG$136,COLUMN(B40),ROW(B40))="x",'Capacity Backing (Hide)2'!C$9,0)</f>
        <v>0</v>
      </c>
      <c r="D52" cm="1">
        <f t="array" ref="D52">IF(INDEX('Capacity Summary'!$H$36:$BG$136,COLUMN(C40),ROW(C40))="x",'Capacity Backing (Hide)2'!D$9,0)</f>
        <v>0</v>
      </c>
      <c r="E52" cm="1">
        <f t="array" ref="E52">IF(INDEX('Capacity Summary'!$H$36:$BG$136,COLUMN(D40),ROW(D40))="x",'Capacity Backing (Hide)2'!E$9,0)</f>
        <v>0</v>
      </c>
      <c r="F52" cm="1">
        <f t="array" ref="F52">IF(INDEX('Capacity Summary'!$H$36:$BG$136,COLUMN(E40),ROW(E40))="x",'Capacity Backing (Hide)2'!F$9,0)</f>
        <v>0</v>
      </c>
      <c r="G52" cm="1">
        <f t="array" ref="G52">IF(INDEX('Capacity Summary'!$H$36:$BG$136,COLUMN(F40),ROW(F40))="x",'Capacity Backing (Hide)2'!G$9,0)</f>
        <v>0</v>
      </c>
      <c r="H52" cm="1">
        <f t="array" ref="H52">IF(INDEX('Capacity Summary'!$H$36:$BG$136,COLUMN(G40),ROW(G40))="x",'Capacity Backing (Hide)2'!H$9,0)</f>
        <v>0</v>
      </c>
      <c r="I52" cm="1">
        <f t="array" ref="I52">IF(INDEX('Capacity Summary'!$H$36:$BG$136,COLUMN(H40),ROW(H40))="x",'Capacity Backing (Hide)2'!I$9,0)</f>
        <v>0</v>
      </c>
      <c r="J52" cm="1">
        <f t="array" ref="J52">IF(INDEX('Capacity Summary'!$H$36:$BG$136,COLUMN(I40),ROW(I40))="x",'Capacity Backing (Hide)2'!J$9,0)</f>
        <v>0</v>
      </c>
      <c r="K52" cm="1">
        <f t="array" ref="K52">IF(INDEX('Capacity Summary'!$H$36:$BG$136,COLUMN(J40),ROW(J40))="x",'Capacity Backing (Hide)2'!K$9,0)</f>
        <v>0</v>
      </c>
      <c r="L52" cm="1">
        <f t="array" ref="L52">IF(INDEX('Capacity Summary'!$H$36:$BG$136,COLUMN(K40),ROW(K40))="x",'Capacity Backing (Hide)2'!L$9,0)</f>
        <v>0</v>
      </c>
      <c r="M52" cm="1">
        <f t="array" ref="M52">IF(INDEX('Capacity Summary'!$H$36:$BG$136,COLUMN(L40),ROW(L40))="x",'Capacity Backing (Hide)2'!M$9,0)</f>
        <v>0</v>
      </c>
      <c r="N52" cm="1">
        <f t="array" ref="N52">IF(INDEX('Capacity Summary'!$H$36:$BG$136,COLUMN(M40),ROW(M40))="x",'Capacity Backing (Hide)2'!N$9,0)</f>
        <v>0</v>
      </c>
      <c r="O52" cm="1">
        <f t="array" ref="O52">IF(INDEX('Capacity Summary'!$H$36:$BG$136,COLUMN(N40),ROW(N40))="x",'Capacity Backing (Hide)2'!O$9,0)</f>
        <v>0</v>
      </c>
      <c r="P52" cm="1">
        <f t="array" ref="P52">IF(INDEX('Capacity Summary'!$H$36:$BG$136,COLUMN(O40),ROW(O40))="x",'Capacity Backing (Hide)2'!P$9,0)</f>
        <v>0</v>
      </c>
      <c r="Q52" cm="1">
        <f t="array" ref="Q52">IF(INDEX('Capacity Summary'!$H$36:$BG$136,COLUMN(P40),ROW(P40))="x",'Capacity Backing (Hide)2'!Q$9,0)</f>
        <v>0</v>
      </c>
      <c r="R52" cm="1">
        <f t="array" ref="R52">IF(INDEX('Capacity Summary'!$H$36:$BG$136,COLUMN(Q40),ROW(Q40))="x",'Capacity Backing (Hide)2'!R$9,0)</f>
        <v>0</v>
      </c>
      <c r="S52" cm="1">
        <f t="array" ref="S52">IF(INDEX('Capacity Summary'!$H$36:$BG$136,COLUMN(R40),ROW(R40))="x",'Capacity Backing (Hide)2'!S$9,0)</f>
        <v>0</v>
      </c>
      <c r="T52" cm="1">
        <f t="array" ref="T52">IF(INDEX('Capacity Summary'!$H$36:$BG$136,COLUMN(S40),ROW(S40))="x",'Capacity Backing (Hide)2'!T$9,0)</f>
        <v>0</v>
      </c>
      <c r="U52" cm="1">
        <f t="array" ref="U52">IF(INDEX('Capacity Summary'!$H$36:$BG$136,COLUMN(T40),ROW(T40))="x",'Capacity Backing (Hide)2'!U$9,0)</f>
        <v>0</v>
      </c>
      <c r="V52" cm="1">
        <f t="array" ref="V52">IF(INDEX('Capacity Summary'!$H$36:$BG$136,COLUMN(U40),ROW(U40))="x",'Capacity Backing (Hide)2'!V$9,0)</f>
        <v>0</v>
      </c>
      <c r="W52" cm="1">
        <f t="array" ref="W52">IF(INDEX('Capacity Summary'!$H$36:$BG$136,COLUMN(V40),ROW(V40))="x",'Capacity Backing (Hide)2'!W$9,0)</f>
        <v>0</v>
      </c>
      <c r="X52" cm="1">
        <f t="array" ref="X52">IF(INDEX('Capacity Summary'!$H$36:$BG$136,COLUMN(W40),ROW(W40))="x",'Capacity Backing (Hide)2'!X$9,0)</f>
        <v>0</v>
      </c>
      <c r="Y52" cm="1">
        <f t="array" ref="Y52">IF(INDEX('Capacity Summary'!$H$36:$BG$136,COLUMN(X40),ROW(X40))="x",'Capacity Backing (Hide)2'!Y$9,0)</f>
        <v>0</v>
      </c>
      <c r="Z52" cm="1">
        <f t="array" ref="Z52">IF(INDEX('Capacity Summary'!$H$36:$BG$136,COLUMN(Y40),ROW(Y40))="x",'Capacity Backing (Hide)2'!Z$9,0)</f>
        <v>0</v>
      </c>
      <c r="AA52" cm="1">
        <f t="array" ref="AA52">IF(INDEX('Capacity Summary'!$H$36:$BG$136,COLUMN(Z40),ROW(Z40))="x",'Capacity Backing (Hide)2'!AA$9,0)</f>
        <v>0</v>
      </c>
      <c r="AB52" cm="1">
        <f t="array" ref="AB52">IF(INDEX('Capacity Summary'!$H$36:$BG$136,COLUMN(AA40),ROW(AA40))="x",'Capacity Backing (Hide)2'!AB$9,0)</f>
        <v>0</v>
      </c>
      <c r="AC52" cm="1">
        <f t="array" ref="AC52">IF(INDEX('Capacity Summary'!$H$36:$BG$136,COLUMN(AB40),ROW(AB40))="x",'Capacity Backing (Hide)2'!AC$9,0)</f>
        <v>0</v>
      </c>
      <c r="AD52" cm="1">
        <f t="array" ref="AD52">IF(INDEX('Capacity Summary'!$H$36:$BG$136,COLUMN(AC40),ROW(AC40))="x",'Capacity Backing (Hide)2'!AD$9,0)</f>
        <v>0</v>
      </c>
      <c r="AE52" cm="1">
        <f t="array" ref="AE52">IF(INDEX('Capacity Summary'!$H$36:$BG$136,COLUMN(AD40),ROW(AD40))="x",'Capacity Backing (Hide)2'!AE$9,0)</f>
        <v>0</v>
      </c>
      <c r="AF52" cm="1">
        <f t="array" ref="AF52">IF(INDEX('Capacity Summary'!$H$36:$BG$136,COLUMN(AE40),ROW(AE40))="x",'Capacity Backing (Hide)2'!AF$9,0)</f>
        <v>0</v>
      </c>
      <c r="AG52" cm="1">
        <f t="array" ref="AG52">IF(INDEX('Capacity Summary'!$H$36:$BG$136,COLUMN(AF40),ROW(AF40))="x",'Capacity Backing (Hide)2'!AG$9,0)</f>
        <v>0</v>
      </c>
      <c r="AH52" cm="1">
        <f t="array" ref="AH52">IF(INDEX('Capacity Summary'!$H$36:$BG$136,COLUMN(AG40),ROW(AG40))="x",'Capacity Backing (Hide)2'!AH$9,0)</f>
        <v>0</v>
      </c>
      <c r="AI52" cm="1">
        <f t="array" ref="AI52">IF(INDEX('Capacity Summary'!$H$36:$BG$136,COLUMN(AH40),ROW(AH40))="x",'Capacity Backing (Hide)2'!AI$9,0)</f>
        <v>0</v>
      </c>
      <c r="AJ52" cm="1">
        <f t="array" ref="AJ52">IF(INDEX('Capacity Summary'!$H$36:$BG$136,COLUMN(AI40),ROW(AI40))="x",'Capacity Backing (Hide)2'!AJ$9,0)</f>
        <v>0</v>
      </c>
      <c r="AK52" cm="1">
        <f t="array" ref="AK52">IF(INDEX('Capacity Summary'!$H$36:$BG$136,COLUMN(AJ40),ROW(AJ40))="x",'Capacity Backing (Hide)2'!AK$9,0)</f>
        <v>0</v>
      </c>
      <c r="AL52" cm="1">
        <f t="array" ref="AL52">IF(INDEX('Capacity Summary'!$H$36:$BG$136,COLUMN(AK40),ROW(AK40))="x",'Capacity Backing (Hide)2'!AL$9,0)</f>
        <v>0</v>
      </c>
      <c r="AM52" cm="1">
        <f t="array" ref="AM52">IF(INDEX('Capacity Summary'!$H$36:$BG$136,COLUMN(AL40),ROW(AL40))="x",'Capacity Backing (Hide)2'!AM$9,0)</f>
        <v>0</v>
      </c>
      <c r="AN52" cm="1">
        <f t="array" ref="AN52">IF(INDEX('Capacity Summary'!$H$36:$BG$136,COLUMN(AM40),ROW(AM40))="x",'Capacity Backing (Hide)2'!AN$9,0)</f>
        <v>0</v>
      </c>
      <c r="AO52" cm="1">
        <f t="array" ref="AO52">IF(INDEX('Capacity Summary'!$H$36:$BG$136,COLUMN(AN40),ROW(AN40))="x",'Capacity Backing (Hide)2'!AO$9,0)</f>
        <v>0</v>
      </c>
      <c r="AP52" cm="1">
        <f t="array" ref="AP52">IF(INDEX('Capacity Summary'!$H$36:$BG$136,COLUMN(AO40),ROW(AO40))="x",'Capacity Backing (Hide)2'!AP$9,0)</f>
        <v>0</v>
      </c>
      <c r="AQ52" cm="1">
        <f t="array" ref="AQ52">IF(INDEX('Capacity Summary'!$H$36:$BG$136,COLUMN(AP40),ROW(AP40))="x",'Capacity Backing (Hide)2'!AQ$9,0)</f>
        <v>0</v>
      </c>
      <c r="AR52" cm="1">
        <f t="array" ref="AR52">IF(INDEX('Capacity Summary'!$H$36:$BG$136,COLUMN(AQ40),ROW(AQ40))="x",'Capacity Backing (Hide)2'!AR$9,0)</f>
        <v>0</v>
      </c>
      <c r="AS52" cm="1">
        <f t="array" ref="AS52">IF(INDEX('Capacity Summary'!$H$36:$BG$136,COLUMN(AR40),ROW(AR40))="x",'Capacity Backing (Hide)2'!AS$9,0)</f>
        <v>0</v>
      </c>
      <c r="AT52" cm="1">
        <f t="array" ref="AT52">IF(INDEX('Capacity Summary'!$H$36:$BG$136,COLUMN(AS40),ROW(AS40))="x",'Capacity Backing (Hide)2'!AT$9,0)</f>
        <v>0</v>
      </c>
      <c r="AU52" cm="1">
        <f t="array" ref="AU52">IF(INDEX('Capacity Summary'!$H$36:$BG$136,COLUMN(AT40),ROW(AT40))="x",'Capacity Backing (Hide)2'!AU$9,0)</f>
        <v>0</v>
      </c>
      <c r="AV52" cm="1">
        <f t="array" ref="AV52">IF(INDEX('Capacity Summary'!$H$36:$BG$136,COLUMN(AU40),ROW(AU40))="x",'Capacity Backing (Hide)2'!AV$9,0)</f>
        <v>0</v>
      </c>
      <c r="AW52" cm="1">
        <f t="array" ref="AW52">IF(INDEX('Capacity Summary'!$H$36:$BG$136,COLUMN(AV40),ROW(AV40))="x",'Capacity Backing (Hide)2'!AW$9,0)</f>
        <v>0</v>
      </c>
      <c r="AX52" cm="1">
        <f t="array" ref="AX52">IF(INDEX('Capacity Summary'!$H$36:$BG$136,COLUMN(AW40),ROW(AW40))="x",'Capacity Backing (Hide)2'!AX$9,0)</f>
        <v>0</v>
      </c>
      <c r="AY52" cm="1">
        <f t="array" ref="AY52">IF(INDEX('Capacity Summary'!$H$36:$BG$136,COLUMN(AX40),ROW(AX40))="x",'Capacity Backing (Hide)2'!AY$9,0)</f>
        <v>0</v>
      </c>
      <c r="AZ52" cm="1">
        <f t="array" ref="AZ52">IF(INDEX('Capacity Summary'!$H$36:$BG$136,COLUMN(AY40),ROW(AY40))="x",'Capacity Backing (Hide)2'!AZ$9,0)</f>
        <v>0</v>
      </c>
      <c r="BA52" cm="1">
        <f t="array" ref="BA52">IF(INDEX('Capacity Summary'!$H$36:$BG$136,COLUMN(AZ40),ROW(AZ40))="x",'Capacity Backing (Hide)2'!BA$9,0)</f>
        <v>0</v>
      </c>
      <c r="BB52" cm="1">
        <f t="array" ref="BB52">IF(INDEX('Capacity Summary'!$H$36:$BG$136,COLUMN(BA40),ROW(BA40))="x",'Capacity Backing (Hide)2'!BB$9,0)</f>
        <v>0</v>
      </c>
      <c r="BC52" cm="1">
        <f t="array" ref="BC52">IF(INDEX('Capacity Summary'!$H$36:$BG$136,COLUMN(BB40),ROW(BB40))="x",'Capacity Backing (Hide)2'!BC$9,0)</f>
        <v>0</v>
      </c>
      <c r="BD52" cm="1">
        <f t="array" ref="BD52">IF(INDEX('Capacity Summary'!$H$36:$BG$136,COLUMN(BC40),ROW(BC40))="x",'Capacity Backing (Hide)2'!BD$9,0)</f>
        <v>0</v>
      </c>
      <c r="BE52" cm="1">
        <f t="array" ref="BE52">IF(INDEX('Capacity Summary'!$H$36:$BG$136,COLUMN(BD40),ROW(BD40))="x",'Capacity Backing (Hide)2'!BE$9,0)</f>
        <v>0</v>
      </c>
      <c r="BF52" cm="1">
        <f t="array" ref="BF52">IF(INDEX('Capacity Summary'!$H$36:$BG$136,COLUMN(BE40),ROW(BE40))="x",'Capacity Backing (Hide)2'!BF$9,0)</f>
        <v>0</v>
      </c>
      <c r="BG52" cm="1">
        <f t="array" ref="BG52">IF(INDEX('Capacity Summary'!$H$36:$BG$136,COLUMN(BF40),ROW(BF40))="x",'Capacity Backing (Hide)2'!BG$9,0)</f>
        <v>0</v>
      </c>
      <c r="BH52" cm="1">
        <f t="array" ref="BH52">IF(INDEX('Capacity Summary'!$H$36:$BG$136,COLUMN(BG40),ROW(BG40))="x",'Capacity Backing (Hide)2'!BH$9,0)</f>
        <v>0</v>
      </c>
      <c r="BI52" cm="1">
        <f t="array" ref="BI52">IF(INDEX('Capacity Summary'!$H$36:$BG$136,COLUMN(BH40),ROW(BH40))="x",'Capacity Backing (Hide)2'!BI$9,0)</f>
        <v>0</v>
      </c>
      <c r="BJ52" cm="1">
        <f t="array" ref="BJ52">IF(INDEX('Capacity Summary'!$H$36:$BG$136,COLUMN(BI40),ROW(BI40))="x",'Capacity Backing (Hide)2'!BJ$9,0)</f>
        <v>0</v>
      </c>
      <c r="BK52" cm="1">
        <f t="array" ref="BK52">IF(INDEX('Capacity Summary'!$H$36:$BG$136,COLUMN(BJ40),ROW(BJ40))="x",'Capacity Backing (Hide)2'!BK$9,0)</f>
        <v>0</v>
      </c>
      <c r="BL52" cm="1">
        <f t="array" ref="BL52">IF(INDEX('Capacity Summary'!$H$36:$BG$136,COLUMN(BK40),ROW(BK40))="x",'Capacity Backing (Hide)2'!BL$9,0)</f>
        <v>0</v>
      </c>
      <c r="BM52" cm="1">
        <f t="array" ref="BM52">IF(INDEX('Capacity Summary'!$H$36:$BG$136,COLUMN(BL40),ROW(BL40))="x",'Capacity Backing (Hide)2'!BM$9,0)</f>
        <v>0</v>
      </c>
      <c r="BN52" cm="1">
        <f t="array" ref="BN52">IF(INDEX('Capacity Summary'!$H$36:$BG$136,COLUMN(BM40),ROW(BM40))="x",'Capacity Backing (Hide)2'!BN$9,0)</f>
        <v>0</v>
      </c>
      <c r="BO52" cm="1">
        <f t="array" ref="BO52">IF(INDEX('Capacity Summary'!$H$36:$BG$136,COLUMN(BN40),ROW(BN40))="x",'Capacity Backing (Hide)2'!BO$9,0)</f>
        <v>0</v>
      </c>
      <c r="BP52" cm="1">
        <f t="array" ref="BP52">IF(INDEX('Capacity Summary'!$H$36:$BG$136,COLUMN(BO40),ROW(BO40))="x",'Capacity Backing (Hide)2'!BP$9,0)</f>
        <v>0</v>
      </c>
      <c r="BQ52" cm="1">
        <f t="array" ref="BQ52">IF(INDEX('Capacity Summary'!$H$36:$BG$136,COLUMN(BP40),ROW(BP40))="x",'Capacity Backing (Hide)2'!BQ$9,0)</f>
        <v>0</v>
      </c>
      <c r="BR52" cm="1">
        <f t="array" ref="BR52">IF(INDEX('Capacity Summary'!$H$36:$BG$136,COLUMN(BQ40),ROW(BQ40))="x",'Capacity Backing (Hide)2'!BR$9,0)</f>
        <v>0</v>
      </c>
      <c r="BS52" cm="1">
        <f t="array" ref="BS52">IF(INDEX('Capacity Summary'!$H$36:$BG$136,COLUMN(BR40),ROW(BR40))="x",'Capacity Backing (Hide)2'!BS$9,0)</f>
        <v>0</v>
      </c>
      <c r="BT52" cm="1">
        <f t="array" ref="BT52">IF(INDEX('Capacity Summary'!$H$36:$BG$136,COLUMN(BS40),ROW(BS40))="x",'Capacity Backing (Hide)2'!BT$9,0)</f>
        <v>0</v>
      </c>
      <c r="BU52" cm="1">
        <f t="array" ref="BU52">IF(INDEX('Capacity Summary'!$H$36:$BG$136,COLUMN(BT40),ROW(BT40))="x",'Capacity Backing (Hide)2'!BU$9,0)</f>
        <v>0</v>
      </c>
      <c r="BV52" cm="1">
        <f t="array" ref="BV52">IF(INDEX('Capacity Summary'!$H$36:$BG$136,COLUMN(BU40),ROW(BU40))="x",'Capacity Backing (Hide)2'!BV$9,0)</f>
        <v>0</v>
      </c>
      <c r="BW52" cm="1">
        <f t="array" ref="BW52">IF(INDEX('Capacity Summary'!$H$36:$BG$136,COLUMN(BV40),ROW(BV40))="x",'Capacity Backing (Hide)2'!BW$9,0)</f>
        <v>0</v>
      </c>
      <c r="BX52" cm="1">
        <f t="array" ref="BX52">IF(INDEX('Capacity Summary'!$H$36:$BG$136,COLUMN(BW40),ROW(BW40))="x",'Capacity Backing (Hide)2'!BX$9,0)</f>
        <v>0</v>
      </c>
      <c r="BY52" cm="1">
        <f t="array" ref="BY52">IF(INDEX('Capacity Summary'!$H$36:$BG$136,COLUMN(BX40),ROW(BX40))="x",'Capacity Backing (Hide)2'!BY$9,0)</f>
        <v>0</v>
      </c>
      <c r="BZ52" cm="1">
        <f t="array" ref="BZ52">IF(INDEX('Capacity Summary'!$H$36:$BG$136,COLUMN(BY40),ROW(BY40))="x",'Capacity Backing (Hide)2'!BZ$9,0)</f>
        <v>0</v>
      </c>
      <c r="CA52" cm="1">
        <f t="array" ref="CA52">IF(INDEX('Capacity Summary'!$H$36:$BG$136,COLUMN(BZ40),ROW(BZ40))="x",'Capacity Backing (Hide)2'!CA$9,0)</f>
        <v>0</v>
      </c>
      <c r="CB52" cm="1">
        <f t="array" ref="CB52">IF(INDEX('Capacity Summary'!$H$36:$BG$136,COLUMN(CA40),ROW(CA40))="x",'Capacity Backing (Hide)2'!CB$9,0)</f>
        <v>0</v>
      </c>
      <c r="CC52" cm="1">
        <f t="array" ref="CC52">IF(INDEX('Capacity Summary'!$H$36:$BG$136,COLUMN(CB40),ROW(CB40))="x",'Capacity Backing (Hide)2'!CC$9,0)</f>
        <v>0</v>
      </c>
      <c r="CD52" cm="1">
        <f t="array" ref="CD52">IF(INDEX('Capacity Summary'!$H$36:$BG$136,COLUMN(CC40),ROW(CC40))="x",'Capacity Backing (Hide)2'!CD$9,0)</f>
        <v>0</v>
      </c>
      <c r="CE52" cm="1">
        <f t="array" ref="CE52">IF(INDEX('Capacity Summary'!$H$36:$BG$136,COLUMN(CD40),ROW(CD40))="x",'Capacity Backing (Hide)2'!CE$9,0)</f>
        <v>0</v>
      </c>
      <c r="CF52" cm="1">
        <f t="array" ref="CF52">IF(INDEX('Capacity Summary'!$H$36:$BG$136,COLUMN(CE40),ROW(CE40))="x",'Capacity Backing (Hide)2'!CF$9,0)</f>
        <v>0</v>
      </c>
      <c r="CG52" cm="1">
        <f t="array" ref="CG52">IF(INDEX('Capacity Summary'!$H$36:$BG$136,COLUMN(CF40),ROW(CF40))="x",'Capacity Backing (Hide)2'!CG$9,0)</f>
        <v>0</v>
      </c>
      <c r="CH52" cm="1">
        <f t="array" ref="CH52">IF(INDEX('Capacity Summary'!$H$36:$BG$136,COLUMN(CG40),ROW(CG40))="x",'Capacity Backing (Hide)2'!CH$9,0)</f>
        <v>0</v>
      </c>
      <c r="CI52" cm="1">
        <f t="array" ref="CI52">IF(INDEX('Capacity Summary'!$H$36:$BG$136,COLUMN(CH40),ROW(CH40))="x",'Capacity Backing (Hide)2'!CI$9,0)</f>
        <v>0</v>
      </c>
      <c r="CJ52" cm="1">
        <f t="array" ref="CJ52">IF(INDEX('Capacity Summary'!$H$36:$BG$136,COLUMN(CI40),ROW(CI40))="x",'Capacity Backing (Hide)2'!CJ$9,0)</f>
        <v>0</v>
      </c>
      <c r="CK52" cm="1">
        <f t="array" ref="CK52">IF(INDEX('Capacity Summary'!$H$36:$BG$136,COLUMN(CJ40),ROW(CJ40))="x",'Capacity Backing (Hide)2'!CK$9,0)</f>
        <v>0</v>
      </c>
      <c r="CL52" cm="1">
        <f t="array" ref="CL52">IF(INDEX('Capacity Summary'!$H$36:$BG$136,COLUMN(CK40),ROW(CK40))="x",'Capacity Backing (Hide)2'!CL$9,0)</f>
        <v>0</v>
      </c>
      <c r="CM52" cm="1">
        <f t="array" ref="CM52">IF(INDEX('Capacity Summary'!$H$36:$BG$136,COLUMN(CL40),ROW(CL40))="x",'Capacity Backing (Hide)2'!CM$9,0)</f>
        <v>0</v>
      </c>
      <c r="CN52" cm="1">
        <f t="array" ref="CN52">IF(INDEX('Capacity Summary'!$H$36:$BG$136,COLUMN(CM40),ROW(CM40))="x",'Capacity Backing (Hide)2'!CN$9,0)</f>
        <v>0</v>
      </c>
      <c r="CO52" cm="1">
        <f t="array" ref="CO52">IF(INDEX('Capacity Summary'!$H$36:$BG$136,COLUMN(CN40),ROW(CN40))="x",'Capacity Backing (Hide)2'!CO$9,0)</f>
        <v>0</v>
      </c>
      <c r="CP52" cm="1">
        <f t="array" ref="CP52">IF(INDEX('Capacity Summary'!$H$36:$BG$136,COLUMN(CO40),ROW(CO40))="x",'Capacity Backing (Hide)2'!CP$9,0)</f>
        <v>0</v>
      </c>
      <c r="CQ52" cm="1">
        <f t="array" ref="CQ52">IF(INDEX('Capacity Summary'!$H$36:$BG$136,COLUMN(CP40),ROW(CP40))="x",'Capacity Backing (Hide)2'!CQ$9,0)</f>
        <v>0</v>
      </c>
      <c r="CR52" cm="1">
        <f t="array" ref="CR52">IF(INDEX('Capacity Summary'!$H$36:$BG$136,COLUMN(CQ40),ROW(CQ40))="x",'Capacity Backing (Hide)2'!CR$9,0)</f>
        <v>0</v>
      </c>
      <c r="CS52" cm="1">
        <f t="array" ref="CS52">IF(INDEX('Capacity Summary'!$H$36:$BG$136,COLUMN(CR40),ROW(CR40))="x",'Capacity Backing (Hide)2'!CS$9,0)</f>
        <v>0</v>
      </c>
      <c r="CT52" cm="1">
        <f t="array" ref="CT52">IF(INDEX('Capacity Summary'!$H$36:$BG$136,COLUMN(CS40),ROW(CS40))="x",'Capacity Backing (Hide)2'!CT$9,0)</f>
        <v>0</v>
      </c>
      <c r="CU52" cm="1">
        <f t="array" ref="CU52">IF(INDEX('Capacity Summary'!$H$36:$BG$136,COLUMN(CT40),ROW(CT40))="x",'Capacity Backing (Hide)2'!CU$9,0)</f>
        <v>0</v>
      </c>
      <c r="CV52" cm="1">
        <f t="array" ref="CV52">IF(INDEX('Capacity Summary'!$H$36:$BG$136,COLUMN(CU40),ROW(CU40))="x",'Capacity Backing (Hide)2'!CV$9,0)</f>
        <v>0</v>
      </c>
      <c r="CW52" cm="1">
        <f t="array" ref="CW52">IF(INDEX('Capacity Summary'!$H$36:$BG$136,COLUMN(CV40),ROW(CV40))="x",'Capacity Backing (Hide)2'!CW$9,0)</f>
        <v>0</v>
      </c>
    </row>
    <row r="53" spans="1:101" x14ac:dyDescent="0.25">
      <c r="A53" s="2">
        <f ca="1">'Required Capacity (Hide)'!E45</f>
        <v>44508</v>
      </c>
      <c r="B53" cm="1">
        <f t="array" ref="B53">IF(INDEX('Capacity Summary'!$H$36:$BG$136,COLUMN(A41),ROW(A41))="x",'Capacity Backing (Hide)2'!B$9,0)</f>
        <v>0</v>
      </c>
      <c r="C53" cm="1">
        <f t="array" ref="C53">IF(INDEX('Capacity Summary'!$H$36:$BG$136,COLUMN(B41),ROW(B41))="x",'Capacity Backing (Hide)2'!C$9,0)</f>
        <v>0</v>
      </c>
      <c r="D53" cm="1">
        <f t="array" ref="D53">IF(INDEX('Capacity Summary'!$H$36:$BG$136,COLUMN(C41),ROW(C41))="x",'Capacity Backing (Hide)2'!D$9,0)</f>
        <v>0</v>
      </c>
      <c r="E53" cm="1">
        <f t="array" ref="E53">IF(INDEX('Capacity Summary'!$H$36:$BG$136,COLUMN(D41),ROW(D41))="x",'Capacity Backing (Hide)2'!E$9,0)</f>
        <v>0</v>
      </c>
      <c r="F53" cm="1">
        <f t="array" ref="F53">IF(INDEX('Capacity Summary'!$H$36:$BG$136,COLUMN(E41),ROW(E41))="x",'Capacity Backing (Hide)2'!F$9,0)</f>
        <v>0</v>
      </c>
      <c r="G53" cm="1">
        <f t="array" ref="G53">IF(INDEX('Capacity Summary'!$H$36:$BG$136,COLUMN(F41),ROW(F41))="x",'Capacity Backing (Hide)2'!G$9,0)</f>
        <v>0</v>
      </c>
      <c r="H53" cm="1">
        <f t="array" ref="H53">IF(INDEX('Capacity Summary'!$H$36:$BG$136,COLUMN(G41),ROW(G41))="x",'Capacity Backing (Hide)2'!H$9,0)</f>
        <v>0</v>
      </c>
      <c r="I53" cm="1">
        <f t="array" ref="I53">IF(INDEX('Capacity Summary'!$H$36:$BG$136,COLUMN(H41),ROW(H41))="x",'Capacity Backing (Hide)2'!I$9,0)</f>
        <v>0</v>
      </c>
      <c r="J53" cm="1">
        <f t="array" ref="J53">IF(INDEX('Capacity Summary'!$H$36:$BG$136,COLUMN(I41),ROW(I41))="x",'Capacity Backing (Hide)2'!J$9,0)</f>
        <v>0</v>
      </c>
      <c r="K53" cm="1">
        <f t="array" ref="K53">IF(INDEX('Capacity Summary'!$H$36:$BG$136,COLUMN(J41),ROW(J41))="x",'Capacity Backing (Hide)2'!K$9,0)</f>
        <v>0</v>
      </c>
      <c r="L53" cm="1">
        <f t="array" ref="L53">IF(INDEX('Capacity Summary'!$H$36:$BG$136,COLUMN(K41),ROW(K41))="x",'Capacity Backing (Hide)2'!L$9,0)</f>
        <v>0</v>
      </c>
      <c r="M53" cm="1">
        <f t="array" ref="M53">IF(INDEX('Capacity Summary'!$H$36:$BG$136,COLUMN(L41),ROW(L41))="x",'Capacity Backing (Hide)2'!M$9,0)</f>
        <v>0</v>
      </c>
      <c r="N53" cm="1">
        <f t="array" ref="N53">IF(INDEX('Capacity Summary'!$H$36:$BG$136,COLUMN(M41),ROW(M41))="x",'Capacity Backing (Hide)2'!N$9,0)</f>
        <v>0</v>
      </c>
      <c r="O53" cm="1">
        <f t="array" ref="O53">IF(INDEX('Capacity Summary'!$H$36:$BG$136,COLUMN(N41),ROW(N41))="x",'Capacity Backing (Hide)2'!O$9,0)</f>
        <v>0</v>
      </c>
      <c r="P53" cm="1">
        <f t="array" ref="P53">IF(INDEX('Capacity Summary'!$H$36:$BG$136,COLUMN(O41),ROW(O41))="x",'Capacity Backing (Hide)2'!P$9,0)</f>
        <v>0</v>
      </c>
      <c r="Q53" cm="1">
        <f t="array" ref="Q53">IF(INDEX('Capacity Summary'!$H$36:$BG$136,COLUMN(P41),ROW(P41))="x",'Capacity Backing (Hide)2'!Q$9,0)</f>
        <v>0</v>
      </c>
      <c r="R53" cm="1">
        <f t="array" ref="R53">IF(INDEX('Capacity Summary'!$H$36:$BG$136,COLUMN(Q41),ROW(Q41))="x",'Capacity Backing (Hide)2'!R$9,0)</f>
        <v>0</v>
      </c>
      <c r="S53" cm="1">
        <f t="array" ref="S53">IF(INDEX('Capacity Summary'!$H$36:$BG$136,COLUMN(R41),ROW(R41))="x",'Capacity Backing (Hide)2'!S$9,0)</f>
        <v>0</v>
      </c>
      <c r="T53" cm="1">
        <f t="array" ref="T53">IF(INDEX('Capacity Summary'!$H$36:$BG$136,COLUMN(S41),ROW(S41))="x",'Capacity Backing (Hide)2'!T$9,0)</f>
        <v>0</v>
      </c>
      <c r="U53" cm="1">
        <f t="array" ref="U53">IF(INDEX('Capacity Summary'!$H$36:$BG$136,COLUMN(T41),ROW(T41))="x",'Capacity Backing (Hide)2'!U$9,0)</f>
        <v>0</v>
      </c>
      <c r="V53" cm="1">
        <f t="array" ref="V53">IF(INDEX('Capacity Summary'!$H$36:$BG$136,COLUMN(U41),ROW(U41))="x",'Capacity Backing (Hide)2'!V$9,0)</f>
        <v>0</v>
      </c>
      <c r="W53" cm="1">
        <f t="array" ref="W53">IF(INDEX('Capacity Summary'!$H$36:$BG$136,COLUMN(V41),ROW(V41))="x",'Capacity Backing (Hide)2'!W$9,0)</f>
        <v>0</v>
      </c>
      <c r="X53" cm="1">
        <f t="array" ref="X53">IF(INDEX('Capacity Summary'!$H$36:$BG$136,COLUMN(W41),ROW(W41))="x",'Capacity Backing (Hide)2'!X$9,0)</f>
        <v>0</v>
      </c>
      <c r="Y53" cm="1">
        <f t="array" ref="Y53">IF(INDEX('Capacity Summary'!$H$36:$BG$136,COLUMN(X41),ROW(X41))="x",'Capacity Backing (Hide)2'!Y$9,0)</f>
        <v>0</v>
      </c>
      <c r="Z53" cm="1">
        <f t="array" ref="Z53">IF(INDEX('Capacity Summary'!$H$36:$BG$136,COLUMN(Y41),ROW(Y41))="x",'Capacity Backing (Hide)2'!Z$9,0)</f>
        <v>0</v>
      </c>
      <c r="AA53" cm="1">
        <f t="array" ref="AA53">IF(INDEX('Capacity Summary'!$H$36:$BG$136,COLUMN(Z41),ROW(Z41))="x",'Capacity Backing (Hide)2'!AA$9,0)</f>
        <v>0</v>
      </c>
      <c r="AB53" cm="1">
        <f t="array" ref="AB53">IF(INDEX('Capacity Summary'!$H$36:$BG$136,COLUMN(AA41),ROW(AA41))="x",'Capacity Backing (Hide)2'!AB$9,0)</f>
        <v>0</v>
      </c>
      <c r="AC53" cm="1">
        <f t="array" ref="AC53">IF(INDEX('Capacity Summary'!$H$36:$BG$136,COLUMN(AB41),ROW(AB41))="x",'Capacity Backing (Hide)2'!AC$9,0)</f>
        <v>0</v>
      </c>
      <c r="AD53" cm="1">
        <f t="array" ref="AD53">IF(INDEX('Capacity Summary'!$H$36:$BG$136,COLUMN(AC41),ROW(AC41))="x",'Capacity Backing (Hide)2'!AD$9,0)</f>
        <v>0</v>
      </c>
      <c r="AE53" cm="1">
        <f t="array" ref="AE53">IF(INDEX('Capacity Summary'!$H$36:$BG$136,COLUMN(AD41),ROW(AD41))="x",'Capacity Backing (Hide)2'!AE$9,0)</f>
        <v>0</v>
      </c>
      <c r="AF53" cm="1">
        <f t="array" ref="AF53">IF(INDEX('Capacity Summary'!$H$36:$BG$136,COLUMN(AE41),ROW(AE41))="x",'Capacity Backing (Hide)2'!AF$9,0)</f>
        <v>0</v>
      </c>
      <c r="AG53" cm="1">
        <f t="array" ref="AG53">IF(INDEX('Capacity Summary'!$H$36:$BG$136,COLUMN(AF41),ROW(AF41))="x",'Capacity Backing (Hide)2'!AG$9,0)</f>
        <v>0</v>
      </c>
      <c r="AH53" cm="1">
        <f t="array" ref="AH53">IF(INDEX('Capacity Summary'!$H$36:$BG$136,COLUMN(AG41),ROW(AG41))="x",'Capacity Backing (Hide)2'!AH$9,0)</f>
        <v>0</v>
      </c>
      <c r="AI53" cm="1">
        <f t="array" ref="AI53">IF(INDEX('Capacity Summary'!$H$36:$BG$136,COLUMN(AH41),ROW(AH41))="x",'Capacity Backing (Hide)2'!AI$9,0)</f>
        <v>0</v>
      </c>
      <c r="AJ53" cm="1">
        <f t="array" ref="AJ53">IF(INDEX('Capacity Summary'!$H$36:$BG$136,COLUMN(AI41),ROW(AI41))="x",'Capacity Backing (Hide)2'!AJ$9,0)</f>
        <v>0</v>
      </c>
      <c r="AK53" cm="1">
        <f t="array" ref="AK53">IF(INDEX('Capacity Summary'!$H$36:$BG$136,COLUMN(AJ41),ROW(AJ41))="x",'Capacity Backing (Hide)2'!AK$9,0)</f>
        <v>0</v>
      </c>
      <c r="AL53" cm="1">
        <f t="array" ref="AL53">IF(INDEX('Capacity Summary'!$H$36:$BG$136,COLUMN(AK41),ROW(AK41))="x",'Capacity Backing (Hide)2'!AL$9,0)</f>
        <v>0</v>
      </c>
      <c r="AM53" cm="1">
        <f t="array" ref="AM53">IF(INDEX('Capacity Summary'!$H$36:$BG$136,COLUMN(AL41),ROW(AL41))="x",'Capacity Backing (Hide)2'!AM$9,0)</f>
        <v>0</v>
      </c>
      <c r="AN53" cm="1">
        <f t="array" ref="AN53">IF(INDEX('Capacity Summary'!$H$36:$BG$136,COLUMN(AM41),ROW(AM41))="x",'Capacity Backing (Hide)2'!AN$9,0)</f>
        <v>0</v>
      </c>
      <c r="AO53" cm="1">
        <f t="array" ref="AO53">IF(INDEX('Capacity Summary'!$H$36:$BG$136,COLUMN(AN41),ROW(AN41))="x",'Capacity Backing (Hide)2'!AO$9,0)</f>
        <v>0</v>
      </c>
      <c r="AP53" cm="1">
        <f t="array" ref="AP53">IF(INDEX('Capacity Summary'!$H$36:$BG$136,COLUMN(AO41),ROW(AO41))="x",'Capacity Backing (Hide)2'!AP$9,0)</f>
        <v>0</v>
      </c>
      <c r="AQ53" cm="1">
        <f t="array" ref="AQ53">IF(INDEX('Capacity Summary'!$H$36:$BG$136,COLUMN(AP41),ROW(AP41))="x",'Capacity Backing (Hide)2'!AQ$9,0)</f>
        <v>0</v>
      </c>
      <c r="AR53" cm="1">
        <f t="array" ref="AR53">IF(INDEX('Capacity Summary'!$H$36:$BG$136,COLUMN(AQ41),ROW(AQ41))="x",'Capacity Backing (Hide)2'!AR$9,0)</f>
        <v>0</v>
      </c>
      <c r="AS53" cm="1">
        <f t="array" ref="AS53">IF(INDEX('Capacity Summary'!$H$36:$BG$136,COLUMN(AR41),ROW(AR41))="x",'Capacity Backing (Hide)2'!AS$9,0)</f>
        <v>0</v>
      </c>
      <c r="AT53" cm="1">
        <f t="array" ref="AT53">IF(INDEX('Capacity Summary'!$H$36:$BG$136,COLUMN(AS41),ROW(AS41))="x",'Capacity Backing (Hide)2'!AT$9,0)</f>
        <v>0</v>
      </c>
      <c r="AU53" cm="1">
        <f t="array" ref="AU53">IF(INDEX('Capacity Summary'!$H$36:$BG$136,COLUMN(AT41),ROW(AT41))="x",'Capacity Backing (Hide)2'!AU$9,0)</f>
        <v>0</v>
      </c>
      <c r="AV53" cm="1">
        <f t="array" ref="AV53">IF(INDEX('Capacity Summary'!$H$36:$BG$136,COLUMN(AU41),ROW(AU41))="x",'Capacity Backing (Hide)2'!AV$9,0)</f>
        <v>0</v>
      </c>
      <c r="AW53" cm="1">
        <f t="array" ref="AW53">IF(INDEX('Capacity Summary'!$H$36:$BG$136,COLUMN(AV41),ROW(AV41))="x",'Capacity Backing (Hide)2'!AW$9,0)</f>
        <v>0</v>
      </c>
      <c r="AX53" cm="1">
        <f t="array" ref="AX53">IF(INDEX('Capacity Summary'!$H$36:$BG$136,COLUMN(AW41),ROW(AW41))="x",'Capacity Backing (Hide)2'!AX$9,0)</f>
        <v>0</v>
      </c>
      <c r="AY53" cm="1">
        <f t="array" ref="AY53">IF(INDEX('Capacity Summary'!$H$36:$BG$136,COLUMN(AX41),ROW(AX41))="x",'Capacity Backing (Hide)2'!AY$9,0)</f>
        <v>0</v>
      </c>
      <c r="AZ53" cm="1">
        <f t="array" ref="AZ53">IF(INDEX('Capacity Summary'!$H$36:$BG$136,COLUMN(AY41),ROW(AY41))="x",'Capacity Backing (Hide)2'!AZ$9,0)</f>
        <v>0</v>
      </c>
      <c r="BA53" cm="1">
        <f t="array" ref="BA53">IF(INDEX('Capacity Summary'!$H$36:$BG$136,COLUMN(AZ41),ROW(AZ41))="x",'Capacity Backing (Hide)2'!BA$9,0)</f>
        <v>0</v>
      </c>
      <c r="BB53" cm="1">
        <f t="array" ref="BB53">IF(INDEX('Capacity Summary'!$H$36:$BG$136,COLUMN(BA41),ROW(BA41))="x",'Capacity Backing (Hide)2'!BB$9,0)</f>
        <v>0</v>
      </c>
      <c r="BC53" cm="1">
        <f t="array" ref="BC53">IF(INDEX('Capacity Summary'!$H$36:$BG$136,COLUMN(BB41),ROW(BB41))="x",'Capacity Backing (Hide)2'!BC$9,0)</f>
        <v>0</v>
      </c>
      <c r="BD53" cm="1">
        <f t="array" ref="BD53">IF(INDEX('Capacity Summary'!$H$36:$BG$136,COLUMN(BC41),ROW(BC41))="x",'Capacity Backing (Hide)2'!BD$9,0)</f>
        <v>0</v>
      </c>
      <c r="BE53" cm="1">
        <f t="array" ref="BE53">IF(INDEX('Capacity Summary'!$H$36:$BG$136,COLUMN(BD41),ROW(BD41))="x",'Capacity Backing (Hide)2'!BE$9,0)</f>
        <v>0</v>
      </c>
      <c r="BF53" cm="1">
        <f t="array" ref="BF53">IF(INDEX('Capacity Summary'!$H$36:$BG$136,COLUMN(BE41),ROW(BE41))="x",'Capacity Backing (Hide)2'!BF$9,0)</f>
        <v>0</v>
      </c>
      <c r="BG53" cm="1">
        <f t="array" ref="BG53">IF(INDEX('Capacity Summary'!$H$36:$BG$136,COLUMN(BF41),ROW(BF41))="x",'Capacity Backing (Hide)2'!BG$9,0)</f>
        <v>0</v>
      </c>
      <c r="BH53" cm="1">
        <f t="array" ref="BH53">IF(INDEX('Capacity Summary'!$H$36:$BG$136,COLUMN(BG41),ROW(BG41))="x",'Capacity Backing (Hide)2'!BH$9,0)</f>
        <v>0</v>
      </c>
      <c r="BI53" cm="1">
        <f t="array" ref="BI53">IF(INDEX('Capacity Summary'!$H$36:$BG$136,COLUMN(BH41),ROW(BH41))="x",'Capacity Backing (Hide)2'!BI$9,0)</f>
        <v>0</v>
      </c>
      <c r="BJ53" cm="1">
        <f t="array" ref="BJ53">IF(INDEX('Capacity Summary'!$H$36:$BG$136,COLUMN(BI41),ROW(BI41))="x",'Capacity Backing (Hide)2'!BJ$9,0)</f>
        <v>0</v>
      </c>
      <c r="BK53" cm="1">
        <f t="array" ref="BK53">IF(INDEX('Capacity Summary'!$H$36:$BG$136,COLUMN(BJ41),ROW(BJ41))="x",'Capacity Backing (Hide)2'!BK$9,0)</f>
        <v>0</v>
      </c>
      <c r="BL53" cm="1">
        <f t="array" ref="BL53">IF(INDEX('Capacity Summary'!$H$36:$BG$136,COLUMN(BK41),ROW(BK41))="x",'Capacity Backing (Hide)2'!BL$9,0)</f>
        <v>0</v>
      </c>
      <c r="BM53" cm="1">
        <f t="array" ref="BM53">IF(INDEX('Capacity Summary'!$H$36:$BG$136,COLUMN(BL41),ROW(BL41))="x",'Capacity Backing (Hide)2'!BM$9,0)</f>
        <v>0</v>
      </c>
      <c r="BN53" cm="1">
        <f t="array" ref="BN53">IF(INDEX('Capacity Summary'!$H$36:$BG$136,COLUMN(BM41),ROW(BM41))="x",'Capacity Backing (Hide)2'!BN$9,0)</f>
        <v>0</v>
      </c>
      <c r="BO53" cm="1">
        <f t="array" ref="BO53">IF(INDEX('Capacity Summary'!$H$36:$BG$136,COLUMN(BN41),ROW(BN41))="x",'Capacity Backing (Hide)2'!BO$9,0)</f>
        <v>0</v>
      </c>
      <c r="BP53" cm="1">
        <f t="array" ref="BP53">IF(INDEX('Capacity Summary'!$H$36:$BG$136,COLUMN(BO41),ROW(BO41))="x",'Capacity Backing (Hide)2'!BP$9,0)</f>
        <v>0</v>
      </c>
      <c r="BQ53" cm="1">
        <f t="array" ref="BQ53">IF(INDEX('Capacity Summary'!$H$36:$BG$136,COLUMN(BP41),ROW(BP41))="x",'Capacity Backing (Hide)2'!BQ$9,0)</f>
        <v>0</v>
      </c>
      <c r="BR53" cm="1">
        <f t="array" ref="BR53">IF(INDEX('Capacity Summary'!$H$36:$BG$136,COLUMN(BQ41),ROW(BQ41))="x",'Capacity Backing (Hide)2'!BR$9,0)</f>
        <v>0</v>
      </c>
      <c r="BS53" cm="1">
        <f t="array" ref="BS53">IF(INDEX('Capacity Summary'!$H$36:$BG$136,COLUMN(BR41),ROW(BR41))="x",'Capacity Backing (Hide)2'!BS$9,0)</f>
        <v>0</v>
      </c>
      <c r="BT53" cm="1">
        <f t="array" ref="BT53">IF(INDEX('Capacity Summary'!$H$36:$BG$136,COLUMN(BS41),ROW(BS41))="x",'Capacity Backing (Hide)2'!BT$9,0)</f>
        <v>0</v>
      </c>
      <c r="BU53" cm="1">
        <f t="array" ref="BU53">IF(INDEX('Capacity Summary'!$H$36:$BG$136,COLUMN(BT41),ROW(BT41))="x",'Capacity Backing (Hide)2'!BU$9,0)</f>
        <v>0</v>
      </c>
      <c r="BV53" cm="1">
        <f t="array" ref="BV53">IF(INDEX('Capacity Summary'!$H$36:$BG$136,COLUMN(BU41),ROW(BU41))="x",'Capacity Backing (Hide)2'!BV$9,0)</f>
        <v>0</v>
      </c>
      <c r="BW53" cm="1">
        <f t="array" ref="BW53">IF(INDEX('Capacity Summary'!$H$36:$BG$136,COLUMN(BV41),ROW(BV41))="x",'Capacity Backing (Hide)2'!BW$9,0)</f>
        <v>0</v>
      </c>
      <c r="BX53" cm="1">
        <f t="array" ref="BX53">IF(INDEX('Capacity Summary'!$H$36:$BG$136,COLUMN(BW41),ROW(BW41))="x",'Capacity Backing (Hide)2'!BX$9,0)</f>
        <v>0</v>
      </c>
      <c r="BY53" cm="1">
        <f t="array" ref="BY53">IF(INDEX('Capacity Summary'!$H$36:$BG$136,COLUMN(BX41),ROW(BX41))="x",'Capacity Backing (Hide)2'!BY$9,0)</f>
        <v>0</v>
      </c>
      <c r="BZ53" cm="1">
        <f t="array" ref="BZ53">IF(INDEX('Capacity Summary'!$H$36:$BG$136,COLUMN(BY41),ROW(BY41))="x",'Capacity Backing (Hide)2'!BZ$9,0)</f>
        <v>0</v>
      </c>
      <c r="CA53" cm="1">
        <f t="array" ref="CA53">IF(INDEX('Capacity Summary'!$H$36:$BG$136,COLUMN(BZ41),ROW(BZ41))="x",'Capacity Backing (Hide)2'!CA$9,0)</f>
        <v>0</v>
      </c>
      <c r="CB53" cm="1">
        <f t="array" ref="CB53">IF(INDEX('Capacity Summary'!$H$36:$BG$136,COLUMN(CA41),ROW(CA41))="x",'Capacity Backing (Hide)2'!CB$9,0)</f>
        <v>0</v>
      </c>
      <c r="CC53" cm="1">
        <f t="array" ref="CC53">IF(INDEX('Capacity Summary'!$H$36:$BG$136,COLUMN(CB41),ROW(CB41))="x",'Capacity Backing (Hide)2'!CC$9,0)</f>
        <v>0</v>
      </c>
      <c r="CD53" cm="1">
        <f t="array" ref="CD53">IF(INDEX('Capacity Summary'!$H$36:$BG$136,COLUMN(CC41),ROW(CC41))="x",'Capacity Backing (Hide)2'!CD$9,0)</f>
        <v>0</v>
      </c>
      <c r="CE53" cm="1">
        <f t="array" ref="CE53">IF(INDEX('Capacity Summary'!$H$36:$BG$136,COLUMN(CD41),ROW(CD41))="x",'Capacity Backing (Hide)2'!CE$9,0)</f>
        <v>0</v>
      </c>
      <c r="CF53" cm="1">
        <f t="array" ref="CF53">IF(INDEX('Capacity Summary'!$H$36:$BG$136,COLUMN(CE41),ROW(CE41))="x",'Capacity Backing (Hide)2'!CF$9,0)</f>
        <v>0</v>
      </c>
      <c r="CG53" cm="1">
        <f t="array" ref="CG53">IF(INDEX('Capacity Summary'!$H$36:$BG$136,COLUMN(CF41),ROW(CF41))="x",'Capacity Backing (Hide)2'!CG$9,0)</f>
        <v>0</v>
      </c>
      <c r="CH53" cm="1">
        <f t="array" ref="CH53">IF(INDEX('Capacity Summary'!$H$36:$BG$136,COLUMN(CG41),ROW(CG41))="x",'Capacity Backing (Hide)2'!CH$9,0)</f>
        <v>0</v>
      </c>
      <c r="CI53" cm="1">
        <f t="array" ref="CI53">IF(INDEX('Capacity Summary'!$H$36:$BG$136,COLUMN(CH41),ROW(CH41))="x",'Capacity Backing (Hide)2'!CI$9,0)</f>
        <v>0</v>
      </c>
      <c r="CJ53" cm="1">
        <f t="array" ref="CJ53">IF(INDEX('Capacity Summary'!$H$36:$BG$136,COLUMN(CI41),ROW(CI41))="x",'Capacity Backing (Hide)2'!CJ$9,0)</f>
        <v>0</v>
      </c>
      <c r="CK53" cm="1">
        <f t="array" ref="CK53">IF(INDEX('Capacity Summary'!$H$36:$BG$136,COLUMN(CJ41),ROW(CJ41))="x",'Capacity Backing (Hide)2'!CK$9,0)</f>
        <v>0</v>
      </c>
      <c r="CL53" cm="1">
        <f t="array" ref="CL53">IF(INDEX('Capacity Summary'!$H$36:$BG$136,COLUMN(CK41),ROW(CK41))="x",'Capacity Backing (Hide)2'!CL$9,0)</f>
        <v>0</v>
      </c>
      <c r="CM53" cm="1">
        <f t="array" ref="CM53">IF(INDEX('Capacity Summary'!$H$36:$BG$136,COLUMN(CL41),ROW(CL41))="x",'Capacity Backing (Hide)2'!CM$9,0)</f>
        <v>0</v>
      </c>
      <c r="CN53" cm="1">
        <f t="array" ref="CN53">IF(INDEX('Capacity Summary'!$H$36:$BG$136,COLUMN(CM41),ROW(CM41))="x",'Capacity Backing (Hide)2'!CN$9,0)</f>
        <v>0</v>
      </c>
      <c r="CO53" cm="1">
        <f t="array" ref="CO53">IF(INDEX('Capacity Summary'!$H$36:$BG$136,COLUMN(CN41),ROW(CN41))="x",'Capacity Backing (Hide)2'!CO$9,0)</f>
        <v>0</v>
      </c>
      <c r="CP53" cm="1">
        <f t="array" ref="CP53">IF(INDEX('Capacity Summary'!$H$36:$BG$136,COLUMN(CO41),ROW(CO41))="x",'Capacity Backing (Hide)2'!CP$9,0)</f>
        <v>0</v>
      </c>
      <c r="CQ53" cm="1">
        <f t="array" ref="CQ53">IF(INDEX('Capacity Summary'!$H$36:$BG$136,COLUMN(CP41),ROW(CP41))="x",'Capacity Backing (Hide)2'!CQ$9,0)</f>
        <v>0</v>
      </c>
      <c r="CR53" cm="1">
        <f t="array" ref="CR53">IF(INDEX('Capacity Summary'!$H$36:$BG$136,COLUMN(CQ41),ROW(CQ41))="x",'Capacity Backing (Hide)2'!CR$9,0)</f>
        <v>0</v>
      </c>
      <c r="CS53" cm="1">
        <f t="array" ref="CS53">IF(INDEX('Capacity Summary'!$H$36:$BG$136,COLUMN(CR41),ROW(CR41))="x",'Capacity Backing (Hide)2'!CS$9,0)</f>
        <v>0</v>
      </c>
      <c r="CT53" cm="1">
        <f t="array" ref="CT53">IF(INDEX('Capacity Summary'!$H$36:$BG$136,COLUMN(CS41),ROW(CS41))="x",'Capacity Backing (Hide)2'!CT$9,0)</f>
        <v>0</v>
      </c>
      <c r="CU53" cm="1">
        <f t="array" ref="CU53">IF(INDEX('Capacity Summary'!$H$36:$BG$136,COLUMN(CT41),ROW(CT41))="x",'Capacity Backing (Hide)2'!CU$9,0)</f>
        <v>0</v>
      </c>
      <c r="CV53" cm="1">
        <f t="array" ref="CV53">IF(INDEX('Capacity Summary'!$H$36:$BG$136,COLUMN(CU41),ROW(CU41))="x",'Capacity Backing (Hide)2'!CV$9,0)</f>
        <v>0</v>
      </c>
      <c r="CW53" cm="1">
        <f t="array" ref="CW53">IF(INDEX('Capacity Summary'!$H$36:$BG$136,COLUMN(CV41),ROW(CV41))="x",'Capacity Backing (Hide)2'!CW$9,0)</f>
        <v>0</v>
      </c>
    </row>
    <row r="54" spans="1:101" x14ac:dyDescent="0.25">
      <c r="A54" s="2">
        <f ca="1">'Required Capacity (Hide)'!E46</f>
        <v>44515</v>
      </c>
      <c r="B54" cm="1">
        <f t="array" ref="B54">IF(INDEX('Capacity Summary'!$H$36:$BG$136,COLUMN(A42),ROW(A42))="x",'Capacity Backing (Hide)2'!B$9,0)</f>
        <v>0</v>
      </c>
      <c r="C54" cm="1">
        <f t="array" ref="C54">IF(INDEX('Capacity Summary'!$H$36:$BG$136,COLUMN(B42),ROW(B42))="x",'Capacity Backing (Hide)2'!C$9,0)</f>
        <v>0</v>
      </c>
      <c r="D54" cm="1">
        <f t="array" ref="D54">IF(INDEX('Capacity Summary'!$H$36:$BG$136,COLUMN(C42),ROW(C42))="x",'Capacity Backing (Hide)2'!D$9,0)</f>
        <v>0</v>
      </c>
      <c r="E54" cm="1">
        <f t="array" ref="E54">IF(INDEX('Capacity Summary'!$H$36:$BG$136,COLUMN(D42),ROW(D42))="x",'Capacity Backing (Hide)2'!E$9,0)</f>
        <v>0</v>
      </c>
      <c r="F54" cm="1">
        <f t="array" ref="F54">IF(INDEX('Capacity Summary'!$H$36:$BG$136,COLUMN(E42),ROW(E42))="x",'Capacity Backing (Hide)2'!F$9,0)</f>
        <v>0</v>
      </c>
      <c r="G54" cm="1">
        <f t="array" ref="G54">IF(INDEX('Capacity Summary'!$H$36:$BG$136,COLUMN(F42),ROW(F42))="x",'Capacity Backing (Hide)2'!G$9,0)</f>
        <v>0</v>
      </c>
      <c r="H54" cm="1">
        <f t="array" ref="H54">IF(INDEX('Capacity Summary'!$H$36:$BG$136,COLUMN(G42),ROW(G42))="x",'Capacity Backing (Hide)2'!H$9,0)</f>
        <v>0</v>
      </c>
      <c r="I54" cm="1">
        <f t="array" ref="I54">IF(INDEX('Capacity Summary'!$H$36:$BG$136,COLUMN(H42),ROW(H42))="x",'Capacity Backing (Hide)2'!I$9,0)</f>
        <v>0</v>
      </c>
      <c r="J54" cm="1">
        <f t="array" ref="J54">IF(INDEX('Capacity Summary'!$H$36:$BG$136,COLUMN(I42),ROW(I42))="x",'Capacity Backing (Hide)2'!J$9,0)</f>
        <v>0</v>
      </c>
      <c r="K54" cm="1">
        <f t="array" ref="K54">IF(INDEX('Capacity Summary'!$H$36:$BG$136,COLUMN(J42),ROW(J42))="x",'Capacity Backing (Hide)2'!K$9,0)</f>
        <v>0</v>
      </c>
      <c r="L54" cm="1">
        <f t="array" ref="L54">IF(INDEX('Capacity Summary'!$H$36:$BG$136,COLUMN(K42),ROW(K42))="x",'Capacity Backing (Hide)2'!L$9,0)</f>
        <v>0</v>
      </c>
      <c r="M54" cm="1">
        <f t="array" ref="M54">IF(INDEX('Capacity Summary'!$H$36:$BG$136,COLUMN(L42),ROW(L42))="x",'Capacity Backing (Hide)2'!M$9,0)</f>
        <v>0</v>
      </c>
      <c r="N54" cm="1">
        <f t="array" ref="N54">IF(INDEX('Capacity Summary'!$H$36:$BG$136,COLUMN(M42),ROW(M42))="x",'Capacity Backing (Hide)2'!N$9,0)</f>
        <v>0</v>
      </c>
      <c r="O54" cm="1">
        <f t="array" ref="O54">IF(INDEX('Capacity Summary'!$H$36:$BG$136,COLUMN(N42),ROW(N42))="x",'Capacity Backing (Hide)2'!O$9,0)</f>
        <v>0</v>
      </c>
      <c r="P54" cm="1">
        <f t="array" ref="P54">IF(INDEX('Capacity Summary'!$H$36:$BG$136,COLUMN(O42),ROW(O42))="x",'Capacity Backing (Hide)2'!P$9,0)</f>
        <v>0</v>
      </c>
      <c r="Q54" cm="1">
        <f t="array" ref="Q54">IF(INDEX('Capacity Summary'!$H$36:$BG$136,COLUMN(P42),ROW(P42))="x",'Capacity Backing (Hide)2'!Q$9,0)</f>
        <v>0</v>
      </c>
      <c r="R54" cm="1">
        <f t="array" ref="R54">IF(INDEX('Capacity Summary'!$H$36:$BG$136,COLUMN(Q42),ROW(Q42))="x",'Capacity Backing (Hide)2'!R$9,0)</f>
        <v>0</v>
      </c>
      <c r="S54" cm="1">
        <f t="array" ref="S54">IF(INDEX('Capacity Summary'!$H$36:$BG$136,COLUMN(R42),ROW(R42))="x",'Capacity Backing (Hide)2'!S$9,0)</f>
        <v>0</v>
      </c>
      <c r="T54" cm="1">
        <f t="array" ref="T54">IF(INDEX('Capacity Summary'!$H$36:$BG$136,COLUMN(S42),ROW(S42))="x",'Capacity Backing (Hide)2'!T$9,0)</f>
        <v>0</v>
      </c>
      <c r="U54" cm="1">
        <f t="array" ref="U54">IF(INDEX('Capacity Summary'!$H$36:$BG$136,COLUMN(T42),ROW(T42))="x",'Capacity Backing (Hide)2'!U$9,0)</f>
        <v>0</v>
      </c>
      <c r="V54" cm="1">
        <f t="array" ref="V54">IF(INDEX('Capacity Summary'!$H$36:$BG$136,COLUMN(U42),ROW(U42))="x",'Capacity Backing (Hide)2'!V$9,0)</f>
        <v>0</v>
      </c>
      <c r="W54" cm="1">
        <f t="array" ref="W54">IF(INDEX('Capacity Summary'!$H$36:$BG$136,COLUMN(V42),ROW(V42))="x",'Capacity Backing (Hide)2'!W$9,0)</f>
        <v>0</v>
      </c>
      <c r="X54" cm="1">
        <f t="array" ref="X54">IF(INDEX('Capacity Summary'!$H$36:$BG$136,COLUMN(W42),ROW(W42))="x",'Capacity Backing (Hide)2'!X$9,0)</f>
        <v>0</v>
      </c>
      <c r="Y54" cm="1">
        <f t="array" ref="Y54">IF(INDEX('Capacity Summary'!$H$36:$BG$136,COLUMN(X42),ROW(X42))="x",'Capacity Backing (Hide)2'!Y$9,0)</f>
        <v>0</v>
      </c>
      <c r="Z54" cm="1">
        <f t="array" ref="Z54">IF(INDEX('Capacity Summary'!$H$36:$BG$136,COLUMN(Y42),ROW(Y42))="x",'Capacity Backing (Hide)2'!Z$9,0)</f>
        <v>0</v>
      </c>
      <c r="AA54" cm="1">
        <f t="array" ref="AA54">IF(INDEX('Capacity Summary'!$H$36:$BG$136,COLUMN(Z42),ROW(Z42))="x",'Capacity Backing (Hide)2'!AA$9,0)</f>
        <v>0</v>
      </c>
      <c r="AB54" cm="1">
        <f t="array" ref="AB54">IF(INDEX('Capacity Summary'!$H$36:$BG$136,COLUMN(AA42),ROW(AA42))="x",'Capacity Backing (Hide)2'!AB$9,0)</f>
        <v>0</v>
      </c>
      <c r="AC54" cm="1">
        <f t="array" ref="AC54">IF(INDEX('Capacity Summary'!$H$36:$BG$136,COLUMN(AB42),ROW(AB42))="x",'Capacity Backing (Hide)2'!AC$9,0)</f>
        <v>0</v>
      </c>
      <c r="AD54" cm="1">
        <f t="array" ref="AD54">IF(INDEX('Capacity Summary'!$H$36:$BG$136,COLUMN(AC42),ROW(AC42))="x",'Capacity Backing (Hide)2'!AD$9,0)</f>
        <v>0</v>
      </c>
      <c r="AE54" cm="1">
        <f t="array" ref="AE54">IF(INDEX('Capacity Summary'!$H$36:$BG$136,COLUMN(AD42),ROW(AD42))="x",'Capacity Backing (Hide)2'!AE$9,0)</f>
        <v>0</v>
      </c>
      <c r="AF54" cm="1">
        <f t="array" ref="AF54">IF(INDEX('Capacity Summary'!$H$36:$BG$136,COLUMN(AE42),ROW(AE42))="x",'Capacity Backing (Hide)2'!AF$9,0)</f>
        <v>0</v>
      </c>
      <c r="AG54" cm="1">
        <f t="array" ref="AG54">IF(INDEX('Capacity Summary'!$H$36:$BG$136,COLUMN(AF42),ROW(AF42))="x",'Capacity Backing (Hide)2'!AG$9,0)</f>
        <v>0</v>
      </c>
      <c r="AH54" cm="1">
        <f t="array" ref="AH54">IF(INDEX('Capacity Summary'!$H$36:$BG$136,COLUMN(AG42),ROW(AG42))="x",'Capacity Backing (Hide)2'!AH$9,0)</f>
        <v>0</v>
      </c>
      <c r="AI54" cm="1">
        <f t="array" ref="AI54">IF(INDEX('Capacity Summary'!$H$36:$BG$136,COLUMN(AH42),ROW(AH42))="x",'Capacity Backing (Hide)2'!AI$9,0)</f>
        <v>0</v>
      </c>
      <c r="AJ54" cm="1">
        <f t="array" ref="AJ54">IF(INDEX('Capacity Summary'!$H$36:$BG$136,COLUMN(AI42),ROW(AI42))="x",'Capacity Backing (Hide)2'!AJ$9,0)</f>
        <v>0</v>
      </c>
      <c r="AK54" cm="1">
        <f t="array" ref="AK54">IF(INDEX('Capacity Summary'!$H$36:$BG$136,COLUMN(AJ42),ROW(AJ42))="x",'Capacity Backing (Hide)2'!AK$9,0)</f>
        <v>0</v>
      </c>
      <c r="AL54" cm="1">
        <f t="array" ref="AL54">IF(INDEX('Capacity Summary'!$H$36:$BG$136,COLUMN(AK42),ROW(AK42))="x",'Capacity Backing (Hide)2'!AL$9,0)</f>
        <v>0</v>
      </c>
      <c r="AM54" cm="1">
        <f t="array" ref="AM54">IF(INDEX('Capacity Summary'!$H$36:$BG$136,COLUMN(AL42),ROW(AL42))="x",'Capacity Backing (Hide)2'!AM$9,0)</f>
        <v>0</v>
      </c>
      <c r="AN54" cm="1">
        <f t="array" ref="AN54">IF(INDEX('Capacity Summary'!$H$36:$BG$136,COLUMN(AM42),ROW(AM42))="x",'Capacity Backing (Hide)2'!AN$9,0)</f>
        <v>0</v>
      </c>
      <c r="AO54" cm="1">
        <f t="array" ref="AO54">IF(INDEX('Capacity Summary'!$H$36:$BG$136,COLUMN(AN42),ROW(AN42))="x",'Capacity Backing (Hide)2'!AO$9,0)</f>
        <v>0</v>
      </c>
      <c r="AP54" cm="1">
        <f t="array" ref="AP54">IF(INDEX('Capacity Summary'!$H$36:$BG$136,COLUMN(AO42),ROW(AO42))="x",'Capacity Backing (Hide)2'!AP$9,0)</f>
        <v>0</v>
      </c>
      <c r="AQ54" cm="1">
        <f t="array" ref="AQ54">IF(INDEX('Capacity Summary'!$H$36:$BG$136,COLUMN(AP42),ROW(AP42))="x",'Capacity Backing (Hide)2'!AQ$9,0)</f>
        <v>0</v>
      </c>
      <c r="AR54" cm="1">
        <f t="array" ref="AR54">IF(INDEX('Capacity Summary'!$H$36:$BG$136,COLUMN(AQ42),ROW(AQ42))="x",'Capacity Backing (Hide)2'!AR$9,0)</f>
        <v>0</v>
      </c>
      <c r="AS54" cm="1">
        <f t="array" ref="AS54">IF(INDEX('Capacity Summary'!$H$36:$BG$136,COLUMN(AR42),ROW(AR42))="x",'Capacity Backing (Hide)2'!AS$9,0)</f>
        <v>0</v>
      </c>
      <c r="AT54" cm="1">
        <f t="array" ref="AT54">IF(INDEX('Capacity Summary'!$H$36:$BG$136,COLUMN(AS42),ROW(AS42))="x",'Capacity Backing (Hide)2'!AT$9,0)</f>
        <v>0</v>
      </c>
      <c r="AU54" cm="1">
        <f t="array" ref="AU54">IF(INDEX('Capacity Summary'!$H$36:$BG$136,COLUMN(AT42),ROW(AT42))="x",'Capacity Backing (Hide)2'!AU$9,0)</f>
        <v>0</v>
      </c>
      <c r="AV54" cm="1">
        <f t="array" ref="AV54">IF(INDEX('Capacity Summary'!$H$36:$BG$136,COLUMN(AU42),ROW(AU42))="x",'Capacity Backing (Hide)2'!AV$9,0)</f>
        <v>0</v>
      </c>
      <c r="AW54" cm="1">
        <f t="array" ref="AW54">IF(INDEX('Capacity Summary'!$H$36:$BG$136,COLUMN(AV42),ROW(AV42))="x",'Capacity Backing (Hide)2'!AW$9,0)</f>
        <v>0</v>
      </c>
      <c r="AX54" cm="1">
        <f t="array" ref="AX54">IF(INDEX('Capacity Summary'!$H$36:$BG$136,COLUMN(AW42),ROW(AW42))="x",'Capacity Backing (Hide)2'!AX$9,0)</f>
        <v>0</v>
      </c>
      <c r="AY54" cm="1">
        <f t="array" ref="AY54">IF(INDEX('Capacity Summary'!$H$36:$BG$136,COLUMN(AX42),ROW(AX42))="x",'Capacity Backing (Hide)2'!AY$9,0)</f>
        <v>0</v>
      </c>
      <c r="AZ54" cm="1">
        <f t="array" ref="AZ54">IF(INDEX('Capacity Summary'!$H$36:$BG$136,COLUMN(AY42),ROW(AY42))="x",'Capacity Backing (Hide)2'!AZ$9,0)</f>
        <v>0</v>
      </c>
      <c r="BA54" cm="1">
        <f t="array" ref="BA54">IF(INDEX('Capacity Summary'!$H$36:$BG$136,COLUMN(AZ42),ROW(AZ42))="x",'Capacity Backing (Hide)2'!BA$9,0)</f>
        <v>0</v>
      </c>
      <c r="BB54" cm="1">
        <f t="array" ref="BB54">IF(INDEX('Capacity Summary'!$H$36:$BG$136,COLUMN(BA42),ROW(BA42))="x",'Capacity Backing (Hide)2'!BB$9,0)</f>
        <v>0</v>
      </c>
      <c r="BC54" cm="1">
        <f t="array" ref="BC54">IF(INDEX('Capacity Summary'!$H$36:$BG$136,COLUMN(BB42),ROW(BB42))="x",'Capacity Backing (Hide)2'!BC$9,0)</f>
        <v>0</v>
      </c>
      <c r="BD54" cm="1">
        <f t="array" ref="BD54">IF(INDEX('Capacity Summary'!$H$36:$BG$136,COLUMN(BC42),ROW(BC42))="x",'Capacity Backing (Hide)2'!BD$9,0)</f>
        <v>0</v>
      </c>
      <c r="BE54" cm="1">
        <f t="array" ref="BE54">IF(INDEX('Capacity Summary'!$H$36:$BG$136,COLUMN(BD42),ROW(BD42))="x",'Capacity Backing (Hide)2'!BE$9,0)</f>
        <v>0</v>
      </c>
      <c r="BF54" cm="1">
        <f t="array" ref="BF54">IF(INDEX('Capacity Summary'!$H$36:$BG$136,COLUMN(BE42),ROW(BE42))="x",'Capacity Backing (Hide)2'!BF$9,0)</f>
        <v>0</v>
      </c>
      <c r="BG54" cm="1">
        <f t="array" ref="BG54">IF(INDEX('Capacity Summary'!$H$36:$BG$136,COLUMN(BF42),ROW(BF42))="x",'Capacity Backing (Hide)2'!BG$9,0)</f>
        <v>0</v>
      </c>
      <c r="BH54" cm="1">
        <f t="array" ref="BH54">IF(INDEX('Capacity Summary'!$H$36:$BG$136,COLUMN(BG42),ROW(BG42))="x",'Capacity Backing (Hide)2'!BH$9,0)</f>
        <v>0</v>
      </c>
      <c r="BI54" cm="1">
        <f t="array" ref="BI54">IF(INDEX('Capacity Summary'!$H$36:$BG$136,COLUMN(BH42),ROW(BH42))="x",'Capacity Backing (Hide)2'!BI$9,0)</f>
        <v>0</v>
      </c>
      <c r="BJ54" cm="1">
        <f t="array" ref="BJ54">IF(INDEX('Capacity Summary'!$H$36:$BG$136,COLUMN(BI42),ROW(BI42))="x",'Capacity Backing (Hide)2'!BJ$9,0)</f>
        <v>0</v>
      </c>
      <c r="BK54" cm="1">
        <f t="array" ref="BK54">IF(INDEX('Capacity Summary'!$H$36:$BG$136,COLUMN(BJ42),ROW(BJ42))="x",'Capacity Backing (Hide)2'!BK$9,0)</f>
        <v>0</v>
      </c>
      <c r="BL54" cm="1">
        <f t="array" ref="BL54">IF(INDEX('Capacity Summary'!$H$36:$BG$136,COLUMN(BK42),ROW(BK42))="x",'Capacity Backing (Hide)2'!BL$9,0)</f>
        <v>0</v>
      </c>
      <c r="BM54" cm="1">
        <f t="array" ref="BM54">IF(INDEX('Capacity Summary'!$H$36:$BG$136,COLUMN(BL42),ROW(BL42))="x",'Capacity Backing (Hide)2'!BM$9,0)</f>
        <v>0</v>
      </c>
      <c r="BN54" cm="1">
        <f t="array" ref="BN54">IF(INDEX('Capacity Summary'!$H$36:$BG$136,COLUMN(BM42),ROW(BM42))="x",'Capacity Backing (Hide)2'!BN$9,0)</f>
        <v>0</v>
      </c>
      <c r="BO54" cm="1">
        <f t="array" ref="BO54">IF(INDEX('Capacity Summary'!$H$36:$BG$136,COLUMN(BN42),ROW(BN42))="x",'Capacity Backing (Hide)2'!BO$9,0)</f>
        <v>0</v>
      </c>
      <c r="BP54" cm="1">
        <f t="array" ref="BP54">IF(INDEX('Capacity Summary'!$H$36:$BG$136,COLUMN(BO42),ROW(BO42))="x",'Capacity Backing (Hide)2'!BP$9,0)</f>
        <v>0</v>
      </c>
      <c r="BQ54" cm="1">
        <f t="array" ref="BQ54">IF(INDEX('Capacity Summary'!$H$36:$BG$136,COLUMN(BP42),ROW(BP42))="x",'Capacity Backing (Hide)2'!BQ$9,0)</f>
        <v>0</v>
      </c>
      <c r="BR54" cm="1">
        <f t="array" ref="BR54">IF(INDEX('Capacity Summary'!$H$36:$BG$136,COLUMN(BQ42),ROW(BQ42))="x",'Capacity Backing (Hide)2'!BR$9,0)</f>
        <v>0</v>
      </c>
      <c r="BS54" cm="1">
        <f t="array" ref="BS54">IF(INDEX('Capacity Summary'!$H$36:$BG$136,COLUMN(BR42),ROW(BR42))="x",'Capacity Backing (Hide)2'!BS$9,0)</f>
        <v>0</v>
      </c>
      <c r="BT54" cm="1">
        <f t="array" ref="BT54">IF(INDEX('Capacity Summary'!$H$36:$BG$136,COLUMN(BS42),ROW(BS42))="x",'Capacity Backing (Hide)2'!BT$9,0)</f>
        <v>0</v>
      </c>
      <c r="BU54" cm="1">
        <f t="array" ref="BU54">IF(INDEX('Capacity Summary'!$H$36:$BG$136,COLUMN(BT42),ROW(BT42))="x",'Capacity Backing (Hide)2'!BU$9,0)</f>
        <v>0</v>
      </c>
      <c r="BV54" cm="1">
        <f t="array" ref="BV54">IF(INDEX('Capacity Summary'!$H$36:$BG$136,COLUMN(BU42),ROW(BU42))="x",'Capacity Backing (Hide)2'!BV$9,0)</f>
        <v>0</v>
      </c>
      <c r="BW54" cm="1">
        <f t="array" ref="BW54">IF(INDEX('Capacity Summary'!$H$36:$BG$136,COLUMN(BV42),ROW(BV42))="x",'Capacity Backing (Hide)2'!BW$9,0)</f>
        <v>0</v>
      </c>
      <c r="BX54" cm="1">
        <f t="array" ref="BX54">IF(INDEX('Capacity Summary'!$H$36:$BG$136,COLUMN(BW42),ROW(BW42))="x",'Capacity Backing (Hide)2'!BX$9,0)</f>
        <v>0</v>
      </c>
      <c r="BY54" cm="1">
        <f t="array" ref="BY54">IF(INDEX('Capacity Summary'!$H$36:$BG$136,COLUMN(BX42),ROW(BX42))="x",'Capacity Backing (Hide)2'!BY$9,0)</f>
        <v>0</v>
      </c>
      <c r="BZ54" cm="1">
        <f t="array" ref="BZ54">IF(INDEX('Capacity Summary'!$H$36:$BG$136,COLUMN(BY42),ROW(BY42))="x",'Capacity Backing (Hide)2'!BZ$9,0)</f>
        <v>0</v>
      </c>
      <c r="CA54" cm="1">
        <f t="array" ref="CA54">IF(INDEX('Capacity Summary'!$H$36:$BG$136,COLUMN(BZ42),ROW(BZ42))="x",'Capacity Backing (Hide)2'!CA$9,0)</f>
        <v>0</v>
      </c>
      <c r="CB54" cm="1">
        <f t="array" ref="CB54">IF(INDEX('Capacity Summary'!$H$36:$BG$136,COLUMN(CA42),ROW(CA42))="x",'Capacity Backing (Hide)2'!CB$9,0)</f>
        <v>0</v>
      </c>
      <c r="CC54" cm="1">
        <f t="array" ref="CC54">IF(INDEX('Capacity Summary'!$H$36:$BG$136,COLUMN(CB42),ROW(CB42))="x",'Capacity Backing (Hide)2'!CC$9,0)</f>
        <v>0</v>
      </c>
      <c r="CD54" cm="1">
        <f t="array" ref="CD54">IF(INDEX('Capacity Summary'!$H$36:$BG$136,COLUMN(CC42),ROW(CC42))="x",'Capacity Backing (Hide)2'!CD$9,0)</f>
        <v>0</v>
      </c>
      <c r="CE54" cm="1">
        <f t="array" ref="CE54">IF(INDEX('Capacity Summary'!$H$36:$BG$136,COLUMN(CD42),ROW(CD42))="x",'Capacity Backing (Hide)2'!CE$9,0)</f>
        <v>0</v>
      </c>
      <c r="CF54" cm="1">
        <f t="array" ref="CF54">IF(INDEX('Capacity Summary'!$H$36:$BG$136,COLUMN(CE42),ROW(CE42))="x",'Capacity Backing (Hide)2'!CF$9,0)</f>
        <v>0</v>
      </c>
      <c r="CG54" cm="1">
        <f t="array" ref="CG54">IF(INDEX('Capacity Summary'!$H$36:$BG$136,COLUMN(CF42),ROW(CF42))="x",'Capacity Backing (Hide)2'!CG$9,0)</f>
        <v>0</v>
      </c>
      <c r="CH54" cm="1">
        <f t="array" ref="CH54">IF(INDEX('Capacity Summary'!$H$36:$BG$136,COLUMN(CG42),ROW(CG42))="x",'Capacity Backing (Hide)2'!CH$9,0)</f>
        <v>0</v>
      </c>
      <c r="CI54" cm="1">
        <f t="array" ref="CI54">IF(INDEX('Capacity Summary'!$H$36:$BG$136,COLUMN(CH42),ROW(CH42))="x",'Capacity Backing (Hide)2'!CI$9,0)</f>
        <v>0</v>
      </c>
      <c r="CJ54" cm="1">
        <f t="array" ref="CJ54">IF(INDEX('Capacity Summary'!$H$36:$BG$136,COLUMN(CI42),ROW(CI42))="x",'Capacity Backing (Hide)2'!CJ$9,0)</f>
        <v>0</v>
      </c>
      <c r="CK54" cm="1">
        <f t="array" ref="CK54">IF(INDEX('Capacity Summary'!$H$36:$BG$136,COLUMN(CJ42),ROW(CJ42))="x",'Capacity Backing (Hide)2'!CK$9,0)</f>
        <v>0</v>
      </c>
      <c r="CL54" cm="1">
        <f t="array" ref="CL54">IF(INDEX('Capacity Summary'!$H$36:$BG$136,COLUMN(CK42),ROW(CK42))="x",'Capacity Backing (Hide)2'!CL$9,0)</f>
        <v>0</v>
      </c>
      <c r="CM54" cm="1">
        <f t="array" ref="CM54">IF(INDEX('Capacity Summary'!$H$36:$BG$136,COLUMN(CL42),ROW(CL42))="x",'Capacity Backing (Hide)2'!CM$9,0)</f>
        <v>0</v>
      </c>
      <c r="CN54" cm="1">
        <f t="array" ref="CN54">IF(INDEX('Capacity Summary'!$H$36:$BG$136,COLUMN(CM42),ROW(CM42))="x",'Capacity Backing (Hide)2'!CN$9,0)</f>
        <v>0</v>
      </c>
      <c r="CO54" cm="1">
        <f t="array" ref="CO54">IF(INDEX('Capacity Summary'!$H$36:$BG$136,COLUMN(CN42),ROW(CN42))="x",'Capacity Backing (Hide)2'!CO$9,0)</f>
        <v>0</v>
      </c>
      <c r="CP54" cm="1">
        <f t="array" ref="CP54">IF(INDEX('Capacity Summary'!$H$36:$BG$136,COLUMN(CO42),ROW(CO42))="x",'Capacity Backing (Hide)2'!CP$9,0)</f>
        <v>0</v>
      </c>
      <c r="CQ54" cm="1">
        <f t="array" ref="CQ54">IF(INDEX('Capacity Summary'!$H$36:$BG$136,COLUMN(CP42),ROW(CP42))="x",'Capacity Backing (Hide)2'!CQ$9,0)</f>
        <v>0</v>
      </c>
      <c r="CR54" cm="1">
        <f t="array" ref="CR54">IF(INDEX('Capacity Summary'!$H$36:$BG$136,COLUMN(CQ42),ROW(CQ42))="x",'Capacity Backing (Hide)2'!CR$9,0)</f>
        <v>0</v>
      </c>
      <c r="CS54" cm="1">
        <f t="array" ref="CS54">IF(INDEX('Capacity Summary'!$H$36:$BG$136,COLUMN(CR42),ROW(CR42))="x",'Capacity Backing (Hide)2'!CS$9,0)</f>
        <v>0</v>
      </c>
      <c r="CT54" cm="1">
        <f t="array" ref="CT54">IF(INDEX('Capacity Summary'!$H$36:$BG$136,COLUMN(CS42),ROW(CS42))="x",'Capacity Backing (Hide)2'!CT$9,0)</f>
        <v>0</v>
      </c>
      <c r="CU54" cm="1">
        <f t="array" ref="CU54">IF(INDEX('Capacity Summary'!$H$36:$BG$136,COLUMN(CT42),ROW(CT42))="x",'Capacity Backing (Hide)2'!CU$9,0)</f>
        <v>0</v>
      </c>
      <c r="CV54" cm="1">
        <f t="array" ref="CV54">IF(INDEX('Capacity Summary'!$H$36:$BG$136,COLUMN(CU42),ROW(CU42))="x",'Capacity Backing (Hide)2'!CV$9,0)</f>
        <v>0</v>
      </c>
      <c r="CW54" cm="1">
        <f t="array" ref="CW54">IF(INDEX('Capacity Summary'!$H$36:$BG$136,COLUMN(CV42),ROW(CV42))="x",'Capacity Backing (Hide)2'!CW$9,0)</f>
        <v>0</v>
      </c>
    </row>
    <row r="55" spans="1:101" x14ac:dyDescent="0.25">
      <c r="A55" s="2">
        <f ca="1">'Required Capacity (Hide)'!E47</f>
        <v>44522</v>
      </c>
      <c r="B55" cm="1">
        <f t="array" ref="B55">IF(INDEX('Capacity Summary'!$H$36:$BG$136,COLUMN(A43),ROW(A43))="x",'Capacity Backing (Hide)2'!B$9,0)</f>
        <v>0</v>
      </c>
      <c r="C55" cm="1">
        <f t="array" ref="C55">IF(INDEX('Capacity Summary'!$H$36:$BG$136,COLUMN(B43),ROW(B43))="x",'Capacity Backing (Hide)2'!C$9,0)</f>
        <v>0</v>
      </c>
      <c r="D55" cm="1">
        <f t="array" ref="D55">IF(INDEX('Capacity Summary'!$H$36:$BG$136,COLUMN(C43),ROW(C43))="x",'Capacity Backing (Hide)2'!D$9,0)</f>
        <v>0</v>
      </c>
      <c r="E55" cm="1">
        <f t="array" ref="E55">IF(INDEX('Capacity Summary'!$H$36:$BG$136,COLUMN(D43),ROW(D43))="x",'Capacity Backing (Hide)2'!E$9,0)</f>
        <v>0</v>
      </c>
      <c r="F55" cm="1">
        <f t="array" ref="F55">IF(INDEX('Capacity Summary'!$H$36:$BG$136,COLUMN(E43),ROW(E43))="x",'Capacity Backing (Hide)2'!F$9,0)</f>
        <v>0</v>
      </c>
      <c r="G55" cm="1">
        <f t="array" ref="G55">IF(INDEX('Capacity Summary'!$H$36:$BG$136,COLUMN(F43),ROW(F43))="x",'Capacity Backing (Hide)2'!G$9,0)</f>
        <v>0</v>
      </c>
      <c r="H55" cm="1">
        <f t="array" ref="H55">IF(INDEX('Capacity Summary'!$H$36:$BG$136,COLUMN(G43),ROW(G43))="x",'Capacity Backing (Hide)2'!H$9,0)</f>
        <v>0</v>
      </c>
      <c r="I55" cm="1">
        <f t="array" ref="I55">IF(INDEX('Capacity Summary'!$H$36:$BG$136,COLUMN(H43),ROW(H43))="x",'Capacity Backing (Hide)2'!I$9,0)</f>
        <v>0</v>
      </c>
      <c r="J55" cm="1">
        <f t="array" ref="J55">IF(INDEX('Capacity Summary'!$H$36:$BG$136,COLUMN(I43),ROW(I43))="x",'Capacity Backing (Hide)2'!J$9,0)</f>
        <v>0</v>
      </c>
      <c r="K55" cm="1">
        <f t="array" ref="K55">IF(INDEX('Capacity Summary'!$H$36:$BG$136,COLUMN(J43),ROW(J43))="x",'Capacity Backing (Hide)2'!K$9,0)</f>
        <v>0</v>
      </c>
      <c r="L55" cm="1">
        <f t="array" ref="L55">IF(INDEX('Capacity Summary'!$H$36:$BG$136,COLUMN(K43),ROW(K43))="x",'Capacity Backing (Hide)2'!L$9,0)</f>
        <v>0</v>
      </c>
      <c r="M55" cm="1">
        <f t="array" ref="M55">IF(INDEX('Capacity Summary'!$H$36:$BG$136,COLUMN(L43),ROW(L43))="x",'Capacity Backing (Hide)2'!M$9,0)</f>
        <v>0</v>
      </c>
      <c r="N55" cm="1">
        <f t="array" ref="N55">IF(INDEX('Capacity Summary'!$H$36:$BG$136,COLUMN(M43),ROW(M43))="x",'Capacity Backing (Hide)2'!N$9,0)</f>
        <v>0</v>
      </c>
      <c r="O55" cm="1">
        <f t="array" ref="O55">IF(INDEX('Capacity Summary'!$H$36:$BG$136,COLUMN(N43),ROW(N43))="x",'Capacity Backing (Hide)2'!O$9,0)</f>
        <v>0</v>
      </c>
      <c r="P55" cm="1">
        <f t="array" ref="P55">IF(INDEX('Capacity Summary'!$H$36:$BG$136,COLUMN(O43),ROW(O43))="x",'Capacity Backing (Hide)2'!P$9,0)</f>
        <v>0</v>
      </c>
      <c r="Q55" cm="1">
        <f t="array" ref="Q55">IF(INDEX('Capacity Summary'!$H$36:$BG$136,COLUMN(P43),ROW(P43))="x",'Capacity Backing (Hide)2'!Q$9,0)</f>
        <v>0</v>
      </c>
      <c r="R55" cm="1">
        <f t="array" ref="R55">IF(INDEX('Capacity Summary'!$H$36:$BG$136,COLUMN(Q43),ROW(Q43))="x",'Capacity Backing (Hide)2'!R$9,0)</f>
        <v>0</v>
      </c>
      <c r="S55" cm="1">
        <f t="array" ref="S55">IF(INDEX('Capacity Summary'!$H$36:$BG$136,COLUMN(R43),ROW(R43))="x",'Capacity Backing (Hide)2'!S$9,0)</f>
        <v>0</v>
      </c>
      <c r="T55" cm="1">
        <f t="array" ref="T55">IF(INDEX('Capacity Summary'!$H$36:$BG$136,COLUMN(S43),ROW(S43))="x",'Capacity Backing (Hide)2'!T$9,0)</f>
        <v>0</v>
      </c>
      <c r="U55" cm="1">
        <f t="array" ref="U55">IF(INDEX('Capacity Summary'!$H$36:$BG$136,COLUMN(T43),ROW(T43))="x",'Capacity Backing (Hide)2'!U$9,0)</f>
        <v>0</v>
      </c>
      <c r="V55" cm="1">
        <f t="array" ref="V55">IF(INDEX('Capacity Summary'!$H$36:$BG$136,COLUMN(U43),ROW(U43))="x",'Capacity Backing (Hide)2'!V$9,0)</f>
        <v>0</v>
      </c>
      <c r="W55" cm="1">
        <f t="array" ref="W55">IF(INDEX('Capacity Summary'!$H$36:$BG$136,COLUMN(V43),ROW(V43))="x",'Capacity Backing (Hide)2'!W$9,0)</f>
        <v>0</v>
      </c>
      <c r="X55" cm="1">
        <f t="array" ref="X55">IF(INDEX('Capacity Summary'!$H$36:$BG$136,COLUMN(W43),ROW(W43))="x",'Capacity Backing (Hide)2'!X$9,0)</f>
        <v>0</v>
      </c>
      <c r="Y55" cm="1">
        <f t="array" ref="Y55">IF(INDEX('Capacity Summary'!$H$36:$BG$136,COLUMN(X43),ROW(X43))="x",'Capacity Backing (Hide)2'!Y$9,0)</f>
        <v>0</v>
      </c>
      <c r="Z55" cm="1">
        <f t="array" ref="Z55">IF(INDEX('Capacity Summary'!$H$36:$BG$136,COLUMN(Y43),ROW(Y43))="x",'Capacity Backing (Hide)2'!Z$9,0)</f>
        <v>0</v>
      </c>
      <c r="AA55" cm="1">
        <f t="array" ref="AA55">IF(INDEX('Capacity Summary'!$H$36:$BG$136,COLUMN(Z43),ROW(Z43))="x",'Capacity Backing (Hide)2'!AA$9,0)</f>
        <v>0</v>
      </c>
      <c r="AB55" cm="1">
        <f t="array" ref="AB55">IF(INDEX('Capacity Summary'!$H$36:$BG$136,COLUMN(AA43),ROW(AA43))="x",'Capacity Backing (Hide)2'!AB$9,0)</f>
        <v>0</v>
      </c>
      <c r="AC55" cm="1">
        <f t="array" ref="AC55">IF(INDEX('Capacity Summary'!$H$36:$BG$136,COLUMN(AB43),ROW(AB43))="x",'Capacity Backing (Hide)2'!AC$9,0)</f>
        <v>0</v>
      </c>
      <c r="AD55" cm="1">
        <f t="array" ref="AD55">IF(INDEX('Capacity Summary'!$H$36:$BG$136,COLUMN(AC43),ROW(AC43))="x",'Capacity Backing (Hide)2'!AD$9,0)</f>
        <v>0</v>
      </c>
      <c r="AE55" cm="1">
        <f t="array" ref="AE55">IF(INDEX('Capacity Summary'!$H$36:$BG$136,COLUMN(AD43),ROW(AD43))="x",'Capacity Backing (Hide)2'!AE$9,0)</f>
        <v>0</v>
      </c>
      <c r="AF55" cm="1">
        <f t="array" ref="AF55">IF(INDEX('Capacity Summary'!$H$36:$BG$136,COLUMN(AE43),ROW(AE43))="x",'Capacity Backing (Hide)2'!AF$9,0)</f>
        <v>0</v>
      </c>
      <c r="AG55" cm="1">
        <f t="array" ref="AG55">IF(INDEX('Capacity Summary'!$H$36:$BG$136,COLUMN(AF43),ROW(AF43))="x",'Capacity Backing (Hide)2'!AG$9,0)</f>
        <v>0</v>
      </c>
      <c r="AH55" cm="1">
        <f t="array" ref="AH55">IF(INDEX('Capacity Summary'!$H$36:$BG$136,COLUMN(AG43),ROW(AG43))="x",'Capacity Backing (Hide)2'!AH$9,0)</f>
        <v>0</v>
      </c>
      <c r="AI55" cm="1">
        <f t="array" ref="AI55">IF(INDEX('Capacity Summary'!$H$36:$BG$136,COLUMN(AH43),ROW(AH43))="x",'Capacity Backing (Hide)2'!AI$9,0)</f>
        <v>0</v>
      </c>
      <c r="AJ55" cm="1">
        <f t="array" ref="AJ55">IF(INDEX('Capacity Summary'!$H$36:$BG$136,COLUMN(AI43),ROW(AI43))="x",'Capacity Backing (Hide)2'!AJ$9,0)</f>
        <v>0</v>
      </c>
      <c r="AK55" cm="1">
        <f t="array" ref="AK55">IF(INDEX('Capacity Summary'!$H$36:$BG$136,COLUMN(AJ43),ROW(AJ43))="x",'Capacity Backing (Hide)2'!AK$9,0)</f>
        <v>0</v>
      </c>
      <c r="AL55" cm="1">
        <f t="array" ref="AL55">IF(INDEX('Capacity Summary'!$H$36:$BG$136,COLUMN(AK43),ROW(AK43))="x",'Capacity Backing (Hide)2'!AL$9,0)</f>
        <v>0</v>
      </c>
      <c r="AM55" cm="1">
        <f t="array" ref="AM55">IF(INDEX('Capacity Summary'!$H$36:$BG$136,COLUMN(AL43),ROW(AL43))="x",'Capacity Backing (Hide)2'!AM$9,0)</f>
        <v>0</v>
      </c>
      <c r="AN55" cm="1">
        <f t="array" ref="AN55">IF(INDEX('Capacity Summary'!$H$36:$BG$136,COLUMN(AM43),ROW(AM43))="x",'Capacity Backing (Hide)2'!AN$9,0)</f>
        <v>0</v>
      </c>
      <c r="AO55" cm="1">
        <f t="array" ref="AO55">IF(INDEX('Capacity Summary'!$H$36:$BG$136,COLUMN(AN43),ROW(AN43))="x",'Capacity Backing (Hide)2'!AO$9,0)</f>
        <v>0</v>
      </c>
      <c r="AP55" cm="1">
        <f t="array" ref="AP55">IF(INDEX('Capacity Summary'!$H$36:$BG$136,COLUMN(AO43),ROW(AO43))="x",'Capacity Backing (Hide)2'!AP$9,0)</f>
        <v>0</v>
      </c>
      <c r="AQ55" cm="1">
        <f t="array" ref="AQ55">IF(INDEX('Capacity Summary'!$H$36:$BG$136,COLUMN(AP43),ROW(AP43))="x",'Capacity Backing (Hide)2'!AQ$9,0)</f>
        <v>0</v>
      </c>
      <c r="AR55" cm="1">
        <f t="array" ref="AR55">IF(INDEX('Capacity Summary'!$H$36:$BG$136,COLUMN(AQ43),ROW(AQ43))="x",'Capacity Backing (Hide)2'!AR$9,0)</f>
        <v>0</v>
      </c>
      <c r="AS55" cm="1">
        <f t="array" ref="AS55">IF(INDEX('Capacity Summary'!$H$36:$BG$136,COLUMN(AR43),ROW(AR43))="x",'Capacity Backing (Hide)2'!AS$9,0)</f>
        <v>0</v>
      </c>
      <c r="AT55" cm="1">
        <f t="array" ref="AT55">IF(INDEX('Capacity Summary'!$H$36:$BG$136,COLUMN(AS43),ROW(AS43))="x",'Capacity Backing (Hide)2'!AT$9,0)</f>
        <v>0</v>
      </c>
      <c r="AU55" cm="1">
        <f t="array" ref="AU55">IF(INDEX('Capacity Summary'!$H$36:$BG$136,COLUMN(AT43),ROW(AT43))="x",'Capacity Backing (Hide)2'!AU$9,0)</f>
        <v>0</v>
      </c>
      <c r="AV55" cm="1">
        <f t="array" ref="AV55">IF(INDEX('Capacity Summary'!$H$36:$BG$136,COLUMN(AU43),ROW(AU43))="x",'Capacity Backing (Hide)2'!AV$9,0)</f>
        <v>0</v>
      </c>
      <c r="AW55" cm="1">
        <f t="array" ref="AW55">IF(INDEX('Capacity Summary'!$H$36:$BG$136,COLUMN(AV43),ROW(AV43))="x",'Capacity Backing (Hide)2'!AW$9,0)</f>
        <v>0</v>
      </c>
      <c r="AX55" cm="1">
        <f t="array" ref="AX55">IF(INDEX('Capacity Summary'!$H$36:$BG$136,COLUMN(AW43),ROW(AW43))="x",'Capacity Backing (Hide)2'!AX$9,0)</f>
        <v>0</v>
      </c>
      <c r="AY55" cm="1">
        <f t="array" ref="AY55">IF(INDEX('Capacity Summary'!$H$36:$BG$136,COLUMN(AX43),ROW(AX43))="x",'Capacity Backing (Hide)2'!AY$9,0)</f>
        <v>0</v>
      </c>
      <c r="AZ55" cm="1">
        <f t="array" ref="AZ55">IF(INDEX('Capacity Summary'!$H$36:$BG$136,COLUMN(AY43),ROW(AY43))="x",'Capacity Backing (Hide)2'!AZ$9,0)</f>
        <v>0</v>
      </c>
      <c r="BA55" cm="1">
        <f t="array" ref="BA55">IF(INDEX('Capacity Summary'!$H$36:$BG$136,COLUMN(AZ43),ROW(AZ43))="x",'Capacity Backing (Hide)2'!BA$9,0)</f>
        <v>0</v>
      </c>
      <c r="BB55" cm="1">
        <f t="array" ref="BB55">IF(INDEX('Capacity Summary'!$H$36:$BG$136,COLUMN(BA43),ROW(BA43))="x",'Capacity Backing (Hide)2'!BB$9,0)</f>
        <v>0</v>
      </c>
      <c r="BC55" cm="1">
        <f t="array" ref="BC55">IF(INDEX('Capacity Summary'!$H$36:$BG$136,COLUMN(BB43),ROW(BB43))="x",'Capacity Backing (Hide)2'!BC$9,0)</f>
        <v>0</v>
      </c>
      <c r="BD55" cm="1">
        <f t="array" ref="BD55">IF(INDEX('Capacity Summary'!$H$36:$BG$136,COLUMN(BC43),ROW(BC43))="x",'Capacity Backing (Hide)2'!BD$9,0)</f>
        <v>0</v>
      </c>
      <c r="BE55" cm="1">
        <f t="array" ref="BE55">IF(INDEX('Capacity Summary'!$H$36:$BG$136,COLUMN(BD43),ROW(BD43))="x",'Capacity Backing (Hide)2'!BE$9,0)</f>
        <v>0</v>
      </c>
      <c r="BF55" cm="1">
        <f t="array" ref="BF55">IF(INDEX('Capacity Summary'!$H$36:$BG$136,COLUMN(BE43),ROW(BE43))="x",'Capacity Backing (Hide)2'!BF$9,0)</f>
        <v>0</v>
      </c>
      <c r="BG55" cm="1">
        <f t="array" ref="BG55">IF(INDEX('Capacity Summary'!$H$36:$BG$136,COLUMN(BF43),ROW(BF43))="x",'Capacity Backing (Hide)2'!BG$9,0)</f>
        <v>0</v>
      </c>
      <c r="BH55" cm="1">
        <f t="array" ref="BH55">IF(INDEX('Capacity Summary'!$H$36:$BG$136,COLUMN(BG43),ROW(BG43))="x",'Capacity Backing (Hide)2'!BH$9,0)</f>
        <v>0</v>
      </c>
      <c r="BI55" cm="1">
        <f t="array" ref="BI55">IF(INDEX('Capacity Summary'!$H$36:$BG$136,COLUMN(BH43),ROW(BH43))="x",'Capacity Backing (Hide)2'!BI$9,0)</f>
        <v>0</v>
      </c>
      <c r="BJ55" cm="1">
        <f t="array" ref="BJ55">IF(INDEX('Capacity Summary'!$H$36:$BG$136,COLUMN(BI43),ROW(BI43))="x",'Capacity Backing (Hide)2'!BJ$9,0)</f>
        <v>0</v>
      </c>
      <c r="BK55" cm="1">
        <f t="array" ref="BK55">IF(INDEX('Capacity Summary'!$H$36:$BG$136,COLUMN(BJ43),ROW(BJ43))="x",'Capacity Backing (Hide)2'!BK$9,0)</f>
        <v>0</v>
      </c>
      <c r="BL55" cm="1">
        <f t="array" ref="BL55">IF(INDEX('Capacity Summary'!$H$36:$BG$136,COLUMN(BK43),ROW(BK43))="x",'Capacity Backing (Hide)2'!BL$9,0)</f>
        <v>0</v>
      </c>
      <c r="BM55" cm="1">
        <f t="array" ref="BM55">IF(INDEX('Capacity Summary'!$H$36:$BG$136,COLUMN(BL43),ROW(BL43))="x",'Capacity Backing (Hide)2'!BM$9,0)</f>
        <v>0</v>
      </c>
      <c r="BN55" cm="1">
        <f t="array" ref="BN55">IF(INDEX('Capacity Summary'!$H$36:$BG$136,COLUMN(BM43),ROW(BM43))="x",'Capacity Backing (Hide)2'!BN$9,0)</f>
        <v>0</v>
      </c>
      <c r="BO55" cm="1">
        <f t="array" ref="BO55">IF(INDEX('Capacity Summary'!$H$36:$BG$136,COLUMN(BN43),ROW(BN43))="x",'Capacity Backing (Hide)2'!BO$9,0)</f>
        <v>0</v>
      </c>
      <c r="BP55" cm="1">
        <f t="array" ref="BP55">IF(INDEX('Capacity Summary'!$H$36:$BG$136,COLUMN(BO43),ROW(BO43))="x",'Capacity Backing (Hide)2'!BP$9,0)</f>
        <v>0</v>
      </c>
      <c r="BQ55" cm="1">
        <f t="array" ref="BQ55">IF(INDEX('Capacity Summary'!$H$36:$BG$136,COLUMN(BP43),ROW(BP43))="x",'Capacity Backing (Hide)2'!BQ$9,0)</f>
        <v>0</v>
      </c>
      <c r="BR55" cm="1">
        <f t="array" ref="BR55">IF(INDEX('Capacity Summary'!$H$36:$BG$136,COLUMN(BQ43),ROW(BQ43))="x",'Capacity Backing (Hide)2'!BR$9,0)</f>
        <v>0</v>
      </c>
      <c r="BS55" cm="1">
        <f t="array" ref="BS55">IF(INDEX('Capacity Summary'!$H$36:$BG$136,COLUMN(BR43),ROW(BR43))="x",'Capacity Backing (Hide)2'!BS$9,0)</f>
        <v>0</v>
      </c>
      <c r="BT55" cm="1">
        <f t="array" ref="BT55">IF(INDEX('Capacity Summary'!$H$36:$BG$136,COLUMN(BS43),ROW(BS43))="x",'Capacity Backing (Hide)2'!BT$9,0)</f>
        <v>0</v>
      </c>
      <c r="BU55" cm="1">
        <f t="array" ref="BU55">IF(INDEX('Capacity Summary'!$H$36:$BG$136,COLUMN(BT43),ROW(BT43))="x",'Capacity Backing (Hide)2'!BU$9,0)</f>
        <v>0</v>
      </c>
      <c r="BV55" cm="1">
        <f t="array" ref="BV55">IF(INDEX('Capacity Summary'!$H$36:$BG$136,COLUMN(BU43),ROW(BU43))="x",'Capacity Backing (Hide)2'!BV$9,0)</f>
        <v>0</v>
      </c>
      <c r="BW55" cm="1">
        <f t="array" ref="BW55">IF(INDEX('Capacity Summary'!$H$36:$BG$136,COLUMN(BV43),ROW(BV43))="x",'Capacity Backing (Hide)2'!BW$9,0)</f>
        <v>0</v>
      </c>
      <c r="BX55" cm="1">
        <f t="array" ref="BX55">IF(INDEX('Capacity Summary'!$H$36:$BG$136,COLUMN(BW43),ROW(BW43))="x",'Capacity Backing (Hide)2'!BX$9,0)</f>
        <v>0</v>
      </c>
      <c r="BY55" cm="1">
        <f t="array" ref="BY55">IF(INDEX('Capacity Summary'!$H$36:$BG$136,COLUMN(BX43),ROW(BX43))="x",'Capacity Backing (Hide)2'!BY$9,0)</f>
        <v>0</v>
      </c>
      <c r="BZ55" cm="1">
        <f t="array" ref="BZ55">IF(INDEX('Capacity Summary'!$H$36:$BG$136,COLUMN(BY43),ROW(BY43))="x",'Capacity Backing (Hide)2'!BZ$9,0)</f>
        <v>0</v>
      </c>
      <c r="CA55" cm="1">
        <f t="array" ref="CA55">IF(INDEX('Capacity Summary'!$H$36:$BG$136,COLUMN(BZ43),ROW(BZ43))="x",'Capacity Backing (Hide)2'!CA$9,0)</f>
        <v>0</v>
      </c>
      <c r="CB55" cm="1">
        <f t="array" ref="CB55">IF(INDEX('Capacity Summary'!$H$36:$BG$136,COLUMN(CA43),ROW(CA43))="x",'Capacity Backing (Hide)2'!CB$9,0)</f>
        <v>0</v>
      </c>
      <c r="CC55" cm="1">
        <f t="array" ref="CC55">IF(INDEX('Capacity Summary'!$H$36:$BG$136,COLUMN(CB43),ROW(CB43))="x",'Capacity Backing (Hide)2'!CC$9,0)</f>
        <v>0</v>
      </c>
      <c r="CD55" cm="1">
        <f t="array" ref="CD55">IF(INDEX('Capacity Summary'!$H$36:$BG$136,COLUMN(CC43),ROW(CC43))="x",'Capacity Backing (Hide)2'!CD$9,0)</f>
        <v>0</v>
      </c>
      <c r="CE55" cm="1">
        <f t="array" ref="CE55">IF(INDEX('Capacity Summary'!$H$36:$BG$136,COLUMN(CD43),ROW(CD43))="x",'Capacity Backing (Hide)2'!CE$9,0)</f>
        <v>0</v>
      </c>
      <c r="CF55" cm="1">
        <f t="array" ref="CF55">IF(INDEX('Capacity Summary'!$H$36:$BG$136,COLUMN(CE43),ROW(CE43))="x",'Capacity Backing (Hide)2'!CF$9,0)</f>
        <v>0</v>
      </c>
      <c r="CG55" cm="1">
        <f t="array" ref="CG55">IF(INDEX('Capacity Summary'!$H$36:$BG$136,COLUMN(CF43),ROW(CF43))="x",'Capacity Backing (Hide)2'!CG$9,0)</f>
        <v>0</v>
      </c>
      <c r="CH55" cm="1">
        <f t="array" ref="CH55">IF(INDEX('Capacity Summary'!$H$36:$BG$136,COLUMN(CG43),ROW(CG43))="x",'Capacity Backing (Hide)2'!CH$9,0)</f>
        <v>0</v>
      </c>
      <c r="CI55" cm="1">
        <f t="array" ref="CI55">IF(INDEX('Capacity Summary'!$H$36:$BG$136,COLUMN(CH43),ROW(CH43))="x",'Capacity Backing (Hide)2'!CI$9,0)</f>
        <v>0</v>
      </c>
      <c r="CJ55" cm="1">
        <f t="array" ref="CJ55">IF(INDEX('Capacity Summary'!$H$36:$BG$136,COLUMN(CI43),ROW(CI43))="x",'Capacity Backing (Hide)2'!CJ$9,0)</f>
        <v>0</v>
      </c>
      <c r="CK55" cm="1">
        <f t="array" ref="CK55">IF(INDEX('Capacity Summary'!$H$36:$BG$136,COLUMN(CJ43),ROW(CJ43))="x",'Capacity Backing (Hide)2'!CK$9,0)</f>
        <v>0</v>
      </c>
      <c r="CL55" cm="1">
        <f t="array" ref="CL55">IF(INDEX('Capacity Summary'!$H$36:$BG$136,COLUMN(CK43),ROW(CK43))="x",'Capacity Backing (Hide)2'!CL$9,0)</f>
        <v>0</v>
      </c>
      <c r="CM55" cm="1">
        <f t="array" ref="CM55">IF(INDEX('Capacity Summary'!$H$36:$BG$136,COLUMN(CL43),ROW(CL43))="x",'Capacity Backing (Hide)2'!CM$9,0)</f>
        <v>0</v>
      </c>
      <c r="CN55" cm="1">
        <f t="array" ref="CN55">IF(INDEX('Capacity Summary'!$H$36:$BG$136,COLUMN(CM43),ROW(CM43))="x",'Capacity Backing (Hide)2'!CN$9,0)</f>
        <v>0</v>
      </c>
      <c r="CO55" cm="1">
        <f t="array" ref="CO55">IF(INDEX('Capacity Summary'!$H$36:$BG$136,COLUMN(CN43),ROW(CN43))="x",'Capacity Backing (Hide)2'!CO$9,0)</f>
        <v>0</v>
      </c>
      <c r="CP55" cm="1">
        <f t="array" ref="CP55">IF(INDEX('Capacity Summary'!$H$36:$BG$136,COLUMN(CO43),ROW(CO43))="x",'Capacity Backing (Hide)2'!CP$9,0)</f>
        <v>0</v>
      </c>
      <c r="CQ55" cm="1">
        <f t="array" ref="CQ55">IF(INDEX('Capacity Summary'!$H$36:$BG$136,COLUMN(CP43),ROW(CP43))="x",'Capacity Backing (Hide)2'!CQ$9,0)</f>
        <v>0</v>
      </c>
      <c r="CR55" cm="1">
        <f t="array" ref="CR55">IF(INDEX('Capacity Summary'!$H$36:$BG$136,COLUMN(CQ43),ROW(CQ43))="x",'Capacity Backing (Hide)2'!CR$9,0)</f>
        <v>0</v>
      </c>
      <c r="CS55" cm="1">
        <f t="array" ref="CS55">IF(INDEX('Capacity Summary'!$H$36:$BG$136,COLUMN(CR43),ROW(CR43))="x",'Capacity Backing (Hide)2'!CS$9,0)</f>
        <v>0</v>
      </c>
      <c r="CT55" cm="1">
        <f t="array" ref="CT55">IF(INDEX('Capacity Summary'!$H$36:$BG$136,COLUMN(CS43),ROW(CS43))="x",'Capacity Backing (Hide)2'!CT$9,0)</f>
        <v>0</v>
      </c>
      <c r="CU55" cm="1">
        <f t="array" ref="CU55">IF(INDEX('Capacity Summary'!$H$36:$BG$136,COLUMN(CT43),ROW(CT43))="x",'Capacity Backing (Hide)2'!CU$9,0)</f>
        <v>0</v>
      </c>
      <c r="CV55" cm="1">
        <f t="array" ref="CV55">IF(INDEX('Capacity Summary'!$H$36:$BG$136,COLUMN(CU43),ROW(CU43))="x",'Capacity Backing (Hide)2'!CV$9,0)</f>
        <v>0</v>
      </c>
      <c r="CW55" cm="1">
        <f t="array" ref="CW55">IF(INDEX('Capacity Summary'!$H$36:$BG$136,COLUMN(CV43),ROW(CV43))="x",'Capacity Backing (Hide)2'!CW$9,0)</f>
        <v>0</v>
      </c>
    </row>
    <row r="56" spans="1:101" x14ac:dyDescent="0.25">
      <c r="A56" s="2">
        <f ca="1">'Required Capacity (Hide)'!E48</f>
        <v>44529</v>
      </c>
      <c r="B56" cm="1">
        <f t="array" ref="B56">IF(INDEX('Capacity Summary'!$H$36:$BG$136,COLUMN(A44),ROW(A44))="x",'Capacity Backing (Hide)2'!B$9,0)</f>
        <v>0</v>
      </c>
      <c r="C56" cm="1">
        <f t="array" ref="C56">IF(INDEX('Capacity Summary'!$H$36:$BG$136,COLUMN(B44),ROW(B44))="x",'Capacity Backing (Hide)2'!C$9,0)</f>
        <v>0</v>
      </c>
      <c r="D56" cm="1">
        <f t="array" ref="D56">IF(INDEX('Capacity Summary'!$H$36:$BG$136,COLUMN(C44),ROW(C44))="x",'Capacity Backing (Hide)2'!D$9,0)</f>
        <v>0</v>
      </c>
      <c r="E56" cm="1">
        <f t="array" ref="E56">IF(INDEX('Capacity Summary'!$H$36:$BG$136,COLUMN(D44),ROW(D44))="x",'Capacity Backing (Hide)2'!E$9,0)</f>
        <v>0</v>
      </c>
      <c r="F56" cm="1">
        <f t="array" ref="F56">IF(INDEX('Capacity Summary'!$H$36:$BG$136,COLUMN(E44),ROW(E44))="x",'Capacity Backing (Hide)2'!F$9,0)</f>
        <v>0</v>
      </c>
      <c r="G56" cm="1">
        <f t="array" ref="G56">IF(INDEX('Capacity Summary'!$H$36:$BG$136,COLUMN(F44),ROW(F44))="x",'Capacity Backing (Hide)2'!G$9,0)</f>
        <v>0</v>
      </c>
      <c r="H56" cm="1">
        <f t="array" ref="H56">IF(INDEX('Capacity Summary'!$H$36:$BG$136,COLUMN(G44),ROW(G44))="x",'Capacity Backing (Hide)2'!H$9,0)</f>
        <v>0</v>
      </c>
      <c r="I56" cm="1">
        <f t="array" ref="I56">IF(INDEX('Capacity Summary'!$H$36:$BG$136,COLUMN(H44),ROW(H44))="x",'Capacity Backing (Hide)2'!I$9,0)</f>
        <v>0</v>
      </c>
      <c r="J56" cm="1">
        <f t="array" ref="J56">IF(INDEX('Capacity Summary'!$H$36:$BG$136,COLUMN(I44),ROW(I44))="x",'Capacity Backing (Hide)2'!J$9,0)</f>
        <v>0</v>
      </c>
      <c r="K56" cm="1">
        <f t="array" ref="K56">IF(INDEX('Capacity Summary'!$H$36:$BG$136,COLUMN(J44),ROW(J44))="x",'Capacity Backing (Hide)2'!K$9,0)</f>
        <v>0</v>
      </c>
      <c r="L56" cm="1">
        <f t="array" ref="L56">IF(INDEX('Capacity Summary'!$H$36:$BG$136,COLUMN(K44),ROW(K44))="x",'Capacity Backing (Hide)2'!L$9,0)</f>
        <v>0</v>
      </c>
      <c r="M56" cm="1">
        <f t="array" ref="M56">IF(INDEX('Capacity Summary'!$H$36:$BG$136,COLUMN(L44),ROW(L44))="x",'Capacity Backing (Hide)2'!M$9,0)</f>
        <v>0</v>
      </c>
      <c r="N56" cm="1">
        <f t="array" ref="N56">IF(INDEX('Capacity Summary'!$H$36:$BG$136,COLUMN(M44),ROW(M44))="x",'Capacity Backing (Hide)2'!N$9,0)</f>
        <v>0</v>
      </c>
      <c r="O56" cm="1">
        <f t="array" ref="O56">IF(INDEX('Capacity Summary'!$H$36:$BG$136,COLUMN(N44),ROW(N44))="x",'Capacity Backing (Hide)2'!O$9,0)</f>
        <v>0</v>
      </c>
      <c r="P56" cm="1">
        <f t="array" ref="P56">IF(INDEX('Capacity Summary'!$H$36:$BG$136,COLUMN(O44),ROW(O44))="x",'Capacity Backing (Hide)2'!P$9,0)</f>
        <v>0</v>
      </c>
      <c r="Q56" cm="1">
        <f t="array" ref="Q56">IF(INDEX('Capacity Summary'!$H$36:$BG$136,COLUMN(P44),ROW(P44))="x",'Capacity Backing (Hide)2'!Q$9,0)</f>
        <v>0</v>
      </c>
      <c r="R56" cm="1">
        <f t="array" ref="R56">IF(INDEX('Capacity Summary'!$H$36:$BG$136,COLUMN(Q44),ROW(Q44))="x",'Capacity Backing (Hide)2'!R$9,0)</f>
        <v>0</v>
      </c>
      <c r="S56" cm="1">
        <f t="array" ref="S56">IF(INDEX('Capacity Summary'!$H$36:$BG$136,COLUMN(R44),ROW(R44))="x",'Capacity Backing (Hide)2'!S$9,0)</f>
        <v>0</v>
      </c>
      <c r="T56" cm="1">
        <f t="array" ref="T56">IF(INDEX('Capacity Summary'!$H$36:$BG$136,COLUMN(S44),ROW(S44))="x",'Capacity Backing (Hide)2'!T$9,0)</f>
        <v>0</v>
      </c>
      <c r="U56" cm="1">
        <f t="array" ref="U56">IF(INDEX('Capacity Summary'!$H$36:$BG$136,COLUMN(T44),ROW(T44))="x",'Capacity Backing (Hide)2'!U$9,0)</f>
        <v>0</v>
      </c>
      <c r="V56" cm="1">
        <f t="array" ref="V56">IF(INDEX('Capacity Summary'!$H$36:$BG$136,COLUMN(U44),ROW(U44))="x",'Capacity Backing (Hide)2'!V$9,0)</f>
        <v>0</v>
      </c>
      <c r="W56" cm="1">
        <f t="array" ref="W56">IF(INDEX('Capacity Summary'!$H$36:$BG$136,COLUMN(V44),ROW(V44))="x",'Capacity Backing (Hide)2'!W$9,0)</f>
        <v>0</v>
      </c>
      <c r="X56" cm="1">
        <f t="array" ref="X56">IF(INDEX('Capacity Summary'!$H$36:$BG$136,COLUMN(W44),ROW(W44))="x",'Capacity Backing (Hide)2'!X$9,0)</f>
        <v>0</v>
      </c>
      <c r="Y56" cm="1">
        <f t="array" ref="Y56">IF(INDEX('Capacity Summary'!$H$36:$BG$136,COLUMN(X44),ROW(X44))="x",'Capacity Backing (Hide)2'!Y$9,0)</f>
        <v>0</v>
      </c>
      <c r="Z56" cm="1">
        <f t="array" ref="Z56">IF(INDEX('Capacity Summary'!$H$36:$BG$136,COLUMN(Y44),ROW(Y44))="x",'Capacity Backing (Hide)2'!Z$9,0)</f>
        <v>0</v>
      </c>
      <c r="AA56" cm="1">
        <f t="array" ref="AA56">IF(INDEX('Capacity Summary'!$H$36:$BG$136,COLUMN(Z44),ROW(Z44))="x",'Capacity Backing (Hide)2'!AA$9,0)</f>
        <v>0</v>
      </c>
      <c r="AB56" cm="1">
        <f t="array" ref="AB56">IF(INDEX('Capacity Summary'!$H$36:$BG$136,COLUMN(AA44),ROW(AA44))="x",'Capacity Backing (Hide)2'!AB$9,0)</f>
        <v>0</v>
      </c>
      <c r="AC56" cm="1">
        <f t="array" ref="AC56">IF(INDEX('Capacity Summary'!$H$36:$BG$136,COLUMN(AB44),ROW(AB44))="x",'Capacity Backing (Hide)2'!AC$9,0)</f>
        <v>0</v>
      </c>
      <c r="AD56" cm="1">
        <f t="array" ref="AD56">IF(INDEX('Capacity Summary'!$H$36:$BG$136,COLUMN(AC44),ROW(AC44))="x",'Capacity Backing (Hide)2'!AD$9,0)</f>
        <v>0</v>
      </c>
      <c r="AE56" cm="1">
        <f t="array" ref="AE56">IF(INDEX('Capacity Summary'!$H$36:$BG$136,COLUMN(AD44),ROW(AD44))="x",'Capacity Backing (Hide)2'!AE$9,0)</f>
        <v>0</v>
      </c>
      <c r="AF56" cm="1">
        <f t="array" ref="AF56">IF(INDEX('Capacity Summary'!$H$36:$BG$136,COLUMN(AE44),ROW(AE44))="x",'Capacity Backing (Hide)2'!AF$9,0)</f>
        <v>0</v>
      </c>
      <c r="AG56" cm="1">
        <f t="array" ref="AG56">IF(INDEX('Capacity Summary'!$H$36:$BG$136,COLUMN(AF44),ROW(AF44))="x",'Capacity Backing (Hide)2'!AG$9,0)</f>
        <v>0</v>
      </c>
      <c r="AH56" cm="1">
        <f t="array" ref="AH56">IF(INDEX('Capacity Summary'!$H$36:$BG$136,COLUMN(AG44),ROW(AG44))="x",'Capacity Backing (Hide)2'!AH$9,0)</f>
        <v>0</v>
      </c>
      <c r="AI56" cm="1">
        <f t="array" ref="AI56">IF(INDEX('Capacity Summary'!$H$36:$BG$136,COLUMN(AH44),ROW(AH44))="x",'Capacity Backing (Hide)2'!AI$9,0)</f>
        <v>0</v>
      </c>
      <c r="AJ56" cm="1">
        <f t="array" ref="AJ56">IF(INDEX('Capacity Summary'!$H$36:$BG$136,COLUMN(AI44),ROW(AI44))="x",'Capacity Backing (Hide)2'!AJ$9,0)</f>
        <v>0</v>
      </c>
      <c r="AK56" cm="1">
        <f t="array" ref="AK56">IF(INDEX('Capacity Summary'!$H$36:$BG$136,COLUMN(AJ44),ROW(AJ44))="x",'Capacity Backing (Hide)2'!AK$9,0)</f>
        <v>0</v>
      </c>
      <c r="AL56" cm="1">
        <f t="array" ref="AL56">IF(INDEX('Capacity Summary'!$H$36:$BG$136,COLUMN(AK44),ROW(AK44))="x",'Capacity Backing (Hide)2'!AL$9,0)</f>
        <v>0</v>
      </c>
      <c r="AM56" cm="1">
        <f t="array" ref="AM56">IF(INDEX('Capacity Summary'!$H$36:$BG$136,COLUMN(AL44),ROW(AL44))="x",'Capacity Backing (Hide)2'!AM$9,0)</f>
        <v>0</v>
      </c>
      <c r="AN56" cm="1">
        <f t="array" ref="AN56">IF(INDEX('Capacity Summary'!$H$36:$BG$136,COLUMN(AM44),ROW(AM44))="x",'Capacity Backing (Hide)2'!AN$9,0)</f>
        <v>0</v>
      </c>
      <c r="AO56" cm="1">
        <f t="array" ref="AO56">IF(INDEX('Capacity Summary'!$H$36:$BG$136,COLUMN(AN44),ROW(AN44))="x",'Capacity Backing (Hide)2'!AO$9,0)</f>
        <v>0</v>
      </c>
      <c r="AP56" cm="1">
        <f t="array" ref="AP56">IF(INDEX('Capacity Summary'!$H$36:$BG$136,COLUMN(AO44),ROW(AO44))="x",'Capacity Backing (Hide)2'!AP$9,0)</f>
        <v>0</v>
      </c>
      <c r="AQ56" cm="1">
        <f t="array" ref="AQ56">IF(INDEX('Capacity Summary'!$H$36:$BG$136,COLUMN(AP44),ROW(AP44))="x",'Capacity Backing (Hide)2'!AQ$9,0)</f>
        <v>0</v>
      </c>
      <c r="AR56" cm="1">
        <f t="array" ref="AR56">IF(INDEX('Capacity Summary'!$H$36:$BG$136,COLUMN(AQ44),ROW(AQ44))="x",'Capacity Backing (Hide)2'!AR$9,0)</f>
        <v>0</v>
      </c>
      <c r="AS56" cm="1">
        <f t="array" ref="AS56">IF(INDEX('Capacity Summary'!$H$36:$BG$136,COLUMN(AR44),ROW(AR44))="x",'Capacity Backing (Hide)2'!AS$9,0)</f>
        <v>0</v>
      </c>
      <c r="AT56" cm="1">
        <f t="array" ref="AT56">IF(INDEX('Capacity Summary'!$H$36:$BG$136,COLUMN(AS44),ROW(AS44))="x",'Capacity Backing (Hide)2'!AT$9,0)</f>
        <v>0</v>
      </c>
      <c r="AU56" cm="1">
        <f t="array" ref="AU56">IF(INDEX('Capacity Summary'!$H$36:$BG$136,COLUMN(AT44),ROW(AT44))="x",'Capacity Backing (Hide)2'!AU$9,0)</f>
        <v>0</v>
      </c>
      <c r="AV56" cm="1">
        <f t="array" ref="AV56">IF(INDEX('Capacity Summary'!$H$36:$BG$136,COLUMN(AU44),ROW(AU44))="x",'Capacity Backing (Hide)2'!AV$9,0)</f>
        <v>0</v>
      </c>
      <c r="AW56" cm="1">
        <f t="array" ref="AW56">IF(INDEX('Capacity Summary'!$H$36:$BG$136,COLUMN(AV44),ROW(AV44))="x",'Capacity Backing (Hide)2'!AW$9,0)</f>
        <v>0</v>
      </c>
      <c r="AX56" cm="1">
        <f t="array" ref="AX56">IF(INDEX('Capacity Summary'!$H$36:$BG$136,COLUMN(AW44),ROW(AW44))="x",'Capacity Backing (Hide)2'!AX$9,0)</f>
        <v>0</v>
      </c>
      <c r="AY56" cm="1">
        <f t="array" ref="AY56">IF(INDEX('Capacity Summary'!$H$36:$BG$136,COLUMN(AX44),ROW(AX44))="x",'Capacity Backing (Hide)2'!AY$9,0)</f>
        <v>0</v>
      </c>
      <c r="AZ56" cm="1">
        <f t="array" ref="AZ56">IF(INDEX('Capacity Summary'!$H$36:$BG$136,COLUMN(AY44),ROW(AY44))="x",'Capacity Backing (Hide)2'!AZ$9,0)</f>
        <v>0</v>
      </c>
      <c r="BA56" cm="1">
        <f t="array" ref="BA56">IF(INDEX('Capacity Summary'!$H$36:$BG$136,COLUMN(AZ44),ROW(AZ44))="x",'Capacity Backing (Hide)2'!BA$9,0)</f>
        <v>0</v>
      </c>
      <c r="BB56" cm="1">
        <f t="array" ref="BB56">IF(INDEX('Capacity Summary'!$H$36:$BG$136,COLUMN(BA44),ROW(BA44))="x",'Capacity Backing (Hide)2'!BB$9,0)</f>
        <v>0</v>
      </c>
      <c r="BC56" cm="1">
        <f t="array" ref="BC56">IF(INDEX('Capacity Summary'!$H$36:$BG$136,COLUMN(BB44),ROW(BB44))="x",'Capacity Backing (Hide)2'!BC$9,0)</f>
        <v>0</v>
      </c>
      <c r="BD56" cm="1">
        <f t="array" ref="BD56">IF(INDEX('Capacity Summary'!$H$36:$BG$136,COLUMN(BC44),ROW(BC44))="x",'Capacity Backing (Hide)2'!BD$9,0)</f>
        <v>0</v>
      </c>
      <c r="BE56" cm="1">
        <f t="array" ref="BE56">IF(INDEX('Capacity Summary'!$H$36:$BG$136,COLUMN(BD44),ROW(BD44))="x",'Capacity Backing (Hide)2'!BE$9,0)</f>
        <v>0</v>
      </c>
      <c r="BF56" cm="1">
        <f t="array" ref="BF56">IF(INDEX('Capacity Summary'!$H$36:$BG$136,COLUMN(BE44),ROW(BE44))="x",'Capacity Backing (Hide)2'!BF$9,0)</f>
        <v>0</v>
      </c>
      <c r="BG56" cm="1">
        <f t="array" ref="BG56">IF(INDEX('Capacity Summary'!$H$36:$BG$136,COLUMN(BF44),ROW(BF44))="x",'Capacity Backing (Hide)2'!BG$9,0)</f>
        <v>0</v>
      </c>
      <c r="BH56" cm="1">
        <f t="array" ref="BH56">IF(INDEX('Capacity Summary'!$H$36:$BG$136,COLUMN(BG44),ROW(BG44))="x",'Capacity Backing (Hide)2'!BH$9,0)</f>
        <v>0</v>
      </c>
      <c r="BI56" cm="1">
        <f t="array" ref="BI56">IF(INDEX('Capacity Summary'!$H$36:$BG$136,COLUMN(BH44),ROW(BH44))="x",'Capacity Backing (Hide)2'!BI$9,0)</f>
        <v>0</v>
      </c>
      <c r="BJ56" cm="1">
        <f t="array" ref="BJ56">IF(INDEX('Capacity Summary'!$H$36:$BG$136,COLUMN(BI44),ROW(BI44))="x",'Capacity Backing (Hide)2'!BJ$9,0)</f>
        <v>0</v>
      </c>
      <c r="BK56" cm="1">
        <f t="array" ref="BK56">IF(INDEX('Capacity Summary'!$H$36:$BG$136,COLUMN(BJ44),ROW(BJ44))="x",'Capacity Backing (Hide)2'!BK$9,0)</f>
        <v>0</v>
      </c>
      <c r="BL56" cm="1">
        <f t="array" ref="BL56">IF(INDEX('Capacity Summary'!$H$36:$BG$136,COLUMN(BK44),ROW(BK44))="x",'Capacity Backing (Hide)2'!BL$9,0)</f>
        <v>0</v>
      </c>
      <c r="BM56" cm="1">
        <f t="array" ref="BM56">IF(INDEX('Capacity Summary'!$H$36:$BG$136,COLUMN(BL44),ROW(BL44))="x",'Capacity Backing (Hide)2'!BM$9,0)</f>
        <v>0</v>
      </c>
      <c r="BN56" cm="1">
        <f t="array" ref="BN56">IF(INDEX('Capacity Summary'!$H$36:$BG$136,COLUMN(BM44),ROW(BM44))="x",'Capacity Backing (Hide)2'!BN$9,0)</f>
        <v>0</v>
      </c>
      <c r="BO56" cm="1">
        <f t="array" ref="BO56">IF(INDEX('Capacity Summary'!$H$36:$BG$136,COLUMN(BN44),ROW(BN44))="x",'Capacity Backing (Hide)2'!BO$9,0)</f>
        <v>0</v>
      </c>
      <c r="BP56" cm="1">
        <f t="array" ref="BP56">IF(INDEX('Capacity Summary'!$H$36:$BG$136,COLUMN(BO44),ROW(BO44))="x",'Capacity Backing (Hide)2'!BP$9,0)</f>
        <v>0</v>
      </c>
      <c r="BQ56" cm="1">
        <f t="array" ref="BQ56">IF(INDEX('Capacity Summary'!$H$36:$BG$136,COLUMN(BP44),ROW(BP44))="x",'Capacity Backing (Hide)2'!BQ$9,0)</f>
        <v>0</v>
      </c>
      <c r="BR56" cm="1">
        <f t="array" ref="BR56">IF(INDEX('Capacity Summary'!$H$36:$BG$136,COLUMN(BQ44),ROW(BQ44))="x",'Capacity Backing (Hide)2'!BR$9,0)</f>
        <v>0</v>
      </c>
      <c r="BS56" cm="1">
        <f t="array" ref="BS56">IF(INDEX('Capacity Summary'!$H$36:$BG$136,COLUMN(BR44),ROW(BR44))="x",'Capacity Backing (Hide)2'!BS$9,0)</f>
        <v>0</v>
      </c>
      <c r="BT56" cm="1">
        <f t="array" ref="BT56">IF(INDEX('Capacity Summary'!$H$36:$BG$136,COLUMN(BS44),ROW(BS44))="x",'Capacity Backing (Hide)2'!BT$9,0)</f>
        <v>0</v>
      </c>
      <c r="BU56" cm="1">
        <f t="array" ref="BU56">IF(INDEX('Capacity Summary'!$H$36:$BG$136,COLUMN(BT44),ROW(BT44))="x",'Capacity Backing (Hide)2'!BU$9,0)</f>
        <v>0</v>
      </c>
      <c r="BV56" cm="1">
        <f t="array" ref="BV56">IF(INDEX('Capacity Summary'!$H$36:$BG$136,COLUMN(BU44),ROW(BU44))="x",'Capacity Backing (Hide)2'!BV$9,0)</f>
        <v>0</v>
      </c>
      <c r="BW56" cm="1">
        <f t="array" ref="BW56">IF(INDEX('Capacity Summary'!$H$36:$BG$136,COLUMN(BV44),ROW(BV44))="x",'Capacity Backing (Hide)2'!BW$9,0)</f>
        <v>0</v>
      </c>
      <c r="BX56" cm="1">
        <f t="array" ref="BX56">IF(INDEX('Capacity Summary'!$H$36:$BG$136,COLUMN(BW44),ROW(BW44))="x",'Capacity Backing (Hide)2'!BX$9,0)</f>
        <v>0</v>
      </c>
      <c r="BY56" cm="1">
        <f t="array" ref="BY56">IF(INDEX('Capacity Summary'!$H$36:$BG$136,COLUMN(BX44),ROW(BX44))="x",'Capacity Backing (Hide)2'!BY$9,0)</f>
        <v>0</v>
      </c>
      <c r="BZ56" cm="1">
        <f t="array" ref="BZ56">IF(INDEX('Capacity Summary'!$H$36:$BG$136,COLUMN(BY44),ROW(BY44))="x",'Capacity Backing (Hide)2'!BZ$9,0)</f>
        <v>0</v>
      </c>
      <c r="CA56" cm="1">
        <f t="array" ref="CA56">IF(INDEX('Capacity Summary'!$H$36:$BG$136,COLUMN(BZ44),ROW(BZ44))="x",'Capacity Backing (Hide)2'!CA$9,0)</f>
        <v>0</v>
      </c>
      <c r="CB56" cm="1">
        <f t="array" ref="CB56">IF(INDEX('Capacity Summary'!$H$36:$BG$136,COLUMN(CA44),ROW(CA44))="x",'Capacity Backing (Hide)2'!CB$9,0)</f>
        <v>0</v>
      </c>
      <c r="CC56" cm="1">
        <f t="array" ref="CC56">IF(INDEX('Capacity Summary'!$H$36:$BG$136,COLUMN(CB44),ROW(CB44))="x",'Capacity Backing (Hide)2'!CC$9,0)</f>
        <v>0</v>
      </c>
      <c r="CD56" cm="1">
        <f t="array" ref="CD56">IF(INDEX('Capacity Summary'!$H$36:$BG$136,COLUMN(CC44),ROW(CC44))="x",'Capacity Backing (Hide)2'!CD$9,0)</f>
        <v>0</v>
      </c>
      <c r="CE56" cm="1">
        <f t="array" ref="CE56">IF(INDEX('Capacity Summary'!$H$36:$BG$136,COLUMN(CD44),ROW(CD44))="x",'Capacity Backing (Hide)2'!CE$9,0)</f>
        <v>0</v>
      </c>
      <c r="CF56" cm="1">
        <f t="array" ref="CF56">IF(INDEX('Capacity Summary'!$H$36:$BG$136,COLUMN(CE44),ROW(CE44))="x",'Capacity Backing (Hide)2'!CF$9,0)</f>
        <v>0</v>
      </c>
      <c r="CG56" cm="1">
        <f t="array" ref="CG56">IF(INDEX('Capacity Summary'!$H$36:$BG$136,COLUMN(CF44),ROW(CF44))="x",'Capacity Backing (Hide)2'!CG$9,0)</f>
        <v>0</v>
      </c>
      <c r="CH56" cm="1">
        <f t="array" ref="CH56">IF(INDEX('Capacity Summary'!$H$36:$BG$136,COLUMN(CG44),ROW(CG44))="x",'Capacity Backing (Hide)2'!CH$9,0)</f>
        <v>0</v>
      </c>
      <c r="CI56" cm="1">
        <f t="array" ref="CI56">IF(INDEX('Capacity Summary'!$H$36:$BG$136,COLUMN(CH44),ROW(CH44))="x",'Capacity Backing (Hide)2'!CI$9,0)</f>
        <v>0</v>
      </c>
      <c r="CJ56" cm="1">
        <f t="array" ref="CJ56">IF(INDEX('Capacity Summary'!$H$36:$BG$136,COLUMN(CI44),ROW(CI44))="x",'Capacity Backing (Hide)2'!CJ$9,0)</f>
        <v>0</v>
      </c>
      <c r="CK56" cm="1">
        <f t="array" ref="CK56">IF(INDEX('Capacity Summary'!$H$36:$BG$136,COLUMN(CJ44),ROW(CJ44))="x",'Capacity Backing (Hide)2'!CK$9,0)</f>
        <v>0</v>
      </c>
      <c r="CL56" cm="1">
        <f t="array" ref="CL56">IF(INDEX('Capacity Summary'!$H$36:$BG$136,COLUMN(CK44),ROW(CK44))="x",'Capacity Backing (Hide)2'!CL$9,0)</f>
        <v>0</v>
      </c>
      <c r="CM56" cm="1">
        <f t="array" ref="CM56">IF(INDEX('Capacity Summary'!$H$36:$BG$136,COLUMN(CL44),ROW(CL44))="x",'Capacity Backing (Hide)2'!CM$9,0)</f>
        <v>0</v>
      </c>
      <c r="CN56" cm="1">
        <f t="array" ref="CN56">IF(INDEX('Capacity Summary'!$H$36:$BG$136,COLUMN(CM44),ROW(CM44))="x",'Capacity Backing (Hide)2'!CN$9,0)</f>
        <v>0</v>
      </c>
      <c r="CO56" cm="1">
        <f t="array" ref="CO56">IF(INDEX('Capacity Summary'!$H$36:$BG$136,COLUMN(CN44),ROW(CN44))="x",'Capacity Backing (Hide)2'!CO$9,0)</f>
        <v>0</v>
      </c>
      <c r="CP56" cm="1">
        <f t="array" ref="CP56">IF(INDEX('Capacity Summary'!$H$36:$BG$136,COLUMN(CO44),ROW(CO44))="x",'Capacity Backing (Hide)2'!CP$9,0)</f>
        <v>0</v>
      </c>
      <c r="CQ56" cm="1">
        <f t="array" ref="CQ56">IF(INDEX('Capacity Summary'!$H$36:$BG$136,COLUMN(CP44),ROW(CP44))="x",'Capacity Backing (Hide)2'!CQ$9,0)</f>
        <v>0</v>
      </c>
      <c r="CR56" cm="1">
        <f t="array" ref="CR56">IF(INDEX('Capacity Summary'!$H$36:$BG$136,COLUMN(CQ44),ROW(CQ44))="x",'Capacity Backing (Hide)2'!CR$9,0)</f>
        <v>0</v>
      </c>
      <c r="CS56" cm="1">
        <f t="array" ref="CS56">IF(INDEX('Capacity Summary'!$H$36:$BG$136,COLUMN(CR44),ROW(CR44))="x",'Capacity Backing (Hide)2'!CS$9,0)</f>
        <v>0</v>
      </c>
      <c r="CT56" cm="1">
        <f t="array" ref="CT56">IF(INDEX('Capacity Summary'!$H$36:$BG$136,COLUMN(CS44),ROW(CS44))="x",'Capacity Backing (Hide)2'!CT$9,0)</f>
        <v>0</v>
      </c>
      <c r="CU56" cm="1">
        <f t="array" ref="CU56">IF(INDEX('Capacity Summary'!$H$36:$BG$136,COLUMN(CT44),ROW(CT44))="x",'Capacity Backing (Hide)2'!CU$9,0)</f>
        <v>0</v>
      </c>
      <c r="CV56" cm="1">
        <f t="array" ref="CV56">IF(INDEX('Capacity Summary'!$H$36:$BG$136,COLUMN(CU44),ROW(CU44))="x",'Capacity Backing (Hide)2'!CV$9,0)</f>
        <v>0</v>
      </c>
      <c r="CW56" cm="1">
        <f t="array" ref="CW56">IF(INDEX('Capacity Summary'!$H$36:$BG$136,COLUMN(CV44),ROW(CV44))="x",'Capacity Backing (Hide)2'!CW$9,0)</f>
        <v>0</v>
      </c>
    </row>
    <row r="57" spans="1:101" x14ac:dyDescent="0.25">
      <c r="A57" s="2">
        <f ca="1">'Required Capacity (Hide)'!E49</f>
        <v>44536</v>
      </c>
      <c r="B57" cm="1">
        <f t="array" ref="B57">IF(INDEX('Capacity Summary'!$H$36:$BG$136,COLUMN(A45),ROW(A45))="x",'Capacity Backing (Hide)2'!B$9,0)</f>
        <v>0</v>
      </c>
      <c r="C57" cm="1">
        <f t="array" ref="C57">IF(INDEX('Capacity Summary'!$H$36:$BG$136,COLUMN(B45),ROW(B45))="x",'Capacity Backing (Hide)2'!C$9,0)</f>
        <v>0</v>
      </c>
      <c r="D57" cm="1">
        <f t="array" ref="D57">IF(INDEX('Capacity Summary'!$H$36:$BG$136,COLUMN(C45),ROW(C45))="x",'Capacity Backing (Hide)2'!D$9,0)</f>
        <v>0</v>
      </c>
      <c r="E57" cm="1">
        <f t="array" ref="E57">IF(INDEX('Capacity Summary'!$H$36:$BG$136,COLUMN(D45),ROW(D45))="x",'Capacity Backing (Hide)2'!E$9,0)</f>
        <v>0</v>
      </c>
      <c r="F57" cm="1">
        <f t="array" ref="F57">IF(INDEX('Capacity Summary'!$H$36:$BG$136,COLUMN(E45),ROW(E45))="x",'Capacity Backing (Hide)2'!F$9,0)</f>
        <v>0</v>
      </c>
      <c r="G57" cm="1">
        <f t="array" ref="G57">IF(INDEX('Capacity Summary'!$H$36:$BG$136,COLUMN(F45),ROW(F45))="x",'Capacity Backing (Hide)2'!G$9,0)</f>
        <v>0</v>
      </c>
      <c r="H57" cm="1">
        <f t="array" ref="H57">IF(INDEX('Capacity Summary'!$H$36:$BG$136,COLUMN(G45),ROW(G45))="x",'Capacity Backing (Hide)2'!H$9,0)</f>
        <v>0</v>
      </c>
      <c r="I57" cm="1">
        <f t="array" ref="I57">IF(INDEX('Capacity Summary'!$H$36:$BG$136,COLUMN(H45),ROW(H45))="x",'Capacity Backing (Hide)2'!I$9,0)</f>
        <v>0</v>
      </c>
      <c r="J57" cm="1">
        <f t="array" ref="J57">IF(INDEX('Capacity Summary'!$H$36:$BG$136,COLUMN(I45),ROW(I45))="x",'Capacity Backing (Hide)2'!J$9,0)</f>
        <v>0</v>
      </c>
      <c r="K57" cm="1">
        <f t="array" ref="K57">IF(INDEX('Capacity Summary'!$H$36:$BG$136,COLUMN(J45),ROW(J45))="x",'Capacity Backing (Hide)2'!K$9,0)</f>
        <v>0</v>
      </c>
      <c r="L57" cm="1">
        <f t="array" ref="L57">IF(INDEX('Capacity Summary'!$H$36:$BG$136,COLUMN(K45),ROW(K45))="x",'Capacity Backing (Hide)2'!L$9,0)</f>
        <v>0</v>
      </c>
      <c r="M57" cm="1">
        <f t="array" ref="M57">IF(INDEX('Capacity Summary'!$H$36:$BG$136,COLUMN(L45),ROW(L45))="x",'Capacity Backing (Hide)2'!M$9,0)</f>
        <v>0</v>
      </c>
      <c r="N57" cm="1">
        <f t="array" ref="N57">IF(INDEX('Capacity Summary'!$H$36:$BG$136,COLUMN(M45),ROW(M45))="x",'Capacity Backing (Hide)2'!N$9,0)</f>
        <v>0</v>
      </c>
      <c r="O57" cm="1">
        <f t="array" ref="O57">IF(INDEX('Capacity Summary'!$H$36:$BG$136,COLUMN(N45),ROW(N45))="x",'Capacity Backing (Hide)2'!O$9,0)</f>
        <v>0</v>
      </c>
      <c r="P57" cm="1">
        <f t="array" ref="P57">IF(INDEX('Capacity Summary'!$H$36:$BG$136,COLUMN(O45),ROW(O45))="x",'Capacity Backing (Hide)2'!P$9,0)</f>
        <v>0</v>
      </c>
      <c r="Q57" cm="1">
        <f t="array" ref="Q57">IF(INDEX('Capacity Summary'!$H$36:$BG$136,COLUMN(P45),ROW(P45))="x",'Capacity Backing (Hide)2'!Q$9,0)</f>
        <v>0</v>
      </c>
      <c r="R57" cm="1">
        <f t="array" ref="R57">IF(INDEX('Capacity Summary'!$H$36:$BG$136,COLUMN(Q45),ROW(Q45))="x",'Capacity Backing (Hide)2'!R$9,0)</f>
        <v>0</v>
      </c>
      <c r="S57" cm="1">
        <f t="array" ref="S57">IF(INDEX('Capacity Summary'!$H$36:$BG$136,COLUMN(R45),ROW(R45))="x",'Capacity Backing (Hide)2'!S$9,0)</f>
        <v>0</v>
      </c>
      <c r="T57" cm="1">
        <f t="array" ref="T57">IF(INDEX('Capacity Summary'!$H$36:$BG$136,COLUMN(S45),ROW(S45))="x",'Capacity Backing (Hide)2'!T$9,0)</f>
        <v>0</v>
      </c>
      <c r="U57" cm="1">
        <f t="array" ref="U57">IF(INDEX('Capacity Summary'!$H$36:$BG$136,COLUMN(T45),ROW(T45))="x",'Capacity Backing (Hide)2'!U$9,0)</f>
        <v>0</v>
      </c>
      <c r="V57" cm="1">
        <f t="array" ref="V57">IF(INDEX('Capacity Summary'!$H$36:$BG$136,COLUMN(U45),ROW(U45))="x",'Capacity Backing (Hide)2'!V$9,0)</f>
        <v>0</v>
      </c>
      <c r="W57" cm="1">
        <f t="array" ref="W57">IF(INDEX('Capacity Summary'!$H$36:$BG$136,COLUMN(V45),ROW(V45))="x",'Capacity Backing (Hide)2'!W$9,0)</f>
        <v>0</v>
      </c>
      <c r="X57" cm="1">
        <f t="array" ref="X57">IF(INDEX('Capacity Summary'!$H$36:$BG$136,COLUMN(W45),ROW(W45))="x",'Capacity Backing (Hide)2'!X$9,0)</f>
        <v>0</v>
      </c>
      <c r="Y57" cm="1">
        <f t="array" ref="Y57">IF(INDEX('Capacity Summary'!$H$36:$BG$136,COLUMN(X45),ROW(X45))="x",'Capacity Backing (Hide)2'!Y$9,0)</f>
        <v>0</v>
      </c>
      <c r="Z57" cm="1">
        <f t="array" ref="Z57">IF(INDEX('Capacity Summary'!$H$36:$BG$136,COLUMN(Y45),ROW(Y45))="x",'Capacity Backing (Hide)2'!Z$9,0)</f>
        <v>0</v>
      </c>
      <c r="AA57" cm="1">
        <f t="array" ref="AA57">IF(INDEX('Capacity Summary'!$H$36:$BG$136,COLUMN(Z45),ROW(Z45))="x",'Capacity Backing (Hide)2'!AA$9,0)</f>
        <v>0</v>
      </c>
      <c r="AB57" cm="1">
        <f t="array" ref="AB57">IF(INDEX('Capacity Summary'!$H$36:$BG$136,COLUMN(AA45),ROW(AA45))="x",'Capacity Backing (Hide)2'!AB$9,0)</f>
        <v>0</v>
      </c>
      <c r="AC57" cm="1">
        <f t="array" ref="AC57">IF(INDEX('Capacity Summary'!$H$36:$BG$136,COLUMN(AB45),ROW(AB45))="x",'Capacity Backing (Hide)2'!AC$9,0)</f>
        <v>0</v>
      </c>
      <c r="AD57" cm="1">
        <f t="array" ref="AD57">IF(INDEX('Capacity Summary'!$H$36:$BG$136,COLUMN(AC45),ROW(AC45))="x",'Capacity Backing (Hide)2'!AD$9,0)</f>
        <v>0</v>
      </c>
      <c r="AE57" cm="1">
        <f t="array" ref="AE57">IF(INDEX('Capacity Summary'!$H$36:$BG$136,COLUMN(AD45),ROW(AD45))="x",'Capacity Backing (Hide)2'!AE$9,0)</f>
        <v>0</v>
      </c>
      <c r="AF57" cm="1">
        <f t="array" ref="AF57">IF(INDEX('Capacity Summary'!$H$36:$BG$136,COLUMN(AE45),ROW(AE45))="x",'Capacity Backing (Hide)2'!AF$9,0)</f>
        <v>0</v>
      </c>
      <c r="AG57" cm="1">
        <f t="array" ref="AG57">IF(INDEX('Capacity Summary'!$H$36:$BG$136,COLUMN(AF45),ROW(AF45))="x",'Capacity Backing (Hide)2'!AG$9,0)</f>
        <v>0</v>
      </c>
      <c r="AH57" cm="1">
        <f t="array" ref="AH57">IF(INDEX('Capacity Summary'!$H$36:$BG$136,COLUMN(AG45),ROW(AG45))="x",'Capacity Backing (Hide)2'!AH$9,0)</f>
        <v>0</v>
      </c>
      <c r="AI57" cm="1">
        <f t="array" ref="AI57">IF(INDEX('Capacity Summary'!$H$36:$BG$136,COLUMN(AH45),ROW(AH45))="x",'Capacity Backing (Hide)2'!AI$9,0)</f>
        <v>0</v>
      </c>
      <c r="AJ57" cm="1">
        <f t="array" ref="AJ57">IF(INDEX('Capacity Summary'!$H$36:$BG$136,COLUMN(AI45),ROW(AI45))="x",'Capacity Backing (Hide)2'!AJ$9,0)</f>
        <v>0</v>
      </c>
      <c r="AK57" cm="1">
        <f t="array" ref="AK57">IF(INDEX('Capacity Summary'!$H$36:$BG$136,COLUMN(AJ45),ROW(AJ45))="x",'Capacity Backing (Hide)2'!AK$9,0)</f>
        <v>0</v>
      </c>
      <c r="AL57" cm="1">
        <f t="array" ref="AL57">IF(INDEX('Capacity Summary'!$H$36:$BG$136,COLUMN(AK45),ROW(AK45))="x",'Capacity Backing (Hide)2'!AL$9,0)</f>
        <v>0</v>
      </c>
      <c r="AM57" cm="1">
        <f t="array" ref="AM57">IF(INDEX('Capacity Summary'!$H$36:$BG$136,COLUMN(AL45),ROW(AL45))="x",'Capacity Backing (Hide)2'!AM$9,0)</f>
        <v>0</v>
      </c>
      <c r="AN57" cm="1">
        <f t="array" ref="AN57">IF(INDEX('Capacity Summary'!$H$36:$BG$136,COLUMN(AM45),ROW(AM45))="x",'Capacity Backing (Hide)2'!AN$9,0)</f>
        <v>0</v>
      </c>
      <c r="AO57" cm="1">
        <f t="array" ref="AO57">IF(INDEX('Capacity Summary'!$H$36:$BG$136,COLUMN(AN45),ROW(AN45))="x",'Capacity Backing (Hide)2'!AO$9,0)</f>
        <v>0</v>
      </c>
      <c r="AP57" cm="1">
        <f t="array" ref="AP57">IF(INDEX('Capacity Summary'!$H$36:$BG$136,COLUMN(AO45),ROW(AO45))="x",'Capacity Backing (Hide)2'!AP$9,0)</f>
        <v>0</v>
      </c>
      <c r="AQ57" cm="1">
        <f t="array" ref="AQ57">IF(INDEX('Capacity Summary'!$H$36:$BG$136,COLUMN(AP45),ROW(AP45))="x",'Capacity Backing (Hide)2'!AQ$9,0)</f>
        <v>0</v>
      </c>
      <c r="AR57" cm="1">
        <f t="array" ref="AR57">IF(INDEX('Capacity Summary'!$H$36:$BG$136,COLUMN(AQ45),ROW(AQ45))="x",'Capacity Backing (Hide)2'!AR$9,0)</f>
        <v>0</v>
      </c>
      <c r="AS57" cm="1">
        <f t="array" ref="AS57">IF(INDEX('Capacity Summary'!$H$36:$BG$136,COLUMN(AR45),ROW(AR45))="x",'Capacity Backing (Hide)2'!AS$9,0)</f>
        <v>0</v>
      </c>
      <c r="AT57" cm="1">
        <f t="array" ref="AT57">IF(INDEX('Capacity Summary'!$H$36:$BG$136,COLUMN(AS45),ROW(AS45))="x",'Capacity Backing (Hide)2'!AT$9,0)</f>
        <v>0</v>
      </c>
      <c r="AU57" cm="1">
        <f t="array" ref="AU57">IF(INDEX('Capacity Summary'!$H$36:$BG$136,COLUMN(AT45),ROW(AT45))="x",'Capacity Backing (Hide)2'!AU$9,0)</f>
        <v>0</v>
      </c>
      <c r="AV57" cm="1">
        <f t="array" ref="AV57">IF(INDEX('Capacity Summary'!$H$36:$BG$136,COLUMN(AU45),ROW(AU45))="x",'Capacity Backing (Hide)2'!AV$9,0)</f>
        <v>0</v>
      </c>
      <c r="AW57" cm="1">
        <f t="array" ref="AW57">IF(INDEX('Capacity Summary'!$H$36:$BG$136,COLUMN(AV45),ROW(AV45))="x",'Capacity Backing (Hide)2'!AW$9,0)</f>
        <v>0</v>
      </c>
      <c r="AX57" cm="1">
        <f t="array" ref="AX57">IF(INDEX('Capacity Summary'!$H$36:$BG$136,COLUMN(AW45),ROW(AW45))="x",'Capacity Backing (Hide)2'!AX$9,0)</f>
        <v>0</v>
      </c>
      <c r="AY57" cm="1">
        <f t="array" ref="AY57">IF(INDEX('Capacity Summary'!$H$36:$BG$136,COLUMN(AX45),ROW(AX45))="x",'Capacity Backing (Hide)2'!AY$9,0)</f>
        <v>0</v>
      </c>
      <c r="AZ57" cm="1">
        <f t="array" ref="AZ57">IF(INDEX('Capacity Summary'!$H$36:$BG$136,COLUMN(AY45),ROW(AY45))="x",'Capacity Backing (Hide)2'!AZ$9,0)</f>
        <v>0</v>
      </c>
      <c r="BA57" cm="1">
        <f t="array" ref="BA57">IF(INDEX('Capacity Summary'!$H$36:$BG$136,COLUMN(AZ45),ROW(AZ45))="x",'Capacity Backing (Hide)2'!BA$9,0)</f>
        <v>0</v>
      </c>
      <c r="BB57" cm="1">
        <f t="array" ref="BB57">IF(INDEX('Capacity Summary'!$H$36:$BG$136,COLUMN(BA45),ROW(BA45))="x",'Capacity Backing (Hide)2'!BB$9,0)</f>
        <v>0</v>
      </c>
      <c r="BC57" cm="1">
        <f t="array" ref="BC57">IF(INDEX('Capacity Summary'!$H$36:$BG$136,COLUMN(BB45),ROW(BB45))="x",'Capacity Backing (Hide)2'!BC$9,0)</f>
        <v>0</v>
      </c>
      <c r="BD57" cm="1">
        <f t="array" ref="BD57">IF(INDEX('Capacity Summary'!$H$36:$BG$136,COLUMN(BC45),ROW(BC45))="x",'Capacity Backing (Hide)2'!BD$9,0)</f>
        <v>0</v>
      </c>
      <c r="BE57" cm="1">
        <f t="array" ref="BE57">IF(INDEX('Capacity Summary'!$H$36:$BG$136,COLUMN(BD45),ROW(BD45))="x",'Capacity Backing (Hide)2'!BE$9,0)</f>
        <v>0</v>
      </c>
      <c r="BF57" cm="1">
        <f t="array" ref="BF57">IF(INDEX('Capacity Summary'!$H$36:$BG$136,COLUMN(BE45),ROW(BE45))="x",'Capacity Backing (Hide)2'!BF$9,0)</f>
        <v>0</v>
      </c>
      <c r="BG57" cm="1">
        <f t="array" ref="BG57">IF(INDEX('Capacity Summary'!$H$36:$BG$136,COLUMN(BF45),ROW(BF45))="x",'Capacity Backing (Hide)2'!BG$9,0)</f>
        <v>0</v>
      </c>
      <c r="BH57" cm="1">
        <f t="array" ref="BH57">IF(INDEX('Capacity Summary'!$H$36:$BG$136,COLUMN(BG45),ROW(BG45))="x",'Capacity Backing (Hide)2'!BH$9,0)</f>
        <v>0</v>
      </c>
      <c r="BI57" cm="1">
        <f t="array" ref="BI57">IF(INDEX('Capacity Summary'!$H$36:$BG$136,COLUMN(BH45),ROW(BH45))="x",'Capacity Backing (Hide)2'!BI$9,0)</f>
        <v>0</v>
      </c>
      <c r="BJ57" cm="1">
        <f t="array" ref="BJ57">IF(INDEX('Capacity Summary'!$H$36:$BG$136,COLUMN(BI45),ROW(BI45))="x",'Capacity Backing (Hide)2'!BJ$9,0)</f>
        <v>0</v>
      </c>
      <c r="BK57" cm="1">
        <f t="array" ref="BK57">IF(INDEX('Capacity Summary'!$H$36:$BG$136,COLUMN(BJ45),ROW(BJ45))="x",'Capacity Backing (Hide)2'!BK$9,0)</f>
        <v>0</v>
      </c>
      <c r="BL57" cm="1">
        <f t="array" ref="BL57">IF(INDEX('Capacity Summary'!$H$36:$BG$136,COLUMN(BK45),ROW(BK45))="x",'Capacity Backing (Hide)2'!BL$9,0)</f>
        <v>0</v>
      </c>
      <c r="BM57" cm="1">
        <f t="array" ref="BM57">IF(INDEX('Capacity Summary'!$H$36:$BG$136,COLUMN(BL45),ROW(BL45))="x",'Capacity Backing (Hide)2'!BM$9,0)</f>
        <v>0</v>
      </c>
      <c r="BN57" cm="1">
        <f t="array" ref="BN57">IF(INDEX('Capacity Summary'!$H$36:$BG$136,COLUMN(BM45),ROW(BM45))="x",'Capacity Backing (Hide)2'!BN$9,0)</f>
        <v>0</v>
      </c>
      <c r="BO57" cm="1">
        <f t="array" ref="BO57">IF(INDEX('Capacity Summary'!$H$36:$BG$136,COLUMN(BN45),ROW(BN45))="x",'Capacity Backing (Hide)2'!BO$9,0)</f>
        <v>0</v>
      </c>
      <c r="BP57" cm="1">
        <f t="array" ref="BP57">IF(INDEX('Capacity Summary'!$H$36:$BG$136,COLUMN(BO45),ROW(BO45))="x",'Capacity Backing (Hide)2'!BP$9,0)</f>
        <v>0</v>
      </c>
      <c r="BQ57" cm="1">
        <f t="array" ref="BQ57">IF(INDEX('Capacity Summary'!$H$36:$BG$136,COLUMN(BP45),ROW(BP45))="x",'Capacity Backing (Hide)2'!BQ$9,0)</f>
        <v>0</v>
      </c>
      <c r="BR57" cm="1">
        <f t="array" ref="BR57">IF(INDEX('Capacity Summary'!$H$36:$BG$136,COLUMN(BQ45),ROW(BQ45))="x",'Capacity Backing (Hide)2'!BR$9,0)</f>
        <v>0</v>
      </c>
      <c r="BS57" cm="1">
        <f t="array" ref="BS57">IF(INDEX('Capacity Summary'!$H$36:$BG$136,COLUMN(BR45),ROW(BR45))="x",'Capacity Backing (Hide)2'!BS$9,0)</f>
        <v>0</v>
      </c>
      <c r="BT57" cm="1">
        <f t="array" ref="BT57">IF(INDEX('Capacity Summary'!$H$36:$BG$136,COLUMN(BS45),ROW(BS45))="x",'Capacity Backing (Hide)2'!BT$9,0)</f>
        <v>0</v>
      </c>
      <c r="BU57" cm="1">
        <f t="array" ref="BU57">IF(INDEX('Capacity Summary'!$H$36:$BG$136,COLUMN(BT45),ROW(BT45))="x",'Capacity Backing (Hide)2'!BU$9,0)</f>
        <v>0</v>
      </c>
      <c r="BV57" cm="1">
        <f t="array" ref="BV57">IF(INDEX('Capacity Summary'!$H$36:$BG$136,COLUMN(BU45),ROW(BU45))="x",'Capacity Backing (Hide)2'!BV$9,0)</f>
        <v>0</v>
      </c>
      <c r="BW57" cm="1">
        <f t="array" ref="BW57">IF(INDEX('Capacity Summary'!$H$36:$BG$136,COLUMN(BV45),ROW(BV45))="x",'Capacity Backing (Hide)2'!BW$9,0)</f>
        <v>0</v>
      </c>
      <c r="BX57" cm="1">
        <f t="array" ref="BX57">IF(INDEX('Capacity Summary'!$H$36:$BG$136,COLUMN(BW45),ROW(BW45))="x",'Capacity Backing (Hide)2'!BX$9,0)</f>
        <v>0</v>
      </c>
      <c r="BY57" cm="1">
        <f t="array" ref="BY57">IF(INDEX('Capacity Summary'!$H$36:$BG$136,COLUMN(BX45),ROW(BX45))="x",'Capacity Backing (Hide)2'!BY$9,0)</f>
        <v>0</v>
      </c>
      <c r="BZ57" cm="1">
        <f t="array" ref="BZ57">IF(INDEX('Capacity Summary'!$H$36:$BG$136,COLUMN(BY45),ROW(BY45))="x",'Capacity Backing (Hide)2'!BZ$9,0)</f>
        <v>0</v>
      </c>
      <c r="CA57" cm="1">
        <f t="array" ref="CA57">IF(INDEX('Capacity Summary'!$H$36:$BG$136,COLUMN(BZ45),ROW(BZ45))="x",'Capacity Backing (Hide)2'!CA$9,0)</f>
        <v>0</v>
      </c>
      <c r="CB57" cm="1">
        <f t="array" ref="CB57">IF(INDEX('Capacity Summary'!$H$36:$BG$136,COLUMN(CA45),ROW(CA45))="x",'Capacity Backing (Hide)2'!CB$9,0)</f>
        <v>0</v>
      </c>
      <c r="CC57" cm="1">
        <f t="array" ref="CC57">IF(INDEX('Capacity Summary'!$H$36:$BG$136,COLUMN(CB45),ROW(CB45))="x",'Capacity Backing (Hide)2'!CC$9,0)</f>
        <v>0</v>
      </c>
      <c r="CD57" cm="1">
        <f t="array" ref="CD57">IF(INDEX('Capacity Summary'!$H$36:$BG$136,COLUMN(CC45),ROW(CC45))="x",'Capacity Backing (Hide)2'!CD$9,0)</f>
        <v>0</v>
      </c>
      <c r="CE57" cm="1">
        <f t="array" ref="CE57">IF(INDEX('Capacity Summary'!$H$36:$BG$136,COLUMN(CD45),ROW(CD45))="x",'Capacity Backing (Hide)2'!CE$9,0)</f>
        <v>0</v>
      </c>
      <c r="CF57" cm="1">
        <f t="array" ref="CF57">IF(INDEX('Capacity Summary'!$H$36:$BG$136,COLUMN(CE45),ROW(CE45))="x",'Capacity Backing (Hide)2'!CF$9,0)</f>
        <v>0</v>
      </c>
      <c r="CG57" cm="1">
        <f t="array" ref="CG57">IF(INDEX('Capacity Summary'!$H$36:$BG$136,COLUMN(CF45),ROW(CF45))="x",'Capacity Backing (Hide)2'!CG$9,0)</f>
        <v>0</v>
      </c>
      <c r="CH57" cm="1">
        <f t="array" ref="CH57">IF(INDEX('Capacity Summary'!$H$36:$BG$136,COLUMN(CG45),ROW(CG45))="x",'Capacity Backing (Hide)2'!CH$9,0)</f>
        <v>0</v>
      </c>
      <c r="CI57" cm="1">
        <f t="array" ref="CI57">IF(INDEX('Capacity Summary'!$H$36:$BG$136,COLUMN(CH45),ROW(CH45))="x",'Capacity Backing (Hide)2'!CI$9,0)</f>
        <v>0</v>
      </c>
      <c r="CJ57" cm="1">
        <f t="array" ref="CJ57">IF(INDEX('Capacity Summary'!$H$36:$BG$136,COLUMN(CI45),ROW(CI45))="x",'Capacity Backing (Hide)2'!CJ$9,0)</f>
        <v>0</v>
      </c>
      <c r="CK57" cm="1">
        <f t="array" ref="CK57">IF(INDEX('Capacity Summary'!$H$36:$BG$136,COLUMN(CJ45),ROW(CJ45))="x",'Capacity Backing (Hide)2'!CK$9,0)</f>
        <v>0</v>
      </c>
      <c r="CL57" cm="1">
        <f t="array" ref="CL57">IF(INDEX('Capacity Summary'!$H$36:$BG$136,COLUMN(CK45),ROW(CK45))="x",'Capacity Backing (Hide)2'!CL$9,0)</f>
        <v>0</v>
      </c>
      <c r="CM57" cm="1">
        <f t="array" ref="CM57">IF(INDEX('Capacity Summary'!$H$36:$BG$136,COLUMN(CL45),ROW(CL45))="x",'Capacity Backing (Hide)2'!CM$9,0)</f>
        <v>0</v>
      </c>
      <c r="CN57" cm="1">
        <f t="array" ref="CN57">IF(INDEX('Capacity Summary'!$H$36:$BG$136,COLUMN(CM45),ROW(CM45))="x",'Capacity Backing (Hide)2'!CN$9,0)</f>
        <v>0</v>
      </c>
      <c r="CO57" cm="1">
        <f t="array" ref="CO57">IF(INDEX('Capacity Summary'!$H$36:$BG$136,COLUMN(CN45),ROW(CN45))="x",'Capacity Backing (Hide)2'!CO$9,0)</f>
        <v>0</v>
      </c>
      <c r="CP57" cm="1">
        <f t="array" ref="CP57">IF(INDEX('Capacity Summary'!$H$36:$BG$136,COLUMN(CO45),ROW(CO45))="x",'Capacity Backing (Hide)2'!CP$9,0)</f>
        <v>0</v>
      </c>
      <c r="CQ57" cm="1">
        <f t="array" ref="CQ57">IF(INDEX('Capacity Summary'!$H$36:$BG$136,COLUMN(CP45),ROW(CP45))="x",'Capacity Backing (Hide)2'!CQ$9,0)</f>
        <v>0</v>
      </c>
      <c r="CR57" cm="1">
        <f t="array" ref="CR57">IF(INDEX('Capacity Summary'!$H$36:$BG$136,COLUMN(CQ45),ROW(CQ45))="x",'Capacity Backing (Hide)2'!CR$9,0)</f>
        <v>0</v>
      </c>
      <c r="CS57" cm="1">
        <f t="array" ref="CS57">IF(INDEX('Capacity Summary'!$H$36:$BG$136,COLUMN(CR45),ROW(CR45))="x",'Capacity Backing (Hide)2'!CS$9,0)</f>
        <v>0</v>
      </c>
      <c r="CT57" cm="1">
        <f t="array" ref="CT57">IF(INDEX('Capacity Summary'!$H$36:$BG$136,COLUMN(CS45),ROW(CS45))="x",'Capacity Backing (Hide)2'!CT$9,0)</f>
        <v>0</v>
      </c>
      <c r="CU57" cm="1">
        <f t="array" ref="CU57">IF(INDEX('Capacity Summary'!$H$36:$BG$136,COLUMN(CT45),ROW(CT45))="x",'Capacity Backing (Hide)2'!CU$9,0)</f>
        <v>0</v>
      </c>
      <c r="CV57" cm="1">
        <f t="array" ref="CV57">IF(INDEX('Capacity Summary'!$H$36:$BG$136,COLUMN(CU45),ROW(CU45))="x",'Capacity Backing (Hide)2'!CV$9,0)</f>
        <v>0</v>
      </c>
      <c r="CW57" cm="1">
        <f t="array" ref="CW57">IF(INDEX('Capacity Summary'!$H$36:$BG$136,COLUMN(CV45),ROW(CV45))="x",'Capacity Backing (Hide)2'!CW$9,0)</f>
        <v>0</v>
      </c>
    </row>
    <row r="58" spans="1:101" x14ac:dyDescent="0.25">
      <c r="A58" s="2">
        <f ca="1">'Required Capacity (Hide)'!E50</f>
        <v>44543</v>
      </c>
      <c r="B58" cm="1">
        <f t="array" ref="B58">IF(INDEX('Capacity Summary'!$H$36:$BG$136,COLUMN(A46),ROW(A46))="x",'Capacity Backing (Hide)2'!B$9,0)</f>
        <v>0</v>
      </c>
      <c r="C58" cm="1">
        <f t="array" ref="C58">IF(INDEX('Capacity Summary'!$H$36:$BG$136,COLUMN(B46),ROW(B46))="x",'Capacity Backing (Hide)2'!C$9,0)</f>
        <v>0</v>
      </c>
      <c r="D58" cm="1">
        <f t="array" ref="D58">IF(INDEX('Capacity Summary'!$H$36:$BG$136,COLUMN(C46),ROW(C46))="x",'Capacity Backing (Hide)2'!D$9,0)</f>
        <v>0</v>
      </c>
      <c r="E58" cm="1">
        <f t="array" ref="E58">IF(INDEX('Capacity Summary'!$H$36:$BG$136,COLUMN(D46),ROW(D46))="x",'Capacity Backing (Hide)2'!E$9,0)</f>
        <v>0</v>
      </c>
      <c r="F58" cm="1">
        <f t="array" ref="F58">IF(INDEX('Capacity Summary'!$H$36:$BG$136,COLUMN(E46),ROW(E46))="x",'Capacity Backing (Hide)2'!F$9,0)</f>
        <v>0</v>
      </c>
      <c r="G58" cm="1">
        <f t="array" ref="G58">IF(INDEX('Capacity Summary'!$H$36:$BG$136,COLUMN(F46),ROW(F46))="x",'Capacity Backing (Hide)2'!G$9,0)</f>
        <v>0</v>
      </c>
      <c r="H58" cm="1">
        <f t="array" ref="H58">IF(INDEX('Capacity Summary'!$H$36:$BG$136,COLUMN(G46),ROW(G46))="x",'Capacity Backing (Hide)2'!H$9,0)</f>
        <v>0</v>
      </c>
      <c r="I58" cm="1">
        <f t="array" ref="I58">IF(INDEX('Capacity Summary'!$H$36:$BG$136,COLUMN(H46),ROW(H46))="x",'Capacity Backing (Hide)2'!I$9,0)</f>
        <v>0</v>
      </c>
      <c r="J58" cm="1">
        <f t="array" ref="J58">IF(INDEX('Capacity Summary'!$H$36:$BG$136,COLUMN(I46),ROW(I46))="x",'Capacity Backing (Hide)2'!J$9,0)</f>
        <v>0</v>
      </c>
      <c r="K58" cm="1">
        <f t="array" ref="K58">IF(INDEX('Capacity Summary'!$H$36:$BG$136,COLUMN(J46),ROW(J46))="x",'Capacity Backing (Hide)2'!K$9,0)</f>
        <v>0</v>
      </c>
      <c r="L58" cm="1">
        <f t="array" ref="L58">IF(INDEX('Capacity Summary'!$H$36:$BG$136,COLUMN(K46),ROW(K46))="x",'Capacity Backing (Hide)2'!L$9,0)</f>
        <v>0</v>
      </c>
      <c r="M58" cm="1">
        <f t="array" ref="M58">IF(INDEX('Capacity Summary'!$H$36:$BG$136,COLUMN(L46),ROW(L46))="x",'Capacity Backing (Hide)2'!M$9,0)</f>
        <v>0</v>
      </c>
      <c r="N58" cm="1">
        <f t="array" ref="N58">IF(INDEX('Capacity Summary'!$H$36:$BG$136,COLUMN(M46),ROW(M46))="x",'Capacity Backing (Hide)2'!N$9,0)</f>
        <v>0</v>
      </c>
      <c r="O58" cm="1">
        <f t="array" ref="O58">IF(INDEX('Capacity Summary'!$H$36:$BG$136,COLUMN(N46),ROW(N46))="x",'Capacity Backing (Hide)2'!O$9,0)</f>
        <v>0</v>
      </c>
      <c r="P58" cm="1">
        <f t="array" ref="P58">IF(INDEX('Capacity Summary'!$H$36:$BG$136,COLUMN(O46),ROW(O46))="x",'Capacity Backing (Hide)2'!P$9,0)</f>
        <v>0</v>
      </c>
      <c r="Q58" cm="1">
        <f t="array" ref="Q58">IF(INDEX('Capacity Summary'!$H$36:$BG$136,COLUMN(P46),ROW(P46))="x",'Capacity Backing (Hide)2'!Q$9,0)</f>
        <v>0</v>
      </c>
      <c r="R58" cm="1">
        <f t="array" ref="R58">IF(INDEX('Capacity Summary'!$H$36:$BG$136,COLUMN(Q46),ROW(Q46))="x",'Capacity Backing (Hide)2'!R$9,0)</f>
        <v>0</v>
      </c>
      <c r="S58" cm="1">
        <f t="array" ref="S58">IF(INDEX('Capacity Summary'!$H$36:$BG$136,COLUMN(R46),ROW(R46))="x",'Capacity Backing (Hide)2'!S$9,0)</f>
        <v>0</v>
      </c>
      <c r="T58" cm="1">
        <f t="array" ref="T58">IF(INDEX('Capacity Summary'!$H$36:$BG$136,COLUMN(S46),ROW(S46))="x",'Capacity Backing (Hide)2'!T$9,0)</f>
        <v>0</v>
      </c>
      <c r="U58" cm="1">
        <f t="array" ref="U58">IF(INDEX('Capacity Summary'!$H$36:$BG$136,COLUMN(T46),ROW(T46))="x",'Capacity Backing (Hide)2'!U$9,0)</f>
        <v>0</v>
      </c>
      <c r="V58" cm="1">
        <f t="array" ref="V58">IF(INDEX('Capacity Summary'!$H$36:$BG$136,COLUMN(U46),ROW(U46))="x",'Capacity Backing (Hide)2'!V$9,0)</f>
        <v>0</v>
      </c>
      <c r="W58" cm="1">
        <f t="array" ref="W58">IF(INDEX('Capacity Summary'!$H$36:$BG$136,COLUMN(V46),ROW(V46))="x",'Capacity Backing (Hide)2'!W$9,0)</f>
        <v>0</v>
      </c>
      <c r="X58" cm="1">
        <f t="array" ref="X58">IF(INDEX('Capacity Summary'!$H$36:$BG$136,COLUMN(W46),ROW(W46))="x",'Capacity Backing (Hide)2'!X$9,0)</f>
        <v>0</v>
      </c>
      <c r="Y58" cm="1">
        <f t="array" ref="Y58">IF(INDEX('Capacity Summary'!$H$36:$BG$136,COLUMN(X46),ROW(X46))="x",'Capacity Backing (Hide)2'!Y$9,0)</f>
        <v>0</v>
      </c>
      <c r="Z58" cm="1">
        <f t="array" ref="Z58">IF(INDEX('Capacity Summary'!$H$36:$BG$136,COLUMN(Y46),ROW(Y46))="x",'Capacity Backing (Hide)2'!Z$9,0)</f>
        <v>0</v>
      </c>
      <c r="AA58" cm="1">
        <f t="array" ref="AA58">IF(INDEX('Capacity Summary'!$H$36:$BG$136,COLUMN(Z46),ROW(Z46))="x",'Capacity Backing (Hide)2'!AA$9,0)</f>
        <v>0</v>
      </c>
      <c r="AB58" cm="1">
        <f t="array" ref="AB58">IF(INDEX('Capacity Summary'!$H$36:$BG$136,COLUMN(AA46),ROW(AA46))="x",'Capacity Backing (Hide)2'!AB$9,0)</f>
        <v>0</v>
      </c>
      <c r="AC58" cm="1">
        <f t="array" ref="AC58">IF(INDEX('Capacity Summary'!$H$36:$BG$136,COLUMN(AB46),ROW(AB46))="x",'Capacity Backing (Hide)2'!AC$9,0)</f>
        <v>0</v>
      </c>
      <c r="AD58" cm="1">
        <f t="array" ref="AD58">IF(INDEX('Capacity Summary'!$H$36:$BG$136,COLUMN(AC46),ROW(AC46))="x",'Capacity Backing (Hide)2'!AD$9,0)</f>
        <v>0</v>
      </c>
      <c r="AE58" cm="1">
        <f t="array" ref="AE58">IF(INDEX('Capacity Summary'!$H$36:$BG$136,COLUMN(AD46),ROW(AD46))="x",'Capacity Backing (Hide)2'!AE$9,0)</f>
        <v>0</v>
      </c>
      <c r="AF58" cm="1">
        <f t="array" ref="AF58">IF(INDEX('Capacity Summary'!$H$36:$BG$136,COLUMN(AE46),ROW(AE46))="x",'Capacity Backing (Hide)2'!AF$9,0)</f>
        <v>0</v>
      </c>
      <c r="AG58" cm="1">
        <f t="array" ref="AG58">IF(INDEX('Capacity Summary'!$H$36:$BG$136,COLUMN(AF46),ROW(AF46))="x",'Capacity Backing (Hide)2'!AG$9,0)</f>
        <v>0</v>
      </c>
      <c r="AH58" cm="1">
        <f t="array" ref="AH58">IF(INDEX('Capacity Summary'!$H$36:$BG$136,COLUMN(AG46),ROW(AG46))="x",'Capacity Backing (Hide)2'!AH$9,0)</f>
        <v>0</v>
      </c>
      <c r="AI58" cm="1">
        <f t="array" ref="AI58">IF(INDEX('Capacity Summary'!$H$36:$BG$136,COLUMN(AH46),ROW(AH46))="x",'Capacity Backing (Hide)2'!AI$9,0)</f>
        <v>0</v>
      </c>
      <c r="AJ58" cm="1">
        <f t="array" ref="AJ58">IF(INDEX('Capacity Summary'!$H$36:$BG$136,COLUMN(AI46),ROW(AI46))="x",'Capacity Backing (Hide)2'!AJ$9,0)</f>
        <v>0</v>
      </c>
      <c r="AK58" cm="1">
        <f t="array" ref="AK58">IF(INDEX('Capacity Summary'!$H$36:$BG$136,COLUMN(AJ46),ROW(AJ46))="x",'Capacity Backing (Hide)2'!AK$9,0)</f>
        <v>0</v>
      </c>
      <c r="AL58" cm="1">
        <f t="array" ref="AL58">IF(INDEX('Capacity Summary'!$H$36:$BG$136,COLUMN(AK46),ROW(AK46))="x",'Capacity Backing (Hide)2'!AL$9,0)</f>
        <v>0</v>
      </c>
      <c r="AM58" cm="1">
        <f t="array" ref="AM58">IF(INDEX('Capacity Summary'!$H$36:$BG$136,COLUMN(AL46),ROW(AL46))="x",'Capacity Backing (Hide)2'!AM$9,0)</f>
        <v>0</v>
      </c>
      <c r="AN58" cm="1">
        <f t="array" ref="AN58">IF(INDEX('Capacity Summary'!$H$36:$BG$136,COLUMN(AM46),ROW(AM46))="x",'Capacity Backing (Hide)2'!AN$9,0)</f>
        <v>0</v>
      </c>
      <c r="AO58" cm="1">
        <f t="array" ref="AO58">IF(INDEX('Capacity Summary'!$H$36:$BG$136,COLUMN(AN46),ROW(AN46))="x",'Capacity Backing (Hide)2'!AO$9,0)</f>
        <v>0</v>
      </c>
      <c r="AP58" cm="1">
        <f t="array" ref="AP58">IF(INDEX('Capacity Summary'!$H$36:$BG$136,COLUMN(AO46),ROW(AO46))="x",'Capacity Backing (Hide)2'!AP$9,0)</f>
        <v>0</v>
      </c>
      <c r="AQ58" cm="1">
        <f t="array" ref="AQ58">IF(INDEX('Capacity Summary'!$H$36:$BG$136,COLUMN(AP46),ROW(AP46))="x",'Capacity Backing (Hide)2'!AQ$9,0)</f>
        <v>0</v>
      </c>
      <c r="AR58" cm="1">
        <f t="array" ref="AR58">IF(INDEX('Capacity Summary'!$H$36:$BG$136,COLUMN(AQ46),ROW(AQ46))="x",'Capacity Backing (Hide)2'!AR$9,0)</f>
        <v>0</v>
      </c>
      <c r="AS58" cm="1">
        <f t="array" ref="AS58">IF(INDEX('Capacity Summary'!$H$36:$BG$136,COLUMN(AR46),ROW(AR46))="x",'Capacity Backing (Hide)2'!AS$9,0)</f>
        <v>0</v>
      </c>
      <c r="AT58" cm="1">
        <f t="array" ref="AT58">IF(INDEX('Capacity Summary'!$H$36:$BG$136,COLUMN(AS46),ROW(AS46))="x",'Capacity Backing (Hide)2'!AT$9,0)</f>
        <v>0</v>
      </c>
      <c r="AU58" cm="1">
        <f t="array" ref="AU58">IF(INDEX('Capacity Summary'!$H$36:$BG$136,COLUMN(AT46),ROW(AT46))="x",'Capacity Backing (Hide)2'!AU$9,0)</f>
        <v>0</v>
      </c>
      <c r="AV58" cm="1">
        <f t="array" ref="AV58">IF(INDEX('Capacity Summary'!$H$36:$BG$136,COLUMN(AU46),ROW(AU46))="x",'Capacity Backing (Hide)2'!AV$9,0)</f>
        <v>0</v>
      </c>
      <c r="AW58" cm="1">
        <f t="array" ref="AW58">IF(INDEX('Capacity Summary'!$H$36:$BG$136,COLUMN(AV46),ROW(AV46))="x",'Capacity Backing (Hide)2'!AW$9,0)</f>
        <v>0</v>
      </c>
      <c r="AX58" cm="1">
        <f t="array" ref="AX58">IF(INDEX('Capacity Summary'!$H$36:$BG$136,COLUMN(AW46),ROW(AW46))="x",'Capacity Backing (Hide)2'!AX$9,0)</f>
        <v>0</v>
      </c>
      <c r="AY58" cm="1">
        <f t="array" ref="AY58">IF(INDEX('Capacity Summary'!$H$36:$BG$136,COLUMN(AX46),ROW(AX46))="x",'Capacity Backing (Hide)2'!AY$9,0)</f>
        <v>0</v>
      </c>
      <c r="AZ58" cm="1">
        <f t="array" ref="AZ58">IF(INDEX('Capacity Summary'!$H$36:$BG$136,COLUMN(AY46),ROW(AY46))="x",'Capacity Backing (Hide)2'!AZ$9,0)</f>
        <v>0</v>
      </c>
      <c r="BA58" cm="1">
        <f t="array" ref="BA58">IF(INDEX('Capacity Summary'!$H$36:$BG$136,COLUMN(AZ46),ROW(AZ46))="x",'Capacity Backing (Hide)2'!BA$9,0)</f>
        <v>0</v>
      </c>
      <c r="BB58" cm="1">
        <f t="array" ref="BB58">IF(INDEX('Capacity Summary'!$H$36:$BG$136,COLUMN(BA46),ROW(BA46))="x",'Capacity Backing (Hide)2'!BB$9,0)</f>
        <v>0</v>
      </c>
      <c r="BC58" cm="1">
        <f t="array" ref="BC58">IF(INDEX('Capacity Summary'!$H$36:$BG$136,COLUMN(BB46),ROW(BB46))="x",'Capacity Backing (Hide)2'!BC$9,0)</f>
        <v>0</v>
      </c>
      <c r="BD58" cm="1">
        <f t="array" ref="BD58">IF(INDEX('Capacity Summary'!$H$36:$BG$136,COLUMN(BC46),ROW(BC46))="x",'Capacity Backing (Hide)2'!BD$9,0)</f>
        <v>0</v>
      </c>
      <c r="BE58" cm="1">
        <f t="array" ref="BE58">IF(INDEX('Capacity Summary'!$H$36:$BG$136,COLUMN(BD46),ROW(BD46))="x",'Capacity Backing (Hide)2'!BE$9,0)</f>
        <v>0</v>
      </c>
      <c r="BF58" cm="1">
        <f t="array" ref="BF58">IF(INDEX('Capacity Summary'!$H$36:$BG$136,COLUMN(BE46),ROW(BE46))="x",'Capacity Backing (Hide)2'!BF$9,0)</f>
        <v>0</v>
      </c>
      <c r="BG58" cm="1">
        <f t="array" ref="BG58">IF(INDEX('Capacity Summary'!$H$36:$BG$136,COLUMN(BF46),ROW(BF46))="x",'Capacity Backing (Hide)2'!BG$9,0)</f>
        <v>0</v>
      </c>
      <c r="BH58" cm="1">
        <f t="array" ref="BH58">IF(INDEX('Capacity Summary'!$H$36:$BG$136,COLUMN(BG46),ROW(BG46))="x",'Capacity Backing (Hide)2'!BH$9,0)</f>
        <v>0</v>
      </c>
      <c r="BI58" cm="1">
        <f t="array" ref="BI58">IF(INDEX('Capacity Summary'!$H$36:$BG$136,COLUMN(BH46),ROW(BH46))="x",'Capacity Backing (Hide)2'!BI$9,0)</f>
        <v>0</v>
      </c>
      <c r="BJ58" cm="1">
        <f t="array" ref="BJ58">IF(INDEX('Capacity Summary'!$H$36:$BG$136,COLUMN(BI46),ROW(BI46))="x",'Capacity Backing (Hide)2'!BJ$9,0)</f>
        <v>0</v>
      </c>
      <c r="BK58" cm="1">
        <f t="array" ref="BK58">IF(INDEX('Capacity Summary'!$H$36:$BG$136,COLUMN(BJ46),ROW(BJ46))="x",'Capacity Backing (Hide)2'!BK$9,0)</f>
        <v>0</v>
      </c>
      <c r="BL58" cm="1">
        <f t="array" ref="BL58">IF(INDEX('Capacity Summary'!$H$36:$BG$136,COLUMN(BK46),ROW(BK46))="x",'Capacity Backing (Hide)2'!BL$9,0)</f>
        <v>0</v>
      </c>
      <c r="BM58" cm="1">
        <f t="array" ref="BM58">IF(INDEX('Capacity Summary'!$H$36:$BG$136,COLUMN(BL46),ROW(BL46))="x",'Capacity Backing (Hide)2'!BM$9,0)</f>
        <v>0</v>
      </c>
      <c r="BN58" cm="1">
        <f t="array" ref="BN58">IF(INDEX('Capacity Summary'!$H$36:$BG$136,COLUMN(BM46),ROW(BM46))="x",'Capacity Backing (Hide)2'!BN$9,0)</f>
        <v>0</v>
      </c>
      <c r="BO58" cm="1">
        <f t="array" ref="BO58">IF(INDEX('Capacity Summary'!$H$36:$BG$136,COLUMN(BN46),ROW(BN46))="x",'Capacity Backing (Hide)2'!BO$9,0)</f>
        <v>0</v>
      </c>
      <c r="BP58" cm="1">
        <f t="array" ref="BP58">IF(INDEX('Capacity Summary'!$H$36:$BG$136,COLUMN(BO46),ROW(BO46))="x",'Capacity Backing (Hide)2'!BP$9,0)</f>
        <v>0</v>
      </c>
      <c r="BQ58" cm="1">
        <f t="array" ref="BQ58">IF(INDEX('Capacity Summary'!$H$36:$BG$136,COLUMN(BP46),ROW(BP46))="x",'Capacity Backing (Hide)2'!BQ$9,0)</f>
        <v>0</v>
      </c>
      <c r="BR58" cm="1">
        <f t="array" ref="BR58">IF(INDEX('Capacity Summary'!$H$36:$BG$136,COLUMN(BQ46),ROW(BQ46))="x",'Capacity Backing (Hide)2'!BR$9,0)</f>
        <v>0</v>
      </c>
      <c r="BS58" cm="1">
        <f t="array" ref="BS58">IF(INDEX('Capacity Summary'!$H$36:$BG$136,COLUMN(BR46),ROW(BR46))="x",'Capacity Backing (Hide)2'!BS$9,0)</f>
        <v>0</v>
      </c>
      <c r="BT58" cm="1">
        <f t="array" ref="BT58">IF(INDEX('Capacity Summary'!$H$36:$BG$136,COLUMN(BS46),ROW(BS46))="x",'Capacity Backing (Hide)2'!BT$9,0)</f>
        <v>0</v>
      </c>
      <c r="BU58" cm="1">
        <f t="array" ref="BU58">IF(INDEX('Capacity Summary'!$H$36:$BG$136,COLUMN(BT46),ROW(BT46))="x",'Capacity Backing (Hide)2'!BU$9,0)</f>
        <v>0</v>
      </c>
      <c r="BV58" cm="1">
        <f t="array" ref="BV58">IF(INDEX('Capacity Summary'!$H$36:$BG$136,COLUMN(BU46),ROW(BU46))="x",'Capacity Backing (Hide)2'!BV$9,0)</f>
        <v>0</v>
      </c>
      <c r="BW58" cm="1">
        <f t="array" ref="BW58">IF(INDEX('Capacity Summary'!$H$36:$BG$136,COLUMN(BV46),ROW(BV46))="x",'Capacity Backing (Hide)2'!BW$9,0)</f>
        <v>0</v>
      </c>
      <c r="BX58" cm="1">
        <f t="array" ref="BX58">IF(INDEX('Capacity Summary'!$H$36:$BG$136,COLUMN(BW46),ROW(BW46))="x",'Capacity Backing (Hide)2'!BX$9,0)</f>
        <v>0</v>
      </c>
      <c r="BY58" cm="1">
        <f t="array" ref="BY58">IF(INDEX('Capacity Summary'!$H$36:$BG$136,COLUMN(BX46),ROW(BX46))="x",'Capacity Backing (Hide)2'!BY$9,0)</f>
        <v>0</v>
      </c>
      <c r="BZ58" cm="1">
        <f t="array" ref="BZ58">IF(INDEX('Capacity Summary'!$H$36:$BG$136,COLUMN(BY46),ROW(BY46))="x",'Capacity Backing (Hide)2'!BZ$9,0)</f>
        <v>0</v>
      </c>
      <c r="CA58" cm="1">
        <f t="array" ref="CA58">IF(INDEX('Capacity Summary'!$H$36:$BG$136,COLUMN(BZ46),ROW(BZ46))="x",'Capacity Backing (Hide)2'!CA$9,0)</f>
        <v>0</v>
      </c>
      <c r="CB58" cm="1">
        <f t="array" ref="CB58">IF(INDEX('Capacity Summary'!$H$36:$BG$136,COLUMN(CA46),ROW(CA46))="x",'Capacity Backing (Hide)2'!CB$9,0)</f>
        <v>0</v>
      </c>
      <c r="CC58" cm="1">
        <f t="array" ref="CC58">IF(INDEX('Capacity Summary'!$H$36:$BG$136,COLUMN(CB46),ROW(CB46))="x",'Capacity Backing (Hide)2'!CC$9,0)</f>
        <v>0</v>
      </c>
      <c r="CD58" cm="1">
        <f t="array" ref="CD58">IF(INDEX('Capacity Summary'!$H$36:$BG$136,COLUMN(CC46),ROW(CC46))="x",'Capacity Backing (Hide)2'!CD$9,0)</f>
        <v>0</v>
      </c>
      <c r="CE58" cm="1">
        <f t="array" ref="CE58">IF(INDEX('Capacity Summary'!$H$36:$BG$136,COLUMN(CD46),ROW(CD46))="x",'Capacity Backing (Hide)2'!CE$9,0)</f>
        <v>0</v>
      </c>
      <c r="CF58" cm="1">
        <f t="array" ref="CF58">IF(INDEX('Capacity Summary'!$H$36:$BG$136,COLUMN(CE46),ROW(CE46))="x",'Capacity Backing (Hide)2'!CF$9,0)</f>
        <v>0</v>
      </c>
      <c r="CG58" cm="1">
        <f t="array" ref="CG58">IF(INDEX('Capacity Summary'!$H$36:$BG$136,COLUMN(CF46),ROW(CF46))="x",'Capacity Backing (Hide)2'!CG$9,0)</f>
        <v>0</v>
      </c>
      <c r="CH58" cm="1">
        <f t="array" ref="CH58">IF(INDEX('Capacity Summary'!$H$36:$BG$136,COLUMN(CG46),ROW(CG46))="x",'Capacity Backing (Hide)2'!CH$9,0)</f>
        <v>0</v>
      </c>
      <c r="CI58" cm="1">
        <f t="array" ref="CI58">IF(INDEX('Capacity Summary'!$H$36:$BG$136,COLUMN(CH46),ROW(CH46))="x",'Capacity Backing (Hide)2'!CI$9,0)</f>
        <v>0</v>
      </c>
      <c r="CJ58" cm="1">
        <f t="array" ref="CJ58">IF(INDEX('Capacity Summary'!$H$36:$BG$136,COLUMN(CI46),ROW(CI46))="x",'Capacity Backing (Hide)2'!CJ$9,0)</f>
        <v>0</v>
      </c>
      <c r="CK58" cm="1">
        <f t="array" ref="CK58">IF(INDEX('Capacity Summary'!$H$36:$BG$136,COLUMN(CJ46),ROW(CJ46))="x",'Capacity Backing (Hide)2'!CK$9,0)</f>
        <v>0</v>
      </c>
      <c r="CL58" cm="1">
        <f t="array" ref="CL58">IF(INDEX('Capacity Summary'!$H$36:$BG$136,COLUMN(CK46),ROW(CK46))="x",'Capacity Backing (Hide)2'!CL$9,0)</f>
        <v>0</v>
      </c>
      <c r="CM58" cm="1">
        <f t="array" ref="CM58">IF(INDEX('Capacity Summary'!$H$36:$BG$136,COLUMN(CL46),ROW(CL46))="x",'Capacity Backing (Hide)2'!CM$9,0)</f>
        <v>0</v>
      </c>
      <c r="CN58" cm="1">
        <f t="array" ref="CN58">IF(INDEX('Capacity Summary'!$H$36:$BG$136,COLUMN(CM46),ROW(CM46))="x",'Capacity Backing (Hide)2'!CN$9,0)</f>
        <v>0</v>
      </c>
      <c r="CO58" cm="1">
        <f t="array" ref="CO58">IF(INDEX('Capacity Summary'!$H$36:$BG$136,COLUMN(CN46),ROW(CN46))="x",'Capacity Backing (Hide)2'!CO$9,0)</f>
        <v>0</v>
      </c>
      <c r="CP58" cm="1">
        <f t="array" ref="CP58">IF(INDEX('Capacity Summary'!$H$36:$BG$136,COLUMN(CO46),ROW(CO46))="x",'Capacity Backing (Hide)2'!CP$9,0)</f>
        <v>0</v>
      </c>
      <c r="CQ58" cm="1">
        <f t="array" ref="CQ58">IF(INDEX('Capacity Summary'!$H$36:$BG$136,COLUMN(CP46),ROW(CP46))="x",'Capacity Backing (Hide)2'!CQ$9,0)</f>
        <v>0</v>
      </c>
      <c r="CR58" cm="1">
        <f t="array" ref="CR58">IF(INDEX('Capacity Summary'!$H$36:$BG$136,COLUMN(CQ46),ROW(CQ46))="x",'Capacity Backing (Hide)2'!CR$9,0)</f>
        <v>0</v>
      </c>
      <c r="CS58" cm="1">
        <f t="array" ref="CS58">IF(INDEX('Capacity Summary'!$H$36:$BG$136,COLUMN(CR46),ROW(CR46))="x",'Capacity Backing (Hide)2'!CS$9,0)</f>
        <v>0</v>
      </c>
      <c r="CT58" cm="1">
        <f t="array" ref="CT58">IF(INDEX('Capacity Summary'!$H$36:$BG$136,COLUMN(CS46),ROW(CS46))="x",'Capacity Backing (Hide)2'!CT$9,0)</f>
        <v>0</v>
      </c>
      <c r="CU58" cm="1">
        <f t="array" ref="CU58">IF(INDEX('Capacity Summary'!$H$36:$BG$136,COLUMN(CT46),ROW(CT46))="x",'Capacity Backing (Hide)2'!CU$9,0)</f>
        <v>0</v>
      </c>
      <c r="CV58" cm="1">
        <f t="array" ref="CV58">IF(INDEX('Capacity Summary'!$H$36:$BG$136,COLUMN(CU46),ROW(CU46))="x",'Capacity Backing (Hide)2'!CV$9,0)</f>
        <v>0</v>
      </c>
      <c r="CW58" cm="1">
        <f t="array" ref="CW58">IF(INDEX('Capacity Summary'!$H$36:$BG$136,COLUMN(CV46),ROW(CV46))="x",'Capacity Backing (Hide)2'!CW$9,0)</f>
        <v>0</v>
      </c>
    </row>
    <row r="59" spans="1:101" x14ac:dyDescent="0.25">
      <c r="A59" s="2">
        <f ca="1">'Required Capacity (Hide)'!E51</f>
        <v>44550</v>
      </c>
      <c r="B59" cm="1">
        <f t="array" ref="B59">IF(INDEX('Capacity Summary'!$H$36:$BG$136,COLUMN(A47),ROW(A47))="x",'Capacity Backing (Hide)2'!B$9,0)</f>
        <v>0</v>
      </c>
      <c r="C59" cm="1">
        <f t="array" ref="C59">IF(INDEX('Capacity Summary'!$H$36:$BG$136,COLUMN(B47),ROW(B47))="x",'Capacity Backing (Hide)2'!C$9,0)</f>
        <v>0</v>
      </c>
      <c r="D59" cm="1">
        <f t="array" ref="D59">IF(INDEX('Capacity Summary'!$H$36:$BG$136,COLUMN(C47),ROW(C47))="x",'Capacity Backing (Hide)2'!D$9,0)</f>
        <v>0</v>
      </c>
      <c r="E59" cm="1">
        <f t="array" ref="E59">IF(INDEX('Capacity Summary'!$H$36:$BG$136,COLUMN(D47),ROW(D47))="x",'Capacity Backing (Hide)2'!E$9,0)</f>
        <v>0</v>
      </c>
      <c r="F59" cm="1">
        <f t="array" ref="F59">IF(INDEX('Capacity Summary'!$H$36:$BG$136,COLUMN(E47),ROW(E47))="x",'Capacity Backing (Hide)2'!F$9,0)</f>
        <v>0</v>
      </c>
      <c r="G59" cm="1">
        <f t="array" ref="G59">IF(INDEX('Capacity Summary'!$H$36:$BG$136,COLUMN(F47),ROW(F47))="x",'Capacity Backing (Hide)2'!G$9,0)</f>
        <v>0</v>
      </c>
      <c r="H59" cm="1">
        <f t="array" ref="H59">IF(INDEX('Capacity Summary'!$H$36:$BG$136,COLUMN(G47),ROW(G47))="x",'Capacity Backing (Hide)2'!H$9,0)</f>
        <v>0</v>
      </c>
      <c r="I59" cm="1">
        <f t="array" ref="I59">IF(INDEX('Capacity Summary'!$H$36:$BG$136,COLUMN(H47),ROW(H47))="x",'Capacity Backing (Hide)2'!I$9,0)</f>
        <v>0</v>
      </c>
      <c r="J59" cm="1">
        <f t="array" ref="J59">IF(INDEX('Capacity Summary'!$H$36:$BG$136,COLUMN(I47),ROW(I47))="x",'Capacity Backing (Hide)2'!J$9,0)</f>
        <v>0</v>
      </c>
      <c r="K59" cm="1">
        <f t="array" ref="K59">IF(INDEX('Capacity Summary'!$H$36:$BG$136,COLUMN(J47),ROW(J47))="x",'Capacity Backing (Hide)2'!K$9,0)</f>
        <v>0</v>
      </c>
      <c r="L59" cm="1">
        <f t="array" ref="L59">IF(INDEX('Capacity Summary'!$H$36:$BG$136,COLUMN(K47),ROW(K47))="x",'Capacity Backing (Hide)2'!L$9,0)</f>
        <v>0</v>
      </c>
      <c r="M59" cm="1">
        <f t="array" ref="M59">IF(INDEX('Capacity Summary'!$H$36:$BG$136,COLUMN(L47),ROW(L47))="x",'Capacity Backing (Hide)2'!M$9,0)</f>
        <v>0</v>
      </c>
      <c r="N59" cm="1">
        <f t="array" ref="N59">IF(INDEX('Capacity Summary'!$H$36:$BG$136,COLUMN(M47),ROW(M47))="x",'Capacity Backing (Hide)2'!N$9,0)</f>
        <v>0</v>
      </c>
      <c r="O59" cm="1">
        <f t="array" ref="O59">IF(INDEX('Capacity Summary'!$H$36:$BG$136,COLUMN(N47),ROW(N47))="x",'Capacity Backing (Hide)2'!O$9,0)</f>
        <v>0</v>
      </c>
      <c r="P59" cm="1">
        <f t="array" ref="P59">IF(INDEX('Capacity Summary'!$H$36:$BG$136,COLUMN(O47),ROW(O47))="x",'Capacity Backing (Hide)2'!P$9,0)</f>
        <v>0</v>
      </c>
      <c r="Q59" cm="1">
        <f t="array" ref="Q59">IF(INDEX('Capacity Summary'!$H$36:$BG$136,COLUMN(P47),ROW(P47))="x",'Capacity Backing (Hide)2'!Q$9,0)</f>
        <v>0</v>
      </c>
      <c r="R59" cm="1">
        <f t="array" ref="R59">IF(INDEX('Capacity Summary'!$H$36:$BG$136,COLUMN(Q47),ROW(Q47))="x",'Capacity Backing (Hide)2'!R$9,0)</f>
        <v>0</v>
      </c>
      <c r="S59" cm="1">
        <f t="array" ref="S59">IF(INDEX('Capacity Summary'!$H$36:$BG$136,COLUMN(R47),ROW(R47))="x",'Capacity Backing (Hide)2'!S$9,0)</f>
        <v>0</v>
      </c>
      <c r="T59" cm="1">
        <f t="array" ref="T59">IF(INDEX('Capacity Summary'!$H$36:$BG$136,COLUMN(S47),ROW(S47))="x",'Capacity Backing (Hide)2'!T$9,0)</f>
        <v>0</v>
      </c>
      <c r="U59" cm="1">
        <f t="array" ref="U59">IF(INDEX('Capacity Summary'!$H$36:$BG$136,COLUMN(T47),ROW(T47))="x",'Capacity Backing (Hide)2'!U$9,0)</f>
        <v>0</v>
      </c>
      <c r="V59" cm="1">
        <f t="array" ref="V59">IF(INDEX('Capacity Summary'!$H$36:$BG$136,COLUMN(U47),ROW(U47))="x",'Capacity Backing (Hide)2'!V$9,0)</f>
        <v>0</v>
      </c>
      <c r="W59" cm="1">
        <f t="array" ref="W59">IF(INDEX('Capacity Summary'!$H$36:$BG$136,COLUMN(V47),ROW(V47))="x",'Capacity Backing (Hide)2'!W$9,0)</f>
        <v>0</v>
      </c>
      <c r="X59" cm="1">
        <f t="array" ref="X59">IF(INDEX('Capacity Summary'!$H$36:$BG$136,COLUMN(W47),ROW(W47))="x",'Capacity Backing (Hide)2'!X$9,0)</f>
        <v>0</v>
      </c>
      <c r="Y59" cm="1">
        <f t="array" ref="Y59">IF(INDEX('Capacity Summary'!$H$36:$BG$136,COLUMN(X47),ROW(X47))="x",'Capacity Backing (Hide)2'!Y$9,0)</f>
        <v>0</v>
      </c>
      <c r="Z59" cm="1">
        <f t="array" ref="Z59">IF(INDEX('Capacity Summary'!$H$36:$BG$136,COLUMN(Y47),ROW(Y47))="x",'Capacity Backing (Hide)2'!Z$9,0)</f>
        <v>0</v>
      </c>
      <c r="AA59" cm="1">
        <f t="array" ref="AA59">IF(INDEX('Capacity Summary'!$H$36:$BG$136,COLUMN(Z47),ROW(Z47))="x",'Capacity Backing (Hide)2'!AA$9,0)</f>
        <v>0</v>
      </c>
      <c r="AB59" cm="1">
        <f t="array" ref="AB59">IF(INDEX('Capacity Summary'!$H$36:$BG$136,COLUMN(AA47),ROW(AA47))="x",'Capacity Backing (Hide)2'!AB$9,0)</f>
        <v>0</v>
      </c>
      <c r="AC59" cm="1">
        <f t="array" ref="AC59">IF(INDEX('Capacity Summary'!$H$36:$BG$136,COLUMN(AB47),ROW(AB47))="x",'Capacity Backing (Hide)2'!AC$9,0)</f>
        <v>0</v>
      </c>
      <c r="AD59" cm="1">
        <f t="array" ref="AD59">IF(INDEX('Capacity Summary'!$H$36:$BG$136,COLUMN(AC47),ROW(AC47))="x",'Capacity Backing (Hide)2'!AD$9,0)</f>
        <v>0</v>
      </c>
      <c r="AE59" cm="1">
        <f t="array" ref="AE59">IF(INDEX('Capacity Summary'!$H$36:$BG$136,COLUMN(AD47),ROW(AD47))="x",'Capacity Backing (Hide)2'!AE$9,0)</f>
        <v>0</v>
      </c>
      <c r="AF59" cm="1">
        <f t="array" ref="AF59">IF(INDEX('Capacity Summary'!$H$36:$BG$136,COLUMN(AE47),ROW(AE47))="x",'Capacity Backing (Hide)2'!AF$9,0)</f>
        <v>0</v>
      </c>
      <c r="AG59" cm="1">
        <f t="array" ref="AG59">IF(INDEX('Capacity Summary'!$H$36:$BG$136,COLUMN(AF47),ROW(AF47))="x",'Capacity Backing (Hide)2'!AG$9,0)</f>
        <v>0</v>
      </c>
      <c r="AH59" cm="1">
        <f t="array" ref="AH59">IF(INDEX('Capacity Summary'!$H$36:$BG$136,COLUMN(AG47),ROW(AG47))="x",'Capacity Backing (Hide)2'!AH$9,0)</f>
        <v>0</v>
      </c>
      <c r="AI59" cm="1">
        <f t="array" ref="AI59">IF(INDEX('Capacity Summary'!$H$36:$BG$136,COLUMN(AH47),ROW(AH47))="x",'Capacity Backing (Hide)2'!AI$9,0)</f>
        <v>0</v>
      </c>
      <c r="AJ59" cm="1">
        <f t="array" ref="AJ59">IF(INDEX('Capacity Summary'!$H$36:$BG$136,COLUMN(AI47),ROW(AI47))="x",'Capacity Backing (Hide)2'!AJ$9,0)</f>
        <v>0</v>
      </c>
      <c r="AK59" cm="1">
        <f t="array" ref="AK59">IF(INDEX('Capacity Summary'!$H$36:$BG$136,COLUMN(AJ47),ROW(AJ47))="x",'Capacity Backing (Hide)2'!AK$9,0)</f>
        <v>0</v>
      </c>
      <c r="AL59" cm="1">
        <f t="array" ref="AL59">IF(INDEX('Capacity Summary'!$H$36:$BG$136,COLUMN(AK47),ROW(AK47))="x",'Capacity Backing (Hide)2'!AL$9,0)</f>
        <v>0</v>
      </c>
      <c r="AM59" cm="1">
        <f t="array" ref="AM59">IF(INDEX('Capacity Summary'!$H$36:$BG$136,COLUMN(AL47),ROW(AL47))="x",'Capacity Backing (Hide)2'!AM$9,0)</f>
        <v>0</v>
      </c>
      <c r="AN59" cm="1">
        <f t="array" ref="AN59">IF(INDEX('Capacity Summary'!$H$36:$BG$136,COLUMN(AM47),ROW(AM47))="x",'Capacity Backing (Hide)2'!AN$9,0)</f>
        <v>0</v>
      </c>
      <c r="AO59" cm="1">
        <f t="array" ref="AO59">IF(INDEX('Capacity Summary'!$H$36:$BG$136,COLUMN(AN47),ROW(AN47))="x",'Capacity Backing (Hide)2'!AO$9,0)</f>
        <v>0</v>
      </c>
      <c r="AP59" cm="1">
        <f t="array" ref="AP59">IF(INDEX('Capacity Summary'!$H$36:$BG$136,COLUMN(AO47),ROW(AO47))="x",'Capacity Backing (Hide)2'!AP$9,0)</f>
        <v>0</v>
      </c>
      <c r="AQ59" cm="1">
        <f t="array" ref="AQ59">IF(INDEX('Capacity Summary'!$H$36:$BG$136,COLUMN(AP47),ROW(AP47))="x",'Capacity Backing (Hide)2'!AQ$9,0)</f>
        <v>0</v>
      </c>
      <c r="AR59" cm="1">
        <f t="array" ref="AR59">IF(INDEX('Capacity Summary'!$H$36:$BG$136,COLUMN(AQ47),ROW(AQ47))="x",'Capacity Backing (Hide)2'!AR$9,0)</f>
        <v>0</v>
      </c>
      <c r="AS59" cm="1">
        <f t="array" ref="AS59">IF(INDEX('Capacity Summary'!$H$36:$BG$136,COLUMN(AR47),ROW(AR47))="x",'Capacity Backing (Hide)2'!AS$9,0)</f>
        <v>0</v>
      </c>
      <c r="AT59" cm="1">
        <f t="array" ref="AT59">IF(INDEX('Capacity Summary'!$H$36:$BG$136,COLUMN(AS47),ROW(AS47))="x",'Capacity Backing (Hide)2'!AT$9,0)</f>
        <v>0</v>
      </c>
      <c r="AU59" cm="1">
        <f t="array" ref="AU59">IF(INDEX('Capacity Summary'!$H$36:$BG$136,COLUMN(AT47),ROW(AT47))="x",'Capacity Backing (Hide)2'!AU$9,0)</f>
        <v>0</v>
      </c>
      <c r="AV59" cm="1">
        <f t="array" ref="AV59">IF(INDEX('Capacity Summary'!$H$36:$BG$136,COLUMN(AU47),ROW(AU47))="x",'Capacity Backing (Hide)2'!AV$9,0)</f>
        <v>0</v>
      </c>
      <c r="AW59" cm="1">
        <f t="array" ref="AW59">IF(INDEX('Capacity Summary'!$H$36:$BG$136,COLUMN(AV47),ROW(AV47))="x",'Capacity Backing (Hide)2'!AW$9,0)</f>
        <v>0</v>
      </c>
      <c r="AX59" cm="1">
        <f t="array" ref="AX59">IF(INDEX('Capacity Summary'!$H$36:$BG$136,COLUMN(AW47),ROW(AW47))="x",'Capacity Backing (Hide)2'!AX$9,0)</f>
        <v>0</v>
      </c>
      <c r="AY59" cm="1">
        <f t="array" ref="AY59">IF(INDEX('Capacity Summary'!$H$36:$BG$136,COLUMN(AX47),ROW(AX47))="x",'Capacity Backing (Hide)2'!AY$9,0)</f>
        <v>0</v>
      </c>
      <c r="AZ59" cm="1">
        <f t="array" ref="AZ59">IF(INDEX('Capacity Summary'!$H$36:$BG$136,COLUMN(AY47),ROW(AY47))="x",'Capacity Backing (Hide)2'!AZ$9,0)</f>
        <v>0</v>
      </c>
      <c r="BA59" cm="1">
        <f t="array" ref="BA59">IF(INDEX('Capacity Summary'!$H$36:$BG$136,COLUMN(AZ47),ROW(AZ47))="x",'Capacity Backing (Hide)2'!BA$9,0)</f>
        <v>0</v>
      </c>
      <c r="BB59" cm="1">
        <f t="array" ref="BB59">IF(INDEX('Capacity Summary'!$H$36:$BG$136,COLUMN(BA47),ROW(BA47))="x",'Capacity Backing (Hide)2'!BB$9,0)</f>
        <v>0</v>
      </c>
      <c r="BC59" cm="1">
        <f t="array" ref="BC59">IF(INDEX('Capacity Summary'!$H$36:$BG$136,COLUMN(BB47),ROW(BB47))="x",'Capacity Backing (Hide)2'!BC$9,0)</f>
        <v>0</v>
      </c>
      <c r="BD59" cm="1">
        <f t="array" ref="BD59">IF(INDEX('Capacity Summary'!$H$36:$BG$136,COLUMN(BC47),ROW(BC47))="x",'Capacity Backing (Hide)2'!BD$9,0)</f>
        <v>0</v>
      </c>
      <c r="BE59" cm="1">
        <f t="array" ref="BE59">IF(INDEX('Capacity Summary'!$H$36:$BG$136,COLUMN(BD47),ROW(BD47))="x",'Capacity Backing (Hide)2'!BE$9,0)</f>
        <v>0</v>
      </c>
      <c r="BF59" cm="1">
        <f t="array" ref="BF59">IF(INDEX('Capacity Summary'!$H$36:$BG$136,COLUMN(BE47),ROW(BE47))="x",'Capacity Backing (Hide)2'!BF$9,0)</f>
        <v>0</v>
      </c>
      <c r="BG59" cm="1">
        <f t="array" ref="BG59">IF(INDEX('Capacity Summary'!$H$36:$BG$136,COLUMN(BF47),ROW(BF47))="x",'Capacity Backing (Hide)2'!BG$9,0)</f>
        <v>0</v>
      </c>
      <c r="BH59" cm="1">
        <f t="array" ref="BH59">IF(INDEX('Capacity Summary'!$H$36:$BG$136,COLUMN(BG47),ROW(BG47))="x",'Capacity Backing (Hide)2'!BH$9,0)</f>
        <v>0</v>
      </c>
      <c r="BI59" cm="1">
        <f t="array" ref="BI59">IF(INDEX('Capacity Summary'!$H$36:$BG$136,COLUMN(BH47),ROW(BH47))="x",'Capacity Backing (Hide)2'!BI$9,0)</f>
        <v>0</v>
      </c>
      <c r="BJ59" cm="1">
        <f t="array" ref="BJ59">IF(INDEX('Capacity Summary'!$H$36:$BG$136,COLUMN(BI47),ROW(BI47))="x",'Capacity Backing (Hide)2'!BJ$9,0)</f>
        <v>0</v>
      </c>
      <c r="BK59" cm="1">
        <f t="array" ref="BK59">IF(INDEX('Capacity Summary'!$H$36:$BG$136,COLUMN(BJ47),ROW(BJ47))="x",'Capacity Backing (Hide)2'!BK$9,0)</f>
        <v>0</v>
      </c>
      <c r="BL59" cm="1">
        <f t="array" ref="BL59">IF(INDEX('Capacity Summary'!$H$36:$BG$136,COLUMN(BK47),ROW(BK47))="x",'Capacity Backing (Hide)2'!BL$9,0)</f>
        <v>0</v>
      </c>
      <c r="BM59" cm="1">
        <f t="array" ref="BM59">IF(INDEX('Capacity Summary'!$H$36:$BG$136,COLUMN(BL47),ROW(BL47))="x",'Capacity Backing (Hide)2'!BM$9,0)</f>
        <v>0</v>
      </c>
      <c r="BN59" cm="1">
        <f t="array" ref="BN59">IF(INDEX('Capacity Summary'!$H$36:$BG$136,COLUMN(BM47),ROW(BM47))="x",'Capacity Backing (Hide)2'!BN$9,0)</f>
        <v>0</v>
      </c>
      <c r="BO59" cm="1">
        <f t="array" ref="BO59">IF(INDEX('Capacity Summary'!$H$36:$BG$136,COLUMN(BN47),ROW(BN47))="x",'Capacity Backing (Hide)2'!BO$9,0)</f>
        <v>0</v>
      </c>
      <c r="BP59" cm="1">
        <f t="array" ref="BP59">IF(INDEX('Capacity Summary'!$H$36:$BG$136,COLUMN(BO47),ROW(BO47))="x",'Capacity Backing (Hide)2'!BP$9,0)</f>
        <v>0</v>
      </c>
      <c r="BQ59" cm="1">
        <f t="array" ref="BQ59">IF(INDEX('Capacity Summary'!$H$36:$BG$136,COLUMN(BP47),ROW(BP47))="x",'Capacity Backing (Hide)2'!BQ$9,0)</f>
        <v>0</v>
      </c>
      <c r="BR59" cm="1">
        <f t="array" ref="BR59">IF(INDEX('Capacity Summary'!$H$36:$BG$136,COLUMN(BQ47),ROW(BQ47))="x",'Capacity Backing (Hide)2'!BR$9,0)</f>
        <v>0</v>
      </c>
      <c r="BS59" cm="1">
        <f t="array" ref="BS59">IF(INDEX('Capacity Summary'!$H$36:$BG$136,COLUMN(BR47),ROW(BR47))="x",'Capacity Backing (Hide)2'!BS$9,0)</f>
        <v>0</v>
      </c>
      <c r="BT59" cm="1">
        <f t="array" ref="BT59">IF(INDEX('Capacity Summary'!$H$36:$BG$136,COLUMN(BS47),ROW(BS47))="x",'Capacity Backing (Hide)2'!BT$9,0)</f>
        <v>0</v>
      </c>
      <c r="BU59" cm="1">
        <f t="array" ref="BU59">IF(INDEX('Capacity Summary'!$H$36:$BG$136,COLUMN(BT47),ROW(BT47))="x",'Capacity Backing (Hide)2'!BU$9,0)</f>
        <v>0</v>
      </c>
      <c r="BV59" cm="1">
        <f t="array" ref="BV59">IF(INDEX('Capacity Summary'!$H$36:$BG$136,COLUMN(BU47),ROW(BU47))="x",'Capacity Backing (Hide)2'!BV$9,0)</f>
        <v>0</v>
      </c>
      <c r="BW59" cm="1">
        <f t="array" ref="BW59">IF(INDEX('Capacity Summary'!$H$36:$BG$136,COLUMN(BV47),ROW(BV47))="x",'Capacity Backing (Hide)2'!BW$9,0)</f>
        <v>0</v>
      </c>
      <c r="BX59" cm="1">
        <f t="array" ref="BX59">IF(INDEX('Capacity Summary'!$H$36:$BG$136,COLUMN(BW47),ROW(BW47))="x",'Capacity Backing (Hide)2'!BX$9,0)</f>
        <v>0</v>
      </c>
      <c r="BY59" cm="1">
        <f t="array" ref="BY59">IF(INDEX('Capacity Summary'!$H$36:$BG$136,COLUMN(BX47),ROW(BX47))="x",'Capacity Backing (Hide)2'!BY$9,0)</f>
        <v>0</v>
      </c>
      <c r="BZ59" cm="1">
        <f t="array" ref="BZ59">IF(INDEX('Capacity Summary'!$H$36:$BG$136,COLUMN(BY47),ROW(BY47))="x",'Capacity Backing (Hide)2'!BZ$9,0)</f>
        <v>0</v>
      </c>
      <c r="CA59" cm="1">
        <f t="array" ref="CA59">IF(INDEX('Capacity Summary'!$H$36:$BG$136,COLUMN(BZ47),ROW(BZ47))="x",'Capacity Backing (Hide)2'!CA$9,0)</f>
        <v>0</v>
      </c>
      <c r="CB59" cm="1">
        <f t="array" ref="CB59">IF(INDEX('Capacity Summary'!$H$36:$BG$136,COLUMN(CA47),ROW(CA47))="x",'Capacity Backing (Hide)2'!CB$9,0)</f>
        <v>0</v>
      </c>
      <c r="CC59" cm="1">
        <f t="array" ref="CC59">IF(INDEX('Capacity Summary'!$H$36:$BG$136,COLUMN(CB47),ROW(CB47))="x",'Capacity Backing (Hide)2'!CC$9,0)</f>
        <v>0</v>
      </c>
      <c r="CD59" cm="1">
        <f t="array" ref="CD59">IF(INDEX('Capacity Summary'!$H$36:$BG$136,COLUMN(CC47),ROW(CC47))="x",'Capacity Backing (Hide)2'!CD$9,0)</f>
        <v>0</v>
      </c>
      <c r="CE59" cm="1">
        <f t="array" ref="CE59">IF(INDEX('Capacity Summary'!$H$36:$BG$136,COLUMN(CD47),ROW(CD47))="x",'Capacity Backing (Hide)2'!CE$9,0)</f>
        <v>0</v>
      </c>
      <c r="CF59" cm="1">
        <f t="array" ref="CF59">IF(INDEX('Capacity Summary'!$H$36:$BG$136,COLUMN(CE47),ROW(CE47))="x",'Capacity Backing (Hide)2'!CF$9,0)</f>
        <v>0</v>
      </c>
      <c r="CG59" cm="1">
        <f t="array" ref="CG59">IF(INDEX('Capacity Summary'!$H$36:$BG$136,COLUMN(CF47),ROW(CF47))="x",'Capacity Backing (Hide)2'!CG$9,0)</f>
        <v>0</v>
      </c>
      <c r="CH59" cm="1">
        <f t="array" ref="CH59">IF(INDEX('Capacity Summary'!$H$36:$BG$136,COLUMN(CG47),ROW(CG47))="x",'Capacity Backing (Hide)2'!CH$9,0)</f>
        <v>0</v>
      </c>
      <c r="CI59" cm="1">
        <f t="array" ref="CI59">IF(INDEX('Capacity Summary'!$H$36:$BG$136,COLUMN(CH47),ROW(CH47))="x",'Capacity Backing (Hide)2'!CI$9,0)</f>
        <v>0</v>
      </c>
      <c r="CJ59" cm="1">
        <f t="array" ref="CJ59">IF(INDEX('Capacity Summary'!$H$36:$BG$136,COLUMN(CI47),ROW(CI47))="x",'Capacity Backing (Hide)2'!CJ$9,0)</f>
        <v>0</v>
      </c>
      <c r="CK59" cm="1">
        <f t="array" ref="CK59">IF(INDEX('Capacity Summary'!$H$36:$BG$136,COLUMN(CJ47),ROW(CJ47))="x",'Capacity Backing (Hide)2'!CK$9,0)</f>
        <v>0</v>
      </c>
      <c r="CL59" cm="1">
        <f t="array" ref="CL59">IF(INDEX('Capacity Summary'!$H$36:$BG$136,COLUMN(CK47),ROW(CK47))="x",'Capacity Backing (Hide)2'!CL$9,0)</f>
        <v>0</v>
      </c>
      <c r="CM59" cm="1">
        <f t="array" ref="CM59">IF(INDEX('Capacity Summary'!$H$36:$BG$136,COLUMN(CL47),ROW(CL47))="x",'Capacity Backing (Hide)2'!CM$9,0)</f>
        <v>0</v>
      </c>
      <c r="CN59" cm="1">
        <f t="array" ref="CN59">IF(INDEX('Capacity Summary'!$H$36:$BG$136,COLUMN(CM47),ROW(CM47))="x",'Capacity Backing (Hide)2'!CN$9,0)</f>
        <v>0</v>
      </c>
      <c r="CO59" cm="1">
        <f t="array" ref="CO59">IF(INDEX('Capacity Summary'!$H$36:$BG$136,COLUMN(CN47),ROW(CN47))="x",'Capacity Backing (Hide)2'!CO$9,0)</f>
        <v>0</v>
      </c>
      <c r="CP59" cm="1">
        <f t="array" ref="CP59">IF(INDEX('Capacity Summary'!$H$36:$BG$136,COLUMN(CO47),ROW(CO47))="x",'Capacity Backing (Hide)2'!CP$9,0)</f>
        <v>0</v>
      </c>
      <c r="CQ59" cm="1">
        <f t="array" ref="CQ59">IF(INDEX('Capacity Summary'!$H$36:$BG$136,COLUMN(CP47),ROW(CP47))="x",'Capacity Backing (Hide)2'!CQ$9,0)</f>
        <v>0</v>
      </c>
      <c r="CR59" cm="1">
        <f t="array" ref="CR59">IF(INDEX('Capacity Summary'!$H$36:$BG$136,COLUMN(CQ47),ROW(CQ47))="x",'Capacity Backing (Hide)2'!CR$9,0)</f>
        <v>0</v>
      </c>
      <c r="CS59" cm="1">
        <f t="array" ref="CS59">IF(INDEX('Capacity Summary'!$H$36:$BG$136,COLUMN(CR47),ROW(CR47))="x",'Capacity Backing (Hide)2'!CS$9,0)</f>
        <v>0</v>
      </c>
      <c r="CT59" cm="1">
        <f t="array" ref="CT59">IF(INDEX('Capacity Summary'!$H$36:$BG$136,COLUMN(CS47),ROW(CS47))="x",'Capacity Backing (Hide)2'!CT$9,0)</f>
        <v>0</v>
      </c>
      <c r="CU59" cm="1">
        <f t="array" ref="CU59">IF(INDEX('Capacity Summary'!$H$36:$BG$136,COLUMN(CT47),ROW(CT47))="x",'Capacity Backing (Hide)2'!CU$9,0)</f>
        <v>0</v>
      </c>
      <c r="CV59" cm="1">
        <f t="array" ref="CV59">IF(INDEX('Capacity Summary'!$H$36:$BG$136,COLUMN(CU47),ROW(CU47))="x",'Capacity Backing (Hide)2'!CV$9,0)</f>
        <v>0</v>
      </c>
      <c r="CW59" cm="1">
        <f t="array" ref="CW59">IF(INDEX('Capacity Summary'!$H$36:$BG$136,COLUMN(CV47),ROW(CV47))="x",'Capacity Backing (Hide)2'!CW$9,0)</f>
        <v>0</v>
      </c>
    </row>
    <row r="60" spans="1:101" x14ac:dyDescent="0.25">
      <c r="A60" s="2">
        <f ca="1">'Required Capacity (Hide)'!E52</f>
        <v>44557</v>
      </c>
      <c r="B60" cm="1">
        <f t="array" ref="B60">IF(INDEX('Capacity Summary'!$H$36:$BG$136,COLUMN(A48),ROW(A48))="x",'Capacity Backing (Hide)2'!B$9,0)</f>
        <v>0</v>
      </c>
      <c r="C60" cm="1">
        <f t="array" ref="C60">IF(INDEX('Capacity Summary'!$H$36:$BG$136,COLUMN(B48),ROW(B48))="x",'Capacity Backing (Hide)2'!C$9,0)</f>
        <v>0</v>
      </c>
      <c r="D60" cm="1">
        <f t="array" ref="D60">IF(INDEX('Capacity Summary'!$H$36:$BG$136,COLUMN(C48),ROW(C48))="x",'Capacity Backing (Hide)2'!D$9,0)</f>
        <v>0</v>
      </c>
      <c r="E60" cm="1">
        <f t="array" ref="E60">IF(INDEX('Capacity Summary'!$H$36:$BG$136,COLUMN(D48),ROW(D48))="x",'Capacity Backing (Hide)2'!E$9,0)</f>
        <v>0</v>
      </c>
      <c r="F60" cm="1">
        <f t="array" ref="F60">IF(INDEX('Capacity Summary'!$H$36:$BG$136,COLUMN(E48),ROW(E48))="x",'Capacity Backing (Hide)2'!F$9,0)</f>
        <v>0</v>
      </c>
      <c r="G60" cm="1">
        <f t="array" ref="G60">IF(INDEX('Capacity Summary'!$H$36:$BG$136,COLUMN(F48),ROW(F48))="x",'Capacity Backing (Hide)2'!G$9,0)</f>
        <v>0</v>
      </c>
      <c r="H60" cm="1">
        <f t="array" ref="H60">IF(INDEX('Capacity Summary'!$H$36:$BG$136,COLUMN(G48),ROW(G48))="x",'Capacity Backing (Hide)2'!H$9,0)</f>
        <v>0</v>
      </c>
      <c r="I60" cm="1">
        <f t="array" ref="I60">IF(INDEX('Capacity Summary'!$H$36:$BG$136,COLUMN(H48),ROW(H48))="x",'Capacity Backing (Hide)2'!I$9,0)</f>
        <v>0</v>
      </c>
      <c r="J60" cm="1">
        <f t="array" ref="J60">IF(INDEX('Capacity Summary'!$H$36:$BG$136,COLUMN(I48),ROW(I48))="x",'Capacity Backing (Hide)2'!J$9,0)</f>
        <v>0</v>
      </c>
      <c r="K60" cm="1">
        <f t="array" ref="K60">IF(INDEX('Capacity Summary'!$H$36:$BG$136,COLUMN(J48),ROW(J48))="x",'Capacity Backing (Hide)2'!K$9,0)</f>
        <v>0</v>
      </c>
      <c r="L60" cm="1">
        <f t="array" ref="L60">IF(INDEX('Capacity Summary'!$H$36:$BG$136,COLUMN(K48),ROW(K48))="x",'Capacity Backing (Hide)2'!L$9,0)</f>
        <v>0</v>
      </c>
      <c r="M60" cm="1">
        <f t="array" ref="M60">IF(INDEX('Capacity Summary'!$H$36:$BG$136,COLUMN(L48),ROW(L48))="x",'Capacity Backing (Hide)2'!M$9,0)</f>
        <v>0</v>
      </c>
      <c r="N60" cm="1">
        <f t="array" ref="N60">IF(INDEX('Capacity Summary'!$H$36:$BG$136,COLUMN(M48),ROW(M48))="x",'Capacity Backing (Hide)2'!N$9,0)</f>
        <v>0</v>
      </c>
      <c r="O60" cm="1">
        <f t="array" ref="O60">IF(INDEX('Capacity Summary'!$H$36:$BG$136,COLUMN(N48),ROW(N48))="x",'Capacity Backing (Hide)2'!O$9,0)</f>
        <v>0</v>
      </c>
      <c r="P60" cm="1">
        <f t="array" ref="P60">IF(INDEX('Capacity Summary'!$H$36:$BG$136,COLUMN(O48),ROW(O48))="x",'Capacity Backing (Hide)2'!P$9,0)</f>
        <v>0</v>
      </c>
      <c r="Q60" cm="1">
        <f t="array" ref="Q60">IF(INDEX('Capacity Summary'!$H$36:$BG$136,COLUMN(P48),ROW(P48))="x",'Capacity Backing (Hide)2'!Q$9,0)</f>
        <v>0</v>
      </c>
      <c r="R60" cm="1">
        <f t="array" ref="R60">IF(INDEX('Capacity Summary'!$H$36:$BG$136,COLUMN(Q48),ROW(Q48))="x",'Capacity Backing (Hide)2'!R$9,0)</f>
        <v>0</v>
      </c>
      <c r="S60" cm="1">
        <f t="array" ref="S60">IF(INDEX('Capacity Summary'!$H$36:$BG$136,COLUMN(R48),ROW(R48))="x",'Capacity Backing (Hide)2'!S$9,0)</f>
        <v>0</v>
      </c>
      <c r="T60" cm="1">
        <f t="array" ref="T60">IF(INDEX('Capacity Summary'!$H$36:$BG$136,COLUMN(S48),ROW(S48))="x",'Capacity Backing (Hide)2'!T$9,0)</f>
        <v>0</v>
      </c>
      <c r="U60" cm="1">
        <f t="array" ref="U60">IF(INDEX('Capacity Summary'!$H$36:$BG$136,COLUMN(T48),ROW(T48))="x",'Capacity Backing (Hide)2'!U$9,0)</f>
        <v>0</v>
      </c>
      <c r="V60" cm="1">
        <f t="array" ref="V60">IF(INDEX('Capacity Summary'!$H$36:$BG$136,COLUMN(U48),ROW(U48))="x",'Capacity Backing (Hide)2'!V$9,0)</f>
        <v>0</v>
      </c>
      <c r="W60" cm="1">
        <f t="array" ref="W60">IF(INDEX('Capacity Summary'!$H$36:$BG$136,COLUMN(V48),ROW(V48))="x",'Capacity Backing (Hide)2'!W$9,0)</f>
        <v>0</v>
      </c>
      <c r="X60" cm="1">
        <f t="array" ref="X60">IF(INDEX('Capacity Summary'!$H$36:$BG$136,COLUMN(W48),ROW(W48))="x",'Capacity Backing (Hide)2'!X$9,0)</f>
        <v>0</v>
      </c>
      <c r="Y60" cm="1">
        <f t="array" ref="Y60">IF(INDEX('Capacity Summary'!$H$36:$BG$136,COLUMN(X48),ROW(X48))="x",'Capacity Backing (Hide)2'!Y$9,0)</f>
        <v>0</v>
      </c>
      <c r="Z60" cm="1">
        <f t="array" ref="Z60">IF(INDEX('Capacity Summary'!$H$36:$BG$136,COLUMN(Y48),ROW(Y48))="x",'Capacity Backing (Hide)2'!Z$9,0)</f>
        <v>0</v>
      </c>
      <c r="AA60" cm="1">
        <f t="array" ref="AA60">IF(INDEX('Capacity Summary'!$H$36:$BG$136,COLUMN(Z48),ROW(Z48))="x",'Capacity Backing (Hide)2'!AA$9,0)</f>
        <v>0</v>
      </c>
      <c r="AB60" cm="1">
        <f t="array" ref="AB60">IF(INDEX('Capacity Summary'!$H$36:$BG$136,COLUMN(AA48),ROW(AA48))="x",'Capacity Backing (Hide)2'!AB$9,0)</f>
        <v>0</v>
      </c>
      <c r="AC60" cm="1">
        <f t="array" ref="AC60">IF(INDEX('Capacity Summary'!$H$36:$BG$136,COLUMN(AB48),ROW(AB48))="x",'Capacity Backing (Hide)2'!AC$9,0)</f>
        <v>0</v>
      </c>
      <c r="AD60" cm="1">
        <f t="array" ref="AD60">IF(INDEX('Capacity Summary'!$H$36:$BG$136,COLUMN(AC48),ROW(AC48))="x",'Capacity Backing (Hide)2'!AD$9,0)</f>
        <v>0</v>
      </c>
      <c r="AE60" cm="1">
        <f t="array" ref="AE60">IF(INDEX('Capacity Summary'!$H$36:$BG$136,COLUMN(AD48),ROW(AD48))="x",'Capacity Backing (Hide)2'!AE$9,0)</f>
        <v>0</v>
      </c>
      <c r="AF60" cm="1">
        <f t="array" ref="AF60">IF(INDEX('Capacity Summary'!$H$36:$BG$136,COLUMN(AE48),ROW(AE48))="x",'Capacity Backing (Hide)2'!AF$9,0)</f>
        <v>0</v>
      </c>
      <c r="AG60" cm="1">
        <f t="array" ref="AG60">IF(INDEX('Capacity Summary'!$H$36:$BG$136,COLUMN(AF48),ROW(AF48))="x",'Capacity Backing (Hide)2'!AG$9,0)</f>
        <v>0</v>
      </c>
      <c r="AH60" cm="1">
        <f t="array" ref="AH60">IF(INDEX('Capacity Summary'!$H$36:$BG$136,COLUMN(AG48),ROW(AG48))="x",'Capacity Backing (Hide)2'!AH$9,0)</f>
        <v>0</v>
      </c>
      <c r="AI60" cm="1">
        <f t="array" ref="AI60">IF(INDEX('Capacity Summary'!$H$36:$BG$136,COLUMN(AH48),ROW(AH48))="x",'Capacity Backing (Hide)2'!AI$9,0)</f>
        <v>0</v>
      </c>
      <c r="AJ60" cm="1">
        <f t="array" ref="AJ60">IF(INDEX('Capacity Summary'!$H$36:$BG$136,COLUMN(AI48),ROW(AI48))="x",'Capacity Backing (Hide)2'!AJ$9,0)</f>
        <v>0</v>
      </c>
      <c r="AK60" cm="1">
        <f t="array" ref="AK60">IF(INDEX('Capacity Summary'!$H$36:$BG$136,COLUMN(AJ48),ROW(AJ48))="x",'Capacity Backing (Hide)2'!AK$9,0)</f>
        <v>0</v>
      </c>
      <c r="AL60" cm="1">
        <f t="array" ref="AL60">IF(INDEX('Capacity Summary'!$H$36:$BG$136,COLUMN(AK48),ROW(AK48))="x",'Capacity Backing (Hide)2'!AL$9,0)</f>
        <v>0</v>
      </c>
      <c r="AM60" cm="1">
        <f t="array" ref="AM60">IF(INDEX('Capacity Summary'!$H$36:$BG$136,COLUMN(AL48),ROW(AL48))="x",'Capacity Backing (Hide)2'!AM$9,0)</f>
        <v>0</v>
      </c>
      <c r="AN60" cm="1">
        <f t="array" ref="AN60">IF(INDEX('Capacity Summary'!$H$36:$BG$136,COLUMN(AM48),ROW(AM48))="x",'Capacity Backing (Hide)2'!AN$9,0)</f>
        <v>0</v>
      </c>
      <c r="AO60" cm="1">
        <f t="array" ref="AO60">IF(INDEX('Capacity Summary'!$H$36:$BG$136,COLUMN(AN48),ROW(AN48))="x",'Capacity Backing (Hide)2'!AO$9,0)</f>
        <v>0</v>
      </c>
      <c r="AP60" cm="1">
        <f t="array" ref="AP60">IF(INDEX('Capacity Summary'!$H$36:$BG$136,COLUMN(AO48),ROW(AO48))="x",'Capacity Backing (Hide)2'!AP$9,0)</f>
        <v>0</v>
      </c>
      <c r="AQ60" cm="1">
        <f t="array" ref="AQ60">IF(INDEX('Capacity Summary'!$H$36:$BG$136,COLUMN(AP48),ROW(AP48))="x",'Capacity Backing (Hide)2'!AQ$9,0)</f>
        <v>0</v>
      </c>
      <c r="AR60" cm="1">
        <f t="array" ref="AR60">IF(INDEX('Capacity Summary'!$H$36:$BG$136,COLUMN(AQ48),ROW(AQ48))="x",'Capacity Backing (Hide)2'!AR$9,0)</f>
        <v>0</v>
      </c>
      <c r="AS60" cm="1">
        <f t="array" ref="AS60">IF(INDEX('Capacity Summary'!$H$36:$BG$136,COLUMN(AR48),ROW(AR48))="x",'Capacity Backing (Hide)2'!AS$9,0)</f>
        <v>0</v>
      </c>
      <c r="AT60" cm="1">
        <f t="array" ref="AT60">IF(INDEX('Capacity Summary'!$H$36:$BG$136,COLUMN(AS48),ROW(AS48))="x",'Capacity Backing (Hide)2'!AT$9,0)</f>
        <v>0</v>
      </c>
      <c r="AU60" cm="1">
        <f t="array" ref="AU60">IF(INDEX('Capacity Summary'!$H$36:$BG$136,COLUMN(AT48),ROW(AT48))="x",'Capacity Backing (Hide)2'!AU$9,0)</f>
        <v>0</v>
      </c>
      <c r="AV60" cm="1">
        <f t="array" ref="AV60">IF(INDEX('Capacity Summary'!$H$36:$BG$136,COLUMN(AU48),ROW(AU48))="x",'Capacity Backing (Hide)2'!AV$9,0)</f>
        <v>0</v>
      </c>
      <c r="AW60" cm="1">
        <f t="array" ref="AW60">IF(INDEX('Capacity Summary'!$H$36:$BG$136,COLUMN(AV48),ROW(AV48))="x",'Capacity Backing (Hide)2'!AW$9,0)</f>
        <v>0</v>
      </c>
      <c r="AX60" cm="1">
        <f t="array" ref="AX60">IF(INDEX('Capacity Summary'!$H$36:$BG$136,COLUMN(AW48),ROW(AW48))="x",'Capacity Backing (Hide)2'!AX$9,0)</f>
        <v>0</v>
      </c>
      <c r="AY60" cm="1">
        <f t="array" ref="AY60">IF(INDEX('Capacity Summary'!$H$36:$BG$136,COLUMN(AX48),ROW(AX48))="x",'Capacity Backing (Hide)2'!AY$9,0)</f>
        <v>0</v>
      </c>
      <c r="AZ60" cm="1">
        <f t="array" ref="AZ60">IF(INDEX('Capacity Summary'!$H$36:$BG$136,COLUMN(AY48),ROW(AY48))="x",'Capacity Backing (Hide)2'!AZ$9,0)</f>
        <v>0</v>
      </c>
      <c r="BA60" cm="1">
        <f t="array" ref="BA60">IF(INDEX('Capacity Summary'!$H$36:$BG$136,COLUMN(AZ48),ROW(AZ48))="x",'Capacity Backing (Hide)2'!BA$9,0)</f>
        <v>0</v>
      </c>
      <c r="BB60" cm="1">
        <f t="array" ref="BB60">IF(INDEX('Capacity Summary'!$H$36:$BG$136,COLUMN(BA48),ROW(BA48))="x",'Capacity Backing (Hide)2'!BB$9,0)</f>
        <v>0</v>
      </c>
      <c r="BC60" cm="1">
        <f t="array" ref="BC60">IF(INDEX('Capacity Summary'!$H$36:$BG$136,COLUMN(BB48),ROW(BB48))="x",'Capacity Backing (Hide)2'!BC$9,0)</f>
        <v>0</v>
      </c>
      <c r="BD60" cm="1">
        <f t="array" ref="BD60">IF(INDEX('Capacity Summary'!$H$36:$BG$136,COLUMN(BC48),ROW(BC48))="x",'Capacity Backing (Hide)2'!BD$9,0)</f>
        <v>0</v>
      </c>
      <c r="BE60" cm="1">
        <f t="array" ref="BE60">IF(INDEX('Capacity Summary'!$H$36:$BG$136,COLUMN(BD48),ROW(BD48))="x",'Capacity Backing (Hide)2'!BE$9,0)</f>
        <v>0</v>
      </c>
      <c r="BF60" cm="1">
        <f t="array" ref="BF60">IF(INDEX('Capacity Summary'!$H$36:$BG$136,COLUMN(BE48),ROW(BE48))="x",'Capacity Backing (Hide)2'!BF$9,0)</f>
        <v>0</v>
      </c>
      <c r="BG60" cm="1">
        <f t="array" ref="BG60">IF(INDEX('Capacity Summary'!$H$36:$BG$136,COLUMN(BF48),ROW(BF48))="x",'Capacity Backing (Hide)2'!BG$9,0)</f>
        <v>0</v>
      </c>
      <c r="BH60" cm="1">
        <f t="array" ref="BH60">IF(INDEX('Capacity Summary'!$H$36:$BG$136,COLUMN(BG48),ROW(BG48))="x",'Capacity Backing (Hide)2'!BH$9,0)</f>
        <v>0</v>
      </c>
      <c r="BI60" cm="1">
        <f t="array" ref="BI60">IF(INDEX('Capacity Summary'!$H$36:$BG$136,COLUMN(BH48),ROW(BH48))="x",'Capacity Backing (Hide)2'!BI$9,0)</f>
        <v>0</v>
      </c>
      <c r="BJ60" cm="1">
        <f t="array" ref="BJ60">IF(INDEX('Capacity Summary'!$H$36:$BG$136,COLUMN(BI48),ROW(BI48))="x",'Capacity Backing (Hide)2'!BJ$9,0)</f>
        <v>0</v>
      </c>
      <c r="BK60" cm="1">
        <f t="array" ref="BK60">IF(INDEX('Capacity Summary'!$H$36:$BG$136,COLUMN(BJ48),ROW(BJ48))="x",'Capacity Backing (Hide)2'!BK$9,0)</f>
        <v>0</v>
      </c>
      <c r="BL60" cm="1">
        <f t="array" ref="BL60">IF(INDEX('Capacity Summary'!$H$36:$BG$136,COLUMN(BK48),ROW(BK48))="x",'Capacity Backing (Hide)2'!BL$9,0)</f>
        <v>0</v>
      </c>
      <c r="BM60" cm="1">
        <f t="array" ref="BM60">IF(INDEX('Capacity Summary'!$H$36:$BG$136,COLUMN(BL48),ROW(BL48))="x",'Capacity Backing (Hide)2'!BM$9,0)</f>
        <v>0</v>
      </c>
      <c r="BN60" cm="1">
        <f t="array" ref="BN60">IF(INDEX('Capacity Summary'!$H$36:$BG$136,COLUMN(BM48),ROW(BM48))="x",'Capacity Backing (Hide)2'!BN$9,0)</f>
        <v>0</v>
      </c>
      <c r="BO60" cm="1">
        <f t="array" ref="BO60">IF(INDEX('Capacity Summary'!$H$36:$BG$136,COLUMN(BN48),ROW(BN48))="x",'Capacity Backing (Hide)2'!BO$9,0)</f>
        <v>0</v>
      </c>
      <c r="BP60" cm="1">
        <f t="array" ref="BP60">IF(INDEX('Capacity Summary'!$H$36:$BG$136,COLUMN(BO48),ROW(BO48))="x",'Capacity Backing (Hide)2'!BP$9,0)</f>
        <v>0</v>
      </c>
      <c r="BQ60" cm="1">
        <f t="array" ref="BQ60">IF(INDEX('Capacity Summary'!$H$36:$BG$136,COLUMN(BP48),ROW(BP48))="x",'Capacity Backing (Hide)2'!BQ$9,0)</f>
        <v>0</v>
      </c>
      <c r="BR60" cm="1">
        <f t="array" ref="BR60">IF(INDEX('Capacity Summary'!$H$36:$BG$136,COLUMN(BQ48),ROW(BQ48))="x",'Capacity Backing (Hide)2'!BR$9,0)</f>
        <v>0</v>
      </c>
      <c r="BS60" cm="1">
        <f t="array" ref="BS60">IF(INDEX('Capacity Summary'!$H$36:$BG$136,COLUMN(BR48),ROW(BR48))="x",'Capacity Backing (Hide)2'!BS$9,0)</f>
        <v>0</v>
      </c>
      <c r="BT60" cm="1">
        <f t="array" ref="BT60">IF(INDEX('Capacity Summary'!$H$36:$BG$136,COLUMN(BS48),ROW(BS48))="x",'Capacity Backing (Hide)2'!BT$9,0)</f>
        <v>0</v>
      </c>
      <c r="BU60" cm="1">
        <f t="array" ref="BU60">IF(INDEX('Capacity Summary'!$H$36:$BG$136,COLUMN(BT48),ROW(BT48))="x",'Capacity Backing (Hide)2'!BU$9,0)</f>
        <v>0</v>
      </c>
      <c r="BV60" cm="1">
        <f t="array" ref="BV60">IF(INDEX('Capacity Summary'!$H$36:$BG$136,COLUMN(BU48),ROW(BU48))="x",'Capacity Backing (Hide)2'!BV$9,0)</f>
        <v>0</v>
      </c>
      <c r="BW60" cm="1">
        <f t="array" ref="BW60">IF(INDEX('Capacity Summary'!$H$36:$BG$136,COLUMN(BV48),ROW(BV48))="x",'Capacity Backing (Hide)2'!BW$9,0)</f>
        <v>0</v>
      </c>
      <c r="BX60" cm="1">
        <f t="array" ref="BX60">IF(INDEX('Capacity Summary'!$H$36:$BG$136,COLUMN(BW48),ROW(BW48))="x",'Capacity Backing (Hide)2'!BX$9,0)</f>
        <v>0</v>
      </c>
      <c r="BY60" cm="1">
        <f t="array" ref="BY60">IF(INDEX('Capacity Summary'!$H$36:$BG$136,COLUMN(BX48),ROW(BX48))="x",'Capacity Backing (Hide)2'!BY$9,0)</f>
        <v>0</v>
      </c>
      <c r="BZ60" cm="1">
        <f t="array" ref="BZ60">IF(INDEX('Capacity Summary'!$H$36:$BG$136,COLUMN(BY48),ROW(BY48))="x",'Capacity Backing (Hide)2'!BZ$9,0)</f>
        <v>0</v>
      </c>
      <c r="CA60" cm="1">
        <f t="array" ref="CA60">IF(INDEX('Capacity Summary'!$H$36:$BG$136,COLUMN(BZ48),ROW(BZ48))="x",'Capacity Backing (Hide)2'!CA$9,0)</f>
        <v>0</v>
      </c>
      <c r="CB60" cm="1">
        <f t="array" ref="CB60">IF(INDEX('Capacity Summary'!$H$36:$BG$136,COLUMN(CA48),ROW(CA48))="x",'Capacity Backing (Hide)2'!CB$9,0)</f>
        <v>0</v>
      </c>
      <c r="CC60" cm="1">
        <f t="array" ref="CC60">IF(INDEX('Capacity Summary'!$H$36:$BG$136,COLUMN(CB48),ROW(CB48))="x",'Capacity Backing (Hide)2'!CC$9,0)</f>
        <v>0</v>
      </c>
      <c r="CD60" cm="1">
        <f t="array" ref="CD60">IF(INDEX('Capacity Summary'!$H$36:$BG$136,COLUMN(CC48),ROW(CC48))="x",'Capacity Backing (Hide)2'!CD$9,0)</f>
        <v>0</v>
      </c>
      <c r="CE60" cm="1">
        <f t="array" ref="CE60">IF(INDEX('Capacity Summary'!$H$36:$BG$136,COLUMN(CD48),ROW(CD48))="x",'Capacity Backing (Hide)2'!CE$9,0)</f>
        <v>0</v>
      </c>
      <c r="CF60" cm="1">
        <f t="array" ref="CF60">IF(INDEX('Capacity Summary'!$H$36:$BG$136,COLUMN(CE48),ROW(CE48))="x",'Capacity Backing (Hide)2'!CF$9,0)</f>
        <v>0</v>
      </c>
      <c r="CG60" cm="1">
        <f t="array" ref="CG60">IF(INDEX('Capacity Summary'!$H$36:$BG$136,COLUMN(CF48),ROW(CF48))="x",'Capacity Backing (Hide)2'!CG$9,0)</f>
        <v>0</v>
      </c>
      <c r="CH60" cm="1">
        <f t="array" ref="CH60">IF(INDEX('Capacity Summary'!$H$36:$BG$136,COLUMN(CG48),ROW(CG48))="x",'Capacity Backing (Hide)2'!CH$9,0)</f>
        <v>0</v>
      </c>
      <c r="CI60" cm="1">
        <f t="array" ref="CI60">IF(INDEX('Capacity Summary'!$H$36:$BG$136,COLUMN(CH48),ROW(CH48))="x",'Capacity Backing (Hide)2'!CI$9,0)</f>
        <v>0</v>
      </c>
      <c r="CJ60" cm="1">
        <f t="array" ref="CJ60">IF(INDEX('Capacity Summary'!$H$36:$BG$136,COLUMN(CI48),ROW(CI48))="x",'Capacity Backing (Hide)2'!CJ$9,0)</f>
        <v>0</v>
      </c>
      <c r="CK60" cm="1">
        <f t="array" ref="CK60">IF(INDEX('Capacity Summary'!$H$36:$BG$136,COLUMN(CJ48),ROW(CJ48))="x",'Capacity Backing (Hide)2'!CK$9,0)</f>
        <v>0</v>
      </c>
      <c r="CL60" cm="1">
        <f t="array" ref="CL60">IF(INDEX('Capacity Summary'!$H$36:$BG$136,COLUMN(CK48),ROW(CK48))="x",'Capacity Backing (Hide)2'!CL$9,0)</f>
        <v>0</v>
      </c>
      <c r="CM60" cm="1">
        <f t="array" ref="CM60">IF(INDEX('Capacity Summary'!$H$36:$BG$136,COLUMN(CL48),ROW(CL48))="x",'Capacity Backing (Hide)2'!CM$9,0)</f>
        <v>0</v>
      </c>
      <c r="CN60" cm="1">
        <f t="array" ref="CN60">IF(INDEX('Capacity Summary'!$H$36:$BG$136,COLUMN(CM48),ROW(CM48))="x",'Capacity Backing (Hide)2'!CN$9,0)</f>
        <v>0</v>
      </c>
      <c r="CO60" cm="1">
        <f t="array" ref="CO60">IF(INDEX('Capacity Summary'!$H$36:$BG$136,COLUMN(CN48),ROW(CN48))="x",'Capacity Backing (Hide)2'!CO$9,0)</f>
        <v>0</v>
      </c>
      <c r="CP60" cm="1">
        <f t="array" ref="CP60">IF(INDEX('Capacity Summary'!$H$36:$BG$136,COLUMN(CO48),ROW(CO48))="x",'Capacity Backing (Hide)2'!CP$9,0)</f>
        <v>0</v>
      </c>
      <c r="CQ60" cm="1">
        <f t="array" ref="CQ60">IF(INDEX('Capacity Summary'!$H$36:$BG$136,COLUMN(CP48),ROW(CP48))="x",'Capacity Backing (Hide)2'!CQ$9,0)</f>
        <v>0</v>
      </c>
      <c r="CR60" cm="1">
        <f t="array" ref="CR60">IF(INDEX('Capacity Summary'!$H$36:$BG$136,COLUMN(CQ48),ROW(CQ48))="x",'Capacity Backing (Hide)2'!CR$9,0)</f>
        <v>0</v>
      </c>
      <c r="CS60" cm="1">
        <f t="array" ref="CS60">IF(INDEX('Capacity Summary'!$H$36:$BG$136,COLUMN(CR48),ROW(CR48))="x",'Capacity Backing (Hide)2'!CS$9,0)</f>
        <v>0</v>
      </c>
      <c r="CT60" cm="1">
        <f t="array" ref="CT60">IF(INDEX('Capacity Summary'!$H$36:$BG$136,COLUMN(CS48),ROW(CS48))="x",'Capacity Backing (Hide)2'!CT$9,0)</f>
        <v>0</v>
      </c>
      <c r="CU60" cm="1">
        <f t="array" ref="CU60">IF(INDEX('Capacity Summary'!$H$36:$BG$136,COLUMN(CT48),ROW(CT48))="x",'Capacity Backing (Hide)2'!CU$9,0)</f>
        <v>0</v>
      </c>
      <c r="CV60" cm="1">
        <f t="array" ref="CV60">IF(INDEX('Capacity Summary'!$H$36:$BG$136,COLUMN(CU48),ROW(CU48))="x",'Capacity Backing (Hide)2'!CV$9,0)</f>
        <v>0</v>
      </c>
      <c r="CW60" cm="1">
        <f t="array" ref="CW60">IF(INDEX('Capacity Summary'!$H$36:$BG$136,COLUMN(CV48),ROW(CV48))="x",'Capacity Backing (Hide)2'!CW$9,0)</f>
        <v>0</v>
      </c>
    </row>
    <row r="61" spans="1:101" x14ac:dyDescent="0.25">
      <c r="A61" s="2">
        <f ca="1">'Required Capacity (Hide)'!E53</f>
        <v>44564</v>
      </c>
      <c r="B61" cm="1">
        <f t="array" ref="B61">IF(INDEX('Capacity Summary'!$H$36:$BG$136,COLUMN(A49),ROW(A49))="x",'Capacity Backing (Hide)2'!B$9,0)</f>
        <v>0</v>
      </c>
      <c r="C61" cm="1">
        <f t="array" ref="C61">IF(INDEX('Capacity Summary'!$H$36:$BG$136,COLUMN(B49),ROW(B49))="x",'Capacity Backing (Hide)2'!C$9,0)</f>
        <v>0</v>
      </c>
      <c r="D61" cm="1">
        <f t="array" ref="D61">IF(INDEX('Capacity Summary'!$H$36:$BG$136,COLUMN(C49),ROW(C49))="x",'Capacity Backing (Hide)2'!D$9,0)</f>
        <v>0</v>
      </c>
      <c r="E61" cm="1">
        <f t="array" ref="E61">IF(INDEX('Capacity Summary'!$H$36:$BG$136,COLUMN(D49),ROW(D49))="x",'Capacity Backing (Hide)2'!E$9,0)</f>
        <v>0</v>
      </c>
      <c r="F61" cm="1">
        <f t="array" ref="F61">IF(INDEX('Capacity Summary'!$H$36:$BG$136,COLUMN(E49),ROW(E49))="x",'Capacity Backing (Hide)2'!F$9,0)</f>
        <v>0</v>
      </c>
      <c r="G61" cm="1">
        <f t="array" ref="G61">IF(INDEX('Capacity Summary'!$H$36:$BG$136,COLUMN(F49),ROW(F49))="x",'Capacity Backing (Hide)2'!G$9,0)</f>
        <v>0</v>
      </c>
      <c r="H61" cm="1">
        <f t="array" ref="H61">IF(INDEX('Capacity Summary'!$H$36:$BG$136,COLUMN(G49),ROW(G49))="x",'Capacity Backing (Hide)2'!H$9,0)</f>
        <v>0</v>
      </c>
      <c r="I61" cm="1">
        <f t="array" ref="I61">IF(INDEX('Capacity Summary'!$H$36:$BG$136,COLUMN(H49),ROW(H49))="x",'Capacity Backing (Hide)2'!I$9,0)</f>
        <v>0</v>
      </c>
      <c r="J61" cm="1">
        <f t="array" ref="J61">IF(INDEX('Capacity Summary'!$H$36:$BG$136,COLUMN(I49),ROW(I49))="x",'Capacity Backing (Hide)2'!J$9,0)</f>
        <v>0</v>
      </c>
      <c r="K61" cm="1">
        <f t="array" ref="K61">IF(INDEX('Capacity Summary'!$H$36:$BG$136,COLUMN(J49),ROW(J49))="x",'Capacity Backing (Hide)2'!K$9,0)</f>
        <v>0</v>
      </c>
      <c r="L61" cm="1">
        <f t="array" ref="L61">IF(INDEX('Capacity Summary'!$H$36:$BG$136,COLUMN(K49),ROW(K49))="x",'Capacity Backing (Hide)2'!L$9,0)</f>
        <v>0</v>
      </c>
      <c r="M61" cm="1">
        <f t="array" ref="M61">IF(INDEX('Capacity Summary'!$H$36:$BG$136,COLUMN(L49),ROW(L49))="x",'Capacity Backing (Hide)2'!M$9,0)</f>
        <v>0</v>
      </c>
      <c r="N61" cm="1">
        <f t="array" ref="N61">IF(INDEX('Capacity Summary'!$H$36:$BG$136,COLUMN(M49),ROW(M49))="x",'Capacity Backing (Hide)2'!N$9,0)</f>
        <v>0</v>
      </c>
      <c r="O61" cm="1">
        <f t="array" ref="O61">IF(INDEX('Capacity Summary'!$H$36:$BG$136,COLUMN(N49),ROW(N49))="x",'Capacity Backing (Hide)2'!O$9,0)</f>
        <v>0</v>
      </c>
      <c r="P61" cm="1">
        <f t="array" ref="P61">IF(INDEX('Capacity Summary'!$H$36:$BG$136,COLUMN(O49),ROW(O49))="x",'Capacity Backing (Hide)2'!P$9,0)</f>
        <v>0</v>
      </c>
      <c r="Q61" cm="1">
        <f t="array" ref="Q61">IF(INDEX('Capacity Summary'!$H$36:$BG$136,COLUMN(P49),ROW(P49))="x",'Capacity Backing (Hide)2'!Q$9,0)</f>
        <v>0</v>
      </c>
      <c r="R61" cm="1">
        <f t="array" ref="R61">IF(INDEX('Capacity Summary'!$H$36:$BG$136,COLUMN(Q49),ROW(Q49))="x",'Capacity Backing (Hide)2'!R$9,0)</f>
        <v>0</v>
      </c>
      <c r="S61" cm="1">
        <f t="array" ref="S61">IF(INDEX('Capacity Summary'!$H$36:$BG$136,COLUMN(R49),ROW(R49))="x",'Capacity Backing (Hide)2'!S$9,0)</f>
        <v>0</v>
      </c>
      <c r="T61" cm="1">
        <f t="array" ref="T61">IF(INDEX('Capacity Summary'!$H$36:$BG$136,COLUMN(S49),ROW(S49))="x",'Capacity Backing (Hide)2'!T$9,0)</f>
        <v>0</v>
      </c>
      <c r="U61" cm="1">
        <f t="array" ref="U61">IF(INDEX('Capacity Summary'!$H$36:$BG$136,COLUMN(T49),ROW(T49))="x",'Capacity Backing (Hide)2'!U$9,0)</f>
        <v>0</v>
      </c>
      <c r="V61" cm="1">
        <f t="array" ref="V61">IF(INDEX('Capacity Summary'!$H$36:$BG$136,COLUMN(U49),ROW(U49))="x",'Capacity Backing (Hide)2'!V$9,0)</f>
        <v>0</v>
      </c>
      <c r="W61" cm="1">
        <f t="array" ref="W61">IF(INDEX('Capacity Summary'!$H$36:$BG$136,COLUMN(V49),ROW(V49))="x",'Capacity Backing (Hide)2'!W$9,0)</f>
        <v>0</v>
      </c>
      <c r="X61" cm="1">
        <f t="array" ref="X61">IF(INDEX('Capacity Summary'!$H$36:$BG$136,COLUMN(W49),ROW(W49))="x",'Capacity Backing (Hide)2'!X$9,0)</f>
        <v>0</v>
      </c>
      <c r="Y61" cm="1">
        <f t="array" ref="Y61">IF(INDEX('Capacity Summary'!$H$36:$BG$136,COLUMN(X49),ROW(X49))="x",'Capacity Backing (Hide)2'!Y$9,0)</f>
        <v>0</v>
      </c>
      <c r="Z61" cm="1">
        <f t="array" ref="Z61">IF(INDEX('Capacity Summary'!$H$36:$BG$136,COLUMN(Y49),ROW(Y49))="x",'Capacity Backing (Hide)2'!Z$9,0)</f>
        <v>0</v>
      </c>
      <c r="AA61" cm="1">
        <f t="array" ref="AA61">IF(INDEX('Capacity Summary'!$H$36:$BG$136,COLUMN(Z49),ROW(Z49))="x",'Capacity Backing (Hide)2'!AA$9,0)</f>
        <v>0</v>
      </c>
      <c r="AB61" cm="1">
        <f t="array" ref="AB61">IF(INDEX('Capacity Summary'!$H$36:$BG$136,COLUMN(AA49),ROW(AA49))="x",'Capacity Backing (Hide)2'!AB$9,0)</f>
        <v>0</v>
      </c>
      <c r="AC61" cm="1">
        <f t="array" ref="AC61">IF(INDEX('Capacity Summary'!$H$36:$BG$136,COLUMN(AB49),ROW(AB49))="x",'Capacity Backing (Hide)2'!AC$9,0)</f>
        <v>0</v>
      </c>
      <c r="AD61" cm="1">
        <f t="array" ref="AD61">IF(INDEX('Capacity Summary'!$H$36:$BG$136,COLUMN(AC49),ROW(AC49))="x",'Capacity Backing (Hide)2'!AD$9,0)</f>
        <v>0</v>
      </c>
      <c r="AE61" cm="1">
        <f t="array" ref="AE61">IF(INDEX('Capacity Summary'!$H$36:$BG$136,COLUMN(AD49),ROW(AD49))="x",'Capacity Backing (Hide)2'!AE$9,0)</f>
        <v>0</v>
      </c>
      <c r="AF61" cm="1">
        <f t="array" ref="AF61">IF(INDEX('Capacity Summary'!$H$36:$BG$136,COLUMN(AE49),ROW(AE49))="x",'Capacity Backing (Hide)2'!AF$9,0)</f>
        <v>0</v>
      </c>
      <c r="AG61" cm="1">
        <f t="array" ref="AG61">IF(INDEX('Capacity Summary'!$H$36:$BG$136,COLUMN(AF49),ROW(AF49))="x",'Capacity Backing (Hide)2'!AG$9,0)</f>
        <v>0</v>
      </c>
      <c r="AH61" cm="1">
        <f t="array" ref="AH61">IF(INDEX('Capacity Summary'!$H$36:$BG$136,COLUMN(AG49),ROW(AG49))="x",'Capacity Backing (Hide)2'!AH$9,0)</f>
        <v>0</v>
      </c>
      <c r="AI61" cm="1">
        <f t="array" ref="AI61">IF(INDEX('Capacity Summary'!$H$36:$BG$136,COLUMN(AH49),ROW(AH49))="x",'Capacity Backing (Hide)2'!AI$9,0)</f>
        <v>0</v>
      </c>
      <c r="AJ61" cm="1">
        <f t="array" ref="AJ61">IF(INDEX('Capacity Summary'!$H$36:$BG$136,COLUMN(AI49),ROW(AI49))="x",'Capacity Backing (Hide)2'!AJ$9,0)</f>
        <v>0</v>
      </c>
      <c r="AK61" cm="1">
        <f t="array" ref="AK61">IF(INDEX('Capacity Summary'!$H$36:$BG$136,COLUMN(AJ49),ROW(AJ49))="x",'Capacity Backing (Hide)2'!AK$9,0)</f>
        <v>0</v>
      </c>
      <c r="AL61" cm="1">
        <f t="array" ref="AL61">IF(INDEX('Capacity Summary'!$H$36:$BG$136,COLUMN(AK49),ROW(AK49))="x",'Capacity Backing (Hide)2'!AL$9,0)</f>
        <v>0</v>
      </c>
      <c r="AM61" cm="1">
        <f t="array" ref="AM61">IF(INDEX('Capacity Summary'!$H$36:$BG$136,COLUMN(AL49),ROW(AL49))="x",'Capacity Backing (Hide)2'!AM$9,0)</f>
        <v>0</v>
      </c>
      <c r="AN61" cm="1">
        <f t="array" ref="AN61">IF(INDEX('Capacity Summary'!$H$36:$BG$136,COLUMN(AM49),ROW(AM49))="x",'Capacity Backing (Hide)2'!AN$9,0)</f>
        <v>0</v>
      </c>
      <c r="AO61" cm="1">
        <f t="array" ref="AO61">IF(INDEX('Capacity Summary'!$H$36:$BG$136,COLUMN(AN49),ROW(AN49))="x",'Capacity Backing (Hide)2'!AO$9,0)</f>
        <v>0</v>
      </c>
      <c r="AP61" cm="1">
        <f t="array" ref="AP61">IF(INDEX('Capacity Summary'!$H$36:$BG$136,COLUMN(AO49),ROW(AO49))="x",'Capacity Backing (Hide)2'!AP$9,0)</f>
        <v>0</v>
      </c>
      <c r="AQ61" cm="1">
        <f t="array" ref="AQ61">IF(INDEX('Capacity Summary'!$H$36:$BG$136,COLUMN(AP49),ROW(AP49))="x",'Capacity Backing (Hide)2'!AQ$9,0)</f>
        <v>0</v>
      </c>
      <c r="AR61" cm="1">
        <f t="array" ref="AR61">IF(INDEX('Capacity Summary'!$H$36:$BG$136,COLUMN(AQ49),ROW(AQ49))="x",'Capacity Backing (Hide)2'!AR$9,0)</f>
        <v>0</v>
      </c>
      <c r="AS61" cm="1">
        <f t="array" ref="AS61">IF(INDEX('Capacity Summary'!$H$36:$BG$136,COLUMN(AR49),ROW(AR49))="x",'Capacity Backing (Hide)2'!AS$9,0)</f>
        <v>0</v>
      </c>
      <c r="AT61" cm="1">
        <f t="array" ref="AT61">IF(INDEX('Capacity Summary'!$H$36:$BG$136,COLUMN(AS49),ROW(AS49))="x",'Capacity Backing (Hide)2'!AT$9,0)</f>
        <v>0</v>
      </c>
      <c r="AU61" cm="1">
        <f t="array" ref="AU61">IF(INDEX('Capacity Summary'!$H$36:$BG$136,COLUMN(AT49),ROW(AT49))="x",'Capacity Backing (Hide)2'!AU$9,0)</f>
        <v>0</v>
      </c>
      <c r="AV61" cm="1">
        <f t="array" ref="AV61">IF(INDEX('Capacity Summary'!$H$36:$BG$136,COLUMN(AU49),ROW(AU49))="x",'Capacity Backing (Hide)2'!AV$9,0)</f>
        <v>0</v>
      </c>
      <c r="AW61" cm="1">
        <f t="array" ref="AW61">IF(INDEX('Capacity Summary'!$H$36:$BG$136,COLUMN(AV49),ROW(AV49))="x",'Capacity Backing (Hide)2'!AW$9,0)</f>
        <v>0</v>
      </c>
      <c r="AX61" cm="1">
        <f t="array" ref="AX61">IF(INDEX('Capacity Summary'!$H$36:$BG$136,COLUMN(AW49),ROW(AW49))="x",'Capacity Backing (Hide)2'!AX$9,0)</f>
        <v>0</v>
      </c>
      <c r="AY61" cm="1">
        <f t="array" ref="AY61">IF(INDEX('Capacity Summary'!$H$36:$BG$136,COLUMN(AX49),ROW(AX49))="x",'Capacity Backing (Hide)2'!AY$9,0)</f>
        <v>0</v>
      </c>
      <c r="AZ61" cm="1">
        <f t="array" ref="AZ61">IF(INDEX('Capacity Summary'!$H$36:$BG$136,COLUMN(AY49),ROW(AY49))="x",'Capacity Backing (Hide)2'!AZ$9,0)</f>
        <v>0</v>
      </c>
      <c r="BA61" cm="1">
        <f t="array" ref="BA61">IF(INDEX('Capacity Summary'!$H$36:$BG$136,COLUMN(AZ49),ROW(AZ49))="x",'Capacity Backing (Hide)2'!BA$9,0)</f>
        <v>0</v>
      </c>
      <c r="BB61" cm="1">
        <f t="array" ref="BB61">IF(INDEX('Capacity Summary'!$H$36:$BG$136,COLUMN(BA49),ROW(BA49))="x",'Capacity Backing (Hide)2'!BB$9,0)</f>
        <v>0</v>
      </c>
      <c r="BC61" cm="1">
        <f t="array" ref="BC61">IF(INDEX('Capacity Summary'!$H$36:$BG$136,COLUMN(BB49),ROW(BB49))="x",'Capacity Backing (Hide)2'!BC$9,0)</f>
        <v>0</v>
      </c>
      <c r="BD61" cm="1">
        <f t="array" ref="BD61">IF(INDEX('Capacity Summary'!$H$36:$BG$136,COLUMN(BC49),ROW(BC49))="x",'Capacity Backing (Hide)2'!BD$9,0)</f>
        <v>0</v>
      </c>
      <c r="BE61" cm="1">
        <f t="array" ref="BE61">IF(INDEX('Capacity Summary'!$H$36:$BG$136,COLUMN(BD49),ROW(BD49))="x",'Capacity Backing (Hide)2'!BE$9,0)</f>
        <v>0</v>
      </c>
      <c r="BF61" cm="1">
        <f t="array" ref="BF61">IF(INDEX('Capacity Summary'!$H$36:$BG$136,COLUMN(BE49),ROW(BE49))="x",'Capacity Backing (Hide)2'!BF$9,0)</f>
        <v>0</v>
      </c>
      <c r="BG61" cm="1">
        <f t="array" ref="BG61">IF(INDEX('Capacity Summary'!$H$36:$BG$136,COLUMN(BF49),ROW(BF49))="x",'Capacity Backing (Hide)2'!BG$9,0)</f>
        <v>0</v>
      </c>
      <c r="BH61" cm="1">
        <f t="array" ref="BH61">IF(INDEX('Capacity Summary'!$H$36:$BG$136,COLUMN(BG49),ROW(BG49))="x",'Capacity Backing (Hide)2'!BH$9,0)</f>
        <v>0</v>
      </c>
      <c r="BI61" cm="1">
        <f t="array" ref="BI61">IF(INDEX('Capacity Summary'!$H$36:$BG$136,COLUMN(BH49),ROW(BH49))="x",'Capacity Backing (Hide)2'!BI$9,0)</f>
        <v>0</v>
      </c>
      <c r="BJ61" cm="1">
        <f t="array" ref="BJ61">IF(INDEX('Capacity Summary'!$H$36:$BG$136,COLUMN(BI49),ROW(BI49))="x",'Capacity Backing (Hide)2'!BJ$9,0)</f>
        <v>0</v>
      </c>
      <c r="BK61" cm="1">
        <f t="array" ref="BK61">IF(INDEX('Capacity Summary'!$H$36:$BG$136,COLUMN(BJ49),ROW(BJ49))="x",'Capacity Backing (Hide)2'!BK$9,0)</f>
        <v>0</v>
      </c>
      <c r="BL61" cm="1">
        <f t="array" ref="BL61">IF(INDEX('Capacity Summary'!$H$36:$BG$136,COLUMN(BK49),ROW(BK49))="x",'Capacity Backing (Hide)2'!BL$9,0)</f>
        <v>0</v>
      </c>
      <c r="BM61" cm="1">
        <f t="array" ref="BM61">IF(INDEX('Capacity Summary'!$H$36:$BG$136,COLUMN(BL49),ROW(BL49))="x",'Capacity Backing (Hide)2'!BM$9,0)</f>
        <v>0</v>
      </c>
      <c r="BN61" cm="1">
        <f t="array" ref="BN61">IF(INDEX('Capacity Summary'!$H$36:$BG$136,COLUMN(BM49),ROW(BM49))="x",'Capacity Backing (Hide)2'!BN$9,0)</f>
        <v>0</v>
      </c>
      <c r="BO61" cm="1">
        <f t="array" ref="BO61">IF(INDEX('Capacity Summary'!$H$36:$BG$136,COLUMN(BN49),ROW(BN49))="x",'Capacity Backing (Hide)2'!BO$9,0)</f>
        <v>0</v>
      </c>
      <c r="BP61" cm="1">
        <f t="array" ref="BP61">IF(INDEX('Capacity Summary'!$H$36:$BG$136,COLUMN(BO49),ROW(BO49))="x",'Capacity Backing (Hide)2'!BP$9,0)</f>
        <v>0</v>
      </c>
      <c r="BQ61" cm="1">
        <f t="array" ref="BQ61">IF(INDEX('Capacity Summary'!$H$36:$BG$136,COLUMN(BP49),ROW(BP49))="x",'Capacity Backing (Hide)2'!BQ$9,0)</f>
        <v>0</v>
      </c>
      <c r="BR61" cm="1">
        <f t="array" ref="BR61">IF(INDEX('Capacity Summary'!$H$36:$BG$136,COLUMN(BQ49),ROW(BQ49))="x",'Capacity Backing (Hide)2'!BR$9,0)</f>
        <v>0</v>
      </c>
      <c r="BS61" cm="1">
        <f t="array" ref="BS61">IF(INDEX('Capacity Summary'!$H$36:$BG$136,COLUMN(BR49),ROW(BR49))="x",'Capacity Backing (Hide)2'!BS$9,0)</f>
        <v>0</v>
      </c>
      <c r="BT61" cm="1">
        <f t="array" ref="BT61">IF(INDEX('Capacity Summary'!$H$36:$BG$136,COLUMN(BS49),ROW(BS49))="x",'Capacity Backing (Hide)2'!BT$9,0)</f>
        <v>0</v>
      </c>
      <c r="BU61" cm="1">
        <f t="array" ref="BU61">IF(INDEX('Capacity Summary'!$H$36:$BG$136,COLUMN(BT49),ROW(BT49))="x",'Capacity Backing (Hide)2'!BU$9,0)</f>
        <v>0</v>
      </c>
      <c r="BV61" cm="1">
        <f t="array" ref="BV61">IF(INDEX('Capacity Summary'!$H$36:$BG$136,COLUMN(BU49),ROW(BU49))="x",'Capacity Backing (Hide)2'!BV$9,0)</f>
        <v>0</v>
      </c>
      <c r="BW61" cm="1">
        <f t="array" ref="BW61">IF(INDEX('Capacity Summary'!$H$36:$BG$136,COLUMN(BV49),ROW(BV49))="x",'Capacity Backing (Hide)2'!BW$9,0)</f>
        <v>0</v>
      </c>
      <c r="BX61" cm="1">
        <f t="array" ref="BX61">IF(INDEX('Capacity Summary'!$H$36:$BG$136,COLUMN(BW49),ROW(BW49))="x",'Capacity Backing (Hide)2'!BX$9,0)</f>
        <v>0</v>
      </c>
      <c r="BY61" cm="1">
        <f t="array" ref="BY61">IF(INDEX('Capacity Summary'!$H$36:$BG$136,COLUMN(BX49),ROW(BX49))="x",'Capacity Backing (Hide)2'!BY$9,0)</f>
        <v>0</v>
      </c>
      <c r="BZ61" cm="1">
        <f t="array" ref="BZ61">IF(INDEX('Capacity Summary'!$H$36:$BG$136,COLUMN(BY49),ROW(BY49))="x",'Capacity Backing (Hide)2'!BZ$9,0)</f>
        <v>0</v>
      </c>
      <c r="CA61" cm="1">
        <f t="array" ref="CA61">IF(INDEX('Capacity Summary'!$H$36:$BG$136,COLUMN(BZ49),ROW(BZ49))="x",'Capacity Backing (Hide)2'!CA$9,0)</f>
        <v>0</v>
      </c>
      <c r="CB61" cm="1">
        <f t="array" ref="CB61">IF(INDEX('Capacity Summary'!$H$36:$BG$136,COLUMN(CA49),ROW(CA49))="x",'Capacity Backing (Hide)2'!CB$9,0)</f>
        <v>0</v>
      </c>
      <c r="CC61" cm="1">
        <f t="array" ref="CC61">IF(INDEX('Capacity Summary'!$H$36:$BG$136,COLUMN(CB49),ROW(CB49))="x",'Capacity Backing (Hide)2'!CC$9,0)</f>
        <v>0</v>
      </c>
      <c r="CD61" cm="1">
        <f t="array" ref="CD61">IF(INDEX('Capacity Summary'!$H$36:$BG$136,COLUMN(CC49),ROW(CC49))="x",'Capacity Backing (Hide)2'!CD$9,0)</f>
        <v>0</v>
      </c>
      <c r="CE61" cm="1">
        <f t="array" ref="CE61">IF(INDEX('Capacity Summary'!$H$36:$BG$136,COLUMN(CD49),ROW(CD49))="x",'Capacity Backing (Hide)2'!CE$9,0)</f>
        <v>0</v>
      </c>
      <c r="CF61" cm="1">
        <f t="array" ref="CF61">IF(INDEX('Capacity Summary'!$H$36:$BG$136,COLUMN(CE49),ROW(CE49))="x",'Capacity Backing (Hide)2'!CF$9,0)</f>
        <v>0</v>
      </c>
      <c r="CG61" cm="1">
        <f t="array" ref="CG61">IF(INDEX('Capacity Summary'!$H$36:$BG$136,COLUMN(CF49),ROW(CF49))="x",'Capacity Backing (Hide)2'!CG$9,0)</f>
        <v>0</v>
      </c>
      <c r="CH61" cm="1">
        <f t="array" ref="CH61">IF(INDEX('Capacity Summary'!$H$36:$BG$136,COLUMN(CG49),ROW(CG49))="x",'Capacity Backing (Hide)2'!CH$9,0)</f>
        <v>0</v>
      </c>
      <c r="CI61" cm="1">
        <f t="array" ref="CI61">IF(INDEX('Capacity Summary'!$H$36:$BG$136,COLUMN(CH49),ROW(CH49))="x",'Capacity Backing (Hide)2'!CI$9,0)</f>
        <v>0</v>
      </c>
      <c r="CJ61" cm="1">
        <f t="array" ref="CJ61">IF(INDEX('Capacity Summary'!$H$36:$BG$136,COLUMN(CI49),ROW(CI49))="x",'Capacity Backing (Hide)2'!CJ$9,0)</f>
        <v>0</v>
      </c>
      <c r="CK61" cm="1">
        <f t="array" ref="CK61">IF(INDEX('Capacity Summary'!$H$36:$BG$136,COLUMN(CJ49),ROW(CJ49))="x",'Capacity Backing (Hide)2'!CK$9,0)</f>
        <v>0</v>
      </c>
      <c r="CL61" cm="1">
        <f t="array" ref="CL61">IF(INDEX('Capacity Summary'!$H$36:$BG$136,COLUMN(CK49),ROW(CK49))="x",'Capacity Backing (Hide)2'!CL$9,0)</f>
        <v>0</v>
      </c>
      <c r="CM61" cm="1">
        <f t="array" ref="CM61">IF(INDEX('Capacity Summary'!$H$36:$BG$136,COLUMN(CL49),ROW(CL49))="x",'Capacity Backing (Hide)2'!CM$9,0)</f>
        <v>0</v>
      </c>
      <c r="CN61" cm="1">
        <f t="array" ref="CN61">IF(INDEX('Capacity Summary'!$H$36:$BG$136,COLUMN(CM49),ROW(CM49))="x",'Capacity Backing (Hide)2'!CN$9,0)</f>
        <v>0</v>
      </c>
      <c r="CO61" cm="1">
        <f t="array" ref="CO61">IF(INDEX('Capacity Summary'!$H$36:$BG$136,COLUMN(CN49),ROW(CN49))="x",'Capacity Backing (Hide)2'!CO$9,0)</f>
        <v>0</v>
      </c>
      <c r="CP61" cm="1">
        <f t="array" ref="CP61">IF(INDEX('Capacity Summary'!$H$36:$BG$136,COLUMN(CO49),ROW(CO49))="x",'Capacity Backing (Hide)2'!CP$9,0)</f>
        <v>0</v>
      </c>
      <c r="CQ61" cm="1">
        <f t="array" ref="CQ61">IF(INDEX('Capacity Summary'!$H$36:$BG$136,COLUMN(CP49),ROW(CP49))="x",'Capacity Backing (Hide)2'!CQ$9,0)</f>
        <v>0</v>
      </c>
      <c r="CR61" cm="1">
        <f t="array" ref="CR61">IF(INDEX('Capacity Summary'!$H$36:$BG$136,COLUMN(CQ49),ROW(CQ49))="x",'Capacity Backing (Hide)2'!CR$9,0)</f>
        <v>0</v>
      </c>
      <c r="CS61" cm="1">
        <f t="array" ref="CS61">IF(INDEX('Capacity Summary'!$H$36:$BG$136,COLUMN(CR49),ROW(CR49))="x",'Capacity Backing (Hide)2'!CS$9,0)</f>
        <v>0</v>
      </c>
      <c r="CT61" cm="1">
        <f t="array" ref="CT61">IF(INDEX('Capacity Summary'!$H$36:$BG$136,COLUMN(CS49),ROW(CS49))="x",'Capacity Backing (Hide)2'!CT$9,0)</f>
        <v>0</v>
      </c>
      <c r="CU61" cm="1">
        <f t="array" ref="CU61">IF(INDEX('Capacity Summary'!$H$36:$BG$136,COLUMN(CT49),ROW(CT49))="x",'Capacity Backing (Hide)2'!CU$9,0)</f>
        <v>0</v>
      </c>
      <c r="CV61" cm="1">
        <f t="array" ref="CV61">IF(INDEX('Capacity Summary'!$H$36:$BG$136,COLUMN(CU49),ROW(CU49))="x",'Capacity Backing (Hide)2'!CV$9,0)</f>
        <v>0</v>
      </c>
      <c r="CW61" cm="1">
        <f t="array" ref="CW61">IF(INDEX('Capacity Summary'!$H$36:$BG$136,COLUMN(CV49),ROW(CV49))="x",'Capacity Backing (Hide)2'!CW$9,0)</f>
        <v>0</v>
      </c>
    </row>
    <row r="62" spans="1:101" x14ac:dyDescent="0.25">
      <c r="A62" s="2">
        <f ca="1">'Required Capacity (Hide)'!E54</f>
        <v>44571</v>
      </c>
      <c r="B62" cm="1">
        <f t="array" ref="B62">IF(INDEX('Capacity Summary'!$H$36:$BG$136,COLUMN(A50),ROW(A50))="x",'Capacity Backing (Hide)2'!B$9,0)</f>
        <v>0</v>
      </c>
      <c r="C62" cm="1">
        <f t="array" ref="C62">IF(INDEX('Capacity Summary'!$H$36:$BG$136,COLUMN(B50),ROW(B50))="x",'Capacity Backing (Hide)2'!C$9,0)</f>
        <v>0</v>
      </c>
      <c r="D62" cm="1">
        <f t="array" ref="D62">IF(INDEX('Capacity Summary'!$H$36:$BG$136,COLUMN(C50),ROW(C50))="x",'Capacity Backing (Hide)2'!D$9,0)</f>
        <v>0</v>
      </c>
      <c r="E62" cm="1">
        <f t="array" ref="E62">IF(INDEX('Capacity Summary'!$H$36:$BG$136,COLUMN(D50),ROW(D50))="x",'Capacity Backing (Hide)2'!E$9,0)</f>
        <v>0</v>
      </c>
      <c r="F62" cm="1">
        <f t="array" ref="F62">IF(INDEX('Capacity Summary'!$H$36:$BG$136,COLUMN(E50),ROW(E50))="x",'Capacity Backing (Hide)2'!F$9,0)</f>
        <v>0</v>
      </c>
      <c r="G62" cm="1">
        <f t="array" ref="G62">IF(INDEX('Capacity Summary'!$H$36:$BG$136,COLUMN(F50),ROW(F50))="x",'Capacity Backing (Hide)2'!G$9,0)</f>
        <v>0</v>
      </c>
      <c r="H62" cm="1">
        <f t="array" ref="H62">IF(INDEX('Capacity Summary'!$H$36:$BG$136,COLUMN(G50),ROW(G50))="x",'Capacity Backing (Hide)2'!H$9,0)</f>
        <v>0</v>
      </c>
      <c r="I62" cm="1">
        <f t="array" ref="I62">IF(INDEX('Capacity Summary'!$H$36:$BG$136,COLUMN(H50),ROW(H50))="x",'Capacity Backing (Hide)2'!I$9,0)</f>
        <v>0</v>
      </c>
      <c r="J62" cm="1">
        <f t="array" ref="J62">IF(INDEX('Capacity Summary'!$H$36:$BG$136,COLUMN(I50),ROW(I50))="x",'Capacity Backing (Hide)2'!J$9,0)</f>
        <v>0</v>
      </c>
      <c r="K62" cm="1">
        <f t="array" ref="K62">IF(INDEX('Capacity Summary'!$H$36:$BG$136,COLUMN(J50),ROW(J50))="x",'Capacity Backing (Hide)2'!K$9,0)</f>
        <v>0</v>
      </c>
      <c r="L62" cm="1">
        <f t="array" ref="L62">IF(INDEX('Capacity Summary'!$H$36:$BG$136,COLUMN(K50),ROW(K50))="x",'Capacity Backing (Hide)2'!L$9,0)</f>
        <v>0</v>
      </c>
      <c r="M62" cm="1">
        <f t="array" ref="M62">IF(INDEX('Capacity Summary'!$H$36:$BG$136,COLUMN(L50),ROW(L50))="x",'Capacity Backing (Hide)2'!M$9,0)</f>
        <v>0</v>
      </c>
      <c r="N62" cm="1">
        <f t="array" ref="N62">IF(INDEX('Capacity Summary'!$H$36:$BG$136,COLUMN(M50),ROW(M50))="x",'Capacity Backing (Hide)2'!N$9,0)</f>
        <v>0</v>
      </c>
      <c r="O62" cm="1">
        <f t="array" ref="O62">IF(INDEX('Capacity Summary'!$H$36:$BG$136,COLUMN(N50),ROW(N50))="x",'Capacity Backing (Hide)2'!O$9,0)</f>
        <v>0</v>
      </c>
      <c r="P62" cm="1">
        <f t="array" ref="P62">IF(INDEX('Capacity Summary'!$H$36:$BG$136,COLUMN(O50),ROW(O50))="x",'Capacity Backing (Hide)2'!P$9,0)</f>
        <v>0</v>
      </c>
      <c r="Q62" cm="1">
        <f t="array" ref="Q62">IF(INDEX('Capacity Summary'!$H$36:$BG$136,COLUMN(P50),ROW(P50))="x",'Capacity Backing (Hide)2'!Q$9,0)</f>
        <v>0</v>
      </c>
      <c r="R62" cm="1">
        <f t="array" ref="R62">IF(INDEX('Capacity Summary'!$H$36:$BG$136,COLUMN(Q50),ROW(Q50))="x",'Capacity Backing (Hide)2'!R$9,0)</f>
        <v>0</v>
      </c>
      <c r="S62" cm="1">
        <f t="array" ref="S62">IF(INDEX('Capacity Summary'!$H$36:$BG$136,COLUMN(R50),ROW(R50))="x",'Capacity Backing (Hide)2'!S$9,0)</f>
        <v>0</v>
      </c>
      <c r="T62" cm="1">
        <f t="array" ref="T62">IF(INDEX('Capacity Summary'!$H$36:$BG$136,COLUMN(S50),ROW(S50))="x",'Capacity Backing (Hide)2'!T$9,0)</f>
        <v>0</v>
      </c>
      <c r="U62" cm="1">
        <f t="array" ref="U62">IF(INDEX('Capacity Summary'!$H$36:$BG$136,COLUMN(T50),ROW(T50))="x",'Capacity Backing (Hide)2'!U$9,0)</f>
        <v>0</v>
      </c>
      <c r="V62" cm="1">
        <f t="array" ref="V62">IF(INDEX('Capacity Summary'!$H$36:$BG$136,COLUMN(U50),ROW(U50))="x",'Capacity Backing (Hide)2'!V$9,0)</f>
        <v>0</v>
      </c>
      <c r="W62" cm="1">
        <f t="array" ref="W62">IF(INDEX('Capacity Summary'!$H$36:$BG$136,COLUMN(V50),ROW(V50))="x",'Capacity Backing (Hide)2'!W$9,0)</f>
        <v>0</v>
      </c>
      <c r="X62" cm="1">
        <f t="array" ref="X62">IF(INDEX('Capacity Summary'!$H$36:$BG$136,COLUMN(W50),ROW(W50))="x",'Capacity Backing (Hide)2'!X$9,0)</f>
        <v>0</v>
      </c>
      <c r="Y62" cm="1">
        <f t="array" ref="Y62">IF(INDEX('Capacity Summary'!$H$36:$BG$136,COLUMN(X50),ROW(X50))="x",'Capacity Backing (Hide)2'!Y$9,0)</f>
        <v>0</v>
      </c>
      <c r="Z62" cm="1">
        <f t="array" ref="Z62">IF(INDEX('Capacity Summary'!$H$36:$BG$136,COLUMN(Y50),ROW(Y50))="x",'Capacity Backing (Hide)2'!Z$9,0)</f>
        <v>0</v>
      </c>
      <c r="AA62" cm="1">
        <f t="array" ref="AA62">IF(INDEX('Capacity Summary'!$H$36:$BG$136,COLUMN(Z50),ROW(Z50))="x",'Capacity Backing (Hide)2'!AA$9,0)</f>
        <v>0</v>
      </c>
      <c r="AB62" cm="1">
        <f t="array" ref="AB62">IF(INDEX('Capacity Summary'!$H$36:$BG$136,COLUMN(AA50),ROW(AA50))="x",'Capacity Backing (Hide)2'!AB$9,0)</f>
        <v>0</v>
      </c>
      <c r="AC62" cm="1">
        <f t="array" ref="AC62">IF(INDEX('Capacity Summary'!$H$36:$BG$136,COLUMN(AB50),ROW(AB50))="x",'Capacity Backing (Hide)2'!AC$9,0)</f>
        <v>0</v>
      </c>
      <c r="AD62" cm="1">
        <f t="array" ref="AD62">IF(INDEX('Capacity Summary'!$H$36:$BG$136,COLUMN(AC50),ROW(AC50))="x",'Capacity Backing (Hide)2'!AD$9,0)</f>
        <v>0</v>
      </c>
      <c r="AE62" cm="1">
        <f t="array" ref="AE62">IF(INDEX('Capacity Summary'!$H$36:$BG$136,COLUMN(AD50),ROW(AD50))="x",'Capacity Backing (Hide)2'!AE$9,0)</f>
        <v>0</v>
      </c>
      <c r="AF62" cm="1">
        <f t="array" ref="AF62">IF(INDEX('Capacity Summary'!$H$36:$BG$136,COLUMN(AE50),ROW(AE50))="x",'Capacity Backing (Hide)2'!AF$9,0)</f>
        <v>0</v>
      </c>
      <c r="AG62" cm="1">
        <f t="array" ref="AG62">IF(INDEX('Capacity Summary'!$H$36:$BG$136,COLUMN(AF50),ROW(AF50))="x",'Capacity Backing (Hide)2'!AG$9,0)</f>
        <v>0</v>
      </c>
      <c r="AH62" cm="1">
        <f t="array" ref="AH62">IF(INDEX('Capacity Summary'!$H$36:$BG$136,COLUMN(AG50),ROW(AG50))="x",'Capacity Backing (Hide)2'!AH$9,0)</f>
        <v>0</v>
      </c>
      <c r="AI62" cm="1">
        <f t="array" ref="AI62">IF(INDEX('Capacity Summary'!$H$36:$BG$136,COLUMN(AH50),ROW(AH50))="x",'Capacity Backing (Hide)2'!AI$9,0)</f>
        <v>0</v>
      </c>
      <c r="AJ62" cm="1">
        <f t="array" ref="AJ62">IF(INDEX('Capacity Summary'!$H$36:$BG$136,COLUMN(AI50),ROW(AI50))="x",'Capacity Backing (Hide)2'!AJ$9,0)</f>
        <v>0</v>
      </c>
      <c r="AK62" cm="1">
        <f t="array" ref="AK62">IF(INDEX('Capacity Summary'!$H$36:$BG$136,COLUMN(AJ50),ROW(AJ50))="x",'Capacity Backing (Hide)2'!AK$9,0)</f>
        <v>0</v>
      </c>
      <c r="AL62" cm="1">
        <f t="array" ref="AL62">IF(INDEX('Capacity Summary'!$H$36:$BG$136,COLUMN(AK50),ROW(AK50))="x",'Capacity Backing (Hide)2'!AL$9,0)</f>
        <v>0</v>
      </c>
      <c r="AM62" cm="1">
        <f t="array" ref="AM62">IF(INDEX('Capacity Summary'!$H$36:$BG$136,COLUMN(AL50),ROW(AL50))="x",'Capacity Backing (Hide)2'!AM$9,0)</f>
        <v>0</v>
      </c>
      <c r="AN62" cm="1">
        <f t="array" ref="AN62">IF(INDEX('Capacity Summary'!$H$36:$BG$136,COLUMN(AM50),ROW(AM50))="x",'Capacity Backing (Hide)2'!AN$9,0)</f>
        <v>0</v>
      </c>
      <c r="AO62" cm="1">
        <f t="array" ref="AO62">IF(INDEX('Capacity Summary'!$H$36:$BG$136,COLUMN(AN50),ROW(AN50))="x",'Capacity Backing (Hide)2'!AO$9,0)</f>
        <v>0</v>
      </c>
      <c r="AP62" cm="1">
        <f t="array" ref="AP62">IF(INDEX('Capacity Summary'!$H$36:$BG$136,COLUMN(AO50),ROW(AO50))="x",'Capacity Backing (Hide)2'!AP$9,0)</f>
        <v>0</v>
      </c>
      <c r="AQ62" cm="1">
        <f t="array" ref="AQ62">IF(INDEX('Capacity Summary'!$H$36:$BG$136,COLUMN(AP50),ROW(AP50))="x",'Capacity Backing (Hide)2'!AQ$9,0)</f>
        <v>0</v>
      </c>
      <c r="AR62" cm="1">
        <f t="array" ref="AR62">IF(INDEX('Capacity Summary'!$H$36:$BG$136,COLUMN(AQ50),ROW(AQ50))="x",'Capacity Backing (Hide)2'!AR$9,0)</f>
        <v>0</v>
      </c>
      <c r="AS62" cm="1">
        <f t="array" ref="AS62">IF(INDEX('Capacity Summary'!$H$36:$BG$136,COLUMN(AR50),ROW(AR50))="x",'Capacity Backing (Hide)2'!AS$9,0)</f>
        <v>0</v>
      </c>
      <c r="AT62" cm="1">
        <f t="array" ref="AT62">IF(INDEX('Capacity Summary'!$H$36:$BG$136,COLUMN(AS50),ROW(AS50))="x",'Capacity Backing (Hide)2'!AT$9,0)</f>
        <v>0</v>
      </c>
      <c r="AU62" cm="1">
        <f t="array" ref="AU62">IF(INDEX('Capacity Summary'!$H$36:$BG$136,COLUMN(AT50),ROW(AT50))="x",'Capacity Backing (Hide)2'!AU$9,0)</f>
        <v>0</v>
      </c>
      <c r="AV62" cm="1">
        <f t="array" ref="AV62">IF(INDEX('Capacity Summary'!$H$36:$BG$136,COLUMN(AU50),ROW(AU50))="x",'Capacity Backing (Hide)2'!AV$9,0)</f>
        <v>0</v>
      </c>
      <c r="AW62" cm="1">
        <f t="array" ref="AW62">IF(INDEX('Capacity Summary'!$H$36:$BG$136,COLUMN(AV50),ROW(AV50))="x",'Capacity Backing (Hide)2'!AW$9,0)</f>
        <v>0</v>
      </c>
      <c r="AX62" cm="1">
        <f t="array" ref="AX62">IF(INDEX('Capacity Summary'!$H$36:$BG$136,COLUMN(AW50),ROW(AW50))="x",'Capacity Backing (Hide)2'!AX$9,0)</f>
        <v>0</v>
      </c>
      <c r="AY62" cm="1">
        <f t="array" ref="AY62">IF(INDEX('Capacity Summary'!$H$36:$BG$136,COLUMN(AX50),ROW(AX50))="x",'Capacity Backing (Hide)2'!AY$9,0)</f>
        <v>0</v>
      </c>
      <c r="AZ62" cm="1">
        <f t="array" ref="AZ62">IF(INDEX('Capacity Summary'!$H$36:$BG$136,COLUMN(AY50),ROW(AY50))="x",'Capacity Backing (Hide)2'!AZ$9,0)</f>
        <v>0</v>
      </c>
      <c r="BA62" cm="1">
        <f t="array" ref="BA62">IF(INDEX('Capacity Summary'!$H$36:$BG$136,COLUMN(AZ50),ROW(AZ50))="x",'Capacity Backing (Hide)2'!BA$9,0)</f>
        <v>0</v>
      </c>
      <c r="BB62" cm="1">
        <f t="array" ref="BB62">IF(INDEX('Capacity Summary'!$H$36:$BG$136,COLUMN(BA50),ROW(BA50))="x",'Capacity Backing (Hide)2'!BB$9,0)</f>
        <v>0</v>
      </c>
      <c r="BC62" cm="1">
        <f t="array" ref="BC62">IF(INDEX('Capacity Summary'!$H$36:$BG$136,COLUMN(BB50),ROW(BB50))="x",'Capacity Backing (Hide)2'!BC$9,0)</f>
        <v>0</v>
      </c>
      <c r="BD62" cm="1">
        <f t="array" ref="BD62">IF(INDEX('Capacity Summary'!$H$36:$BG$136,COLUMN(BC50),ROW(BC50))="x",'Capacity Backing (Hide)2'!BD$9,0)</f>
        <v>0</v>
      </c>
      <c r="BE62" cm="1">
        <f t="array" ref="BE62">IF(INDEX('Capacity Summary'!$H$36:$BG$136,COLUMN(BD50),ROW(BD50))="x",'Capacity Backing (Hide)2'!BE$9,0)</f>
        <v>0</v>
      </c>
      <c r="BF62" cm="1">
        <f t="array" ref="BF62">IF(INDEX('Capacity Summary'!$H$36:$BG$136,COLUMN(BE50),ROW(BE50))="x",'Capacity Backing (Hide)2'!BF$9,0)</f>
        <v>0</v>
      </c>
      <c r="BG62" cm="1">
        <f t="array" ref="BG62">IF(INDEX('Capacity Summary'!$H$36:$BG$136,COLUMN(BF50),ROW(BF50))="x",'Capacity Backing (Hide)2'!BG$9,0)</f>
        <v>0</v>
      </c>
      <c r="BH62" cm="1">
        <f t="array" ref="BH62">IF(INDEX('Capacity Summary'!$H$36:$BG$136,COLUMN(BG50),ROW(BG50))="x",'Capacity Backing (Hide)2'!BH$9,0)</f>
        <v>0</v>
      </c>
      <c r="BI62" cm="1">
        <f t="array" ref="BI62">IF(INDEX('Capacity Summary'!$H$36:$BG$136,COLUMN(BH50),ROW(BH50))="x",'Capacity Backing (Hide)2'!BI$9,0)</f>
        <v>0</v>
      </c>
      <c r="BJ62" cm="1">
        <f t="array" ref="BJ62">IF(INDEX('Capacity Summary'!$H$36:$BG$136,COLUMN(BI50),ROW(BI50))="x",'Capacity Backing (Hide)2'!BJ$9,0)</f>
        <v>0</v>
      </c>
      <c r="BK62" cm="1">
        <f t="array" ref="BK62">IF(INDEX('Capacity Summary'!$H$36:$BG$136,COLUMN(BJ50),ROW(BJ50))="x",'Capacity Backing (Hide)2'!BK$9,0)</f>
        <v>0</v>
      </c>
      <c r="BL62" cm="1">
        <f t="array" ref="BL62">IF(INDEX('Capacity Summary'!$H$36:$BG$136,COLUMN(BK50),ROW(BK50))="x",'Capacity Backing (Hide)2'!BL$9,0)</f>
        <v>0</v>
      </c>
      <c r="BM62" cm="1">
        <f t="array" ref="BM62">IF(INDEX('Capacity Summary'!$H$36:$BG$136,COLUMN(BL50),ROW(BL50))="x",'Capacity Backing (Hide)2'!BM$9,0)</f>
        <v>0</v>
      </c>
      <c r="BN62" cm="1">
        <f t="array" ref="BN62">IF(INDEX('Capacity Summary'!$H$36:$BG$136,COLUMN(BM50),ROW(BM50))="x",'Capacity Backing (Hide)2'!BN$9,0)</f>
        <v>0</v>
      </c>
      <c r="BO62" cm="1">
        <f t="array" ref="BO62">IF(INDEX('Capacity Summary'!$H$36:$BG$136,COLUMN(BN50),ROW(BN50))="x",'Capacity Backing (Hide)2'!BO$9,0)</f>
        <v>0</v>
      </c>
      <c r="BP62" cm="1">
        <f t="array" ref="BP62">IF(INDEX('Capacity Summary'!$H$36:$BG$136,COLUMN(BO50),ROW(BO50))="x",'Capacity Backing (Hide)2'!BP$9,0)</f>
        <v>0</v>
      </c>
      <c r="BQ62" cm="1">
        <f t="array" ref="BQ62">IF(INDEX('Capacity Summary'!$H$36:$BG$136,COLUMN(BP50),ROW(BP50))="x",'Capacity Backing (Hide)2'!BQ$9,0)</f>
        <v>0</v>
      </c>
      <c r="BR62" cm="1">
        <f t="array" ref="BR62">IF(INDEX('Capacity Summary'!$H$36:$BG$136,COLUMN(BQ50),ROW(BQ50))="x",'Capacity Backing (Hide)2'!BR$9,0)</f>
        <v>0</v>
      </c>
      <c r="BS62" cm="1">
        <f t="array" ref="BS62">IF(INDEX('Capacity Summary'!$H$36:$BG$136,COLUMN(BR50),ROW(BR50))="x",'Capacity Backing (Hide)2'!BS$9,0)</f>
        <v>0</v>
      </c>
      <c r="BT62" cm="1">
        <f t="array" ref="BT62">IF(INDEX('Capacity Summary'!$H$36:$BG$136,COLUMN(BS50),ROW(BS50))="x",'Capacity Backing (Hide)2'!BT$9,0)</f>
        <v>0</v>
      </c>
      <c r="BU62" cm="1">
        <f t="array" ref="BU62">IF(INDEX('Capacity Summary'!$H$36:$BG$136,COLUMN(BT50),ROW(BT50))="x",'Capacity Backing (Hide)2'!BU$9,0)</f>
        <v>0</v>
      </c>
      <c r="BV62" cm="1">
        <f t="array" ref="BV62">IF(INDEX('Capacity Summary'!$H$36:$BG$136,COLUMN(BU50),ROW(BU50))="x",'Capacity Backing (Hide)2'!BV$9,0)</f>
        <v>0</v>
      </c>
      <c r="BW62" cm="1">
        <f t="array" ref="BW62">IF(INDEX('Capacity Summary'!$H$36:$BG$136,COLUMN(BV50),ROW(BV50))="x",'Capacity Backing (Hide)2'!BW$9,0)</f>
        <v>0</v>
      </c>
      <c r="BX62" cm="1">
        <f t="array" ref="BX62">IF(INDEX('Capacity Summary'!$H$36:$BG$136,COLUMN(BW50),ROW(BW50))="x",'Capacity Backing (Hide)2'!BX$9,0)</f>
        <v>0</v>
      </c>
      <c r="BY62" cm="1">
        <f t="array" ref="BY62">IF(INDEX('Capacity Summary'!$H$36:$BG$136,COLUMN(BX50),ROW(BX50))="x",'Capacity Backing (Hide)2'!BY$9,0)</f>
        <v>0</v>
      </c>
      <c r="BZ62" cm="1">
        <f t="array" ref="BZ62">IF(INDEX('Capacity Summary'!$H$36:$BG$136,COLUMN(BY50),ROW(BY50))="x",'Capacity Backing (Hide)2'!BZ$9,0)</f>
        <v>0</v>
      </c>
      <c r="CA62" cm="1">
        <f t="array" ref="CA62">IF(INDEX('Capacity Summary'!$H$36:$BG$136,COLUMN(BZ50),ROW(BZ50))="x",'Capacity Backing (Hide)2'!CA$9,0)</f>
        <v>0</v>
      </c>
      <c r="CB62" cm="1">
        <f t="array" ref="CB62">IF(INDEX('Capacity Summary'!$H$36:$BG$136,COLUMN(CA50),ROW(CA50))="x",'Capacity Backing (Hide)2'!CB$9,0)</f>
        <v>0</v>
      </c>
      <c r="CC62" cm="1">
        <f t="array" ref="CC62">IF(INDEX('Capacity Summary'!$H$36:$BG$136,COLUMN(CB50),ROW(CB50))="x",'Capacity Backing (Hide)2'!CC$9,0)</f>
        <v>0</v>
      </c>
      <c r="CD62" cm="1">
        <f t="array" ref="CD62">IF(INDEX('Capacity Summary'!$H$36:$BG$136,COLUMN(CC50),ROW(CC50))="x",'Capacity Backing (Hide)2'!CD$9,0)</f>
        <v>0</v>
      </c>
      <c r="CE62" cm="1">
        <f t="array" ref="CE62">IF(INDEX('Capacity Summary'!$H$36:$BG$136,COLUMN(CD50),ROW(CD50))="x",'Capacity Backing (Hide)2'!CE$9,0)</f>
        <v>0</v>
      </c>
      <c r="CF62" cm="1">
        <f t="array" ref="CF62">IF(INDEX('Capacity Summary'!$H$36:$BG$136,COLUMN(CE50),ROW(CE50))="x",'Capacity Backing (Hide)2'!CF$9,0)</f>
        <v>0</v>
      </c>
      <c r="CG62" cm="1">
        <f t="array" ref="CG62">IF(INDEX('Capacity Summary'!$H$36:$BG$136,COLUMN(CF50),ROW(CF50))="x",'Capacity Backing (Hide)2'!CG$9,0)</f>
        <v>0</v>
      </c>
      <c r="CH62" cm="1">
        <f t="array" ref="CH62">IF(INDEX('Capacity Summary'!$H$36:$BG$136,COLUMN(CG50),ROW(CG50))="x",'Capacity Backing (Hide)2'!CH$9,0)</f>
        <v>0</v>
      </c>
      <c r="CI62" cm="1">
        <f t="array" ref="CI62">IF(INDEX('Capacity Summary'!$H$36:$BG$136,COLUMN(CH50),ROW(CH50))="x",'Capacity Backing (Hide)2'!CI$9,0)</f>
        <v>0</v>
      </c>
      <c r="CJ62" cm="1">
        <f t="array" ref="CJ62">IF(INDEX('Capacity Summary'!$H$36:$BG$136,COLUMN(CI50),ROW(CI50))="x",'Capacity Backing (Hide)2'!CJ$9,0)</f>
        <v>0</v>
      </c>
      <c r="CK62" cm="1">
        <f t="array" ref="CK62">IF(INDEX('Capacity Summary'!$H$36:$BG$136,COLUMN(CJ50),ROW(CJ50))="x",'Capacity Backing (Hide)2'!CK$9,0)</f>
        <v>0</v>
      </c>
      <c r="CL62" cm="1">
        <f t="array" ref="CL62">IF(INDEX('Capacity Summary'!$H$36:$BG$136,COLUMN(CK50),ROW(CK50))="x",'Capacity Backing (Hide)2'!CL$9,0)</f>
        <v>0</v>
      </c>
      <c r="CM62" cm="1">
        <f t="array" ref="CM62">IF(INDEX('Capacity Summary'!$H$36:$BG$136,COLUMN(CL50),ROW(CL50))="x",'Capacity Backing (Hide)2'!CM$9,0)</f>
        <v>0</v>
      </c>
      <c r="CN62" cm="1">
        <f t="array" ref="CN62">IF(INDEX('Capacity Summary'!$H$36:$BG$136,COLUMN(CM50),ROW(CM50))="x",'Capacity Backing (Hide)2'!CN$9,0)</f>
        <v>0</v>
      </c>
      <c r="CO62" cm="1">
        <f t="array" ref="CO62">IF(INDEX('Capacity Summary'!$H$36:$BG$136,COLUMN(CN50),ROW(CN50))="x",'Capacity Backing (Hide)2'!CO$9,0)</f>
        <v>0</v>
      </c>
      <c r="CP62" cm="1">
        <f t="array" ref="CP62">IF(INDEX('Capacity Summary'!$H$36:$BG$136,COLUMN(CO50),ROW(CO50))="x",'Capacity Backing (Hide)2'!CP$9,0)</f>
        <v>0</v>
      </c>
      <c r="CQ62" cm="1">
        <f t="array" ref="CQ62">IF(INDEX('Capacity Summary'!$H$36:$BG$136,COLUMN(CP50),ROW(CP50))="x",'Capacity Backing (Hide)2'!CQ$9,0)</f>
        <v>0</v>
      </c>
      <c r="CR62" cm="1">
        <f t="array" ref="CR62">IF(INDEX('Capacity Summary'!$H$36:$BG$136,COLUMN(CQ50),ROW(CQ50))="x",'Capacity Backing (Hide)2'!CR$9,0)</f>
        <v>0</v>
      </c>
      <c r="CS62" cm="1">
        <f t="array" ref="CS62">IF(INDEX('Capacity Summary'!$H$36:$BG$136,COLUMN(CR50),ROW(CR50))="x",'Capacity Backing (Hide)2'!CS$9,0)</f>
        <v>0</v>
      </c>
      <c r="CT62" cm="1">
        <f t="array" ref="CT62">IF(INDEX('Capacity Summary'!$H$36:$BG$136,COLUMN(CS50),ROW(CS50))="x",'Capacity Backing (Hide)2'!CT$9,0)</f>
        <v>0</v>
      </c>
      <c r="CU62" cm="1">
        <f t="array" ref="CU62">IF(INDEX('Capacity Summary'!$H$36:$BG$136,COLUMN(CT50),ROW(CT50))="x",'Capacity Backing (Hide)2'!CU$9,0)</f>
        <v>0</v>
      </c>
      <c r="CV62" cm="1">
        <f t="array" ref="CV62">IF(INDEX('Capacity Summary'!$H$36:$BG$136,COLUMN(CU50),ROW(CU50))="x",'Capacity Backing (Hide)2'!CV$9,0)</f>
        <v>0</v>
      </c>
      <c r="CW62" cm="1">
        <f t="array" ref="CW62">IF(INDEX('Capacity Summary'!$H$36:$BG$136,COLUMN(CV50),ROW(CV50))="x",'Capacity Backing (Hide)2'!CW$9,0)</f>
        <v>0</v>
      </c>
    </row>
    <row r="63" spans="1:101" x14ac:dyDescent="0.25">
      <c r="A63" s="2">
        <f ca="1">'Required Capacity (Hide)'!E55</f>
        <v>44578</v>
      </c>
      <c r="B63" cm="1">
        <f t="array" ref="B63">IF(INDEX('Capacity Summary'!$H$36:$BG$136,COLUMN(A51),ROW(A51))="x",'Capacity Backing (Hide)2'!B$9,0)</f>
        <v>0</v>
      </c>
      <c r="C63" cm="1">
        <f t="array" ref="C63">IF(INDEX('Capacity Summary'!$H$36:$BG$136,COLUMN(B51),ROW(B51))="x",'Capacity Backing (Hide)2'!C$9,0)</f>
        <v>0</v>
      </c>
      <c r="D63" cm="1">
        <f t="array" ref="D63">IF(INDEX('Capacity Summary'!$H$36:$BG$136,COLUMN(C51),ROW(C51))="x",'Capacity Backing (Hide)2'!D$9,0)</f>
        <v>0</v>
      </c>
      <c r="E63" cm="1">
        <f t="array" ref="E63">IF(INDEX('Capacity Summary'!$H$36:$BG$136,COLUMN(D51),ROW(D51))="x",'Capacity Backing (Hide)2'!E$9,0)</f>
        <v>0</v>
      </c>
      <c r="F63" cm="1">
        <f t="array" ref="F63">IF(INDEX('Capacity Summary'!$H$36:$BG$136,COLUMN(E51),ROW(E51))="x",'Capacity Backing (Hide)2'!F$9,0)</f>
        <v>0</v>
      </c>
      <c r="G63" cm="1">
        <f t="array" ref="G63">IF(INDEX('Capacity Summary'!$H$36:$BG$136,COLUMN(F51),ROW(F51))="x",'Capacity Backing (Hide)2'!G$9,0)</f>
        <v>0</v>
      </c>
      <c r="H63" cm="1">
        <f t="array" ref="H63">IF(INDEX('Capacity Summary'!$H$36:$BG$136,COLUMN(G51),ROW(G51))="x",'Capacity Backing (Hide)2'!H$9,0)</f>
        <v>0</v>
      </c>
      <c r="I63" cm="1">
        <f t="array" ref="I63">IF(INDEX('Capacity Summary'!$H$36:$BG$136,COLUMN(H51),ROW(H51))="x",'Capacity Backing (Hide)2'!I$9,0)</f>
        <v>0</v>
      </c>
      <c r="J63" cm="1">
        <f t="array" ref="J63">IF(INDEX('Capacity Summary'!$H$36:$BG$136,COLUMN(I51),ROW(I51))="x",'Capacity Backing (Hide)2'!J$9,0)</f>
        <v>0</v>
      </c>
      <c r="K63" cm="1">
        <f t="array" ref="K63">IF(INDEX('Capacity Summary'!$H$36:$BG$136,COLUMN(J51),ROW(J51))="x",'Capacity Backing (Hide)2'!K$9,0)</f>
        <v>0</v>
      </c>
      <c r="L63" cm="1">
        <f t="array" ref="L63">IF(INDEX('Capacity Summary'!$H$36:$BG$136,COLUMN(K51),ROW(K51))="x",'Capacity Backing (Hide)2'!L$9,0)</f>
        <v>0</v>
      </c>
      <c r="M63" cm="1">
        <f t="array" ref="M63">IF(INDEX('Capacity Summary'!$H$36:$BG$136,COLUMN(L51),ROW(L51))="x",'Capacity Backing (Hide)2'!M$9,0)</f>
        <v>0</v>
      </c>
      <c r="N63" cm="1">
        <f t="array" ref="N63">IF(INDEX('Capacity Summary'!$H$36:$BG$136,COLUMN(M51),ROW(M51))="x",'Capacity Backing (Hide)2'!N$9,0)</f>
        <v>0</v>
      </c>
      <c r="O63" cm="1">
        <f t="array" ref="O63">IF(INDEX('Capacity Summary'!$H$36:$BG$136,COLUMN(N51),ROW(N51))="x",'Capacity Backing (Hide)2'!O$9,0)</f>
        <v>0</v>
      </c>
      <c r="P63" cm="1">
        <f t="array" ref="P63">IF(INDEX('Capacity Summary'!$H$36:$BG$136,COLUMN(O51),ROW(O51))="x",'Capacity Backing (Hide)2'!P$9,0)</f>
        <v>0</v>
      </c>
      <c r="Q63" cm="1">
        <f t="array" ref="Q63">IF(INDEX('Capacity Summary'!$H$36:$BG$136,COLUMN(P51),ROW(P51))="x",'Capacity Backing (Hide)2'!Q$9,0)</f>
        <v>0</v>
      </c>
      <c r="R63" cm="1">
        <f t="array" ref="R63">IF(INDEX('Capacity Summary'!$H$36:$BG$136,COLUMN(Q51),ROW(Q51))="x",'Capacity Backing (Hide)2'!R$9,0)</f>
        <v>0</v>
      </c>
      <c r="S63" cm="1">
        <f t="array" ref="S63">IF(INDEX('Capacity Summary'!$H$36:$BG$136,COLUMN(R51),ROW(R51))="x",'Capacity Backing (Hide)2'!S$9,0)</f>
        <v>0</v>
      </c>
      <c r="T63" cm="1">
        <f t="array" ref="T63">IF(INDEX('Capacity Summary'!$H$36:$BG$136,COLUMN(S51),ROW(S51))="x",'Capacity Backing (Hide)2'!T$9,0)</f>
        <v>0</v>
      </c>
      <c r="U63" cm="1">
        <f t="array" ref="U63">IF(INDEX('Capacity Summary'!$H$36:$BG$136,COLUMN(T51),ROW(T51))="x",'Capacity Backing (Hide)2'!U$9,0)</f>
        <v>0</v>
      </c>
      <c r="V63" cm="1">
        <f t="array" ref="V63">IF(INDEX('Capacity Summary'!$H$36:$BG$136,COLUMN(U51),ROW(U51))="x",'Capacity Backing (Hide)2'!V$9,0)</f>
        <v>0</v>
      </c>
      <c r="W63" cm="1">
        <f t="array" ref="W63">IF(INDEX('Capacity Summary'!$H$36:$BG$136,COLUMN(V51),ROW(V51))="x",'Capacity Backing (Hide)2'!W$9,0)</f>
        <v>0</v>
      </c>
      <c r="X63" cm="1">
        <f t="array" ref="X63">IF(INDEX('Capacity Summary'!$H$36:$BG$136,COLUMN(W51),ROW(W51))="x",'Capacity Backing (Hide)2'!X$9,0)</f>
        <v>0</v>
      </c>
      <c r="Y63" cm="1">
        <f t="array" ref="Y63">IF(INDEX('Capacity Summary'!$H$36:$BG$136,COLUMN(X51),ROW(X51))="x",'Capacity Backing (Hide)2'!Y$9,0)</f>
        <v>0</v>
      </c>
      <c r="Z63" cm="1">
        <f t="array" ref="Z63">IF(INDEX('Capacity Summary'!$H$36:$BG$136,COLUMN(Y51),ROW(Y51))="x",'Capacity Backing (Hide)2'!Z$9,0)</f>
        <v>0</v>
      </c>
      <c r="AA63" cm="1">
        <f t="array" ref="AA63">IF(INDEX('Capacity Summary'!$H$36:$BG$136,COLUMN(Z51),ROW(Z51))="x",'Capacity Backing (Hide)2'!AA$9,0)</f>
        <v>0</v>
      </c>
      <c r="AB63" cm="1">
        <f t="array" ref="AB63">IF(INDEX('Capacity Summary'!$H$36:$BG$136,COLUMN(AA51),ROW(AA51))="x",'Capacity Backing (Hide)2'!AB$9,0)</f>
        <v>0</v>
      </c>
      <c r="AC63" cm="1">
        <f t="array" ref="AC63">IF(INDEX('Capacity Summary'!$H$36:$BG$136,COLUMN(AB51),ROW(AB51))="x",'Capacity Backing (Hide)2'!AC$9,0)</f>
        <v>0</v>
      </c>
      <c r="AD63" cm="1">
        <f t="array" ref="AD63">IF(INDEX('Capacity Summary'!$H$36:$BG$136,COLUMN(AC51),ROW(AC51))="x",'Capacity Backing (Hide)2'!AD$9,0)</f>
        <v>0</v>
      </c>
      <c r="AE63" cm="1">
        <f t="array" ref="AE63">IF(INDEX('Capacity Summary'!$H$36:$BG$136,COLUMN(AD51),ROW(AD51))="x",'Capacity Backing (Hide)2'!AE$9,0)</f>
        <v>0</v>
      </c>
      <c r="AF63" cm="1">
        <f t="array" ref="AF63">IF(INDEX('Capacity Summary'!$H$36:$BG$136,COLUMN(AE51),ROW(AE51))="x",'Capacity Backing (Hide)2'!AF$9,0)</f>
        <v>0</v>
      </c>
      <c r="AG63" cm="1">
        <f t="array" ref="AG63">IF(INDEX('Capacity Summary'!$H$36:$BG$136,COLUMN(AF51),ROW(AF51))="x",'Capacity Backing (Hide)2'!AG$9,0)</f>
        <v>0</v>
      </c>
      <c r="AH63" cm="1">
        <f t="array" ref="AH63">IF(INDEX('Capacity Summary'!$H$36:$BG$136,COLUMN(AG51),ROW(AG51))="x",'Capacity Backing (Hide)2'!AH$9,0)</f>
        <v>0</v>
      </c>
      <c r="AI63" cm="1">
        <f t="array" ref="AI63">IF(INDEX('Capacity Summary'!$H$36:$BG$136,COLUMN(AH51),ROW(AH51))="x",'Capacity Backing (Hide)2'!AI$9,0)</f>
        <v>0</v>
      </c>
      <c r="AJ63" cm="1">
        <f t="array" ref="AJ63">IF(INDEX('Capacity Summary'!$H$36:$BG$136,COLUMN(AI51),ROW(AI51))="x",'Capacity Backing (Hide)2'!AJ$9,0)</f>
        <v>0</v>
      </c>
      <c r="AK63" cm="1">
        <f t="array" ref="AK63">IF(INDEX('Capacity Summary'!$H$36:$BG$136,COLUMN(AJ51),ROW(AJ51))="x",'Capacity Backing (Hide)2'!AK$9,0)</f>
        <v>0</v>
      </c>
      <c r="AL63" cm="1">
        <f t="array" ref="AL63">IF(INDEX('Capacity Summary'!$H$36:$BG$136,COLUMN(AK51),ROW(AK51))="x",'Capacity Backing (Hide)2'!AL$9,0)</f>
        <v>0</v>
      </c>
      <c r="AM63" cm="1">
        <f t="array" ref="AM63">IF(INDEX('Capacity Summary'!$H$36:$BG$136,COLUMN(AL51),ROW(AL51))="x",'Capacity Backing (Hide)2'!AM$9,0)</f>
        <v>0</v>
      </c>
      <c r="AN63" cm="1">
        <f t="array" ref="AN63">IF(INDEX('Capacity Summary'!$H$36:$BG$136,COLUMN(AM51),ROW(AM51))="x",'Capacity Backing (Hide)2'!AN$9,0)</f>
        <v>0</v>
      </c>
      <c r="AO63" cm="1">
        <f t="array" ref="AO63">IF(INDEX('Capacity Summary'!$H$36:$BG$136,COLUMN(AN51),ROW(AN51))="x",'Capacity Backing (Hide)2'!AO$9,0)</f>
        <v>0</v>
      </c>
      <c r="AP63" cm="1">
        <f t="array" ref="AP63">IF(INDEX('Capacity Summary'!$H$36:$BG$136,COLUMN(AO51),ROW(AO51))="x",'Capacity Backing (Hide)2'!AP$9,0)</f>
        <v>0</v>
      </c>
      <c r="AQ63" cm="1">
        <f t="array" ref="AQ63">IF(INDEX('Capacity Summary'!$H$36:$BG$136,COLUMN(AP51),ROW(AP51))="x",'Capacity Backing (Hide)2'!AQ$9,0)</f>
        <v>0</v>
      </c>
      <c r="AR63" cm="1">
        <f t="array" ref="AR63">IF(INDEX('Capacity Summary'!$H$36:$BG$136,COLUMN(AQ51),ROW(AQ51))="x",'Capacity Backing (Hide)2'!AR$9,0)</f>
        <v>0</v>
      </c>
      <c r="AS63" cm="1">
        <f t="array" ref="AS63">IF(INDEX('Capacity Summary'!$H$36:$BG$136,COLUMN(AR51),ROW(AR51))="x",'Capacity Backing (Hide)2'!AS$9,0)</f>
        <v>0</v>
      </c>
      <c r="AT63" cm="1">
        <f t="array" ref="AT63">IF(INDEX('Capacity Summary'!$H$36:$BG$136,COLUMN(AS51),ROW(AS51))="x",'Capacity Backing (Hide)2'!AT$9,0)</f>
        <v>0</v>
      </c>
      <c r="AU63" cm="1">
        <f t="array" ref="AU63">IF(INDEX('Capacity Summary'!$H$36:$BG$136,COLUMN(AT51),ROW(AT51))="x",'Capacity Backing (Hide)2'!AU$9,0)</f>
        <v>0</v>
      </c>
      <c r="AV63" cm="1">
        <f t="array" ref="AV63">IF(INDEX('Capacity Summary'!$H$36:$BG$136,COLUMN(AU51),ROW(AU51))="x",'Capacity Backing (Hide)2'!AV$9,0)</f>
        <v>0</v>
      </c>
      <c r="AW63" cm="1">
        <f t="array" ref="AW63">IF(INDEX('Capacity Summary'!$H$36:$BG$136,COLUMN(AV51),ROW(AV51))="x",'Capacity Backing (Hide)2'!AW$9,0)</f>
        <v>0</v>
      </c>
      <c r="AX63" cm="1">
        <f t="array" ref="AX63">IF(INDEX('Capacity Summary'!$H$36:$BG$136,COLUMN(AW51),ROW(AW51))="x",'Capacity Backing (Hide)2'!AX$9,0)</f>
        <v>0</v>
      </c>
      <c r="AY63" cm="1">
        <f t="array" ref="AY63">IF(INDEX('Capacity Summary'!$H$36:$BG$136,COLUMN(AX51),ROW(AX51))="x",'Capacity Backing (Hide)2'!AY$9,0)</f>
        <v>0</v>
      </c>
      <c r="AZ63" cm="1">
        <f t="array" ref="AZ63">IF(INDEX('Capacity Summary'!$H$36:$BG$136,COLUMN(AY51),ROW(AY51))="x",'Capacity Backing (Hide)2'!AZ$9,0)</f>
        <v>0</v>
      </c>
      <c r="BA63" cm="1">
        <f t="array" ref="BA63">IF(INDEX('Capacity Summary'!$H$36:$BG$136,COLUMN(AZ51),ROW(AZ51))="x",'Capacity Backing (Hide)2'!BA$9,0)</f>
        <v>0</v>
      </c>
      <c r="BB63" cm="1">
        <f t="array" ref="BB63">IF(INDEX('Capacity Summary'!$H$36:$BG$136,COLUMN(BA51),ROW(BA51))="x",'Capacity Backing (Hide)2'!BB$9,0)</f>
        <v>0</v>
      </c>
      <c r="BC63" cm="1">
        <f t="array" ref="BC63">IF(INDEX('Capacity Summary'!$H$36:$BG$136,COLUMN(BB51),ROW(BB51))="x",'Capacity Backing (Hide)2'!BC$9,0)</f>
        <v>0</v>
      </c>
      <c r="BD63" cm="1">
        <f t="array" ref="BD63">IF(INDEX('Capacity Summary'!$H$36:$BG$136,COLUMN(BC51),ROW(BC51))="x",'Capacity Backing (Hide)2'!BD$9,0)</f>
        <v>0</v>
      </c>
      <c r="BE63" cm="1">
        <f t="array" ref="BE63">IF(INDEX('Capacity Summary'!$H$36:$BG$136,COLUMN(BD51),ROW(BD51))="x",'Capacity Backing (Hide)2'!BE$9,0)</f>
        <v>0</v>
      </c>
      <c r="BF63" cm="1">
        <f t="array" ref="BF63">IF(INDEX('Capacity Summary'!$H$36:$BG$136,COLUMN(BE51),ROW(BE51))="x",'Capacity Backing (Hide)2'!BF$9,0)</f>
        <v>0</v>
      </c>
      <c r="BG63" cm="1">
        <f t="array" ref="BG63">IF(INDEX('Capacity Summary'!$H$36:$BG$136,COLUMN(BF51),ROW(BF51))="x",'Capacity Backing (Hide)2'!BG$9,0)</f>
        <v>0</v>
      </c>
      <c r="BH63" cm="1">
        <f t="array" ref="BH63">IF(INDEX('Capacity Summary'!$H$36:$BG$136,COLUMN(BG51),ROW(BG51))="x",'Capacity Backing (Hide)2'!BH$9,0)</f>
        <v>0</v>
      </c>
      <c r="BI63" cm="1">
        <f t="array" ref="BI63">IF(INDEX('Capacity Summary'!$H$36:$BG$136,COLUMN(BH51),ROW(BH51))="x",'Capacity Backing (Hide)2'!BI$9,0)</f>
        <v>0</v>
      </c>
      <c r="BJ63" cm="1">
        <f t="array" ref="BJ63">IF(INDEX('Capacity Summary'!$H$36:$BG$136,COLUMN(BI51),ROW(BI51))="x",'Capacity Backing (Hide)2'!BJ$9,0)</f>
        <v>0</v>
      </c>
      <c r="BK63" cm="1">
        <f t="array" ref="BK63">IF(INDEX('Capacity Summary'!$H$36:$BG$136,COLUMN(BJ51),ROW(BJ51))="x",'Capacity Backing (Hide)2'!BK$9,0)</f>
        <v>0</v>
      </c>
      <c r="BL63" cm="1">
        <f t="array" ref="BL63">IF(INDEX('Capacity Summary'!$H$36:$BG$136,COLUMN(BK51),ROW(BK51))="x",'Capacity Backing (Hide)2'!BL$9,0)</f>
        <v>0</v>
      </c>
      <c r="BM63" cm="1">
        <f t="array" ref="BM63">IF(INDEX('Capacity Summary'!$H$36:$BG$136,COLUMN(BL51),ROW(BL51))="x",'Capacity Backing (Hide)2'!BM$9,0)</f>
        <v>0</v>
      </c>
      <c r="BN63" cm="1">
        <f t="array" ref="BN63">IF(INDEX('Capacity Summary'!$H$36:$BG$136,COLUMN(BM51),ROW(BM51))="x",'Capacity Backing (Hide)2'!BN$9,0)</f>
        <v>0</v>
      </c>
      <c r="BO63" cm="1">
        <f t="array" ref="BO63">IF(INDEX('Capacity Summary'!$H$36:$BG$136,COLUMN(BN51),ROW(BN51))="x",'Capacity Backing (Hide)2'!BO$9,0)</f>
        <v>0</v>
      </c>
      <c r="BP63" cm="1">
        <f t="array" ref="BP63">IF(INDEX('Capacity Summary'!$H$36:$BG$136,COLUMN(BO51),ROW(BO51))="x",'Capacity Backing (Hide)2'!BP$9,0)</f>
        <v>0</v>
      </c>
      <c r="BQ63" cm="1">
        <f t="array" ref="BQ63">IF(INDEX('Capacity Summary'!$H$36:$BG$136,COLUMN(BP51),ROW(BP51))="x",'Capacity Backing (Hide)2'!BQ$9,0)</f>
        <v>0</v>
      </c>
      <c r="BR63" cm="1">
        <f t="array" ref="BR63">IF(INDEX('Capacity Summary'!$H$36:$BG$136,COLUMN(BQ51),ROW(BQ51))="x",'Capacity Backing (Hide)2'!BR$9,0)</f>
        <v>0</v>
      </c>
      <c r="BS63" cm="1">
        <f t="array" ref="BS63">IF(INDEX('Capacity Summary'!$H$36:$BG$136,COLUMN(BR51),ROW(BR51))="x",'Capacity Backing (Hide)2'!BS$9,0)</f>
        <v>0</v>
      </c>
      <c r="BT63" cm="1">
        <f t="array" ref="BT63">IF(INDEX('Capacity Summary'!$H$36:$BG$136,COLUMN(BS51),ROW(BS51))="x",'Capacity Backing (Hide)2'!BT$9,0)</f>
        <v>0</v>
      </c>
      <c r="BU63" cm="1">
        <f t="array" ref="BU63">IF(INDEX('Capacity Summary'!$H$36:$BG$136,COLUMN(BT51),ROW(BT51))="x",'Capacity Backing (Hide)2'!BU$9,0)</f>
        <v>0</v>
      </c>
      <c r="BV63" cm="1">
        <f t="array" ref="BV63">IF(INDEX('Capacity Summary'!$H$36:$BG$136,COLUMN(BU51),ROW(BU51))="x",'Capacity Backing (Hide)2'!BV$9,0)</f>
        <v>0</v>
      </c>
      <c r="BW63" cm="1">
        <f t="array" ref="BW63">IF(INDEX('Capacity Summary'!$H$36:$BG$136,COLUMN(BV51),ROW(BV51))="x",'Capacity Backing (Hide)2'!BW$9,0)</f>
        <v>0</v>
      </c>
      <c r="BX63" cm="1">
        <f t="array" ref="BX63">IF(INDEX('Capacity Summary'!$H$36:$BG$136,COLUMN(BW51),ROW(BW51))="x",'Capacity Backing (Hide)2'!BX$9,0)</f>
        <v>0</v>
      </c>
      <c r="BY63" cm="1">
        <f t="array" ref="BY63">IF(INDEX('Capacity Summary'!$H$36:$BG$136,COLUMN(BX51),ROW(BX51))="x",'Capacity Backing (Hide)2'!BY$9,0)</f>
        <v>0</v>
      </c>
      <c r="BZ63" cm="1">
        <f t="array" ref="BZ63">IF(INDEX('Capacity Summary'!$H$36:$BG$136,COLUMN(BY51),ROW(BY51))="x",'Capacity Backing (Hide)2'!BZ$9,0)</f>
        <v>0</v>
      </c>
      <c r="CA63" cm="1">
        <f t="array" ref="CA63">IF(INDEX('Capacity Summary'!$H$36:$BG$136,COLUMN(BZ51),ROW(BZ51))="x",'Capacity Backing (Hide)2'!CA$9,0)</f>
        <v>0</v>
      </c>
      <c r="CB63" cm="1">
        <f t="array" ref="CB63">IF(INDEX('Capacity Summary'!$H$36:$BG$136,COLUMN(CA51),ROW(CA51))="x",'Capacity Backing (Hide)2'!CB$9,0)</f>
        <v>0</v>
      </c>
      <c r="CC63" cm="1">
        <f t="array" ref="CC63">IF(INDEX('Capacity Summary'!$H$36:$BG$136,COLUMN(CB51),ROW(CB51))="x",'Capacity Backing (Hide)2'!CC$9,0)</f>
        <v>0</v>
      </c>
      <c r="CD63" cm="1">
        <f t="array" ref="CD63">IF(INDEX('Capacity Summary'!$H$36:$BG$136,COLUMN(CC51),ROW(CC51))="x",'Capacity Backing (Hide)2'!CD$9,0)</f>
        <v>0</v>
      </c>
      <c r="CE63" cm="1">
        <f t="array" ref="CE63">IF(INDEX('Capacity Summary'!$H$36:$BG$136,COLUMN(CD51),ROW(CD51))="x",'Capacity Backing (Hide)2'!CE$9,0)</f>
        <v>0</v>
      </c>
      <c r="CF63" cm="1">
        <f t="array" ref="CF63">IF(INDEX('Capacity Summary'!$H$36:$BG$136,COLUMN(CE51),ROW(CE51))="x",'Capacity Backing (Hide)2'!CF$9,0)</f>
        <v>0</v>
      </c>
      <c r="CG63" cm="1">
        <f t="array" ref="CG63">IF(INDEX('Capacity Summary'!$H$36:$BG$136,COLUMN(CF51),ROW(CF51))="x",'Capacity Backing (Hide)2'!CG$9,0)</f>
        <v>0</v>
      </c>
      <c r="CH63" cm="1">
        <f t="array" ref="CH63">IF(INDEX('Capacity Summary'!$H$36:$BG$136,COLUMN(CG51),ROW(CG51))="x",'Capacity Backing (Hide)2'!CH$9,0)</f>
        <v>0</v>
      </c>
      <c r="CI63" cm="1">
        <f t="array" ref="CI63">IF(INDEX('Capacity Summary'!$H$36:$BG$136,COLUMN(CH51),ROW(CH51))="x",'Capacity Backing (Hide)2'!CI$9,0)</f>
        <v>0</v>
      </c>
      <c r="CJ63" cm="1">
        <f t="array" ref="CJ63">IF(INDEX('Capacity Summary'!$H$36:$BG$136,COLUMN(CI51),ROW(CI51))="x",'Capacity Backing (Hide)2'!CJ$9,0)</f>
        <v>0</v>
      </c>
      <c r="CK63" cm="1">
        <f t="array" ref="CK63">IF(INDEX('Capacity Summary'!$H$36:$BG$136,COLUMN(CJ51),ROW(CJ51))="x",'Capacity Backing (Hide)2'!CK$9,0)</f>
        <v>0</v>
      </c>
      <c r="CL63" cm="1">
        <f t="array" ref="CL63">IF(INDEX('Capacity Summary'!$H$36:$BG$136,COLUMN(CK51),ROW(CK51))="x",'Capacity Backing (Hide)2'!CL$9,0)</f>
        <v>0</v>
      </c>
      <c r="CM63" cm="1">
        <f t="array" ref="CM63">IF(INDEX('Capacity Summary'!$H$36:$BG$136,COLUMN(CL51),ROW(CL51))="x",'Capacity Backing (Hide)2'!CM$9,0)</f>
        <v>0</v>
      </c>
      <c r="CN63" cm="1">
        <f t="array" ref="CN63">IF(INDEX('Capacity Summary'!$H$36:$BG$136,COLUMN(CM51),ROW(CM51))="x",'Capacity Backing (Hide)2'!CN$9,0)</f>
        <v>0</v>
      </c>
      <c r="CO63" cm="1">
        <f t="array" ref="CO63">IF(INDEX('Capacity Summary'!$H$36:$BG$136,COLUMN(CN51),ROW(CN51))="x",'Capacity Backing (Hide)2'!CO$9,0)</f>
        <v>0</v>
      </c>
      <c r="CP63" cm="1">
        <f t="array" ref="CP63">IF(INDEX('Capacity Summary'!$H$36:$BG$136,COLUMN(CO51),ROW(CO51))="x",'Capacity Backing (Hide)2'!CP$9,0)</f>
        <v>0</v>
      </c>
      <c r="CQ63" cm="1">
        <f t="array" ref="CQ63">IF(INDEX('Capacity Summary'!$H$36:$BG$136,COLUMN(CP51),ROW(CP51))="x",'Capacity Backing (Hide)2'!CQ$9,0)</f>
        <v>0</v>
      </c>
      <c r="CR63" cm="1">
        <f t="array" ref="CR63">IF(INDEX('Capacity Summary'!$H$36:$BG$136,COLUMN(CQ51),ROW(CQ51))="x",'Capacity Backing (Hide)2'!CR$9,0)</f>
        <v>0</v>
      </c>
      <c r="CS63" cm="1">
        <f t="array" ref="CS63">IF(INDEX('Capacity Summary'!$H$36:$BG$136,COLUMN(CR51),ROW(CR51))="x",'Capacity Backing (Hide)2'!CS$9,0)</f>
        <v>0</v>
      </c>
      <c r="CT63" cm="1">
        <f t="array" ref="CT63">IF(INDEX('Capacity Summary'!$H$36:$BG$136,COLUMN(CS51),ROW(CS51))="x",'Capacity Backing (Hide)2'!CT$9,0)</f>
        <v>0</v>
      </c>
      <c r="CU63" cm="1">
        <f t="array" ref="CU63">IF(INDEX('Capacity Summary'!$H$36:$BG$136,COLUMN(CT51),ROW(CT51))="x",'Capacity Backing (Hide)2'!CU$9,0)</f>
        <v>0</v>
      </c>
      <c r="CV63" cm="1">
        <f t="array" ref="CV63">IF(INDEX('Capacity Summary'!$H$36:$BG$136,COLUMN(CU51),ROW(CU51))="x",'Capacity Backing (Hide)2'!CV$9,0)</f>
        <v>0</v>
      </c>
      <c r="CW63" cm="1">
        <f t="array" ref="CW63">IF(INDEX('Capacity Summary'!$H$36:$BG$136,COLUMN(CV51),ROW(CV51))="x",'Capacity Backing (Hide)2'!CW$9,0)</f>
        <v>0</v>
      </c>
    </row>
    <row r="64" spans="1:101" x14ac:dyDescent="0.25">
      <c r="A64" s="2">
        <f ca="1">'Required Capacity (Hide)'!E56</f>
        <v>44585</v>
      </c>
      <c r="B64" cm="1">
        <f t="array" ref="B64">IF(INDEX('Capacity Summary'!$H$36:$BG$136,COLUMN(A52),ROW(A52))="x",'Capacity Backing (Hide)2'!B$9,0)</f>
        <v>0</v>
      </c>
      <c r="C64" cm="1">
        <f t="array" ref="C64">IF(INDEX('Capacity Summary'!$H$36:$BG$136,COLUMN(B52),ROW(B52))="x",'Capacity Backing (Hide)2'!C$9,0)</f>
        <v>0</v>
      </c>
      <c r="D64" cm="1">
        <f t="array" ref="D64">IF(INDEX('Capacity Summary'!$H$36:$BG$136,COLUMN(C52),ROW(C52))="x",'Capacity Backing (Hide)2'!D$9,0)</f>
        <v>0</v>
      </c>
      <c r="E64" cm="1">
        <f t="array" ref="E64">IF(INDEX('Capacity Summary'!$H$36:$BG$136,COLUMN(D52),ROW(D52))="x",'Capacity Backing (Hide)2'!E$9,0)</f>
        <v>0</v>
      </c>
      <c r="F64" cm="1">
        <f t="array" ref="F64">IF(INDEX('Capacity Summary'!$H$36:$BG$136,COLUMN(E52),ROW(E52))="x",'Capacity Backing (Hide)2'!F$9,0)</f>
        <v>0</v>
      </c>
      <c r="G64" cm="1">
        <f t="array" ref="G64">IF(INDEX('Capacity Summary'!$H$36:$BG$136,COLUMN(F52),ROW(F52))="x",'Capacity Backing (Hide)2'!G$9,0)</f>
        <v>0</v>
      </c>
      <c r="H64" cm="1">
        <f t="array" ref="H64">IF(INDEX('Capacity Summary'!$H$36:$BG$136,COLUMN(G52),ROW(G52))="x",'Capacity Backing (Hide)2'!H$9,0)</f>
        <v>0</v>
      </c>
      <c r="I64" cm="1">
        <f t="array" ref="I64">IF(INDEX('Capacity Summary'!$H$36:$BG$136,COLUMN(H52),ROW(H52))="x",'Capacity Backing (Hide)2'!I$9,0)</f>
        <v>0</v>
      </c>
      <c r="J64" cm="1">
        <f t="array" ref="J64">IF(INDEX('Capacity Summary'!$H$36:$BG$136,COLUMN(I52),ROW(I52))="x",'Capacity Backing (Hide)2'!J$9,0)</f>
        <v>0</v>
      </c>
      <c r="K64" cm="1">
        <f t="array" ref="K64">IF(INDEX('Capacity Summary'!$H$36:$BG$136,COLUMN(J52),ROW(J52))="x",'Capacity Backing (Hide)2'!K$9,0)</f>
        <v>0</v>
      </c>
      <c r="L64" cm="1">
        <f t="array" ref="L64">IF(INDEX('Capacity Summary'!$H$36:$BG$136,COLUMN(K52),ROW(K52))="x",'Capacity Backing (Hide)2'!L$9,0)</f>
        <v>0</v>
      </c>
      <c r="M64" cm="1">
        <f t="array" ref="M64">IF(INDEX('Capacity Summary'!$H$36:$BG$136,COLUMN(L52),ROW(L52))="x",'Capacity Backing (Hide)2'!M$9,0)</f>
        <v>0</v>
      </c>
      <c r="N64" cm="1">
        <f t="array" ref="N64">IF(INDEX('Capacity Summary'!$H$36:$BG$136,COLUMN(M52),ROW(M52))="x",'Capacity Backing (Hide)2'!N$9,0)</f>
        <v>0</v>
      </c>
      <c r="O64" cm="1">
        <f t="array" ref="O64">IF(INDEX('Capacity Summary'!$H$36:$BG$136,COLUMN(N52),ROW(N52))="x",'Capacity Backing (Hide)2'!O$9,0)</f>
        <v>0</v>
      </c>
      <c r="P64" cm="1">
        <f t="array" ref="P64">IF(INDEX('Capacity Summary'!$H$36:$BG$136,COLUMN(O52),ROW(O52))="x",'Capacity Backing (Hide)2'!P$9,0)</f>
        <v>0</v>
      </c>
      <c r="Q64" cm="1">
        <f t="array" ref="Q64">IF(INDEX('Capacity Summary'!$H$36:$BG$136,COLUMN(P52),ROW(P52))="x",'Capacity Backing (Hide)2'!Q$9,0)</f>
        <v>0</v>
      </c>
      <c r="R64" cm="1">
        <f t="array" ref="R64">IF(INDEX('Capacity Summary'!$H$36:$BG$136,COLUMN(Q52),ROW(Q52))="x",'Capacity Backing (Hide)2'!R$9,0)</f>
        <v>0</v>
      </c>
      <c r="S64" cm="1">
        <f t="array" ref="S64">IF(INDEX('Capacity Summary'!$H$36:$BG$136,COLUMN(R52),ROW(R52))="x",'Capacity Backing (Hide)2'!S$9,0)</f>
        <v>0</v>
      </c>
      <c r="T64" cm="1">
        <f t="array" ref="T64">IF(INDEX('Capacity Summary'!$H$36:$BG$136,COLUMN(S52),ROW(S52))="x",'Capacity Backing (Hide)2'!T$9,0)</f>
        <v>0</v>
      </c>
      <c r="U64" cm="1">
        <f t="array" ref="U64">IF(INDEX('Capacity Summary'!$H$36:$BG$136,COLUMN(T52),ROW(T52))="x",'Capacity Backing (Hide)2'!U$9,0)</f>
        <v>0</v>
      </c>
      <c r="V64" cm="1">
        <f t="array" ref="V64">IF(INDEX('Capacity Summary'!$H$36:$BG$136,COLUMN(U52),ROW(U52))="x",'Capacity Backing (Hide)2'!V$9,0)</f>
        <v>0</v>
      </c>
      <c r="W64" cm="1">
        <f t="array" ref="W64">IF(INDEX('Capacity Summary'!$H$36:$BG$136,COLUMN(V52),ROW(V52))="x",'Capacity Backing (Hide)2'!W$9,0)</f>
        <v>0</v>
      </c>
      <c r="X64" cm="1">
        <f t="array" ref="X64">IF(INDEX('Capacity Summary'!$H$36:$BG$136,COLUMN(W52),ROW(W52))="x",'Capacity Backing (Hide)2'!X$9,0)</f>
        <v>0</v>
      </c>
      <c r="Y64" cm="1">
        <f t="array" ref="Y64">IF(INDEX('Capacity Summary'!$H$36:$BG$136,COLUMN(X52),ROW(X52))="x",'Capacity Backing (Hide)2'!Y$9,0)</f>
        <v>0</v>
      </c>
      <c r="Z64" cm="1">
        <f t="array" ref="Z64">IF(INDEX('Capacity Summary'!$H$36:$BG$136,COLUMN(Y52),ROW(Y52))="x",'Capacity Backing (Hide)2'!Z$9,0)</f>
        <v>0</v>
      </c>
      <c r="AA64" cm="1">
        <f t="array" ref="AA64">IF(INDEX('Capacity Summary'!$H$36:$BG$136,COLUMN(Z52),ROW(Z52))="x",'Capacity Backing (Hide)2'!AA$9,0)</f>
        <v>0</v>
      </c>
      <c r="AB64" cm="1">
        <f t="array" ref="AB64">IF(INDEX('Capacity Summary'!$H$36:$BG$136,COLUMN(AA52),ROW(AA52))="x",'Capacity Backing (Hide)2'!AB$9,0)</f>
        <v>0</v>
      </c>
      <c r="AC64" cm="1">
        <f t="array" ref="AC64">IF(INDEX('Capacity Summary'!$H$36:$BG$136,COLUMN(AB52),ROW(AB52))="x",'Capacity Backing (Hide)2'!AC$9,0)</f>
        <v>0</v>
      </c>
      <c r="AD64" cm="1">
        <f t="array" ref="AD64">IF(INDEX('Capacity Summary'!$H$36:$BG$136,COLUMN(AC52),ROW(AC52))="x",'Capacity Backing (Hide)2'!AD$9,0)</f>
        <v>0</v>
      </c>
      <c r="AE64" cm="1">
        <f t="array" ref="AE64">IF(INDEX('Capacity Summary'!$H$36:$BG$136,COLUMN(AD52),ROW(AD52))="x",'Capacity Backing (Hide)2'!AE$9,0)</f>
        <v>0</v>
      </c>
      <c r="AF64" cm="1">
        <f t="array" ref="AF64">IF(INDEX('Capacity Summary'!$H$36:$BG$136,COLUMN(AE52),ROW(AE52))="x",'Capacity Backing (Hide)2'!AF$9,0)</f>
        <v>0</v>
      </c>
      <c r="AG64" cm="1">
        <f t="array" ref="AG64">IF(INDEX('Capacity Summary'!$H$36:$BG$136,COLUMN(AF52),ROW(AF52))="x",'Capacity Backing (Hide)2'!AG$9,0)</f>
        <v>0</v>
      </c>
      <c r="AH64" cm="1">
        <f t="array" ref="AH64">IF(INDEX('Capacity Summary'!$H$36:$BG$136,COLUMN(AG52),ROW(AG52))="x",'Capacity Backing (Hide)2'!AH$9,0)</f>
        <v>0</v>
      </c>
      <c r="AI64" cm="1">
        <f t="array" ref="AI64">IF(INDEX('Capacity Summary'!$H$36:$BG$136,COLUMN(AH52),ROW(AH52))="x",'Capacity Backing (Hide)2'!AI$9,0)</f>
        <v>0</v>
      </c>
      <c r="AJ64" cm="1">
        <f t="array" ref="AJ64">IF(INDEX('Capacity Summary'!$H$36:$BG$136,COLUMN(AI52),ROW(AI52))="x",'Capacity Backing (Hide)2'!AJ$9,0)</f>
        <v>0</v>
      </c>
      <c r="AK64" cm="1">
        <f t="array" ref="AK64">IF(INDEX('Capacity Summary'!$H$36:$BG$136,COLUMN(AJ52),ROW(AJ52))="x",'Capacity Backing (Hide)2'!AK$9,0)</f>
        <v>0</v>
      </c>
      <c r="AL64" cm="1">
        <f t="array" ref="AL64">IF(INDEX('Capacity Summary'!$H$36:$BG$136,COLUMN(AK52),ROW(AK52))="x",'Capacity Backing (Hide)2'!AL$9,0)</f>
        <v>0</v>
      </c>
      <c r="AM64" cm="1">
        <f t="array" ref="AM64">IF(INDEX('Capacity Summary'!$H$36:$BG$136,COLUMN(AL52),ROW(AL52))="x",'Capacity Backing (Hide)2'!AM$9,0)</f>
        <v>0</v>
      </c>
      <c r="AN64" cm="1">
        <f t="array" ref="AN64">IF(INDEX('Capacity Summary'!$H$36:$BG$136,COLUMN(AM52),ROW(AM52))="x",'Capacity Backing (Hide)2'!AN$9,0)</f>
        <v>0</v>
      </c>
      <c r="AO64" cm="1">
        <f t="array" ref="AO64">IF(INDEX('Capacity Summary'!$H$36:$BG$136,COLUMN(AN52),ROW(AN52))="x",'Capacity Backing (Hide)2'!AO$9,0)</f>
        <v>0</v>
      </c>
      <c r="AP64" cm="1">
        <f t="array" ref="AP64">IF(INDEX('Capacity Summary'!$H$36:$BG$136,COLUMN(AO52),ROW(AO52))="x",'Capacity Backing (Hide)2'!AP$9,0)</f>
        <v>0</v>
      </c>
      <c r="AQ64" cm="1">
        <f t="array" ref="AQ64">IF(INDEX('Capacity Summary'!$H$36:$BG$136,COLUMN(AP52),ROW(AP52))="x",'Capacity Backing (Hide)2'!AQ$9,0)</f>
        <v>0</v>
      </c>
      <c r="AR64" cm="1">
        <f t="array" ref="AR64">IF(INDEX('Capacity Summary'!$H$36:$BG$136,COLUMN(AQ52),ROW(AQ52))="x",'Capacity Backing (Hide)2'!AR$9,0)</f>
        <v>0</v>
      </c>
      <c r="AS64" cm="1">
        <f t="array" ref="AS64">IF(INDEX('Capacity Summary'!$H$36:$BG$136,COLUMN(AR52),ROW(AR52))="x",'Capacity Backing (Hide)2'!AS$9,0)</f>
        <v>0</v>
      </c>
      <c r="AT64" cm="1">
        <f t="array" ref="AT64">IF(INDEX('Capacity Summary'!$H$36:$BG$136,COLUMN(AS52),ROW(AS52))="x",'Capacity Backing (Hide)2'!AT$9,0)</f>
        <v>0</v>
      </c>
      <c r="AU64" cm="1">
        <f t="array" ref="AU64">IF(INDEX('Capacity Summary'!$H$36:$BG$136,COLUMN(AT52),ROW(AT52))="x",'Capacity Backing (Hide)2'!AU$9,0)</f>
        <v>0</v>
      </c>
      <c r="AV64" cm="1">
        <f t="array" ref="AV64">IF(INDEX('Capacity Summary'!$H$36:$BG$136,COLUMN(AU52),ROW(AU52))="x",'Capacity Backing (Hide)2'!AV$9,0)</f>
        <v>0</v>
      </c>
      <c r="AW64" cm="1">
        <f t="array" ref="AW64">IF(INDEX('Capacity Summary'!$H$36:$BG$136,COLUMN(AV52),ROW(AV52))="x",'Capacity Backing (Hide)2'!AW$9,0)</f>
        <v>0</v>
      </c>
      <c r="AX64" cm="1">
        <f t="array" ref="AX64">IF(INDEX('Capacity Summary'!$H$36:$BG$136,COLUMN(AW52),ROW(AW52))="x",'Capacity Backing (Hide)2'!AX$9,0)</f>
        <v>0</v>
      </c>
      <c r="AY64" cm="1">
        <f t="array" ref="AY64">IF(INDEX('Capacity Summary'!$H$36:$BG$136,COLUMN(AX52),ROW(AX52))="x",'Capacity Backing (Hide)2'!AY$9,0)</f>
        <v>0</v>
      </c>
      <c r="AZ64" cm="1">
        <f t="array" ref="AZ64">IF(INDEX('Capacity Summary'!$H$36:$BG$136,COLUMN(AY52),ROW(AY52))="x",'Capacity Backing (Hide)2'!AZ$9,0)</f>
        <v>0</v>
      </c>
      <c r="BA64" cm="1">
        <f t="array" ref="BA64">IF(INDEX('Capacity Summary'!$H$36:$BG$136,COLUMN(AZ52),ROW(AZ52))="x",'Capacity Backing (Hide)2'!BA$9,0)</f>
        <v>0</v>
      </c>
      <c r="BB64" cm="1">
        <f t="array" ref="BB64">IF(INDEX('Capacity Summary'!$H$36:$BG$136,COLUMN(BA52),ROW(BA52))="x",'Capacity Backing (Hide)2'!BB$9,0)</f>
        <v>0</v>
      </c>
      <c r="BC64" cm="1">
        <f t="array" ref="BC64">IF(INDEX('Capacity Summary'!$H$36:$BG$136,COLUMN(BB52),ROW(BB52))="x",'Capacity Backing (Hide)2'!BC$9,0)</f>
        <v>0</v>
      </c>
      <c r="BD64" cm="1">
        <f t="array" ref="BD64">IF(INDEX('Capacity Summary'!$H$36:$BG$136,COLUMN(BC52),ROW(BC52))="x",'Capacity Backing (Hide)2'!BD$9,0)</f>
        <v>0</v>
      </c>
      <c r="BE64" cm="1">
        <f t="array" ref="BE64">IF(INDEX('Capacity Summary'!$H$36:$BG$136,COLUMN(BD52),ROW(BD52))="x",'Capacity Backing (Hide)2'!BE$9,0)</f>
        <v>0</v>
      </c>
      <c r="BF64" cm="1">
        <f t="array" ref="BF64">IF(INDEX('Capacity Summary'!$H$36:$BG$136,COLUMN(BE52),ROW(BE52))="x",'Capacity Backing (Hide)2'!BF$9,0)</f>
        <v>0</v>
      </c>
      <c r="BG64" cm="1">
        <f t="array" ref="BG64">IF(INDEX('Capacity Summary'!$H$36:$BG$136,COLUMN(BF52),ROW(BF52))="x",'Capacity Backing (Hide)2'!BG$9,0)</f>
        <v>0</v>
      </c>
      <c r="BH64" cm="1">
        <f t="array" ref="BH64">IF(INDEX('Capacity Summary'!$H$36:$BG$136,COLUMN(BG52),ROW(BG52))="x",'Capacity Backing (Hide)2'!BH$9,0)</f>
        <v>0</v>
      </c>
      <c r="BI64" cm="1">
        <f t="array" ref="BI64">IF(INDEX('Capacity Summary'!$H$36:$BG$136,COLUMN(BH52),ROW(BH52))="x",'Capacity Backing (Hide)2'!BI$9,0)</f>
        <v>0</v>
      </c>
      <c r="BJ64" cm="1">
        <f t="array" ref="BJ64">IF(INDEX('Capacity Summary'!$H$36:$BG$136,COLUMN(BI52),ROW(BI52))="x",'Capacity Backing (Hide)2'!BJ$9,0)</f>
        <v>0</v>
      </c>
      <c r="BK64" cm="1">
        <f t="array" ref="BK64">IF(INDEX('Capacity Summary'!$H$36:$BG$136,COLUMN(BJ52),ROW(BJ52))="x",'Capacity Backing (Hide)2'!BK$9,0)</f>
        <v>0</v>
      </c>
      <c r="BL64" cm="1">
        <f t="array" ref="BL64">IF(INDEX('Capacity Summary'!$H$36:$BG$136,COLUMN(BK52),ROW(BK52))="x",'Capacity Backing (Hide)2'!BL$9,0)</f>
        <v>0</v>
      </c>
      <c r="BM64" cm="1">
        <f t="array" ref="BM64">IF(INDEX('Capacity Summary'!$H$36:$BG$136,COLUMN(BL52),ROW(BL52))="x",'Capacity Backing (Hide)2'!BM$9,0)</f>
        <v>0</v>
      </c>
      <c r="BN64" cm="1">
        <f t="array" ref="BN64">IF(INDEX('Capacity Summary'!$H$36:$BG$136,COLUMN(BM52),ROW(BM52))="x",'Capacity Backing (Hide)2'!BN$9,0)</f>
        <v>0</v>
      </c>
      <c r="BO64" cm="1">
        <f t="array" ref="BO64">IF(INDEX('Capacity Summary'!$H$36:$BG$136,COLUMN(BN52),ROW(BN52))="x",'Capacity Backing (Hide)2'!BO$9,0)</f>
        <v>0</v>
      </c>
      <c r="BP64" cm="1">
        <f t="array" ref="BP64">IF(INDEX('Capacity Summary'!$H$36:$BG$136,COLUMN(BO52),ROW(BO52))="x",'Capacity Backing (Hide)2'!BP$9,0)</f>
        <v>0</v>
      </c>
      <c r="BQ64" cm="1">
        <f t="array" ref="BQ64">IF(INDEX('Capacity Summary'!$H$36:$BG$136,COLUMN(BP52),ROW(BP52))="x",'Capacity Backing (Hide)2'!BQ$9,0)</f>
        <v>0</v>
      </c>
      <c r="BR64" cm="1">
        <f t="array" ref="BR64">IF(INDEX('Capacity Summary'!$H$36:$BG$136,COLUMN(BQ52),ROW(BQ52))="x",'Capacity Backing (Hide)2'!BR$9,0)</f>
        <v>0</v>
      </c>
      <c r="BS64" cm="1">
        <f t="array" ref="BS64">IF(INDEX('Capacity Summary'!$H$36:$BG$136,COLUMN(BR52),ROW(BR52))="x",'Capacity Backing (Hide)2'!BS$9,0)</f>
        <v>0</v>
      </c>
      <c r="BT64" cm="1">
        <f t="array" ref="BT64">IF(INDEX('Capacity Summary'!$H$36:$BG$136,COLUMN(BS52),ROW(BS52))="x",'Capacity Backing (Hide)2'!BT$9,0)</f>
        <v>0</v>
      </c>
      <c r="BU64" cm="1">
        <f t="array" ref="BU64">IF(INDEX('Capacity Summary'!$H$36:$BG$136,COLUMN(BT52),ROW(BT52))="x",'Capacity Backing (Hide)2'!BU$9,0)</f>
        <v>0</v>
      </c>
      <c r="BV64" cm="1">
        <f t="array" ref="BV64">IF(INDEX('Capacity Summary'!$H$36:$BG$136,COLUMN(BU52),ROW(BU52))="x",'Capacity Backing (Hide)2'!BV$9,0)</f>
        <v>0</v>
      </c>
      <c r="BW64" cm="1">
        <f t="array" ref="BW64">IF(INDEX('Capacity Summary'!$H$36:$BG$136,COLUMN(BV52),ROW(BV52))="x",'Capacity Backing (Hide)2'!BW$9,0)</f>
        <v>0</v>
      </c>
      <c r="BX64" cm="1">
        <f t="array" ref="BX64">IF(INDEX('Capacity Summary'!$H$36:$BG$136,COLUMN(BW52),ROW(BW52))="x",'Capacity Backing (Hide)2'!BX$9,0)</f>
        <v>0</v>
      </c>
      <c r="BY64" cm="1">
        <f t="array" ref="BY64">IF(INDEX('Capacity Summary'!$H$36:$BG$136,COLUMN(BX52),ROW(BX52))="x",'Capacity Backing (Hide)2'!BY$9,0)</f>
        <v>0</v>
      </c>
      <c r="BZ64" cm="1">
        <f t="array" ref="BZ64">IF(INDEX('Capacity Summary'!$H$36:$BG$136,COLUMN(BY52),ROW(BY52))="x",'Capacity Backing (Hide)2'!BZ$9,0)</f>
        <v>0</v>
      </c>
      <c r="CA64" cm="1">
        <f t="array" ref="CA64">IF(INDEX('Capacity Summary'!$H$36:$BG$136,COLUMN(BZ52),ROW(BZ52))="x",'Capacity Backing (Hide)2'!CA$9,0)</f>
        <v>0</v>
      </c>
      <c r="CB64" cm="1">
        <f t="array" ref="CB64">IF(INDEX('Capacity Summary'!$H$36:$BG$136,COLUMN(CA52),ROW(CA52))="x",'Capacity Backing (Hide)2'!CB$9,0)</f>
        <v>0</v>
      </c>
      <c r="CC64" cm="1">
        <f t="array" ref="CC64">IF(INDEX('Capacity Summary'!$H$36:$BG$136,COLUMN(CB52),ROW(CB52))="x",'Capacity Backing (Hide)2'!CC$9,0)</f>
        <v>0</v>
      </c>
      <c r="CD64" cm="1">
        <f t="array" ref="CD64">IF(INDEX('Capacity Summary'!$H$36:$BG$136,COLUMN(CC52),ROW(CC52))="x",'Capacity Backing (Hide)2'!CD$9,0)</f>
        <v>0</v>
      </c>
      <c r="CE64" cm="1">
        <f t="array" ref="CE64">IF(INDEX('Capacity Summary'!$H$36:$BG$136,COLUMN(CD52),ROW(CD52))="x",'Capacity Backing (Hide)2'!CE$9,0)</f>
        <v>0</v>
      </c>
      <c r="CF64" cm="1">
        <f t="array" ref="CF64">IF(INDEX('Capacity Summary'!$H$36:$BG$136,COLUMN(CE52),ROW(CE52))="x",'Capacity Backing (Hide)2'!CF$9,0)</f>
        <v>0</v>
      </c>
      <c r="CG64" cm="1">
        <f t="array" ref="CG64">IF(INDEX('Capacity Summary'!$H$36:$BG$136,COLUMN(CF52),ROW(CF52))="x",'Capacity Backing (Hide)2'!CG$9,0)</f>
        <v>0</v>
      </c>
      <c r="CH64" cm="1">
        <f t="array" ref="CH64">IF(INDEX('Capacity Summary'!$H$36:$BG$136,COLUMN(CG52),ROW(CG52))="x",'Capacity Backing (Hide)2'!CH$9,0)</f>
        <v>0</v>
      </c>
      <c r="CI64" cm="1">
        <f t="array" ref="CI64">IF(INDEX('Capacity Summary'!$H$36:$BG$136,COLUMN(CH52),ROW(CH52))="x",'Capacity Backing (Hide)2'!CI$9,0)</f>
        <v>0</v>
      </c>
      <c r="CJ64" cm="1">
        <f t="array" ref="CJ64">IF(INDEX('Capacity Summary'!$H$36:$BG$136,COLUMN(CI52),ROW(CI52))="x",'Capacity Backing (Hide)2'!CJ$9,0)</f>
        <v>0</v>
      </c>
      <c r="CK64" cm="1">
        <f t="array" ref="CK64">IF(INDEX('Capacity Summary'!$H$36:$BG$136,COLUMN(CJ52),ROW(CJ52))="x",'Capacity Backing (Hide)2'!CK$9,0)</f>
        <v>0</v>
      </c>
      <c r="CL64" cm="1">
        <f t="array" ref="CL64">IF(INDEX('Capacity Summary'!$H$36:$BG$136,COLUMN(CK52),ROW(CK52))="x",'Capacity Backing (Hide)2'!CL$9,0)</f>
        <v>0</v>
      </c>
      <c r="CM64" cm="1">
        <f t="array" ref="CM64">IF(INDEX('Capacity Summary'!$H$36:$BG$136,COLUMN(CL52),ROW(CL52))="x",'Capacity Backing (Hide)2'!CM$9,0)</f>
        <v>0</v>
      </c>
      <c r="CN64" cm="1">
        <f t="array" ref="CN64">IF(INDEX('Capacity Summary'!$H$36:$BG$136,COLUMN(CM52),ROW(CM52))="x",'Capacity Backing (Hide)2'!CN$9,0)</f>
        <v>0</v>
      </c>
      <c r="CO64" cm="1">
        <f t="array" ref="CO64">IF(INDEX('Capacity Summary'!$H$36:$BG$136,COLUMN(CN52),ROW(CN52))="x",'Capacity Backing (Hide)2'!CO$9,0)</f>
        <v>0</v>
      </c>
      <c r="CP64" cm="1">
        <f t="array" ref="CP64">IF(INDEX('Capacity Summary'!$H$36:$BG$136,COLUMN(CO52),ROW(CO52))="x",'Capacity Backing (Hide)2'!CP$9,0)</f>
        <v>0</v>
      </c>
      <c r="CQ64" cm="1">
        <f t="array" ref="CQ64">IF(INDEX('Capacity Summary'!$H$36:$BG$136,COLUMN(CP52),ROW(CP52))="x",'Capacity Backing (Hide)2'!CQ$9,0)</f>
        <v>0</v>
      </c>
      <c r="CR64" cm="1">
        <f t="array" ref="CR64">IF(INDEX('Capacity Summary'!$H$36:$BG$136,COLUMN(CQ52),ROW(CQ52))="x",'Capacity Backing (Hide)2'!CR$9,0)</f>
        <v>0</v>
      </c>
      <c r="CS64" cm="1">
        <f t="array" ref="CS64">IF(INDEX('Capacity Summary'!$H$36:$BG$136,COLUMN(CR52),ROW(CR52))="x",'Capacity Backing (Hide)2'!CS$9,0)</f>
        <v>0</v>
      </c>
      <c r="CT64" cm="1">
        <f t="array" ref="CT64">IF(INDEX('Capacity Summary'!$H$36:$BG$136,COLUMN(CS52),ROW(CS52))="x",'Capacity Backing (Hide)2'!CT$9,0)</f>
        <v>0</v>
      </c>
      <c r="CU64" cm="1">
        <f t="array" ref="CU64">IF(INDEX('Capacity Summary'!$H$36:$BG$136,COLUMN(CT52),ROW(CT52))="x",'Capacity Backing (Hide)2'!CU$9,0)</f>
        <v>0</v>
      </c>
      <c r="CV64" cm="1">
        <f t="array" ref="CV64">IF(INDEX('Capacity Summary'!$H$36:$BG$136,COLUMN(CU52),ROW(CU52))="x",'Capacity Backing (Hide)2'!CV$9,0)</f>
        <v>0</v>
      </c>
      <c r="CW64" cm="1">
        <f t="array" ref="CW64">IF(INDEX('Capacity Summary'!$H$36:$BG$136,COLUMN(CV52),ROW(CV52))="x",'Capacity Backing (Hide)2'!CW$9,0)</f>
        <v>0</v>
      </c>
    </row>
    <row r="65" spans="1:101" x14ac:dyDescent="0.25">
      <c r="A65" s="2"/>
    </row>
    <row r="66" spans="1:101" x14ac:dyDescent="0.25">
      <c r="A66" s="2" t="s">
        <v>66</v>
      </c>
    </row>
    <row r="67" spans="1:101" x14ac:dyDescent="0.25">
      <c r="A67" s="2" t="str">
        <f>Setup!A20</f>
        <v>Caseload 1</v>
      </c>
      <c r="B67" cm="1">
        <f t="array" ref="B67">INDEX(Capacity!$C$10:$Q$109,COLUMN(A1),ROW(A1))</f>
        <v>0</v>
      </c>
      <c r="C67" cm="1">
        <f t="array" ref="C67">INDEX(Capacity!$C$10:$Q$109,COLUMN(B1),ROW(B1))</f>
        <v>0</v>
      </c>
      <c r="D67" cm="1">
        <f t="array" ref="D67">INDEX(Capacity!$C$10:$Q$109,COLUMN(C1),ROW(C1))</f>
        <v>0</v>
      </c>
      <c r="E67" cm="1">
        <f t="array" ref="E67">INDEX(Capacity!$C$10:$Q$109,COLUMN(D1),ROW(D1))</f>
        <v>0</v>
      </c>
      <c r="F67" cm="1">
        <f t="array" ref="F67">INDEX(Capacity!$C$10:$Q$109,COLUMN(E1),ROW(E1))</f>
        <v>0</v>
      </c>
      <c r="G67" cm="1">
        <f t="array" ref="G67">INDEX(Capacity!$C$10:$Q$109,COLUMN(F1),ROW(F1))</f>
        <v>0</v>
      </c>
      <c r="H67" cm="1">
        <f t="array" ref="H67">INDEX(Capacity!$C$10:$Q$109,COLUMN(G1),ROW(G1))</f>
        <v>0</v>
      </c>
      <c r="I67" cm="1">
        <f t="array" ref="I67">INDEX(Capacity!$C$10:$Q$109,COLUMN(H1),ROW(H1))</f>
        <v>0</v>
      </c>
      <c r="J67" cm="1">
        <f t="array" ref="J67">INDEX(Capacity!$C$10:$Q$109,COLUMN(I1),ROW(I1))</f>
        <v>0</v>
      </c>
      <c r="K67" cm="1">
        <f t="array" ref="K67">INDEX(Capacity!$C$10:$Q$109,COLUMN(J1),ROW(J1))</f>
        <v>0</v>
      </c>
      <c r="L67" cm="1">
        <f t="array" ref="L67">INDEX(Capacity!$C$10:$Q$109,COLUMN(K1),ROW(K1))</f>
        <v>0</v>
      </c>
      <c r="M67" cm="1">
        <f t="array" ref="M67">INDEX(Capacity!$C$10:$Q$109,COLUMN(L1),ROW(L1))</f>
        <v>0</v>
      </c>
      <c r="N67" cm="1">
        <f t="array" ref="N67">INDEX(Capacity!$C$10:$Q$109,COLUMN(M1),ROW(M1))</f>
        <v>0</v>
      </c>
      <c r="O67" cm="1">
        <f t="array" ref="O67">INDEX(Capacity!$C$10:$Q$109,COLUMN(N1),ROW(N1))</f>
        <v>0</v>
      </c>
      <c r="P67" cm="1">
        <f t="array" ref="P67">INDEX(Capacity!$C$10:$Q$109,COLUMN(O1),ROW(O1))</f>
        <v>0</v>
      </c>
      <c r="Q67" cm="1">
        <f t="array" ref="Q67">INDEX(Capacity!$C$10:$Q$109,COLUMN(P1),ROW(P1))</f>
        <v>0</v>
      </c>
      <c r="R67" cm="1">
        <f t="array" ref="R67">INDEX(Capacity!$C$10:$Q$109,COLUMN(Q1),ROW(Q1))</f>
        <v>0</v>
      </c>
      <c r="S67" cm="1">
        <f t="array" ref="S67">INDEX(Capacity!$C$10:$Q$109,COLUMN(R1),ROW(R1))</f>
        <v>0</v>
      </c>
      <c r="T67" cm="1">
        <f t="array" ref="T67">INDEX(Capacity!$C$10:$Q$109,COLUMN(S1),ROW(S1))</f>
        <v>0</v>
      </c>
      <c r="U67" cm="1">
        <f t="array" ref="U67">INDEX(Capacity!$C$10:$Q$109,COLUMN(T1),ROW(T1))</f>
        <v>0</v>
      </c>
      <c r="V67" cm="1">
        <f t="array" ref="V67">INDEX(Capacity!$C$10:$Q$109,COLUMN(U1),ROW(U1))</f>
        <v>0</v>
      </c>
      <c r="W67" cm="1">
        <f t="array" ref="W67">INDEX(Capacity!$C$10:$Q$109,COLUMN(V1),ROW(V1))</f>
        <v>0</v>
      </c>
      <c r="X67" cm="1">
        <f t="array" ref="X67">INDEX(Capacity!$C$10:$Q$109,COLUMN(W1),ROW(W1))</f>
        <v>0</v>
      </c>
      <c r="Y67" cm="1">
        <f t="array" ref="Y67">INDEX(Capacity!$C$10:$Q$109,COLUMN(X1),ROW(X1))</f>
        <v>0</v>
      </c>
      <c r="Z67" cm="1">
        <f t="array" ref="Z67">INDEX(Capacity!$C$10:$Q$109,COLUMN(Y1),ROW(Y1))</f>
        <v>0</v>
      </c>
      <c r="AA67" cm="1">
        <f t="array" ref="AA67">INDEX(Capacity!$C$10:$Q$109,COLUMN(Z1),ROW(Z1))</f>
        <v>0</v>
      </c>
      <c r="AB67" cm="1">
        <f t="array" ref="AB67">INDEX(Capacity!$C$10:$Q$109,COLUMN(AA1),ROW(AA1))</f>
        <v>0</v>
      </c>
      <c r="AC67" cm="1">
        <f t="array" ref="AC67">INDEX(Capacity!$C$10:$Q$109,COLUMN(AB1),ROW(AB1))</f>
        <v>0</v>
      </c>
      <c r="AD67" cm="1">
        <f t="array" ref="AD67">INDEX(Capacity!$C$10:$Q$109,COLUMN(AC1),ROW(AC1))</f>
        <v>0</v>
      </c>
      <c r="AE67" cm="1">
        <f t="array" ref="AE67">INDEX(Capacity!$C$10:$Q$109,COLUMN(AD1),ROW(AD1))</f>
        <v>0</v>
      </c>
      <c r="AF67" cm="1">
        <f t="array" ref="AF67">INDEX(Capacity!$C$10:$Q$109,COLUMN(AE1),ROW(AE1))</f>
        <v>0</v>
      </c>
      <c r="AG67" cm="1">
        <f t="array" ref="AG67">INDEX(Capacity!$C$10:$Q$109,COLUMN(AF1),ROW(AF1))</f>
        <v>0</v>
      </c>
      <c r="AH67" cm="1">
        <f t="array" ref="AH67">INDEX(Capacity!$C$10:$Q$109,COLUMN(AG1),ROW(AG1))</f>
        <v>0</v>
      </c>
      <c r="AI67" cm="1">
        <f t="array" ref="AI67">INDEX(Capacity!$C$10:$Q$109,COLUMN(AH1),ROW(AH1))</f>
        <v>0</v>
      </c>
      <c r="AJ67" cm="1">
        <f t="array" ref="AJ67">INDEX(Capacity!$C$10:$Q$109,COLUMN(AI1),ROW(AI1))</f>
        <v>0</v>
      </c>
      <c r="AK67" cm="1">
        <f t="array" ref="AK67">INDEX(Capacity!$C$10:$Q$109,COLUMN(AJ1),ROW(AJ1))</f>
        <v>0</v>
      </c>
      <c r="AL67" cm="1">
        <f t="array" ref="AL67">INDEX(Capacity!$C$10:$Q$109,COLUMN(AK1),ROW(AK1))</f>
        <v>0</v>
      </c>
      <c r="AM67" cm="1">
        <f t="array" ref="AM67">INDEX(Capacity!$C$10:$Q$109,COLUMN(AL1),ROW(AL1))</f>
        <v>0</v>
      </c>
      <c r="AN67" cm="1">
        <f t="array" ref="AN67">INDEX(Capacity!$C$10:$Q$109,COLUMN(AM1),ROW(AM1))</f>
        <v>0</v>
      </c>
      <c r="AO67" cm="1">
        <f t="array" ref="AO67">INDEX(Capacity!$C$10:$Q$109,COLUMN(AN1),ROW(AN1))</f>
        <v>0</v>
      </c>
      <c r="AP67" cm="1">
        <f t="array" ref="AP67">INDEX(Capacity!$C$10:$Q$109,COLUMN(AO1),ROW(AO1))</f>
        <v>0</v>
      </c>
      <c r="AQ67" cm="1">
        <f t="array" ref="AQ67">INDEX(Capacity!$C$10:$Q$109,COLUMN(AP1),ROW(AP1))</f>
        <v>0</v>
      </c>
      <c r="AR67" cm="1">
        <f t="array" ref="AR67">INDEX(Capacity!$C$10:$Q$109,COLUMN(AQ1),ROW(AQ1))</f>
        <v>0</v>
      </c>
      <c r="AS67" cm="1">
        <f t="array" ref="AS67">INDEX(Capacity!$C$10:$Q$109,COLUMN(AR1),ROW(AR1))</f>
        <v>0</v>
      </c>
      <c r="AT67" cm="1">
        <f t="array" ref="AT67">INDEX(Capacity!$C$10:$Q$109,COLUMN(AS1),ROW(AS1))</f>
        <v>0</v>
      </c>
      <c r="AU67" cm="1">
        <f t="array" ref="AU67">INDEX(Capacity!$C$10:$Q$109,COLUMN(AT1),ROW(AT1))</f>
        <v>0</v>
      </c>
      <c r="AV67" cm="1">
        <f t="array" ref="AV67">INDEX(Capacity!$C$10:$Q$109,COLUMN(AU1),ROW(AU1))</f>
        <v>0</v>
      </c>
      <c r="AW67" cm="1">
        <f t="array" ref="AW67">INDEX(Capacity!$C$10:$Q$109,COLUMN(AV1),ROW(AV1))</f>
        <v>0</v>
      </c>
      <c r="AX67" cm="1">
        <f t="array" ref="AX67">INDEX(Capacity!$C$10:$Q$109,COLUMN(AW1),ROW(AW1))</f>
        <v>0</v>
      </c>
      <c r="AY67" cm="1">
        <f t="array" ref="AY67">INDEX(Capacity!$C$10:$Q$109,COLUMN(AX1),ROW(AX1))</f>
        <v>0</v>
      </c>
      <c r="AZ67" cm="1">
        <f t="array" ref="AZ67">INDEX(Capacity!$C$10:$Q$109,COLUMN(AY1),ROW(AY1))</f>
        <v>0</v>
      </c>
      <c r="BA67" cm="1">
        <f t="array" ref="BA67">INDEX(Capacity!$C$10:$Q$109,COLUMN(AZ1),ROW(AZ1))</f>
        <v>0</v>
      </c>
      <c r="BB67" cm="1">
        <f t="array" ref="BB67">INDEX(Capacity!$C$10:$Q$109,COLUMN(BA1),ROW(BA1))</f>
        <v>0</v>
      </c>
      <c r="BC67" cm="1">
        <f t="array" ref="BC67">INDEX(Capacity!$C$10:$Q$109,COLUMN(BB1),ROW(BB1))</f>
        <v>0</v>
      </c>
      <c r="BD67" cm="1">
        <f t="array" ref="BD67">INDEX(Capacity!$C$10:$Q$109,COLUMN(BC1),ROW(BC1))</f>
        <v>0</v>
      </c>
      <c r="BE67" cm="1">
        <f t="array" ref="BE67">INDEX(Capacity!$C$10:$Q$109,COLUMN(BD1),ROW(BD1))</f>
        <v>0</v>
      </c>
      <c r="BF67" cm="1">
        <f t="array" ref="BF67">INDEX(Capacity!$C$10:$Q$109,COLUMN(BE1),ROW(BE1))</f>
        <v>0</v>
      </c>
      <c r="BG67" cm="1">
        <f t="array" ref="BG67">INDEX(Capacity!$C$10:$Q$109,COLUMN(BF1),ROW(BF1))</f>
        <v>0</v>
      </c>
      <c r="BH67" cm="1">
        <f t="array" ref="BH67">INDEX(Capacity!$C$10:$Q$109,COLUMN(BG1),ROW(BG1))</f>
        <v>0</v>
      </c>
      <c r="BI67" cm="1">
        <f t="array" ref="BI67">INDEX(Capacity!$C$10:$Q$109,COLUMN(BH1),ROW(BH1))</f>
        <v>0</v>
      </c>
      <c r="BJ67" cm="1">
        <f t="array" ref="BJ67">INDEX(Capacity!$C$10:$Q$109,COLUMN(BI1),ROW(BI1))</f>
        <v>0</v>
      </c>
      <c r="BK67" cm="1">
        <f t="array" ref="BK67">INDEX(Capacity!$C$10:$Q$109,COLUMN(BJ1),ROW(BJ1))</f>
        <v>0</v>
      </c>
      <c r="BL67" cm="1">
        <f t="array" ref="BL67">INDEX(Capacity!$C$10:$Q$109,COLUMN(BK1),ROW(BK1))</f>
        <v>0</v>
      </c>
      <c r="BM67" cm="1">
        <f t="array" ref="BM67">INDEX(Capacity!$C$10:$Q$109,COLUMN(BL1),ROW(BL1))</f>
        <v>0</v>
      </c>
      <c r="BN67" cm="1">
        <f t="array" ref="BN67">INDEX(Capacity!$C$10:$Q$109,COLUMN(BM1),ROW(BM1))</f>
        <v>0</v>
      </c>
      <c r="BO67" cm="1">
        <f t="array" ref="BO67">INDEX(Capacity!$C$10:$Q$109,COLUMN(BN1),ROW(BN1))</f>
        <v>0</v>
      </c>
      <c r="BP67" cm="1">
        <f t="array" ref="BP67">INDEX(Capacity!$C$10:$Q$109,COLUMN(BO1),ROW(BO1))</f>
        <v>0</v>
      </c>
      <c r="BQ67" cm="1">
        <f t="array" ref="BQ67">INDEX(Capacity!$C$10:$Q$109,COLUMN(BP1),ROW(BP1))</f>
        <v>0</v>
      </c>
      <c r="BR67" cm="1">
        <f t="array" ref="BR67">INDEX(Capacity!$C$10:$Q$109,COLUMN(BQ1),ROW(BQ1))</f>
        <v>0</v>
      </c>
      <c r="BS67" cm="1">
        <f t="array" ref="BS67">INDEX(Capacity!$C$10:$Q$109,COLUMN(BR1),ROW(BR1))</f>
        <v>0</v>
      </c>
      <c r="BT67" cm="1">
        <f t="array" ref="BT67">INDEX(Capacity!$C$10:$Q$109,COLUMN(BS1),ROW(BS1))</f>
        <v>0</v>
      </c>
      <c r="BU67" cm="1">
        <f t="array" ref="BU67">INDEX(Capacity!$C$10:$Q$109,COLUMN(BT1),ROW(BT1))</f>
        <v>0</v>
      </c>
      <c r="BV67" cm="1">
        <f t="array" ref="BV67">INDEX(Capacity!$C$10:$Q$109,COLUMN(BU1),ROW(BU1))</f>
        <v>0</v>
      </c>
      <c r="BW67" cm="1">
        <f t="array" ref="BW67">INDEX(Capacity!$C$10:$Q$109,COLUMN(BV1),ROW(BV1))</f>
        <v>0</v>
      </c>
      <c r="BX67" cm="1">
        <f t="array" ref="BX67">INDEX(Capacity!$C$10:$Q$109,COLUMN(BW1),ROW(BW1))</f>
        <v>0</v>
      </c>
      <c r="BY67" cm="1">
        <f t="array" ref="BY67">INDEX(Capacity!$C$10:$Q$109,COLUMN(BX1),ROW(BX1))</f>
        <v>0</v>
      </c>
      <c r="BZ67" cm="1">
        <f t="array" ref="BZ67">INDEX(Capacity!$C$10:$Q$109,COLUMN(BY1),ROW(BY1))</f>
        <v>0</v>
      </c>
      <c r="CA67" cm="1">
        <f t="array" ref="CA67">INDEX(Capacity!$C$10:$Q$109,COLUMN(BZ1),ROW(BZ1))</f>
        <v>0</v>
      </c>
      <c r="CB67" cm="1">
        <f t="array" ref="CB67">INDEX(Capacity!$C$10:$Q$109,COLUMN(CA1),ROW(CA1))</f>
        <v>0</v>
      </c>
      <c r="CC67" cm="1">
        <f t="array" ref="CC67">INDEX(Capacity!$C$10:$Q$109,COLUMN(CB1),ROW(CB1))</f>
        <v>0</v>
      </c>
      <c r="CD67" cm="1">
        <f t="array" ref="CD67">INDEX(Capacity!$C$10:$Q$109,COLUMN(CC1),ROW(CC1))</f>
        <v>0</v>
      </c>
      <c r="CE67" cm="1">
        <f t="array" ref="CE67">INDEX(Capacity!$C$10:$Q$109,COLUMN(CD1),ROW(CD1))</f>
        <v>0</v>
      </c>
      <c r="CF67" cm="1">
        <f t="array" ref="CF67">INDEX(Capacity!$C$10:$Q$109,COLUMN(CE1),ROW(CE1))</f>
        <v>0</v>
      </c>
      <c r="CG67" cm="1">
        <f t="array" ref="CG67">INDEX(Capacity!$C$10:$Q$109,COLUMN(CF1),ROW(CF1))</f>
        <v>0</v>
      </c>
      <c r="CH67" cm="1">
        <f t="array" ref="CH67">INDEX(Capacity!$C$10:$Q$109,COLUMN(CG1),ROW(CG1))</f>
        <v>0</v>
      </c>
      <c r="CI67" cm="1">
        <f t="array" ref="CI67">INDEX(Capacity!$C$10:$Q$109,COLUMN(CH1),ROW(CH1))</f>
        <v>0</v>
      </c>
      <c r="CJ67" cm="1">
        <f t="array" ref="CJ67">INDEX(Capacity!$C$10:$Q$109,COLUMN(CI1),ROW(CI1))</f>
        <v>0</v>
      </c>
      <c r="CK67" cm="1">
        <f t="array" ref="CK67">INDEX(Capacity!$C$10:$Q$109,COLUMN(CJ1),ROW(CJ1))</f>
        <v>0</v>
      </c>
      <c r="CL67" cm="1">
        <f t="array" ref="CL67">INDEX(Capacity!$C$10:$Q$109,COLUMN(CK1),ROW(CK1))</f>
        <v>0</v>
      </c>
      <c r="CM67" cm="1">
        <f t="array" ref="CM67">INDEX(Capacity!$C$10:$Q$109,COLUMN(CL1),ROW(CL1))</f>
        <v>0</v>
      </c>
      <c r="CN67" cm="1">
        <f t="array" ref="CN67">INDEX(Capacity!$C$10:$Q$109,COLUMN(CM1),ROW(CM1))</f>
        <v>0</v>
      </c>
      <c r="CO67" cm="1">
        <f t="array" ref="CO67">INDEX(Capacity!$C$10:$Q$109,COLUMN(CN1),ROW(CN1))</f>
        <v>0</v>
      </c>
      <c r="CP67" cm="1">
        <f t="array" ref="CP67">INDEX(Capacity!$C$10:$Q$109,COLUMN(CO1),ROW(CO1))</f>
        <v>0</v>
      </c>
      <c r="CQ67" cm="1">
        <f t="array" ref="CQ67">INDEX(Capacity!$C$10:$Q$109,COLUMN(CP1),ROW(CP1))</f>
        <v>0</v>
      </c>
      <c r="CR67" cm="1">
        <f t="array" ref="CR67">INDEX(Capacity!$C$10:$Q$109,COLUMN(CQ1),ROW(CQ1))</f>
        <v>0</v>
      </c>
      <c r="CS67" cm="1">
        <f t="array" ref="CS67">INDEX(Capacity!$C$10:$Q$109,COLUMN(CR1),ROW(CR1))</f>
        <v>0</v>
      </c>
      <c r="CT67" cm="1">
        <f t="array" ref="CT67">INDEX(Capacity!$C$10:$Q$109,COLUMN(CS1),ROW(CS1))</f>
        <v>0</v>
      </c>
      <c r="CU67" cm="1">
        <f t="array" ref="CU67">INDEX(Capacity!$C$10:$Q$109,COLUMN(CT1),ROW(CT1))</f>
        <v>0</v>
      </c>
      <c r="CV67" cm="1">
        <f t="array" ref="CV67">INDEX(Capacity!$C$10:$Q$109,COLUMN(CU1),ROW(CU1))</f>
        <v>0</v>
      </c>
      <c r="CW67" cm="1">
        <f t="array" ref="CW67">INDEX(Capacity!$C$10:$Q$109,COLUMN(CV1),ROW(CV1))</f>
        <v>0</v>
      </c>
    </row>
    <row r="68" spans="1:101" x14ac:dyDescent="0.25">
      <c r="A68" s="2" t="str">
        <f>Setup!A21</f>
        <v>Caseload 2</v>
      </c>
      <c r="B68" cm="1">
        <f t="array" ref="B68">INDEX(Capacity!$C$10:$Q$109,COLUMN(A2),ROW(A2))</f>
        <v>0</v>
      </c>
      <c r="C68" cm="1">
        <f t="array" ref="C68">INDEX(Capacity!$C$10:$Q$109,COLUMN(B2),ROW(B2))</f>
        <v>0</v>
      </c>
      <c r="D68" cm="1">
        <f t="array" ref="D68">INDEX(Capacity!$C$10:$Q$109,COLUMN(C2),ROW(C2))</f>
        <v>0</v>
      </c>
      <c r="E68" cm="1">
        <f t="array" ref="E68">INDEX(Capacity!$C$10:$Q$109,COLUMN(D2),ROW(D2))</f>
        <v>0</v>
      </c>
      <c r="F68" cm="1">
        <f t="array" ref="F68">INDEX(Capacity!$C$10:$Q$109,COLUMN(E2),ROW(E2))</f>
        <v>0</v>
      </c>
      <c r="G68" cm="1">
        <f t="array" ref="G68">INDEX(Capacity!$C$10:$Q$109,COLUMN(F2),ROW(F2))</f>
        <v>0</v>
      </c>
      <c r="H68" cm="1">
        <f t="array" ref="H68">INDEX(Capacity!$C$10:$Q$109,COLUMN(G2),ROW(G2))</f>
        <v>0</v>
      </c>
      <c r="I68" cm="1">
        <f t="array" ref="I68">INDEX(Capacity!$C$10:$Q$109,COLUMN(H2),ROW(H2))</f>
        <v>0</v>
      </c>
      <c r="J68" cm="1">
        <f t="array" ref="J68">INDEX(Capacity!$C$10:$Q$109,COLUMN(I2),ROW(I2))</f>
        <v>0</v>
      </c>
      <c r="K68" cm="1">
        <f t="array" ref="K68">INDEX(Capacity!$C$10:$Q$109,COLUMN(J2),ROW(J2))</f>
        <v>0</v>
      </c>
      <c r="L68" cm="1">
        <f t="array" ref="L68">INDEX(Capacity!$C$10:$Q$109,COLUMN(K2),ROW(K2))</f>
        <v>0</v>
      </c>
      <c r="M68" cm="1">
        <f t="array" ref="M68">INDEX(Capacity!$C$10:$Q$109,COLUMN(L2),ROW(L2))</f>
        <v>0</v>
      </c>
      <c r="N68" cm="1">
        <f t="array" ref="N68">INDEX(Capacity!$C$10:$Q$109,COLUMN(M2),ROW(M2))</f>
        <v>0</v>
      </c>
      <c r="O68" cm="1">
        <f t="array" ref="O68">INDEX(Capacity!$C$10:$Q$109,COLUMN(N2),ROW(N2))</f>
        <v>0</v>
      </c>
      <c r="P68" cm="1">
        <f t="array" ref="P68">INDEX(Capacity!$C$10:$Q$109,COLUMN(O2),ROW(O2))</f>
        <v>0</v>
      </c>
      <c r="Q68" cm="1">
        <f t="array" ref="Q68">INDEX(Capacity!$C$10:$Q$109,COLUMN(P2),ROW(P2))</f>
        <v>0</v>
      </c>
      <c r="R68" cm="1">
        <f t="array" ref="R68">INDEX(Capacity!$C$10:$Q$109,COLUMN(Q2),ROW(Q2))</f>
        <v>0</v>
      </c>
      <c r="S68" cm="1">
        <f t="array" ref="S68">INDEX(Capacity!$C$10:$Q$109,COLUMN(R2),ROW(R2))</f>
        <v>0</v>
      </c>
      <c r="T68" cm="1">
        <f t="array" ref="T68">INDEX(Capacity!$C$10:$Q$109,COLUMN(S2),ROW(S2))</f>
        <v>0</v>
      </c>
      <c r="U68" cm="1">
        <f t="array" ref="U68">INDEX(Capacity!$C$10:$Q$109,COLUMN(T2),ROW(T2))</f>
        <v>0</v>
      </c>
      <c r="V68" cm="1">
        <f t="array" ref="V68">INDEX(Capacity!$C$10:$Q$109,COLUMN(U2),ROW(U2))</f>
        <v>0</v>
      </c>
      <c r="W68" cm="1">
        <f t="array" ref="W68">INDEX(Capacity!$C$10:$Q$109,COLUMN(V2),ROW(V2))</f>
        <v>0</v>
      </c>
      <c r="X68" cm="1">
        <f t="array" ref="X68">INDEX(Capacity!$C$10:$Q$109,COLUMN(W2),ROW(W2))</f>
        <v>0</v>
      </c>
      <c r="Y68" cm="1">
        <f t="array" ref="Y68">INDEX(Capacity!$C$10:$Q$109,COLUMN(X2),ROW(X2))</f>
        <v>0</v>
      </c>
      <c r="Z68" cm="1">
        <f t="array" ref="Z68">INDEX(Capacity!$C$10:$Q$109,COLUMN(Y2),ROW(Y2))</f>
        <v>0</v>
      </c>
      <c r="AA68" cm="1">
        <f t="array" ref="AA68">INDEX(Capacity!$C$10:$Q$109,COLUMN(Z2),ROW(Z2))</f>
        <v>0</v>
      </c>
      <c r="AB68" cm="1">
        <f t="array" ref="AB68">INDEX(Capacity!$C$10:$Q$109,COLUMN(AA2),ROW(AA2))</f>
        <v>0</v>
      </c>
      <c r="AC68" cm="1">
        <f t="array" ref="AC68">INDEX(Capacity!$C$10:$Q$109,COLUMN(AB2),ROW(AB2))</f>
        <v>0</v>
      </c>
      <c r="AD68" cm="1">
        <f t="array" ref="AD68">INDEX(Capacity!$C$10:$Q$109,COLUMN(AC2),ROW(AC2))</f>
        <v>0</v>
      </c>
      <c r="AE68" cm="1">
        <f t="array" ref="AE68">INDEX(Capacity!$C$10:$Q$109,COLUMN(AD2),ROW(AD2))</f>
        <v>0</v>
      </c>
      <c r="AF68" cm="1">
        <f t="array" ref="AF68">INDEX(Capacity!$C$10:$Q$109,COLUMN(AE2),ROW(AE2))</f>
        <v>0</v>
      </c>
      <c r="AG68" cm="1">
        <f t="array" ref="AG68">INDEX(Capacity!$C$10:$Q$109,COLUMN(AF2),ROW(AF2))</f>
        <v>0</v>
      </c>
      <c r="AH68" cm="1">
        <f t="array" ref="AH68">INDEX(Capacity!$C$10:$Q$109,COLUMN(AG2),ROW(AG2))</f>
        <v>0</v>
      </c>
      <c r="AI68" cm="1">
        <f t="array" ref="AI68">INDEX(Capacity!$C$10:$Q$109,COLUMN(AH2),ROW(AH2))</f>
        <v>0</v>
      </c>
      <c r="AJ68" cm="1">
        <f t="array" ref="AJ68">INDEX(Capacity!$C$10:$Q$109,COLUMN(AI2),ROW(AI2))</f>
        <v>0</v>
      </c>
      <c r="AK68" cm="1">
        <f t="array" ref="AK68">INDEX(Capacity!$C$10:$Q$109,COLUMN(AJ2),ROW(AJ2))</f>
        <v>0</v>
      </c>
      <c r="AL68" cm="1">
        <f t="array" ref="AL68">INDEX(Capacity!$C$10:$Q$109,COLUMN(AK2),ROW(AK2))</f>
        <v>0</v>
      </c>
      <c r="AM68" cm="1">
        <f t="array" ref="AM68">INDEX(Capacity!$C$10:$Q$109,COLUMN(AL2),ROW(AL2))</f>
        <v>0</v>
      </c>
      <c r="AN68" cm="1">
        <f t="array" ref="AN68">INDEX(Capacity!$C$10:$Q$109,COLUMN(AM2),ROW(AM2))</f>
        <v>0</v>
      </c>
      <c r="AO68" cm="1">
        <f t="array" ref="AO68">INDEX(Capacity!$C$10:$Q$109,COLUMN(AN2),ROW(AN2))</f>
        <v>0</v>
      </c>
      <c r="AP68" cm="1">
        <f t="array" ref="AP68">INDEX(Capacity!$C$10:$Q$109,COLUMN(AO2),ROW(AO2))</f>
        <v>0</v>
      </c>
      <c r="AQ68" cm="1">
        <f t="array" ref="AQ68">INDEX(Capacity!$C$10:$Q$109,COLUMN(AP2),ROW(AP2))</f>
        <v>0</v>
      </c>
      <c r="AR68" cm="1">
        <f t="array" ref="AR68">INDEX(Capacity!$C$10:$Q$109,COLUMN(AQ2),ROW(AQ2))</f>
        <v>0</v>
      </c>
      <c r="AS68" cm="1">
        <f t="array" ref="AS68">INDEX(Capacity!$C$10:$Q$109,COLUMN(AR2),ROW(AR2))</f>
        <v>0</v>
      </c>
      <c r="AT68" cm="1">
        <f t="array" ref="AT68">INDEX(Capacity!$C$10:$Q$109,COLUMN(AS2),ROW(AS2))</f>
        <v>0</v>
      </c>
      <c r="AU68" cm="1">
        <f t="array" ref="AU68">INDEX(Capacity!$C$10:$Q$109,COLUMN(AT2),ROW(AT2))</f>
        <v>0</v>
      </c>
      <c r="AV68" cm="1">
        <f t="array" ref="AV68">INDEX(Capacity!$C$10:$Q$109,COLUMN(AU2),ROW(AU2))</f>
        <v>0</v>
      </c>
      <c r="AW68" cm="1">
        <f t="array" ref="AW68">INDEX(Capacity!$C$10:$Q$109,COLUMN(AV2),ROW(AV2))</f>
        <v>0</v>
      </c>
      <c r="AX68" cm="1">
        <f t="array" ref="AX68">INDEX(Capacity!$C$10:$Q$109,COLUMN(AW2),ROW(AW2))</f>
        <v>0</v>
      </c>
      <c r="AY68" cm="1">
        <f t="array" ref="AY68">INDEX(Capacity!$C$10:$Q$109,COLUMN(AX2),ROW(AX2))</f>
        <v>0</v>
      </c>
      <c r="AZ68" cm="1">
        <f t="array" ref="AZ68">INDEX(Capacity!$C$10:$Q$109,COLUMN(AY2),ROW(AY2))</f>
        <v>0</v>
      </c>
      <c r="BA68" cm="1">
        <f t="array" ref="BA68">INDEX(Capacity!$C$10:$Q$109,COLUMN(AZ2),ROW(AZ2))</f>
        <v>0</v>
      </c>
      <c r="BB68" cm="1">
        <f t="array" ref="BB68">INDEX(Capacity!$C$10:$Q$109,COLUMN(BA2),ROW(BA2))</f>
        <v>0</v>
      </c>
      <c r="BC68" cm="1">
        <f t="array" ref="BC68">INDEX(Capacity!$C$10:$Q$109,COLUMN(BB2),ROW(BB2))</f>
        <v>0</v>
      </c>
      <c r="BD68" cm="1">
        <f t="array" ref="BD68">INDEX(Capacity!$C$10:$Q$109,COLUMN(BC2),ROW(BC2))</f>
        <v>0</v>
      </c>
      <c r="BE68" cm="1">
        <f t="array" ref="BE68">INDEX(Capacity!$C$10:$Q$109,COLUMN(BD2),ROW(BD2))</f>
        <v>0</v>
      </c>
      <c r="BF68" cm="1">
        <f t="array" ref="BF68">INDEX(Capacity!$C$10:$Q$109,COLUMN(BE2),ROW(BE2))</f>
        <v>0</v>
      </c>
      <c r="BG68" cm="1">
        <f t="array" ref="BG68">INDEX(Capacity!$C$10:$Q$109,COLUMN(BF2),ROW(BF2))</f>
        <v>0</v>
      </c>
      <c r="BH68" cm="1">
        <f t="array" ref="BH68">INDEX(Capacity!$C$10:$Q$109,COLUMN(BG2),ROW(BG2))</f>
        <v>0</v>
      </c>
      <c r="BI68" cm="1">
        <f t="array" ref="BI68">INDEX(Capacity!$C$10:$Q$109,COLUMN(BH2),ROW(BH2))</f>
        <v>0</v>
      </c>
      <c r="BJ68" cm="1">
        <f t="array" ref="BJ68">INDEX(Capacity!$C$10:$Q$109,COLUMN(BI2),ROW(BI2))</f>
        <v>0</v>
      </c>
      <c r="BK68" cm="1">
        <f t="array" ref="BK68">INDEX(Capacity!$C$10:$Q$109,COLUMN(BJ2),ROW(BJ2))</f>
        <v>0</v>
      </c>
      <c r="BL68" cm="1">
        <f t="array" ref="BL68">INDEX(Capacity!$C$10:$Q$109,COLUMN(BK2),ROW(BK2))</f>
        <v>0</v>
      </c>
      <c r="BM68" cm="1">
        <f t="array" ref="BM68">INDEX(Capacity!$C$10:$Q$109,COLUMN(BL2),ROW(BL2))</f>
        <v>0</v>
      </c>
      <c r="BN68" cm="1">
        <f t="array" ref="BN68">INDEX(Capacity!$C$10:$Q$109,COLUMN(BM2),ROW(BM2))</f>
        <v>0</v>
      </c>
      <c r="BO68" cm="1">
        <f t="array" ref="BO68">INDEX(Capacity!$C$10:$Q$109,COLUMN(BN2),ROW(BN2))</f>
        <v>0</v>
      </c>
      <c r="BP68" cm="1">
        <f t="array" ref="BP68">INDEX(Capacity!$C$10:$Q$109,COLUMN(BO2),ROW(BO2))</f>
        <v>0</v>
      </c>
      <c r="BQ68" cm="1">
        <f t="array" ref="BQ68">INDEX(Capacity!$C$10:$Q$109,COLUMN(BP2),ROW(BP2))</f>
        <v>0</v>
      </c>
      <c r="BR68" cm="1">
        <f t="array" ref="BR68">INDEX(Capacity!$C$10:$Q$109,COLUMN(BQ2),ROW(BQ2))</f>
        <v>0</v>
      </c>
      <c r="BS68" cm="1">
        <f t="array" ref="BS68">INDEX(Capacity!$C$10:$Q$109,COLUMN(BR2),ROW(BR2))</f>
        <v>0</v>
      </c>
      <c r="BT68" cm="1">
        <f t="array" ref="BT68">INDEX(Capacity!$C$10:$Q$109,COLUMN(BS2),ROW(BS2))</f>
        <v>0</v>
      </c>
      <c r="BU68" cm="1">
        <f t="array" ref="BU68">INDEX(Capacity!$C$10:$Q$109,COLUMN(BT2),ROW(BT2))</f>
        <v>0</v>
      </c>
      <c r="BV68" cm="1">
        <f t="array" ref="BV68">INDEX(Capacity!$C$10:$Q$109,COLUMN(BU2),ROW(BU2))</f>
        <v>0</v>
      </c>
      <c r="BW68" cm="1">
        <f t="array" ref="BW68">INDEX(Capacity!$C$10:$Q$109,COLUMN(BV2),ROW(BV2))</f>
        <v>0</v>
      </c>
      <c r="BX68" cm="1">
        <f t="array" ref="BX68">INDEX(Capacity!$C$10:$Q$109,COLUMN(BW2),ROW(BW2))</f>
        <v>0</v>
      </c>
      <c r="BY68" cm="1">
        <f t="array" ref="BY68">INDEX(Capacity!$C$10:$Q$109,COLUMN(BX2),ROW(BX2))</f>
        <v>0</v>
      </c>
      <c r="BZ68" cm="1">
        <f t="array" ref="BZ68">INDEX(Capacity!$C$10:$Q$109,COLUMN(BY2),ROW(BY2))</f>
        <v>0</v>
      </c>
      <c r="CA68" cm="1">
        <f t="array" ref="CA68">INDEX(Capacity!$C$10:$Q$109,COLUMN(BZ2),ROW(BZ2))</f>
        <v>0</v>
      </c>
      <c r="CB68" cm="1">
        <f t="array" ref="CB68">INDEX(Capacity!$C$10:$Q$109,COLUMN(CA2),ROW(CA2))</f>
        <v>0</v>
      </c>
      <c r="CC68" cm="1">
        <f t="array" ref="CC68">INDEX(Capacity!$C$10:$Q$109,COLUMN(CB2),ROW(CB2))</f>
        <v>0</v>
      </c>
      <c r="CD68" cm="1">
        <f t="array" ref="CD68">INDEX(Capacity!$C$10:$Q$109,COLUMN(CC2),ROW(CC2))</f>
        <v>0</v>
      </c>
      <c r="CE68" cm="1">
        <f t="array" ref="CE68">INDEX(Capacity!$C$10:$Q$109,COLUMN(CD2),ROW(CD2))</f>
        <v>0</v>
      </c>
      <c r="CF68" cm="1">
        <f t="array" ref="CF68">INDEX(Capacity!$C$10:$Q$109,COLUMN(CE2),ROW(CE2))</f>
        <v>0</v>
      </c>
      <c r="CG68" cm="1">
        <f t="array" ref="CG68">INDEX(Capacity!$C$10:$Q$109,COLUMN(CF2),ROW(CF2))</f>
        <v>0</v>
      </c>
      <c r="CH68" cm="1">
        <f t="array" ref="CH68">INDEX(Capacity!$C$10:$Q$109,COLUMN(CG2),ROW(CG2))</f>
        <v>0</v>
      </c>
      <c r="CI68" cm="1">
        <f t="array" ref="CI68">INDEX(Capacity!$C$10:$Q$109,COLUMN(CH2),ROW(CH2))</f>
        <v>0</v>
      </c>
      <c r="CJ68" cm="1">
        <f t="array" ref="CJ68">INDEX(Capacity!$C$10:$Q$109,COLUMN(CI2),ROW(CI2))</f>
        <v>0</v>
      </c>
      <c r="CK68" cm="1">
        <f t="array" ref="CK68">INDEX(Capacity!$C$10:$Q$109,COLUMN(CJ2),ROW(CJ2))</f>
        <v>0</v>
      </c>
      <c r="CL68" cm="1">
        <f t="array" ref="CL68">INDEX(Capacity!$C$10:$Q$109,COLUMN(CK2),ROW(CK2))</f>
        <v>0</v>
      </c>
      <c r="CM68" cm="1">
        <f t="array" ref="CM68">INDEX(Capacity!$C$10:$Q$109,COLUMN(CL2),ROW(CL2))</f>
        <v>0</v>
      </c>
      <c r="CN68" cm="1">
        <f t="array" ref="CN68">INDEX(Capacity!$C$10:$Q$109,COLUMN(CM2),ROW(CM2))</f>
        <v>0</v>
      </c>
      <c r="CO68" cm="1">
        <f t="array" ref="CO68">INDEX(Capacity!$C$10:$Q$109,COLUMN(CN2),ROW(CN2))</f>
        <v>0</v>
      </c>
      <c r="CP68" cm="1">
        <f t="array" ref="CP68">INDEX(Capacity!$C$10:$Q$109,COLUMN(CO2),ROW(CO2))</f>
        <v>0</v>
      </c>
      <c r="CQ68" cm="1">
        <f t="array" ref="CQ68">INDEX(Capacity!$C$10:$Q$109,COLUMN(CP2),ROW(CP2))</f>
        <v>0</v>
      </c>
      <c r="CR68" cm="1">
        <f t="array" ref="CR68">INDEX(Capacity!$C$10:$Q$109,COLUMN(CQ2),ROW(CQ2))</f>
        <v>0</v>
      </c>
      <c r="CS68" cm="1">
        <f t="array" ref="CS68">INDEX(Capacity!$C$10:$Q$109,COLUMN(CR2),ROW(CR2))</f>
        <v>0</v>
      </c>
      <c r="CT68" cm="1">
        <f t="array" ref="CT68">INDEX(Capacity!$C$10:$Q$109,COLUMN(CS2),ROW(CS2))</f>
        <v>0</v>
      </c>
      <c r="CU68" cm="1">
        <f t="array" ref="CU68">INDEX(Capacity!$C$10:$Q$109,COLUMN(CT2),ROW(CT2))</f>
        <v>0</v>
      </c>
      <c r="CV68" cm="1">
        <f t="array" ref="CV68">INDEX(Capacity!$C$10:$Q$109,COLUMN(CU2),ROW(CU2))</f>
        <v>0</v>
      </c>
      <c r="CW68" cm="1">
        <f t="array" ref="CW68">INDEX(Capacity!$C$10:$Q$109,COLUMN(CV2),ROW(CV2))</f>
        <v>0</v>
      </c>
    </row>
    <row r="69" spans="1:101" x14ac:dyDescent="0.25">
      <c r="A69" s="2" t="str">
        <f>Setup!A22</f>
        <v>Caseload 3</v>
      </c>
      <c r="B69" cm="1">
        <f t="array" ref="B69">INDEX(Capacity!$C$10:$Q$109,COLUMN(A3),ROW(A3))</f>
        <v>0</v>
      </c>
      <c r="C69" cm="1">
        <f t="array" ref="C69">INDEX(Capacity!$C$10:$Q$109,COLUMN(B3),ROW(B3))</f>
        <v>0</v>
      </c>
      <c r="D69" cm="1">
        <f t="array" ref="D69">INDEX(Capacity!$C$10:$Q$109,COLUMN(C3),ROW(C3))</f>
        <v>0</v>
      </c>
      <c r="E69" cm="1">
        <f t="array" ref="E69">INDEX(Capacity!$C$10:$Q$109,COLUMN(D3),ROW(D3))</f>
        <v>0</v>
      </c>
      <c r="F69" cm="1">
        <f t="array" ref="F69">INDEX(Capacity!$C$10:$Q$109,COLUMN(E3),ROW(E3))</f>
        <v>0</v>
      </c>
      <c r="G69" cm="1">
        <f t="array" ref="G69">INDEX(Capacity!$C$10:$Q$109,COLUMN(F3),ROW(F3))</f>
        <v>0</v>
      </c>
      <c r="H69" cm="1">
        <f t="array" ref="H69">INDEX(Capacity!$C$10:$Q$109,COLUMN(G3),ROW(G3))</f>
        <v>0</v>
      </c>
      <c r="I69" cm="1">
        <f t="array" ref="I69">INDEX(Capacity!$C$10:$Q$109,COLUMN(H3),ROW(H3))</f>
        <v>0</v>
      </c>
      <c r="J69" cm="1">
        <f t="array" ref="J69">INDEX(Capacity!$C$10:$Q$109,COLUMN(I3),ROW(I3))</f>
        <v>0</v>
      </c>
      <c r="K69" cm="1">
        <f t="array" ref="K69">INDEX(Capacity!$C$10:$Q$109,COLUMN(J3),ROW(J3))</f>
        <v>0</v>
      </c>
      <c r="L69" cm="1">
        <f t="array" ref="L69">INDEX(Capacity!$C$10:$Q$109,COLUMN(K3),ROW(K3))</f>
        <v>0</v>
      </c>
      <c r="M69" cm="1">
        <f t="array" ref="M69">INDEX(Capacity!$C$10:$Q$109,COLUMN(L3),ROW(L3))</f>
        <v>0</v>
      </c>
      <c r="N69" cm="1">
        <f t="array" ref="N69">INDEX(Capacity!$C$10:$Q$109,COLUMN(M3),ROW(M3))</f>
        <v>0</v>
      </c>
      <c r="O69" cm="1">
        <f t="array" ref="O69">INDEX(Capacity!$C$10:$Q$109,COLUMN(N3),ROW(N3))</f>
        <v>0</v>
      </c>
      <c r="P69" cm="1">
        <f t="array" ref="P69">INDEX(Capacity!$C$10:$Q$109,COLUMN(O3),ROW(O3))</f>
        <v>0</v>
      </c>
      <c r="Q69" cm="1">
        <f t="array" ref="Q69">INDEX(Capacity!$C$10:$Q$109,COLUMN(P3),ROW(P3))</f>
        <v>0</v>
      </c>
      <c r="R69" cm="1">
        <f t="array" ref="R69">INDEX(Capacity!$C$10:$Q$109,COLUMN(Q3),ROW(Q3))</f>
        <v>0</v>
      </c>
      <c r="S69" cm="1">
        <f t="array" ref="S69">INDEX(Capacity!$C$10:$Q$109,COLUMN(R3),ROW(R3))</f>
        <v>0</v>
      </c>
      <c r="T69" cm="1">
        <f t="array" ref="T69">INDEX(Capacity!$C$10:$Q$109,COLUMN(S3),ROW(S3))</f>
        <v>0</v>
      </c>
      <c r="U69" cm="1">
        <f t="array" ref="U69">INDEX(Capacity!$C$10:$Q$109,COLUMN(T3),ROW(T3))</f>
        <v>0</v>
      </c>
      <c r="V69" cm="1">
        <f t="array" ref="V69">INDEX(Capacity!$C$10:$Q$109,COLUMN(U3),ROW(U3))</f>
        <v>0</v>
      </c>
      <c r="W69" cm="1">
        <f t="array" ref="W69">INDEX(Capacity!$C$10:$Q$109,COLUMN(V3),ROW(V3))</f>
        <v>0</v>
      </c>
      <c r="X69" cm="1">
        <f t="array" ref="X69">INDEX(Capacity!$C$10:$Q$109,COLUMN(W3),ROW(W3))</f>
        <v>0</v>
      </c>
      <c r="Y69" cm="1">
        <f t="array" ref="Y69">INDEX(Capacity!$C$10:$Q$109,COLUMN(X3),ROW(X3))</f>
        <v>0</v>
      </c>
      <c r="Z69" cm="1">
        <f t="array" ref="Z69">INDEX(Capacity!$C$10:$Q$109,COLUMN(Y3),ROW(Y3))</f>
        <v>0</v>
      </c>
      <c r="AA69" cm="1">
        <f t="array" ref="AA69">INDEX(Capacity!$C$10:$Q$109,COLUMN(Z3),ROW(Z3))</f>
        <v>0</v>
      </c>
      <c r="AB69" cm="1">
        <f t="array" ref="AB69">INDEX(Capacity!$C$10:$Q$109,COLUMN(AA3),ROW(AA3))</f>
        <v>0</v>
      </c>
      <c r="AC69" cm="1">
        <f t="array" ref="AC69">INDEX(Capacity!$C$10:$Q$109,COLUMN(AB3),ROW(AB3))</f>
        <v>0</v>
      </c>
      <c r="AD69" cm="1">
        <f t="array" ref="AD69">INDEX(Capacity!$C$10:$Q$109,COLUMN(AC3),ROW(AC3))</f>
        <v>0</v>
      </c>
      <c r="AE69" cm="1">
        <f t="array" ref="AE69">INDEX(Capacity!$C$10:$Q$109,COLUMN(AD3),ROW(AD3))</f>
        <v>0</v>
      </c>
      <c r="AF69" cm="1">
        <f t="array" ref="AF69">INDEX(Capacity!$C$10:$Q$109,COLUMN(AE3),ROW(AE3))</f>
        <v>0</v>
      </c>
      <c r="AG69" cm="1">
        <f t="array" ref="AG69">INDEX(Capacity!$C$10:$Q$109,COLUMN(AF3),ROW(AF3))</f>
        <v>0</v>
      </c>
      <c r="AH69" cm="1">
        <f t="array" ref="AH69">INDEX(Capacity!$C$10:$Q$109,COLUMN(AG3),ROW(AG3))</f>
        <v>0</v>
      </c>
      <c r="AI69" cm="1">
        <f t="array" ref="AI69">INDEX(Capacity!$C$10:$Q$109,COLUMN(AH3),ROW(AH3))</f>
        <v>0</v>
      </c>
      <c r="AJ69" cm="1">
        <f t="array" ref="AJ69">INDEX(Capacity!$C$10:$Q$109,COLUMN(AI3),ROW(AI3))</f>
        <v>0</v>
      </c>
      <c r="AK69" cm="1">
        <f t="array" ref="AK69">INDEX(Capacity!$C$10:$Q$109,COLUMN(AJ3),ROW(AJ3))</f>
        <v>0</v>
      </c>
      <c r="AL69" cm="1">
        <f t="array" ref="AL69">INDEX(Capacity!$C$10:$Q$109,COLUMN(AK3),ROW(AK3))</f>
        <v>0</v>
      </c>
      <c r="AM69" cm="1">
        <f t="array" ref="AM69">INDEX(Capacity!$C$10:$Q$109,COLUMN(AL3),ROW(AL3))</f>
        <v>0</v>
      </c>
      <c r="AN69" cm="1">
        <f t="array" ref="AN69">INDEX(Capacity!$C$10:$Q$109,COLUMN(AM3),ROW(AM3))</f>
        <v>0</v>
      </c>
      <c r="AO69" cm="1">
        <f t="array" ref="AO69">INDEX(Capacity!$C$10:$Q$109,COLUMN(AN3),ROW(AN3))</f>
        <v>0</v>
      </c>
      <c r="AP69" cm="1">
        <f t="array" ref="AP69">INDEX(Capacity!$C$10:$Q$109,COLUMN(AO3),ROW(AO3))</f>
        <v>0</v>
      </c>
      <c r="AQ69" cm="1">
        <f t="array" ref="AQ69">INDEX(Capacity!$C$10:$Q$109,COLUMN(AP3),ROW(AP3))</f>
        <v>0</v>
      </c>
      <c r="AR69" cm="1">
        <f t="array" ref="AR69">INDEX(Capacity!$C$10:$Q$109,COLUMN(AQ3),ROW(AQ3))</f>
        <v>0</v>
      </c>
      <c r="AS69" cm="1">
        <f t="array" ref="AS69">INDEX(Capacity!$C$10:$Q$109,COLUMN(AR3),ROW(AR3))</f>
        <v>0</v>
      </c>
      <c r="AT69" cm="1">
        <f t="array" ref="AT69">INDEX(Capacity!$C$10:$Q$109,COLUMN(AS3),ROW(AS3))</f>
        <v>0</v>
      </c>
      <c r="AU69" cm="1">
        <f t="array" ref="AU69">INDEX(Capacity!$C$10:$Q$109,COLUMN(AT3),ROW(AT3))</f>
        <v>0</v>
      </c>
      <c r="AV69" cm="1">
        <f t="array" ref="AV69">INDEX(Capacity!$C$10:$Q$109,COLUMN(AU3),ROW(AU3))</f>
        <v>0</v>
      </c>
      <c r="AW69" cm="1">
        <f t="array" ref="AW69">INDEX(Capacity!$C$10:$Q$109,COLUMN(AV3),ROW(AV3))</f>
        <v>0</v>
      </c>
      <c r="AX69" cm="1">
        <f t="array" ref="AX69">INDEX(Capacity!$C$10:$Q$109,COLUMN(AW3),ROW(AW3))</f>
        <v>0</v>
      </c>
      <c r="AY69" cm="1">
        <f t="array" ref="AY69">INDEX(Capacity!$C$10:$Q$109,COLUMN(AX3),ROW(AX3))</f>
        <v>0</v>
      </c>
      <c r="AZ69" cm="1">
        <f t="array" ref="AZ69">INDEX(Capacity!$C$10:$Q$109,COLUMN(AY3),ROW(AY3))</f>
        <v>0</v>
      </c>
      <c r="BA69" cm="1">
        <f t="array" ref="BA69">INDEX(Capacity!$C$10:$Q$109,COLUMN(AZ3),ROW(AZ3))</f>
        <v>0</v>
      </c>
      <c r="BB69" cm="1">
        <f t="array" ref="BB69">INDEX(Capacity!$C$10:$Q$109,COLUMN(BA3),ROW(BA3))</f>
        <v>0</v>
      </c>
      <c r="BC69" cm="1">
        <f t="array" ref="BC69">INDEX(Capacity!$C$10:$Q$109,COLUMN(BB3),ROW(BB3))</f>
        <v>0</v>
      </c>
      <c r="BD69" cm="1">
        <f t="array" ref="BD69">INDEX(Capacity!$C$10:$Q$109,COLUMN(BC3),ROW(BC3))</f>
        <v>0</v>
      </c>
      <c r="BE69" cm="1">
        <f t="array" ref="BE69">INDEX(Capacity!$C$10:$Q$109,COLUMN(BD3),ROW(BD3))</f>
        <v>0</v>
      </c>
      <c r="BF69" cm="1">
        <f t="array" ref="BF69">INDEX(Capacity!$C$10:$Q$109,COLUMN(BE3),ROW(BE3))</f>
        <v>0</v>
      </c>
      <c r="BG69" cm="1">
        <f t="array" ref="BG69">INDEX(Capacity!$C$10:$Q$109,COLUMN(BF3),ROW(BF3))</f>
        <v>0</v>
      </c>
      <c r="BH69" cm="1">
        <f t="array" ref="BH69">INDEX(Capacity!$C$10:$Q$109,COLUMN(BG3),ROW(BG3))</f>
        <v>0</v>
      </c>
      <c r="BI69" cm="1">
        <f t="array" ref="BI69">INDEX(Capacity!$C$10:$Q$109,COLUMN(BH3),ROW(BH3))</f>
        <v>0</v>
      </c>
      <c r="BJ69" cm="1">
        <f t="array" ref="BJ69">INDEX(Capacity!$C$10:$Q$109,COLUMN(BI3),ROW(BI3))</f>
        <v>0</v>
      </c>
      <c r="BK69" cm="1">
        <f t="array" ref="BK69">INDEX(Capacity!$C$10:$Q$109,COLUMN(BJ3),ROW(BJ3))</f>
        <v>0</v>
      </c>
      <c r="BL69" cm="1">
        <f t="array" ref="BL69">INDEX(Capacity!$C$10:$Q$109,COLUMN(BK3),ROW(BK3))</f>
        <v>0</v>
      </c>
      <c r="BM69" cm="1">
        <f t="array" ref="BM69">INDEX(Capacity!$C$10:$Q$109,COLUMN(BL3),ROW(BL3))</f>
        <v>0</v>
      </c>
      <c r="BN69" cm="1">
        <f t="array" ref="BN69">INDEX(Capacity!$C$10:$Q$109,COLUMN(BM3),ROW(BM3))</f>
        <v>0</v>
      </c>
      <c r="BO69" cm="1">
        <f t="array" ref="BO69">INDEX(Capacity!$C$10:$Q$109,COLUMN(BN3),ROW(BN3))</f>
        <v>0</v>
      </c>
      <c r="BP69" cm="1">
        <f t="array" ref="BP69">INDEX(Capacity!$C$10:$Q$109,COLUMN(BO3),ROW(BO3))</f>
        <v>0</v>
      </c>
      <c r="BQ69" cm="1">
        <f t="array" ref="BQ69">INDEX(Capacity!$C$10:$Q$109,COLUMN(BP3),ROW(BP3))</f>
        <v>0</v>
      </c>
      <c r="BR69" cm="1">
        <f t="array" ref="BR69">INDEX(Capacity!$C$10:$Q$109,COLUMN(BQ3),ROW(BQ3))</f>
        <v>0</v>
      </c>
      <c r="BS69" cm="1">
        <f t="array" ref="BS69">INDEX(Capacity!$C$10:$Q$109,COLUMN(BR3),ROW(BR3))</f>
        <v>0</v>
      </c>
      <c r="BT69" cm="1">
        <f t="array" ref="BT69">INDEX(Capacity!$C$10:$Q$109,COLUMN(BS3),ROW(BS3))</f>
        <v>0</v>
      </c>
      <c r="BU69" cm="1">
        <f t="array" ref="BU69">INDEX(Capacity!$C$10:$Q$109,COLUMN(BT3),ROW(BT3))</f>
        <v>0</v>
      </c>
      <c r="BV69" cm="1">
        <f t="array" ref="BV69">INDEX(Capacity!$C$10:$Q$109,COLUMN(BU3),ROW(BU3))</f>
        <v>0</v>
      </c>
      <c r="BW69" cm="1">
        <f t="array" ref="BW69">INDEX(Capacity!$C$10:$Q$109,COLUMN(BV3),ROW(BV3))</f>
        <v>0</v>
      </c>
      <c r="BX69" cm="1">
        <f t="array" ref="BX69">INDEX(Capacity!$C$10:$Q$109,COLUMN(BW3),ROW(BW3))</f>
        <v>0</v>
      </c>
      <c r="BY69" cm="1">
        <f t="array" ref="BY69">INDEX(Capacity!$C$10:$Q$109,COLUMN(BX3),ROW(BX3))</f>
        <v>0</v>
      </c>
      <c r="BZ69" cm="1">
        <f t="array" ref="BZ69">INDEX(Capacity!$C$10:$Q$109,COLUMN(BY3),ROW(BY3))</f>
        <v>0</v>
      </c>
      <c r="CA69" cm="1">
        <f t="array" ref="CA69">INDEX(Capacity!$C$10:$Q$109,COLUMN(BZ3),ROW(BZ3))</f>
        <v>0</v>
      </c>
      <c r="CB69" cm="1">
        <f t="array" ref="CB69">INDEX(Capacity!$C$10:$Q$109,COLUMN(CA3),ROW(CA3))</f>
        <v>0</v>
      </c>
      <c r="CC69" cm="1">
        <f t="array" ref="CC69">INDEX(Capacity!$C$10:$Q$109,COLUMN(CB3),ROW(CB3))</f>
        <v>0</v>
      </c>
      <c r="CD69" cm="1">
        <f t="array" ref="CD69">INDEX(Capacity!$C$10:$Q$109,COLUMN(CC3),ROW(CC3))</f>
        <v>0</v>
      </c>
      <c r="CE69" cm="1">
        <f t="array" ref="CE69">INDEX(Capacity!$C$10:$Q$109,COLUMN(CD3),ROW(CD3))</f>
        <v>0</v>
      </c>
      <c r="CF69" cm="1">
        <f t="array" ref="CF69">INDEX(Capacity!$C$10:$Q$109,COLUMN(CE3),ROW(CE3))</f>
        <v>0</v>
      </c>
      <c r="CG69" cm="1">
        <f t="array" ref="CG69">INDEX(Capacity!$C$10:$Q$109,COLUMN(CF3),ROW(CF3))</f>
        <v>0</v>
      </c>
      <c r="CH69" cm="1">
        <f t="array" ref="CH69">INDEX(Capacity!$C$10:$Q$109,COLUMN(CG3),ROW(CG3))</f>
        <v>0</v>
      </c>
      <c r="CI69" cm="1">
        <f t="array" ref="CI69">INDEX(Capacity!$C$10:$Q$109,COLUMN(CH3),ROW(CH3))</f>
        <v>0</v>
      </c>
      <c r="CJ69" cm="1">
        <f t="array" ref="CJ69">INDEX(Capacity!$C$10:$Q$109,COLUMN(CI3),ROW(CI3))</f>
        <v>0</v>
      </c>
      <c r="CK69" cm="1">
        <f t="array" ref="CK69">INDEX(Capacity!$C$10:$Q$109,COLUMN(CJ3),ROW(CJ3))</f>
        <v>0</v>
      </c>
      <c r="CL69" cm="1">
        <f t="array" ref="CL69">INDEX(Capacity!$C$10:$Q$109,COLUMN(CK3),ROW(CK3))</f>
        <v>0</v>
      </c>
      <c r="CM69" cm="1">
        <f t="array" ref="CM69">INDEX(Capacity!$C$10:$Q$109,COLUMN(CL3),ROW(CL3))</f>
        <v>0</v>
      </c>
      <c r="CN69" cm="1">
        <f t="array" ref="CN69">INDEX(Capacity!$C$10:$Q$109,COLUMN(CM3),ROW(CM3))</f>
        <v>0</v>
      </c>
      <c r="CO69" cm="1">
        <f t="array" ref="CO69">INDEX(Capacity!$C$10:$Q$109,COLUMN(CN3),ROW(CN3))</f>
        <v>0</v>
      </c>
      <c r="CP69" cm="1">
        <f t="array" ref="CP69">INDEX(Capacity!$C$10:$Q$109,COLUMN(CO3),ROW(CO3))</f>
        <v>0</v>
      </c>
      <c r="CQ69" cm="1">
        <f t="array" ref="CQ69">INDEX(Capacity!$C$10:$Q$109,COLUMN(CP3),ROW(CP3))</f>
        <v>0</v>
      </c>
      <c r="CR69" cm="1">
        <f t="array" ref="CR69">INDEX(Capacity!$C$10:$Q$109,COLUMN(CQ3),ROW(CQ3))</f>
        <v>0</v>
      </c>
      <c r="CS69" cm="1">
        <f t="array" ref="CS69">INDEX(Capacity!$C$10:$Q$109,COLUMN(CR3),ROW(CR3))</f>
        <v>0</v>
      </c>
      <c r="CT69" cm="1">
        <f t="array" ref="CT69">INDEX(Capacity!$C$10:$Q$109,COLUMN(CS3),ROW(CS3))</f>
        <v>0</v>
      </c>
      <c r="CU69" cm="1">
        <f t="array" ref="CU69">INDEX(Capacity!$C$10:$Q$109,COLUMN(CT3),ROW(CT3))</f>
        <v>0</v>
      </c>
      <c r="CV69" cm="1">
        <f t="array" ref="CV69">INDEX(Capacity!$C$10:$Q$109,COLUMN(CU3),ROW(CU3))</f>
        <v>0</v>
      </c>
      <c r="CW69" cm="1">
        <f t="array" ref="CW69">INDEX(Capacity!$C$10:$Q$109,COLUMN(CV3),ROW(CV3))</f>
        <v>0</v>
      </c>
    </row>
    <row r="70" spans="1:101" x14ac:dyDescent="0.25">
      <c r="A70" s="2" t="str">
        <f>Setup!A23</f>
        <v>Caseload 4</v>
      </c>
      <c r="B70" cm="1">
        <f t="array" ref="B70">INDEX(Capacity!$C$10:$Q$109,COLUMN(A4),ROW(A4))</f>
        <v>0</v>
      </c>
      <c r="C70" cm="1">
        <f t="array" ref="C70">INDEX(Capacity!$C$10:$Q$109,COLUMN(B4),ROW(B4))</f>
        <v>0</v>
      </c>
      <c r="D70" cm="1">
        <f t="array" ref="D70">INDEX(Capacity!$C$10:$Q$109,COLUMN(C4),ROW(C4))</f>
        <v>0</v>
      </c>
      <c r="E70" cm="1">
        <f t="array" ref="E70">INDEX(Capacity!$C$10:$Q$109,COLUMN(D4),ROW(D4))</f>
        <v>0</v>
      </c>
      <c r="F70" cm="1">
        <f t="array" ref="F70">INDEX(Capacity!$C$10:$Q$109,COLUMN(E4),ROW(E4))</f>
        <v>0</v>
      </c>
      <c r="G70" cm="1">
        <f t="array" ref="G70">INDEX(Capacity!$C$10:$Q$109,COLUMN(F4),ROW(F4))</f>
        <v>0</v>
      </c>
      <c r="H70" cm="1">
        <f t="array" ref="H70">INDEX(Capacity!$C$10:$Q$109,COLUMN(G4),ROW(G4))</f>
        <v>0</v>
      </c>
      <c r="I70" cm="1">
        <f t="array" ref="I70">INDEX(Capacity!$C$10:$Q$109,COLUMN(H4),ROW(H4))</f>
        <v>0</v>
      </c>
      <c r="J70" cm="1">
        <f t="array" ref="J70">INDEX(Capacity!$C$10:$Q$109,COLUMN(I4),ROW(I4))</f>
        <v>0</v>
      </c>
      <c r="K70" cm="1">
        <f t="array" ref="K70">INDEX(Capacity!$C$10:$Q$109,COLUMN(J4),ROW(J4))</f>
        <v>0</v>
      </c>
      <c r="L70" cm="1">
        <f t="array" ref="L70">INDEX(Capacity!$C$10:$Q$109,COLUMN(K4),ROW(K4))</f>
        <v>0</v>
      </c>
      <c r="M70" cm="1">
        <f t="array" ref="M70">INDEX(Capacity!$C$10:$Q$109,COLUMN(L4),ROW(L4))</f>
        <v>0</v>
      </c>
      <c r="N70" cm="1">
        <f t="array" ref="N70">INDEX(Capacity!$C$10:$Q$109,COLUMN(M4),ROW(M4))</f>
        <v>0</v>
      </c>
      <c r="O70" cm="1">
        <f t="array" ref="O70">INDEX(Capacity!$C$10:$Q$109,COLUMN(N4),ROW(N4))</f>
        <v>0</v>
      </c>
      <c r="P70" cm="1">
        <f t="array" ref="P70">INDEX(Capacity!$C$10:$Q$109,COLUMN(O4),ROW(O4))</f>
        <v>0</v>
      </c>
      <c r="Q70" cm="1">
        <f t="array" ref="Q70">INDEX(Capacity!$C$10:$Q$109,COLUMN(P4),ROW(P4))</f>
        <v>0</v>
      </c>
      <c r="R70" cm="1">
        <f t="array" ref="R70">INDEX(Capacity!$C$10:$Q$109,COLUMN(Q4),ROW(Q4))</f>
        <v>0</v>
      </c>
      <c r="S70" cm="1">
        <f t="array" ref="S70">INDEX(Capacity!$C$10:$Q$109,COLUMN(R4),ROW(R4))</f>
        <v>0</v>
      </c>
      <c r="T70" cm="1">
        <f t="array" ref="T70">INDEX(Capacity!$C$10:$Q$109,COLUMN(S4),ROW(S4))</f>
        <v>0</v>
      </c>
      <c r="U70" cm="1">
        <f t="array" ref="U70">INDEX(Capacity!$C$10:$Q$109,COLUMN(T4),ROW(T4))</f>
        <v>0</v>
      </c>
      <c r="V70" cm="1">
        <f t="array" ref="V70">INDEX(Capacity!$C$10:$Q$109,COLUMN(U4),ROW(U4))</f>
        <v>0</v>
      </c>
      <c r="W70" cm="1">
        <f t="array" ref="W70">INDEX(Capacity!$C$10:$Q$109,COLUMN(V4),ROW(V4))</f>
        <v>0</v>
      </c>
      <c r="X70" cm="1">
        <f t="array" ref="X70">INDEX(Capacity!$C$10:$Q$109,COLUMN(W4),ROW(W4))</f>
        <v>0</v>
      </c>
      <c r="Y70" cm="1">
        <f t="array" ref="Y70">INDEX(Capacity!$C$10:$Q$109,COLUMN(X4),ROW(X4))</f>
        <v>0</v>
      </c>
      <c r="Z70" cm="1">
        <f t="array" ref="Z70">INDEX(Capacity!$C$10:$Q$109,COLUMN(Y4),ROW(Y4))</f>
        <v>0</v>
      </c>
      <c r="AA70" cm="1">
        <f t="array" ref="AA70">INDEX(Capacity!$C$10:$Q$109,COLUMN(Z4),ROW(Z4))</f>
        <v>0</v>
      </c>
      <c r="AB70" cm="1">
        <f t="array" ref="AB70">INDEX(Capacity!$C$10:$Q$109,COLUMN(AA4),ROW(AA4))</f>
        <v>0</v>
      </c>
      <c r="AC70" cm="1">
        <f t="array" ref="AC70">INDEX(Capacity!$C$10:$Q$109,COLUMN(AB4),ROW(AB4))</f>
        <v>0</v>
      </c>
      <c r="AD70" cm="1">
        <f t="array" ref="AD70">INDEX(Capacity!$C$10:$Q$109,COLUMN(AC4),ROW(AC4))</f>
        <v>0</v>
      </c>
      <c r="AE70" cm="1">
        <f t="array" ref="AE70">INDEX(Capacity!$C$10:$Q$109,COLUMN(AD4),ROW(AD4))</f>
        <v>0</v>
      </c>
      <c r="AF70" cm="1">
        <f t="array" ref="AF70">INDEX(Capacity!$C$10:$Q$109,COLUMN(AE4),ROW(AE4))</f>
        <v>0</v>
      </c>
      <c r="AG70" cm="1">
        <f t="array" ref="AG70">INDEX(Capacity!$C$10:$Q$109,COLUMN(AF4),ROW(AF4))</f>
        <v>0</v>
      </c>
      <c r="AH70" cm="1">
        <f t="array" ref="AH70">INDEX(Capacity!$C$10:$Q$109,COLUMN(AG4),ROW(AG4))</f>
        <v>0</v>
      </c>
      <c r="AI70" cm="1">
        <f t="array" ref="AI70">INDEX(Capacity!$C$10:$Q$109,COLUMN(AH4),ROW(AH4))</f>
        <v>0</v>
      </c>
      <c r="AJ70" cm="1">
        <f t="array" ref="AJ70">INDEX(Capacity!$C$10:$Q$109,COLUMN(AI4),ROW(AI4))</f>
        <v>0</v>
      </c>
      <c r="AK70" cm="1">
        <f t="array" ref="AK70">INDEX(Capacity!$C$10:$Q$109,COLUMN(AJ4),ROW(AJ4))</f>
        <v>0</v>
      </c>
      <c r="AL70" cm="1">
        <f t="array" ref="AL70">INDEX(Capacity!$C$10:$Q$109,COLUMN(AK4),ROW(AK4))</f>
        <v>0</v>
      </c>
      <c r="AM70" cm="1">
        <f t="array" ref="AM70">INDEX(Capacity!$C$10:$Q$109,COLUMN(AL4),ROW(AL4))</f>
        <v>0</v>
      </c>
      <c r="AN70" cm="1">
        <f t="array" ref="AN70">INDEX(Capacity!$C$10:$Q$109,COLUMN(AM4),ROW(AM4))</f>
        <v>0</v>
      </c>
      <c r="AO70" cm="1">
        <f t="array" ref="AO70">INDEX(Capacity!$C$10:$Q$109,COLUMN(AN4),ROW(AN4))</f>
        <v>0</v>
      </c>
      <c r="AP70" cm="1">
        <f t="array" ref="AP70">INDEX(Capacity!$C$10:$Q$109,COLUMN(AO4),ROW(AO4))</f>
        <v>0</v>
      </c>
      <c r="AQ70" cm="1">
        <f t="array" ref="AQ70">INDEX(Capacity!$C$10:$Q$109,COLUMN(AP4),ROW(AP4))</f>
        <v>0</v>
      </c>
      <c r="AR70" cm="1">
        <f t="array" ref="AR70">INDEX(Capacity!$C$10:$Q$109,COLUMN(AQ4),ROW(AQ4))</f>
        <v>0</v>
      </c>
      <c r="AS70" cm="1">
        <f t="array" ref="AS70">INDEX(Capacity!$C$10:$Q$109,COLUMN(AR4),ROW(AR4))</f>
        <v>0</v>
      </c>
      <c r="AT70" cm="1">
        <f t="array" ref="AT70">INDEX(Capacity!$C$10:$Q$109,COLUMN(AS4),ROW(AS4))</f>
        <v>0</v>
      </c>
      <c r="AU70" cm="1">
        <f t="array" ref="AU70">INDEX(Capacity!$C$10:$Q$109,COLUMN(AT4),ROW(AT4))</f>
        <v>0</v>
      </c>
      <c r="AV70" cm="1">
        <f t="array" ref="AV70">INDEX(Capacity!$C$10:$Q$109,COLUMN(AU4),ROW(AU4))</f>
        <v>0</v>
      </c>
      <c r="AW70" cm="1">
        <f t="array" ref="AW70">INDEX(Capacity!$C$10:$Q$109,COLUMN(AV4),ROW(AV4))</f>
        <v>0</v>
      </c>
      <c r="AX70" cm="1">
        <f t="array" ref="AX70">INDEX(Capacity!$C$10:$Q$109,COLUMN(AW4),ROW(AW4))</f>
        <v>0</v>
      </c>
      <c r="AY70" cm="1">
        <f t="array" ref="AY70">INDEX(Capacity!$C$10:$Q$109,COLUMN(AX4),ROW(AX4))</f>
        <v>0</v>
      </c>
      <c r="AZ70" cm="1">
        <f t="array" ref="AZ70">INDEX(Capacity!$C$10:$Q$109,COLUMN(AY4),ROW(AY4))</f>
        <v>0</v>
      </c>
      <c r="BA70" cm="1">
        <f t="array" ref="BA70">INDEX(Capacity!$C$10:$Q$109,COLUMN(AZ4),ROW(AZ4))</f>
        <v>0</v>
      </c>
      <c r="BB70" cm="1">
        <f t="array" ref="BB70">INDEX(Capacity!$C$10:$Q$109,COLUMN(BA4),ROW(BA4))</f>
        <v>0</v>
      </c>
      <c r="BC70" cm="1">
        <f t="array" ref="BC70">INDEX(Capacity!$C$10:$Q$109,COLUMN(BB4),ROW(BB4))</f>
        <v>0</v>
      </c>
      <c r="BD70" cm="1">
        <f t="array" ref="BD70">INDEX(Capacity!$C$10:$Q$109,COLUMN(BC4),ROW(BC4))</f>
        <v>0</v>
      </c>
      <c r="BE70" cm="1">
        <f t="array" ref="BE70">INDEX(Capacity!$C$10:$Q$109,COLUMN(BD4),ROW(BD4))</f>
        <v>0</v>
      </c>
      <c r="BF70" cm="1">
        <f t="array" ref="BF70">INDEX(Capacity!$C$10:$Q$109,COLUMN(BE4),ROW(BE4))</f>
        <v>0</v>
      </c>
      <c r="BG70" cm="1">
        <f t="array" ref="BG70">INDEX(Capacity!$C$10:$Q$109,COLUMN(BF4),ROW(BF4))</f>
        <v>0</v>
      </c>
      <c r="BH70" cm="1">
        <f t="array" ref="BH70">INDEX(Capacity!$C$10:$Q$109,COLUMN(BG4),ROW(BG4))</f>
        <v>0</v>
      </c>
      <c r="BI70" cm="1">
        <f t="array" ref="BI70">INDEX(Capacity!$C$10:$Q$109,COLUMN(BH4),ROW(BH4))</f>
        <v>0</v>
      </c>
      <c r="BJ70" cm="1">
        <f t="array" ref="BJ70">INDEX(Capacity!$C$10:$Q$109,COLUMN(BI4),ROW(BI4))</f>
        <v>0</v>
      </c>
      <c r="BK70" cm="1">
        <f t="array" ref="BK70">INDEX(Capacity!$C$10:$Q$109,COLUMN(BJ4),ROW(BJ4))</f>
        <v>0</v>
      </c>
      <c r="BL70" cm="1">
        <f t="array" ref="BL70">INDEX(Capacity!$C$10:$Q$109,COLUMN(BK4),ROW(BK4))</f>
        <v>0</v>
      </c>
      <c r="BM70" cm="1">
        <f t="array" ref="BM70">INDEX(Capacity!$C$10:$Q$109,COLUMN(BL4),ROW(BL4))</f>
        <v>0</v>
      </c>
      <c r="BN70" cm="1">
        <f t="array" ref="BN70">INDEX(Capacity!$C$10:$Q$109,COLUMN(BM4),ROW(BM4))</f>
        <v>0</v>
      </c>
      <c r="BO70" cm="1">
        <f t="array" ref="BO70">INDEX(Capacity!$C$10:$Q$109,COLUMN(BN4),ROW(BN4))</f>
        <v>0</v>
      </c>
      <c r="BP70" cm="1">
        <f t="array" ref="BP70">INDEX(Capacity!$C$10:$Q$109,COLUMN(BO4),ROW(BO4))</f>
        <v>0</v>
      </c>
      <c r="BQ70" cm="1">
        <f t="array" ref="BQ70">INDEX(Capacity!$C$10:$Q$109,COLUMN(BP4),ROW(BP4))</f>
        <v>0</v>
      </c>
      <c r="BR70" cm="1">
        <f t="array" ref="BR70">INDEX(Capacity!$C$10:$Q$109,COLUMN(BQ4),ROW(BQ4))</f>
        <v>0</v>
      </c>
      <c r="BS70" cm="1">
        <f t="array" ref="BS70">INDEX(Capacity!$C$10:$Q$109,COLUMN(BR4),ROW(BR4))</f>
        <v>0</v>
      </c>
      <c r="BT70" cm="1">
        <f t="array" ref="BT70">INDEX(Capacity!$C$10:$Q$109,COLUMN(BS4),ROW(BS4))</f>
        <v>0</v>
      </c>
      <c r="BU70" cm="1">
        <f t="array" ref="BU70">INDEX(Capacity!$C$10:$Q$109,COLUMN(BT4),ROW(BT4))</f>
        <v>0</v>
      </c>
      <c r="BV70" cm="1">
        <f t="array" ref="BV70">INDEX(Capacity!$C$10:$Q$109,COLUMN(BU4),ROW(BU4))</f>
        <v>0</v>
      </c>
      <c r="BW70" cm="1">
        <f t="array" ref="BW70">INDEX(Capacity!$C$10:$Q$109,COLUMN(BV4),ROW(BV4))</f>
        <v>0</v>
      </c>
      <c r="BX70" cm="1">
        <f t="array" ref="BX70">INDEX(Capacity!$C$10:$Q$109,COLUMN(BW4),ROW(BW4))</f>
        <v>0</v>
      </c>
      <c r="BY70" cm="1">
        <f t="array" ref="BY70">INDEX(Capacity!$C$10:$Q$109,COLUMN(BX4),ROW(BX4))</f>
        <v>0</v>
      </c>
      <c r="BZ70" cm="1">
        <f t="array" ref="BZ70">INDEX(Capacity!$C$10:$Q$109,COLUMN(BY4),ROW(BY4))</f>
        <v>0</v>
      </c>
      <c r="CA70" cm="1">
        <f t="array" ref="CA70">INDEX(Capacity!$C$10:$Q$109,COLUMN(BZ4),ROW(BZ4))</f>
        <v>0</v>
      </c>
      <c r="CB70" cm="1">
        <f t="array" ref="CB70">INDEX(Capacity!$C$10:$Q$109,COLUMN(CA4),ROW(CA4))</f>
        <v>0</v>
      </c>
      <c r="CC70" cm="1">
        <f t="array" ref="CC70">INDEX(Capacity!$C$10:$Q$109,COLUMN(CB4),ROW(CB4))</f>
        <v>0</v>
      </c>
      <c r="CD70" cm="1">
        <f t="array" ref="CD70">INDEX(Capacity!$C$10:$Q$109,COLUMN(CC4),ROW(CC4))</f>
        <v>0</v>
      </c>
      <c r="CE70" cm="1">
        <f t="array" ref="CE70">INDEX(Capacity!$C$10:$Q$109,COLUMN(CD4),ROW(CD4))</f>
        <v>0</v>
      </c>
      <c r="CF70" cm="1">
        <f t="array" ref="CF70">INDEX(Capacity!$C$10:$Q$109,COLUMN(CE4),ROW(CE4))</f>
        <v>0</v>
      </c>
      <c r="CG70" cm="1">
        <f t="array" ref="CG70">INDEX(Capacity!$C$10:$Q$109,COLUMN(CF4),ROW(CF4))</f>
        <v>0</v>
      </c>
      <c r="CH70" cm="1">
        <f t="array" ref="CH70">INDEX(Capacity!$C$10:$Q$109,COLUMN(CG4),ROW(CG4))</f>
        <v>0</v>
      </c>
      <c r="CI70" cm="1">
        <f t="array" ref="CI70">INDEX(Capacity!$C$10:$Q$109,COLUMN(CH4),ROW(CH4))</f>
        <v>0</v>
      </c>
      <c r="CJ70" cm="1">
        <f t="array" ref="CJ70">INDEX(Capacity!$C$10:$Q$109,COLUMN(CI4),ROW(CI4))</f>
        <v>0</v>
      </c>
      <c r="CK70" cm="1">
        <f t="array" ref="CK70">INDEX(Capacity!$C$10:$Q$109,COLUMN(CJ4),ROW(CJ4))</f>
        <v>0</v>
      </c>
      <c r="CL70" cm="1">
        <f t="array" ref="CL70">INDEX(Capacity!$C$10:$Q$109,COLUMN(CK4),ROW(CK4))</f>
        <v>0</v>
      </c>
      <c r="CM70" cm="1">
        <f t="array" ref="CM70">INDEX(Capacity!$C$10:$Q$109,COLUMN(CL4),ROW(CL4))</f>
        <v>0</v>
      </c>
      <c r="CN70" cm="1">
        <f t="array" ref="CN70">INDEX(Capacity!$C$10:$Q$109,COLUMN(CM4),ROW(CM4))</f>
        <v>0</v>
      </c>
      <c r="CO70" cm="1">
        <f t="array" ref="CO70">INDEX(Capacity!$C$10:$Q$109,COLUMN(CN4),ROW(CN4))</f>
        <v>0</v>
      </c>
      <c r="CP70" cm="1">
        <f t="array" ref="CP70">INDEX(Capacity!$C$10:$Q$109,COLUMN(CO4),ROW(CO4))</f>
        <v>0</v>
      </c>
      <c r="CQ70" cm="1">
        <f t="array" ref="CQ70">INDEX(Capacity!$C$10:$Q$109,COLUMN(CP4),ROW(CP4))</f>
        <v>0</v>
      </c>
      <c r="CR70" cm="1">
        <f t="array" ref="CR70">INDEX(Capacity!$C$10:$Q$109,COLUMN(CQ4),ROW(CQ4))</f>
        <v>0</v>
      </c>
      <c r="CS70" cm="1">
        <f t="array" ref="CS70">INDEX(Capacity!$C$10:$Q$109,COLUMN(CR4),ROW(CR4))</f>
        <v>0</v>
      </c>
      <c r="CT70" cm="1">
        <f t="array" ref="CT70">INDEX(Capacity!$C$10:$Q$109,COLUMN(CS4),ROW(CS4))</f>
        <v>0</v>
      </c>
      <c r="CU70" cm="1">
        <f t="array" ref="CU70">INDEX(Capacity!$C$10:$Q$109,COLUMN(CT4),ROW(CT4))</f>
        <v>0</v>
      </c>
      <c r="CV70" cm="1">
        <f t="array" ref="CV70">INDEX(Capacity!$C$10:$Q$109,COLUMN(CU4),ROW(CU4))</f>
        <v>0</v>
      </c>
      <c r="CW70" cm="1">
        <f t="array" ref="CW70">INDEX(Capacity!$C$10:$Q$109,COLUMN(CV4),ROW(CV4))</f>
        <v>0</v>
      </c>
    </row>
    <row r="71" spans="1:101" x14ac:dyDescent="0.25">
      <c r="A71" s="2" t="str">
        <f>Setup!A24</f>
        <v>Caseload 5</v>
      </c>
      <c r="B71" cm="1">
        <f t="array" ref="B71">INDEX(Capacity!$C$10:$Q$109,COLUMN(A5),ROW(A5))</f>
        <v>0</v>
      </c>
      <c r="C71" cm="1">
        <f t="array" ref="C71">INDEX(Capacity!$C$10:$Q$109,COLUMN(B5),ROW(B5))</f>
        <v>0</v>
      </c>
      <c r="D71" cm="1">
        <f t="array" ref="D71">INDEX(Capacity!$C$10:$Q$109,COLUMN(C5),ROW(C5))</f>
        <v>0</v>
      </c>
      <c r="E71" cm="1">
        <f t="array" ref="E71">INDEX(Capacity!$C$10:$Q$109,COLUMN(D5),ROW(D5))</f>
        <v>0</v>
      </c>
      <c r="F71" cm="1">
        <f t="array" ref="F71">INDEX(Capacity!$C$10:$Q$109,COLUMN(E5),ROW(E5))</f>
        <v>0</v>
      </c>
      <c r="G71" cm="1">
        <f t="array" ref="G71">INDEX(Capacity!$C$10:$Q$109,COLUMN(F5),ROW(F5))</f>
        <v>0</v>
      </c>
      <c r="H71" cm="1">
        <f t="array" ref="H71">INDEX(Capacity!$C$10:$Q$109,COLUMN(G5),ROW(G5))</f>
        <v>0</v>
      </c>
      <c r="I71" cm="1">
        <f t="array" ref="I71">INDEX(Capacity!$C$10:$Q$109,COLUMN(H5),ROW(H5))</f>
        <v>0</v>
      </c>
      <c r="J71" cm="1">
        <f t="array" ref="J71">INDEX(Capacity!$C$10:$Q$109,COLUMN(I5),ROW(I5))</f>
        <v>0</v>
      </c>
      <c r="K71" cm="1">
        <f t="array" ref="K71">INDEX(Capacity!$C$10:$Q$109,COLUMN(J5),ROW(J5))</f>
        <v>0</v>
      </c>
      <c r="L71" cm="1">
        <f t="array" ref="L71">INDEX(Capacity!$C$10:$Q$109,COLUMN(K5),ROW(K5))</f>
        <v>0</v>
      </c>
      <c r="M71" cm="1">
        <f t="array" ref="M71">INDEX(Capacity!$C$10:$Q$109,COLUMN(L5),ROW(L5))</f>
        <v>0</v>
      </c>
      <c r="N71" cm="1">
        <f t="array" ref="N71">INDEX(Capacity!$C$10:$Q$109,COLUMN(M5),ROW(M5))</f>
        <v>0</v>
      </c>
      <c r="O71" cm="1">
        <f t="array" ref="O71">INDEX(Capacity!$C$10:$Q$109,COLUMN(N5),ROW(N5))</f>
        <v>0</v>
      </c>
      <c r="P71" cm="1">
        <f t="array" ref="P71">INDEX(Capacity!$C$10:$Q$109,COLUMN(O5),ROW(O5))</f>
        <v>0</v>
      </c>
      <c r="Q71" cm="1">
        <f t="array" ref="Q71">INDEX(Capacity!$C$10:$Q$109,COLUMN(P5),ROW(P5))</f>
        <v>0</v>
      </c>
      <c r="R71" cm="1">
        <f t="array" ref="R71">INDEX(Capacity!$C$10:$Q$109,COLUMN(Q5),ROW(Q5))</f>
        <v>0</v>
      </c>
      <c r="S71" cm="1">
        <f t="array" ref="S71">INDEX(Capacity!$C$10:$Q$109,COLUMN(R5),ROW(R5))</f>
        <v>0</v>
      </c>
      <c r="T71" cm="1">
        <f t="array" ref="T71">INDEX(Capacity!$C$10:$Q$109,COLUMN(S5),ROW(S5))</f>
        <v>0</v>
      </c>
      <c r="U71" cm="1">
        <f t="array" ref="U71">INDEX(Capacity!$C$10:$Q$109,COLUMN(T5),ROW(T5))</f>
        <v>0</v>
      </c>
      <c r="V71" cm="1">
        <f t="array" ref="V71">INDEX(Capacity!$C$10:$Q$109,COLUMN(U5),ROW(U5))</f>
        <v>0</v>
      </c>
      <c r="W71" cm="1">
        <f t="array" ref="W71">INDEX(Capacity!$C$10:$Q$109,COLUMN(V5),ROW(V5))</f>
        <v>0</v>
      </c>
      <c r="X71" cm="1">
        <f t="array" ref="X71">INDEX(Capacity!$C$10:$Q$109,COLUMN(W5),ROW(W5))</f>
        <v>0</v>
      </c>
      <c r="Y71" cm="1">
        <f t="array" ref="Y71">INDEX(Capacity!$C$10:$Q$109,COLUMN(X5),ROW(X5))</f>
        <v>0</v>
      </c>
      <c r="Z71" cm="1">
        <f t="array" ref="Z71">INDEX(Capacity!$C$10:$Q$109,COLUMN(Y5),ROW(Y5))</f>
        <v>0</v>
      </c>
      <c r="AA71" cm="1">
        <f t="array" ref="AA71">INDEX(Capacity!$C$10:$Q$109,COLUMN(Z5),ROW(Z5))</f>
        <v>0</v>
      </c>
      <c r="AB71" cm="1">
        <f t="array" ref="AB71">INDEX(Capacity!$C$10:$Q$109,COLUMN(AA5),ROW(AA5))</f>
        <v>0</v>
      </c>
      <c r="AC71" cm="1">
        <f t="array" ref="AC71">INDEX(Capacity!$C$10:$Q$109,COLUMN(AB5),ROW(AB5))</f>
        <v>0</v>
      </c>
      <c r="AD71" cm="1">
        <f t="array" ref="AD71">INDEX(Capacity!$C$10:$Q$109,COLUMN(AC5),ROW(AC5))</f>
        <v>0</v>
      </c>
      <c r="AE71" cm="1">
        <f t="array" ref="AE71">INDEX(Capacity!$C$10:$Q$109,COLUMN(AD5),ROW(AD5))</f>
        <v>0</v>
      </c>
      <c r="AF71" cm="1">
        <f t="array" ref="AF71">INDEX(Capacity!$C$10:$Q$109,COLUMN(AE5),ROW(AE5))</f>
        <v>0</v>
      </c>
      <c r="AG71" cm="1">
        <f t="array" ref="AG71">INDEX(Capacity!$C$10:$Q$109,COLUMN(AF5),ROW(AF5))</f>
        <v>0</v>
      </c>
      <c r="AH71" cm="1">
        <f t="array" ref="AH71">INDEX(Capacity!$C$10:$Q$109,COLUMN(AG5),ROW(AG5))</f>
        <v>0</v>
      </c>
      <c r="AI71" cm="1">
        <f t="array" ref="AI71">INDEX(Capacity!$C$10:$Q$109,COLUMN(AH5),ROW(AH5))</f>
        <v>0</v>
      </c>
      <c r="AJ71" cm="1">
        <f t="array" ref="AJ71">INDEX(Capacity!$C$10:$Q$109,COLUMN(AI5),ROW(AI5))</f>
        <v>0</v>
      </c>
      <c r="AK71" cm="1">
        <f t="array" ref="AK71">INDEX(Capacity!$C$10:$Q$109,COLUMN(AJ5),ROW(AJ5))</f>
        <v>0</v>
      </c>
      <c r="AL71" cm="1">
        <f t="array" ref="AL71">INDEX(Capacity!$C$10:$Q$109,COLUMN(AK5),ROW(AK5))</f>
        <v>0</v>
      </c>
      <c r="AM71" cm="1">
        <f t="array" ref="AM71">INDEX(Capacity!$C$10:$Q$109,COLUMN(AL5),ROW(AL5))</f>
        <v>0</v>
      </c>
      <c r="AN71" cm="1">
        <f t="array" ref="AN71">INDEX(Capacity!$C$10:$Q$109,COLUMN(AM5),ROW(AM5))</f>
        <v>0</v>
      </c>
      <c r="AO71" cm="1">
        <f t="array" ref="AO71">INDEX(Capacity!$C$10:$Q$109,COLUMN(AN5),ROW(AN5))</f>
        <v>0</v>
      </c>
      <c r="AP71" cm="1">
        <f t="array" ref="AP71">INDEX(Capacity!$C$10:$Q$109,COLUMN(AO5),ROW(AO5))</f>
        <v>0</v>
      </c>
      <c r="AQ71" cm="1">
        <f t="array" ref="AQ71">INDEX(Capacity!$C$10:$Q$109,COLUMN(AP5),ROW(AP5))</f>
        <v>0</v>
      </c>
      <c r="AR71" cm="1">
        <f t="array" ref="AR71">INDEX(Capacity!$C$10:$Q$109,COLUMN(AQ5),ROW(AQ5))</f>
        <v>0</v>
      </c>
      <c r="AS71" cm="1">
        <f t="array" ref="AS71">INDEX(Capacity!$C$10:$Q$109,COLUMN(AR5),ROW(AR5))</f>
        <v>0</v>
      </c>
      <c r="AT71" cm="1">
        <f t="array" ref="AT71">INDEX(Capacity!$C$10:$Q$109,COLUMN(AS5),ROW(AS5))</f>
        <v>0</v>
      </c>
      <c r="AU71" cm="1">
        <f t="array" ref="AU71">INDEX(Capacity!$C$10:$Q$109,COLUMN(AT5),ROW(AT5))</f>
        <v>0</v>
      </c>
      <c r="AV71" cm="1">
        <f t="array" ref="AV71">INDEX(Capacity!$C$10:$Q$109,COLUMN(AU5),ROW(AU5))</f>
        <v>0</v>
      </c>
      <c r="AW71" cm="1">
        <f t="array" ref="AW71">INDEX(Capacity!$C$10:$Q$109,COLUMN(AV5),ROW(AV5))</f>
        <v>0</v>
      </c>
      <c r="AX71" cm="1">
        <f t="array" ref="AX71">INDEX(Capacity!$C$10:$Q$109,COLUMN(AW5),ROW(AW5))</f>
        <v>0</v>
      </c>
      <c r="AY71" cm="1">
        <f t="array" ref="AY71">INDEX(Capacity!$C$10:$Q$109,COLUMN(AX5),ROW(AX5))</f>
        <v>0</v>
      </c>
      <c r="AZ71" cm="1">
        <f t="array" ref="AZ71">INDEX(Capacity!$C$10:$Q$109,COLUMN(AY5),ROW(AY5))</f>
        <v>0</v>
      </c>
      <c r="BA71" cm="1">
        <f t="array" ref="BA71">INDEX(Capacity!$C$10:$Q$109,COLUMN(AZ5),ROW(AZ5))</f>
        <v>0</v>
      </c>
      <c r="BB71" cm="1">
        <f t="array" ref="BB71">INDEX(Capacity!$C$10:$Q$109,COLUMN(BA5),ROW(BA5))</f>
        <v>0</v>
      </c>
      <c r="BC71" cm="1">
        <f t="array" ref="BC71">INDEX(Capacity!$C$10:$Q$109,COLUMN(BB5),ROW(BB5))</f>
        <v>0</v>
      </c>
      <c r="BD71" cm="1">
        <f t="array" ref="BD71">INDEX(Capacity!$C$10:$Q$109,COLUMN(BC5),ROW(BC5))</f>
        <v>0</v>
      </c>
      <c r="BE71" cm="1">
        <f t="array" ref="BE71">INDEX(Capacity!$C$10:$Q$109,COLUMN(BD5),ROW(BD5))</f>
        <v>0</v>
      </c>
      <c r="BF71" cm="1">
        <f t="array" ref="BF71">INDEX(Capacity!$C$10:$Q$109,COLUMN(BE5),ROW(BE5))</f>
        <v>0</v>
      </c>
      <c r="BG71" cm="1">
        <f t="array" ref="BG71">INDEX(Capacity!$C$10:$Q$109,COLUMN(BF5),ROW(BF5))</f>
        <v>0</v>
      </c>
      <c r="BH71" cm="1">
        <f t="array" ref="BH71">INDEX(Capacity!$C$10:$Q$109,COLUMN(BG5),ROW(BG5))</f>
        <v>0</v>
      </c>
      <c r="BI71" cm="1">
        <f t="array" ref="BI71">INDEX(Capacity!$C$10:$Q$109,COLUMN(BH5),ROW(BH5))</f>
        <v>0</v>
      </c>
      <c r="BJ71" cm="1">
        <f t="array" ref="BJ71">INDEX(Capacity!$C$10:$Q$109,COLUMN(BI5),ROW(BI5))</f>
        <v>0</v>
      </c>
      <c r="BK71" cm="1">
        <f t="array" ref="BK71">INDEX(Capacity!$C$10:$Q$109,COLUMN(BJ5),ROW(BJ5))</f>
        <v>0</v>
      </c>
      <c r="BL71" cm="1">
        <f t="array" ref="BL71">INDEX(Capacity!$C$10:$Q$109,COLUMN(BK5),ROW(BK5))</f>
        <v>0</v>
      </c>
      <c r="BM71" cm="1">
        <f t="array" ref="BM71">INDEX(Capacity!$C$10:$Q$109,COLUMN(BL5),ROW(BL5))</f>
        <v>0</v>
      </c>
      <c r="BN71" cm="1">
        <f t="array" ref="BN71">INDEX(Capacity!$C$10:$Q$109,COLUMN(BM5),ROW(BM5))</f>
        <v>0</v>
      </c>
      <c r="BO71" cm="1">
        <f t="array" ref="BO71">INDEX(Capacity!$C$10:$Q$109,COLUMN(BN5),ROW(BN5))</f>
        <v>0</v>
      </c>
      <c r="BP71" cm="1">
        <f t="array" ref="BP71">INDEX(Capacity!$C$10:$Q$109,COLUMN(BO5),ROW(BO5))</f>
        <v>0</v>
      </c>
      <c r="BQ71" cm="1">
        <f t="array" ref="BQ71">INDEX(Capacity!$C$10:$Q$109,COLUMN(BP5),ROW(BP5))</f>
        <v>0</v>
      </c>
      <c r="BR71" cm="1">
        <f t="array" ref="BR71">INDEX(Capacity!$C$10:$Q$109,COLUMN(BQ5),ROW(BQ5))</f>
        <v>0</v>
      </c>
      <c r="BS71" cm="1">
        <f t="array" ref="BS71">INDEX(Capacity!$C$10:$Q$109,COLUMN(BR5),ROW(BR5))</f>
        <v>0</v>
      </c>
      <c r="BT71" cm="1">
        <f t="array" ref="BT71">INDEX(Capacity!$C$10:$Q$109,COLUMN(BS5),ROW(BS5))</f>
        <v>0</v>
      </c>
      <c r="BU71" cm="1">
        <f t="array" ref="BU71">INDEX(Capacity!$C$10:$Q$109,COLUMN(BT5),ROW(BT5))</f>
        <v>0</v>
      </c>
      <c r="BV71" cm="1">
        <f t="array" ref="BV71">INDEX(Capacity!$C$10:$Q$109,COLUMN(BU5),ROW(BU5))</f>
        <v>0</v>
      </c>
      <c r="BW71" cm="1">
        <f t="array" ref="BW71">INDEX(Capacity!$C$10:$Q$109,COLUMN(BV5),ROW(BV5))</f>
        <v>0</v>
      </c>
      <c r="BX71" cm="1">
        <f t="array" ref="BX71">INDEX(Capacity!$C$10:$Q$109,COLUMN(BW5),ROW(BW5))</f>
        <v>0</v>
      </c>
      <c r="BY71" cm="1">
        <f t="array" ref="BY71">INDEX(Capacity!$C$10:$Q$109,COLUMN(BX5),ROW(BX5))</f>
        <v>0</v>
      </c>
      <c r="BZ71" cm="1">
        <f t="array" ref="BZ71">INDEX(Capacity!$C$10:$Q$109,COLUMN(BY5),ROW(BY5))</f>
        <v>0</v>
      </c>
      <c r="CA71" cm="1">
        <f t="array" ref="CA71">INDEX(Capacity!$C$10:$Q$109,COLUMN(BZ5),ROW(BZ5))</f>
        <v>0</v>
      </c>
      <c r="CB71" cm="1">
        <f t="array" ref="CB71">INDEX(Capacity!$C$10:$Q$109,COLUMN(CA5),ROW(CA5))</f>
        <v>0</v>
      </c>
      <c r="CC71" cm="1">
        <f t="array" ref="CC71">INDEX(Capacity!$C$10:$Q$109,COLUMN(CB5),ROW(CB5))</f>
        <v>0</v>
      </c>
      <c r="CD71" cm="1">
        <f t="array" ref="CD71">INDEX(Capacity!$C$10:$Q$109,COLUMN(CC5),ROW(CC5))</f>
        <v>0</v>
      </c>
      <c r="CE71" cm="1">
        <f t="array" ref="CE71">INDEX(Capacity!$C$10:$Q$109,COLUMN(CD5),ROW(CD5))</f>
        <v>0</v>
      </c>
      <c r="CF71" cm="1">
        <f t="array" ref="CF71">INDEX(Capacity!$C$10:$Q$109,COLUMN(CE5),ROW(CE5))</f>
        <v>0</v>
      </c>
      <c r="CG71" cm="1">
        <f t="array" ref="CG71">INDEX(Capacity!$C$10:$Q$109,COLUMN(CF5),ROW(CF5))</f>
        <v>0</v>
      </c>
      <c r="CH71" cm="1">
        <f t="array" ref="CH71">INDEX(Capacity!$C$10:$Q$109,COLUMN(CG5),ROW(CG5))</f>
        <v>0</v>
      </c>
      <c r="CI71" cm="1">
        <f t="array" ref="CI71">INDEX(Capacity!$C$10:$Q$109,COLUMN(CH5),ROW(CH5))</f>
        <v>0</v>
      </c>
      <c r="CJ71" cm="1">
        <f t="array" ref="CJ71">INDEX(Capacity!$C$10:$Q$109,COLUMN(CI5),ROW(CI5))</f>
        <v>0</v>
      </c>
      <c r="CK71" cm="1">
        <f t="array" ref="CK71">INDEX(Capacity!$C$10:$Q$109,COLUMN(CJ5),ROW(CJ5))</f>
        <v>0</v>
      </c>
      <c r="CL71" cm="1">
        <f t="array" ref="CL71">INDEX(Capacity!$C$10:$Q$109,COLUMN(CK5),ROW(CK5))</f>
        <v>0</v>
      </c>
      <c r="CM71" cm="1">
        <f t="array" ref="CM71">INDEX(Capacity!$C$10:$Q$109,COLUMN(CL5),ROW(CL5))</f>
        <v>0</v>
      </c>
      <c r="CN71" cm="1">
        <f t="array" ref="CN71">INDEX(Capacity!$C$10:$Q$109,COLUMN(CM5),ROW(CM5))</f>
        <v>0</v>
      </c>
      <c r="CO71" cm="1">
        <f t="array" ref="CO71">INDEX(Capacity!$C$10:$Q$109,COLUMN(CN5),ROW(CN5))</f>
        <v>0</v>
      </c>
      <c r="CP71" cm="1">
        <f t="array" ref="CP71">INDEX(Capacity!$C$10:$Q$109,COLUMN(CO5),ROW(CO5))</f>
        <v>0</v>
      </c>
      <c r="CQ71" cm="1">
        <f t="array" ref="CQ71">INDEX(Capacity!$C$10:$Q$109,COLUMN(CP5),ROW(CP5))</f>
        <v>0</v>
      </c>
      <c r="CR71" cm="1">
        <f t="array" ref="CR71">INDEX(Capacity!$C$10:$Q$109,COLUMN(CQ5),ROW(CQ5))</f>
        <v>0</v>
      </c>
      <c r="CS71" cm="1">
        <f t="array" ref="CS71">INDEX(Capacity!$C$10:$Q$109,COLUMN(CR5),ROW(CR5))</f>
        <v>0</v>
      </c>
      <c r="CT71" cm="1">
        <f t="array" ref="CT71">INDEX(Capacity!$C$10:$Q$109,COLUMN(CS5),ROW(CS5))</f>
        <v>0</v>
      </c>
      <c r="CU71" cm="1">
        <f t="array" ref="CU71">INDEX(Capacity!$C$10:$Q$109,COLUMN(CT5),ROW(CT5))</f>
        <v>0</v>
      </c>
      <c r="CV71" cm="1">
        <f t="array" ref="CV71">INDEX(Capacity!$C$10:$Q$109,COLUMN(CU5),ROW(CU5))</f>
        <v>0</v>
      </c>
      <c r="CW71" cm="1">
        <f t="array" ref="CW71">INDEX(Capacity!$C$10:$Q$109,COLUMN(CV5),ROW(CV5))</f>
        <v>0</v>
      </c>
    </row>
    <row r="72" spans="1:101" x14ac:dyDescent="0.25">
      <c r="A72" s="2" t="str">
        <f>Setup!A25</f>
        <v>Caseload 6</v>
      </c>
      <c r="B72" cm="1">
        <f t="array" ref="B72">INDEX(Capacity!$C$10:$Q$109,COLUMN(A6),ROW(A6))</f>
        <v>0</v>
      </c>
      <c r="C72" cm="1">
        <f t="array" ref="C72">INDEX(Capacity!$C$10:$Q$109,COLUMN(B6),ROW(B6))</f>
        <v>0</v>
      </c>
      <c r="D72" cm="1">
        <f t="array" ref="D72">INDEX(Capacity!$C$10:$Q$109,COLUMN(C6),ROW(C6))</f>
        <v>0</v>
      </c>
      <c r="E72" cm="1">
        <f t="array" ref="E72">INDEX(Capacity!$C$10:$Q$109,COLUMN(D6),ROW(D6))</f>
        <v>0</v>
      </c>
      <c r="F72" cm="1">
        <f t="array" ref="F72">INDEX(Capacity!$C$10:$Q$109,COLUMN(E6),ROW(E6))</f>
        <v>0</v>
      </c>
      <c r="G72" cm="1">
        <f t="array" ref="G72">INDEX(Capacity!$C$10:$Q$109,COLUMN(F6),ROW(F6))</f>
        <v>0</v>
      </c>
      <c r="H72" cm="1">
        <f t="array" ref="H72">INDEX(Capacity!$C$10:$Q$109,COLUMN(G6),ROW(G6))</f>
        <v>0</v>
      </c>
      <c r="I72" cm="1">
        <f t="array" ref="I72">INDEX(Capacity!$C$10:$Q$109,COLUMN(H6),ROW(H6))</f>
        <v>0</v>
      </c>
      <c r="J72" cm="1">
        <f t="array" ref="J72">INDEX(Capacity!$C$10:$Q$109,COLUMN(I6),ROW(I6))</f>
        <v>0</v>
      </c>
      <c r="K72" cm="1">
        <f t="array" ref="K72">INDEX(Capacity!$C$10:$Q$109,COLUMN(J6),ROW(J6))</f>
        <v>0</v>
      </c>
      <c r="L72" cm="1">
        <f t="array" ref="L72">INDEX(Capacity!$C$10:$Q$109,COLUMN(K6),ROW(K6))</f>
        <v>0</v>
      </c>
      <c r="M72" cm="1">
        <f t="array" ref="M72">INDEX(Capacity!$C$10:$Q$109,COLUMN(L6),ROW(L6))</f>
        <v>0</v>
      </c>
      <c r="N72" cm="1">
        <f t="array" ref="N72">INDEX(Capacity!$C$10:$Q$109,COLUMN(M6),ROW(M6))</f>
        <v>0</v>
      </c>
      <c r="O72" cm="1">
        <f t="array" ref="O72">INDEX(Capacity!$C$10:$Q$109,COLUMN(N6),ROW(N6))</f>
        <v>0</v>
      </c>
      <c r="P72" cm="1">
        <f t="array" ref="P72">INDEX(Capacity!$C$10:$Q$109,COLUMN(O6),ROW(O6))</f>
        <v>0</v>
      </c>
      <c r="Q72" cm="1">
        <f t="array" ref="Q72">INDEX(Capacity!$C$10:$Q$109,COLUMN(P6),ROW(P6))</f>
        <v>0</v>
      </c>
      <c r="R72" cm="1">
        <f t="array" ref="R72">INDEX(Capacity!$C$10:$Q$109,COLUMN(Q6),ROW(Q6))</f>
        <v>0</v>
      </c>
      <c r="S72" cm="1">
        <f t="array" ref="S72">INDEX(Capacity!$C$10:$Q$109,COLUMN(R6),ROW(R6))</f>
        <v>0</v>
      </c>
      <c r="T72" cm="1">
        <f t="array" ref="T72">INDEX(Capacity!$C$10:$Q$109,COLUMN(S6),ROW(S6))</f>
        <v>0</v>
      </c>
      <c r="U72" cm="1">
        <f t="array" ref="U72">INDEX(Capacity!$C$10:$Q$109,COLUMN(T6),ROW(T6))</f>
        <v>0</v>
      </c>
      <c r="V72" cm="1">
        <f t="array" ref="V72">INDEX(Capacity!$C$10:$Q$109,COLUMN(U6),ROW(U6))</f>
        <v>0</v>
      </c>
      <c r="W72" cm="1">
        <f t="array" ref="W72">INDEX(Capacity!$C$10:$Q$109,COLUMN(V6),ROW(V6))</f>
        <v>0</v>
      </c>
      <c r="X72" cm="1">
        <f t="array" ref="X72">INDEX(Capacity!$C$10:$Q$109,COLUMN(W6),ROW(W6))</f>
        <v>0</v>
      </c>
      <c r="Y72" cm="1">
        <f t="array" ref="Y72">INDEX(Capacity!$C$10:$Q$109,COLUMN(X6),ROW(X6))</f>
        <v>0</v>
      </c>
      <c r="Z72" cm="1">
        <f t="array" ref="Z72">INDEX(Capacity!$C$10:$Q$109,COLUMN(Y6),ROW(Y6))</f>
        <v>0</v>
      </c>
      <c r="AA72" cm="1">
        <f t="array" ref="AA72">INDEX(Capacity!$C$10:$Q$109,COLUMN(Z6),ROW(Z6))</f>
        <v>0</v>
      </c>
      <c r="AB72" cm="1">
        <f t="array" ref="AB72">INDEX(Capacity!$C$10:$Q$109,COLUMN(AA6),ROW(AA6))</f>
        <v>0</v>
      </c>
      <c r="AC72" cm="1">
        <f t="array" ref="AC72">INDEX(Capacity!$C$10:$Q$109,COLUMN(AB6),ROW(AB6))</f>
        <v>0</v>
      </c>
      <c r="AD72" cm="1">
        <f t="array" ref="AD72">INDEX(Capacity!$C$10:$Q$109,COLUMN(AC6),ROW(AC6))</f>
        <v>0</v>
      </c>
      <c r="AE72" cm="1">
        <f t="array" ref="AE72">INDEX(Capacity!$C$10:$Q$109,COLUMN(AD6),ROW(AD6))</f>
        <v>0</v>
      </c>
      <c r="AF72" cm="1">
        <f t="array" ref="AF72">INDEX(Capacity!$C$10:$Q$109,COLUMN(AE6),ROW(AE6))</f>
        <v>0</v>
      </c>
      <c r="AG72" cm="1">
        <f t="array" ref="AG72">INDEX(Capacity!$C$10:$Q$109,COLUMN(AF6),ROW(AF6))</f>
        <v>0</v>
      </c>
      <c r="AH72" cm="1">
        <f t="array" ref="AH72">INDEX(Capacity!$C$10:$Q$109,COLUMN(AG6),ROW(AG6))</f>
        <v>0</v>
      </c>
      <c r="AI72" cm="1">
        <f t="array" ref="AI72">INDEX(Capacity!$C$10:$Q$109,COLUMN(AH6),ROW(AH6))</f>
        <v>0</v>
      </c>
      <c r="AJ72" cm="1">
        <f t="array" ref="AJ72">INDEX(Capacity!$C$10:$Q$109,COLUMN(AI6),ROW(AI6))</f>
        <v>0</v>
      </c>
      <c r="AK72" cm="1">
        <f t="array" ref="AK72">INDEX(Capacity!$C$10:$Q$109,COLUMN(AJ6),ROW(AJ6))</f>
        <v>0</v>
      </c>
      <c r="AL72" cm="1">
        <f t="array" ref="AL72">INDEX(Capacity!$C$10:$Q$109,COLUMN(AK6),ROW(AK6))</f>
        <v>0</v>
      </c>
      <c r="AM72" cm="1">
        <f t="array" ref="AM72">INDEX(Capacity!$C$10:$Q$109,COLUMN(AL6),ROW(AL6))</f>
        <v>0</v>
      </c>
      <c r="AN72" cm="1">
        <f t="array" ref="AN72">INDEX(Capacity!$C$10:$Q$109,COLUMN(AM6),ROW(AM6))</f>
        <v>0</v>
      </c>
      <c r="AO72" cm="1">
        <f t="array" ref="AO72">INDEX(Capacity!$C$10:$Q$109,COLUMN(AN6),ROW(AN6))</f>
        <v>0</v>
      </c>
      <c r="AP72" cm="1">
        <f t="array" ref="AP72">INDEX(Capacity!$C$10:$Q$109,COLUMN(AO6),ROW(AO6))</f>
        <v>0</v>
      </c>
      <c r="AQ72" cm="1">
        <f t="array" ref="AQ72">INDEX(Capacity!$C$10:$Q$109,COLUMN(AP6),ROW(AP6))</f>
        <v>0</v>
      </c>
      <c r="AR72" cm="1">
        <f t="array" ref="AR72">INDEX(Capacity!$C$10:$Q$109,COLUMN(AQ6),ROW(AQ6))</f>
        <v>0</v>
      </c>
      <c r="AS72" cm="1">
        <f t="array" ref="AS72">INDEX(Capacity!$C$10:$Q$109,COLUMN(AR6),ROW(AR6))</f>
        <v>0</v>
      </c>
      <c r="AT72" cm="1">
        <f t="array" ref="AT72">INDEX(Capacity!$C$10:$Q$109,COLUMN(AS6),ROW(AS6))</f>
        <v>0</v>
      </c>
      <c r="AU72" cm="1">
        <f t="array" ref="AU72">INDEX(Capacity!$C$10:$Q$109,COLUMN(AT6),ROW(AT6))</f>
        <v>0</v>
      </c>
      <c r="AV72" cm="1">
        <f t="array" ref="AV72">INDEX(Capacity!$C$10:$Q$109,COLUMN(AU6),ROW(AU6))</f>
        <v>0</v>
      </c>
      <c r="AW72" cm="1">
        <f t="array" ref="AW72">INDEX(Capacity!$C$10:$Q$109,COLUMN(AV6),ROW(AV6))</f>
        <v>0</v>
      </c>
      <c r="AX72" cm="1">
        <f t="array" ref="AX72">INDEX(Capacity!$C$10:$Q$109,COLUMN(AW6),ROW(AW6))</f>
        <v>0</v>
      </c>
      <c r="AY72" cm="1">
        <f t="array" ref="AY72">INDEX(Capacity!$C$10:$Q$109,COLUMN(AX6),ROW(AX6))</f>
        <v>0</v>
      </c>
      <c r="AZ72" cm="1">
        <f t="array" ref="AZ72">INDEX(Capacity!$C$10:$Q$109,COLUMN(AY6),ROW(AY6))</f>
        <v>0</v>
      </c>
      <c r="BA72" cm="1">
        <f t="array" ref="BA72">INDEX(Capacity!$C$10:$Q$109,COLUMN(AZ6),ROW(AZ6))</f>
        <v>0</v>
      </c>
      <c r="BB72" cm="1">
        <f t="array" ref="BB72">INDEX(Capacity!$C$10:$Q$109,COLUMN(BA6),ROW(BA6))</f>
        <v>0</v>
      </c>
      <c r="BC72" cm="1">
        <f t="array" ref="BC72">INDEX(Capacity!$C$10:$Q$109,COLUMN(BB6),ROW(BB6))</f>
        <v>0</v>
      </c>
      <c r="BD72" cm="1">
        <f t="array" ref="BD72">INDEX(Capacity!$C$10:$Q$109,COLUMN(BC6),ROW(BC6))</f>
        <v>0</v>
      </c>
      <c r="BE72" cm="1">
        <f t="array" ref="BE72">INDEX(Capacity!$C$10:$Q$109,COLUMN(BD6),ROW(BD6))</f>
        <v>0</v>
      </c>
      <c r="BF72" cm="1">
        <f t="array" ref="BF72">INDEX(Capacity!$C$10:$Q$109,COLUMN(BE6),ROW(BE6))</f>
        <v>0</v>
      </c>
      <c r="BG72" cm="1">
        <f t="array" ref="BG72">INDEX(Capacity!$C$10:$Q$109,COLUMN(BF6),ROW(BF6))</f>
        <v>0</v>
      </c>
      <c r="BH72" cm="1">
        <f t="array" ref="BH72">INDEX(Capacity!$C$10:$Q$109,COLUMN(BG6),ROW(BG6))</f>
        <v>0</v>
      </c>
      <c r="BI72" cm="1">
        <f t="array" ref="BI72">INDEX(Capacity!$C$10:$Q$109,COLUMN(BH6),ROW(BH6))</f>
        <v>0</v>
      </c>
      <c r="BJ72" cm="1">
        <f t="array" ref="BJ72">INDEX(Capacity!$C$10:$Q$109,COLUMN(BI6),ROW(BI6))</f>
        <v>0</v>
      </c>
      <c r="BK72" cm="1">
        <f t="array" ref="BK72">INDEX(Capacity!$C$10:$Q$109,COLUMN(BJ6),ROW(BJ6))</f>
        <v>0</v>
      </c>
      <c r="BL72" cm="1">
        <f t="array" ref="BL72">INDEX(Capacity!$C$10:$Q$109,COLUMN(BK6),ROW(BK6))</f>
        <v>0</v>
      </c>
      <c r="BM72" cm="1">
        <f t="array" ref="BM72">INDEX(Capacity!$C$10:$Q$109,COLUMN(BL6),ROW(BL6))</f>
        <v>0</v>
      </c>
      <c r="BN72" cm="1">
        <f t="array" ref="BN72">INDEX(Capacity!$C$10:$Q$109,COLUMN(BM6),ROW(BM6))</f>
        <v>0</v>
      </c>
      <c r="BO72" cm="1">
        <f t="array" ref="BO72">INDEX(Capacity!$C$10:$Q$109,COLUMN(BN6),ROW(BN6))</f>
        <v>0</v>
      </c>
      <c r="BP72" cm="1">
        <f t="array" ref="BP72">INDEX(Capacity!$C$10:$Q$109,COLUMN(BO6),ROW(BO6))</f>
        <v>0</v>
      </c>
      <c r="BQ72" cm="1">
        <f t="array" ref="BQ72">INDEX(Capacity!$C$10:$Q$109,COLUMN(BP6),ROW(BP6))</f>
        <v>0</v>
      </c>
      <c r="BR72" cm="1">
        <f t="array" ref="BR72">INDEX(Capacity!$C$10:$Q$109,COLUMN(BQ6),ROW(BQ6))</f>
        <v>0</v>
      </c>
      <c r="BS72" cm="1">
        <f t="array" ref="BS72">INDEX(Capacity!$C$10:$Q$109,COLUMN(BR6),ROW(BR6))</f>
        <v>0</v>
      </c>
      <c r="BT72" cm="1">
        <f t="array" ref="BT72">INDEX(Capacity!$C$10:$Q$109,COLUMN(BS6),ROW(BS6))</f>
        <v>0</v>
      </c>
      <c r="BU72" cm="1">
        <f t="array" ref="BU72">INDEX(Capacity!$C$10:$Q$109,COLUMN(BT6),ROW(BT6))</f>
        <v>0</v>
      </c>
      <c r="BV72" cm="1">
        <f t="array" ref="BV72">INDEX(Capacity!$C$10:$Q$109,COLUMN(BU6),ROW(BU6))</f>
        <v>0</v>
      </c>
      <c r="BW72" cm="1">
        <f t="array" ref="BW72">INDEX(Capacity!$C$10:$Q$109,COLUMN(BV6),ROW(BV6))</f>
        <v>0</v>
      </c>
      <c r="BX72" cm="1">
        <f t="array" ref="BX72">INDEX(Capacity!$C$10:$Q$109,COLUMN(BW6),ROW(BW6))</f>
        <v>0</v>
      </c>
      <c r="BY72" cm="1">
        <f t="array" ref="BY72">INDEX(Capacity!$C$10:$Q$109,COLUMN(BX6),ROW(BX6))</f>
        <v>0</v>
      </c>
      <c r="BZ72" cm="1">
        <f t="array" ref="BZ72">INDEX(Capacity!$C$10:$Q$109,COLUMN(BY6),ROW(BY6))</f>
        <v>0</v>
      </c>
      <c r="CA72" cm="1">
        <f t="array" ref="CA72">INDEX(Capacity!$C$10:$Q$109,COLUMN(BZ6),ROW(BZ6))</f>
        <v>0</v>
      </c>
      <c r="CB72" cm="1">
        <f t="array" ref="CB72">INDEX(Capacity!$C$10:$Q$109,COLUMN(CA6),ROW(CA6))</f>
        <v>0</v>
      </c>
      <c r="CC72" cm="1">
        <f t="array" ref="CC72">INDEX(Capacity!$C$10:$Q$109,COLUMN(CB6),ROW(CB6))</f>
        <v>0</v>
      </c>
      <c r="CD72" cm="1">
        <f t="array" ref="CD72">INDEX(Capacity!$C$10:$Q$109,COLUMN(CC6),ROW(CC6))</f>
        <v>0</v>
      </c>
      <c r="CE72" cm="1">
        <f t="array" ref="CE72">INDEX(Capacity!$C$10:$Q$109,COLUMN(CD6),ROW(CD6))</f>
        <v>0</v>
      </c>
      <c r="CF72" cm="1">
        <f t="array" ref="CF72">INDEX(Capacity!$C$10:$Q$109,COLUMN(CE6),ROW(CE6))</f>
        <v>0</v>
      </c>
      <c r="CG72" cm="1">
        <f t="array" ref="CG72">INDEX(Capacity!$C$10:$Q$109,COLUMN(CF6),ROW(CF6))</f>
        <v>0</v>
      </c>
      <c r="CH72" cm="1">
        <f t="array" ref="CH72">INDEX(Capacity!$C$10:$Q$109,COLUMN(CG6),ROW(CG6))</f>
        <v>0</v>
      </c>
      <c r="CI72" cm="1">
        <f t="array" ref="CI72">INDEX(Capacity!$C$10:$Q$109,COLUMN(CH6),ROW(CH6))</f>
        <v>0</v>
      </c>
      <c r="CJ72" cm="1">
        <f t="array" ref="CJ72">INDEX(Capacity!$C$10:$Q$109,COLUMN(CI6),ROW(CI6))</f>
        <v>0</v>
      </c>
      <c r="CK72" cm="1">
        <f t="array" ref="CK72">INDEX(Capacity!$C$10:$Q$109,COLUMN(CJ6),ROW(CJ6))</f>
        <v>0</v>
      </c>
      <c r="CL72" cm="1">
        <f t="array" ref="CL72">INDEX(Capacity!$C$10:$Q$109,COLUMN(CK6),ROW(CK6))</f>
        <v>0</v>
      </c>
      <c r="CM72" cm="1">
        <f t="array" ref="CM72">INDEX(Capacity!$C$10:$Q$109,COLUMN(CL6),ROW(CL6))</f>
        <v>0</v>
      </c>
      <c r="CN72" cm="1">
        <f t="array" ref="CN72">INDEX(Capacity!$C$10:$Q$109,COLUMN(CM6),ROW(CM6))</f>
        <v>0</v>
      </c>
      <c r="CO72" cm="1">
        <f t="array" ref="CO72">INDEX(Capacity!$C$10:$Q$109,COLUMN(CN6),ROW(CN6))</f>
        <v>0</v>
      </c>
      <c r="CP72" cm="1">
        <f t="array" ref="CP72">INDEX(Capacity!$C$10:$Q$109,COLUMN(CO6),ROW(CO6))</f>
        <v>0</v>
      </c>
      <c r="CQ72" cm="1">
        <f t="array" ref="CQ72">INDEX(Capacity!$C$10:$Q$109,COLUMN(CP6),ROW(CP6))</f>
        <v>0</v>
      </c>
      <c r="CR72" cm="1">
        <f t="array" ref="CR72">INDEX(Capacity!$C$10:$Q$109,COLUMN(CQ6),ROW(CQ6))</f>
        <v>0</v>
      </c>
      <c r="CS72" cm="1">
        <f t="array" ref="CS72">INDEX(Capacity!$C$10:$Q$109,COLUMN(CR6),ROW(CR6))</f>
        <v>0</v>
      </c>
      <c r="CT72" cm="1">
        <f t="array" ref="CT72">INDEX(Capacity!$C$10:$Q$109,COLUMN(CS6),ROW(CS6))</f>
        <v>0</v>
      </c>
      <c r="CU72" cm="1">
        <f t="array" ref="CU72">INDEX(Capacity!$C$10:$Q$109,COLUMN(CT6),ROW(CT6))</f>
        <v>0</v>
      </c>
      <c r="CV72" cm="1">
        <f t="array" ref="CV72">INDEX(Capacity!$C$10:$Q$109,COLUMN(CU6),ROW(CU6))</f>
        <v>0</v>
      </c>
      <c r="CW72" cm="1">
        <f t="array" ref="CW72">INDEX(Capacity!$C$10:$Q$109,COLUMN(CV6),ROW(CV6))</f>
        <v>0</v>
      </c>
    </row>
    <row r="73" spans="1:101" x14ac:dyDescent="0.25">
      <c r="A73" s="2" t="str">
        <f>Setup!A26</f>
        <v>Caseload 7</v>
      </c>
      <c r="B73" cm="1">
        <f t="array" ref="B73">INDEX(Capacity!$C$10:$Q$109,COLUMN(A7),ROW(A7))</f>
        <v>0</v>
      </c>
      <c r="C73" cm="1">
        <f t="array" ref="C73">INDEX(Capacity!$C$10:$Q$109,COLUMN(B7),ROW(B7))</f>
        <v>0</v>
      </c>
      <c r="D73" cm="1">
        <f t="array" ref="D73">INDEX(Capacity!$C$10:$Q$109,COLUMN(C7),ROW(C7))</f>
        <v>0</v>
      </c>
      <c r="E73" cm="1">
        <f t="array" ref="E73">INDEX(Capacity!$C$10:$Q$109,COLUMN(D7),ROW(D7))</f>
        <v>0</v>
      </c>
      <c r="F73" cm="1">
        <f t="array" ref="F73">INDEX(Capacity!$C$10:$Q$109,COLUMN(E7),ROW(E7))</f>
        <v>0</v>
      </c>
      <c r="G73" cm="1">
        <f t="array" ref="G73">INDEX(Capacity!$C$10:$Q$109,COLUMN(F7),ROW(F7))</f>
        <v>0</v>
      </c>
      <c r="H73" cm="1">
        <f t="array" ref="H73">INDEX(Capacity!$C$10:$Q$109,COLUMN(G7),ROW(G7))</f>
        <v>0</v>
      </c>
      <c r="I73" cm="1">
        <f t="array" ref="I73">INDEX(Capacity!$C$10:$Q$109,COLUMN(H7),ROW(H7))</f>
        <v>0</v>
      </c>
      <c r="J73" cm="1">
        <f t="array" ref="J73">INDEX(Capacity!$C$10:$Q$109,COLUMN(I7),ROW(I7))</f>
        <v>0</v>
      </c>
      <c r="K73" cm="1">
        <f t="array" ref="K73">INDEX(Capacity!$C$10:$Q$109,COLUMN(J7),ROW(J7))</f>
        <v>0</v>
      </c>
      <c r="L73" cm="1">
        <f t="array" ref="L73">INDEX(Capacity!$C$10:$Q$109,COLUMN(K7),ROW(K7))</f>
        <v>0</v>
      </c>
      <c r="M73" cm="1">
        <f t="array" ref="M73">INDEX(Capacity!$C$10:$Q$109,COLUMN(L7),ROW(L7))</f>
        <v>0</v>
      </c>
      <c r="N73" cm="1">
        <f t="array" ref="N73">INDEX(Capacity!$C$10:$Q$109,COLUMN(M7),ROW(M7))</f>
        <v>0</v>
      </c>
      <c r="O73" cm="1">
        <f t="array" ref="O73">INDEX(Capacity!$C$10:$Q$109,COLUMN(N7),ROW(N7))</f>
        <v>0</v>
      </c>
      <c r="P73" cm="1">
        <f t="array" ref="P73">INDEX(Capacity!$C$10:$Q$109,COLUMN(O7),ROW(O7))</f>
        <v>0</v>
      </c>
      <c r="Q73" cm="1">
        <f t="array" ref="Q73">INDEX(Capacity!$C$10:$Q$109,COLUMN(P7),ROW(P7))</f>
        <v>0</v>
      </c>
      <c r="R73" cm="1">
        <f t="array" ref="R73">INDEX(Capacity!$C$10:$Q$109,COLUMN(Q7),ROW(Q7))</f>
        <v>0</v>
      </c>
      <c r="S73" cm="1">
        <f t="array" ref="S73">INDEX(Capacity!$C$10:$Q$109,COLUMN(R7),ROW(R7))</f>
        <v>0</v>
      </c>
      <c r="T73" cm="1">
        <f t="array" ref="T73">INDEX(Capacity!$C$10:$Q$109,COLUMN(S7),ROW(S7))</f>
        <v>0</v>
      </c>
      <c r="U73" cm="1">
        <f t="array" ref="U73">INDEX(Capacity!$C$10:$Q$109,COLUMN(T7),ROW(T7))</f>
        <v>0</v>
      </c>
      <c r="V73" cm="1">
        <f t="array" ref="V73">INDEX(Capacity!$C$10:$Q$109,COLUMN(U7),ROW(U7))</f>
        <v>0</v>
      </c>
      <c r="W73" cm="1">
        <f t="array" ref="W73">INDEX(Capacity!$C$10:$Q$109,COLUMN(V7),ROW(V7))</f>
        <v>0</v>
      </c>
      <c r="X73" cm="1">
        <f t="array" ref="X73">INDEX(Capacity!$C$10:$Q$109,COLUMN(W7),ROW(W7))</f>
        <v>0</v>
      </c>
      <c r="Y73" cm="1">
        <f t="array" ref="Y73">INDEX(Capacity!$C$10:$Q$109,COLUMN(X7),ROW(X7))</f>
        <v>0</v>
      </c>
      <c r="Z73" cm="1">
        <f t="array" ref="Z73">INDEX(Capacity!$C$10:$Q$109,COLUMN(Y7),ROW(Y7))</f>
        <v>0</v>
      </c>
      <c r="AA73" cm="1">
        <f t="array" ref="AA73">INDEX(Capacity!$C$10:$Q$109,COLUMN(Z7),ROW(Z7))</f>
        <v>0</v>
      </c>
      <c r="AB73" cm="1">
        <f t="array" ref="AB73">INDEX(Capacity!$C$10:$Q$109,COLUMN(AA7),ROW(AA7))</f>
        <v>0</v>
      </c>
      <c r="AC73" cm="1">
        <f t="array" ref="AC73">INDEX(Capacity!$C$10:$Q$109,COLUMN(AB7),ROW(AB7))</f>
        <v>0</v>
      </c>
      <c r="AD73" cm="1">
        <f t="array" ref="AD73">INDEX(Capacity!$C$10:$Q$109,COLUMN(AC7),ROW(AC7))</f>
        <v>0</v>
      </c>
      <c r="AE73" cm="1">
        <f t="array" ref="AE73">INDEX(Capacity!$C$10:$Q$109,COLUMN(AD7),ROW(AD7))</f>
        <v>0</v>
      </c>
      <c r="AF73" cm="1">
        <f t="array" ref="AF73">INDEX(Capacity!$C$10:$Q$109,COLUMN(AE7),ROW(AE7))</f>
        <v>0</v>
      </c>
      <c r="AG73" cm="1">
        <f t="array" ref="AG73">INDEX(Capacity!$C$10:$Q$109,COLUMN(AF7),ROW(AF7))</f>
        <v>0</v>
      </c>
      <c r="AH73" cm="1">
        <f t="array" ref="AH73">INDEX(Capacity!$C$10:$Q$109,COLUMN(AG7),ROW(AG7))</f>
        <v>0</v>
      </c>
      <c r="AI73" cm="1">
        <f t="array" ref="AI73">INDEX(Capacity!$C$10:$Q$109,COLUMN(AH7),ROW(AH7))</f>
        <v>0</v>
      </c>
      <c r="AJ73" cm="1">
        <f t="array" ref="AJ73">INDEX(Capacity!$C$10:$Q$109,COLUMN(AI7),ROW(AI7))</f>
        <v>0</v>
      </c>
      <c r="AK73" cm="1">
        <f t="array" ref="AK73">INDEX(Capacity!$C$10:$Q$109,COLUMN(AJ7),ROW(AJ7))</f>
        <v>0</v>
      </c>
      <c r="AL73" cm="1">
        <f t="array" ref="AL73">INDEX(Capacity!$C$10:$Q$109,COLUMN(AK7),ROW(AK7))</f>
        <v>0</v>
      </c>
      <c r="AM73" cm="1">
        <f t="array" ref="AM73">INDEX(Capacity!$C$10:$Q$109,COLUMN(AL7),ROW(AL7))</f>
        <v>0</v>
      </c>
      <c r="AN73" cm="1">
        <f t="array" ref="AN73">INDEX(Capacity!$C$10:$Q$109,COLUMN(AM7),ROW(AM7))</f>
        <v>0</v>
      </c>
      <c r="AO73" cm="1">
        <f t="array" ref="AO73">INDEX(Capacity!$C$10:$Q$109,COLUMN(AN7),ROW(AN7))</f>
        <v>0</v>
      </c>
      <c r="AP73" cm="1">
        <f t="array" ref="AP73">INDEX(Capacity!$C$10:$Q$109,COLUMN(AO7),ROW(AO7))</f>
        <v>0</v>
      </c>
      <c r="AQ73" cm="1">
        <f t="array" ref="AQ73">INDEX(Capacity!$C$10:$Q$109,COLUMN(AP7),ROW(AP7))</f>
        <v>0</v>
      </c>
      <c r="AR73" cm="1">
        <f t="array" ref="AR73">INDEX(Capacity!$C$10:$Q$109,COLUMN(AQ7),ROW(AQ7))</f>
        <v>0</v>
      </c>
      <c r="AS73" cm="1">
        <f t="array" ref="AS73">INDEX(Capacity!$C$10:$Q$109,COLUMN(AR7),ROW(AR7))</f>
        <v>0</v>
      </c>
      <c r="AT73" cm="1">
        <f t="array" ref="AT73">INDEX(Capacity!$C$10:$Q$109,COLUMN(AS7),ROW(AS7))</f>
        <v>0</v>
      </c>
      <c r="AU73" cm="1">
        <f t="array" ref="AU73">INDEX(Capacity!$C$10:$Q$109,COLUMN(AT7),ROW(AT7))</f>
        <v>0</v>
      </c>
      <c r="AV73" cm="1">
        <f t="array" ref="AV73">INDEX(Capacity!$C$10:$Q$109,COLUMN(AU7),ROW(AU7))</f>
        <v>0</v>
      </c>
      <c r="AW73" cm="1">
        <f t="array" ref="AW73">INDEX(Capacity!$C$10:$Q$109,COLUMN(AV7),ROW(AV7))</f>
        <v>0</v>
      </c>
      <c r="AX73" cm="1">
        <f t="array" ref="AX73">INDEX(Capacity!$C$10:$Q$109,COLUMN(AW7),ROW(AW7))</f>
        <v>0</v>
      </c>
      <c r="AY73" cm="1">
        <f t="array" ref="AY73">INDEX(Capacity!$C$10:$Q$109,COLUMN(AX7),ROW(AX7))</f>
        <v>0</v>
      </c>
      <c r="AZ73" cm="1">
        <f t="array" ref="AZ73">INDEX(Capacity!$C$10:$Q$109,COLUMN(AY7),ROW(AY7))</f>
        <v>0</v>
      </c>
      <c r="BA73" cm="1">
        <f t="array" ref="BA73">INDEX(Capacity!$C$10:$Q$109,COLUMN(AZ7),ROW(AZ7))</f>
        <v>0</v>
      </c>
      <c r="BB73" cm="1">
        <f t="array" ref="BB73">INDEX(Capacity!$C$10:$Q$109,COLUMN(BA7),ROW(BA7))</f>
        <v>0</v>
      </c>
      <c r="BC73" cm="1">
        <f t="array" ref="BC73">INDEX(Capacity!$C$10:$Q$109,COLUMN(BB7),ROW(BB7))</f>
        <v>0</v>
      </c>
      <c r="BD73" cm="1">
        <f t="array" ref="BD73">INDEX(Capacity!$C$10:$Q$109,COLUMN(BC7),ROW(BC7))</f>
        <v>0</v>
      </c>
      <c r="BE73" cm="1">
        <f t="array" ref="BE73">INDEX(Capacity!$C$10:$Q$109,COLUMN(BD7),ROW(BD7))</f>
        <v>0</v>
      </c>
      <c r="BF73" cm="1">
        <f t="array" ref="BF73">INDEX(Capacity!$C$10:$Q$109,COLUMN(BE7),ROW(BE7))</f>
        <v>0</v>
      </c>
      <c r="BG73" cm="1">
        <f t="array" ref="BG73">INDEX(Capacity!$C$10:$Q$109,COLUMN(BF7),ROW(BF7))</f>
        <v>0</v>
      </c>
      <c r="BH73" cm="1">
        <f t="array" ref="BH73">INDEX(Capacity!$C$10:$Q$109,COLUMN(BG7),ROW(BG7))</f>
        <v>0</v>
      </c>
      <c r="BI73" cm="1">
        <f t="array" ref="BI73">INDEX(Capacity!$C$10:$Q$109,COLUMN(BH7),ROW(BH7))</f>
        <v>0</v>
      </c>
      <c r="BJ73" cm="1">
        <f t="array" ref="BJ73">INDEX(Capacity!$C$10:$Q$109,COLUMN(BI7),ROW(BI7))</f>
        <v>0</v>
      </c>
      <c r="BK73" cm="1">
        <f t="array" ref="BK73">INDEX(Capacity!$C$10:$Q$109,COLUMN(BJ7),ROW(BJ7))</f>
        <v>0</v>
      </c>
      <c r="BL73" cm="1">
        <f t="array" ref="BL73">INDEX(Capacity!$C$10:$Q$109,COLUMN(BK7),ROW(BK7))</f>
        <v>0</v>
      </c>
      <c r="BM73" cm="1">
        <f t="array" ref="BM73">INDEX(Capacity!$C$10:$Q$109,COLUMN(BL7),ROW(BL7))</f>
        <v>0</v>
      </c>
      <c r="BN73" cm="1">
        <f t="array" ref="BN73">INDEX(Capacity!$C$10:$Q$109,COLUMN(BM7),ROW(BM7))</f>
        <v>0</v>
      </c>
      <c r="BO73" cm="1">
        <f t="array" ref="BO73">INDEX(Capacity!$C$10:$Q$109,COLUMN(BN7),ROW(BN7))</f>
        <v>0</v>
      </c>
      <c r="BP73" cm="1">
        <f t="array" ref="BP73">INDEX(Capacity!$C$10:$Q$109,COLUMN(BO7),ROW(BO7))</f>
        <v>0</v>
      </c>
      <c r="BQ73" cm="1">
        <f t="array" ref="BQ73">INDEX(Capacity!$C$10:$Q$109,COLUMN(BP7),ROW(BP7))</f>
        <v>0</v>
      </c>
      <c r="BR73" cm="1">
        <f t="array" ref="BR73">INDEX(Capacity!$C$10:$Q$109,COLUMN(BQ7),ROW(BQ7))</f>
        <v>0</v>
      </c>
      <c r="BS73" cm="1">
        <f t="array" ref="BS73">INDEX(Capacity!$C$10:$Q$109,COLUMN(BR7),ROW(BR7))</f>
        <v>0</v>
      </c>
      <c r="BT73" cm="1">
        <f t="array" ref="BT73">INDEX(Capacity!$C$10:$Q$109,COLUMN(BS7),ROW(BS7))</f>
        <v>0</v>
      </c>
      <c r="BU73" cm="1">
        <f t="array" ref="BU73">INDEX(Capacity!$C$10:$Q$109,COLUMN(BT7),ROW(BT7))</f>
        <v>0</v>
      </c>
      <c r="BV73" cm="1">
        <f t="array" ref="BV73">INDEX(Capacity!$C$10:$Q$109,COLUMN(BU7),ROW(BU7))</f>
        <v>0</v>
      </c>
      <c r="BW73" cm="1">
        <f t="array" ref="BW73">INDEX(Capacity!$C$10:$Q$109,COLUMN(BV7),ROW(BV7))</f>
        <v>0</v>
      </c>
      <c r="BX73" cm="1">
        <f t="array" ref="BX73">INDEX(Capacity!$C$10:$Q$109,COLUMN(BW7),ROW(BW7))</f>
        <v>0</v>
      </c>
      <c r="BY73" cm="1">
        <f t="array" ref="BY73">INDEX(Capacity!$C$10:$Q$109,COLUMN(BX7),ROW(BX7))</f>
        <v>0</v>
      </c>
      <c r="BZ73" cm="1">
        <f t="array" ref="BZ73">INDEX(Capacity!$C$10:$Q$109,COLUMN(BY7),ROW(BY7))</f>
        <v>0</v>
      </c>
      <c r="CA73" cm="1">
        <f t="array" ref="CA73">INDEX(Capacity!$C$10:$Q$109,COLUMN(BZ7),ROW(BZ7))</f>
        <v>0</v>
      </c>
      <c r="CB73" cm="1">
        <f t="array" ref="CB73">INDEX(Capacity!$C$10:$Q$109,COLUMN(CA7),ROW(CA7))</f>
        <v>0</v>
      </c>
      <c r="CC73" cm="1">
        <f t="array" ref="CC73">INDEX(Capacity!$C$10:$Q$109,COLUMN(CB7),ROW(CB7))</f>
        <v>0</v>
      </c>
      <c r="CD73" cm="1">
        <f t="array" ref="CD73">INDEX(Capacity!$C$10:$Q$109,COLUMN(CC7),ROW(CC7))</f>
        <v>0</v>
      </c>
      <c r="CE73" cm="1">
        <f t="array" ref="CE73">INDEX(Capacity!$C$10:$Q$109,COLUMN(CD7),ROW(CD7))</f>
        <v>0</v>
      </c>
      <c r="CF73" cm="1">
        <f t="array" ref="CF73">INDEX(Capacity!$C$10:$Q$109,COLUMN(CE7),ROW(CE7))</f>
        <v>0</v>
      </c>
      <c r="CG73" cm="1">
        <f t="array" ref="CG73">INDEX(Capacity!$C$10:$Q$109,COLUMN(CF7),ROW(CF7))</f>
        <v>0</v>
      </c>
      <c r="CH73" cm="1">
        <f t="array" ref="CH73">INDEX(Capacity!$C$10:$Q$109,COLUMN(CG7),ROW(CG7))</f>
        <v>0</v>
      </c>
      <c r="CI73" cm="1">
        <f t="array" ref="CI73">INDEX(Capacity!$C$10:$Q$109,COLUMN(CH7),ROW(CH7))</f>
        <v>0</v>
      </c>
      <c r="CJ73" cm="1">
        <f t="array" ref="CJ73">INDEX(Capacity!$C$10:$Q$109,COLUMN(CI7),ROW(CI7))</f>
        <v>0</v>
      </c>
      <c r="CK73" cm="1">
        <f t="array" ref="CK73">INDEX(Capacity!$C$10:$Q$109,COLUMN(CJ7),ROW(CJ7))</f>
        <v>0</v>
      </c>
      <c r="CL73" cm="1">
        <f t="array" ref="CL73">INDEX(Capacity!$C$10:$Q$109,COLUMN(CK7),ROW(CK7))</f>
        <v>0</v>
      </c>
      <c r="CM73" cm="1">
        <f t="array" ref="CM73">INDEX(Capacity!$C$10:$Q$109,COLUMN(CL7),ROW(CL7))</f>
        <v>0</v>
      </c>
      <c r="CN73" cm="1">
        <f t="array" ref="CN73">INDEX(Capacity!$C$10:$Q$109,COLUMN(CM7),ROW(CM7))</f>
        <v>0</v>
      </c>
      <c r="CO73" cm="1">
        <f t="array" ref="CO73">INDEX(Capacity!$C$10:$Q$109,COLUMN(CN7),ROW(CN7))</f>
        <v>0</v>
      </c>
      <c r="CP73" cm="1">
        <f t="array" ref="CP73">INDEX(Capacity!$C$10:$Q$109,COLUMN(CO7),ROW(CO7))</f>
        <v>0</v>
      </c>
      <c r="CQ73" cm="1">
        <f t="array" ref="CQ73">INDEX(Capacity!$C$10:$Q$109,COLUMN(CP7),ROW(CP7))</f>
        <v>0</v>
      </c>
      <c r="CR73" cm="1">
        <f t="array" ref="CR73">INDEX(Capacity!$C$10:$Q$109,COLUMN(CQ7),ROW(CQ7))</f>
        <v>0</v>
      </c>
      <c r="CS73" cm="1">
        <f t="array" ref="CS73">INDEX(Capacity!$C$10:$Q$109,COLUMN(CR7),ROW(CR7))</f>
        <v>0</v>
      </c>
      <c r="CT73" cm="1">
        <f t="array" ref="CT73">INDEX(Capacity!$C$10:$Q$109,COLUMN(CS7),ROW(CS7))</f>
        <v>0</v>
      </c>
      <c r="CU73" cm="1">
        <f t="array" ref="CU73">INDEX(Capacity!$C$10:$Q$109,COLUMN(CT7),ROW(CT7))</f>
        <v>0</v>
      </c>
      <c r="CV73" cm="1">
        <f t="array" ref="CV73">INDEX(Capacity!$C$10:$Q$109,COLUMN(CU7),ROW(CU7))</f>
        <v>0</v>
      </c>
      <c r="CW73" cm="1">
        <f t="array" ref="CW73">INDEX(Capacity!$C$10:$Q$109,COLUMN(CV7),ROW(CV7))</f>
        <v>0</v>
      </c>
    </row>
    <row r="74" spans="1:101" x14ac:dyDescent="0.25">
      <c r="A74" s="2" t="str">
        <f>Setup!A27</f>
        <v>Caseload 8</v>
      </c>
      <c r="B74" cm="1">
        <f t="array" ref="B74">INDEX(Capacity!$C$10:$Q$109,COLUMN(A8),ROW(A8))</f>
        <v>0</v>
      </c>
      <c r="C74" cm="1">
        <f t="array" ref="C74">INDEX(Capacity!$C$10:$Q$109,COLUMN(B8),ROW(B8))</f>
        <v>0</v>
      </c>
      <c r="D74" cm="1">
        <f t="array" ref="D74">INDEX(Capacity!$C$10:$Q$109,COLUMN(C8),ROW(C8))</f>
        <v>0</v>
      </c>
      <c r="E74" cm="1">
        <f t="array" ref="E74">INDEX(Capacity!$C$10:$Q$109,COLUMN(D8),ROW(D8))</f>
        <v>0</v>
      </c>
      <c r="F74" cm="1">
        <f t="array" ref="F74">INDEX(Capacity!$C$10:$Q$109,COLUMN(E8),ROW(E8))</f>
        <v>0</v>
      </c>
      <c r="G74" cm="1">
        <f t="array" ref="G74">INDEX(Capacity!$C$10:$Q$109,COLUMN(F8),ROW(F8))</f>
        <v>0</v>
      </c>
      <c r="H74" cm="1">
        <f t="array" ref="H74">INDEX(Capacity!$C$10:$Q$109,COLUMN(G8),ROW(G8))</f>
        <v>0</v>
      </c>
      <c r="I74" cm="1">
        <f t="array" ref="I74">INDEX(Capacity!$C$10:$Q$109,COLUMN(H8),ROW(H8))</f>
        <v>0</v>
      </c>
      <c r="J74" cm="1">
        <f t="array" ref="J74">INDEX(Capacity!$C$10:$Q$109,COLUMN(I8),ROW(I8))</f>
        <v>0</v>
      </c>
      <c r="K74" cm="1">
        <f t="array" ref="K74">INDEX(Capacity!$C$10:$Q$109,COLUMN(J8),ROW(J8))</f>
        <v>0</v>
      </c>
      <c r="L74" cm="1">
        <f t="array" ref="L74">INDEX(Capacity!$C$10:$Q$109,COLUMN(K8),ROW(K8))</f>
        <v>0</v>
      </c>
      <c r="M74" cm="1">
        <f t="array" ref="M74">INDEX(Capacity!$C$10:$Q$109,COLUMN(L8),ROW(L8))</f>
        <v>0</v>
      </c>
      <c r="N74" cm="1">
        <f t="array" ref="N74">INDEX(Capacity!$C$10:$Q$109,COLUMN(M8),ROW(M8))</f>
        <v>0</v>
      </c>
      <c r="O74" cm="1">
        <f t="array" ref="O74">INDEX(Capacity!$C$10:$Q$109,COLUMN(N8),ROW(N8))</f>
        <v>0</v>
      </c>
      <c r="P74" cm="1">
        <f t="array" ref="P74">INDEX(Capacity!$C$10:$Q$109,COLUMN(O8),ROW(O8))</f>
        <v>0</v>
      </c>
      <c r="Q74" cm="1">
        <f t="array" ref="Q74">INDEX(Capacity!$C$10:$Q$109,COLUMN(P8),ROW(P8))</f>
        <v>0</v>
      </c>
      <c r="R74" cm="1">
        <f t="array" ref="R74">INDEX(Capacity!$C$10:$Q$109,COLUMN(Q8),ROW(Q8))</f>
        <v>0</v>
      </c>
      <c r="S74" cm="1">
        <f t="array" ref="S74">INDEX(Capacity!$C$10:$Q$109,COLUMN(R8),ROW(R8))</f>
        <v>0</v>
      </c>
      <c r="T74" cm="1">
        <f t="array" ref="T74">INDEX(Capacity!$C$10:$Q$109,COLUMN(S8),ROW(S8))</f>
        <v>0</v>
      </c>
      <c r="U74" cm="1">
        <f t="array" ref="U74">INDEX(Capacity!$C$10:$Q$109,COLUMN(T8),ROW(T8))</f>
        <v>0</v>
      </c>
      <c r="V74" cm="1">
        <f t="array" ref="V74">INDEX(Capacity!$C$10:$Q$109,COLUMN(U8),ROW(U8))</f>
        <v>0</v>
      </c>
      <c r="W74" cm="1">
        <f t="array" ref="W74">INDEX(Capacity!$C$10:$Q$109,COLUMN(V8),ROW(V8))</f>
        <v>0</v>
      </c>
      <c r="X74" cm="1">
        <f t="array" ref="X74">INDEX(Capacity!$C$10:$Q$109,COLUMN(W8),ROW(W8))</f>
        <v>0</v>
      </c>
      <c r="Y74" cm="1">
        <f t="array" ref="Y74">INDEX(Capacity!$C$10:$Q$109,COLUMN(X8),ROW(X8))</f>
        <v>0</v>
      </c>
      <c r="Z74" cm="1">
        <f t="array" ref="Z74">INDEX(Capacity!$C$10:$Q$109,COLUMN(Y8),ROW(Y8))</f>
        <v>0</v>
      </c>
      <c r="AA74" cm="1">
        <f t="array" ref="AA74">INDEX(Capacity!$C$10:$Q$109,COLUMN(Z8),ROW(Z8))</f>
        <v>0</v>
      </c>
      <c r="AB74" cm="1">
        <f t="array" ref="AB74">INDEX(Capacity!$C$10:$Q$109,COLUMN(AA8),ROW(AA8))</f>
        <v>0</v>
      </c>
      <c r="AC74" cm="1">
        <f t="array" ref="AC74">INDEX(Capacity!$C$10:$Q$109,COLUMN(AB8),ROW(AB8))</f>
        <v>0</v>
      </c>
      <c r="AD74" cm="1">
        <f t="array" ref="AD74">INDEX(Capacity!$C$10:$Q$109,COLUMN(AC8),ROW(AC8))</f>
        <v>0</v>
      </c>
      <c r="AE74" cm="1">
        <f t="array" ref="AE74">INDEX(Capacity!$C$10:$Q$109,COLUMN(AD8),ROW(AD8))</f>
        <v>0</v>
      </c>
      <c r="AF74" cm="1">
        <f t="array" ref="AF74">INDEX(Capacity!$C$10:$Q$109,COLUMN(AE8),ROW(AE8))</f>
        <v>0</v>
      </c>
      <c r="AG74" cm="1">
        <f t="array" ref="AG74">INDEX(Capacity!$C$10:$Q$109,COLUMN(AF8),ROW(AF8))</f>
        <v>0</v>
      </c>
      <c r="AH74" cm="1">
        <f t="array" ref="AH74">INDEX(Capacity!$C$10:$Q$109,COLUMN(AG8),ROW(AG8))</f>
        <v>0</v>
      </c>
      <c r="AI74" cm="1">
        <f t="array" ref="AI74">INDEX(Capacity!$C$10:$Q$109,COLUMN(AH8),ROW(AH8))</f>
        <v>0</v>
      </c>
      <c r="AJ74" cm="1">
        <f t="array" ref="AJ74">INDEX(Capacity!$C$10:$Q$109,COLUMN(AI8),ROW(AI8))</f>
        <v>0</v>
      </c>
      <c r="AK74" cm="1">
        <f t="array" ref="AK74">INDEX(Capacity!$C$10:$Q$109,COLUMN(AJ8),ROW(AJ8))</f>
        <v>0</v>
      </c>
      <c r="AL74" cm="1">
        <f t="array" ref="AL74">INDEX(Capacity!$C$10:$Q$109,COLUMN(AK8),ROW(AK8))</f>
        <v>0</v>
      </c>
      <c r="AM74" cm="1">
        <f t="array" ref="AM74">INDEX(Capacity!$C$10:$Q$109,COLUMN(AL8),ROW(AL8))</f>
        <v>0</v>
      </c>
      <c r="AN74" cm="1">
        <f t="array" ref="AN74">INDEX(Capacity!$C$10:$Q$109,COLUMN(AM8),ROW(AM8))</f>
        <v>0</v>
      </c>
      <c r="AO74" cm="1">
        <f t="array" ref="AO74">INDEX(Capacity!$C$10:$Q$109,COLUMN(AN8),ROW(AN8))</f>
        <v>0</v>
      </c>
      <c r="AP74" cm="1">
        <f t="array" ref="AP74">INDEX(Capacity!$C$10:$Q$109,COLUMN(AO8),ROW(AO8))</f>
        <v>0</v>
      </c>
      <c r="AQ74" cm="1">
        <f t="array" ref="AQ74">INDEX(Capacity!$C$10:$Q$109,COLUMN(AP8),ROW(AP8))</f>
        <v>0</v>
      </c>
      <c r="AR74" cm="1">
        <f t="array" ref="AR74">INDEX(Capacity!$C$10:$Q$109,COLUMN(AQ8),ROW(AQ8))</f>
        <v>0</v>
      </c>
      <c r="AS74" cm="1">
        <f t="array" ref="AS74">INDEX(Capacity!$C$10:$Q$109,COLUMN(AR8),ROW(AR8))</f>
        <v>0</v>
      </c>
      <c r="AT74" cm="1">
        <f t="array" ref="AT74">INDEX(Capacity!$C$10:$Q$109,COLUMN(AS8),ROW(AS8))</f>
        <v>0</v>
      </c>
      <c r="AU74" cm="1">
        <f t="array" ref="AU74">INDEX(Capacity!$C$10:$Q$109,COLUMN(AT8),ROW(AT8))</f>
        <v>0</v>
      </c>
      <c r="AV74" cm="1">
        <f t="array" ref="AV74">INDEX(Capacity!$C$10:$Q$109,COLUMN(AU8),ROW(AU8))</f>
        <v>0</v>
      </c>
      <c r="AW74" cm="1">
        <f t="array" ref="AW74">INDEX(Capacity!$C$10:$Q$109,COLUMN(AV8),ROW(AV8))</f>
        <v>0</v>
      </c>
      <c r="AX74" cm="1">
        <f t="array" ref="AX74">INDEX(Capacity!$C$10:$Q$109,COLUMN(AW8),ROW(AW8))</f>
        <v>0</v>
      </c>
      <c r="AY74" cm="1">
        <f t="array" ref="AY74">INDEX(Capacity!$C$10:$Q$109,COLUMN(AX8),ROW(AX8))</f>
        <v>0</v>
      </c>
      <c r="AZ74" cm="1">
        <f t="array" ref="AZ74">INDEX(Capacity!$C$10:$Q$109,COLUMN(AY8),ROW(AY8))</f>
        <v>0</v>
      </c>
      <c r="BA74" cm="1">
        <f t="array" ref="BA74">INDEX(Capacity!$C$10:$Q$109,COLUMN(AZ8),ROW(AZ8))</f>
        <v>0</v>
      </c>
      <c r="BB74" cm="1">
        <f t="array" ref="BB74">INDEX(Capacity!$C$10:$Q$109,COLUMN(BA8),ROW(BA8))</f>
        <v>0</v>
      </c>
      <c r="BC74" cm="1">
        <f t="array" ref="BC74">INDEX(Capacity!$C$10:$Q$109,COLUMN(BB8),ROW(BB8))</f>
        <v>0</v>
      </c>
      <c r="BD74" cm="1">
        <f t="array" ref="BD74">INDEX(Capacity!$C$10:$Q$109,COLUMN(BC8),ROW(BC8))</f>
        <v>0</v>
      </c>
      <c r="BE74" cm="1">
        <f t="array" ref="BE74">INDEX(Capacity!$C$10:$Q$109,COLUMN(BD8),ROW(BD8))</f>
        <v>0</v>
      </c>
      <c r="BF74" cm="1">
        <f t="array" ref="BF74">INDEX(Capacity!$C$10:$Q$109,COLUMN(BE8),ROW(BE8))</f>
        <v>0</v>
      </c>
      <c r="BG74" cm="1">
        <f t="array" ref="BG74">INDEX(Capacity!$C$10:$Q$109,COLUMN(BF8),ROW(BF8))</f>
        <v>0</v>
      </c>
      <c r="BH74" cm="1">
        <f t="array" ref="BH74">INDEX(Capacity!$C$10:$Q$109,COLUMN(BG8),ROW(BG8))</f>
        <v>0</v>
      </c>
      <c r="BI74" cm="1">
        <f t="array" ref="BI74">INDEX(Capacity!$C$10:$Q$109,COLUMN(BH8),ROW(BH8))</f>
        <v>0</v>
      </c>
      <c r="BJ74" cm="1">
        <f t="array" ref="BJ74">INDEX(Capacity!$C$10:$Q$109,COLUMN(BI8),ROW(BI8))</f>
        <v>0</v>
      </c>
      <c r="BK74" cm="1">
        <f t="array" ref="BK74">INDEX(Capacity!$C$10:$Q$109,COLUMN(BJ8),ROW(BJ8))</f>
        <v>0</v>
      </c>
      <c r="BL74" cm="1">
        <f t="array" ref="BL74">INDEX(Capacity!$C$10:$Q$109,COLUMN(BK8),ROW(BK8))</f>
        <v>0</v>
      </c>
      <c r="BM74" cm="1">
        <f t="array" ref="BM74">INDEX(Capacity!$C$10:$Q$109,COLUMN(BL8),ROW(BL8))</f>
        <v>0</v>
      </c>
      <c r="BN74" cm="1">
        <f t="array" ref="BN74">INDEX(Capacity!$C$10:$Q$109,COLUMN(BM8),ROW(BM8))</f>
        <v>0</v>
      </c>
      <c r="BO74" cm="1">
        <f t="array" ref="BO74">INDEX(Capacity!$C$10:$Q$109,COLUMN(BN8),ROW(BN8))</f>
        <v>0</v>
      </c>
      <c r="BP74" cm="1">
        <f t="array" ref="BP74">INDEX(Capacity!$C$10:$Q$109,COLUMN(BO8),ROW(BO8))</f>
        <v>0</v>
      </c>
      <c r="BQ74" cm="1">
        <f t="array" ref="BQ74">INDEX(Capacity!$C$10:$Q$109,COLUMN(BP8),ROW(BP8))</f>
        <v>0</v>
      </c>
      <c r="BR74" cm="1">
        <f t="array" ref="BR74">INDEX(Capacity!$C$10:$Q$109,COLUMN(BQ8),ROW(BQ8))</f>
        <v>0</v>
      </c>
      <c r="BS74" cm="1">
        <f t="array" ref="BS74">INDEX(Capacity!$C$10:$Q$109,COLUMN(BR8),ROW(BR8))</f>
        <v>0</v>
      </c>
      <c r="BT74" cm="1">
        <f t="array" ref="BT74">INDEX(Capacity!$C$10:$Q$109,COLUMN(BS8),ROW(BS8))</f>
        <v>0</v>
      </c>
      <c r="BU74" cm="1">
        <f t="array" ref="BU74">INDEX(Capacity!$C$10:$Q$109,COLUMN(BT8),ROW(BT8))</f>
        <v>0</v>
      </c>
      <c r="BV74" cm="1">
        <f t="array" ref="BV74">INDEX(Capacity!$C$10:$Q$109,COLUMN(BU8),ROW(BU8))</f>
        <v>0</v>
      </c>
      <c r="BW74" cm="1">
        <f t="array" ref="BW74">INDEX(Capacity!$C$10:$Q$109,COLUMN(BV8),ROW(BV8))</f>
        <v>0</v>
      </c>
      <c r="BX74" cm="1">
        <f t="array" ref="BX74">INDEX(Capacity!$C$10:$Q$109,COLUMN(BW8),ROW(BW8))</f>
        <v>0</v>
      </c>
      <c r="BY74" cm="1">
        <f t="array" ref="BY74">INDEX(Capacity!$C$10:$Q$109,COLUMN(BX8),ROW(BX8))</f>
        <v>0</v>
      </c>
      <c r="BZ74" cm="1">
        <f t="array" ref="BZ74">INDEX(Capacity!$C$10:$Q$109,COLUMN(BY8),ROW(BY8))</f>
        <v>0</v>
      </c>
      <c r="CA74" cm="1">
        <f t="array" ref="CA74">INDEX(Capacity!$C$10:$Q$109,COLUMN(BZ8),ROW(BZ8))</f>
        <v>0</v>
      </c>
      <c r="CB74" cm="1">
        <f t="array" ref="CB74">INDEX(Capacity!$C$10:$Q$109,COLUMN(CA8),ROW(CA8))</f>
        <v>0</v>
      </c>
      <c r="CC74" cm="1">
        <f t="array" ref="CC74">INDEX(Capacity!$C$10:$Q$109,COLUMN(CB8),ROW(CB8))</f>
        <v>0</v>
      </c>
      <c r="CD74" cm="1">
        <f t="array" ref="CD74">INDEX(Capacity!$C$10:$Q$109,COLUMN(CC8),ROW(CC8))</f>
        <v>0</v>
      </c>
      <c r="CE74" cm="1">
        <f t="array" ref="CE74">INDEX(Capacity!$C$10:$Q$109,COLUMN(CD8),ROW(CD8))</f>
        <v>0</v>
      </c>
      <c r="CF74" cm="1">
        <f t="array" ref="CF74">INDEX(Capacity!$C$10:$Q$109,COLUMN(CE8),ROW(CE8))</f>
        <v>0</v>
      </c>
      <c r="CG74" cm="1">
        <f t="array" ref="CG74">INDEX(Capacity!$C$10:$Q$109,COLUMN(CF8),ROW(CF8))</f>
        <v>0</v>
      </c>
      <c r="CH74" cm="1">
        <f t="array" ref="CH74">INDEX(Capacity!$C$10:$Q$109,COLUMN(CG8),ROW(CG8))</f>
        <v>0</v>
      </c>
      <c r="CI74" cm="1">
        <f t="array" ref="CI74">INDEX(Capacity!$C$10:$Q$109,COLUMN(CH8),ROW(CH8))</f>
        <v>0</v>
      </c>
      <c r="CJ74" cm="1">
        <f t="array" ref="CJ74">INDEX(Capacity!$C$10:$Q$109,COLUMN(CI8),ROW(CI8))</f>
        <v>0</v>
      </c>
      <c r="CK74" cm="1">
        <f t="array" ref="CK74">INDEX(Capacity!$C$10:$Q$109,COLUMN(CJ8),ROW(CJ8))</f>
        <v>0</v>
      </c>
      <c r="CL74" cm="1">
        <f t="array" ref="CL74">INDEX(Capacity!$C$10:$Q$109,COLUMN(CK8),ROW(CK8))</f>
        <v>0</v>
      </c>
      <c r="CM74" cm="1">
        <f t="array" ref="CM74">INDEX(Capacity!$C$10:$Q$109,COLUMN(CL8),ROW(CL8))</f>
        <v>0</v>
      </c>
      <c r="CN74" cm="1">
        <f t="array" ref="CN74">INDEX(Capacity!$C$10:$Q$109,COLUMN(CM8),ROW(CM8))</f>
        <v>0</v>
      </c>
      <c r="CO74" cm="1">
        <f t="array" ref="CO74">INDEX(Capacity!$C$10:$Q$109,COLUMN(CN8),ROW(CN8))</f>
        <v>0</v>
      </c>
      <c r="CP74" cm="1">
        <f t="array" ref="CP74">INDEX(Capacity!$C$10:$Q$109,COLUMN(CO8),ROW(CO8))</f>
        <v>0</v>
      </c>
      <c r="CQ74" cm="1">
        <f t="array" ref="CQ74">INDEX(Capacity!$C$10:$Q$109,COLUMN(CP8),ROW(CP8))</f>
        <v>0</v>
      </c>
      <c r="CR74" cm="1">
        <f t="array" ref="CR74">INDEX(Capacity!$C$10:$Q$109,COLUMN(CQ8),ROW(CQ8))</f>
        <v>0</v>
      </c>
      <c r="CS74" cm="1">
        <f t="array" ref="CS74">INDEX(Capacity!$C$10:$Q$109,COLUMN(CR8),ROW(CR8))</f>
        <v>0</v>
      </c>
      <c r="CT74" cm="1">
        <f t="array" ref="CT74">INDEX(Capacity!$C$10:$Q$109,COLUMN(CS8),ROW(CS8))</f>
        <v>0</v>
      </c>
      <c r="CU74" cm="1">
        <f t="array" ref="CU74">INDEX(Capacity!$C$10:$Q$109,COLUMN(CT8),ROW(CT8))</f>
        <v>0</v>
      </c>
      <c r="CV74" cm="1">
        <f t="array" ref="CV74">INDEX(Capacity!$C$10:$Q$109,COLUMN(CU8),ROW(CU8))</f>
        <v>0</v>
      </c>
      <c r="CW74" cm="1">
        <f t="array" ref="CW74">INDEX(Capacity!$C$10:$Q$109,COLUMN(CV8),ROW(CV8))</f>
        <v>0</v>
      </c>
    </row>
    <row r="75" spans="1:101" x14ac:dyDescent="0.25">
      <c r="A75" s="2" t="str">
        <f>Setup!A28</f>
        <v>Caseload 9</v>
      </c>
      <c r="B75" cm="1">
        <f t="array" ref="B75">INDEX(Capacity!$C$10:$Q$109,COLUMN(A9),ROW(A9))</f>
        <v>0</v>
      </c>
      <c r="C75" cm="1">
        <f t="array" ref="C75">INDEX(Capacity!$C$10:$Q$109,COLUMN(B9),ROW(B9))</f>
        <v>0</v>
      </c>
      <c r="D75" cm="1">
        <f t="array" ref="D75">INDEX(Capacity!$C$10:$Q$109,COLUMN(C9),ROW(C9))</f>
        <v>0</v>
      </c>
      <c r="E75" cm="1">
        <f t="array" ref="E75">INDEX(Capacity!$C$10:$Q$109,COLUMN(D9),ROW(D9))</f>
        <v>0</v>
      </c>
      <c r="F75" cm="1">
        <f t="array" ref="F75">INDEX(Capacity!$C$10:$Q$109,COLUMN(E9),ROW(E9))</f>
        <v>0</v>
      </c>
      <c r="G75" cm="1">
        <f t="array" ref="G75">INDEX(Capacity!$C$10:$Q$109,COLUMN(F9),ROW(F9))</f>
        <v>0</v>
      </c>
      <c r="H75" cm="1">
        <f t="array" ref="H75">INDEX(Capacity!$C$10:$Q$109,COLUMN(G9),ROW(G9))</f>
        <v>0</v>
      </c>
      <c r="I75" cm="1">
        <f t="array" ref="I75">INDEX(Capacity!$C$10:$Q$109,COLUMN(H9),ROW(H9))</f>
        <v>0</v>
      </c>
      <c r="J75" cm="1">
        <f t="array" ref="J75">INDEX(Capacity!$C$10:$Q$109,COLUMN(I9),ROW(I9))</f>
        <v>0</v>
      </c>
      <c r="K75" cm="1">
        <f t="array" ref="K75">INDEX(Capacity!$C$10:$Q$109,COLUMN(J9),ROW(J9))</f>
        <v>0</v>
      </c>
      <c r="L75" cm="1">
        <f t="array" ref="L75">INDEX(Capacity!$C$10:$Q$109,COLUMN(K9),ROW(K9))</f>
        <v>0</v>
      </c>
      <c r="M75" cm="1">
        <f t="array" ref="M75">INDEX(Capacity!$C$10:$Q$109,COLUMN(L9),ROW(L9))</f>
        <v>0</v>
      </c>
      <c r="N75" cm="1">
        <f t="array" ref="N75">INDEX(Capacity!$C$10:$Q$109,COLUMN(M9),ROW(M9))</f>
        <v>0</v>
      </c>
      <c r="O75" cm="1">
        <f t="array" ref="O75">INDEX(Capacity!$C$10:$Q$109,COLUMN(N9),ROW(N9))</f>
        <v>0</v>
      </c>
      <c r="P75" cm="1">
        <f t="array" ref="P75">INDEX(Capacity!$C$10:$Q$109,COLUMN(O9),ROW(O9))</f>
        <v>0</v>
      </c>
      <c r="Q75" cm="1">
        <f t="array" ref="Q75">INDEX(Capacity!$C$10:$Q$109,COLUMN(P9),ROW(P9))</f>
        <v>0</v>
      </c>
      <c r="R75" cm="1">
        <f t="array" ref="R75">INDEX(Capacity!$C$10:$Q$109,COLUMN(Q9),ROW(Q9))</f>
        <v>0</v>
      </c>
      <c r="S75" cm="1">
        <f t="array" ref="S75">INDEX(Capacity!$C$10:$Q$109,COLUMN(R9),ROW(R9))</f>
        <v>0</v>
      </c>
      <c r="T75" cm="1">
        <f t="array" ref="T75">INDEX(Capacity!$C$10:$Q$109,COLUMN(S9),ROW(S9))</f>
        <v>0</v>
      </c>
      <c r="U75" cm="1">
        <f t="array" ref="U75">INDEX(Capacity!$C$10:$Q$109,COLUMN(T9),ROW(T9))</f>
        <v>0</v>
      </c>
      <c r="V75" cm="1">
        <f t="array" ref="V75">INDEX(Capacity!$C$10:$Q$109,COLUMN(U9),ROW(U9))</f>
        <v>0</v>
      </c>
      <c r="W75" cm="1">
        <f t="array" ref="W75">INDEX(Capacity!$C$10:$Q$109,COLUMN(V9),ROW(V9))</f>
        <v>0</v>
      </c>
      <c r="X75" cm="1">
        <f t="array" ref="X75">INDEX(Capacity!$C$10:$Q$109,COLUMN(W9),ROW(W9))</f>
        <v>0</v>
      </c>
      <c r="Y75" cm="1">
        <f t="array" ref="Y75">INDEX(Capacity!$C$10:$Q$109,COLUMN(X9),ROW(X9))</f>
        <v>0</v>
      </c>
      <c r="Z75" cm="1">
        <f t="array" ref="Z75">INDEX(Capacity!$C$10:$Q$109,COLUMN(Y9),ROW(Y9))</f>
        <v>0</v>
      </c>
      <c r="AA75" cm="1">
        <f t="array" ref="AA75">INDEX(Capacity!$C$10:$Q$109,COLUMN(Z9),ROW(Z9))</f>
        <v>0</v>
      </c>
      <c r="AB75" cm="1">
        <f t="array" ref="AB75">INDEX(Capacity!$C$10:$Q$109,COLUMN(AA9),ROW(AA9))</f>
        <v>0</v>
      </c>
      <c r="AC75" cm="1">
        <f t="array" ref="AC75">INDEX(Capacity!$C$10:$Q$109,COLUMN(AB9),ROW(AB9))</f>
        <v>0</v>
      </c>
      <c r="AD75" cm="1">
        <f t="array" ref="AD75">INDEX(Capacity!$C$10:$Q$109,COLUMN(AC9),ROW(AC9))</f>
        <v>0</v>
      </c>
      <c r="AE75" cm="1">
        <f t="array" ref="AE75">INDEX(Capacity!$C$10:$Q$109,COLUMN(AD9),ROW(AD9))</f>
        <v>0</v>
      </c>
      <c r="AF75" cm="1">
        <f t="array" ref="AF75">INDEX(Capacity!$C$10:$Q$109,COLUMN(AE9),ROW(AE9))</f>
        <v>0</v>
      </c>
      <c r="AG75" cm="1">
        <f t="array" ref="AG75">INDEX(Capacity!$C$10:$Q$109,COLUMN(AF9),ROW(AF9))</f>
        <v>0</v>
      </c>
      <c r="AH75" cm="1">
        <f t="array" ref="AH75">INDEX(Capacity!$C$10:$Q$109,COLUMN(AG9),ROW(AG9))</f>
        <v>0</v>
      </c>
      <c r="AI75" cm="1">
        <f t="array" ref="AI75">INDEX(Capacity!$C$10:$Q$109,COLUMN(AH9),ROW(AH9))</f>
        <v>0</v>
      </c>
      <c r="AJ75" cm="1">
        <f t="array" ref="AJ75">INDEX(Capacity!$C$10:$Q$109,COLUMN(AI9),ROW(AI9))</f>
        <v>0</v>
      </c>
      <c r="AK75" cm="1">
        <f t="array" ref="AK75">INDEX(Capacity!$C$10:$Q$109,COLUMN(AJ9),ROW(AJ9))</f>
        <v>0</v>
      </c>
      <c r="AL75" cm="1">
        <f t="array" ref="AL75">INDEX(Capacity!$C$10:$Q$109,COLUMN(AK9),ROW(AK9))</f>
        <v>0</v>
      </c>
      <c r="AM75" cm="1">
        <f t="array" ref="AM75">INDEX(Capacity!$C$10:$Q$109,COLUMN(AL9),ROW(AL9))</f>
        <v>0</v>
      </c>
      <c r="AN75" cm="1">
        <f t="array" ref="AN75">INDEX(Capacity!$C$10:$Q$109,COLUMN(AM9),ROW(AM9))</f>
        <v>0</v>
      </c>
      <c r="AO75" cm="1">
        <f t="array" ref="AO75">INDEX(Capacity!$C$10:$Q$109,COLUMN(AN9),ROW(AN9))</f>
        <v>0</v>
      </c>
      <c r="AP75" cm="1">
        <f t="array" ref="AP75">INDEX(Capacity!$C$10:$Q$109,COLUMN(AO9),ROW(AO9))</f>
        <v>0</v>
      </c>
      <c r="AQ75" cm="1">
        <f t="array" ref="AQ75">INDEX(Capacity!$C$10:$Q$109,COLUMN(AP9),ROW(AP9))</f>
        <v>0</v>
      </c>
      <c r="AR75" cm="1">
        <f t="array" ref="AR75">INDEX(Capacity!$C$10:$Q$109,COLUMN(AQ9),ROW(AQ9))</f>
        <v>0</v>
      </c>
      <c r="AS75" cm="1">
        <f t="array" ref="AS75">INDEX(Capacity!$C$10:$Q$109,COLUMN(AR9),ROW(AR9))</f>
        <v>0</v>
      </c>
      <c r="AT75" cm="1">
        <f t="array" ref="AT75">INDEX(Capacity!$C$10:$Q$109,COLUMN(AS9),ROW(AS9))</f>
        <v>0</v>
      </c>
      <c r="AU75" cm="1">
        <f t="array" ref="AU75">INDEX(Capacity!$C$10:$Q$109,COLUMN(AT9),ROW(AT9))</f>
        <v>0</v>
      </c>
      <c r="AV75" cm="1">
        <f t="array" ref="AV75">INDEX(Capacity!$C$10:$Q$109,COLUMN(AU9),ROW(AU9))</f>
        <v>0</v>
      </c>
      <c r="AW75" cm="1">
        <f t="array" ref="AW75">INDEX(Capacity!$C$10:$Q$109,COLUMN(AV9),ROW(AV9))</f>
        <v>0</v>
      </c>
      <c r="AX75" cm="1">
        <f t="array" ref="AX75">INDEX(Capacity!$C$10:$Q$109,COLUMN(AW9),ROW(AW9))</f>
        <v>0</v>
      </c>
      <c r="AY75" cm="1">
        <f t="array" ref="AY75">INDEX(Capacity!$C$10:$Q$109,COLUMN(AX9),ROW(AX9))</f>
        <v>0</v>
      </c>
      <c r="AZ75" cm="1">
        <f t="array" ref="AZ75">INDEX(Capacity!$C$10:$Q$109,COLUMN(AY9),ROW(AY9))</f>
        <v>0</v>
      </c>
      <c r="BA75" cm="1">
        <f t="array" ref="BA75">INDEX(Capacity!$C$10:$Q$109,COLUMN(AZ9),ROW(AZ9))</f>
        <v>0</v>
      </c>
      <c r="BB75" cm="1">
        <f t="array" ref="BB75">INDEX(Capacity!$C$10:$Q$109,COLUMN(BA9),ROW(BA9))</f>
        <v>0</v>
      </c>
      <c r="BC75" cm="1">
        <f t="array" ref="BC75">INDEX(Capacity!$C$10:$Q$109,COLUMN(BB9),ROW(BB9))</f>
        <v>0</v>
      </c>
      <c r="BD75" cm="1">
        <f t="array" ref="BD75">INDEX(Capacity!$C$10:$Q$109,COLUMN(BC9),ROW(BC9))</f>
        <v>0</v>
      </c>
      <c r="BE75" cm="1">
        <f t="array" ref="BE75">INDEX(Capacity!$C$10:$Q$109,COLUMN(BD9),ROW(BD9))</f>
        <v>0</v>
      </c>
      <c r="BF75" cm="1">
        <f t="array" ref="BF75">INDEX(Capacity!$C$10:$Q$109,COLUMN(BE9),ROW(BE9))</f>
        <v>0</v>
      </c>
      <c r="BG75" cm="1">
        <f t="array" ref="BG75">INDEX(Capacity!$C$10:$Q$109,COLUMN(BF9),ROW(BF9))</f>
        <v>0</v>
      </c>
      <c r="BH75" cm="1">
        <f t="array" ref="BH75">INDEX(Capacity!$C$10:$Q$109,COLUMN(BG9),ROW(BG9))</f>
        <v>0</v>
      </c>
      <c r="BI75" cm="1">
        <f t="array" ref="BI75">INDEX(Capacity!$C$10:$Q$109,COLUMN(BH9),ROW(BH9))</f>
        <v>0</v>
      </c>
      <c r="BJ75" cm="1">
        <f t="array" ref="BJ75">INDEX(Capacity!$C$10:$Q$109,COLUMN(BI9),ROW(BI9))</f>
        <v>0</v>
      </c>
      <c r="BK75" cm="1">
        <f t="array" ref="BK75">INDEX(Capacity!$C$10:$Q$109,COLUMN(BJ9),ROW(BJ9))</f>
        <v>0</v>
      </c>
      <c r="BL75" cm="1">
        <f t="array" ref="BL75">INDEX(Capacity!$C$10:$Q$109,COLUMN(BK9),ROW(BK9))</f>
        <v>0</v>
      </c>
      <c r="BM75" cm="1">
        <f t="array" ref="BM75">INDEX(Capacity!$C$10:$Q$109,COLUMN(BL9),ROW(BL9))</f>
        <v>0</v>
      </c>
      <c r="BN75" cm="1">
        <f t="array" ref="BN75">INDEX(Capacity!$C$10:$Q$109,COLUMN(BM9),ROW(BM9))</f>
        <v>0</v>
      </c>
      <c r="BO75" cm="1">
        <f t="array" ref="BO75">INDEX(Capacity!$C$10:$Q$109,COLUMN(BN9),ROW(BN9))</f>
        <v>0</v>
      </c>
      <c r="BP75" cm="1">
        <f t="array" ref="BP75">INDEX(Capacity!$C$10:$Q$109,COLUMN(BO9),ROW(BO9))</f>
        <v>0</v>
      </c>
      <c r="BQ75" cm="1">
        <f t="array" ref="BQ75">INDEX(Capacity!$C$10:$Q$109,COLUMN(BP9),ROW(BP9))</f>
        <v>0</v>
      </c>
      <c r="BR75" cm="1">
        <f t="array" ref="BR75">INDEX(Capacity!$C$10:$Q$109,COLUMN(BQ9),ROW(BQ9))</f>
        <v>0</v>
      </c>
      <c r="BS75" cm="1">
        <f t="array" ref="BS75">INDEX(Capacity!$C$10:$Q$109,COLUMN(BR9),ROW(BR9))</f>
        <v>0</v>
      </c>
      <c r="BT75" cm="1">
        <f t="array" ref="BT75">INDEX(Capacity!$C$10:$Q$109,COLUMN(BS9),ROW(BS9))</f>
        <v>0</v>
      </c>
      <c r="BU75" cm="1">
        <f t="array" ref="BU75">INDEX(Capacity!$C$10:$Q$109,COLUMN(BT9),ROW(BT9))</f>
        <v>0</v>
      </c>
      <c r="BV75" cm="1">
        <f t="array" ref="BV75">INDEX(Capacity!$C$10:$Q$109,COLUMN(BU9),ROW(BU9))</f>
        <v>0</v>
      </c>
      <c r="BW75" cm="1">
        <f t="array" ref="BW75">INDEX(Capacity!$C$10:$Q$109,COLUMN(BV9),ROW(BV9))</f>
        <v>0</v>
      </c>
      <c r="BX75" cm="1">
        <f t="array" ref="BX75">INDEX(Capacity!$C$10:$Q$109,COLUMN(BW9),ROW(BW9))</f>
        <v>0</v>
      </c>
      <c r="BY75" cm="1">
        <f t="array" ref="BY75">INDEX(Capacity!$C$10:$Q$109,COLUMN(BX9),ROW(BX9))</f>
        <v>0</v>
      </c>
      <c r="BZ75" cm="1">
        <f t="array" ref="BZ75">INDEX(Capacity!$C$10:$Q$109,COLUMN(BY9),ROW(BY9))</f>
        <v>0</v>
      </c>
      <c r="CA75" cm="1">
        <f t="array" ref="CA75">INDEX(Capacity!$C$10:$Q$109,COLUMN(BZ9),ROW(BZ9))</f>
        <v>0</v>
      </c>
      <c r="CB75" cm="1">
        <f t="array" ref="CB75">INDEX(Capacity!$C$10:$Q$109,COLUMN(CA9),ROW(CA9))</f>
        <v>0</v>
      </c>
      <c r="CC75" cm="1">
        <f t="array" ref="CC75">INDEX(Capacity!$C$10:$Q$109,COLUMN(CB9),ROW(CB9))</f>
        <v>0</v>
      </c>
      <c r="CD75" cm="1">
        <f t="array" ref="CD75">INDEX(Capacity!$C$10:$Q$109,COLUMN(CC9),ROW(CC9))</f>
        <v>0</v>
      </c>
      <c r="CE75" cm="1">
        <f t="array" ref="CE75">INDEX(Capacity!$C$10:$Q$109,COLUMN(CD9),ROW(CD9))</f>
        <v>0</v>
      </c>
      <c r="CF75" cm="1">
        <f t="array" ref="CF75">INDEX(Capacity!$C$10:$Q$109,COLUMN(CE9),ROW(CE9))</f>
        <v>0</v>
      </c>
      <c r="CG75" cm="1">
        <f t="array" ref="CG75">INDEX(Capacity!$C$10:$Q$109,COLUMN(CF9),ROW(CF9))</f>
        <v>0</v>
      </c>
      <c r="CH75" cm="1">
        <f t="array" ref="CH75">INDEX(Capacity!$C$10:$Q$109,COLUMN(CG9),ROW(CG9))</f>
        <v>0</v>
      </c>
      <c r="CI75" cm="1">
        <f t="array" ref="CI75">INDEX(Capacity!$C$10:$Q$109,COLUMN(CH9),ROW(CH9))</f>
        <v>0</v>
      </c>
      <c r="CJ75" cm="1">
        <f t="array" ref="CJ75">INDEX(Capacity!$C$10:$Q$109,COLUMN(CI9),ROW(CI9))</f>
        <v>0</v>
      </c>
      <c r="CK75" cm="1">
        <f t="array" ref="CK75">INDEX(Capacity!$C$10:$Q$109,COLUMN(CJ9),ROW(CJ9))</f>
        <v>0</v>
      </c>
      <c r="CL75" cm="1">
        <f t="array" ref="CL75">INDEX(Capacity!$C$10:$Q$109,COLUMN(CK9),ROW(CK9))</f>
        <v>0</v>
      </c>
      <c r="CM75" cm="1">
        <f t="array" ref="CM75">INDEX(Capacity!$C$10:$Q$109,COLUMN(CL9),ROW(CL9))</f>
        <v>0</v>
      </c>
      <c r="CN75" cm="1">
        <f t="array" ref="CN75">INDEX(Capacity!$C$10:$Q$109,COLUMN(CM9),ROW(CM9))</f>
        <v>0</v>
      </c>
      <c r="CO75" cm="1">
        <f t="array" ref="CO75">INDEX(Capacity!$C$10:$Q$109,COLUMN(CN9),ROW(CN9))</f>
        <v>0</v>
      </c>
      <c r="CP75" cm="1">
        <f t="array" ref="CP75">INDEX(Capacity!$C$10:$Q$109,COLUMN(CO9),ROW(CO9))</f>
        <v>0</v>
      </c>
      <c r="CQ75" cm="1">
        <f t="array" ref="CQ75">INDEX(Capacity!$C$10:$Q$109,COLUMN(CP9),ROW(CP9))</f>
        <v>0</v>
      </c>
      <c r="CR75" cm="1">
        <f t="array" ref="CR75">INDEX(Capacity!$C$10:$Q$109,COLUMN(CQ9),ROW(CQ9))</f>
        <v>0</v>
      </c>
      <c r="CS75" cm="1">
        <f t="array" ref="CS75">INDEX(Capacity!$C$10:$Q$109,COLUMN(CR9),ROW(CR9))</f>
        <v>0</v>
      </c>
      <c r="CT75" cm="1">
        <f t="array" ref="CT75">INDEX(Capacity!$C$10:$Q$109,COLUMN(CS9),ROW(CS9))</f>
        <v>0</v>
      </c>
      <c r="CU75" cm="1">
        <f t="array" ref="CU75">INDEX(Capacity!$C$10:$Q$109,COLUMN(CT9),ROW(CT9))</f>
        <v>0</v>
      </c>
      <c r="CV75" cm="1">
        <f t="array" ref="CV75">INDEX(Capacity!$C$10:$Q$109,COLUMN(CU9),ROW(CU9))</f>
        <v>0</v>
      </c>
      <c r="CW75" cm="1">
        <f t="array" ref="CW75">INDEX(Capacity!$C$10:$Q$109,COLUMN(CV9),ROW(CV9))</f>
        <v>0</v>
      </c>
    </row>
    <row r="76" spans="1:101" x14ac:dyDescent="0.25">
      <c r="A76" s="2" t="str">
        <f>Setup!A29</f>
        <v>Caseload 10</v>
      </c>
      <c r="B76" cm="1">
        <f t="array" ref="B76">INDEX(Capacity!$C$10:$Q$109,COLUMN(A10),ROW(A10))</f>
        <v>0</v>
      </c>
      <c r="C76" cm="1">
        <f t="array" ref="C76">INDEX(Capacity!$C$10:$Q$109,COLUMN(B10),ROW(B10))</f>
        <v>0</v>
      </c>
      <c r="D76" cm="1">
        <f t="array" ref="D76">INDEX(Capacity!$C$10:$Q$109,COLUMN(C10),ROW(C10))</f>
        <v>0</v>
      </c>
      <c r="E76" cm="1">
        <f t="array" ref="E76">INDEX(Capacity!$C$10:$Q$109,COLUMN(D10),ROW(D10))</f>
        <v>0</v>
      </c>
      <c r="F76" cm="1">
        <f t="array" ref="F76">INDEX(Capacity!$C$10:$Q$109,COLUMN(E10),ROW(E10))</f>
        <v>0</v>
      </c>
      <c r="G76" cm="1">
        <f t="array" ref="G76">INDEX(Capacity!$C$10:$Q$109,COLUMN(F10),ROW(F10))</f>
        <v>0</v>
      </c>
      <c r="H76" cm="1">
        <f t="array" ref="H76">INDEX(Capacity!$C$10:$Q$109,COLUMN(G10),ROW(G10))</f>
        <v>0</v>
      </c>
      <c r="I76" cm="1">
        <f t="array" ref="I76">INDEX(Capacity!$C$10:$Q$109,COLUMN(H10),ROW(H10))</f>
        <v>0</v>
      </c>
      <c r="J76" cm="1">
        <f t="array" ref="J76">INDEX(Capacity!$C$10:$Q$109,COLUMN(I10),ROW(I10))</f>
        <v>0</v>
      </c>
      <c r="K76" cm="1">
        <f t="array" ref="K76">INDEX(Capacity!$C$10:$Q$109,COLUMN(J10),ROW(J10))</f>
        <v>0</v>
      </c>
      <c r="L76" cm="1">
        <f t="array" ref="L76">INDEX(Capacity!$C$10:$Q$109,COLUMN(K10),ROW(K10))</f>
        <v>0</v>
      </c>
      <c r="M76" cm="1">
        <f t="array" ref="M76">INDEX(Capacity!$C$10:$Q$109,COLUMN(L10),ROW(L10))</f>
        <v>0</v>
      </c>
      <c r="N76" cm="1">
        <f t="array" ref="N76">INDEX(Capacity!$C$10:$Q$109,COLUMN(M10),ROW(M10))</f>
        <v>0</v>
      </c>
      <c r="O76" cm="1">
        <f t="array" ref="O76">INDEX(Capacity!$C$10:$Q$109,COLUMN(N10),ROW(N10))</f>
        <v>0</v>
      </c>
      <c r="P76" cm="1">
        <f t="array" ref="P76">INDEX(Capacity!$C$10:$Q$109,COLUMN(O10),ROW(O10))</f>
        <v>0</v>
      </c>
      <c r="Q76" cm="1">
        <f t="array" ref="Q76">INDEX(Capacity!$C$10:$Q$109,COLUMN(P10),ROW(P10))</f>
        <v>0</v>
      </c>
      <c r="R76" cm="1">
        <f t="array" ref="R76">INDEX(Capacity!$C$10:$Q$109,COLUMN(Q10),ROW(Q10))</f>
        <v>0</v>
      </c>
      <c r="S76" cm="1">
        <f t="array" ref="S76">INDEX(Capacity!$C$10:$Q$109,COLUMN(R10),ROW(R10))</f>
        <v>0</v>
      </c>
      <c r="T76" cm="1">
        <f t="array" ref="T76">INDEX(Capacity!$C$10:$Q$109,COLUMN(S10),ROW(S10))</f>
        <v>0</v>
      </c>
      <c r="U76" cm="1">
        <f t="array" ref="U76">INDEX(Capacity!$C$10:$Q$109,COLUMN(T10),ROW(T10))</f>
        <v>0</v>
      </c>
      <c r="V76" cm="1">
        <f t="array" ref="V76">INDEX(Capacity!$C$10:$Q$109,COLUMN(U10),ROW(U10))</f>
        <v>0</v>
      </c>
      <c r="W76" cm="1">
        <f t="array" ref="W76">INDEX(Capacity!$C$10:$Q$109,COLUMN(V10),ROW(V10))</f>
        <v>0</v>
      </c>
      <c r="X76" cm="1">
        <f t="array" ref="X76">INDEX(Capacity!$C$10:$Q$109,COLUMN(W10),ROW(W10))</f>
        <v>0</v>
      </c>
      <c r="Y76" cm="1">
        <f t="array" ref="Y76">INDEX(Capacity!$C$10:$Q$109,COLUMN(X10),ROW(X10))</f>
        <v>0</v>
      </c>
      <c r="Z76" cm="1">
        <f t="array" ref="Z76">INDEX(Capacity!$C$10:$Q$109,COLUMN(Y10),ROW(Y10))</f>
        <v>0</v>
      </c>
      <c r="AA76" cm="1">
        <f t="array" ref="AA76">INDEX(Capacity!$C$10:$Q$109,COLUMN(Z10),ROW(Z10))</f>
        <v>0</v>
      </c>
      <c r="AB76" cm="1">
        <f t="array" ref="AB76">INDEX(Capacity!$C$10:$Q$109,COLUMN(AA10),ROW(AA10))</f>
        <v>0</v>
      </c>
      <c r="AC76" cm="1">
        <f t="array" ref="AC76">INDEX(Capacity!$C$10:$Q$109,COLUMN(AB10),ROW(AB10))</f>
        <v>0</v>
      </c>
      <c r="AD76" cm="1">
        <f t="array" ref="AD76">INDEX(Capacity!$C$10:$Q$109,COLUMN(AC10),ROW(AC10))</f>
        <v>0</v>
      </c>
      <c r="AE76" cm="1">
        <f t="array" ref="AE76">INDEX(Capacity!$C$10:$Q$109,COLUMN(AD10),ROW(AD10))</f>
        <v>0</v>
      </c>
      <c r="AF76" cm="1">
        <f t="array" ref="AF76">INDEX(Capacity!$C$10:$Q$109,COLUMN(AE10),ROW(AE10))</f>
        <v>0</v>
      </c>
      <c r="AG76" cm="1">
        <f t="array" ref="AG76">INDEX(Capacity!$C$10:$Q$109,COLUMN(AF10),ROW(AF10))</f>
        <v>0</v>
      </c>
      <c r="AH76" cm="1">
        <f t="array" ref="AH76">INDEX(Capacity!$C$10:$Q$109,COLUMN(AG10),ROW(AG10))</f>
        <v>0</v>
      </c>
      <c r="AI76" cm="1">
        <f t="array" ref="AI76">INDEX(Capacity!$C$10:$Q$109,COLUMN(AH10),ROW(AH10))</f>
        <v>0</v>
      </c>
      <c r="AJ76" cm="1">
        <f t="array" ref="AJ76">INDEX(Capacity!$C$10:$Q$109,COLUMN(AI10),ROW(AI10))</f>
        <v>0</v>
      </c>
      <c r="AK76" cm="1">
        <f t="array" ref="AK76">INDEX(Capacity!$C$10:$Q$109,COLUMN(AJ10),ROW(AJ10))</f>
        <v>0</v>
      </c>
      <c r="AL76" cm="1">
        <f t="array" ref="AL76">INDEX(Capacity!$C$10:$Q$109,COLUMN(AK10),ROW(AK10))</f>
        <v>0</v>
      </c>
      <c r="AM76" cm="1">
        <f t="array" ref="AM76">INDEX(Capacity!$C$10:$Q$109,COLUMN(AL10),ROW(AL10))</f>
        <v>0</v>
      </c>
      <c r="AN76" cm="1">
        <f t="array" ref="AN76">INDEX(Capacity!$C$10:$Q$109,COLUMN(AM10),ROW(AM10))</f>
        <v>0</v>
      </c>
      <c r="AO76" cm="1">
        <f t="array" ref="AO76">INDEX(Capacity!$C$10:$Q$109,COLUMN(AN10),ROW(AN10))</f>
        <v>0</v>
      </c>
      <c r="AP76" cm="1">
        <f t="array" ref="AP76">INDEX(Capacity!$C$10:$Q$109,COLUMN(AO10),ROW(AO10))</f>
        <v>0</v>
      </c>
      <c r="AQ76" cm="1">
        <f t="array" ref="AQ76">INDEX(Capacity!$C$10:$Q$109,COLUMN(AP10),ROW(AP10))</f>
        <v>0</v>
      </c>
      <c r="AR76" cm="1">
        <f t="array" ref="AR76">INDEX(Capacity!$C$10:$Q$109,COLUMN(AQ10),ROW(AQ10))</f>
        <v>0</v>
      </c>
      <c r="AS76" cm="1">
        <f t="array" ref="AS76">INDEX(Capacity!$C$10:$Q$109,COLUMN(AR10),ROW(AR10))</f>
        <v>0</v>
      </c>
      <c r="AT76" cm="1">
        <f t="array" ref="AT76">INDEX(Capacity!$C$10:$Q$109,COLUMN(AS10),ROW(AS10))</f>
        <v>0</v>
      </c>
      <c r="AU76" cm="1">
        <f t="array" ref="AU76">INDEX(Capacity!$C$10:$Q$109,COLUMN(AT10),ROW(AT10))</f>
        <v>0</v>
      </c>
      <c r="AV76" cm="1">
        <f t="array" ref="AV76">INDEX(Capacity!$C$10:$Q$109,COLUMN(AU10),ROW(AU10))</f>
        <v>0</v>
      </c>
      <c r="AW76" cm="1">
        <f t="array" ref="AW76">INDEX(Capacity!$C$10:$Q$109,COLUMN(AV10),ROW(AV10))</f>
        <v>0</v>
      </c>
      <c r="AX76" cm="1">
        <f t="array" ref="AX76">INDEX(Capacity!$C$10:$Q$109,COLUMN(AW10),ROW(AW10))</f>
        <v>0</v>
      </c>
      <c r="AY76" cm="1">
        <f t="array" ref="AY76">INDEX(Capacity!$C$10:$Q$109,COLUMN(AX10),ROW(AX10))</f>
        <v>0</v>
      </c>
      <c r="AZ76" cm="1">
        <f t="array" ref="AZ76">INDEX(Capacity!$C$10:$Q$109,COLUMN(AY10),ROW(AY10))</f>
        <v>0</v>
      </c>
      <c r="BA76" cm="1">
        <f t="array" ref="BA76">INDEX(Capacity!$C$10:$Q$109,COLUMN(AZ10),ROW(AZ10))</f>
        <v>0</v>
      </c>
      <c r="BB76" cm="1">
        <f t="array" ref="BB76">INDEX(Capacity!$C$10:$Q$109,COLUMN(BA10),ROW(BA10))</f>
        <v>0</v>
      </c>
      <c r="BC76" cm="1">
        <f t="array" ref="BC76">INDEX(Capacity!$C$10:$Q$109,COLUMN(BB10),ROW(BB10))</f>
        <v>0</v>
      </c>
      <c r="BD76" cm="1">
        <f t="array" ref="BD76">INDEX(Capacity!$C$10:$Q$109,COLUMN(BC10),ROW(BC10))</f>
        <v>0</v>
      </c>
      <c r="BE76" cm="1">
        <f t="array" ref="BE76">INDEX(Capacity!$C$10:$Q$109,COLUMN(BD10),ROW(BD10))</f>
        <v>0</v>
      </c>
      <c r="BF76" cm="1">
        <f t="array" ref="BF76">INDEX(Capacity!$C$10:$Q$109,COLUMN(BE10),ROW(BE10))</f>
        <v>0</v>
      </c>
      <c r="BG76" cm="1">
        <f t="array" ref="BG76">INDEX(Capacity!$C$10:$Q$109,COLUMN(BF10),ROW(BF10))</f>
        <v>0</v>
      </c>
      <c r="BH76" cm="1">
        <f t="array" ref="BH76">INDEX(Capacity!$C$10:$Q$109,COLUMN(BG10),ROW(BG10))</f>
        <v>0</v>
      </c>
      <c r="BI76" cm="1">
        <f t="array" ref="BI76">INDEX(Capacity!$C$10:$Q$109,COLUMN(BH10),ROW(BH10))</f>
        <v>0</v>
      </c>
      <c r="BJ76" cm="1">
        <f t="array" ref="BJ76">INDEX(Capacity!$C$10:$Q$109,COLUMN(BI10),ROW(BI10))</f>
        <v>0</v>
      </c>
      <c r="BK76" cm="1">
        <f t="array" ref="BK76">INDEX(Capacity!$C$10:$Q$109,COLUMN(BJ10),ROW(BJ10))</f>
        <v>0</v>
      </c>
      <c r="BL76" cm="1">
        <f t="array" ref="BL76">INDEX(Capacity!$C$10:$Q$109,COLUMN(BK10),ROW(BK10))</f>
        <v>0</v>
      </c>
      <c r="BM76" cm="1">
        <f t="array" ref="BM76">INDEX(Capacity!$C$10:$Q$109,COLUMN(BL10),ROW(BL10))</f>
        <v>0</v>
      </c>
      <c r="BN76" cm="1">
        <f t="array" ref="BN76">INDEX(Capacity!$C$10:$Q$109,COLUMN(BM10),ROW(BM10))</f>
        <v>0</v>
      </c>
      <c r="BO76" cm="1">
        <f t="array" ref="BO76">INDEX(Capacity!$C$10:$Q$109,COLUMN(BN10),ROW(BN10))</f>
        <v>0</v>
      </c>
      <c r="BP76" cm="1">
        <f t="array" ref="BP76">INDEX(Capacity!$C$10:$Q$109,COLUMN(BO10),ROW(BO10))</f>
        <v>0</v>
      </c>
      <c r="BQ76" cm="1">
        <f t="array" ref="BQ76">INDEX(Capacity!$C$10:$Q$109,COLUMN(BP10),ROW(BP10))</f>
        <v>0</v>
      </c>
      <c r="BR76" cm="1">
        <f t="array" ref="BR76">INDEX(Capacity!$C$10:$Q$109,COLUMN(BQ10),ROW(BQ10))</f>
        <v>0</v>
      </c>
      <c r="BS76" cm="1">
        <f t="array" ref="BS76">INDEX(Capacity!$C$10:$Q$109,COLUMN(BR10),ROW(BR10))</f>
        <v>0</v>
      </c>
      <c r="BT76" cm="1">
        <f t="array" ref="BT76">INDEX(Capacity!$C$10:$Q$109,COLUMN(BS10),ROW(BS10))</f>
        <v>0</v>
      </c>
      <c r="BU76" cm="1">
        <f t="array" ref="BU76">INDEX(Capacity!$C$10:$Q$109,COLUMN(BT10),ROW(BT10))</f>
        <v>0</v>
      </c>
      <c r="BV76" cm="1">
        <f t="array" ref="BV76">INDEX(Capacity!$C$10:$Q$109,COLUMN(BU10),ROW(BU10))</f>
        <v>0</v>
      </c>
      <c r="BW76" cm="1">
        <f t="array" ref="BW76">INDEX(Capacity!$C$10:$Q$109,COLUMN(BV10),ROW(BV10))</f>
        <v>0</v>
      </c>
      <c r="BX76" cm="1">
        <f t="array" ref="BX76">INDEX(Capacity!$C$10:$Q$109,COLUMN(BW10),ROW(BW10))</f>
        <v>0</v>
      </c>
      <c r="BY76" cm="1">
        <f t="array" ref="BY76">INDEX(Capacity!$C$10:$Q$109,COLUMN(BX10),ROW(BX10))</f>
        <v>0</v>
      </c>
      <c r="BZ76" cm="1">
        <f t="array" ref="BZ76">INDEX(Capacity!$C$10:$Q$109,COLUMN(BY10),ROW(BY10))</f>
        <v>0</v>
      </c>
      <c r="CA76" cm="1">
        <f t="array" ref="CA76">INDEX(Capacity!$C$10:$Q$109,COLUMN(BZ10),ROW(BZ10))</f>
        <v>0</v>
      </c>
      <c r="CB76" cm="1">
        <f t="array" ref="CB76">INDEX(Capacity!$C$10:$Q$109,COLUMN(CA10),ROW(CA10))</f>
        <v>0</v>
      </c>
      <c r="CC76" cm="1">
        <f t="array" ref="CC76">INDEX(Capacity!$C$10:$Q$109,COLUMN(CB10),ROW(CB10))</f>
        <v>0</v>
      </c>
      <c r="CD76" cm="1">
        <f t="array" ref="CD76">INDEX(Capacity!$C$10:$Q$109,COLUMN(CC10),ROW(CC10))</f>
        <v>0</v>
      </c>
      <c r="CE76" cm="1">
        <f t="array" ref="CE76">INDEX(Capacity!$C$10:$Q$109,COLUMN(CD10),ROW(CD10))</f>
        <v>0</v>
      </c>
      <c r="CF76" cm="1">
        <f t="array" ref="CF76">INDEX(Capacity!$C$10:$Q$109,COLUMN(CE10),ROW(CE10))</f>
        <v>0</v>
      </c>
      <c r="CG76" cm="1">
        <f t="array" ref="CG76">INDEX(Capacity!$C$10:$Q$109,COLUMN(CF10),ROW(CF10))</f>
        <v>0</v>
      </c>
      <c r="CH76" cm="1">
        <f t="array" ref="CH76">INDEX(Capacity!$C$10:$Q$109,COLUMN(CG10),ROW(CG10))</f>
        <v>0</v>
      </c>
      <c r="CI76" cm="1">
        <f t="array" ref="CI76">INDEX(Capacity!$C$10:$Q$109,COLUMN(CH10),ROW(CH10))</f>
        <v>0</v>
      </c>
      <c r="CJ76" cm="1">
        <f t="array" ref="CJ76">INDEX(Capacity!$C$10:$Q$109,COLUMN(CI10),ROW(CI10))</f>
        <v>0</v>
      </c>
      <c r="CK76" cm="1">
        <f t="array" ref="CK76">INDEX(Capacity!$C$10:$Q$109,COLUMN(CJ10),ROW(CJ10))</f>
        <v>0</v>
      </c>
      <c r="CL76" cm="1">
        <f t="array" ref="CL76">INDEX(Capacity!$C$10:$Q$109,COLUMN(CK10),ROW(CK10))</f>
        <v>0</v>
      </c>
      <c r="CM76" cm="1">
        <f t="array" ref="CM76">INDEX(Capacity!$C$10:$Q$109,COLUMN(CL10),ROW(CL10))</f>
        <v>0</v>
      </c>
      <c r="CN76" cm="1">
        <f t="array" ref="CN76">INDEX(Capacity!$C$10:$Q$109,COLUMN(CM10),ROW(CM10))</f>
        <v>0</v>
      </c>
      <c r="CO76" cm="1">
        <f t="array" ref="CO76">INDEX(Capacity!$C$10:$Q$109,COLUMN(CN10),ROW(CN10))</f>
        <v>0</v>
      </c>
      <c r="CP76" cm="1">
        <f t="array" ref="CP76">INDEX(Capacity!$C$10:$Q$109,COLUMN(CO10),ROW(CO10))</f>
        <v>0</v>
      </c>
      <c r="CQ76" cm="1">
        <f t="array" ref="CQ76">INDEX(Capacity!$C$10:$Q$109,COLUMN(CP10),ROW(CP10))</f>
        <v>0</v>
      </c>
      <c r="CR76" cm="1">
        <f t="array" ref="CR76">INDEX(Capacity!$C$10:$Q$109,COLUMN(CQ10),ROW(CQ10))</f>
        <v>0</v>
      </c>
      <c r="CS76" cm="1">
        <f t="array" ref="CS76">INDEX(Capacity!$C$10:$Q$109,COLUMN(CR10),ROW(CR10))</f>
        <v>0</v>
      </c>
      <c r="CT76" cm="1">
        <f t="array" ref="CT76">INDEX(Capacity!$C$10:$Q$109,COLUMN(CS10),ROW(CS10))</f>
        <v>0</v>
      </c>
      <c r="CU76" cm="1">
        <f t="array" ref="CU76">INDEX(Capacity!$C$10:$Q$109,COLUMN(CT10),ROW(CT10))</f>
        <v>0</v>
      </c>
      <c r="CV76" cm="1">
        <f t="array" ref="CV76">INDEX(Capacity!$C$10:$Q$109,COLUMN(CU10),ROW(CU10))</f>
        <v>0</v>
      </c>
      <c r="CW76" cm="1">
        <f t="array" ref="CW76">INDEX(Capacity!$C$10:$Q$109,COLUMN(CV10),ROW(CV10))</f>
        <v>0</v>
      </c>
    </row>
    <row r="77" spans="1:101" x14ac:dyDescent="0.25">
      <c r="A77" s="2" t="str">
        <f>Setup!A30</f>
        <v>Caseload 11</v>
      </c>
      <c r="B77" cm="1">
        <f t="array" ref="B77">INDEX(Capacity!$C$10:$Q$109,COLUMN(A11),ROW(A11))</f>
        <v>0</v>
      </c>
      <c r="C77" cm="1">
        <f t="array" ref="C77">INDEX(Capacity!$C$10:$Q$109,COLUMN(B11),ROW(B11))</f>
        <v>0</v>
      </c>
      <c r="D77" cm="1">
        <f t="array" ref="D77">INDEX(Capacity!$C$10:$Q$109,COLUMN(C11),ROW(C11))</f>
        <v>0</v>
      </c>
      <c r="E77" cm="1">
        <f t="array" ref="E77">INDEX(Capacity!$C$10:$Q$109,COLUMN(D11),ROW(D11))</f>
        <v>0</v>
      </c>
      <c r="F77" cm="1">
        <f t="array" ref="F77">INDEX(Capacity!$C$10:$Q$109,COLUMN(E11),ROW(E11))</f>
        <v>0</v>
      </c>
      <c r="G77" cm="1">
        <f t="array" ref="G77">INDEX(Capacity!$C$10:$Q$109,COLUMN(F11),ROW(F11))</f>
        <v>0</v>
      </c>
      <c r="H77" cm="1">
        <f t="array" ref="H77">INDEX(Capacity!$C$10:$Q$109,COLUMN(G11),ROW(G11))</f>
        <v>0</v>
      </c>
      <c r="I77" cm="1">
        <f t="array" ref="I77">INDEX(Capacity!$C$10:$Q$109,COLUMN(H11),ROW(H11))</f>
        <v>0</v>
      </c>
      <c r="J77" cm="1">
        <f t="array" ref="J77">INDEX(Capacity!$C$10:$Q$109,COLUMN(I11),ROW(I11))</f>
        <v>0</v>
      </c>
      <c r="K77" cm="1">
        <f t="array" ref="K77">INDEX(Capacity!$C$10:$Q$109,COLUMN(J11),ROW(J11))</f>
        <v>0</v>
      </c>
      <c r="L77" cm="1">
        <f t="array" ref="L77">INDEX(Capacity!$C$10:$Q$109,COLUMN(K11),ROW(K11))</f>
        <v>0</v>
      </c>
      <c r="M77" cm="1">
        <f t="array" ref="M77">INDEX(Capacity!$C$10:$Q$109,COLUMN(L11),ROW(L11))</f>
        <v>0</v>
      </c>
      <c r="N77" cm="1">
        <f t="array" ref="N77">INDEX(Capacity!$C$10:$Q$109,COLUMN(M11),ROW(M11))</f>
        <v>0</v>
      </c>
      <c r="O77" cm="1">
        <f t="array" ref="O77">INDEX(Capacity!$C$10:$Q$109,COLUMN(N11),ROW(N11))</f>
        <v>0</v>
      </c>
      <c r="P77" cm="1">
        <f t="array" ref="P77">INDEX(Capacity!$C$10:$Q$109,COLUMN(O11),ROW(O11))</f>
        <v>0</v>
      </c>
      <c r="Q77" cm="1">
        <f t="array" ref="Q77">INDEX(Capacity!$C$10:$Q$109,COLUMN(P11),ROW(P11))</f>
        <v>0</v>
      </c>
      <c r="R77" cm="1">
        <f t="array" ref="R77">INDEX(Capacity!$C$10:$Q$109,COLUMN(Q11),ROW(Q11))</f>
        <v>0</v>
      </c>
      <c r="S77" cm="1">
        <f t="array" ref="S77">INDEX(Capacity!$C$10:$Q$109,COLUMN(R11),ROW(R11))</f>
        <v>0</v>
      </c>
      <c r="T77" cm="1">
        <f t="array" ref="T77">INDEX(Capacity!$C$10:$Q$109,COLUMN(S11),ROW(S11))</f>
        <v>0</v>
      </c>
      <c r="U77" cm="1">
        <f t="array" ref="U77">INDEX(Capacity!$C$10:$Q$109,COLUMN(T11),ROW(T11))</f>
        <v>0</v>
      </c>
      <c r="V77" cm="1">
        <f t="array" ref="V77">INDEX(Capacity!$C$10:$Q$109,COLUMN(U11),ROW(U11))</f>
        <v>0</v>
      </c>
      <c r="W77" cm="1">
        <f t="array" ref="W77">INDEX(Capacity!$C$10:$Q$109,COLUMN(V11),ROW(V11))</f>
        <v>0</v>
      </c>
      <c r="X77" cm="1">
        <f t="array" ref="X77">INDEX(Capacity!$C$10:$Q$109,COLUMN(W11),ROW(W11))</f>
        <v>0</v>
      </c>
      <c r="Y77" cm="1">
        <f t="array" ref="Y77">INDEX(Capacity!$C$10:$Q$109,COLUMN(X11),ROW(X11))</f>
        <v>0</v>
      </c>
      <c r="Z77" cm="1">
        <f t="array" ref="Z77">INDEX(Capacity!$C$10:$Q$109,COLUMN(Y11),ROW(Y11))</f>
        <v>0</v>
      </c>
      <c r="AA77" cm="1">
        <f t="array" ref="AA77">INDEX(Capacity!$C$10:$Q$109,COLUMN(Z11),ROW(Z11))</f>
        <v>0</v>
      </c>
      <c r="AB77" cm="1">
        <f t="array" ref="AB77">INDEX(Capacity!$C$10:$Q$109,COLUMN(AA11),ROW(AA11))</f>
        <v>0</v>
      </c>
      <c r="AC77" cm="1">
        <f t="array" ref="AC77">INDEX(Capacity!$C$10:$Q$109,COLUMN(AB11),ROW(AB11))</f>
        <v>0</v>
      </c>
      <c r="AD77" cm="1">
        <f t="array" ref="AD77">INDEX(Capacity!$C$10:$Q$109,COLUMN(AC11),ROW(AC11))</f>
        <v>0</v>
      </c>
      <c r="AE77" cm="1">
        <f t="array" ref="AE77">INDEX(Capacity!$C$10:$Q$109,COLUMN(AD11),ROW(AD11))</f>
        <v>0</v>
      </c>
      <c r="AF77" cm="1">
        <f t="array" ref="AF77">INDEX(Capacity!$C$10:$Q$109,COLUMN(AE11),ROW(AE11))</f>
        <v>0</v>
      </c>
      <c r="AG77" cm="1">
        <f t="array" ref="AG77">INDEX(Capacity!$C$10:$Q$109,COLUMN(AF11),ROW(AF11))</f>
        <v>0</v>
      </c>
      <c r="AH77" cm="1">
        <f t="array" ref="AH77">INDEX(Capacity!$C$10:$Q$109,COLUMN(AG11),ROW(AG11))</f>
        <v>0</v>
      </c>
      <c r="AI77" cm="1">
        <f t="array" ref="AI77">INDEX(Capacity!$C$10:$Q$109,COLUMN(AH11),ROW(AH11))</f>
        <v>0</v>
      </c>
      <c r="AJ77" cm="1">
        <f t="array" ref="AJ77">INDEX(Capacity!$C$10:$Q$109,COLUMN(AI11),ROW(AI11))</f>
        <v>0</v>
      </c>
      <c r="AK77" cm="1">
        <f t="array" ref="AK77">INDEX(Capacity!$C$10:$Q$109,COLUMN(AJ11),ROW(AJ11))</f>
        <v>0</v>
      </c>
      <c r="AL77" cm="1">
        <f t="array" ref="AL77">INDEX(Capacity!$C$10:$Q$109,COLUMN(AK11),ROW(AK11))</f>
        <v>0</v>
      </c>
      <c r="AM77" cm="1">
        <f t="array" ref="AM77">INDEX(Capacity!$C$10:$Q$109,COLUMN(AL11),ROW(AL11))</f>
        <v>0</v>
      </c>
      <c r="AN77" cm="1">
        <f t="array" ref="AN77">INDEX(Capacity!$C$10:$Q$109,COLUMN(AM11),ROW(AM11))</f>
        <v>0</v>
      </c>
      <c r="AO77" cm="1">
        <f t="array" ref="AO77">INDEX(Capacity!$C$10:$Q$109,COLUMN(AN11),ROW(AN11))</f>
        <v>0</v>
      </c>
      <c r="AP77" cm="1">
        <f t="array" ref="AP77">INDEX(Capacity!$C$10:$Q$109,COLUMN(AO11),ROW(AO11))</f>
        <v>0</v>
      </c>
      <c r="AQ77" cm="1">
        <f t="array" ref="AQ77">INDEX(Capacity!$C$10:$Q$109,COLUMN(AP11),ROW(AP11))</f>
        <v>0</v>
      </c>
      <c r="AR77" cm="1">
        <f t="array" ref="AR77">INDEX(Capacity!$C$10:$Q$109,COLUMN(AQ11),ROW(AQ11))</f>
        <v>0</v>
      </c>
      <c r="AS77" cm="1">
        <f t="array" ref="AS77">INDEX(Capacity!$C$10:$Q$109,COLUMN(AR11),ROW(AR11))</f>
        <v>0</v>
      </c>
      <c r="AT77" cm="1">
        <f t="array" ref="AT77">INDEX(Capacity!$C$10:$Q$109,COLUMN(AS11),ROW(AS11))</f>
        <v>0</v>
      </c>
      <c r="AU77" cm="1">
        <f t="array" ref="AU77">INDEX(Capacity!$C$10:$Q$109,COLUMN(AT11),ROW(AT11))</f>
        <v>0</v>
      </c>
      <c r="AV77" cm="1">
        <f t="array" ref="AV77">INDEX(Capacity!$C$10:$Q$109,COLUMN(AU11),ROW(AU11))</f>
        <v>0</v>
      </c>
      <c r="AW77" cm="1">
        <f t="array" ref="AW77">INDEX(Capacity!$C$10:$Q$109,COLUMN(AV11),ROW(AV11))</f>
        <v>0</v>
      </c>
      <c r="AX77" cm="1">
        <f t="array" ref="AX77">INDEX(Capacity!$C$10:$Q$109,COLUMN(AW11),ROW(AW11))</f>
        <v>0</v>
      </c>
      <c r="AY77" cm="1">
        <f t="array" ref="AY77">INDEX(Capacity!$C$10:$Q$109,COLUMN(AX11),ROW(AX11))</f>
        <v>0</v>
      </c>
      <c r="AZ77" cm="1">
        <f t="array" ref="AZ77">INDEX(Capacity!$C$10:$Q$109,COLUMN(AY11),ROW(AY11))</f>
        <v>0</v>
      </c>
      <c r="BA77" cm="1">
        <f t="array" ref="BA77">INDEX(Capacity!$C$10:$Q$109,COLUMN(AZ11),ROW(AZ11))</f>
        <v>0</v>
      </c>
      <c r="BB77" cm="1">
        <f t="array" ref="BB77">INDEX(Capacity!$C$10:$Q$109,COLUMN(BA11),ROW(BA11))</f>
        <v>0</v>
      </c>
      <c r="BC77" cm="1">
        <f t="array" ref="BC77">INDEX(Capacity!$C$10:$Q$109,COLUMN(BB11),ROW(BB11))</f>
        <v>0</v>
      </c>
      <c r="BD77" cm="1">
        <f t="array" ref="BD77">INDEX(Capacity!$C$10:$Q$109,COLUMN(BC11),ROW(BC11))</f>
        <v>0</v>
      </c>
      <c r="BE77" cm="1">
        <f t="array" ref="BE77">INDEX(Capacity!$C$10:$Q$109,COLUMN(BD11),ROW(BD11))</f>
        <v>0</v>
      </c>
      <c r="BF77" cm="1">
        <f t="array" ref="BF77">INDEX(Capacity!$C$10:$Q$109,COLUMN(BE11),ROW(BE11))</f>
        <v>0</v>
      </c>
      <c r="BG77" cm="1">
        <f t="array" ref="BG77">INDEX(Capacity!$C$10:$Q$109,COLUMN(BF11),ROW(BF11))</f>
        <v>0</v>
      </c>
      <c r="BH77" cm="1">
        <f t="array" ref="BH77">INDEX(Capacity!$C$10:$Q$109,COLUMN(BG11),ROW(BG11))</f>
        <v>0</v>
      </c>
      <c r="BI77" cm="1">
        <f t="array" ref="BI77">INDEX(Capacity!$C$10:$Q$109,COLUMN(BH11),ROW(BH11))</f>
        <v>0</v>
      </c>
      <c r="BJ77" cm="1">
        <f t="array" ref="BJ77">INDEX(Capacity!$C$10:$Q$109,COLUMN(BI11),ROW(BI11))</f>
        <v>0</v>
      </c>
      <c r="BK77" cm="1">
        <f t="array" ref="BK77">INDEX(Capacity!$C$10:$Q$109,COLUMN(BJ11),ROW(BJ11))</f>
        <v>0</v>
      </c>
      <c r="BL77" cm="1">
        <f t="array" ref="BL77">INDEX(Capacity!$C$10:$Q$109,COLUMN(BK11),ROW(BK11))</f>
        <v>0</v>
      </c>
      <c r="BM77" cm="1">
        <f t="array" ref="BM77">INDEX(Capacity!$C$10:$Q$109,COLUMN(BL11),ROW(BL11))</f>
        <v>0</v>
      </c>
      <c r="BN77" cm="1">
        <f t="array" ref="BN77">INDEX(Capacity!$C$10:$Q$109,COLUMN(BM11),ROW(BM11))</f>
        <v>0</v>
      </c>
      <c r="BO77" cm="1">
        <f t="array" ref="BO77">INDEX(Capacity!$C$10:$Q$109,COLUMN(BN11),ROW(BN11))</f>
        <v>0</v>
      </c>
      <c r="BP77" cm="1">
        <f t="array" ref="BP77">INDEX(Capacity!$C$10:$Q$109,COLUMN(BO11),ROW(BO11))</f>
        <v>0</v>
      </c>
      <c r="BQ77" cm="1">
        <f t="array" ref="BQ77">INDEX(Capacity!$C$10:$Q$109,COLUMN(BP11),ROW(BP11))</f>
        <v>0</v>
      </c>
      <c r="BR77" cm="1">
        <f t="array" ref="BR77">INDEX(Capacity!$C$10:$Q$109,COLUMN(BQ11),ROW(BQ11))</f>
        <v>0</v>
      </c>
      <c r="BS77" cm="1">
        <f t="array" ref="BS77">INDEX(Capacity!$C$10:$Q$109,COLUMN(BR11),ROW(BR11))</f>
        <v>0</v>
      </c>
      <c r="BT77" cm="1">
        <f t="array" ref="BT77">INDEX(Capacity!$C$10:$Q$109,COLUMN(BS11),ROW(BS11))</f>
        <v>0</v>
      </c>
      <c r="BU77" cm="1">
        <f t="array" ref="BU77">INDEX(Capacity!$C$10:$Q$109,COLUMN(BT11),ROW(BT11))</f>
        <v>0</v>
      </c>
      <c r="BV77" cm="1">
        <f t="array" ref="BV77">INDEX(Capacity!$C$10:$Q$109,COLUMN(BU11),ROW(BU11))</f>
        <v>0</v>
      </c>
      <c r="BW77" cm="1">
        <f t="array" ref="BW77">INDEX(Capacity!$C$10:$Q$109,COLUMN(BV11),ROW(BV11))</f>
        <v>0</v>
      </c>
      <c r="BX77" cm="1">
        <f t="array" ref="BX77">INDEX(Capacity!$C$10:$Q$109,COLUMN(BW11),ROW(BW11))</f>
        <v>0</v>
      </c>
      <c r="BY77" cm="1">
        <f t="array" ref="BY77">INDEX(Capacity!$C$10:$Q$109,COLUMN(BX11),ROW(BX11))</f>
        <v>0</v>
      </c>
      <c r="BZ77" cm="1">
        <f t="array" ref="BZ77">INDEX(Capacity!$C$10:$Q$109,COLUMN(BY11),ROW(BY11))</f>
        <v>0</v>
      </c>
      <c r="CA77" cm="1">
        <f t="array" ref="CA77">INDEX(Capacity!$C$10:$Q$109,COLUMN(BZ11),ROW(BZ11))</f>
        <v>0</v>
      </c>
      <c r="CB77" cm="1">
        <f t="array" ref="CB77">INDEX(Capacity!$C$10:$Q$109,COLUMN(CA11),ROW(CA11))</f>
        <v>0</v>
      </c>
      <c r="CC77" cm="1">
        <f t="array" ref="CC77">INDEX(Capacity!$C$10:$Q$109,COLUMN(CB11),ROW(CB11))</f>
        <v>0</v>
      </c>
      <c r="CD77" cm="1">
        <f t="array" ref="CD77">INDEX(Capacity!$C$10:$Q$109,COLUMN(CC11),ROW(CC11))</f>
        <v>0</v>
      </c>
      <c r="CE77" cm="1">
        <f t="array" ref="CE77">INDEX(Capacity!$C$10:$Q$109,COLUMN(CD11),ROW(CD11))</f>
        <v>0</v>
      </c>
      <c r="CF77" cm="1">
        <f t="array" ref="CF77">INDEX(Capacity!$C$10:$Q$109,COLUMN(CE11),ROW(CE11))</f>
        <v>0</v>
      </c>
      <c r="CG77" cm="1">
        <f t="array" ref="CG77">INDEX(Capacity!$C$10:$Q$109,COLUMN(CF11),ROW(CF11))</f>
        <v>0</v>
      </c>
      <c r="CH77" cm="1">
        <f t="array" ref="CH77">INDEX(Capacity!$C$10:$Q$109,COLUMN(CG11),ROW(CG11))</f>
        <v>0</v>
      </c>
      <c r="CI77" cm="1">
        <f t="array" ref="CI77">INDEX(Capacity!$C$10:$Q$109,COLUMN(CH11),ROW(CH11))</f>
        <v>0</v>
      </c>
      <c r="CJ77" cm="1">
        <f t="array" ref="CJ77">INDEX(Capacity!$C$10:$Q$109,COLUMN(CI11),ROW(CI11))</f>
        <v>0</v>
      </c>
      <c r="CK77" cm="1">
        <f t="array" ref="CK77">INDEX(Capacity!$C$10:$Q$109,COLUMN(CJ11),ROW(CJ11))</f>
        <v>0</v>
      </c>
      <c r="CL77" cm="1">
        <f t="array" ref="CL77">INDEX(Capacity!$C$10:$Q$109,COLUMN(CK11),ROW(CK11))</f>
        <v>0</v>
      </c>
      <c r="CM77" cm="1">
        <f t="array" ref="CM77">INDEX(Capacity!$C$10:$Q$109,COLUMN(CL11),ROW(CL11))</f>
        <v>0</v>
      </c>
      <c r="CN77" cm="1">
        <f t="array" ref="CN77">INDEX(Capacity!$C$10:$Q$109,COLUMN(CM11),ROW(CM11))</f>
        <v>0</v>
      </c>
      <c r="CO77" cm="1">
        <f t="array" ref="CO77">INDEX(Capacity!$C$10:$Q$109,COLUMN(CN11),ROW(CN11))</f>
        <v>0</v>
      </c>
      <c r="CP77" cm="1">
        <f t="array" ref="CP77">INDEX(Capacity!$C$10:$Q$109,COLUMN(CO11),ROW(CO11))</f>
        <v>0</v>
      </c>
      <c r="CQ77" cm="1">
        <f t="array" ref="CQ77">INDEX(Capacity!$C$10:$Q$109,COLUMN(CP11),ROW(CP11))</f>
        <v>0</v>
      </c>
      <c r="CR77" cm="1">
        <f t="array" ref="CR77">INDEX(Capacity!$C$10:$Q$109,COLUMN(CQ11),ROW(CQ11))</f>
        <v>0</v>
      </c>
      <c r="CS77" cm="1">
        <f t="array" ref="CS77">INDEX(Capacity!$C$10:$Q$109,COLUMN(CR11),ROW(CR11))</f>
        <v>0</v>
      </c>
      <c r="CT77" cm="1">
        <f t="array" ref="CT77">INDEX(Capacity!$C$10:$Q$109,COLUMN(CS11),ROW(CS11))</f>
        <v>0</v>
      </c>
      <c r="CU77" cm="1">
        <f t="array" ref="CU77">INDEX(Capacity!$C$10:$Q$109,COLUMN(CT11),ROW(CT11))</f>
        <v>0</v>
      </c>
      <c r="CV77" cm="1">
        <f t="array" ref="CV77">INDEX(Capacity!$C$10:$Q$109,COLUMN(CU11),ROW(CU11))</f>
        <v>0</v>
      </c>
      <c r="CW77" cm="1">
        <f t="array" ref="CW77">INDEX(Capacity!$C$10:$Q$109,COLUMN(CV11),ROW(CV11))</f>
        <v>0</v>
      </c>
    </row>
    <row r="78" spans="1:101" x14ac:dyDescent="0.25">
      <c r="A78" s="2" t="str">
        <f>Setup!A31</f>
        <v>Caseload 12</v>
      </c>
      <c r="B78" cm="1">
        <f t="array" ref="B78">INDEX(Capacity!$C$10:$Q$109,COLUMN(A12),ROW(A12))</f>
        <v>0</v>
      </c>
      <c r="C78" cm="1">
        <f t="array" ref="C78">INDEX(Capacity!$C$10:$Q$109,COLUMN(B12),ROW(B12))</f>
        <v>0</v>
      </c>
      <c r="D78" cm="1">
        <f t="array" ref="D78">INDEX(Capacity!$C$10:$Q$109,COLUMN(C12),ROW(C12))</f>
        <v>0</v>
      </c>
      <c r="E78" cm="1">
        <f t="array" ref="E78">INDEX(Capacity!$C$10:$Q$109,COLUMN(D12),ROW(D12))</f>
        <v>0</v>
      </c>
      <c r="F78" cm="1">
        <f t="array" ref="F78">INDEX(Capacity!$C$10:$Q$109,COLUMN(E12),ROW(E12))</f>
        <v>0</v>
      </c>
      <c r="G78" cm="1">
        <f t="array" ref="G78">INDEX(Capacity!$C$10:$Q$109,COLUMN(F12),ROW(F12))</f>
        <v>0</v>
      </c>
      <c r="H78" cm="1">
        <f t="array" ref="H78">INDEX(Capacity!$C$10:$Q$109,COLUMN(G12),ROW(G12))</f>
        <v>0</v>
      </c>
      <c r="I78" cm="1">
        <f t="array" ref="I78">INDEX(Capacity!$C$10:$Q$109,COLUMN(H12),ROW(H12))</f>
        <v>0</v>
      </c>
      <c r="J78" cm="1">
        <f t="array" ref="J78">INDEX(Capacity!$C$10:$Q$109,COLUMN(I12),ROW(I12))</f>
        <v>0</v>
      </c>
      <c r="K78" cm="1">
        <f t="array" ref="K78">INDEX(Capacity!$C$10:$Q$109,COLUMN(J12),ROW(J12))</f>
        <v>0</v>
      </c>
      <c r="L78" cm="1">
        <f t="array" ref="L78">INDEX(Capacity!$C$10:$Q$109,COLUMN(K12),ROW(K12))</f>
        <v>0</v>
      </c>
      <c r="M78" cm="1">
        <f t="array" ref="M78">INDEX(Capacity!$C$10:$Q$109,COLUMN(L12),ROW(L12))</f>
        <v>0</v>
      </c>
      <c r="N78" cm="1">
        <f t="array" ref="N78">INDEX(Capacity!$C$10:$Q$109,COLUMN(M12),ROW(M12))</f>
        <v>0</v>
      </c>
      <c r="O78" cm="1">
        <f t="array" ref="O78">INDEX(Capacity!$C$10:$Q$109,COLUMN(N12),ROW(N12))</f>
        <v>0</v>
      </c>
      <c r="P78" cm="1">
        <f t="array" ref="P78">INDEX(Capacity!$C$10:$Q$109,COLUMN(O12),ROW(O12))</f>
        <v>0</v>
      </c>
      <c r="Q78" cm="1">
        <f t="array" ref="Q78">INDEX(Capacity!$C$10:$Q$109,COLUMN(P12),ROW(P12))</f>
        <v>0</v>
      </c>
      <c r="R78" cm="1">
        <f t="array" ref="R78">INDEX(Capacity!$C$10:$Q$109,COLUMN(Q12),ROW(Q12))</f>
        <v>0</v>
      </c>
      <c r="S78" cm="1">
        <f t="array" ref="S78">INDEX(Capacity!$C$10:$Q$109,COLUMN(R12),ROW(R12))</f>
        <v>0</v>
      </c>
      <c r="T78" cm="1">
        <f t="array" ref="T78">INDEX(Capacity!$C$10:$Q$109,COLUMN(S12),ROW(S12))</f>
        <v>0</v>
      </c>
      <c r="U78" cm="1">
        <f t="array" ref="U78">INDEX(Capacity!$C$10:$Q$109,COLUMN(T12),ROW(T12))</f>
        <v>0</v>
      </c>
      <c r="V78" cm="1">
        <f t="array" ref="V78">INDEX(Capacity!$C$10:$Q$109,COLUMN(U12),ROW(U12))</f>
        <v>0</v>
      </c>
      <c r="W78" cm="1">
        <f t="array" ref="W78">INDEX(Capacity!$C$10:$Q$109,COLUMN(V12),ROW(V12))</f>
        <v>0</v>
      </c>
      <c r="X78" cm="1">
        <f t="array" ref="X78">INDEX(Capacity!$C$10:$Q$109,COLUMN(W12),ROW(W12))</f>
        <v>0</v>
      </c>
      <c r="Y78" cm="1">
        <f t="array" ref="Y78">INDEX(Capacity!$C$10:$Q$109,COLUMN(X12),ROW(X12))</f>
        <v>0</v>
      </c>
      <c r="Z78" cm="1">
        <f t="array" ref="Z78">INDEX(Capacity!$C$10:$Q$109,COLUMN(Y12),ROW(Y12))</f>
        <v>0</v>
      </c>
      <c r="AA78" cm="1">
        <f t="array" ref="AA78">INDEX(Capacity!$C$10:$Q$109,COLUMN(Z12),ROW(Z12))</f>
        <v>0</v>
      </c>
      <c r="AB78" cm="1">
        <f t="array" ref="AB78">INDEX(Capacity!$C$10:$Q$109,COLUMN(AA12),ROW(AA12))</f>
        <v>0</v>
      </c>
      <c r="AC78" cm="1">
        <f t="array" ref="AC78">INDEX(Capacity!$C$10:$Q$109,COLUMN(AB12),ROW(AB12))</f>
        <v>0</v>
      </c>
      <c r="AD78" cm="1">
        <f t="array" ref="AD78">INDEX(Capacity!$C$10:$Q$109,COLUMN(AC12),ROW(AC12))</f>
        <v>0</v>
      </c>
      <c r="AE78" cm="1">
        <f t="array" ref="AE78">INDEX(Capacity!$C$10:$Q$109,COLUMN(AD12),ROW(AD12))</f>
        <v>0</v>
      </c>
      <c r="AF78" cm="1">
        <f t="array" ref="AF78">INDEX(Capacity!$C$10:$Q$109,COLUMN(AE12),ROW(AE12))</f>
        <v>0</v>
      </c>
      <c r="AG78" cm="1">
        <f t="array" ref="AG78">INDEX(Capacity!$C$10:$Q$109,COLUMN(AF12),ROW(AF12))</f>
        <v>0</v>
      </c>
      <c r="AH78" cm="1">
        <f t="array" ref="AH78">INDEX(Capacity!$C$10:$Q$109,COLUMN(AG12),ROW(AG12))</f>
        <v>0</v>
      </c>
      <c r="AI78" cm="1">
        <f t="array" ref="AI78">INDEX(Capacity!$C$10:$Q$109,COLUMN(AH12),ROW(AH12))</f>
        <v>0</v>
      </c>
      <c r="AJ78" cm="1">
        <f t="array" ref="AJ78">INDEX(Capacity!$C$10:$Q$109,COLUMN(AI12),ROW(AI12))</f>
        <v>0</v>
      </c>
      <c r="AK78" cm="1">
        <f t="array" ref="AK78">INDEX(Capacity!$C$10:$Q$109,COLUMN(AJ12),ROW(AJ12))</f>
        <v>0</v>
      </c>
      <c r="AL78" cm="1">
        <f t="array" ref="AL78">INDEX(Capacity!$C$10:$Q$109,COLUMN(AK12),ROW(AK12))</f>
        <v>0</v>
      </c>
      <c r="AM78" cm="1">
        <f t="array" ref="AM78">INDEX(Capacity!$C$10:$Q$109,COLUMN(AL12),ROW(AL12))</f>
        <v>0</v>
      </c>
      <c r="AN78" cm="1">
        <f t="array" ref="AN78">INDEX(Capacity!$C$10:$Q$109,COLUMN(AM12),ROW(AM12))</f>
        <v>0</v>
      </c>
      <c r="AO78" cm="1">
        <f t="array" ref="AO78">INDEX(Capacity!$C$10:$Q$109,COLUMN(AN12),ROW(AN12))</f>
        <v>0</v>
      </c>
      <c r="AP78" cm="1">
        <f t="array" ref="AP78">INDEX(Capacity!$C$10:$Q$109,COLUMN(AO12),ROW(AO12))</f>
        <v>0</v>
      </c>
      <c r="AQ78" cm="1">
        <f t="array" ref="AQ78">INDEX(Capacity!$C$10:$Q$109,COLUMN(AP12),ROW(AP12))</f>
        <v>0</v>
      </c>
      <c r="AR78" cm="1">
        <f t="array" ref="AR78">INDEX(Capacity!$C$10:$Q$109,COLUMN(AQ12),ROW(AQ12))</f>
        <v>0</v>
      </c>
      <c r="AS78" cm="1">
        <f t="array" ref="AS78">INDEX(Capacity!$C$10:$Q$109,COLUMN(AR12),ROW(AR12))</f>
        <v>0</v>
      </c>
      <c r="AT78" cm="1">
        <f t="array" ref="AT78">INDEX(Capacity!$C$10:$Q$109,COLUMN(AS12),ROW(AS12))</f>
        <v>0</v>
      </c>
      <c r="AU78" cm="1">
        <f t="array" ref="AU78">INDEX(Capacity!$C$10:$Q$109,COLUMN(AT12),ROW(AT12))</f>
        <v>0</v>
      </c>
      <c r="AV78" cm="1">
        <f t="array" ref="AV78">INDEX(Capacity!$C$10:$Q$109,COLUMN(AU12),ROW(AU12))</f>
        <v>0</v>
      </c>
      <c r="AW78" cm="1">
        <f t="array" ref="AW78">INDEX(Capacity!$C$10:$Q$109,COLUMN(AV12),ROW(AV12))</f>
        <v>0</v>
      </c>
      <c r="AX78" cm="1">
        <f t="array" ref="AX78">INDEX(Capacity!$C$10:$Q$109,COLUMN(AW12),ROW(AW12))</f>
        <v>0</v>
      </c>
      <c r="AY78" cm="1">
        <f t="array" ref="AY78">INDEX(Capacity!$C$10:$Q$109,COLUMN(AX12),ROW(AX12))</f>
        <v>0</v>
      </c>
      <c r="AZ78" cm="1">
        <f t="array" ref="AZ78">INDEX(Capacity!$C$10:$Q$109,COLUMN(AY12),ROW(AY12))</f>
        <v>0</v>
      </c>
      <c r="BA78" cm="1">
        <f t="array" ref="BA78">INDEX(Capacity!$C$10:$Q$109,COLUMN(AZ12),ROW(AZ12))</f>
        <v>0</v>
      </c>
      <c r="BB78" cm="1">
        <f t="array" ref="BB78">INDEX(Capacity!$C$10:$Q$109,COLUMN(BA12),ROW(BA12))</f>
        <v>0</v>
      </c>
      <c r="BC78" cm="1">
        <f t="array" ref="BC78">INDEX(Capacity!$C$10:$Q$109,COLUMN(BB12),ROW(BB12))</f>
        <v>0</v>
      </c>
      <c r="BD78" cm="1">
        <f t="array" ref="BD78">INDEX(Capacity!$C$10:$Q$109,COLUMN(BC12),ROW(BC12))</f>
        <v>0</v>
      </c>
      <c r="BE78" cm="1">
        <f t="array" ref="BE78">INDEX(Capacity!$C$10:$Q$109,COLUMN(BD12),ROW(BD12))</f>
        <v>0</v>
      </c>
      <c r="BF78" cm="1">
        <f t="array" ref="BF78">INDEX(Capacity!$C$10:$Q$109,COLUMN(BE12),ROW(BE12))</f>
        <v>0</v>
      </c>
      <c r="BG78" cm="1">
        <f t="array" ref="BG78">INDEX(Capacity!$C$10:$Q$109,COLUMN(BF12),ROW(BF12))</f>
        <v>0</v>
      </c>
      <c r="BH78" cm="1">
        <f t="array" ref="BH78">INDEX(Capacity!$C$10:$Q$109,COLUMN(BG12),ROW(BG12))</f>
        <v>0</v>
      </c>
      <c r="BI78" cm="1">
        <f t="array" ref="BI78">INDEX(Capacity!$C$10:$Q$109,COLUMN(BH12),ROW(BH12))</f>
        <v>0</v>
      </c>
      <c r="BJ78" cm="1">
        <f t="array" ref="BJ78">INDEX(Capacity!$C$10:$Q$109,COLUMN(BI12),ROW(BI12))</f>
        <v>0</v>
      </c>
      <c r="BK78" cm="1">
        <f t="array" ref="BK78">INDEX(Capacity!$C$10:$Q$109,COLUMN(BJ12),ROW(BJ12))</f>
        <v>0</v>
      </c>
      <c r="BL78" cm="1">
        <f t="array" ref="BL78">INDEX(Capacity!$C$10:$Q$109,COLUMN(BK12),ROW(BK12))</f>
        <v>0</v>
      </c>
      <c r="BM78" cm="1">
        <f t="array" ref="BM78">INDEX(Capacity!$C$10:$Q$109,COLUMN(BL12),ROW(BL12))</f>
        <v>0</v>
      </c>
      <c r="BN78" cm="1">
        <f t="array" ref="BN78">INDEX(Capacity!$C$10:$Q$109,COLUMN(BM12),ROW(BM12))</f>
        <v>0</v>
      </c>
      <c r="BO78" cm="1">
        <f t="array" ref="BO78">INDEX(Capacity!$C$10:$Q$109,COLUMN(BN12),ROW(BN12))</f>
        <v>0</v>
      </c>
      <c r="BP78" cm="1">
        <f t="array" ref="BP78">INDEX(Capacity!$C$10:$Q$109,COLUMN(BO12),ROW(BO12))</f>
        <v>0</v>
      </c>
      <c r="BQ78" cm="1">
        <f t="array" ref="BQ78">INDEX(Capacity!$C$10:$Q$109,COLUMN(BP12),ROW(BP12))</f>
        <v>0</v>
      </c>
      <c r="BR78" cm="1">
        <f t="array" ref="BR78">INDEX(Capacity!$C$10:$Q$109,COLUMN(BQ12),ROW(BQ12))</f>
        <v>0</v>
      </c>
      <c r="BS78" cm="1">
        <f t="array" ref="BS78">INDEX(Capacity!$C$10:$Q$109,COLUMN(BR12),ROW(BR12))</f>
        <v>0</v>
      </c>
      <c r="BT78" cm="1">
        <f t="array" ref="BT78">INDEX(Capacity!$C$10:$Q$109,COLUMN(BS12),ROW(BS12))</f>
        <v>0</v>
      </c>
      <c r="BU78" cm="1">
        <f t="array" ref="BU78">INDEX(Capacity!$C$10:$Q$109,COLUMN(BT12),ROW(BT12))</f>
        <v>0</v>
      </c>
      <c r="BV78" cm="1">
        <f t="array" ref="BV78">INDEX(Capacity!$C$10:$Q$109,COLUMN(BU12),ROW(BU12))</f>
        <v>0</v>
      </c>
      <c r="BW78" cm="1">
        <f t="array" ref="BW78">INDEX(Capacity!$C$10:$Q$109,COLUMN(BV12),ROW(BV12))</f>
        <v>0</v>
      </c>
      <c r="BX78" cm="1">
        <f t="array" ref="BX78">INDEX(Capacity!$C$10:$Q$109,COLUMN(BW12),ROW(BW12))</f>
        <v>0</v>
      </c>
      <c r="BY78" cm="1">
        <f t="array" ref="BY78">INDEX(Capacity!$C$10:$Q$109,COLUMN(BX12),ROW(BX12))</f>
        <v>0</v>
      </c>
      <c r="BZ78" cm="1">
        <f t="array" ref="BZ78">INDEX(Capacity!$C$10:$Q$109,COLUMN(BY12),ROW(BY12))</f>
        <v>0</v>
      </c>
      <c r="CA78" cm="1">
        <f t="array" ref="CA78">INDEX(Capacity!$C$10:$Q$109,COLUMN(BZ12),ROW(BZ12))</f>
        <v>0</v>
      </c>
      <c r="CB78" cm="1">
        <f t="array" ref="CB78">INDEX(Capacity!$C$10:$Q$109,COLUMN(CA12),ROW(CA12))</f>
        <v>0</v>
      </c>
      <c r="CC78" cm="1">
        <f t="array" ref="CC78">INDEX(Capacity!$C$10:$Q$109,COLUMN(CB12),ROW(CB12))</f>
        <v>0</v>
      </c>
      <c r="CD78" cm="1">
        <f t="array" ref="CD78">INDEX(Capacity!$C$10:$Q$109,COLUMN(CC12),ROW(CC12))</f>
        <v>0</v>
      </c>
      <c r="CE78" cm="1">
        <f t="array" ref="CE78">INDEX(Capacity!$C$10:$Q$109,COLUMN(CD12),ROW(CD12))</f>
        <v>0</v>
      </c>
      <c r="CF78" cm="1">
        <f t="array" ref="CF78">INDEX(Capacity!$C$10:$Q$109,COLUMN(CE12),ROW(CE12))</f>
        <v>0</v>
      </c>
      <c r="CG78" cm="1">
        <f t="array" ref="CG78">INDEX(Capacity!$C$10:$Q$109,COLUMN(CF12),ROW(CF12))</f>
        <v>0</v>
      </c>
      <c r="CH78" cm="1">
        <f t="array" ref="CH78">INDEX(Capacity!$C$10:$Q$109,COLUMN(CG12),ROW(CG12))</f>
        <v>0</v>
      </c>
      <c r="CI78" cm="1">
        <f t="array" ref="CI78">INDEX(Capacity!$C$10:$Q$109,COLUMN(CH12),ROW(CH12))</f>
        <v>0</v>
      </c>
      <c r="CJ78" cm="1">
        <f t="array" ref="CJ78">INDEX(Capacity!$C$10:$Q$109,COLUMN(CI12),ROW(CI12))</f>
        <v>0</v>
      </c>
      <c r="CK78" cm="1">
        <f t="array" ref="CK78">INDEX(Capacity!$C$10:$Q$109,COLUMN(CJ12),ROW(CJ12))</f>
        <v>0</v>
      </c>
      <c r="CL78" cm="1">
        <f t="array" ref="CL78">INDEX(Capacity!$C$10:$Q$109,COLUMN(CK12),ROW(CK12))</f>
        <v>0</v>
      </c>
      <c r="CM78" cm="1">
        <f t="array" ref="CM78">INDEX(Capacity!$C$10:$Q$109,COLUMN(CL12),ROW(CL12))</f>
        <v>0</v>
      </c>
      <c r="CN78" cm="1">
        <f t="array" ref="CN78">INDEX(Capacity!$C$10:$Q$109,COLUMN(CM12),ROW(CM12))</f>
        <v>0</v>
      </c>
      <c r="CO78" cm="1">
        <f t="array" ref="CO78">INDEX(Capacity!$C$10:$Q$109,COLUMN(CN12),ROW(CN12))</f>
        <v>0</v>
      </c>
      <c r="CP78" cm="1">
        <f t="array" ref="CP78">INDEX(Capacity!$C$10:$Q$109,COLUMN(CO12),ROW(CO12))</f>
        <v>0</v>
      </c>
      <c r="CQ78" cm="1">
        <f t="array" ref="CQ78">INDEX(Capacity!$C$10:$Q$109,COLUMN(CP12),ROW(CP12))</f>
        <v>0</v>
      </c>
      <c r="CR78" cm="1">
        <f t="array" ref="CR78">INDEX(Capacity!$C$10:$Q$109,COLUMN(CQ12),ROW(CQ12))</f>
        <v>0</v>
      </c>
      <c r="CS78" cm="1">
        <f t="array" ref="CS78">INDEX(Capacity!$C$10:$Q$109,COLUMN(CR12),ROW(CR12))</f>
        <v>0</v>
      </c>
      <c r="CT78" cm="1">
        <f t="array" ref="CT78">INDEX(Capacity!$C$10:$Q$109,COLUMN(CS12),ROW(CS12))</f>
        <v>0</v>
      </c>
      <c r="CU78" cm="1">
        <f t="array" ref="CU78">INDEX(Capacity!$C$10:$Q$109,COLUMN(CT12),ROW(CT12))</f>
        <v>0</v>
      </c>
      <c r="CV78" cm="1">
        <f t="array" ref="CV78">INDEX(Capacity!$C$10:$Q$109,COLUMN(CU12),ROW(CU12))</f>
        <v>0</v>
      </c>
      <c r="CW78" cm="1">
        <f t="array" ref="CW78">INDEX(Capacity!$C$10:$Q$109,COLUMN(CV12),ROW(CV12))</f>
        <v>0</v>
      </c>
    </row>
    <row r="79" spans="1:101" x14ac:dyDescent="0.25">
      <c r="A79" s="2" t="str">
        <f>Setup!A32</f>
        <v>Caseload 13</v>
      </c>
      <c r="B79" cm="1">
        <f t="array" ref="B79">INDEX(Capacity!$C$10:$Q$109,COLUMN(A13),ROW(A13))</f>
        <v>0</v>
      </c>
      <c r="C79" cm="1">
        <f t="array" ref="C79">INDEX(Capacity!$C$10:$Q$109,COLUMN(B13),ROW(B13))</f>
        <v>0</v>
      </c>
      <c r="D79" cm="1">
        <f t="array" ref="D79">INDEX(Capacity!$C$10:$Q$109,COLUMN(C13),ROW(C13))</f>
        <v>0</v>
      </c>
      <c r="E79" cm="1">
        <f t="array" ref="E79">INDEX(Capacity!$C$10:$Q$109,COLUMN(D13),ROW(D13))</f>
        <v>0</v>
      </c>
      <c r="F79" cm="1">
        <f t="array" ref="F79">INDEX(Capacity!$C$10:$Q$109,COLUMN(E13),ROW(E13))</f>
        <v>0</v>
      </c>
      <c r="G79" cm="1">
        <f t="array" ref="G79">INDEX(Capacity!$C$10:$Q$109,COLUMN(F13),ROW(F13))</f>
        <v>0</v>
      </c>
      <c r="H79" cm="1">
        <f t="array" ref="H79">INDEX(Capacity!$C$10:$Q$109,COLUMN(G13),ROW(G13))</f>
        <v>0</v>
      </c>
      <c r="I79" cm="1">
        <f t="array" ref="I79">INDEX(Capacity!$C$10:$Q$109,COLUMN(H13),ROW(H13))</f>
        <v>0</v>
      </c>
      <c r="J79" cm="1">
        <f t="array" ref="J79">INDEX(Capacity!$C$10:$Q$109,COLUMN(I13),ROW(I13))</f>
        <v>0</v>
      </c>
      <c r="K79" cm="1">
        <f t="array" ref="K79">INDEX(Capacity!$C$10:$Q$109,COLUMN(J13),ROW(J13))</f>
        <v>0</v>
      </c>
      <c r="L79" cm="1">
        <f t="array" ref="L79">INDEX(Capacity!$C$10:$Q$109,COLUMN(K13),ROW(K13))</f>
        <v>0</v>
      </c>
      <c r="M79" cm="1">
        <f t="array" ref="M79">INDEX(Capacity!$C$10:$Q$109,COLUMN(L13),ROW(L13))</f>
        <v>0</v>
      </c>
      <c r="N79" cm="1">
        <f t="array" ref="N79">INDEX(Capacity!$C$10:$Q$109,COLUMN(M13),ROW(M13))</f>
        <v>0</v>
      </c>
      <c r="O79" cm="1">
        <f t="array" ref="O79">INDEX(Capacity!$C$10:$Q$109,COLUMN(N13),ROW(N13))</f>
        <v>0</v>
      </c>
      <c r="P79" cm="1">
        <f t="array" ref="P79">INDEX(Capacity!$C$10:$Q$109,COLUMN(O13),ROW(O13))</f>
        <v>0</v>
      </c>
      <c r="Q79" cm="1">
        <f t="array" ref="Q79">INDEX(Capacity!$C$10:$Q$109,COLUMN(P13),ROW(P13))</f>
        <v>0</v>
      </c>
      <c r="R79" cm="1">
        <f t="array" ref="R79">INDEX(Capacity!$C$10:$Q$109,COLUMN(Q13),ROW(Q13))</f>
        <v>0</v>
      </c>
      <c r="S79" cm="1">
        <f t="array" ref="S79">INDEX(Capacity!$C$10:$Q$109,COLUMN(R13),ROW(R13))</f>
        <v>0</v>
      </c>
      <c r="T79" cm="1">
        <f t="array" ref="T79">INDEX(Capacity!$C$10:$Q$109,COLUMN(S13),ROW(S13))</f>
        <v>0</v>
      </c>
      <c r="U79" cm="1">
        <f t="array" ref="U79">INDEX(Capacity!$C$10:$Q$109,COLUMN(T13),ROW(T13))</f>
        <v>0</v>
      </c>
      <c r="V79" cm="1">
        <f t="array" ref="V79">INDEX(Capacity!$C$10:$Q$109,COLUMN(U13),ROW(U13))</f>
        <v>0</v>
      </c>
      <c r="W79" cm="1">
        <f t="array" ref="W79">INDEX(Capacity!$C$10:$Q$109,COLUMN(V13),ROW(V13))</f>
        <v>0</v>
      </c>
      <c r="X79" cm="1">
        <f t="array" ref="X79">INDEX(Capacity!$C$10:$Q$109,COLUMN(W13),ROW(W13))</f>
        <v>0</v>
      </c>
      <c r="Y79" cm="1">
        <f t="array" ref="Y79">INDEX(Capacity!$C$10:$Q$109,COLUMN(X13),ROW(X13))</f>
        <v>0</v>
      </c>
      <c r="Z79" cm="1">
        <f t="array" ref="Z79">INDEX(Capacity!$C$10:$Q$109,COLUMN(Y13),ROW(Y13))</f>
        <v>0</v>
      </c>
      <c r="AA79" cm="1">
        <f t="array" ref="AA79">INDEX(Capacity!$C$10:$Q$109,COLUMN(Z13),ROW(Z13))</f>
        <v>0</v>
      </c>
      <c r="AB79" cm="1">
        <f t="array" ref="AB79">INDEX(Capacity!$C$10:$Q$109,COLUMN(AA13),ROW(AA13))</f>
        <v>0</v>
      </c>
      <c r="AC79" cm="1">
        <f t="array" ref="AC79">INDEX(Capacity!$C$10:$Q$109,COLUMN(AB13),ROW(AB13))</f>
        <v>0</v>
      </c>
      <c r="AD79" cm="1">
        <f t="array" ref="AD79">INDEX(Capacity!$C$10:$Q$109,COLUMN(AC13),ROW(AC13))</f>
        <v>0</v>
      </c>
      <c r="AE79" cm="1">
        <f t="array" ref="AE79">INDEX(Capacity!$C$10:$Q$109,COLUMN(AD13),ROW(AD13))</f>
        <v>0</v>
      </c>
      <c r="AF79" cm="1">
        <f t="array" ref="AF79">INDEX(Capacity!$C$10:$Q$109,COLUMN(AE13),ROW(AE13))</f>
        <v>0</v>
      </c>
      <c r="AG79" cm="1">
        <f t="array" ref="AG79">INDEX(Capacity!$C$10:$Q$109,COLUMN(AF13),ROW(AF13))</f>
        <v>0</v>
      </c>
      <c r="AH79" cm="1">
        <f t="array" ref="AH79">INDEX(Capacity!$C$10:$Q$109,COLUMN(AG13),ROW(AG13))</f>
        <v>0</v>
      </c>
      <c r="AI79" cm="1">
        <f t="array" ref="AI79">INDEX(Capacity!$C$10:$Q$109,COLUMN(AH13),ROW(AH13))</f>
        <v>0</v>
      </c>
      <c r="AJ79" cm="1">
        <f t="array" ref="AJ79">INDEX(Capacity!$C$10:$Q$109,COLUMN(AI13),ROW(AI13))</f>
        <v>0</v>
      </c>
      <c r="AK79" cm="1">
        <f t="array" ref="AK79">INDEX(Capacity!$C$10:$Q$109,COLUMN(AJ13),ROW(AJ13))</f>
        <v>0</v>
      </c>
      <c r="AL79" cm="1">
        <f t="array" ref="AL79">INDEX(Capacity!$C$10:$Q$109,COLUMN(AK13),ROW(AK13))</f>
        <v>0</v>
      </c>
      <c r="AM79" cm="1">
        <f t="array" ref="AM79">INDEX(Capacity!$C$10:$Q$109,COLUMN(AL13),ROW(AL13))</f>
        <v>0</v>
      </c>
      <c r="AN79" cm="1">
        <f t="array" ref="AN79">INDEX(Capacity!$C$10:$Q$109,COLUMN(AM13),ROW(AM13))</f>
        <v>0</v>
      </c>
      <c r="AO79" cm="1">
        <f t="array" ref="AO79">INDEX(Capacity!$C$10:$Q$109,COLUMN(AN13),ROW(AN13))</f>
        <v>0</v>
      </c>
      <c r="AP79" cm="1">
        <f t="array" ref="AP79">INDEX(Capacity!$C$10:$Q$109,COLUMN(AO13),ROW(AO13))</f>
        <v>0</v>
      </c>
      <c r="AQ79" cm="1">
        <f t="array" ref="AQ79">INDEX(Capacity!$C$10:$Q$109,COLUMN(AP13),ROW(AP13))</f>
        <v>0</v>
      </c>
      <c r="AR79" cm="1">
        <f t="array" ref="AR79">INDEX(Capacity!$C$10:$Q$109,COLUMN(AQ13),ROW(AQ13))</f>
        <v>0</v>
      </c>
      <c r="AS79" cm="1">
        <f t="array" ref="AS79">INDEX(Capacity!$C$10:$Q$109,COLUMN(AR13),ROW(AR13))</f>
        <v>0</v>
      </c>
      <c r="AT79" cm="1">
        <f t="array" ref="AT79">INDEX(Capacity!$C$10:$Q$109,COLUMN(AS13),ROW(AS13))</f>
        <v>0</v>
      </c>
      <c r="AU79" cm="1">
        <f t="array" ref="AU79">INDEX(Capacity!$C$10:$Q$109,COLUMN(AT13),ROW(AT13))</f>
        <v>0</v>
      </c>
      <c r="AV79" cm="1">
        <f t="array" ref="AV79">INDEX(Capacity!$C$10:$Q$109,COLUMN(AU13),ROW(AU13))</f>
        <v>0</v>
      </c>
      <c r="AW79" cm="1">
        <f t="array" ref="AW79">INDEX(Capacity!$C$10:$Q$109,COLUMN(AV13),ROW(AV13))</f>
        <v>0</v>
      </c>
      <c r="AX79" cm="1">
        <f t="array" ref="AX79">INDEX(Capacity!$C$10:$Q$109,COLUMN(AW13),ROW(AW13))</f>
        <v>0</v>
      </c>
      <c r="AY79" cm="1">
        <f t="array" ref="AY79">INDEX(Capacity!$C$10:$Q$109,COLUMN(AX13),ROW(AX13))</f>
        <v>0</v>
      </c>
      <c r="AZ79" cm="1">
        <f t="array" ref="AZ79">INDEX(Capacity!$C$10:$Q$109,COLUMN(AY13),ROW(AY13))</f>
        <v>0</v>
      </c>
      <c r="BA79" cm="1">
        <f t="array" ref="BA79">INDEX(Capacity!$C$10:$Q$109,COLUMN(AZ13),ROW(AZ13))</f>
        <v>0</v>
      </c>
      <c r="BB79" cm="1">
        <f t="array" ref="BB79">INDEX(Capacity!$C$10:$Q$109,COLUMN(BA13),ROW(BA13))</f>
        <v>0</v>
      </c>
      <c r="BC79" cm="1">
        <f t="array" ref="BC79">INDEX(Capacity!$C$10:$Q$109,COLUMN(BB13),ROW(BB13))</f>
        <v>0</v>
      </c>
      <c r="BD79" cm="1">
        <f t="array" ref="BD79">INDEX(Capacity!$C$10:$Q$109,COLUMN(BC13),ROW(BC13))</f>
        <v>0</v>
      </c>
      <c r="BE79" cm="1">
        <f t="array" ref="BE79">INDEX(Capacity!$C$10:$Q$109,COLUMN(BD13),ROW(BD13))</f>
        <v>0</v>
      </c>
      <c r="BF79" cm="1">
        <f t="array" ref="BF79">INDEX(Capacity!$C$10:$Q$109,COLUMN(BE13),ROW(BE13))</f>
        <v>0</v>
      </c>
      <c r="BG79" cm="1">
        <f t="array" ref="BG79">INDEX(Capacity!$C$10:$Q$109,COLUMN(BF13),ROW(BF13))</f>
        <v>0</v>
      </c>
      <c r="BH79" cm="1">
        <f t="array" ref="BH79">INDEX(Capacity!$C$10:$Q$109,COLUMN(BG13),ROW(BG13))</f>
        <v>0</v>
      </c>
      <c r="BI79" cm="1">
        <f t="array" ref="BI79">INDEX(Capacity!$C$10:$Q$109,COLUMN(BH13),ROW(BH13))</f>
        <v>0</v>
      </c>
      <c r="BJ79" cm="1">
        <f t="array" ref="BJ79">INDEX(Capacity!$C$10:$Q$109,COLUMN(BI13),ROW(BI13))</f>
        <v>0</v>
      </c>
      <c r="BK79" cm="1">
        <f t="array" ref="BK79">INDEX(Capacity!$C$10:$Q$109,COLUMN(BJ13),ROW(BJ13))</f>
        <v>0</v>
      </c>
      <c r="BL79" cm="1">
        <f t="array" ref="BL79">INDEX(Capacity!$C$10:$Q$109,COLUMN(BK13),ROW(BK13))</f>
        <v>0</v>
      </c>
      <c r="BM79" cm="1">
        <f t="array" ref="BM79">INDEX(Capacity!$C$10:$Q$109,COLUMN(BL13),ROW(BL13))</f>
        <v>0</v>
      </c>
      <c r="BN79" cm="1">
        <f t="array" ref="BN79">INDEX(Capacity!$C$10:$Q$109,COLUMN(BM13),ROW(BM13))</f>
        <v>0</v>
      </c>
      <c r="BO79" cm="1">
        <f t="array" ref="BO79">INDEX(Capacity!$C$10:$Q$109,COLUMN(BN13),ROW(BN13))</f>
        <v>0</v>
      </c>
      <c r="BP79" cm="1">
        <f t="array" ref="BP79">INDEX(Capacity!$C$10:$Q$109,COLUMN(BO13),ROW(BO13))</f>
        <v>0</v>
      </c>
      <c r="BQ79" cm="1">
        <f t="array" ref="BQ79">INDEX(Capacity!$C$10:$Q$109,COLUMN(BP13),ROW(BP13))</f>
        <v>0</v>
      </c>
      <c r="BR79" cm="1">
        <f t="array" ref="BR79">INDEX(Capacity!$C$10:$Q$109,COLUMN(BQ13),ROW(BQ13))</f>
        <v>0</v>
      </c>
      <c r="BS79" cm="1">
        <f t="array" ref="BS79">INDEX(Capacity!$C$10:$Q$109,COLUMN(BR13),ROW(BR13))</f>
        <v>0</v>
      </c>
      <c r="BT79" cm="1">
        <f t="array" ref="BT79">INDEX(Capacity!$C$10:$Q$109,COLUMN(BS13),ROW(BS13))</f>
        <v>0</v>
      </c>
      <c r="BU79" cm="1">
        <f t="array" ref="BU79">INDEX(Capacity!$C$10:$Q$109,COLUMN(BT13),ROW(BT13))</f>
        <v>0</v>
      </c>
      <c r="BV79" cm="1">
        <f t="array" ref="BV79">INDEX(Capacity!$C$10:$Q$109,COLUMN(BU13),ROW(BU13))</f>
        <v>0</v>
      </c>
      <c r="BW79" cm="1">
        <f t="array" ref="BW79">INDEX(Capacity!$C$10:$Q$109,COLUMN(BV13),ROW(BV13))</f>
        <v>0</v>
      </c>
      <c r="BX79" cm="1">
        <f t="array" ref="BX79">INDEX(Capacity!$C$10:$Q$109,COLUMN(BW13),ROW(BW13))</f>
        <v>0</v>
      </c>
      <c r="BY79" cm="1">
        <f t="array" ref="BY79">INDEX(Capacity!$C$10:$Q$109,COLUMN(BX13),ROW(BX13))</f>
        <v>0</v>
      </c>
      <c r="BZ79" cm="1">
        <f t="array" ref="BZ79">INDEX(Capacity!$C$10:$Q$109,COLUMN(BY13),ROW(BY13))</f>
        <v>0</v>
      </c>
      <c r="CA79" cm="1">
        <f t="array" ref="CA79">INDEX(Capacity!$C$10:$Q$109,COLUMN(BZ13),ROW(BZ13))</f>
        <v>0</v>
      </c>
      <c r="CB79" cm="1">
        <f t="array" ref="CB79">INDEX(Capacity!$C$10:$Q$109,COLUMN(CA13),ROW(CA13))</f>
        <v>0</v>
      </c>
      <c r="CC79" cm="1">
        <f t="array" ref="CC79">INDEX(Capacity!$C$10:$Q$109,COLUMN(CB13),ROW(CB13))</f>
        <v>0</v>
      </c>
      <c r="CD79" cm="1">
        <f t="array" ref="CD79">INDEX(Capacity!$C$10:$Q$109,COLUMN(CC13),ROW(CC13))</f>
        <v>0</v>
      </c>
      <c r="CE79" cm="1">
        <f t="array" ref="CE79">INDEX(Capacity!$C$10:$Q$109,COLUMN(CD13),ROW(CD13))</f>
        <v>0</v>
      </c>
      <c r="CF79" cm="1">
        <f t="array" ref="CF79">INDEX(Capacity!$C$10:$Q$109,COLUMN(CE13),ROW(CE13))</f>
        <v>0</v>
      </c>
      <c r="CG79" cm="1">
        <f t="array" ref="CG79">INDEX(Capacity!$C$10:$Q$109,COLUMN(CF13),ROW(CF13))</f>
        <v>0</v>
      </c>
      <c r="CH79" cm="1">
        <f t="array" ref="CH79">INDEX(Capacity!$C$10:$Q$109,COLUMN(CG13),ROW(CG13))</f>
        <v>0</v>
      </c>
      <c r="CI79" cm="1">
        <f t="array" ref="CI79">INDEX(Capacity!$C$10:$Q$109,COLUMN(CH13),ROW(CH13))</f>
        <v>0</v>
      </c>
      <c r="CJ79" cm="1">
        <f t="array" ref="CJ79">INDEX(Capacity!$C$10:$Q$109,COLUMN(CI13),ROW(CI13))</f>
        <v>0</v>
      </c>
      <c r="CK79" cm="1">
        <f t="array" ref="CK79">INDEX(Capacity!$C$10:$Q$109,COLUMN(CJ13),ROW(CJ13))</f>
        <v>0</v>
      </c>
      <c r="CL79" cm="1">
        <f t="array" ref="CL79">INDEX(Capacity!$C$10:$Q$109,COLUMN(CK13),ROW(CK13))</f>
        <v>0</v>
      </c>
      <c r="CM79" cm="1">
        <f t="array" ref="CM79">INDEX(Capacity!$C$10:$Q$109,COLUMN(CL13),ROW(CL13))</f>
        <v>0</v>
      </c>
      <c r="CN79" cm="1">
        <f t="array" ref="CN79">INDEX(Capacity!$C$10:$Q$109,COLUMN(CM13),ROW(CM13))</f>
        <v>0</v>
      </c>
      <c r="CO79" cm="1">
        <f t="array" ref="CO79">INDEX(Capacity!$C$10:$Q$109,COLUMN(CN13),ROW(CN13))</f>
        <v>0</v>
      </c>
      <c r="CP79" cm="1">
        <f t="array" ref="CP79">INDEX(Capacity!$C$10:$Q$109,COLUMN(CO13),ROW(CO13))</f>
        <v>0</v>
      </c>
      <c r="CQ79" cm="1">
        <f t="array" ref="CQ79">INDEX(Capacity!$C$10:$Q$109,COLUMN(CP13),ROW(CP13))</f>
        <v>0</v>
      </c>
      <c r="CR79" cm="1">
        <f t="array" ref="CR79">INDEX(Capacity!$C$10:$Q$109,COLUMN(CQ13),ROW(CQ13))</f>
        <v>0</v>
      </c>
      <c r="CS79" cm="1">
        <f t="array" ref="CS79">INDEX(Capacity!$C$10:$Q$109,COLUMN(CR13),ROW(CR13))</f>
        <v>0</v>
      </c>
      <c r="CT79" cm="1">
        <f t="array" ref="CT79">INDEX(Capacity!$C$10:$Q$109,COLUMN(CS13),ROW(CS13))</f>
        <v>0</v>
      </c>
      <c r="CU79" cm="1">
        <f t="array" ref="CU79">INDEX(Capacity!$C$10:$Q$109,COLUMN(CT13),ROW(CT13))</f>
        <v>0</v>
      </c>
      <c r="CV79" cm="1">
        <f t="array" ref="CV79">INDEX(Capacity!$C$10:$Q$109,COLUMN(CU13),ROW(CU13))</f>
        <v>0</v>
      </c>
      <c r="CW79" cm="1">
        <f t="array" ref="CW79">INDEX(Capacity!$C$10:$Q$109,COLUMN(CV13),ROW(CV13))</f>
        <v>0</v>
      </c>
    </row>
    <row r="80" spans="1:101" x14ac:dyDescent="0.25">
      <c r="A80" s="2" t="str">
        <f>Setup!A33</f>
        <v>Caseload 14</v>
      </c>
      <c r="B80" cm="1">
        <f t="array" ref="B80">INDEX(Capacity!$C$10:$Q$109,COLUMN(A14),ROW(A14))</f>
        <v>0</v>
      </c>
      <c r="C80" cm="1">
        <f t="array" ref="C80">INDEX(Capacity!$C$10:$Q$109,COLUMN(B14),ROW(B14))</f>
        <v>0</v>
      </c>
      <c r="D80" cm="1">
        <f t="array" ref="D80">INDEX(Capacity!$C$10:$Q$109,COLUMN(C14),ROW(C14))</f>
        <v>0</v>
      </c>
      <c r="E80" cm="1">
        <f t="array" ref="E80">INDEX(Capacity!$C$10:$Q$109,COLUMN(D14),ROW(D14))</f>
        <v>0</v>
      </c>
      <c r="F80" cm="1">
        <f t="array" ref="F80">INDEX(Capacity!$C$10:$Q$109,COLUMN(E14),ROW(E14))</f>
        <v>0</v>
      </c>
      <c r="G80" cm="1">
        <f t="array" ref="G80">INDEX(Capacity!$C$10:$Q$109,COLUMN(F14),ROW(F14))</f>
        <v>0</v>
      </c>
      <c r="H80" cm="1">
        <f t="array" ref="H80">INDEX(Capacity!$C$10:$Q$109,COLUMN(G14),ROW(G14))</f>
        <v>0</v>
      </c>
      <c r="I80" cm="1">
        <f t="array" ref="I80">INDEX(Capacity!$C$10:$Q$109,COLUMN(H14),ROW(H14))</f>
        <v>0</v>
      </c>
      <c r="J80" cm="1">
        <f t="array" ref="J80">INDEX(Capacity!$C$10:$Q$109,COLUMN(I14),ROW(I14))</f>
        <v>0</v>
      </c>
      <c r="K80" cm="1">
        <f t="array" ref="K80">INDEX(Capacity!$C$10:$Q$109,COLUMN(J14),ROW(J14))</f>
        <v>0</v>
      </c>
      <c r="L80" cm="1">
        <f t="array" ref="L80">INDEX(Capacity!$C$10:$Q$109,COLUMN(K14),ROW(K14))</f>
        <v>0</v>
      </c>
      <c r="M80" cm="1">
        <f t="array" ref="M80">INDEX(Capacity!$C$10:$Q$109,COLUMN(L14),ROW(L14))</f>
        <v>0</v>
      </c>
      <c r="N80" cm="1">
        <f t="array" ref="N80">INDEX(Capacity!$C$10:$Q$109,COLUMN(M14),ROW(M14))</f>
        <v>0</v>
      </c>
      <c r="O80" cm="1">
        <f t="array" ref="O80">INDEX(Capacity!$C$10:$Q$109,COLUMN(N14),ROW(N14))</f>
        <v>0</v>
      </c>
      <c r="P80" cm="1">
        <f t="array" ref="P80">INDEX(Capacity!$C$10:$Q$109,COLUMN(O14),ROW(O14))</f>
        <v>0</v>
      </c>
      <c r="Q80" cm="1">
        <f t="array" ref="Q80">INDEX(Capacity!$C$10:$Q$109,COLUMN(P14),ROW(P14))</f>
        <v>0</v>
      </c>
      <c r="R80" cm="1">
        <f t="array" ref="R80">INDEX(Capacity!$C$10:$Q$109,COLUMN(Q14),ROW(Q14))</f>
        <v>0</v>
      </c>
      <c r="S80" cm="1">
        <f t="array" ref="S80">INDEX(Capacity!$C$10:$Q$109,COLUMN(R14),ROW(R14))</f>
        <v>0</v>
      </c>
      <c r="T80" cm="1">
        <f t="array" ref="T80">INDEX(Capacity!$C$10:$Q$109,COLUMN(S14),ROW(S14))</f>
        <v>0</v>
      </c>
      <c r="U80" cm="1">
        <f t="array" ref="U80">INDEX(Capacity!$C$10:$Q$109,COLUMN(T14),ROW(T14))</f>
        <v>0</v>
      </c>
      <c r="V80" cm="1">
        <f t="array" ref="V80">INDEX(Capacity!$C$10:$Q$109,COLUMN(U14),ROW(U14))</f>
        <v>0</v>
      </c>
      <c r="W80" cm="1">
        <f t="array" ref="W80">INDEX(Capacity!$C$10:$Q$109,COLUMN(V14),ROW(V14))</f>
        <v>0</v>
      </c>
      <c r="X80" cm="1">
        <f t="array" ref="X80">INDEX(Capacity!$C$10:$Q$109,COLUMN(W14),ROW(W14))</f>
        <v>0</v>
      </c>
      <c r="Y80" cm="1">
        <f t="array" ref="Y80">INDEX(Capacity!$C$10:$Q$109,COLUMN(X14),ROW(X14))</f>
        <v>0</v>
      </c>
      <c r="Z80" cm="1">
        <f t="array" ref="Z80">INDEX(Capacity!$C$10:$Q$109,COLUMN(Y14),ROW(Y14))</f>
        <v>0</v>
      </c>
      <c r="AA80" cm="1">
        <f t="array" ref="AA80">INDEX(Capacity!$C$10:$Q$109,COLUMN(Z14),ROW(Z14))</f>
        <v>0</v>
      </c>
      <c r="AB80" cm="1">
        <f t="array" ref="AB80">INDEX(Capacity!$C$10:$Q$109,COLUMN(AA14),ROW(AA14))</f>
        <v>0</v>
      </c>
      <c r="AC80" cm="1">
        <f t="array" ref="AC80">INDEX(Capacity!$C$10:$Q$109,COLUMN(AB14),ROW(AB14))</f>
        <v>0</v>
      </c>
      <c r="AD80" cm="1">
        <f t="array" ref="AD80">INDEX(Capacity!$C$10:$Q$109,COLUMN(AC14),ROW(AC14))</f>
        <v>0</v>
      </c>
      <c r="AE80" cm="1">
        <f t="array" ref="AE80">INDEX(Capacity!$C$10:$Q$109,COLUMN(AD14),ROW(AD14))</f>
        <v>0</v>
      </c>
      <c r="AF80" cm="1">
        <f t="array" ref="AF80">INDEX(Capacity!$C$10:$Q$109,COLUMN(AE14),ROW(AE14))</f>
        <v>0</v>
      </c>
      <c r="AG80" cm="1">
        <f t="array" ref="AG80">INDEX(Capacity!$C$10:$Q$109,COLUMN(AF14),ROW(AF14))</f>
        <v>0</v>
      </c>
      <c r="AH80" cm="1">
        <f t="array" ref="AH80">INDEX(Capacity!$C$10:$Q$109,COLUMN(AG14),ROW(AG14))</f>
        <v>0</v>
      </c>
      <c r="AI80" cm="1">
        <f t="array" ref="AI80">INDEX(Capacity!$C$10:$Q$109,COLUMN(AH14),ROW(AH14))</f>
        <v>0</v>
      </c>
      <c r="AJ80" cm="1">
        <f t="array" ref="AJ80">INDEX(Capacity!$C$10:$Q$109,COLUMN(AI14),ROW(AI14))</f>
        <v>0</v>
      </c>
      <c r="AK80" cm="1">
        <f t="array" ref="AK80">INDEX(Capacity!$C$10:$Q$109,COLUMN(AJ14),ROW(AJ14))</f>
        <v>0</v>
      </c>
      <c r="AL80" cm="1">
        <f t="array" ref="AL80">INDEX(Capacity!$C$10:$Q$109,COLUMN(AK14),ROW(AK14))</f>
        <v>0</v>
      </c>
      <c r="AM80" cm="1">
        <f t="array" ref="AM80">INDEX(Capacity!$C$10:$Q$109,COLUMN(AL14),ROW(AL14))</f>
        <v>0</v>
      </c>
      <c r="AN80" cm="1">
        <f t="array" ref="AN80">INDEX(Capacity!$C$10:$Q$109,COLUMN(AM14),ROW(AM14))</f>
        <v>0</v>
      </c>
      <c r="AO80" cm="1">
        <f t="array" ref="AO80">INDEX(Capacity!$C$10:$Q$109,COLUMN(AN14),ROW(AN14))</f>
        <v>0</v>
      </c>
      <c r="AP80" cm="1">
        <f t="array" ref="AP80">INDEX(Capacity!$C$10:$Q$109,COLUMN(AO14),ROW(AO14))</f>
        <v>0</v>
      </c>
      <c r="AQ80" cm="1">
        <f t="array" ref="AQ80">INDEX(Capacity!$C$10:$Q$109,COLUMN(AP14),ROW(AP14))</f>
        <v>0</v>
      </c>
      <c r="AR80" cm="1">
        <f t="array" ref="AR80">INDEX(Capacity!$C$10:$Q$109,COLUMN(AQ14),ROW(AQ14))</f>
        <v>0</v>
      </c>
      <c r="AS80" cm="1">
        <f t="array" ref="AS80">INDEX(Capacity!$C$10:$Q$109,COLUMN(AR14),ROW(AR14))</f>
        <v>0</v>
      </c>
      <c r="AT80" cm="1">
        <f t="array" ref="AT80">INDEX(Capacity!$C$10:$Q$109,COLUMN(AS14),ROW(AS14))</f>
        <v>0</v>
      </c>
      <c r="AU80" cm="1">
        <f t="array" ref="AU80">INDEX(Capacity!$C$10:$Q$109,COLUMN(AT14),ROW(AT14))</f>
        <v>0</v>
      </c>
      <c r="AV80" cm="1">
        <f t="array" ref="AV80">INDEX(Capacity!$C$10:$Q$109,COLUMN(AU14),ROW(AU14))</f>
        <v>0</v>
      </c>
      <c r="AW80" cm="1">
        <f t="array" ref="AW80">INDEX(Capacity!$C$10:$Q$109,COLUMN(AV14),ROW(AV14))</f>
        <v>0</v>
      </c>
      <c r="AX80" cm="1">
        <f t="array" ref="AX80">INDEX(Capacity!$C$10:$Q$109,COLUMN(AW14),ROW(AW14))</f>
        <v>0</v>
      </c>
      <c r="AY80" cm="1">
        <f t="array" ref="AY80">INDEX(Capacity!$C$10:$Q$109,COLUMN(AX14),ROW(AX14))</f>
        <v>0</v>
      </c>
      <c r="AZ80" cm="1">
        <f t="array" ref="AZ80">INDEX(Capacity!$C$10:$Q$109,COLUMN(AY14),ROW(AY14))</f>
        <v>0</v>
      </c>
      <c r="BA80" cm="1">
        <f t="array" ref="BA80">INDEX(Capacity!$C$10:$Q$109,COLUMN(AZ14),ROW(AZ14))</f>
        <v>0</v>
      </c>
      <c r="BB80" cm="1">
        <f t="array" ref="BB80">INDEX(Capacity!$C$10:$Q$109,COLUMN(BA14),ROW(BA14))</f>
        <v>0</v>
      </c>
      <c r="BC80" cm="1">
        <f t="array" ref="BC80">INDEX(Capacity!$C$10:$Q$109,COLUMN(BB14),ROW(BB14))</f>
        <v>0</v>
      </c>
      <c r="BD80" cm="1">
        <f t="array" ref="BD80">INDEX(Capacity!$C$10:$Q$109,COLUMN(BC14),ROW(BC14))</f>
        <v>0</v>
      </c>
      <c r="BE80" cm="1">
        <f t="array" ref="BE80">INDEX(Capacity!$C$10:$Q$109,COLUMN(BD14),ROW(BD14))</f>
        <v>0</v>
      </c>
      <c r="BF80" cm="1">
        <f t="array" ref="BF80">INDEX(Capacity!$C$10:$Q$109,COLUMN(BE14),ROW(BE14))</f>
        <v>0</v>
      </c>
      <c r="BG80" cm="1">
        <f t="array" ref="BG80">INDEX(Capacity!$C$10:$Q$109,COLUMN(BF14),ROW(BF14))</f>
        <v>0</v>
      </c>
      <c r="BH80" cm="1">
        <f t="array" ref="BH80">INDEX(Capacity!$C$10:$Q$109,COLUMN(BG14),ROW(BG14))</f>
        <v>0</v>
      </c>
      <c r="BI80" cm="1">
        <f t="array" ref="BI80">INDEX(Capacity!$C$10:$Q$109,COLUMN(BH14),ROW(BH14))</f>
        <v>0</v>
      </c>
      <c r="BJ80" cm="1">
        <f t="array" ref="BJ80">INDEX(Capacity!$C$10:$Q$109,COLUMN(BI14),ROW(BI14))</f>
        <v>0</v>
      </c>
      <c r="BK80" cm="1">
        <f t="array" ref="BK80">INDEX(Capacity!$C$10:$Q$109,COLUMN(BJ14),ROW(BJ14))</f>
        <v>0</v>
      </c>
      <c r="BL80" cm="1">
        <f t="array" ref="BL80">INDEX(Capacity!$C$10:$Q$109,COLUMN(BK14),ROW(BK14))</f>
        <v>0</v>
      </c>
      <c r="BM80" cm="1">
        <f t="array" ref="BM80">INDEX(Capacity!$C$10:$Q$109,COLUMN(BL14),ROW(BL14))</f>
        <v>0</v>
      </c>
      <c r="BN80" cm="1">
        <f t="array" ref="BN80">INDEX(Capacity!$C$10:$Q$109,COLUMN(BM14),ROW(BM14))</f>
        <v>0</v>
      </c>
      <c r="BO80" cm="1">
        <f t="array" ref="BO80">INDEX(Capacity!$C$10:$Q$109,COLUMN(BN14),ROW(BN14))</f>
        <v>0</v>
      </c>
      <c r="BP80" cm="1">
        <f t="array" ref="BP80">INDEX(Capacity!$C$10:$Q$109,COLUMN(BO14),ROW(BO14))</f>
        <v>0</v>
      </c>
      <c r="BQ80" cm="1">
        <f t="array" ref="BQ80">INDEX(Capacity!$C$10:$Q$109,COLUMN(BP14),ROW(BP14))</f>
        <v>0</v>
      </c>
      <c r="BR80" cm="1">
        <f t="array" ref="BR80">INDEX(Capacity!$C$10:$Q$109,COLUMN(BQ14),ROW(BQ14))</f>
        <v>0</v>
      </c>
      <c r="BS80" cm="1">
        <f t="array" ref="BS80">INDEX(Capacity!$C$10:$Q$109,COLUMN(BR14),ROW(BR14))</f>
        <v>0</v>
      </c>
      <c r="BT80" cm="1">
        <f t="array" ref="BT80">INDEX(Capacity!$C$10:$Q$109,COLUMN(BS14),ROW(BS14))</f>
        <v>0</v>
      </c>
      <c r="BU80" cm="1">
        <f t="array" ref="BU80">INDEX(Capacity!$C$10:$Q$109,COLUMN(BT14),ROW(BT14))</f>
        <v>0</v>
      </c>
      <c r="BV80" cm="1">
        <f t="array" ref="BV80">INDEX(Capacity!$C$10:$Q$109,COLUMN(BU14),ROW(BU14))</f>
        <v>0</v>
      </c>
      <c r="BW80" cm="1">
        <f t="array" ref="BW80">INDEX(Capacity!$C$10:$Q$109,COLUMN(BV14),ROW(BV14))</f>
        <v>0</v>
      </c>
      <c r="BX80" cm="1">
        <f t="array" ref="BX80">INDEX(Capacity!$C$10:$Q$109,COLUMN(BW14),ROW(BW14))</f>
        <v>0</v>
      </c>
      <c r="BY80" cm="1">
        <f t="array" ref="BY80">INDEX(Capacity!$C$10:$Q$109,COLUMN(BX14),ROW(BX14))</f>
        <v>0</v>
      </c>
      <c r="BZ80" cm="1">
        <f t="array" ref="BZ80">INDEX(Capacity!$C$10:$Q$109,COLUMN(BY14),ROW(BY14))</f>
        <v>0</v>
      </c>
      <c r="CA80" cm="1">
        <f t="array" ref="CA80">INDEX(Capacity!$C$10:$Q$109,COLUMN(BZ14),ROW(BZ14))</f>
        <v>0</v>
      </c>
      <c r="CB80" cm="1">
        <f t="array" ref="CB80">INDEX(Capacity!$C$10:$Q$109,COLUMN(CA14),ROW(CA14))</f>
        <v>0</v>
      </c>
      <c r="CC80" cm="1">
        <f t="array" ref="CC80">INDEX(Capacity!$C$10:$Q$109,COLUMN(CB14),ROW(CB14))</f>
        <v>0</v>
      </c>
      <c r="CD80" cm="1">
        <f t="array" ref="CD80">INDEX(Capacity!$C$10:$Q$109,COLUMN(CC14),ROW(CC14))</f>
        <v>0</v>
      </c>
      <c r="CE80" cm="1">
        <f t="array" ref="CE80">INDEX(Capacity!$C$10:$Q$109,COLUMN(CD14),ROW(CD14))</f>
        <v>0</v>
      </c>
      <c r="CF80" cm="1">
        <f t="array" ref="CF80">INDEX(Capacity!$C$10:$Q$109,COLUMN(CE14),ROW(CE14))</f>
        <v>0</v>
      </c>
      <c r="CG80" cm="1">
        <f t="array" ref="CG80">INDEX(Capacity!$C$10:$Q$109,COLUMN(CF14),ROW(CF14))</f>
        <v>0</v>
      </c>
      <c r="CH80" cm="1">
        <f t="array" ref="CH80">INDEX(Capacity!$C$10:$Q$109,COLUMN(CG14),ROW(CG14))</f>
        <v>0</v>
      </c>
      <c r="CI80" cm="1">
        <f t="array" ref="CI80">INDEX(Capacity!$C$10:$Q$109,COLUMN(CH14),ROW(CH14))</f>
        <v>0</v>
      </c>
      <c r="CJ80" cm="1">
        <f t="array" ref="CJ80">INDEX(Capacity!$C$10:$Q$109,COLUMN(CI14),ROW(CI14))</f>
        <v>0</v>
      </c>
      <c r="CK80" cm="1">
        <f t="array" ref="CK80">INDEX(Capacity!$C$10:$Q$109,COLUMN(CJ14),ROW(CJ14))</f>
        <v>0</v>
      </c>
      <c r="CL80" cm="1">
        <f t="array" ref="CL80">INDEX(Capacity!$C$10:$Q$109,COLUMN(CK14),ROW(CK14))</f>
        <v>0</v>
      </c>
      <c r="CM80" cm="1">
        <f t="array" ref="CM80">INDEX(Capacity!$C$10:$Q$109,COLUMN(CL14),ROW(CL14))</f>
        <v>0</v>
      </c>
      <c r="CN80" cm="1">
        <f t="array" ref="CN80">INDEX(Capacity!$C$10:$Q$109,COLUMN(CM14),ROW(CM14))</f>
        <v>0</v>
      </c>
      <c r="CO80" cm="1">
        <f t="array" ref="CO80">INDEX(Capacity!$C$10:$Q$109,COLUMN(CN14),ROW(CN14))</f>
        <v>0</v>
      </c>
      <c r="CP80" cm="1">
        <f t="array" ref="CP80">INDEX(Capacity!$C$10:$Q$109,COLUMN(CO14),ROW(CO14))</f>
        <v>0</v>
      </c>
      <c r="CQ80" cm="1">
        <f t="array" ref="CQ80">INDEX(Capacity!$C$10:$Q$109,COLUMN(CP14),ROW(CP14))</f>
        <v>0</v>
      </c>
      <c r="CR80" cm="1">
        <f t="array" ref="CR80">INDEX(Capacity!$C$10:$Q$109,COLUMN(CQ14),ROW(CQ14))</f>
        <v>0</v>
      </c>
      <c r="CS80" cm="1">
        <f t="array" ref="CS80">INDEX(Capacity!$C$10:$Q$109,COLUMN(CR14),ROW(CR14))</f>
        <v>0</v>
      </c>
      <c r="CT80" cm="1">
        <f t="array" ref="CT80">INDEX(Capacity!$C$10:$Q$109,COLUMN(CS14),ROW(CS14))</f>
        <v>0</v>
      </c>
      <c r="CU80" cm="1">
        <f t="array" ref="CU80">INDEX(Capacity!$C$10:$Q$109,COLUMN(CT14),ROW(CT14))</f>
        <v>0</v>
      </c>
      <c r="CV80" cm="1">
        <f t="array" ref="CV80">INDEX(Capacity!$C$10:$Q$109,COLUMN(CU14),ROW(CU14))</f>
        <v>0</v>
      </c>
      <c r="CW80" cm="1">
        <f t="array" ref="CW80">INDEX(Capacity!$C$10:$Q$109,COLUMN(CV14),ROW(CV14))</f>
        <v>0</v>
      </c>
    </row>
    <row r="81" spans="1:101" x14ac:dyDescent="0.25">
      <c r="A81" s="2" t="str">
        <f>Setup!A34</f>
        <v>Caseload 15</v>
      </c>
      <c r="B81" cm="1">
        <f t="array" ref="B81">INDEX(Capacity!$C$10:$Q$109,COLUMN(A15),ROW(A15))</f>
        <v>0</v>
      </c>
      <c r="C81" cm="1">
        <f t="array" ref="C81">INDEX(Capacity!$C$10:$Q$109,COLUMN(B15),ROW(B15))</f>
        <v>0</v>
      </c>
      <c r="D81" cm="1">
        <f t="array" ref="D81">INDEX(Capacity!$C$10:$Q$109,COLUMN(C15),ROW(C15))</f>
        <v>0</v>
      </c>
      <c r="E81" cm="1">
        <f t="array" ref="E81">INDEX(Capacity!$C$10:$Q$109,COLUMN(D15),ROW(D15))</f>
        <v>0</v>
      </c>
      <c r="F81" cm="1">
        <f t="array" ref="F81">INDEX(Capacity!$C$10:$Q$109,COLUMN(E15),ROW(E15))</f>
        <v>0</v>
      </c>
      <c r="G81" cm="1">
        <f t="array" ref="G81">INDEX(Capacity!$C$10:$Q$109,COLUMN(F15),ROW(F15))</f>
        <v>0</v>
      </c>
      <c r="H81" cm="1">
        <f t="array" ref="H81">INDEX(Capacity!$C$10:$Q$109,COLUMN(G15),ROW(G15))</f>
        <v>0</v>
      </c>
      <c r="I81" cm="1">
        <f t="array" ref="I81">INDEX(Capacity!$C$10:$Q$109,COLUMN(H15),ROW(H15))</f>
        <v>0</v>
      </c>
      <c r="J81" cm="1">
        <f t="array" ref="J81">INDEX(Capacity!$C$10:$Q$109,COLUMN(I15),ROW(I15))</f>
        <v>0</v>
      </c>
      <c r="K81" cm="1">
        <f t="array" ref="K81">INDEX(Capacity!$C$10:$Q$109,COLUMN(J15),ROW(J15))</f>
        <v>0</v>
      </c>
      <c r="L81" cm="1">
        <f t="array" ref="L81">INDEX(Capacity!$C$10:$Q$109,COLUMN(K15),ROW(K15))</f>
        <v>0</v>
      </c>
      <c r="M81" cm="1">
        <f t="array" ref="M81">INDEX(Capacity!$C$10:$Q$109,COLUMN(L15),ROW(L15))</f>
        <v>0</v>
      </c>
      <c r="N81" cm="1">
        <f t="array" ref="N81">INDEX(Capacity!$C$10:$Q$109,COLUMN(M15),ROW(M15))</f>
        <v>0</v>
      </c>
      <c r="O81" cm="1">
        <f t="array" ref="O81">INDEX(Capacity!$C$10:$Q$109,COLUMN(N15),ROW(N15))</f>
        <v>0</v>
      </c>
      <c r="P81" cm="1">
        <f t="array" ref="P81">INDEX(Capacity!$C$10:$Q$109,COLUMN(O15),ROW(O15))</f>
        <v>0</v>
      </c>
      <c r="Q81" cm="1">
        <f t="array" ref="Q81">INDEX(Capacity!$C$10:$Q$109,COLUMN(P15),ROW(P15))</f>
        <v>0</v>
      </c>
      <c r="R81" cm="1">
        <f t="array" ref="R81">INDEX(Capacity!$C$10:$Q$109,COLUMN(Q15),ROW(Q15))</f>
        <v>0</v>
      </c>
      <c r="S81" cm="1">
        <f t="array" ref="S81">INDEX(Capacity!$C$10:$Q$109,COLUMN(R15),ROW(R15))</f>
        <v>0</v>
      </c>
      <c r="T81" cm="1">
        <f t="array" ref="T81">INDEX(Capacity!$C$10:$Q$109,COLUMN(S15),ROW(S15))</f>
        <v>0</v>
      </c>
      <c r="U81" cm="1">
        <f t="array" ref="U81">INDEX(Capacity!$C$10:$Q$109,COLUMN(T15),ROW(T15))</f>
        <v>0</v>
      </c>
      <c r="V81" cm="1">
        <f t="array" ref="V81">INDEX(Capacity!$C$10:$Q$109,COLUMN(U15),ROW(U15))</f>
        <v>0</v>
      </c>
      <c r="W81" cm="1">
        <f t="array" ref="W81">INDEX(Capacity!$C$10:$Q$109,COLUMN(V15),ROW(V15))</f>
        <v>0</v>
      </c>
      <c r="X81" cm="1">
        <f t="array" ref="X81">INDEX(Capacity!$C$10:$Q$109,COLUMN(W15),ROW(W15))</f>
        <v>0</v>
      </c>
      <c r="Y81" cm="1">
        <f t="array" ref="Y81">INDEX(Capacity!$C$10:$Q$109,COLUMN(X15),ROW(X15))</f>
        <v>0</v>
      </c>
      <c r="Z81" cm="1">
        <f t="array" ref="Z81">INDEX(Capacity!$C$10:$Q$109,COLUMN(Y15),ROW(Y15))</f>
        <v>0</v>
      </c>
      <c r="AA81" cm="1">
        <f t="array" ref="AA81">INDEX(Capacity!$C$10:$Q$109,COLUMN(Z15),ROW(Z15))</f>
        <v>0</v>
      </c>
      <c r="AB81" cm="1">
        <f t="array" ref="AB81">INDEX(Capacity!$C$10:$Q$109,COLUMN(AA15),ROW(AA15))</f>
        <v>0</v>
      </c>
      <c r="AC81" cm="1">
        <f t="array" ref="AC81">INDEX(Capacity!$C$10:$Q$109,COLUMN(AB15),ROW(AB15))</f>
        <v>0</v>
      </c>
      <c r="AD81" cm="1">
        <f t="array" ref="AD81">INDEX(Capacity!$C$10:$Q$109,COLUMN(AC15),ROW(AC15))</f>
        <v>0</v>
      </c>
      <c r="AE81" cm="1">
        <f t="array" ref="AE81">INDEX(Capacity!$C$10:$Q$109,COLUMN(AD15),ROW(AD15))</f>
        <v>0</v>
      </c>
      <c r="AF81" cm="1">
        <f t="array" ref="AF81">INDEX(Capacity!$C$10:$Q$109,COLUMN(AE15),ROW(AE15))</f>
        <v>0</v>
      </c>
      <c r="AG81" cm="1">
        <f t="array" ref="AG81">INDEX(Capacity!$C$10:$Q$109,COLUMN(AF15),ROW(AF15))</f>
        <v>0</v>
      </c>
      <c r="AH81" cm="1">
        <f t="array" ref="AH81">INDEX(Capacity!$C$10:$Q$109,COLUMN(AG15),ROW(AG15))</f>
        <v>0</v>
      </c>
      <c r="AI81" cm="1">
        <f t="array" ref="AI81">INDEX(Capacity!$C$10:$Q$109,COLUMN(AH15),ROW(AH15))</f>
        <v>0</v>
      </c>
      <c r="AJ81" cm="1">
        <f t="array" ref="AJ81">INDEX(Capacity!$C$10:$Q$109,COLUMN(AI15),ROW(AI15))</f>
        <v>0</v>
      </c>
      <c r="AK81" cm="1">
        <f t="array" ref="AK81">INDEX(Capacity!$C$10:$Q$109,COLUMN(AJ15),ROW(AJ15))</f>
        <v>0</v>
      </c>
      <c r="AL81" cm="1">
        <f t="array" ref="AL81">INDEX(Capacity!$C$10:$Q$109,COLUMN(AK15),ROW(AK15))</f>
        <v>0</v>
      </c>
      <c r="AM81" cm="1">
        <f t="array" ref="AM81">INDEX(Capacity!$C$10:$Q$109,COLUMN(AL15),ROW(AL15))</f>
        <v>0</v>
      </c>
      <c r="AN81" cm="1">
        <f t="array" ref="AN81">INDEX(Capacity!$C$10:$Q$109,COLUMN(AM15),ROW(AM15))</f>
        <v>0</v>
      </c>
      <c r="AO81" cm="1">
        <f t="array" ref="AO81">INDEX(Capacity!$C$10:$Q$109,COLUMN(AN15),ROW(AN15))</f>
        <v>0</v>
      </c>
      <c r="AP81" cm="1">
        <f t="array" ref="AP81">INDEX(Capacity!$C$10:$Q$109,COLUMN(AO15),ROW(AO15))</f>
        <v>0</v>
      </c>
      <c r="AQ81" cm="1">
        <f t="array" ref="AQ81">INDEX(Capacity!$C$10:$Q$109,COLUMN(AP15),ROW(AP15))</f>
        <v>0</v>
      </c>
      <c r="AR81" cm="1">
        <f t="array" ref="AR81">INDEX(Capacity!$C$10:$Q$109,COLUMN(AQ15),ROW(AQ15))</f>
        <v>0</v>
      </c>
      <c r="AS81" cm="1">
        <f t="array" ref="AS81">INDEX(Capacity!$C$10:$Q$109,COLUMN(AR15),ROW(AR15))</f>
        <v>0</v>
      </c>
      <c r="AT81" cm="1">
        <f t="array" ref="AT81">INDEX(Capacity!$C$10:$Q$109,COLUMN(AS15),ROW(AS15))</f>
        <v>0</v>
      </c>
      <c r="AU81" cm="1">
        <f t="array" ref="AU81">INDEX(Capacity!$C$10:$Q$109,COLUMN(AT15),ROW(AT15))</f>
        <v>0</v>
      </c>
      <c r="AV81" cm="1">
        <f t="array" ref="AV81">INDEX(Capacity!$C$10:$Q$109,COLUMN(AU15),ROW(AU15))</f>
        <v>0</v>
      </c>
      <c r="AW81" cm="1">
        <f t="array" ref="AW81">INDEX(Capacity!$C$10:$Q$109,COLUMN(AV15),ROW(AV15))</f>
        <v>0</v>
      </c>
      <c r="AX81" cm="1">
        <f t="array" ref="AX81">INDEX(Capacity!$C$10:$Q$109,COLUMN(AW15),ROW(AW15))</f>
        <v>0</v>
      </c>
      <c r="AY81" cm="1">
        <f t="array" ref="AY81">INDEX(Capacity!$C$10:$Q$109,COLUMN(AX15),ROW(AX15))</f>
        <v>0</v>
      </c>
      <c r="AZ81" cm="1">
        <f t="array" ref="AZ81">INDEX(Capacity!$C$10:$Q$109,COLUMN(AY15),ROW(AY15))</f>
        <v>0</v>
      </c>
      <c r="BA81" cm="1">
        <f t="array" ref="BA81">INDEX(Capacity!$C$10:$Q$109,COLUMN(AZ15),ROW(AZ15))</f>
        <v>0</v>
      </c>
      <c r="BB81" cm="1">
        <f t="array" ref="BB81">INDEX(Capacity!$C$10:$Q$109,COLUMN(BA15),ROW(BA15))</f>
        <v>0</v>
      </c>
      <c r="BC81" cm="1">
        <f t="array" ref="BC81">INDEX(Capacity!$C$10:$Q$109,COLUMN(BB15),ROW(BB15))</f>
        <v>0</v>
      </c>
      <c r="BD81" cm="1">
        <f t="array" ref="BD81">INDEX(Capacity!$C$10:$Q$109,COLUMN(BC15),ROW(BC15))</f>
        <v>0</v>
      </c>
      <c r="BE81" cm="1">
        <f t="array" ref="BE81">INDEX(Capacity!$C$10:$Q$109,COLUMN(BD15),ROW(BD15))</f>
        <v>0</v>
      </c>
      <c r="BF81" cm="1">
        <f t="array" ref="BF81">INDEX(Capacity!$C$10:$Q$109,COLUMN(BE15),ROW(BE15))</f>
        <v>0</v>
      </c>
      <c r="BG81" cm="1">
        <f t="array" ref="BG81">INDEX(Capacity!$C$10:$Q$109,COLUMN(BF15),ROW(BF15))</f>
        <v>0</v>
      </c>
      <c r="BH81" cm="1">
        <f t="array" ref="BH81">INDEX(Capacity!$C$10:$Q$109,COLUMN(BG15),ROW(BG15))</f>
        <v>0</v>
      </c>
      <c r="BI81" cm="1">
        <f t="array" ref="BI81">INDEX(Capacity!$C$10:$Q$109,COLUMN(BH15),ROW(BH15))</f>
        <v>0</v>
      </c>
      <c r="BJ81" cm="1">
        <f t="array" ref="BJ81">INDEX(Capacity!$C$10:$Q$109,COLUMN(BI15),ROW(BI15))</f>
        <v>0</v>
      </c>
      <c r="BK81" cm="1">
        <f t="array" ref="BK81">INDEX(Capacity!$C$10:$Q$109,COLUMN(BJ15),ROW(BJ15))</f>
        <v>0</v>
      </c>
      <c r="BL81" cm="1">
        <f t="array" ref="BL81">INDEX(Capacity!$C$10:$Q$109,COLUMN(BK15),ROW(BK15))</f>
        <v>0</v>
      </c>
      <c r="BM81" cm="1">
        <f t="array" ref="BM81">INDEX(Capacity!$C$10:$Q$109,COLUMN(BL15),ROW(BL15))</f>
        <v>0</v>
      </c>
      <c r="BN81" cm="1">
        <f t="array" ref="BN81">INDEX(Capacity!$C$10:$Q$109,COLUMN(BM15),ROW(BM15))</f>
        <v>0</v>
      </c>
      <c r="BO81" cm="1">
        <f t="array" ref="BO81">INDEX(Capacity!$C$10:$Q$109,COLUMN(BN15),ROW(BN15))</f>
        <v>0</v>
      </c>
      <c r="BP81" cm="1">
        <f t="array" ref="BP81">INDEX(Capacity!$C$10:$Q$109,COLUMN(BO15),ROW(BO15))</f>
        <v>0</v>
      </c>
      <c r="BQ81" cm="1">
        <f t="array" ref="BQ81">INDEX(Capacity!$C$10:$Q$109,COLUMN(BP15),ROW(BP15))</f>
        <v>0</v>
      </c>
      <c r="BR81" cm="1">
        <f t="array" ref="BR81">INDEX(Capacity!$C$10:$Q$109,COLUMN(BQ15),ROW(BQ15))</f>
        <v>0</v>
      </c>
      <c r="BS81" cm="1">
        <f t="array" ref="BS81">INDEX(Capacity!$C$10:$Q$109,COLUMN(BR15),ROW(BR15))</f>
        <v>0</v>
      </c>
      <c r="BT81" cm="1">
        <f t="array" ref="BT81">INDEX(Capacity!$C$10:$Q$109,COLUMN(BS15),ROW(BS15))</f>
        <v>0</v>
      </c>
      <c r="BU81" cm="1">
        <f t="array" ref="BU81">INDEX(Capacity!$C$10:$Q$109,COLUMN(BT15),ROW(BT15))</f>
        <v>0</v>
      </c>
      <c r="BV81" cm="1">
        <f t="array" ref="BV81">INDEX(Capacity!$C$10:$Q$109,COLUMN(BU15),ROW(BU15))</f>
        <v>0</v>
      </c>
      <c r="BW81" cm="1">
        <f t="array" ref="BW81">INDEX(Capacity!$C$10:$Q$109,COLUMN(BV15),ROW(BV15))</f>
        <v>0</v>
      </c>
      <c r="BX81" cm="1">
        <f t="array" ref="BX81">INDEX(Capacity!$C$10:$Q$109,COLUMN(BW15),ROW(BW15))</f>
        <v>0</v>
      </c>
      <c r="BY81" cm="1">
        <f t="array" ref="BY81">INDEX(Capacity!$C$10:$Q$109,COLUMN(BX15),ROW(BX15))</f>
        <v>0</v>
      </c>
      <c r="BZ81" cm="1">
        <f t="array" ref="BZ81">INDEX(Capacity!$C$10:$Q$109,COLUMN(BY15),ROW(BY15))</f>
        <v>0</v>
      </c>
      <c r="CA81" cm="1">
        <f t="array" ref="CA81">INDEX(Capacity!$C$10:$Q$109,COLUMN(BZ15),ROW(BZ15))</f>
        <v>0</v>
      </c>
      <c r="CB81" cm="1">
        <f t="array" ref="CB81">INDEX(Capacity!$C$10:$Q$109,COLUMN(CA15),ROW(CA15))</f>
        <v>0</v>
      </c>
      <c r="CC81" cm="1">
        <f t="array" ref="CC81">INDEX(Capacity!$C$10:$Q$109,COLUMN(CB15),ROW(CB15))</f>
        <v>0</v>
      </c>
      <c r="CD81" cm="1">
        <f t="array" ref="CD81">INDEX(Capacity!$C$10:$Q$109,COLUMN(CC15),ROW(CC15))</f>
        <v>0</v>
      </c>
      <c r="CE81" cm="1">
        <f t="array" ref="CE81">INDEX(Capacity!$C$10:$Q$109,COLUMN(CD15),ROW(CD15))</f>
        <v>0</v>
      </c>
      <c r="CF81" cm="1">
        <f t="array" ref="CF81">INDEX(Capacity!$C$10:$Q$109,COLUMN(CE15),ROW(CE15))</f>
        <v>0</v>
      </c>
      <c r="CG81" cm="1">
        <f t="array" ref="CG81">INDEX(Capacity!$C$10:$Q$109,COLUMN(CF15),ROW(CF15))</f>
        <v>0</v>
      </c>
      <c r="CH81" cm="1">
        <f t="array" ref="CH81">INDEX(Capacity!$C$10:$Q$109,COLUMN(CG15),ROW(CG15))</f>
        <v>0</v>
      </c>
      <c r="CI81" cm="1">
        <f t="array" ref="CI81">INDEX(Capacity!$C$10:$Q$109,COLUMN(CH15),ROW(CH15))</f>
        <v>0</v>
      </c>
      <c r="CJ81" cm="1">
        <f t="array" ref="CJ81">INDEX(Capacity!$C$10:$Q$109,COLUMN(CI15),ROW(CI15))</f>
        <v>0</v>
      </c>
      <c r="CK81" cm="1">
        <f t="array" ref="CK81">INDEX(Capacity!$C$10:$Q$109,COLUMN(CJ15),ROW(CJ15))</f>
        <v>0</v>
      </c>
      <c r="CL81" cm="1">
        <f t="array" ref="CL81">INDEX(Capacity!$C$10:$Q$109,COLUMN(CK15),ROW(CK15))</f>
        <v>0</v>
      </c>
      <c r="CM81" cm="1">
        <f t="array" ref="CM81">INDEX(Capacity!$C$10:$Q$109,COLUMN(CL15),ROW(CL15))</f>
        <v>0</v>
      </c>
      <c r="CN81" cm="1">
        <f t="array" ref="CN81">INDEX(Capacity!$C$10:$Q$109,COLUMN(CM15),ROW(CM15))</f>
        <v>0</v>
      </c>
      <c r="CO81" cm="1">
        <f t="array" ref="CO81">INDEX(Capacity!$C$10:$Q$109,COLUMN(CN15),ROW(CN15))</f>
        <v>0</v>
      </c>
      <c r="CP81" cm="1">
        <f t="array" ref="CP81">INDEX(Capacity!$C$10:$Q$109,COLUMN(CO15),ROW(CO15))</f>
        <v>0</v>
      </c>
      <c r="CQ81" cm="1">
        <f t="array" ref="CQ81">INDEX(Capacity!$C$10:$Q$109,COLUMN(CP15),ROW(CP15))</f>
        <v>0</v>
      </c>
      <c r="CR81" cm="1">
        <f t="array" ref="CR81">INDEX(Capacity!$C$10:$Q$109,COLUMN(CQ15),ROW(CQ15))</f>
        <v>0</v>
      </c>
      <c r="CS81" cm="1">
        <f t="array" ref="CS81">INDEX(Capacity!$C$10:$Q$109,COLUMN(CR15),ROW(CR15))</f>
        <v>0</v>
      </c>
      <c r="CT81" cm="1">
        <f t="array" ref="CT81">INDEX(Capacity!$C$10:$Q$109,COLUMN(CS15),ROW(CS15))</f>
        <v>0</v>
      </c>
      <c r="CU81" cm="1">
        <f t="array" ref="CU81">INDEX(Capacity!$C$10:$Q$109,COLUMN(CT15),ROW(CT15))</f>
        <v>0</v>
      </c>
      <c r="CV81" cm="1">
        <f t="array" ref="CV81">INDEX(Capacity!$C$10:$Q$109,COLUMN(CU15),ROW(CU15))</f>
        <v>0</v>
      </c>
      <c r="CW81" cm="1">
        <f t="array" ref="CW81">INDEX(Capacity!$C$10:$Q$109,COLUMN(CV15),ROW(CV15))</f>
        <v>0</v>
      </c>
    </row>
    <row r="82" spans="1:101" x14ac:dyDescent="0.25">
      <c r="A82" s="2"/>
    </row>
    <row r="83" spans="1:101" x14ac:dyDescent="0.25">
      <c r="A83" s="2" t="s">
        <v>252</v>
      </c>
      <c r="B83" s="2" cm="1">
        <f t="array" aca="1" ref="B83" ca="1">INDEX($A$13:$A$64,COLUMN(A1),1)</f>
        <v>44228</v>
      </c>
      <c r="C83" s="2" cm="1">
        <f t="array" aca="1" ref="C83" ca="1">INDEX($A$13:$A$64,COLUMN(B1),1)</f>
        <v>44235</v>
      </c>
      <c r="D83" s="2" cm="1">
        <f t="array" aca="1" ref="D83" ca="1">INDEX($A$13:$A$64,COLUMN(C1),1)</f>
        <v>44242</v>
      </c>
      <c r="E83" s="2" cm="1">
        <f t="array" aca="1" ref="E83" ca="1">INDEX($A$13:$A$64,COLUMN(D1),1)</f>
        <v>44249</v>
      </c>
      <c r="F83" s="2" cm="1">
        <f t="array" aca="1" ref="F83" ca="1">INDEX($A$13:$A$64,COLUMN(E1),1)</f>
        <v>44256</v>
      </c>
      <c r="G83" s="2" cm="1">
        <f t="array" aca="1" ref="G83" ca="1">INDEX($A$13:$A$64,COLUMN(F1),1)</f>
        <v>44263</v>
      </c>
      <c r="H83" s="2" cm="1">
        <f t="array" aca="1" ref="H83" ca="1">INDEX($A$13:$A$64,COLUMN(G1),1)</f>
        <v>44270</v>
      </c>
      <c r="I83" s="2" cm="1">
        <f t="array" aca="1" ref="I83" ca="1">INDEX($A$13:$A$64,COLUMN(H1),1)</f>
        <v>44277</v>
      </c>
      <c r="J83" s="2" cm="1">
        <f t="array" aca="1" ref="J83" ca="1">INDEX($A$13:$A$64,COLUMN(I1),1)</f>
        <v>44284</v>
      </c>
      <c r="K83" s="2" cm="1">
        <f t="array" aca="1" ref="K83" ca="1">INDEX($A$13:$A$64,COLUMN(J1),1)</f>
        <v>44291</v>
      </c>
      <c r="L83" s="2" cm="1">
        <f t="array" aca="1" ref="L83" ca="1">INDEX($A$13:$A$64,COLUMN(K1),1)</f>
        <v>44298</v>
      </c>
      <c r="M83" s="2" cm="1">
        <f t="array" aca="1" ref="M83" ca="1">INDEX($A$13:$A$64,COLUMN(L1),1)</f>
        <v>44305</v>
      </c>
      <c r="N83" s="2" cm="1">
        <f t="array" aca="1" ref="N83" ca="1">INDEX($A$13:$A$64,COLUMN(M1),1)</f>
        <v>44312</v>
      </c>
      <c r="O83" s="2" cm="1">
        <f t="array" aca="1" ref="O83" ca="1">INDEX($A$13:$A$64,COLUMN(N1),1)</f>
        <v>44319</v>
      </c>
      <c r="P83" s="2" cm="1">
        <f t="array" aca="1" ref="P83" ca="1">INDEX($A$13:$A$64,COLUMN(O1),1)</f>
        <v>44326</v>
      </c>
      <c r="Q83" s="2" cm="1">
        <f t="array" aca="1" ref="Q83" ca="1">INDEX($A$13:$A$64,COLUMN(P1),1)</f>
        <v>44333</v>
      </c>
      <c r="R83" s="2" cm="1">
        <f t="array" aca="1" ref="R83" ca="1">INDEX($A$13:$A$64,COLUMN(Q1),1)</f>
        <v>44340</v>
      </c>
      <c r="S83" s="2" cm="1">
        <f t="array" aca="1" ref="S83" ca="1">INDEX($A$13:$A$64,COLUMN(R1),1)</f>
        <v>44347</v>
      </c>
      <c r="T83" s="2" cm="1">
        <f t="array" aca="1" ref="T83" ca="1">INDEX($A$13:$A$64,COLUMN(S1),1)</f>
        <v>44354</v>
      </c>
      <c r="U83" s="2" cm="1">
        <f t="array" aca="1" ref="U83" ca="1">INDEX($A$13:$A$64,COLUMN(T1),1)</f>
        <v>44361</v>
      </c>
      <c r="V83" s="2" cm="1">
        <f t="array" aca="1" ref="V83" ca="1">INDEX($A$13:$A$64,COLUMN(U1),1)</f>
        <v>44368</v>
      </c>
      <c r="W83" s="2" cm="1">
        <f t="array" aca="1" ref="W83" ca="1">INDEX($A$13:$A$64,COLUMN(V1),1)</f>
        <v>44375</v>
      </c>
      <c r="X83" s="2" cm="1">
        <f t="array" aca="1" ref="X83" ca="1">INDEX($A$13:$A$64,COLUMN(W1),1)</f>
        <v>44382</v>
      </c>
      <c r="Y83" s="2" cm="1">
        <f t="array" aca="1" ref="Y83" ca="1">INDEX($A$13:$A$64,COLUMN(X1),1)</f>
        <v>44389</v>
      </c>
      <c r="Z83" s="2" cm="1">
        <f t="array" aca="1" ref="Z83" ca="1">INDEX($A$13:$A$64,COLUMN(Y1),1)</f>
        <v>44396</v>
      </c>
      <c r="AA83" s="2" cm="1">
        <f t="array" aca="1" ref="AA83" ca="1">INDEX($A$13:$A$64,COLUMN(Z1),1)</f>
        <v>44403</v>
      </c>
      <c r="AB83" s="2" cm="1">
        <f t="array" aca="1" ref="AB83" ca="1">INDEX($A$13:$A$64,COLUMN(AA1),1)</f>
        <v>44410</v>
      </c>
      <c r="AC83" s="2" cm="1">
        <f t="array" aca="1" ref="AC83" ca="1">INDEX($A$13:$A$64,COLUMN(AB1),1)</f>
        <v>44417</v>
      </c>
      <c r="AD83" s="2" cm="1">
        <f t="array" aca="1" ref="AD83" ca="1">INDEX($A$13:$A$64,COLUMN(AC1),1)</f>
        <v>44424</v>
      </c>
      <c r="AE83" s="2" cm="1">
        <f t="array" aca="1" ref="AE83" ca="1">INDEX($A$13:$A$64,COLUMN(AD1),1)</f>
        <v>44431</v>
      </c>
      <c r="AF83" s="2" cm="1">
        <f t="array" aca="1" ref="AF83" ca="1">INDEX($A$13:$A$64,COLUMN(AE1),1)</f>
        <v>44438</v>
      </c>
      <c r="AG83" s="2" cm="1">
        <f t="array" aca="1" ref="AG83" ca="1">INDEX($A$13:$A$64,COLUMN(AF1),1)</f>
        <v>44445</v>
      </c>
      <c r="AH83" s="2" cm="1">
        <f t="array" aca="1" ref="AH83" ca="1">INDEX($A$13:$A$64,COLUMN(AG1),1)</f>
        <v>44452</v>
      </c>
      <c r="AI83" s="2" cm="1">
        <f t="array" aca="1" ref="AI83" ca="1">INDEX($A$13:$A$64,COLUMN(AH1),1)</f>
        <v>44459</v>
      </c>
      <c r="AJ83" s="2" cm="1">
        <f t="array" aca="1" ref="AJ83" ca="1">INDEX($A$13:$A$64,COLUMN(AI1),1)</f>
        <v>44466</v>
      </c>
      <c r="AK83" s="2" cm="1">
        <f t="array" aca="1" ref="AK83" ca="1">INDEX($A$13:$A$64,COLUMN(AJ1),1)</f>
        <v>44473</v>
      </c>
      <c r="AL83" s="2" cm="1">
        <f t="array" aca="1" ref="AL83" ca="1">INDEX($A$13:$A$64,COLUMN(AK1),1)</f>
        <v>44480</v>
      </c>
      <c r="AM83" s="2" cm="1">
        <f t="array" aca="1" ref="AM83" ca="1">INDEX($A$13:$A$64,COLUMN(AL1),1)</f>
        <v>44487</v>
      </c>
      <c r="AN83" s="2" cm="1">
        <f t="array" aca="1" ref="AN83" ca="1">INDEX($A$13:$A$64,COLUMN(AM1),1)</f>
        <v>44494</v>
      </c>
      <c r="AO83" s="2" cm="1">
        <f t="array" aca="1" ref="AO83" ca="1">INDEX($A$13:$A$64,COLUMN(AN1),1)</f>
        <v>44501</v>
      </c>
      <c r="AP83" s="2" cm="1">
        <f t="array" aca="1" ref="AP83" ca="1">INDEX($A$13:$A$64,COLUMN(AO1),1)</f>
        <v>44508</v>
      </c>
      <c r="AQ83" s="2" cm="1">
        <f t="array" aca="1" ref="AQ83" ca="1">INDEX($A$13:$A$64,COLUMN(AP1),1)</f>
        <v>44515</v>
      </c>
      <c r="AR83" s="2" cm="1">
        <f t="array" aca="1" ref="AR83" ca="1">INDEX($A$13:$A$64,COLUMN(AQ1),1)</f>
        <v>44522</v>
      </c>
      <c r="AS83" s="2" cm="1">
        <f t="array" aca="1" ref="AS83" ca="1">INDEX($A$13:$A$64,COLUMN(AR1),1)</f>
        <v>44529</v>
      </c>
      <c r="AT83" s="2" cm="1">
        <f t="array" aca="1" ref="AT83" ca="1">INDEX($A$13:$A$64,COLUMN(AS1),1)</f>
        <v>44536</v>
      </c>
      <c r="AU83" s="2" cm="1">
        <f t="array" aca="1" ref="AU83" ca="1">INDEX($A$13:$A$64,COLUMN(AT1),1)</f>
        <v>44543</v>
      </c>
      <c r="AV83" s="2" cm="1">
        <f t="array" aca="1" ref="AV83" ca="1">INDEX($A$13:$A$64,COLUMN(AU1),1)</f>
        <v>44550</v>
      </c>
      <c r="AW83" s="2" cm="1">
        <f t="array" aca="1" ref="AW83" ca="1">INDEX($A$13:$A$64,COLUMN(AV1),1)</f>
        <v>44557</v>
      </c>
      <c r="AX83" s="2" cm="1">
        <f t="array" aca="1" ref="AX83" ca="1">INDEX($A$13:$A$64,COLUMN(AW1),1)</f>
        <v>44564</v>
      </c>
      <c r="AY83" s="2" cm="1">
        <f t="array" aca="1" ref="AY83" ca="1">INDEX($A$13:$A$64,COLUMN(AX1),1)</f>
        <v>44571</v>
      </c>
      <c r="AZ83" s="2" cm="1">
        <f t="array" aca="1" ref="AZ83" ca="1">INDEX($A$13:$A$64,COLUMN(AY1),1)</f>
        <v>44578</v>
      </c>
      <c r="BA83" s="2" cm="1">
        <f t="array" aca="1" ref="BA83" ca="1">INDEX($A$13:$A$64,COLUMN(AZ1),1)</f>
        <v>44585</v>
      </c>
      <c r="BB83" s="2"/>
      <c r="BC83" s="2"/>
      <c r="BD83" s="2"/>
    </row>
    <row r="84" spans="1:101" x14ac:dyDescent="0.25">
      <c r="A84" s="2" t="str">
        <f>Setup!A20</f>
        <v>Caseload 1</v>
      </c>
      <c r="B84">
        <f ca="1">SUMIFS(INDEX($B$13:$CW$64,MATCH(B$83,$A$13:$A$64,0),1):INDEX($B$13:$CW$64,MATCH(B$83,$A$13:$A$64,0),100),$B67:$CW67,"="&amp;"X",$B$10:$CW$10,"="&amp;"N")</f>
        <v>0</v>
      </c>
      <c r="C84">
        <f ca="1">SUMIFS(INDEX($B$13:$CW$64,MATCH(C$83,$A$13:$A$64,0),1):INDEX($B$13:$CW$64,MATCH(C$83,$A$13:$A$64,0),100),$B67:$CW67,"="&amp;"X",$B$10:$CW$10,"="&amp;"N")</f>
        <v>0</v>
      </c>
      <c r="D84">
        <f ca="1">SUMIFS(INDEX($B$13:$CW$64,MATCH(D$83,$A$13:$A$64,0),1):INDEX($B$13:$CW$64,MATCH(D$83,$A$13:$A$64,0),100),$B67:$CW67,"="&amp;"X",$B$10:$CW$10,"="&amp;"N")</f>
        <v>0</v>
      </c>
      <c r="E84">
        <f ca="1">SUMIFS(INDEX($B$13:$CW$64,MATCH(E$83,$A$13:$A$64,0),1):INDEX($B$13:$CW$64,MATCH(E$83,$A$13:$A$64,0),100),$B67:$CW67,"="&amp;"X",$B$10:$CW$10,"="&amp;"N")</f>
        <v>0</v>
      </c>
      <c r="F84">
        <f ca="1">SUMIFS(INDEX($B$13:$CW$64,MATCH(F$83,$A$13:$A$64,0),1):INDEX($B$13:$CW$64,MATCH(F$83,$A$13:$A$64,0),100),$B67:$CW67,"="&amp;"X",$B$10:$CW$10,"="&amp;"N")</f>
        <v>0</v>
      </c>
      <c r="G84">
        <f ca="1">SUMIFS(INDEX($B$13:$CW$64,MATCH(G$83,$A$13:$A$64,0),1):INDEX($B$13:$CW$64,MATCH(G$83,$A$13:$A$64,0),100),$B67:$CW67,"="&amp;"X",$B$10:$CW$10,"="&amp;"N")</f>
        <v>0</v>
      </c>
      <c r="H84">
        <f ca="1">SUMIFS(INDEX($B$13:$CW$64,MATCH(H$83,$A$13:$A$64,0),1):INDEX($B$13:$CW$64,MATCH(H$83,$A$13:$A$64,0),100),$B67:$CW67,"="&amp;"X",$B$10:$CW$10,"="&amp;"N")</f>
        <v>0</v>
      </c>
      <c r="I84">
        <f ca="1">SUMIFS(INDEX($B$13:$CW$64,MATCH(I$83,$A$13:$A$64,0),1):INDEX($B$13:$CW$64,MATCH(I$83,$A$13:$A$64,0),100),$B67:$CW67,"="&amp;"X",$B$10:$CW$10,"="&amp;"N")</f>
        <v>0</v>
      </c>
      <c r="J84">
        <f ca="1">SUMIFS(INDEX($B$13:$CW$64,MATCH(J$83,$A$13:$A$64,0),1):INDEX($B$13:$CW$64,MATCH(J$83,$A$13:$A$64,0),100),$B67:$CW67,"="&amp;"X",$B$10:$CW$10,"="&amp;"N")</f>
        <v>0</v>
      </c>
      <c r="K84">
        <f ca="1">SUMIFS(INDEX($B$13:$CW$64,MATCH(K$83,$A$13:$A$64,0),1):INDEX($B$13:$CW$64,MATCH(K$83,$A$13:$A$64,0),100),$B67:$CW67,"="&amp;"X",$B$10:$CW$10,"="&amp;"N")</f>
        <v>0</v>
      </c>
      <c r="L84">
        <f ca="1">SUMIFS(INDEX($B$13:$CW$64,MATCH(L$83,$A$13:$A$64,0),1):INDEX($B$13:$CW$64,MATCH(L$83,$A$13:$A$64,0),100),$B67:$CW67,"="&amp;"X",$B$10:$CW$10,"="&amp;"N")</f>
        <v>0</v>
      </c>
      <c r="M84">
        <f ca="1">SUMIFS(INDEX($B$13:$CW$64,MATCH(M$83,$A$13:$A$64,0),1):INDEX($B$13:$CW$64,MATCH(M$83,$A$13:$A$64,0),100),$B67:$CW67,"="&amp;"X",$B$10:$CW$10,"="&amp;"N")</f>
        <v>0</v>
      </c>
      <c r="N84">
        <f ca="1">SUMIFS(INDEX($B$13:$CW$64,MATCH(N$83,$A$13:$A$64,0),1):INDEX($B$13:$CW$64,MATCH(N$83,$A$13:$A$64,0),100),$B67:$CW67,"="&amp;"X",$B$10:$CW$10,"="&amp;"N")</f>
        <v>0</v>
      </c>
      <c r="O84">
        <f ca="1">SUMIFS(INDEX($B$13:$CW$64,MATCH(O$83,$A$13:$A$64,0),1):INDEX($B$13:$CW$64,MATCH(O$83,$A$13:$A$64,0),100),$B67:$CW67,"="&amp;"X",$B$10:$CW$10,"="&amp;"N")</f>
        <v>0</v>
      </c>
      <c r="P84">
        <f ca="1">SUMIFS(INDEX($B$13:$CW$64,MATCH(P$83,$A$13:$A$64,0),1):INDEX($B$13:$CW$64,MATCH(P$83,$A$13:$A$64,0),100),$B67:$CW67,"="&amp;"X",$B$10:$CW$10,"="&amp;"N")</f>
        <v>0</v>
      </c>
      <c r="Q84">
        <f ca="1">SUMIFS(INDEX($B$13:$CW$64,MATCH(Q$83,$A$13:$A$64,0),1):INDEX($B$13:$CW$64,MATCH(Q$83,$A$13:$A$64,0),100),$B67:$CW67,"="&amp;"X",$B$10:$CW$10,"="&amp;"N")</f>
        <v>0</v>
      </c>
      <c r="R84">
        <f ca="1">SUMIFS(INDEX($B$13:$CW$64,MATCH(R$83,$A$13:$A$64,0),1):INDEX($B$13:$CW$64,MATCH(R$83,$A$13:$A$64,0),100),$B67:$CW67,"="&amp;"X",$B$10:$CW$10,"="&amp;"N")</f>
        <v>0</v>
      </c>
      <c r="S84">
        <f ca="1">SUMIFS(INDEX($B$13:$CW$64,MATCH(S$83,$A$13:$A$64,0),1):INDEX($B$13:$CW$64,MATCH(S$83,$A$13:$A$64,0),100),$B67:$CW67,"="&amp;"X",$B$10:$CW$10,"="&amp;"N")</f>
        <v>0</v>
      </c>
      <c r="T84">
        <f ca="1">SUMIFS(INDEX($B$13:$CW$64,MATCH(T$83,$A$13:$A$64,0),1):INDEX($B$13:$CW$64,MATCH(T$83,$A$13:$A$64,0),100),$B67:$CW67,"="&amp;"X",$B$10:$CW$10,"="&amp;"N")</f>
        <v>0</v>
      </c>
      <c r="U84">
        <f ca="1">SUMIFS(INDEX($B$13:$CW$64,MATCH(U$83,$A$13:$A$64,0),1):INDEX($B$13:$CW$64,MATCH(U$83,$A$13:$A$64,0),100),$B67:$CW67,"="&amp;"X",$B$10:$CW$10,"="&amp;"N")</f>
        <v>0</v>
      </c>
      <c r="V84">
        <f ca="1">SUMIFS(INDEX($B$13:$CW$64,MATCH(V$83,$A$13:$A$64,0),1):INDEX($B$13:$CW$64,MATCH(V$83,$A$13:$A$64,0),100),$B67:$CW67,"="&amp;"X",$B$10:$CW$10,"="&amp;"N")</f>
        <v>0</v>
      </c>
      <c r="W84">
        <f ca="1">SUMIFS(INDEX($B$13:$CW$64,MATCH(W$83,$A$13:$A$64,0),1):INDEX($B$13:$CW$64,MATCH(W$83,$A$13:$A$64,0),100),$B67:$CW67,"="&amp;"X",$B$10:$CW$10,"="&amp;"N")</f>
        <v>0</v>
      </c>
      <c r="X84">
        <f ca="1">SUMIFS(INDEX($B$13:$CW$64,MATCH(X$83,$A$13:$A$64,0),1):INDEX($B$13:$CW$64,MATCH(X$83,$A$13:$A$64,0),100),$B67:$CW67,"="&amp;"X",$B$10:$CW$10,"="&amp;"N")</f>
        <v>0</v>
      </c>
      <c r="Y84">
        <f ca="1">SUMIFS(INDEX($B$13:$CW$64,MATCH(Y$83,$A$13:$A$64,0),1):INDEX($B$13:$CW$64,MATCH(Y$83,$A$13:$A$64,0),100),$B67:$CW67,"="&amp;"X",$B$10:$CW$10,"="&amp;"N")</f>
        <v>0</v>
      </c>
      <c r="Z84">
        <f ca="1">SUMIFS(INDEX($B$13:$CW$64,MATCH(Z$83,$A$13:$A$64,0),1):INDEX($B$13:$CW$64,MATCH(Z$83,$A$13:$A$64,0),100),$B67:$CW67,"="&amp;"X",$B$10:$CW$10,"="&amp;"N")</f>
        <v>0</v>
      </c>
      <c r="AA84">
        <f ca="1">SUMIFS(INDEX($B$13:$CW$64,MATCH(AA$83,$A$13:$A$64,0),1):INDEX($B$13:$CW$64,MATCH(AA$83,$A$13:$A$64,0),100),$B67:$CW67,"="&amp;"X",$B$10:$CW$10,"="&amp;"N")</f>
        <v>0</v>
      </c>
      <c r="AB84">
        <f ca="1">SUMIFS(INDEX($B$13:$CW$64,MATCH(AB$83,$A$13:$A$64,0),1):INDEX($B$13:$CW$64,MATCH(AB$83,$A$13:$A$64,0),100),$B67:$CW67,"="&amp;"X",$B$10:$CW$10,"="&amp;"N")</f>
        <v>0</v>
      </c>
      <c r="AC84">
        <f ca="1">SUMIFS(INDEX($B$13:$CW$64,MATCH(AC$83,$A$13:$A$64,0),1):INDEX($B$13:$CW$64,MATCH(AC$83,$A$13:$A$64,0),100),$B67:$CW67,"="&amp;"X",$B$10:$CW$10,"="&amp;"N")</f>
        <v>0</v>
      </c>
      <c r="AD84">
        <f ca="1">SUMIFS(INDEX($B$13:$CW$64,MATCH(AD$83,$A$13:$A$64,0),1):INDEX($B$13:$CW$64,MATCH(AD$83,$A$13:$A$64,0),100),$B67:$CW67,"="&amp;"X",$B$10:$CW$10,"="&amp;"N")</f>
        <v>0</v>
      </c>
      <c r="AE84">
        <f ca="1">SUMIFS(INDEX($B$13:$CW$64,MATCH(AE$83,$A$13:$A$64,0),1):INDEX($B$13:$CW$64,MATCH(AE$83,$A$13:$A$64,0),100),$B67:$CW67,"="&amp;"X",$B$10:$CW$10,"="&amp;"N")</f>
        <v>0</v>
      </c>
      <c r="AF84">
        <f ca="1">SUMIFS(INDEX($B$13:$CW$64,MATCH(AF$83,$A$13:$A$64,0),1):INDEX($B$13:$CW$64,MATCH(AF$83,$A$13:$A$64,0),100),$B67:$CW67,"="&amp;"X",$B$10:$CW$10,"="&amp;"N")</f>
        <v>0</v>
      </c>
      <c r="AG84">
        <f ca="1">SUMIFS(INDEX($B$13:$CW$64,MATCH(AG$83,$A$13:$A$64,0),1):INDEX($B$13:$CW$64,MATCH(AG$83,$A$13:$A$64,0),100),$B67:$CW67,"="&amp;"X",$B$10:$CW$10,"="&amp;"N")</f>
        <v>0</v>
      </c>
      <c r="AH84">
        <f ca="1">SUMIFS(INDEX($B$13:$CW$64,MATCH(AH$83,$A$13:$A$64,0),1):INDEX($B$13:$CW$64,MATCH(AH$83,$A$13:$A$64,0),100),$B67:$CW67,"="&amp;"X",$B$10:$CW$10,"="&amp;"N")</f>
        <v>0</v>
      </c>
      <c r="AI84">
        <f ca="1">SUMIFS(INDEX($B$13:$CW$64,MATCH(AI$83,$A$13:$A$64,0),1):INDEX($B$13:$CW$64,MATCH(AI$83,$A$13:$A$64,0),100),$B67:$CW67,"="&amp;"X",$B$10:$CW$10,"="&amp;"N")</f>
        <v>0</v>
      </c>
      <c r="AJ84">
        <f ca="1">SUMIFS(INDEX($B$13:$CW$64,MATCH(AJ$83,$A$13:$A$64,0),1):INDEX($B$13:$CW$64,MATCH(AJ$83,$A$13:$A$64,0),100),$B67:$CW67,"="&amp;"X",$B$10:$CW$10,"="&amp;"N")</f>
        <v>0</v>
      </c>
      <c r="AK84">
        <f ca="1">SUMIFS(INDEX($B$13:$CW$64,MATCH(AK$83,$A$13:$A$64,0),1):INDEX($B$13:$CW$64,MATCH(AK$83,$A$13:$A$64,0),100),$B67:$CW67,"="&amp;"X",$B$10:$CW$10,"="&amp;"N")</f>
        <v>0</v>
      </c>
      <c r="AL84">
        <f ca="1">SUMIFS(INDEX($B$13:$CW$64,MATCH(AL$83,$A$13:$A$64,0),1):INDEX($B$13:$CW$64,MATCH(AL$83,$A$13:$A$64,0),100),$B67:$CW67,"="&amp;"X",$B$10:$CW$10,"="&amp;"N")</f>
        <v>0</v>
      </c>
      <c r="AM84">
        <f ca="1">SUMIFS(INDEX($B$13:$CW$64,MATCH(AM$83,$A$13:$A$64,0),1):INDEX($B$13:$CW$64,MATCH(AM$83,$A$13:$A$64,0),100),$B67:$CW67,"="&amp;"X",$B$10:$CW$10,"="&amp;"N")</f>
        <v>0</v>
      </c>
      <c r="AN84">
        <f ca="1">SUMIFS(INDEX($B$13:$CW$64,MATCH(AN$83,$A$13:$A$64,0),1):INDEX($B$13:$CW$64,MATCH(AN$83,$A$13:$A$64,0),100),$B67:$CW67,"="&amp;"X",$B$10:$CW$10,"="&amp;"N")</f>
        <v>0</v>
      </c>
      <c r="AO84">
        <f ca="1">SUMIFS(INDEX($B$13:$CW$64,MATCH(AO$83,$A$13:$A$64,0),1):INDEX($B$13:$CW$64,MATCH(AO$83,$A$13:$A$64,0),100),$B67:$CW67,"="&amp;"X",$B$10:$CW$10,"="&amp;"N")</f>
        <v>0</v>
      </c>
      <c r="AP84">
        <f ca="1">SUMIFS(INDEX($B$13:$CW$64,MATCH(AP$83,$A$13:$A$64,0),1):INDEX($B$13:$CW$64,MATCH(AP$83,$A$13:$A$64,0),100),$B67:$CW67,"="&amp;"X",$B$10:$CW$10,"="&amp;"N")</f>
        <v>0</v>
      </c>
      <c r="AQ84">
        <f ca="1">SUMIFS(INDEX($B$13:$CW$64,MATCH(AQ$83,$A$13:$A$64,0),1):INDEX($B$13:$CW$64,MATCH(AQ$83,$A$13:$A$64,0),100),$B67:$CW67,"="&amp;"X",$B$10:$CW$10,"="&amp;"N")</f>
        <v>0</v>
      </c>
      <c r="AR84">
        <f ca="1">SUMIFS(INDEX($B$13:$CW$64,MATCH(AR$83,$A$13:$A$64,0),1):INDEX($B$13:$CW$64,MATCH(AR$83,$A$13:$A$64,0),100),$B67:$CW67,"="&amp;"X",$B$10:$CW$10,"="&amp;"N")</f>
        <v>0</v>
      </c>
      <c r="AS84">
        <f ca="1">SUMIFS(INDEX($B$13:$CW$64,MATCH(AS$83,$A$13:$A$64,0),1):INDEX($B$13:$CW$64,MATCH(AS$83,$A$13:$A$64,0),100),$B67:$CW67,"="&amp;"X",$B$10:$CW$10,"="&amp;"N")</f>
        <v>0</v>
      </c>
      <c r="AT84">
        <f ca="1">SUMIFS(INDEX($B$13:$CW$64,MATCH(AT$83,$A$13:$A$64,0),1):INDEX($B$13:$CW$64,MATCH(AT$83,$A$13:$A$64,0),100),$B67:$CW67,"="&amp;"X",$B$10:$CW$10,"="&amp;"N")</f>
        <v>0</v>
      </c>
      <c r="AU84">
        <f ca="1">SUMIFS(INDEX($B$13:$CW$64,MATCH(AU$83,$A$13:$A$64,0),1):INDEX($B$13:$CW$64,MATCH(AU$83,$A$13:$A$64,0),100),$B67:$CW67,"="&amp;"X",$B$10:$CW$10,"="&amp;"N")</f>
        <v>0</v>
      </c>
      <c r="AV84">
        <f ca="1">SUMIFS(INDEX($B$13:$CW$64,MATCH(AV$83,$A$13:$A$64,0),1):INDEX($B$13:$CW$64,MATCH(AV$83,$A$13:$A$64,0),100),$B67:$CW67,"="&amp;"X",$B$10:$CW$10,"="&amp;"N")</f>
        <v>0</v>
      </c>
      <c r="AW84">
        <f ca="1">SUMIFS(INDEX($B$13:$CW$64,MATCH(AW$83,$A$13:$A$64,0),1):INDEX($B$13:$CW$64,MATCH(AW$83,$A$13:$A$64,0),100),$B67:$CW67,"="&amp;"X",$B$10:$CW$10,"="&amp;"N")</f>
        <v>0</v>
      </c>
      <c r="AX84">
        <f ca="1">SUMIFS(INDEX($B$13:$CW$64,MATCH(AX$83,$A$13:$A$64,0),1):INDEX($B$13:$CW$64,MATCH(AX$83,$A$13:$A$64,0),100),$B67:$CW67,"="&amp;"X",$B$10:$CW$10,"="&amp;"N")</f>
        <v>0</v>
      </c>
      <c r="AY84">
        <f ca="1">SUMIFS(INDEX($B$13:$CW$64,MATCH(AY$83,$A$13:$A$64,0),1):INDEX($B$13:$CW$64,MATCH(AY$83,$A$13:$A$64,0),100),$B67:$CW67,"="&amp;"X",$B$10:$CW$10,"="&amp;"N")</f>
        <v>0</v>
      </c>
      <c r="AZ84">
        <f ca="1">SUMIFS(INDEX($B$13:$CW$64,MATCH(AZ$83,$A$13:$A$64,0),1):INDEX($B$13:$CW$64,MATCH(AZ$83,$A$13:$A$64,0),100),$B67:$CW67,"="&amp;"X",$B$10:$CW$10,"="&amp;"N")</f>
        <v>0</v>
      </c>
      <c r="BA84">
        <f ca="1">SUMIFS(INDEX($B$13:$CW$64,MATCH(BA$83,$A$13:$A$64,0),1):INDEX($B$13:$CW$64,MATCH(BA$83,$A$13:$A$64,0),100),$B67:$CW67,"="&amp;"X",$B$10:$CW$10,"="&amp;"N")</f>
        <v>0</v>
      </c>
    </row>
    <row r="85" spans="1:101" x14ac:dyDescent="0.25">
      <c r="A85" s="2" t="str">
        <f>Setup!A21</f>
        <v>Caseload 2</v>
      </c>
      <c r="B85">
        <f ca="1">SUMIFS(INDEX($B$13:$CW$64,MATCH(B$83,$A$13:$A$64,0),1):INDEX($B$13:$CW$64,MATCH(B$83,$A$13:$A$64,0),100),$B68:$CW68,"="&amp;"X",$B$10:$CW$10,"="&amp;"N")</f>
        <v>0</v>
      </c>
      <c r="C85">
        <f ca="1">SUMIFS(INDEX($B$13:$CW$64,MATCH(C$83,$A$13:$A$64,0),1):INDEX($B$13:$CW$64,MATCH(C$83,$A$13:$A$64,0),100),$B68:$CW68,"="&amp;"X",$B$10:$CW$10,"="&amp;"N")</f>
        <v>0</v>
      </c>
      <c r="D85">
        <f ca="1">SUMIFS(INDEX($B$13:$CW$64,MATCH(D$83,$A$13:$A$64,0),1):INDEX($B$13:$CW$64,MATCH(D$83,$A$13:$A$64,0),100),$B68:$CW68,"="&amp;"X",$B$10:$CW$10,"="&amp;"N")</f>
        <v>0</v>
      </c>
      <c r="E85">
        <f ca="1">SUMIFS(INDEX($B$13:$CW$64,MATCH(E$83,$A$13:$A$64,0),1):INDEX($B$13:$CW$64,MATCH(E$83,$A$13:$A$64,0),100),$B68:$CW68,"="&amp;"X",$B$10:$CW$10,"="&amp;"N")</f>
        <v>0</v>
      </c>
      <c r="F85">
        <f ca="1">SUMIFS(INDEX($B$13:$CW$64,MATCH(F$83,$A$13:$A$64,0),1):INDEX($B$13:$CW$64,MATCH(F$83,$A$13:$A$64,0),100),$B68:$CW68,"="&amp;"X",$B$10:$CW$10,"="&amp;"N")</f>
        <v>0</v>
      </c>
      <c r="G85">
        <f ca="1">SUMIFS(INDEX($B$13:$CW$64,MATCH(G$83,$A$13:$A$64,0),1):INDEX($B$13:$CW$64,MATCH(G$83,$A$13:$A$64,0),100),$B68:$CW68,"="&amp;"X",$B$10:$CW$10,"="&amp;"N")</f>
        <v>0</v>
      </c>
      <c r="H85">
        <f ca="1">SUMIFS(INDEX($B$13:$CW$64,MATCH(H$83,$A$13:$A$64,0),1):INDEX($B$13:$CW$64,MATCH(H$83,$A$13:$A$64,0),100),$B68:$CW68,"="&amp;"X",$B$10:$CW$10,"="&amp;"N")</f>
        <v>0</v>
      </c>
      <c r="I85">
        <f ca="1">SUMIFS(INDEX($B$13:$CW$64,MATCH(I$83,$A$13:$A$64,0),1):INDEX($B$13:$CW$64,MATCH(I$83,$A$13:$A$64,0),100),$B68:$CW68,"="&amp;"X",$B$10:$CW$10,"="&amp;"N")</f>
        <v>0</v>
      </c>
      <c r="J85">
        <f ca="1">SUMIFS(INDEX($B$13:$CW$64,MATCH(J$83,$A$13:$A$64,0),1):INDEX($B$13:$CW$64,MATCH(J$83,$A$13:$A$64,0),100),$B68:$CW68,"="&amp;"X",$B$10:$CW$10,"="&amp;"N")</f>
        <v>0</v>
      </c>
      <c r="K85">
        <f ca="1">SUMIFS(INDEX($B$13:$CW$64,MATCH(K$83,$A$13:$A$64,0),1):INDEX($B$13:$CW$64,MATCH(K$83,$A$13:$A$64,0),100),$B68:$CW68,"="&amp;"X",$B$10:$CW$10,"="&amp;"N")</f>
        <v>0</v>
      </c>
      <c r="L85">
        <f ca="1">SUMIFS(INDEX($B$13:$CW$64,MATCH(L$83,$A$13:$A$64,0),1):INDEX($B$13:$CW$64,MATCH(L$83,$A$13:$A$64,0),100),$B68:$CW68,"="&amp;"X",$B$10:$CW$10,"="&amp;"N")</f>
        <v>0</v>
      </c>
      <c r="M85">
        <f ca="1">SUMIFS(INDEX($B$13:$CW$64,MATCH(M$83,$A$13:$A$64,0),1):INDEX($B$13:$CW$64,MATCH(M$83,$A$13:$A$64,0),100),$B68:$CW68,"="&amp;"X",$B$10:$CW$10,"="&amp;"N")</f>
        <v>0</v>
      </c>
      <c r="N85">
        <f ca="1">SUMIFS(INDEX($B$13:$CW$64,MATCH(N$83,$A$13:$A$64,0),1):INDEX($B$13:$CW$64,MATCH(N$83,$A$13:$A$64,0),100),$B68:$CW68,"="&amp;"X",$B$10:$CW$10,"="&amp;"N")</f>
        <v>0</v>
      </c>
      <c r="O85">
        <f ca="1">SUMIFS(INDEX($B$13:$CW$64,MATCH(O$83,$A$13:$A$64,0),1):INDEX($B$13:$CW$64,MATCH(O$83,$A$13:$A$64,0),100),$B68:$CW68,"="&amp;"X",$B$10:$CW$10,"="&amp;"N")</f>
        <v>0</v>
      </c>
      <c r="P85">
        <f ca="1">SUMIFS(INDEX($B$13:$CW$64,MATCH(P$83,$A$13:$A$64,0),1):INDEX($B$13:$CW$64,MATCH(P$83,$A$13:$A$64,0),100),$B68:$CW68,"="&amp;"X",$B$10:$CW$10,"="&amp;"N")</f>
        <v>0</v>
      </c>
      <c r="Q85">
        <f ca="1">SUMIFS(INDEX($B$13:$CW$64,MATCH(Q$83,$A$13:$A$64,0),1):INDEX($B$13:$CW$64,MATCH(Q$83,$A$13:$A$64,0),100),$B68:$CW68,"="&amp;"X",$B$10:$CW$10,"="&amp;"N")</f>
        <v>0</v>
      </c>
      <c r="R85">
        <f ca="1">SUMIFS(INDEX($B$13:$CW$64,MATCH(R$83,$A$13:$A$64,0),1):INDEX($B$13:$CW$64,MATCH(R$83,$A$13:$A$64,0),100),$B68:$CW68,"="&amp;"X",$B$10:$CW$10,"="&amp;"N")</f>
        <v>0</v>
      </c>
      <c r="S85">
        <f ca="1">SUMIFS(INDEX($B$13:$CW$64,MATCH(S$83,$A$13:$A$64,0),1):INDEX($B$13:$CW$64,MATCH(S$83,$A$13:$A$64,0),100),$B68:$CW68,"="&amp;"X",$B$10:$CW$10,"="&amp;"N")</f>
        <v>0</v>
      </c>
      <c r="T85">
        <f ca="1">SUMIFS(INDEX($B$13:$CW$64,MATCH(T$83,$A$13:$A$64,0),1):INDEX($B$13:$CW$64,MATCH(T$83,$A$13:$A$64,0),100),$B68:$CW68,"="&amp;"X",$B$10:$CW$10,"="&amp;"N")</f>
        <v>0</v>
      </c>
      <c r="U85">
        <f ca="1">SUMIFS(INDEX($B$13:$CW$64,MATCH(U$83,$A$13:$A$64,0),1):INDEX($B$13:$CW$64,MATCH(U$83,$A$13:$A$64,0),100),$B68:$CW68,"="&amp;"X",$B$10:$CW$10,"="&amp;"N")</f>
        <v>0</v>
      </c>
      <c r="V85">
        <f ca="1">SUMIFS(INDEX($B$13:$CW$64,MATCH(V$83,$A$13:$A$64,0),1):INDEX($B$13:$CW$64,MATCH(V$83,$A$13:$A$64,0),100),$B68:$CW68,"="&amp;"X",$B$10:$CW$10,"="&amp;"N")</f>
        <v>0</v>
      </c>
      <c r="W85">
        <f ca="1">SUMIFS(INDEX($B$13:$CW$64,MATCH(W$83,$A$13:$A$64,0),1):INDEX($B$13:$CW$64,MATCH(W$83,$A$13:$A$64,0),100),$B68:$CW68,"="&amp;"X",$B$10:$CW$10,"="&amp;"N")</f>
        <v>0</v>
      </c>
      <c r="X85">
        <f ca="1">SUMIFS(INDEX($B$13:$CW$64,MATCH(X$83,$A$13:$A$64,0),1):INDEX($B$13:$CW$64,MATCH(X$83,$A$13:$A$64,0),100),$B68:$CW68,"="&amp;"X",$B$10:$CW$10,"="&amp;"N")</f>
        <v>0</v>
      </c>
      <c r="Y85">
        <f ca="1">SUMIFS(INDEX($B$13:$CW$64,MATCH(Y$83,$A$13:$A$64,0),1):INDEX($B$13:$CW$64,MATCH(Y$83,$A$13:$A$64,0),100),$B68:$CW68,"="&amp;"X",$B$10:$CW$10,"="&amp;"N")</f>
        <v>0</v>
      </c>
      <c r="Z85">
        <f ca="1">SUMIFS(INDEX($B$13:$CW$64,MATCH(Z$83,$A$13:$A$64,0),1):INDEX($B$13:$CW$64,MATCH(Z$83,$A$13:$A$64,0),100),$B68:$CW68,"="&amp;"X",$B$10:$CW$10,"="&amp;"N")</f>
        <v>0</v>
      </c>
      <c r="AA85">
        <f ca="1">SUMIFS(INDEX($B$13:$CW$64,MATCH(AA$83,$A$13:$A$64,0),1):INDEX($B$13:$CW$64,MATCH(AA$83,$A$13:$A$64,0),100),$B68:$CW68,"="&amp;"X",$B$10:$CW$10,"="&amp;"N")</f>
        <v>0</v>
      </c>
      <c r="AB85">
        <f ca="1">SUMIFS(INDEX($B$13:$CW$64,MATCH(AB$83,$A$13:$A$64,0),1):INDEX($B$13:$CW$64,MATCH(AB$83,$A$13:$A$64,0),100),$B68:$CW68,"="&amp;"X",$B$10:$CW$10,"="&amp;"N")</f>
        <v>0</v>
      </c>
      <c r="AC85">
        <f ca="1">SUMIFS(INDEX($B$13:$CW$64,MATCH(AC$83,$A$13:$A$64,0),1):INDEX($B$13:$CW$64,MATCH(AC$83,$A$13:$A$64,0),100),$B68:$CW68,"="&amp;"X",$B$10:$CW$10,"="&amp;"N")</f>
        <v>0</v>
      </c>
      <c r="AD85">
        <f ca="1">SUMIFS(INDEX($B$13:$CW$64,MATCH(AD$83,$A$13:$A$64,0),1):INDEX($B$13:$CW$64,MATCH(AD$83,$A$13:$A$64,0),100),$B68:$CW68,"="&amp;"X",$B$10:$CW$10,"="&amp;"N")</f>
        <v>0</v>
      </c>
      <c r="AE85">
        <f ca="1">SUMIFS(INDEX($B$13:$CW$64,MATCH(AE$83,$A$13:$A$64,0),1):INDEX($B$13:$CW$64,MATCH(AE$83,$A$13:$A$64,0),100),$B68:$CW68,"="&amp;"X",$B$10:$CW$10,"="&amp;"N")</f>
        <v>0</v>
      </c>
      <c r="AF85">
        <f ca="1">SUMIFS(INDEX($B$13:$CW$64,MATCH(AF$83,$A$13:$A$64,0),1):INDEX($B$13:$CW$64,MATCH(AF$83,$A$13:$A$64,0),100),$B68:$CW68,"="&amp;"X",$B$10:$CW$10,"="&amp;"N")</f>
        <v>0</v>
      </c>
      <c r="AG85">
        <f ca="1">SUMIFS(INDEX($B$13:$CW$64,MATCH(AG$83,$A$13:$A$64,0),1):INDEX($B$13:$CW$64,MATCH(AG$83,$A$13:$A$64,0),100),$B68:$CW68,"="&amp;"X",$B$10:$CW$10,"="&amp;"N")</f>
        <v>0</v>
      </c>
      <c r="AH85">
        <f ca="1">SUMIFS(INDEX($B$13:$CW$64,MATCH(AH$83,$A$13:$A$64,0),1):INDEX($B$13:$CW$64,MATCH(AH$83,$A$13:$A$64,0),100),$B68:$CW68,"="&amp;"X",$B$10:$CW$10,"="&amp;"N")</f>
        <v>0</v>
      </c>
      <c r="AI85">
        <f ca="1">SUMIFS(INDEX($B$13:$CW$64,MATCH(AI$83,$A$13:$A$64,0),1):INDEX($B$13:$CW$64,MATCH(AI$83,$A$13:$A$64,0),100),$B68:$CW68,"="&amp;"X",$B$10:$CW$10,"="&amp;"N")</f>
        <v>0</v>
      </c>
      <c r="AJ85">
        <f ca="1">SUMIFS(INDEX($B$13:$CW$64,MATCH(AJ$83,$A$13:$A$64,0),1):INDEX($B$13:$CW$64,MATCH(AJ$83,$A$13:$A$64,0),100),$B68:$CW68,"="&amp;"X",$B$10:$CW$10,"="&amp;"N")</f>
        <v>0</v>
      </c>
      <c r="AK85">
        <f ca="1">SUMIFS(INDEX($B$13:$CW$64,MATCH(AK$83,$A$13:$A$64,0),1):INDEX($B$13:$CW$64,MATCH(AK$83,$A$13:$A$64,0),100),$B68:$CW68,"="&amp;"X",$B$10:$CW$10,"="&amp;"N")</f>
        <v>0</v>
      </c>
      <c r="AL85">
        <f ca="1">SUMIFS(INDEX($B$13:$CW$64,MATCH(AL$83,$A$13:$A$64,0),1):INDEX($B$13:$CW$64,MATCH(AL$83,$A$13:$A$64,0),100),$B68:$CW68,"="&amp;"X",$B$10:$CW$10,"="&amp;"N")</f>
        <v>0</v>
      </c>
      <c r="AM85">
        <f ca="1">SUMIFS(INDEX($B$13:$CW$64,MATCH(AM$83,$A$13:$A$64,0),1):INDEX($B$13:$CW$64,MATCH(AM$83,$A$13:$A$64,0),100),$B68:$CW68,"="&amp;"X",$B$10:$CW$10,"="&amp;"N")</f>
        <v>0</v>
      </c>
      <c r="AN85">
        <f ca="1">SUMIFS(INDEX($B$13:$CW$64,MATCH(AN$83,$A$13:$A$64,0),1):INDEX($B$13:$CW$64,MATCH(AN$83,$A$13:$A$64,0),100),$B68:$CW68,"="&amp;"X",$B$10:$CW$10,"="&amp;"N")</f>
        <v>0</v>
      </c>
      <c r="AO85">
        <f ca="1">SUMIFS(INDEX($B$13:$CW$64,MATCH(AO$83,$A$13:$A$64,0),1):INDEX($B$13:$CW$64,MATCH(AO$83,$A$13:$A$64,0),100),$B68:$CW68,"="&amp;"X",$B$10:$CW$10,"="&amp;"N")</f>
        <v>0</v>
      </c>
      <c r="AP85">
        <f ca="1">SUMIFS(INDEX($B$13:$CW$64,MATCH(AP$83,$A$13:$A$64,0),1):INDEX($B$13:$CW$64,MATCH(AP$83,$A$13:$A$64,0),100),$B68:$CW68,"="&amp;"X",$B$10:$CW$10,"="&amp;"N")</f>
        <v>0</v>
      </c>
      <c r="AQ85">
        <f ca="1">SUMIFS(INDEX($B$13:$CW$64,MATCH(AQ$83,$A$13:$A$64,0),1):INDEX($B$13:$CW$64,MATCH(AQ$83,$A$13:$A$64,0),100),$B68:$CW68,"="&amp;"X",$B$10:$CW$10,"="&amp;"N")</f>
        <v>0</v>
      </c>
      <c r="AR85">
        <f ca="1">SUMIFS(INDEX($B$13:$CW$64,MATCH(AR$83,$A$13:$A$64,0),1):INDEX($B$13:$CW$64,MATCH(AR$83,$A$13:$A$64,0),100),$B68:$CW68,"="&amp;"X",$B$10:$CW$10,"="&amp;"N")</f>
        <v>0</v>
      </c>
      <c r="AS85">
        <f ca="1">SUMIFS(INDEX($B$13:$CW$64,MATCH(AS$83,$A$13:$A$64,0),1):INDEX($B$13:$CW$64,MATCH(AS$83,$A$13:$A$64,0),100),$B68:$CW68,"="&amp;"X",$B$10:$CW$10,"="&amp;"N")</f>
        <v>0</v>
      </c>
      <c r="AT85">
        <f ca="1">SUMIFS(INDEX($B$13:$CW$64,MATCH(AT$83,$A$13:$A$64,0),1):INDEX($B$13:$CW$64,MATCH(AT$83,$A$13:$A$64,0),100),$B68:$CW68,"="&amp;"X",$B$10:$CW$10,"="&amp;"N")</f>
        <v>0</v>
      </c>
      <c r="AU85">
        <f ca="1">SUMIFS(INDEX($B$13:$CW$64,MATCH(AU$83,$A$13:$A$64,0),1):INDEX($B$13:$CW$64,MATCH(AU$83,$A$13:$A$64,0),100),$B68:$CW68,"="&amp;"X",$B$10:$CW$10,"="&amp;"N")</f>
        <v>0</v>
      </c>
      <c r="AV85">
        <f ca="1">SUMIFS(INDEX($B$13:$CW$64,MATCH(AV$83,$A$13:$A$64,0),1):INDEX($B$13:$CW$64,MATCH(AV$83,$A$13:$A$64,0),100),$B68:$CW68,"="&amp;"X",$B$10:$CW$10,"="&amp;"N")</f>
        <v>0</v>
      </c>
      <c r="AW85">
        <f ca="1">SUMIFS(INDEX($B$13:$CW$64,MATCH(AW$83,$A$13:$A$64,0),1):INDEX($B$13:$CW$64,MATCH(AW$83,$A$13:$A$64,0),100),$B68:$CW68,"="&amp;"X",$B$10:$CW$10,"="&amp;"N")</f>
        <v>0</v>
      </c>
      <c r="AX85">
        <f ca="1">SUMIFS(INDEX($B$13:$CW$64,MATCH(AX$83,$A$13:$A$64,0),1):INDEX($B$13:$CW$64,MATCH(AX$83,$A$13:$A$64,0),100),$B68:$CW68,"="&amp;"X",$B$10:$CW$10,"="&amp;"N")</f>
        <v>0</v>
      </c>
      <c r="AY85">
        <f ca="1">SUMIFS(INDEX($B$13:$CW$64,MATCH(AY$83,$A$13:$A$64,0),1):INDEX($B$13:$CW$64,MATCH(AY$83,$A$13:$A$64,0),100),$B68:$CW68,"="&amp;"X",$B$10:$CW$10,"="&amp;"N")</f>
        <v>0</v>
      </c>
      <c r="AZ85">
        <f ca="1">SUMIFS(INDEX($B$13:$CW$64,MATCH(AZ$83,$A$13:$A$64,0),1):INDEX($B$13:$CW$64,MATCH(AZ$83,$A$13:$A$64,0),100),$B68:$CW68,"="&amp;"X",$B$10:$CW$10,"="&amp;"N")</f>
        <v>0</v>
      </c>
      <c r="BA85">
        <f ca="1">SUMIFS(INDEX($B$13:$CW$64,MATCH(BA$83,$A$13:$A$64,0),1):INDEX($B$13:$CW$64,MATCH(BA$83,$A$13:$A$64,0),100),$B68:$CW68,"="&amp;"X",$B$10:$CW$10,"="&amp;"N")</f>
        <v>0</v>
      </c>
    </row>
    <row r="86" spans="1:101" x14ac:dyDescent="0.25">
      <c r="A86" s="2" t="str">
        <f>Setup!A22</f>
        <v>Caseload 3</v>
      </c>
      <c r="B86">
        <f ca="1">SUMIFS(INDEX($B$13:$CW$64,MATCH(B$83,$A$13:$A$64,0),1):INDEX($B$13:$CW$64,MATCH(B$83,$A$13:$A$64,0),100),$B69:$CW69,"="&amp;"X",$B$10:$CW$10,"="&amp;"N")</f>
        <v>0</v>
      </c>
      <c r="C86">
        <f ca="1">SUMIFS(INDEX($B$13:$CW$64,MATCH(C$83,$A$13:$A$64,0),1):INDEX($B$13:$CW$64,MATCH(C$83,$A$13:$A$64,0),100),$B69:$CW69,"="&amp;"X",$B$10:$CW$10,"="&amp;"N")</f>
        <v>0</v>
      </c>
      <c r="D86">
        <f ca="1">SUMIFS(INDEX($B$13:$CW$64,MATCH(D$83,$A$13:$A$64,0),1):INDEX($B$13:$CW$64,MATCH(D$83,$A$13:$A$64,0),100),$B69:$CW69,"="&amp;"X",$B$10:$CW$10,"="&amp;"N")</f>
        <v>0</v>
      </c>
      <c r="E86">
        <f ca="1">SUMIFS(INDEX($B$13:$CW$64,MATCH(E$83,$A$13:$A$64,0),1):INDEX($B$13:$CW$64,MATCH(E$83,$A$13:$A$64,0),100),$B69:$CW69,"="&amp;"X",$B$10:$CW$10,"="&amp;"N")</f>
        <v>0</v>
      </c>
      <c r="F86">
        <f ca="1">SUMIFS(INDEX($B$13:$CW$64,MATCH(F$83,$A$13:$A$64,0),1):INDEX($B$13:$CW$64,MATCH(F$83,$A$13:$A$64,0),100),$B69:$CW69,"="&amp;"X",$B$10:$CW$10,"="&amp;"N")</f>
        <v>0</v>
      </c>
      <c r="G86">
        <f ca="1">SUMIFS(INDEX($B$13:$CW$64,MATCH(G$83,$A$13:$A$64,0),1):INDEX($B$13:$CW$64,MATCH(G$83,$A$13:$A$64,0),100),$B69:$CW69,"="&amp;"X",$B$10:$CW$10,"="&amp;"N")</f>
        <v>0</v>
      </c>
      <c r="H86">
        <f ca="1">SUMIFS(INDEX($B$13:$CW$64,MATCH(H$83,$A$13:$A$64,0),1):INDEX($B$13:$CW$64,MATCH(H$83,$A$13:$A$64,0),100),$B69:$CW69,"="&amp;"X",$B$10:$CW$10,"="&amp;"N")</f>
        <v>0</v>
      </c>
      <c r="I86">
        <f ca="1">SUMIFS(INDEX($B$13:$CW$64,MATCH(I$83,$A$13:$A$64,0),1):INDEX($B$13:$CW$64,MATCH(I$83,$A$13:$A$64,0),100),$B69:$CW69,"="&amp;"X",$B$10:$CW$10,"="&amp;"N")</f>
        <v>0</v>
      </c>
      <c r="J86">
        <f ca="1">SUMIFS(INDEX($B$13:$CW$64,MATCH(J$83,$A$13:$A$64,0),1):INDEX($B$13:$CW$64,MATCH(J$83,$A$13:$A$64,0),100),$B69:$CW69,"="&amp;"X",$B$10:$CW$10,"="&amp;"N")</f>
        <v>0</v>
      </c>
      <c r="K86">
        <f ca="1">SUMIFS(INDEX($B$13:$CW$64,MATCH(K$83,$A$13:$A$64,0),1):INDEX($B$13:$CW$64,MATCH(K$83,$A$13:$A$64,0),100),$B69:$CW69,"="&amp;"X",$B$10:$CW$10,"="&amp;"N")</f>
        <v>0</v>
      </c>
      <c r="L86">
        <f ca="1">SUMIFS(INDEX($B$13:$CW$64,MATCH(L$83,$A$13:$A$64,0),1):INDEX($B$13:$CW$64,MATCH(L$83,$A$13:$A$64,0),100),$B69:$CW69,"="&amp;"X",$B$10:$CW$10,"="&amp;"N")</f>
        <v>0</v>
      </c>
      <c r="M86">
        <f ca="1">SUMIFS(INDEX($B$13:$CW$64,MATCH(M$83,$A$13:$A$64,0),1):INDEX($B$13:$CW$64,MATCH(M$83,$A$13:$A$64,0),100),$B69:$CW69,"="&amp;"X",$B$10:$CW$10,"="&amp;"N")</f>
        <v>0</v>
      </c>
      <c r="N86">
        <f ca="1">SUMIFS(INDEX($B$13:$CW$64,MATCH(N$83,$A$13:$A$64,0),1):INDEX($B$13:$CW$64,MATCH(N$83,$A$13:$A$64,0),100),$B69:$CW69,"="&amp;"X",$B$10:$CW$10,"="&amp;"N")</f>
        <v>0</v>
      </c>
      <c r="O86">
        <f ca="1">SUMIFS(INDEX($B$13:$CW$64,MATCH(O$83,$A$13:$A$64,0),1):INDEX($B$13:$CW$64,MATCH(O$83,$A$13:$A$64,0),100),$B69:$CW69,"="&amp;"X",$B$10:$CW$10,"="&amp;"N")</f>
        <v>0</v>
      </c>
      <c r="P86">
        <f ca="1">SUMIFS(INDEX($B$13:$CW$64,MATCH(P$83,$A$13:$A$64,0),1):INDEX($B$13:$CW$64,MATCH(P$83,$A$13:$A$64,0),100),$B69:$CW69,"="&amp;"X",$B$10:$CW$10,"="&amp;"N")</f>
        <v>0</v>
      </c>
      <c r="Q86">
        <f ca="1">SUMIFS(INDEX($B$13:$CW$64,MATCH(Q$83,$A$13:$A$64,0),1):INDEX($B$13:$CW$64,MATCH(Q$83,$A$13:$A$64,0),100),$B69:$CW69,"="&amp;"X",$B$10:$CW$10,"="&amp;"N")</f>
        <v>0</v>
      </c>
      <c r="R86">
        <f ca="1">SUMIFS(INDEX($B$13:$CW$64,MATCH(R$83,$A$13:$A$64,0),1):INDEX($B$13:$CW$64,MATCH(R$83,$A$13:$A$64,0),100),$B69:$CW69,"="&amp;"X",$B$10:$CW$10,"="&amp;"N")</f>
        <v>0</v>
      </c>
      <c r="S86">
        <f ca="1">SUMIFS(INDEX($B$13:$CW$64,MATCH(S$83,$A$13:$A$64,0),1):INDEX($B$13:$CW$64,MATCH(S$83,$A$13:$A$64,0),100),$B69:$CW69,"="&amp;"X",$B$10:$CW$10,"="&amp;"N")</f>
        <v>0</v>
      </c>
      <c r="T86">
        <f ca="1">SUMIFS(INDEX($B$13:$CW$64,MATCH(T$83,$A$13:$A$64,0),1):INDEX($B$13:$CW$64,MATCH(T$83,$A$13:$A$64,0),100),$B69:$CW69,"="&amp;"X",$B$10:$CW$10,"="&amp;"N")</f>
        <v>0</v>
      </c>
      <c r="U86">
        <f ca="1">SUMIFS(INDEX($B$13:$CW$64,MATCH(U$83,$A$13:$A$64,0),1):INDEX($B$13:$CW$64,MATCH(U$83,$A$13:$A$64,0),100),$B69:$CW69,"="&amp;"X",$B$10:$CW$10,"="&amp;"N")</f>
        <v>0</v>
      </c>
      <c r="V86">
        <f ca="1">SUMIFS(INDEX($B$13:$CW$64,MATCH(V$83,$A$13:$A$64,0),1):INDEX($B$13:$CW$64,MATCH(V$83,$A$13:$A$64,0),100),$B69:$CW69,"="&amp;"X",$B$10:$CW$10,"="&amp;"N")</f>
        <v>0</v>
      </c>
      <c r="W86">
        <f ca="1">SUMIFS(INDEX($B$13:$CW$64,MATCH(W$83,$A$13:$A$64,0),1):INDEX($B$13:$CW$64,MATCH(W$83,$A$13:$A$64,0),100),$B69:$CW69,"="&amp;"X",$B$10:$CW$10,"="&amp;"N")</f>
        <v>0</v>
      </c>
      <c r="X86">
        <f ca="1">SUMIFS(INDEX($B$13:$CW$64,MATCH(X$83,$A$13:$A$64,0),1):INDEX($B$13:$CW$64,MATCH(X$83,$A$13:$A$64,0),100),$B69:$CW69,"="&amp;"X",$B$10:$CW$10,"="&amp;"N")</f>
        <v>0</v>
      </c>
      <c r="Y86">
        <f ca="1">SUMIFS(INDEX($B$13:$CW$64,MATCH(Y$83,$A$13:$A$64,0),1):INDEX($B$13:$CW$64,MATCH(Y$83,$A$13:$A$64,0),100),$B69:$CW69,"="&amp;"X",$B$10:$CW$10,"="&amp;"N")</f>
        <v>0</v>
      </c>
      <c r="Z86">
        <f ca="1">SUMIFS(INDEX($B$13:$CW$64,MATCH(Z$83,$A$13:$A$64,0),1):INDEX($B$13:$CW$64,MATCH(Z$83,$A$13:$A$64,0),100),$B69:$CW69,"="&amp;"X",$B$10:$CW$10,"="&amp;"N")</f>
        <v>0</v>
      </c>
      <c r="AA86">
        <f ca="1">SUMIFS(INDEX($B$13:$CW$64,MATCH(AA$83,$A$13:$A$64,0),1):INDEX($B$13:$CW$64,MATCH(AA$83,$A$13:$A$64,0),100),$B69:$CW69,"="&amp;"X",$B$10:$CW$10,"="&amp;"N")</f>
        <v>0</v>
      </c>
      <c r="AB86">
        <f ca="1">SUMIFS(INDEX($B$13:$CW$64,MATCH(AB$83,$A$13:$A$64,0),1):INDEX($B$13:$CW$64,MATCH(AB$83,$A$13:$A$64,0),100),$B69:$CW69,"="&amp;"X",$B$10:$CW$10,"="&amp;"N")</f>
        <v>0</v>
      </c>
      <c r="AC86">
        <f ca="1">SUMIFS(INDEX($B$13:$CW$64,MATCH(AC$83,$A$13:$A$64,0),1):INDEX($B$13:$CW$64,MATCH(AC$83,$A$13:$A$64,0),100),$B69:$CW69,"="&amp;"X",$B$10:$CW$10,"="&amp;"N")</f>
        <v>0</v>
      </c>
      <c r="AD86">
        <f ca="1">SUMIFS(INDEX($B$13:$CW$64,MATCH(AD$83,$A$13:$A$64,0),1):INDEX($B$13:$CW$64,MATCH(AD$83,$A$13:$A$64,0),100),$B69:$CW69,"="&amp;"X",$B$10:$CW$10,"="&amp;"N")</f>
        <v>0</v>
      </c>
      <c r="AE86">
        <f ca="1">SUMIFS(INDEX($B$13:$CW$64,MATCH(AE$83,$A$13:$A$64,0),1):INDEX($B$13:$CW$64,MATCH(AE$83,$A$13:$A$64,0),100),$B69:$CW69,"="&amp;"X",$B$10:$CW$10,"="&amp;"N")</f>
        <v>0</v>
      </c>
      <c r="AF86">
        <f ca="1">SUMIFS(INDEX($B$13:$CW$64,MATCH(AF$83,$A$13:$A$64,0),1):INDEX($B$13:$CW$64,MATCH(AF$83,$A$13:$A$64,0),100),$B69:$CW69,"="&amp;"X",$B$10:$CW$10,"="&amp;"N")</f>
        <v>0</v>
      </c>
      <c r="AG86">
        <f ca="1">SUMIFS(INDEX($B$13:$CW$64,MATCH(AG$83,$A$13:$A$64,0),1):INDEX($B$13:$CW$64,MATCH(AG$83,$A$13:$A$64,0),100),$B69:$CW69,"="&amp;"X",$B$10:$CW$10,"="&amp;"N")</f>
        <v>0</v>
      </c>
      <c r="AH86">
        <f ca="1">SUMIFS(INDEX($B$13:$CW$64,MATCH(AH$83,$A$13:$A$64,0),1):INDEX($B$13:$CW$64,MATCH(AH$83,$A$13:$A$64,0),100),$B69:$CW69,"="&amp;"X",$B$10:$CW$10,"="&amp;"N")</f>
        <v>0</v>
      </c>
      <c r="AI86">
        <f ca="1">SUMIFS(INDEX($B$13:$CW$64,MATCH(AI$83,$A$13:$A$64,0),1):INDEX($B$13:$CW$64,MATCH(AI$83,$A$13:$A$64,0),100),$B69:$CW69,"="&amp;"X",$B$10:$CW$10,"="&amp;"N")</f>
        <v>0</v>
      </c>
      <c r="AJ86">
        <f ca="1">SUMIFS(INDEX($B$13:$CW$64,MATCH(AJ$83,$A$13:$A$64,0),1):INDEX($B$13:$CW$64,MATCH(AJ$83,$A$13:$A$64,0),100),$B69:$CW69,"="&amp;"X",$B$10:$CW$10,"="&amp;"N")</f>
        <v>0</v>
      </c>
      <c r="AK86">
        <f ca="1">SUMIFS(INDEX($B$13:$CW$64,MATCH(AK$83,$A$13:$A$64,0),1):INDEX($B$13:$CW$64,MATCH(AK$83,$A$13:$A$64,0),100),$B69:$CW69,"="&amp;"X",$B$10:$CW$10,"="&amp;"N")</f>
        <v>0</v>
      </c>
      <c r="AL86">
        <f ca="1">SUMIFS(INDEX($B$13:$CW$64,MATCH(AL$83,$A$13:$A$64,0),1):INDEX($B$13:$CW$64,MATCH(AL$83,$A$13:$A$64,0),100),$B69:$CW69,"="&amp;"X",$B$10:$CW$10,"="&amp;"N")</f>
        <v>0</v>
      </c>
      <c r="AM86">
        <f ca="1">SUMIFS(INDEX($B$13:$CW$64,MATCH(AM$83,$A$13:$A$64,0),1):INDEX($B$13:$CW$64,MATCH(AM$83,$A$13:$A$64,0),100),$B69:$CW69,"="&amp;"X",$B$10:$CW$10,"="&amp;"N")</f>
        <v>0</v>
      </c>
      <c r="AN86">
        <f ca="1">SUMIFS(INDEX($B$13:$CW$64,MATCH(AN$83,$A$13:$A$64,0),1):INDEX($B$13:$CW$64,MATCH(AN$83,$A$13:$A$64,0),100),$B69:$CW69,"="&amp;"X",$B$10:$CW$10,"="&amp;"N")</f>
        <v>0</v>
      </c>
      <c r="AO86">
        <f ca="1">SUMIFS(INDEX($B$13:$CW$64,MATCH(AO$83,$A$13:$A$64,0),1):INDEX($B$13:$CW$64,MATCH(AO$83,$A$13:$A$64,0),100),$B69:$CW69,"="&amp;"X",$B$10:$CW$10,"="&amp;"N")</f>
        <v>0</v>
      </c>
      <c r="AP86">
        <f ca="1">SUMIFS(INDEX($B$13:$CW$64,MATCH(AP$83,$A$13:$A$64,0),1):INDEX($B$13:$CW$64,MATCH(AP$83,$A$13:$A$64,0),100),$B69:$CW69,"="&amp;"X",$B$10:$CW$10,"="&amp;"N")</f>
        <v>0</v>
      </c>
      <c r="AQ86">
        <f ca="1">SUMIFS(INDEX($B$13:$CW$64,MATCH(AQ$83,$A$13:$A$64,0),1):INDEX($B$13:$CW$64,MATCH(AQ$83,$A$13:$A$64,0),100),$B69:$CW69,"="&amp;"X",$B$10:$CW$10,"="&amp;"N")</f>
        <v>0</v>
      </c>
      <c r="AR86">
        <f ca="1">SUMIFS(INDEX($B$13:$CW$64,MATCH(AR$83,$A$13:$A$64,0),1):INDEX($B$13:$CW$64,MATCH(AR$83,$A$13:$A$64,0),100),$B69:$CW69,"="&amp;"X",$B$10:$CW$10,"="&amp;"N")</f>
        <v>0</v>
      </c>
      <c r="AS86">
        <f ca="1">SUMIFS(INDEX($B$13:$CW$64,MATCH(AS$83,$A$13:$A$64,0),1):INDEX($B$13:$CW$64,MATCH(AS$83,$A$13:$A$64,0),100),$B69:$CW69,"="&amp;"X",$B$10:$CW$10,"="&amp;"N")</f>
        <v>0</v>
      </c>
      <c r="AT86">
        <f ca="1">SUMIFS(INDEX($B$13:$CW$64,MATCH(AT$83,$A$13:$A$64,0),1):INDEX($B$13:$CW$64,MATCH(AT$83,$A$13:$A$64,0),100),$B69:$CW69,"="&amp;"X",$B$10:$CW$10,"="&amp;"N")</f>
        <v>0</v>
      </c>
      <c r="AU86">
        <f ca="1">SUMIFS(INDEX($B$13:$CW$64,MATCH(AU$83,$A$13:$A$64,0),1):INDEX($B$13:$CW$64,MATCH(AU$83,$A$13:$A$64,0),100),$B69:$CW69,"="&amp;"X",$B$10:$CW$10,"="&amp;"N")</f>
        <v>0</v>
      </c>
      <c r="AV86">
        <f ca="1">SUMIFS(INDEX($B$13:$CW$64,MATCH(AV$83,$A$13:$A$64,0),1):INDEX($B$13:$CW$64,MATCH(AV$83,$A$13:$A$64,0),100),$B69:$CW69,"="&amp;"X",$B$10:$CW$10,"="&amp;"N")</f>
        <v>0</v>
      </c>
      <c r="AW86">
        <f ca="1">SUMIFS(INDEX($B$13:$CW$64,MATCH(AW$83,$A$13:$A$64,0),1):INDEX($B$13:$CW$64,MATCH(AW$83,$A$13:$A$64,0),100),$B69:$CW69,"="&amp;"X",$B$10:$CW$10,"="&amp;"N")</f>
        <v>0</v>
      </c>
      <c r="AX86">
        <f ca="1">SUMIFS(INDEX($B$13:$CW$64,MATCH(AX$83,$A$13:$A$64,0),1):INDEX($B$13:$CW$64,MATCH(AX$83,$A$13:$A$64,0),100),$B69:$CW69,"="&amp;"X",$B$10:$CW$10,"="&amp;"N")</f>
        <v>0</v>
      </c>
      <c r="AY86">
        <f ca="1">SUMIFS(INDEX($B$13:$CW$64,MATCH(AY$83,$A$13:$A$64,0),1):INDEX($B$13:$CW$64,MATCH(AY$83,$A$13:$A$64,0),100),$B69:$CW69,"="&amp;"X",$B$10:$CW$10,"="&amp;"N")</f>
        <v>0</v>
      </c>
      <c r="AZ86">
        <f ca="1">SUMIFS(INDEX($B$13:$CW$64,MATCH(AZ$83,$A$13:$A$64,0),1):INDEX($B$13:$CW$64,MATCH(AZ$83,$A$13:$A$64,0),100),$B69:$CW69,"="&amp;"X",$B$10:$CW$10,"="&amp;"N")</f>
        <v>0</v>
      </c>
      <c r="BA86">
        <f ca="1">SUMIFS(INDEX($B$13:$CW$64,MATCH(BA$83,$A$13:$A$64,0),1):INDEX($B$13:$CW$64,MATCH(BA$83,$A$13:$A$64,0),100),$B69:$CW69,"="&amp;"X",$B$10:$CW$10,"="&amp;"N")</f>
        <v>0</v>
      </c>
    </row>
    <row r="87" spans="1:101" x14ac:dyDescent="0.25">
      <c r="A87" s="2" t="str">
        <f>Setup!A23</f>
        <v>Caseload 4</v>
      </c>
      <c r="B87">
        <f ca="1">SUMIFS(INDEX($B$13:$CW$64,MATCH(B$83,$A$13:$A$64,0),1):INDEX($B$13:$CW$64,MATCH(B$83,$A$13:$A$64,0),100),$B70:$CW70,"="&amp;"X",$B$10:$CW$10,"="&amp;"N")</f>
        <v>0</v>
      </c>
      <c r="C87">
        <f ca="1">SUMIFS(INDEX($B$13:$CW$64,MATCH(C$83,$A$13:$A$64,0),1):INDEX($B$13:$CW$64,MATCH(C$83,$A$13:$A$64,0),100),$B70:$CW70,"="&amp;"X",$B$10:$CW$10,"="&amp;"N")</f>
        <v>0</v>
      </c>
      <c r="D87">
        <f ca="1">SUMIFS(INDEX($B$13:$CW$64,MATCH(D$83,$A$13:$A$64,0),1):INDEX($B$13:$CW$64,MATCH(D$83,$A$13:$A$64,0),100),$B70:$CW70,"="&amp;"X",$B$10:$CW$10,"="&amp;"N")</f>
        <v>0</v>
      </c>
      <c r="E87">
        <f ca="1">SUMIFS(INDEX($B$13:$CW$64,MATCH(E$83,$A$13:$A$64,0),1):INDEX($B$13:$CW$64,MATCH(E$83,$A$13:$A$64,0),100),$B70:$CW70,"="&amp;"X",$B$10:$CW$10,"="&amp;"N")</f>
        <v>0</v>
      </c>
      <c r="F87">
        <f ca="1">SUMIFS(INDEX($B$13:$CW$64,MATCH(F$83,$A$13:$A$64,0),1):INDEX($B$13:$CW$64,MATCH(F$83,$A$13:$A$64,0),100),$B70:$CW70,"="&amp;"X",$B$10:$CW$10,"="&amp;"N")</f>
        <v>0</v>
      </c>
      <c r="G87">
        <f ca="1">SUMIFS(INDEX($B$13:$CW$64,MATCH(G$83,$A$13:$A$64,0),1):INDEX($B$13:$CW$64,MATCH(G$83,$A$13:$A$64,0),100),$B70:$CW70,"="&amp;"X",$B$10:$CW$10,"="&amp;"N")</f>
        <v>0</v>
      </c>
      <c r="H87">
        <f ca="1">SUMIFS(INDEX($B$13:$CW$64,MATCH(H$83,$A$13:$A$64,0),1):INDEX($B$13:$CW$64,MATCH(H$83,$A$13:$A$64,0),100),$B70:$CW70,"="&amp;"X",$B$10:$CW$10,"="&amp;"N")</f>
        <v>0</v>
      </c>
      <c r="I87">
        <f ca="1">SUMIFS(INDEX($B$13:$CW$64,MATCH(I$83,$A$13:$A$64,0),1):INDEX($B$13:$CW$64,MATCH(I$83,$A$13:$A$64,0),100),$B70:$CW70,"="&amp;"X",$B$10:$CW$10,"="&amp;"N")</f>
        <v>0</v>
      </c>
      <c r="J87">
        <f ca="1">SUMIFS(INDEX($B$13:$CW$64,MATCH(J$83,$A$13:$A$64,0),1):INDEX($B$13:$CW$64,MATCH(J$83,$A$13:$A$64,0),100),$B70:$CW70,"="&amp;"X",$B$10:$CW$10,"="&amp;"N")</f>
        <v>0</v>
      </c>
      <c r="K87">
        <f ca="1">SUMIFS(INDEX($B$13:$CW$64,MATCH(K$83,$A$13:$A$64,0),1):INDEX($B$13:$CW$64,MATCH(K$83,$A$13:$A$64,0),100),$B70:$CW70,"="&amp;"X",$B$10:$CW$10,"="&amp;"N")</f>
        <v>0</v>
      </c>
      <c r="L87">
        <f ca="1">SUMIFS(INDEX($B$13:$CW$64,MATCH(L$83,$A$13:$A$64,0),1):INDEX($B$13:$CW$64,MATCH(L$83,$A$13:$A$64,0),100),$B70:$CW70,"="&amp;"X",$B$10:$CW$10,"="&amp;"N")</f>
        <v>0</v>
      </c>
      <c r="M87">
        <f ca="1">SUMIFS(INDEX($B$13:$CW$64,MATCH(M$83,$A$13:$A$64,0),1):INDEX($B$13:$CW$64,MATCH(M$83,$A$13:$A$64,0),100),$B70:$CW70,"="&amp;"X",$B$10:$CW$10,"="&amp;"N")</f>
        <v>0</v>
      </c>
      <c r="N87">
        <f ca="1">SUMIFS(INDEX($B$13:$CW$64,MATCH(N$83,$A$13:$A$64,0),1):INDEX($B$13:$CW$64,MATCH(N$83,$A$13:$A$64,0),100),$B70:$CW70,"="&amp;"X",$B$10:$CW$10,"="&amp;"N")</f>
        <v>0</v>
      </c>
      <c r="O87">
        <f ca="1">SUMIFS(INDEX($B$13:$CW$64,MATCH(O$83,$A$13:$A$64,0),1):INDEX($B$13:$CW$64,MATCH(O$83,$A$13:$A$64,0),100),$B70:$CW70,"="&amp;"X",$B$10:$CW$10,"="&amp;"N")</f>
        <v>0</v>
      </c>
      <c r="P87">
        <f ca="1">SUMIFS(INDEX($B$13:$CW$64,MATCH(P$83,$A$13:$A$64,0),1):INDEX($B$13:$CW$64,MATCH(P$83,$A$13:$A$64,0),100),$B70:$CW70,"="&amp;"X",$B$10:$CW$10,"="&amp;"N")</f>
        <v>0</v>
      </c>
      <c r="Q87">
        <f ca="1">SUMIFS(INDEX($B$13:$CW$64,MATCH(Q$83,$A$13:$A$64,0),1):INDEX($B$13:$CW$64,MATCH(Q$83,$A$13:$A$64,0),100),$B70:$CW70,"="&amp;"X",$B$10:$CW$10,"="&amp;"N")</f>
        <v>0</v>
      </c>
      <c r="R87">
        <f ca="1">SUMIFS(INDEX($B$13:$CW$64,MATCH(R$83,$A$13:$A$64,0),1):INDEX($B$13:$CW$64,MATCH(R$83,$A$13:$A$64,0),100),$B70:$CW70,"="&amp;"X",$B$10:$CW$10,"="&amp;"N")</f>
        <v>0</v>
      </c>
      <c r="S87">
        <f ca="1">SUMIFS(INDEX($B$13:$CW$64,MATCH(S$83,$A$13:$A$64,0),1):INDEX($B$13:$CW$64,MATCH(S$83,$A$13:$A$64,0),100),$B70:$CW70,"="&amp;"X",$B$10:$CW$10,"="&amp;"N")</f>
        <v>0</v>
      </c>
      <c r="T87">
        <f ca="1">SUMIFS(INDEX($B$13:$CW$64,MATCH(T$83,$A$13:$A$64,0),1):INDEX($B$13:$CW$64,MATCH(T$83,$A$13:$A$64,0),100),$B70:$CW70,"="&amp;"X",$B$10:$CW$10,"="&amp;"N")</f>
        <v>0</v>
      </c>
      <c r="U87">
        <f ca="1">SUMIFS(INDEX($B$13:$CW$64,MATCH(U$83,$A$13:$A$64,0),1):INDEX($B$13:$CW$64,MATCH(U$83,$A$13:$A$64,0),100),$B70:$CW70,"="&amp;"X",$B$10:$CW$10,"="&amp;"N")</f>
        <v>0</v>
      </c>
      <c r="V87">
        <f ca="1">SUMIFS(INDEX($B$13:$CW$64,MATCH(V$83,$A$13:$A$64,0),1):INDEX($B$13:$CW$64,MATCH(V$83,$A$13:$A$64,0),100),$B70:$CW70,"="&amp;"X",$B$10:$CW$10,"="&amp;"N")</f>
        <v>0</v>
      </c>
      <c r="W87">
        <f ca="1">SUMIFS(INDEX($B$13:$CW$64,MATCH(W$83,$A$13:$A$64,0),1):INDEX($B$13:$CW$64,MATCH(W$83,$A$13:$A$64,0),100),$B70:$CW70,"="&amp;"X",$B$10:$CW$10,"="&amp;"N")</f>
        <v>0</v>
      </c>
      <c r="X87">
        <f ca="1">SUMIFS(INDEX($B$13:$CW$64,MATCH(X$83,$A$13:$A$64,0),1):INDEX($B$13:$CW$64,MATCH(X$83,$A$13:$A$64,0),100),$B70:$CW70,"="&amp;"X",$B$10:$CW$10,"="&amp;"N")</f>
        <v>0</v>
      </c>
      <c r="Y87">
        <f ca="1">SUMIFS(INDEX($B$13:$CW$64,MATCH(Y$83,$A$13:$A$64,0),1):INDEX($B$13:$CW$64,MATCH(Y$83,$A$13:$A$64,0),100),$B70:$CW70,"="&amp;"X",$B$10:$CW$10,"="&amp;"N")</f>
        <v>0</v>
      </c>
      <c r="Z87">
        <f ca="1">SUMIFS(INDEX($B$13:$CW$64,MATCH(Z$83,$A$13:$A$64,0),1):INDEX($B$13:$CW$64,MATCH(Z$83,$A$13:$A$64,0),100),$B70:$CW70,"="&amp;"X",$B$10:$CW$10,"="&amp;"N")</f>
        <v>0</v>
      </c>
      <c r="AA87">
        <f ca="1">SUMIFS(INDEX($B$13:$CW$64,MATCH(AA$83,$A$13:$A$64,0),1):INDEX($B$13:$CW$64,MATCH(AA$83,$A$13:$A$64,0),100),$B70:$CW70,"="&amp;"X",$B$10:$CW$10,"="&amp;"N")</f>
        <v>0</v>
      </c>
      <c r="AB87">
        <f ca="1">SUMIFS(INDEX($B$13:$CW$64,MATCH(AB$83,$A$13:$A$64,0),1):INDEX($B$13:$CW$64,MATCH(AB$83,$A$13:$A$64,0),100),$B70:$CW70,"="&amp;"X",$B$10:$CW$10,"="&amp;"N")</f>
        <v>0</v>
      </c>
      <c r="AC87">
        <f ca="1">SUMIFS(INDEX($B$13:$CW$64,MATCH(AC$83,$A$13:$A$64,0),1):INDEX($B$13:$CW$64,MATCH(AC$83,$A$13:$A$64,0),100),$B70:$CW70,"="&amp;"X",$B$10:$CW$10,"="&amp;"N")</f>
        <v>0</v>
      </c>
      <c r="AD87">
        <f ca="1">SUMIFS(INDEX($B$13:$CW$64,MATCH(AD$83,$A$13:$A$64,0),1):INDEX($B$13:$CW$64,MATCH(AD$83,$A$13:$A$64,0),100),$B70:$CW70,"="&amp;"X",$B$10:$CW$10,"="&amp;"N")</f>
        <v>0</v>
      </c>
      <c r="AE87">
        <f ca="1">SUMIFS(INDEX($B$13:$CW$64,MATCH(AE$83,$A$13:$A$64,0),1):INDEX($B$13:$CW$64,MATCH(AE$83,$A$13:$A$64,0),100),$B70:$CW70,"="&amp;"X",$B$10:$CW$10,"="&amp;"N")</f>
        <v>0</v>
      </c>
      <c r="AF87">
        <f ca="1">SUMIFS(INDEX($B$13:$CW$64,MATCH(AF$83,$A$13:$A$64,0),1):INDEX($B$13:$CW$64,MATCH(AF$83,$A$13:$A$64,0),100),$B70:$CW70,"="&amp;"X",$B$10:$CW$10,"="&amp;"N")</f>
        <v>0</v>
      </c>
      <c r="AG87">
        <f ca="1">SUMIFS(INDEX($B$13:$CW$64,MATCH(AG$83,$A$13:$A$64,0),1):INDEX($B$13:$CW$64,MATCH(AG$83,$A$13:$A$64,0),100),$B70:$CW70,"="&amp;"X",$B$10:$CW$10,"="&amp;"N")</f>
        <v>0</v>
      </c>
      <c r="AH87">
        <f ca="1">SUMIFS(INDEX($B$13:$CW$64,MATCH(AH$83,$A$13:$A$64,0),1):INDEX($B$13:$CW$64,MATCH(AH$83,$A$13:$A$64,0),100),$B70:$CW70,"="&amp;"X",$B$10:$CW$10,"="&amp;"N")</f>
        <v>0</v>
      </c>
      <c r="AI87">
        <f ca="1">SUMIFS(INDEX($B$13:$CW$64,MATCH(AI$83,$A$13:$A$64,0),1):INDEX($B$13:$CW$64,MATCH(AI$83,$A$13:$A$64,0),100),$B70:$CW70,"="&amp;"X",$B$10:$CW$10,"="&amp;"N")</f>
        <v>0</v>
      </c>
      <c r="AJ87">
        <f ca="1">SUMIFS(INDEX($B$13:$CW$64,MATCH(AJ$83,$A$13:$A$64,0),1):INDEX($B$13:$CW$64,MATCH(AJ$83,$A$13:$A$64,0),100),$B70:$CW70,"="&amp;"X",$B$10:$CW$10,"="&amp;"N")</f>
        <v>0</v>
      </c>
      <c r="AK87">
        <f ca="1">SUMIFS(INDEX($B$13:$CW$64,MATCH(AK$83,$A$13:$A$64,0),1):INDEX($B$13:$CW$64,MATCH(AK$83,$A$13:$A$64,0),100),$B70:$CW70,"="&amp;"X",$B$10:$CW$10,"="&amp;"N")</f>
        <v>0</v>
      </c>
      <c r="AL87">
        <f ca="1">SUMIFS(INDEX($B$13:$CW$64,MATCH(AL$83,$A$13:$A$64,0),1):INDEX($B$13:$CW$64,MATCH(AL$83,$A$13:$A$64,0),100),$B70:$CW70,"="&amp;"X",$B$10:$CW$10,"="&amp;"N")</f>
        <v>0</v>
      </c>
      <c r="AM87">
        <f ca="1">SUMIFS(INDEX($B$13:$CW$64,MATCH(AM$83,$A$13:$A$64,0),1):INDEX($B$13:$CW$64,MATCH(AM$83,$A$13:$A$64,0),100),$B70:$CW70,"="&amp;"X",$B$10:$CW$10,"="&amp;"N")</f>
        <v>0</v>
      </c>
      <c r="AN87">
        <f ca="1">SUMIFS(INDEX($B$13:$CW$64,MATCH(AN$83,$A$13:$A$64,0),1):INDEX($B$13:$CW$64,MATCH(AN$83,$A$13:$A$64,0),100),$B70:$CW70,"="&amp;"X",$B$10:$CW$10,"="&amp;"N")</f>
        <v>0</v>
      </c>
      <c r="AO87">
        <f ca="1">SUMIFS(INDEX($B$13:$CW$64,MATCH(AO$83,$A$13:$A$64,0),1):INDEX($B$13:$CW$64,MATCH(AO$83,$A$13:$A$64,0),100),$B70:$CW70,"="&amp;"X",$B$10:$CW$10,"="&amp;"N")</f>
        <v>0</v>
      </c>
      <c r="AP87">
        <f ca="1">SUMIFS(INDEX($B$13:$CW$64,MATCH(AP$83,$A$13:$A$64,0),1):INDEX($B$13:$CW$64,MATCH(AP$83,$A$13:$A$64,0),100),$B70:$CW70,"="&amp;"X",$B$10:$CW$10,"="&amp;"N")</f>
        <v>0</v>
      </c>
      <c r="AQ87">
        <f ca="1">SUMIFS(INDEX($B$13:$CW$64,MATCH(AQ$83,$A$13:$A$64,0),1):INDEX($B$13:$CW$64,MATCH(AQ$83,$A$13:$A$64,0),100),$B70:$CW70,"="&amp;"X",$B$10:$CW$10,"="&amp;"N")</f>
        <v>0</v>
      </c>
      <c r="AR87">
        <f ca="1">SUMIFS(INDEX($B$13:$CW$64,MATCH(AR$83,$A$13:$A$64,0),1):INDEX($B$13:$CW$64,MATCH(AR$83,$A$13:$A$64,0),100),$B70:$CW70,"="&amp;"X",$B$10:$CW$10,"="&amp;"N")</f>
        <v>0</v>
      </c>
      <c r="AS87">
        <f ca="1">SUMIFS(INDEX($B$13:$CW$64,MATCH(AS$83,$A$13:$A$64,0),1):INDEX($B$13:$CW$64,MATCH(AS$83,$A$13:$A$64,0),100),$B70:$CW70,"="&amp;"X",$B$10:$CW$10,"="&amp;"N")</f>
        <v>0</v>
      </c>
      <c r="AT87">
        <f ca="1">SUMIFS(INDEX($B$13:$CW$64,MATCH(AT$83,$A$13:$A$64,0),1):INDEX($B$13:$CW$64,MATCH(AT$83,$A$13:$A$64,0),100),$B70:$CW70,"="&amp;"X",$B$10:$CW$10,"="&amp;"N")</f>
        <v>0</v>
      </c>
      <c r="AU87">
        <f ca="1">SUMIFS(INDEX($B$13:$CW$64,MATCH(AU$83,$A$13:$A$64,0),1):INDEX($B$13:$CW$64,MATCH(AU$83,$A$13:$A$64,0),100),$B70:$CW70,"="&amp;"X",$B$10:$CW$10,"="&amp;"N")</f>
        <v>0</v>
      </c>
      <c r="AV87">
        <f ca="1">SUMIFS(INDEX($B$13:$CW$64,MATCH(AV$83,$A$13:$A$64,0),1):INDEX($B$13:$CW$64,MATCH(AV$83,$A$13:$A$64,0),100),$B70:$CW70,"="&amp;"X",$B$10:$CW$10,"="&amp;"N")</f>
        <v>0</v>
      </c>
      <c r="AW87">
        <f ca="1">SUMIFS(INDEX($B$13:$CW$64,MATCH(AW$83,$A$13:$A$64,0),1):INDEX($B$13:$CW$64,MATCH(AW$83,$A$13:$A$64,0),100),$B70:$CW70,"="&amp;"X",$B$10:$CW$10,"="&amp;"N")</f>
        <v>0</v>
      </c>
      <c r="AX87">
        <f ca="1">SUMIFS(INDEX($B$13:$CW$64,MATCH(AX$83,$A$13:$A$64,0),1):INDEX($B$13:$CW$64,MATCH(AX$83,$A$13:$A$64,0),100),$B70:$CW70,"="&amp;"X",$B$10:$CW$10,"="&amp;"N")</f>
        <v>0</v>
      </c>
      <c r="AY87">
        <f ca="1">SUMIFS(INDEX($B$13:$CW$64,MATCH(AY$83,$A$13:$A$64,0),1):INDEX($B$13:$CW$64,MATCH(AY$83,$A$13:$A$64,0),100),$B70:$CW70,"="&amp;"X",$B$10:$CW$10,"="&amp;"N")</f>
        <v>0</v>
      </c>
      <c r="AZ87">
        <f ca="1">SUMIFS(INDEX($B$13:$CW$64,MATCH(AZ$83,$A$13:$A$64,0),1):INDEX($B$13:$CW$64,MATCH(AZ$83,$A$13:$A$64,0),100),$B70:$CW70,"="&amp;"X",$B$10:$CW$10,"="&amp;"N")</f>
        <v>0</v>
      </c>
      <c r="BA87">
        <f ca="1">SUMIFS(INDEX($B$13:$CW$64,MATCH(BA$83,$A$13:$A$64,0),1):INDEX($B$13:$CW$64,MATCH(BA$83,$A$13:$A$64,0),100),$B70:$CW70,"="&amp;"X",$B$10:$CW$10,"="&amp;"N")</f>
        <v>0</v>
      </c>
    </row>
    <row r="88" spans="1:101" x14ac:dyDescent="0.25">
      <c r="A88" s="2" t="str">
        <f>Setup!A24</f>
        <v>Caseload 5</v>
      </c>
      <c r="B88">
        <f ca="1">SUMIFS(INDEX($B$13:$CW$64,MATCH(B$83,$A$13:$A$64,0),1):INDEX($B$13:$CW$64,MATCH(B$83,$A$13:$A$64,0),100),$B71:$CW71,"="&amp;"X",$B$10:$CW$10,"="&amp;"N")</f>
        <v>0</v>
      </c>
      <c r="C88">
        <f ca="1">SUMIFS(INDEX($B$13:$CW$64,MATCH(C$83,$A$13:$A$64,0),1):INDEX($B$13:$CW$64,MATCH(C$83,$A$13:$A$64,0),100),$B71:$CW71,"="&amp;"X",$B$10:$CW$10,"="&amp;"N")</f>
        <v>0</v>
      </c>
      <c r="D88">
        <f ca="1">SUMIFS(INDEX($B$13:$CW$64,MATCH(D$83,$A$13:$A$64,0),1):INDEX($B$13:$CW$64,MATCH(D$83,$A$13:$A$64,0),100),$B71:$CW71,"="&amp;"X",$B$10:$CW$10,"="&amp;"N")</f>
        <v>0</v>
      </c>
      <c r="E88">
        <f ca="1">SUMIFS(INDEX($B$13:$CW$64,MATCH(E$83,$A$13:$A$64,0),1):INDEX($B$13:$CW$64,MATCH(E$83,$A$13:$A$64,0),100),$B71:$CW71,"="&amp;"X",$B$10:$CW$10,"="&amp;"N")</f>
        <v>0</v>
      </c>
      <c r="F88">
        <f ca="1">SUMIFS(INDEX($B$13:$CW$64,MATCH(F$83,$A$13:$A$64,0),1):INDEX($B$13:$CW$64,MATCH(F$83,$A$13:$A$64,0),100),$B71:$CW71,"="&amp;"X",$B$10:$CW$10,"="&amp;"N")</f>
        <v>0</v>
      </c>
      <c r="G88">
        <f ca="1">SUMIFS(INDEX($B$13:$CW$64,MATCH(G$83,$A$13:$A$64,0),1):INDEX($B$13:$CW$64,MATCH(G$83,$A$13:$A$64,0),100),$B71:$CW71,"="&amp;"X",$B$10:$CW$10,"="&amp;"N")</f>
        <v>0</v>
      </c>
      <c r="H88">
        <f ca="1">SUMIFS(INDEX($B$13:$CW$64,MATCH(H$83,$A$13:$A$64,0),1):INDEX($B$13:$CW$64,MATCH(H$83,$A$13:$A$64,0),100),$B71:$CW71,"="&amp;"X",$B$10:$CW$10,"="&amp;"N")</f>
        <v>0</v>
      </c>
      <c r="I88">
        <f ca="1">SUMIFS(INDEX($B$13:$CW$64,MATCH(I$83,$A$13:$A$64,0),1):INDEX($B$13:$CW$64,MATCH(I$83,$A$13:$A$64,0),100),$B71:$CW71,"="&amp;"X",$B$10:$CW$10,"="&amp;"N")</f>
        <v>0</v>
      </c>
      <c r="J88">
        <f ca="1">SUMIFS(INDEX($B$13:$CW$64,MATCH(J$83,$A$13:$A$64,0),1):INDEX($B$13:$CW$64,MATCH(J$83,$A$13:$A$64,0),100),$B71:$CW71,"="&amp;"X",$B$10:$CW$10,"="&amp;"N")</f>
        <v>0</v>
      </c>
      <c r="K88">
        <f ca="1">SUMIFS(INDEX($B$13:$CW$64,MATCH(K$83,$A$13:$A$64,0),1):INDEX($B$13:$CW$64,MATCH(K$83,$A$13:$A$64,0),100),$B71:$CW71,"="&amp;"X",$B$10:$CW$10,"="&amp;"N")</f>
        <v>0</v>
      </c>
      <c r="L88">
        <f ca="1">SUMIFS(INDEX($B$13:$CW$64,MATCH(L$83,$A$13:$A$64,0),1):INDEX($B$13:$CW$64,MATCH(L$83,$A$13:$A$64,0),100),$B71:$CW71,"="&amp;"X",$B$10:$CW$10,"="&amp;"N")</f>
        <v>0</v>
      </c>
      <c r="M88">
        <f ca="1">SUMIFS(INDEX($B$13:$CW$64,MATCH(M$83,$A$13:$A$64,0),1):INDEX($B$13:$CW$64,MATCH(M$83,$A$13:$A$64,0),100),$B71:$CW71,"="&amp;"X",$B$10:$CW$10,"="&amp;"N")</f>
        <v>0</v>
      </c>
      <c r="N88">
        <f ca="1">SUMIFS(INDEX($B$13:$CW$64,MATCH(N$83,$A$13:$A$64,0),1):INDEX($B$13:$CW$64,MATCH(N$83,$A$13:$A$64,0),100),$B71:$CW71,"="&amp;"X",$B$10:$CW$10,"="&amp;"N")</f>
        <v>0</v>
      </c>
      <c r="O88">
        <f ca="1">SUMIFS(INDEX($B$13:$CW$64,MATCH(O$83,$A$13:$A$64,0),1):INDEX($B$13:$CW$64,MATCH(O$83,$A$13:$A$64,0),100),$B71:$CW71,"="&amp;"X",$B$10:$CW$10,"="&amp;"N")</f>
        <v>0</v>
      </c>
      <c r="P88">
        <f ca="1">SUMIFS(INDEX($B$13:$CW$64,MATCH(P$83,$A$13:$A$64,0),1):INDEX($B$13:$CW$64,MATCH(P$83,$A$13:$A$64,0),100),$B71:$CW71,"="&amp;"X",$B$10:$CW$10,"="&amp;"N")</f>
        <v>0</v>
      </c>
      <c r="Q88">
        <f ca="1">SUMIFS(INDEX($B$13:$CW$64,MATCH(Q$83,$A$13:$A$64,0),1):INDEX($B$13:$CW$64,MATCH(Q$83,$A$13:$A$64,0),100),$B71:$CW71,"="&amp;"X",$B$10:$CW$10,"="&amp;"N")</f>
        <v>0</v>
      </c>
      <c r="R88">
        <f ca="1">SUMIFS(INDEX($B$13:$CW$64,MATCH(R$83,$A$13:$A$64,0),1):INDEX($B$13:$CW$64,MATCH(R$83,$A$13:$A$64,0),100),$B71:$CW71,"="&amp;"X",$B$10:$CW$10,"="&amp;"N")</f>
        <v>0</v>
      </c>
      <c r="S88">
        <f ca="1">SUMIFS(INDEX($B$13:$CW$64,MATCH(S$83,$A$13:$A$64,0),1):INDEX($B$13:$CW$64,MATCH(S$83,$A$13:$A$64,0),100),$B71:$CW71,"="&amp;"X",$B$10:$CW$10,"="&amp;"N")</f>
        <v>0</v>
      </c>
      <c r="T88">
        <f ca="1">SUMIFS(INDEX($B$13:$CW$64,MATCH(T$83,$A$13:$A$64,0),1):INDEX($B$13:$CW$64,MATCH(T$83,$A$13:$A$64,0),100),$B71:$CW71,"="&amp;"X",$B$10:$CW$10,"="&amp;"N")</f>
        <v>0</v>
      </c>
      <c r="U88">
        <f ca="1">SUMIFS(INDEX($B$13:$CW$64,MATCH(U$83,$A$13:$A$64,0),1):INDEX($B$13:$CW$64,MATCH(U$83,$A$13:$A$64,0),100),$B71:$CW71,"="&amp;"X",$B$10:$CW$10,"="&amp;"N")</f>
        <v>0</v>
      </c>
      <c r="V88">
        <f ca="1">SUMIFS(INDEX($B$13:$CW$64,MATCH(V$83,$A$13:$A$64,0),1):INDEX($B$13:$CW$64,MATCH(V$83,$A$13:$A$64,0),100),$B71:$CW71,"="&amp;"X",$B$10:$CW$10,"="&amp;"N")</f>
        <v>0</v>
      </c>
      <c r="W88">
        <f ca="1">SUMIFS(INDEX($B$13:$CW$64,MATCH(W$83,$A$13:$A$64,0),1):INDEX($B$13:$CW$64,MATCH(W$83,$A$13:$A$64,0),100),$B71:$CW71,"="&amp;"X",$B$10:$CW$10,"="&amp;"N")</f>
        <v>0</v>
      </c>
      <c r="X88">
        <f ca="1">SUMIFS(INDEX($B$13:$CW$64,MATCH(X$83,$A$13:$A$64,0),1):INDEX($B$13:$CW$64,MATCH(X$83,$A$13:$A$64,0),100),$B71:$CW71,"="&amp;"X",$B$10:$CW$10,"="&amp;"N")</f>
        <v>0</v>
      </c>
      <c r="Y88">
        <f ca="1">SUMIFS(INDEX($B$13:$CW$64,MATCH(Y$83,$A$13:$A$64,0),1):INDEX($B$13:$CW$64,MATCH(Y$83,$A$13:$A$64,0),100),$B71:$CW71,"="&amp;"X",$B$10:$CW$10,"="&amp;"N")</f>
        <v>0</v>
      </c>
      <c r="Z88">
        <f ca="1">SUMIFS(INDEX($B$13:$CW$64,MATCH(Z$83,$A$13:$A$64,0),1):INDEX($B$13:$CW$64,MATCH(Z$83,$A$13:$A$64,0),100),$B71:$CW71,"="&amp;"X",$B$10:$CW$10,"="&amp;"N")</f>
        <v>0</v>
      </c>
      <c r="AA88">
        <f ca="1">SUMIFS(INDEX($B$13:$CW$64,MATCH(AA$83,$A$13:$A$64,0),1):INDEX($B$13:$CW$64,MATCH(AA$83,$A$13:$A$64,0),100),$B71:$CW71,"="&amp;"X",$B$10:$CW$10,"="&amp;"N")</f>
        <v>0</v>
      </c>
      <c r="AB88">
        <f ca="1">SUMIFS(INDEX($B$13:$CW$64,MATCH(AB$83,$A$13:$A$64,0),1):INDEX($B$13:$CW$64,MATCH(AB$83,$A$13:$A$64,0),100),$B71:$CW71,"="&amp;"X",$B$10:$CW$10,"="&amp;"N")</f>
        <v>0</v>
      </c>
      <c r="AC88">
        <f ca="1">SUMIFS(INDEX($B$13:$CW$64,MATCH(AC$83,$A$13:$A$64,0),1):INDEX($B$13:$CW$64,MATCH(AC$83,$A$13:$A$64,0),100),$B71:$CW71,"="&amp;"X",$B$10:$CW$10,"="&amp;"N")</f>
        <v>0</v>
      </c>
      <c r="AD88">
        <f ca="1">SUMIFS(INDEX($B$13:$CW$64,MATCH(AD$83,$A$13:$A$64,0),1):INDEX($B$13:$CW$64,MATCH(AD$83,$A$13:$A$64,0),100),$B71:$CW71,"="&amp;"X",$B$10:$CW$10,"="&amp;"N")</f>
        <v>0</v>
      </c>
      <c r="AE88">
        <f ca="1">SUMIFS(INDEX($B$13:$CW$64,MATCH(AE$83,$A$13:$A$64,0),1):INDEX($B$13:$CW$64,MATCH(AE$83,$A$13:$A$64,0),100),$B71:$CW71,"="&amp;"X",$B$10:$CW$10,"="&amp;"N")</f>
        <v>0</v>
      </c>
      <c r="AF88">
        <f ca="1">SUMIFS(INDEX($B$13:$CW$64,MATCH(AF$83,$A$13:$A$64,0),1):INDEX($B$13:$CW$64,MATCH(AF$83,$A$13:$A$64,0),100),$B71:$CW71,"="&amp;"X",$B$10:$CW$10,"="&amp;"N")</f>
        <v>0</v>
      </c>
      <c r="AG88">
        <f ca="1">SUMIFS(INDEX($B$13:$CW$64,MATCH(AG$83,$A$13:$A$64,0),1):INDEX($B$13:$CW$64,MATCH(AG$83,$A$13:$A$64,0),100),$B71:$CW71,"="&amp;"X",$B$10:$CW$10,"="&amp;"N")</f>
        <v>0</v>
      </c>
      <c r="AH88">
        <f ca="1">SUMIFS(INDEX($B$13:$CW$64,MATCH(AH$83,$A$13:$A$64,0),1):INDEX($B$13:$CW$64,MATCH(AH$83,$A$13:$A$64,0),100),$B71:$CW71,"="&amp;"X",$B$10:$CW$10,"="&amp;"N")</f>
        <v>0</v>
      </c>
      <c r="AI88">
        <f ca="1">SUMIFS(INDEX($B$13:$CW$64,MATCH(AI$83,$A$13:$A$64,0),1):INDEX($B$13:$CW$64,MATCH(AI$83,$A$13:$A$64,0),100),$B71:$CW71,"="&amp;"X",$B$10:$CW$10,"="&amp;"N")</f>
        <v>0</v>
      </c>
      <c r="AJ88">
        <f ca="1">SUMIFS(INDEX($B$13:$CW$64,MATCH(AJ$83,$A$13:$A$64,0),1):INDEX($B$13:$CW$64,MATCH(AJ$83,$A$13:$A$64,0),100),$B71:$CW71,"="&amp;"X",$B$10:$CW$10,"="&amp;"N")</f>
        <v>0</v>
      </c>
      <c r="AK88">
        <f ca="1">SUMIFS(INDEX($B$13:$CW$64,MATCH(AK$83,$A$13:$A$64,0),1):INDEX($B$13:$CW$64,MATCH(AK$83,$A$13:$A$64,0),100),$B71:$CW71,"="&amp;"X",$B$10:$CW$10,"="&amp;"N")</f>
        <v>0</v>
      </c>
      <c r="AL88">
        <f ca="1">SUMIFS(INDEX($B$13:$CW$64,MATCH(AL$83,$A$13:$A$64,0),1):INDEX($B$13:$CW$64,MATCH(AL$83,$A$13:$A$64,0),100),$B71:$CW71,"="&amp;"X",$B$10:$CW$10,"="&amp;"N")</f>
        <v>0</v>
      </c>
      <c r="AM88">
        <f ca="1">SUMIFS(INDEX($B$13:$CW$64,MATCH(AM$83,$A$13:$A$64,0),1):INDEX($B$13:$CW$64,MATCH(AM$83,$A$13:$A$64,0),100),$B71:$CW71,"="&amp;"X",$B$10:$CW$10,"="&amp;"N")</f>
        <v>0</v>
      </c>
      <c r="AN88">
        <f ca="1">SUMIFS(INDEX($B$13:$CW$64,MATCH(AN$83,$A$13:$A$64,0),1):INDEX($B$13:$CW$64,MATCH(AN$83,$A$13:$A$64,0),100),$B71:$CW71,"="&amp;"X",$B$10:$CW$10,"="&amp;"N")</f>
        <v>0</v>
      </c>
      <c r="AO88">
        <f ca="1">SUMIFS(INDEX($B$13:$CW$64,MATCH(AO$83,$A$13:$A$64,0),1):INDEX($B$13:$CW$64,MATCH(AO$83,$A$13:$A$64,0),100),$B71:$CW71,"="&amp;"X",$B$10:$CW$10,"="&amp;"N")</f>
        <v>0</v>
      </c>
      <c r="AP88">
        <f ca="1">SUMIFS(INDEX($B$13:$CW$64,MATCH(AP$83,$A$13:$A$64,0),1):INDEX($B$13:$CW$64,MATCH(AP$83,$A$13:$A$64,0),100),$B71:$CW71,"="&amp;"X",$B$10:$CW$10,"="&amp;"N")</f>
        <v>0</v>
      </c>
      <c r="AQ88">
        <f ca="1">SUMIFS(INDEX($B$13:$CW$64,MATCH(AQ$83,$A$13:$A$64,0),1):INDEX($B$13:$CW$64,MATCH(AQ$83,$A$13:$A$64,0),100),$B71:$CW71,"="&amp;"X",$B$10:$CW$10,"="&amp;"N")</f>
        <v>0</v>
      </c>
      <c r="AR88">
        <f ca="1">SUMIFS(INDEX($B$13:$CW$64,MATCH(AR$83,$A$13:$A$64,0),1):INDEX($B$13:$CW$64,MATCH(AR$83,$A$13:$A$64,0),100),$B71:$CW71,"="&amp;"X",$B$10:$CW$10,"="&amp;"N")</f>
        <v>0</v>
      </c>
      <c r="AS88">
        <f ca="1">SUMIFS(INDEX($B$13:$CW$64,MATCH(AS$83,$A$13:$A$64,0),1):INDEX($B$13:$CW$64,MATCH(AS$83,$A$13:$A$64,0),100),$B71:$CW71,"="&amp;"X",$B$10:$CW$10,"="&amp;"N")</f>
        <v>0</v>
      </c>
      <c r="AT88">
        <f ca="1">SUMIFS(INDEX($B$13:$CW$64,MATCH(AT$83,$A$13:$A$64,0),1):INDEX($B$13:$CW$64,MATCH(AT$83,$A$13:$A$64,0),100),$B71:$CW71,"="&amp;"X",$B$10:$CW$10,"="&amp;"N")</f>
        <v>0</v>
      </c>
      <c r="AU88">
        <f ca="1">SUMIFS(INDEX($B$13:$CW$64,MATCH(AU$83,$A$13:$A$64,0),1):INDEX($B$13:$CW$64,MATCH(AU$83,$A$13:$A$64,0),100),$B71:$CW71,"="&amp;"X",$B$10:$CW$10,"="&amp;"N")</f>
        <v>0</v>
      </c>
      <c r="AV88">
        <f ca="1">SUMIFS(INDEX($B$13:$CW$64,MATCH(AV$83,$A$13:$A$64,0),1):INDEX($B$13:$CW$64,MATCH(AV$83,$A$13:$A$64,0),100),$B71:$CW71,"="&amp;"X",$B$10:$CW$10,"="&amp;"N")</f>
        <v>0</v>
      </c>
      <c r="AW88">
        <f ca="1">SUMIFS(INDEX($B$13:$CW$64,MATCH(AW$83,$A$13:$A$64,0),1):INDEX($B$13:$CW$64,MATCH(AW$83,$A$13:$A$64,0),100),$B71:$CW71,"="&amp;"X",$B$10:$CW$10,"="&amp;"N")</f>
        <v>0</v>
      </c>
      <c r="AX88">
        <f ca="1">SUMIFS(INDEX($B$13:$CW$64,MATCH(AX$83,$A$13:$A$64,0),1):INDEX($B$13:$CW$64,MATCH(AX$83,$A$13:$A$64,0),100),$B71:$CW71,"="&amp;"X",$B$10:$CW$10,"="&amp;"N")</f>
        <v>0</v>
      </c>
      <c r="AY88">
        <f ca="1">SUMIFS(INDEX($B$13:$CW$64,MATCH(AY$83,$A$13:$A$64,0),1):INDEX($B$13:$CW$64,MATCH(AY$83,$A$13:$A$64,0),100),$B71:$CW71,"="&amp;"X",$B$10:$CW$10,"="&amp;"N")</f>
        <v>0</v>
      </c>
      <c r="AZ88">
        <f ca="1">SUMIFS(INDEX($B$13:$CW$64,MATCH(AZ$83,$A$13:$A$64,0),1):INDEX($B$13:$CW$64,MATCH(AZ$83,$A$13:$A$64,0),100),$B71:$CW71,"="&amp;"X",$B$10:$CW$10,"="&amp;"N")</f>
        <v>0</v>
      </c>
      <c r="BA88">
        <f ca="1">SUMIFS(INDEX($B$13:$CW$64,MATCH(BA$83,$A$13:$A$64,0),1):INDEX($B$13:$CW$64,MATCH(BA$83,$A$13:$A$64,0),100),$B71:$CW71,"="&amp;"X",$B$10:$CW$10,"="&amp;"N")</f>
        <v>0</v>
      </c>
    </row>
    <row r="89" spans="1:101" x14ac:dyDescent="0.25">
      <c r="A89" s="2" t="str">
        <f>Setup!A25</f>
        <v>Caseload 6</v>
      </c>
      <c r="B89">
        <f ca="1">SUMIFS(INDEX($B$13:$CW$64,MATCH(B$83,$A$13:$A$64,0),1):INDEX($B$13:$CW$64,MATCH(B$83,$A$13:$A$64,0),100),$B72:$CW72,"="&amp;"X",$B$10:$CW$10,"="&amp;"N")</f>
        <v>0</v>
      </c>
      <c r="C89">
        <f ca="1">SUMIFS(INDEX($B$13:$CW$64,MATCH(C$83,$A$13:$A$64,0),1):INDEX($B$13:$CW$64,MATCH(C$83,$A$13:$A$64,0),100),$B72:$CW72,"="&amp;"X",$B$10:$CW$10,"="&amp;"N")</f>
        <v>0</v>
      </c>
      <c r="D89">
        <f ca="1">SUMIFS(INDEX($B$13:$CW$64,MATCH(D$83,$A$13:$A$64,0),1):INDEX($B$13:$CW$64,MATCH(D$83,$A$13:$A$64,0),100),$B72:$CW72,"="&amp;"X",$B$10:$CW$10,"="&amp;"N")</f>
        <v>0</v>
      </c>
      <c r="E89">
        <f ca="1">SUMIFS(INDEX($B$13:$CW$64,MATCH(E$83,$A$13:$A$64,0),1):INDEX($B$13:$CW$64,MATCH(E$83,$A$13:$A$64,0),100),$B72:$CW72,"="&amp;"X",$B$10:$CW$10,"="&amp;"N")</f>
        <v>0</v>
      </c>
      <c r="F89">
        <f ca="1">SUMIFS(INDEX($B$13:$CW$64,MATCH(F$83,$A$13:$A$64,0),1):INDEX($B$13:$CW$64,MATCH(F$83,$A$13:$A$64,0),100),$B72:$CW72,"="&amp;"X",$B$10:$CW$10,"="&amp;"N")</f>
        <v>0</v>
      </c>
      <c r="G89">
        <f ca="1">SUMIFS(INDEX($B$13:$CW$64,MATCH(G$83,$A$13:$A$64,0),1):INDEX($B$13:$CW$64,MATCH(G$83,$A$13:$A$64,0),100),$B72:$CW72,"="&amp;"X",$B$10:$CW$10,"="&amp;"N")</f>
        <v>0</v>
      </c>
      <c r="H89">
        <f ca="1">SUMIFS(INDEX($B$13:$CW$64,MATCH(H$83,$A$13:$A$64,0),1):INDEX($B$13:$CW$64,MATCH(H$83,$A$13:$A$64,0),100),$B72:$CW72,"="&amp;"X",$B$10:$CW$10,"="&amp;"N")</f>
        <v>0</v>
      </c>
      <c r="I89">
        <f ca="1">SUMIFS(INDEX($B$13:$CW$64,MATCH(I$83,$A$13:$A$64,0),1):INDEX($B$13:$CW$64,MATCH(I$83,$A$13:$A$64,0),100),$B72:$CW72,"="&amp;"X",$B$10:$CW$10,"="&amp;"N")</f>
        <v>0</v>
      </c>
      <c r="J89">
        <f ca="1">SUMIFS(INDEX($B$13:$CW$64,MATCH(J$83,$A$13:$A$64,0),1):INDEX($B$13:$CW$64,MATCH(J$83,$A$13:$A$64,0),100),$B72:$CW72,"="&amp;"X",$B$10:$CW$10,"="&amp;"N")</f>
        <v>0</v>
      </c>
      <c r="K89">
        <f ca="1">SUMIFS(INDEX($B$13:$CW$64,MATCH(K$83,$A$13:$A$64,0),1):INDEX($B$13:$CW$64,MATCH(K$83,$A$13:$A$64,0),100),$B72:$CW72,"="&amp;"X",$B$10:$CW$10,"="&amp;"N")</f>
        <v>0</v>
      </c>
      <c r="L89">
        <f ca="1">SUMIFS(INDEX($B$13:$CW$64,MATCH(L$83,$A$13:$A$64,0),1):INDEX($B$13:$CW$64,MATCH(L$83,$A$13:$A$64,0),100),$B72:$CW72,"="&amp;"X",$B$10:$CW$10,"="&amp;"N")</f>
        <v>0</v>
      </c>
      <c r="M89">
        <f ca="1">SUMIFS(INDEX($B$13:$CW$64,MATCH(M$83,$A$13:$A$64,0),1):INDEX($B$13:$CW$64,MATCH(M$83,$A$13:$A$64,0),100),$B72:$CW72,"="&amp;"X",$B$10:$CW$10,"="&amp;"N")</f>
        <v>0</v>
      </c>
      <c r="N89">
        <f ca="1">SUMIFS(INDEX($B$13:$CW$64,MATCH(N$83,$A$13:$A$64,0),1):INDEX($B$13:$CW$64,MATCH(N$83,$A$13:$A$64,0),100),$B72:$CW72,"="&amp;"X",$B$10:$CW$10,"="&amp;"N")</f>
        <v>0</v>
      </c>
      <c r="O89">
        <f ca="1">SUMIFS(INDEX($B$13:$CW$64,MATCH(O$83,$A$13:$A$64,0),1):INDEX($B$13:$CW$64,MATCH(O$83,$A$13:$A$64,0),100),$B72:$CW72,"="&amp;"X",$B$10:$CW$10,"="&amp;"N")</f>
        <v>0</v>
      </c>
      <c r="P89">
        <f ca="1">SUMIFS(INDEX($B$13:$CW$64,MATCH(P$83,$A$13:$A$64,0),1):INDEX($B$13:$CW$64,MATCH(P$83,$A$13:$A$64,0),100),$B72:$CW72,"="&amp;"X",$B$10:$CW$10,"="&amp;"N")</f>
        <v>0</v>
      </c>
      <c r="Q89">
        <f ca="1">SUMIFS(INDEX($B$13:$CW$64,MATCH(Q$83,$A$13:$A$64,0),1):INDEX($B$13:$CW$64,MATCH(Q$83,$A$13:$A$64,0),100),$B72:$CW72,"="&amp;"X",$B$10:$CW$10,"="&amp;"N")</f>
        <v>0</v>
      </c>
      <c r="R89">
        <f ca="1">SUMIFS(INDEX($B$13:$CW$64,MATCH(R$83,$A$13:$A$64,0),1):INDEX($B$13:$CW$64,MATCH(R$83,$A$13:$A$64,0),100),$B72:$CW72,"="&amp;"X",$B$10:$CW$10,"="&amp;"N")</f>
        <v>0</v>
      </c>
      <c r="S89">
        <f ca="1">SUMIFS(INDEX($B$13:$CW$64,MATCH(S$83,$A$13:$A$64,0),1):INDEX($B$13:$CW$64,MATCH(S$83,$A$13:$A$64,0),100),$B72:$CW72,"="&amp;"X",$B$10:$CW$10,"="&amp;"N")</f>
        <v>0</v>
      </c>
      <c r="T89">
        <f ca="1">SUMIFS(INDEX($B$13:$CW$64,MATCH(T$83,$A$13:$A$64,0),1):INDEX($B$13:$CW$64,MATCH(T$83,$A$13:$A$64,0),100),$B72:$CW72,"="&amp;"X",$B$10:$CW$10,"="&amp;"N")</f>
        <v>0</v>
      </c>
      <c r="U89">
        <f ca="1">SUMIFS(INDEX($B$13:$CW$64,MATCH(U$83,$A$13:$A$64,0),1):INDEX($B$13:$CW$64,MATCH(U$83,$A$13:$A$64,0),100),$B72:$CW72,"="&amp;"X",$B$10:$CW$10,"="&amp;"N")</f>
        <v>0</v>
      </c>
      <c r="V89">
        <f ca="1">SUMIFS(INDEX($B$13:$CW$64,MATCH(V$83,$A$13:$A$64,0),1):INDEX($B$13:$CW$64,MATCH(V$83,$A$13:$A$64,0),100),$B72:$CW72,"="&amp;"X",$B$10:$CW$10,"="&amp;"N")</f>
        <v>0</v>
      </c>
      <c r="W89">
        <f ca="1">SUMIFS(INDEX($B$13:$CW$64,MATCH(W$83,$A$13:$A$64,0),1):INDEX($B$13:$CW$64,MATCH(W$83,$A$13:$A$64,0),100),$B72:$CW72,"="&amp;"X",$B$10:$CW$10,"="&amp;"N")</f>
        <v>0</v>
      </c>
      <c r="X89">
        <f ca="1">SUMIFS(INDEX($B$13:$CW$64,MATCH(X$83,$A$13:$A$64,0),1):INDEX($B$13:$CW$64,MATCH(X$83,$A$13:$A$64,0),100),$B72:$CW72,"="&amp;"X",$B$10:$CW$10,"="&amp;"N")</f>
        <v>0</v>
      </c>
      <c r="Y89">
        <f ca="1">SUMIFS(INDEX($B$13:$CW$64,MATCH(Y$83,$A$13:$A$64,0),1):INDEX($B$13:$CW$64,MATCH(Y$83,$A$13:$A$64,0),100),$B72:$CW72,"="&amp;"X",$B$10:$CW$10,"="&amp;"N")</f>
        <v>0</v>
      </c>
      <c r="Z89">
        <f ca="1">SUMIFS(INDEX($B$13:$CW$64,MATCH(Z$83,$A$13:$A$64,0),1):INDEX($B$13:$CW$64,MATCH(Z$83,$A$13:$A$64,0),100),$B72:$CW72,"="&amp;"X",$B$10:$CW$10,"="&amp;"N")</f>
        <v>0</v>
      </c>
      <c r="AA89">
        <f ca="1">SUMIFS(INDEX($B$13:$CW$64,MATCH(AA$83,$A$13:$A$64,0),1):INDEX($B$13:$CW$64,MATCH(AA$83,$A$13:$A$64,0),100),$B72:$CW72,"="&amp;"X",$B$10:$CW$10,"="&amp;"N")</f>
        <v>0</v>
      </c>
      <c r="AB89">
        <f ca="1">SUMIFS(INDEX($B$13:$CW$64,MATCH(AB$83,$A$13:$A$64,0),1):INDEX($B$13:$CW$64,MATCH(AB$83,$A$13:$A$64,0),100),$B72:$CW72,"="&amp;"X",$B$10:$CW$10,"="&amp;"N")</f>
        <v>0</v>
      </c>
      <c r="AC89">
        <f ca="1">SUMIFS(INDEX($B$13:$CW$64,MATCH(AC$83,$A$13:$A$64,0),1):INDEX($B$13:$CW$64,MATCH(AC$83,$A$13:$A$64,0),100),$B72:$CW72,"="&amp;"X",$B$10:$CW$10,"="&amp;"N")</f>
        <v>0</v>
      </c>
      <c r="AD89">
        <f ca="1">SUMIFS(INDEX($B$13:$CW$64,MATCH(AD$83,$A$13:$A$64,0),1):INDEX($B$13:$CW$64,MATCH(AD$83,$A$13:$A$64,0),100),$B72:$CW72,"="&amp;"X",$B$10:$CW$10,"="&amp;"N")</f>
        <v>0</v>
      </c>
      <c r="AE89">
        <f ca="1">SUMIFS(INDEX($B$13:$CW$64,MATCH(AE$83,$A$13:$A$64,0),1):INDEX($B$13:$CW$64,MATCH(AE$83,$A$13:$A$64,0),100),$B72:$CW72,"="&amp;"X",$B$10:$CW$10,"="&amp;"N")</f>
        <v>0</v>
      </c>
      <c r="AF89">
        <f ca="1">SUMIFS(INDEX($B$13:$CW$64,MATCH(AF$83,$A$13:$A$64,0),1):INDEX($B$13:$CW$64,MATCH(AF$83,$A$13:$A$64,0),100),$B72:$CW72,"="&amp;"X",$B$10:$CW$10,"="&amp;"N")</f>
        <v>0</v>
      </c>
      <c r="AG89">
        <f ca="1">SUMIFS(INDEX($B$13:$CW$64,MATCH(AG$83,$A$13:$A$64,0),1):INDEX($B$13:$CW$64,MATCH(AG$83,$A$13:$A$64,0),100),$B72:$CW72,"="&amp;"X",$B$10:$CW$10,"="&amp;"N")</f>
        <v>0</v>
      </c>
      <c r="AH89">
        <f ca="1">SUMIFS(INDEX($B$13:$CW$64,MATCH(AH$83,$A$13:$A$64,0),1):INDEX($B$13:$CW$64,MATCH(AH$83,$A$13:$A$64,0),100),$B72:$CW72,"="&amp;"X",$B$10:$CW$10,"="&amp;"N")</f>
        <v>0</v>
      </c>
      <c r="AI89">
        <f ca="1">SUMIFS(INDEX($B$13:$CW$64,MATCH(AI$83,$A$13:$A$64,0),1):INDEX($B$13:$CW$64,MATCH(AI$83,$A$13:$A$64,0),100),$B72:$CW72,"="&amp;"X",$B$10:$CW$10,"="&amp;"N")</f>
        <v>0</v>
      </c>
      <c r="AJ89">
        <f ca="1">SUMIFS(INDEX($B$13:$CW$64,MATCH(AJ$83,$A$13:$A$64,0),1):INDEX($B$13:$CW$64,MATCH(AJ$83,$A$13:$A$64,0),100),$B72:$CW72,"="&amp;"X",$B$10:$CW$10,"="&amp;"N")</f>
        <v>0</v>
      </c>
      <c r="AK89">
        <f ca="1">SUMIFS(INDEX($B$13:$CW$64,MATCH(AK$83,$A$13:$A$64,0),1):INDEX($B$13:$CW$64,MATCH(AK$83,$A$13:$A$64,0),100),$B72:$CW72,"="&amp;"X",$B$10:$CW$10,"="&amp;"N")</f>
        <v>0</v>
      </c>
      <c r="AL89">
        <f ca="1">SUMIFS(INDEX($B$13:$CW$64,MATCH(AL$83,$A$13:$A$64,0),1):INDEX($B$13:$CW$64,MATCH(AL$83,$A$13:$A$64,0),100),$B72:$CW72,"="&amp;"X",$B$10:$CW$10,"="&amp;"N")</f>
        <v>0</v>
      </c>
      <c r="AM89">
        <f ca="1">SUMIFS(INDEX($B$13:$CW$64,MATCH(AM$83,$A$13:$A$64,0),1):INDEX($B$13:$CW$64,MATCH(AM$83,$A$13:$A$64,0),100),$B72:$CW72,"="&amp;"X",$B$10:$CW$10,"="&amp;"N")</f>
        <v>0</v>
      </c>
      <c r="AN89">
        <f ca="1">SUMIFS(INDEX($B$13:$CW$64,MATCH(AN$83,$A$13:$A$64,0),1):INDEX($B$13:$CW$64,MATCH(AN$83,$A$13:$A$64,0),100),$B72:$CW72,"="&amp;"X",$B$10:$CW$10,"="&amp;"N")</f>
        <v>0</v>
      </c>
      <c r="AO89">
        <f ca="1">SUMIFS(INDEX($B$13:$CW$64,MATCH(AO$83,$A$13:$A$64,0),1):INDEX($B$13:$CW$64,MATCH(AO$83,$A$13:$A$64,0),100),$B72:$CW72,"="&amp;"X",$B$10:$CW$10,"="&amp;"N")</f>
        <v>0</v>
      </c>
      <c r="AP89">
        <f ca="1">SUMIFS(INDEX($B$13:$CW$64,MATCH(AP$83,$A$13:$A$64,0),1):INDEX($B$13:$CW$64,MATCH(AP$83,$A$13:$A$64,0),100),$B72:$CW72,"="&amp;"X",$B$10:$CW$10,"="&amp;"N")</f>
        <v>0</v>
      </c>
      <c r="AQ89">
        <f ca="1">SUMIFS(INDEX($B$13:$CW$64,MATCH(AQ$83,$A$13:$A$64,0),1):INDEX($B$13:$CW$64,MATCH(AQ$83,$A$13:$A$64,0),100),$B72:$CW72,"="&amp;"X",$B$10:$CW$10,"="&amp;"N")</f>
        <v>0</v>
      </c>
      <c r="AR89">
        <f ca="1">SUMIFS(INDEX($B$13:$CW$64,MATCH(AR$83,$A$13:$A$64,0),1):INDEX($B$13:$CW$64,MATCH(AR$83,$A$13:$A$64,0),100),$B72:$CW72,"="&amp;"X",$B$10:$CW$10,"="&amp;"N")</f>
        <v>0</v>
      </c>
      <c r="AS89">
        <f ca="1">SUMIFS(INDEX($B$13:$CW$64,MATCH(AS$83,$A$13:$A$64,0),1):INDEX($B$13:$CW$64,MATCH(AS$83,$A$13:$A$64,0),100),$B72:$CW72,"="&amp;"X",$B$10:$CW$10,"="&amp;"N")</f>
        <v>0</v>
      </c>
      <c r="AT89">
        <f ca="1">SUMIFS(INDEX($B$13:$CW$64,MATCH(AT$83,$A$13:$A$64,0),1):INDEX($B$13:$CW$64,MATCH(AT$83,$A$13:$A$64,0),100),$B72:$CW72,"="&amp;"X",$B$10:$CW$10,"="&amp;"N")</f>
        <v>0</v>
      </c>
      <c r="AU89">
        <f ca="1">SUMIFS(INDEX($B$13:$CW$64,MATCH(AU$83,$A$13:$A$64,0),1):INDEX($B$13:$CW$64,MATCH(AU$83,$A$13:$A$64,0),100),$B72:$CW72,"="&amp;"X",$B$10:$CW$10,"="&amp;"N")</f>
        <v>0</v>
      </c>
      <c r="AV89">
        <f ca="1">SUMIFS(INDEX($B$13:$CW$64,MATCH(AV$83,$A$13:$A$64,0),1):INDEX($B$13:$CW$64,MATCH(AV$83,$A$13:$A$64,0),100),$B72:$CW72,"="&amp;"X",$B$10:$CW$10,"="&amp;"N")</f>
        <v>0</v>
      </c>
      <c r="AW89">
        <f ca="1">SUMIFS(INDEX($B$13:$CW$64,MATCH(AW$83,$A$13:$A$64,0),1):INDEX($B$13:$CW$64,MATCH(AW$83,$A$13:$A$64,0),100),$B72:$CW72,"="&amp;"X",$B$10:$CW$10,"="&amp;"N")</f>
        <v>0</v>
      </c>
      <c r="AX89">
        <f ca="1">SUMIFS(INDEX($B$13:$CW$64,MATCH(AX$83,$A$13:$A$64,0),1):INDEX($B$13:$CW$64,MATCH(AX$83,$A$13:$A$64,0),100),$B72:$CW72,"="&amp;"X",$B$10:$CW$10,"="&amp;"N")</f>
        <v>0</v>
      </c>
      <c r="AY89">
        <f ca="1">SUMIFS(INDEX($B$13:$CW$64,MATCH(AY$83,$A$13:$A$64,0),1):INDEX($B$13:$CW$64,MATCH(AY$83,$A$13:$A$64,0),100),$B72:$CW72,"="&amp;"X",$B$10:$CW$10,"="&amp;"N")</f>
        <v>0</v>
      </c>
      <c r="AZ89">
        <f ca="1">SUMIFS(INDEX($B$13:$CW$64,MATCH(AZ$83,$A$13:$A$64,0),1):INDEX($B$13:$CW$64,MATCH(AZ$83,$A$13:$A$64,0),100),$B72:$CW72,"="&amp;"X",$B$10:$CW$10,"="&amp;"N")</f>
        <v>0</v>
      </c>
      <c r="BA89">
        <f ca="1">SUMIFS(INDEX($B$13:$CW$64,MATCH(BA$83,$A$13:$A$64,0),1):INDEX($B$13:$CW$64,MATCH(BA$83,$A$13:$A$64,0),100),$B72:$CW72,"="&amp;"X",$B$10:$CW$10,"="&amp;"N")</f>
        <v>0</v>
      </c>
    </row>
    <row r="90" spans="1:101" x14ac:dyDescent="0.25">
      <c r="A90" s="2" t="str">
        <f>Setup!A26</f>
        <v>Caseload 7</v>
      </c>
      <c r="B90">
        <f ca="1">SUMIFS(INDEX($B$13:$CW$64,MATCH(B$83,$A$13:$A$64,0),1):INDEX($B$13:$CW$64,MATCH(B$83,$A$13:$A$64,0),100),$B73:$CW73,"="&amp;"X",$B$10:$CW$10,"="&amp;"N")</f>
        <v>0</v>
      </c>
      <c r="C90">
        <f ca="1">SUMIFS(INDEX($B$13:$CW$64,MATCH(C$83,$A$13:$A$64,0),1):INDEX($B$13:$CW$64,MATCH(C$83,$A$13:$A$64,0),100),$B73:$CW73,"="&amp;"X",$B$10:$CW$10,"="&amp;"N")</f>
        <v>0</v>
      </c>
      <c r="D90">
        <f ca="1">SUMIFS(INDEX($B$13:$CW$64,MATCH(D$83,$A$13:$A$64,0),1):INDEX($B$13:$CW$64,MATCH(D$83,$A$13:$A$64,0),100),$B73:$CW73,"="&amp;"X",$B$10:$CW$10,"="&amp;"N")</f>
        <v>0</v>
      </c>
      <c r="E90">
        <f ca="1">SUMIFS(INDEX($B$13:$CW$64,MATCH(E$83,$A$13:$A$64,0),1):INDEX($B$13:$CW$64,MATCH(E$83,$A$13:$A$64,0),100),$B73:$CW73,"="&amp;"X",$B$10:$CW$10,"="&amp;"N")</f>
        <v>0</v>
      </c>
      <c r="F90">
        <f ca="1">SUMIFS(INDEX($B$13:$CW$64,MATCH(F$83,$A$13:$A$64,0),1):INDEX($B$13:$CW$64,MATCH(F$83,$A$13:$A$64,0),100),$B73:$CW73,"="&amp;"X",$B$10:$CW$10,"="&amp;"N")</f>
        <v>0</v>
      </c>
      <c r="G90">
        <f ca="1">SUMIFS(INDEX($B$13:$CW$64,MATCH(G$83,$A$13:$A$64,0),1):INDEX($B$13:$CW$64,MATCH(G$83,$A$13:$A$64,0),100),$B73:$CW73,"="&amp;"X",$B$10:$CW$10,"="&amp;"N")</f>
        <v>0</v>
      </c>
      <c r="H90">
        <f ca="1">SUMIFS(INDEX($B$13:$CW$64,MATCH(H$83,$A$13:$A$64,0),1):INDEX($B$13:$CW$64,MATCH(H$83,$A$13:$A$64,0),100),$B73:$CW73,"="&amp;"X",$B$10:$CW$10,"="&amp;"N")</f>
        <v>0</v>
      </c>
      <c r="I90">
        <f ca="1">SUMIFS(INDEX($B$13:$CW$64,MATCH(I$83,$A$13:$A$64,0),1):INDEX($B$13:$CW$64,MATCH(I$83,$A$13:$A$64,0),100),$B73:$CW73,"="&amp;"X",$B$10:$CW$10,"="&amp;"N")</f>
        <v>0</v>
      </c>
      <c r="J90">
        <f ca="1">SUMIFS(INDEX($B$13:$CW$64,MATCH(J$83,$A$13:$A$64,0),1):INDEX($B$13:$CW$64,MATCH(J$83,$A$13:$A$64,0),100),$B73:$CW73,"="&amp;"X",$B$10:$CW$10,"="&amp;"N")</f>
        <v>0</v>
      </c>
      <c r="K90">
        <f ca="1">SUMIFS(INDEX($B$13:$CW$64,MATCH(K$83,$A$13:$A$64,0),1):INDEX($B$13:$CW$64,MATCH(K$83,$A$13:$A$64,0),100),$B73:$CW73,"="&amp;"X",$B$10:$CW$10,"="&amp;"N")</f>
        <v>0</v>
      </c>
      <c r="L90">
        <f ca="1">SUMIFS(INDEX($B$13:$CW$64,MATCH(L$83,$A$13:$A$64,0),1):INDEX($B$13:$CW$64,MATCH(L$83,$A$13:$A$64,0),100),$B73:$CW73,"="&amp;"X",$B$10:$CW$10,"="&amp;"N")</f>
        <v>0</v>
      </c>
      <c r="M90">
        <f ca="1">SUMIFS(INDEX($B$13:$CW$64,MATCH(M$83,$A$13:$A$64,0),1):INDEX($B$13:$CW$64,MATCH(M$83,$A$13:$A$64,0),100),$B73:$CW73,"="&amp;"X",$B$10:$CW$10,"="&amp;"N")</f>
        <v>0</v>
      </c>
      <c r="N90">
        <f ca="1">SUMIFS(INDEX($B$13:$CW$64,MATCH(N$83,$A$13:$A$64,0),1):INDEX($B$13:$CW$64,MATCH(N$83,$A$13:$A$64,0),100),$B73:$CW73,"="&amp;"X",$B$10:$CW$10,"="&amp;"N")</f>
        <v>0</v>
      </c>
      <c r="O90">
        <f ca="1">SUMIFS(INDEX($B$13:$CW$64,MATCH(O$83,$A$13:$A$64,0),1):INDEX($B$13:$CW$64,MATCH(O$83,$A$13:$A$64,0),100),$B73:$CW73,"="&amp;"X",$B$10:$CW$10,"="&amp;"N")</f>
        <v>0</v>
      </c>
      <c r="P90">
        <f ca="1">SUMIFS(INDEX($B$13:$CW$64,MATCH(P$83,$A$13:$A$64,0),1):INDEX($B$13:$CW$64,MATCH(P$83,$A$13:$A$64,0),100),$B73:$CW73,"="&amp;"X",$B$10:$CW$10,"="&amp;"N")</f>
        <v>0</v>
      </c>
      <c r="Q90">
        <f ca="1">SUMIFS(INDEX($B$13:$CW$64,MATCH(Q$83,$A$13:$A$64,0),1):INDEX($B$13:$CW$64,MATCH(Q$83,$A$13:$A$64,0),100),$B73:$CW73,"="&amp;"X",$B$10:$CW$10,"="&amp;"N")</f>
        <v>0</v>
      </c>
      <c r="R90">
        <f ca="1">SUMIFS(INDEX($B$13:$CW$64,MATCH(R$83,$A$13:$A$64,0),1):INDEX($B$13:$CW$64,MATCH(R$83,$A$13:$A$64,0),100),$B73:$CW73,"="&amp;"X",$B$10:$CW$10,"="&amp;"N")</f>
        <v>0</v>
      </c>
      <c r="S90">
        <f ca="1">SUMIFS(INDEX($B$13:$CW$64,MATCH(S$83,$A$13:$A$64,0),1):INDEX($B$13:$CW$64,MATCH(S$83,$A$13:$A$64,0),100),$B73:$CW73,"="&amp;"X",$B$10:$CW$10,"="&amp;"N")</f>
        <v>0</v>
      </c>
      <c r="T90">
        <f ca="1">SUMIFS(INDEX($B$13:$CW$64,MATCH(T$83,$A$13:$A$64,0),1):INDEX($B$13:$CW$64,MATCH(T$83,$A$13:$A$64,0),100),$B73:$CW73,"="&amp;"X",$B$10:$CW$10,"="&amp;"N")</f>
        <v>0</v>
      </c>
      <c r="U90">
        <f ca="1">SUMIFS(INDEX($B$13:$CW$64,MATCH(U$83,$A$13:$A$64,0),1):INDEX($B$13:$CW$64,MATCH(U$83,$A$13:$A$64,0),100),$B73:$CW73,"="&amp;"X",$B$10:$CW$10,"="&amp;"N")</f>
        <v>0</v>
      </c>
      <c r="V90">
        <f ca="1">SUMIFS(INDEX($B$13:$CW$64,MATCH(V$83,$A$13:$A$64,0),1):INDEX($B$13:$CW$64,MATCH(V$83,$A$13:$A$64,0),100),$B73:$CW73,"="&amp;"X",$B$10:$CW$10,"="&amp;"N")</f>
        <v>0</v>
      </c>
      <c r="W90">
        <f ca="1">SUMIFS(INDEX($B$13:$CW$64,MATCH(W$83,$A$13:$A$64,0),1):INDEX($B$13:$CW$64,MATCH(W$83,$A$13:$A$64,0),100),$B73:$CW73,"="&amp;"X",$B$10:$CW$10,"="&amp;"N")</f>
        <v>0</v>
      </c>
      <c r="X90">
        <f ca="1">SUMIFS(INDEX($B$13:$CW$64,MATCH(X$83,$A$13:$A$64,0),1):INDEX($B$13:$CW$64,MATCH(X$83,$A$13:$A$64,0),100),$B73:$CW73,"="&amp;"X",$B$10:$CW$10,"="&amp;"N")</f>
        <v>0</v>
      </c>
      <c r="Y90">
        <f ca="1">SUMIFS(INDEX($B$13:$CW$64,MATCH(Y$83,$A$13:$A$64,0),1):INDEX($B$13:$CW$64,MATCH(Y$83,$A$13:$A$64,0),100),$B73:$CW73,"="&amp;"X",$B$10:$CW$10,"="&amp;"N")</f>
        <v>0</v>
      </c>
      <c r="Z90">
        <f ca="1">SUMIFS(INDEX($B$13:$CW$64,MATCH(Z$83,$A$13:$A$64,0),1):INDEX($B$13:$CW$64,MATCH(Z$83,$A$13:$A$64,0),100),$B73:$CW73,"="&amp;"X",$B$10:$CW$10,"="&amp;"N")</f>
        <v>0</v>
      </c>
      <c r="AA90">
        <f ca="1">SUMIFS(INDEX($B$13:$CW$64,MATCH(AA$83,$A$13:$A$64,0),1):INDEX($B$13:$CW$64,MATCH(AA$83,$A$13:$A$64,0),100),$B73:$CW73,"="&amp;"X",$B$10:$CW$10,"="&amp;"N")</f>
        <v>0</v>
      </c>
      <c r="AB90">
        <f ca="1">SUMIFS(INDEX($B$13:$CW$64,MATCH(AB$83,$A$13:$A$64,0),1):INDEX($B$13:$CW$64,MATCH(AB$83,$A$13:$A$64,0),100),$B73:$CW73,"="&amp;"X",$B$10:$CW$10,"="&amp;"N")</f>
        <v>0</v>
      </c>
      <c r="AC90">
        <f ca="1">SUMIFS(INDEX($B$13:$CW$64,MATCH(AC$83,$A$13:$A$64,0),1):INDEX($B$13:$CW$64,MATCH(AC$83,$A$13:$A$64,0),100),$B73:$CW73,"="&amp;"X",$B$10:$CW$10,"="&amp;"N")</f>
        <v>0</v>
      </c>
      <c r="AD90">
        <f ca="1">SUMIFS(INDEX($B$13:$CW$64,MATCH(AD$83,$A$13:$A$64,0),1):INDEX($B$13:$CW$64,MATCH(AD$83,$A$13:$A$64,0),100),$B73:$CW73,"="&amp;"X",$B$10:$CW$10,"="&amp;"N")</f>
        <v>0</v>
      </c>
      <c r="AE90">
        <f ca="1">SUMIFS(INDEX($B$13:$CW$64,MATCH(AE$83,$A$13:$A$64,0),1):INDEX($B$13:$CW$64,MATCH(AE$83,$A$13:$A$64,0),100),$B73:$CW73,"="&amp;"X",$B$10:$CW$10,"="&amp;"N")</f>
        <v>0</v>
      </c>
      <c r="AF90">
        <f ca="1">SUMIFS(INDEX($B$13:$CW$64,MATCH(AF$83,$A$13:$A$64,0),1):INDEX($B$13:$CW$64,MATCH(AF$83,$A$13:$A$64,0),100),$B73:$CW73,"="&amp;"X",$B$10:$CW$10,"="&amp;"N")</f>
        <v>0</v>
      </c>
      <c r="AG90">
        <f ca="1">SUMIFS(INDEX($B$13:$CW$64,MATCH(AG$83,$A$13:$A$64,0),1):INDEX($B$13:$CW$64,MATCH(AG$83,$A$13:$A$64,0),100),$B73:$CW73,"="&amp;"X",$B$10:$CW$10,"="&amp;"N")</f>
        <v>0</v>
      </c>
      <c r="AH90">
        <f ca="1">SUMIFS(INDEX($B$13:$CW$64,MATCH(AH$83,$A$13:$A$64,0),1):INDEX($B$13:$CW$64,MATCH(AH$83,$A$13:$A$64,0),100),$B73:$CW73,"="&amp;"X",$B$10:$CW$10,"="&amp;"N")</f>
        <v>0</v>
      </c>
      <c r="AI90">
        <f ca="1">SUMIFS(INDEX($B$13:$CW$64,MATCH(AI$83,$A$13:$A$64,0),1):INDEX($B$13:$CW$64,MATCH(AI$83,$A$13:$A$64,0),100),$B73:$CW73,"="&amp;"X",$B$10:$CW$10,"="&amp;"N")</f>
        <v>0</v>
      </c>
      <c r="AJ90">
        <f ca="1">SUMIFS(INDEX($B$13:$CW$64,MATCH(AJ$83,$A$13:$A$64,0),1):INDEX($B$13:$CW$64,MATCH(AJ$83,$A$13:$A$64,0),100),$B73:$CW73,"="&amp;"X",$B$10:$CW$10,"="&amp;"N")</f>
        <v>0</v>
      </c>
      <c r="AK90">
        <f ca="1">SUMIFS(INDEX($B$13:$CW$64,MATCH(AK$83,$A$13:$A$64,0),1):INDEX($B$13:$CW$64,MATCH(AK$83,$A$13:$A$64,0),100),$B73:$CW73,"="&amp;"X",$B$10:$CW$10,"="&amp;"N")</f>
        <v>0</v>
      </c>
      <c r="AL90">
        <f ca="1">SUMIFS(INDEX($B$13:$CW$64,MATCH(AL$83,$A$13:$A$64,0),1):INDEX($B$13:$CW$64,MATCH(AL$83,$A$13:$A$64,0),100),$B73:$CW73,"="&amp;"X",$B$10:$CW$10,"="&amp;"N")</f>
        <v>0</v>
      </c>
      <c r="AM90">
        <f ca="1">SUMIFS(INDEX($B$13:$CW$64,MATCH(AM$83,$A$13:$A$64,0),1):INDEX($B$13:$CW$64,MATCH(AM$83,$A$13:$A$64,0),100),$B73:$CW73,"="&amp;"X",$B$10:$CW$10,"="&amp;"N")</f>
        <v>0</v>
      </c>
      <c r="AN90">
        <f ca="1">SUMIFS(INDEX($B$13:$CW$64,MATCH(AN$83,$A$13:$A$64,0),1):INDEX($B$13:$CW$64,MATCH(AN$83,$A$13:$A$64,0),100),$B73:$CW73,"="&amp;"X",$B$10:$CW$10,"="&amp;"N")</f>
        <v>0</v>
      </c>
      <c r="AO90">
        <f ca="1">SUMIFS(INDEX($B$13:$CW$64,MATCH(AO$83,$A$13:$A$64,0),1):INDEX($B$13:$CW$64,MATCH(AO$83,$A$13:$A$64,0),100),$B73:$CW73,"="&amp;"X",$B$10:$CW$10,"="&amp;"N")</f>
        <v>0</v>
      </c>
      <c r="AP90">
        <f ca="1">SUMIFS(INDEX($B$13:$CW$64,MATCH(AP$83,$A$13:$A$64,0),1):INDEX($B$13:$CW$64,MATCH(AP$83,$A$13:$A$64,0),100),$B73:$CW73,"="&amp;"X",$B$10:$CW$10,"="&amp;"N")</f>
        <v>0</v>
      </c>
      <c r="AQ90">
        <f ca="1">SUMIFS(INDEX($B$13:$CW$64,MATCH(AQ$83,$A$13:$A$64,0),1):INDEX($B$13:$CW$64,MATCH(AQ$83,$A$13:$A$64,0),100),$B73:$CW73,"="&amp;"X",$B$10:$CW$10,"="&amp;"N")</f>
        <v>0</v>
      </c>
      <c r="AR90">
        <f ca="1">SUMIFS(INDEX($B$13:$CW$64,MATCH(AR$83,$A$13:$A$64,0),1):INDEX($B$13:$CW$64,MATCH(AR$83,$A$13:$A$64,0),100),$B73:$CW73,"="&amp;"X",$B$10:$CW$10,"="&amp;"N")</f>
        <v>0</v>
      </c>
      <c r="AS90">
        <f ca="1">SUMIFS(INDEX($B$13:$CW$64,MATCH(AS$83,$A$13:$A$64,0),1):INDEX($B$13:$CW$64,MATCH(AS$83,$A$13:$A$64,0),100),$B73:$CW73,"="&amp;"X",$B$10:$CW$10,"="&amp;"N")</f>
        <v>0</v>
      </c>
      <c r="AT90">
        <f ca="1">SUMIFS(INDEX($B$13:$CW$64,MATCH(AT$83,$A$13:$A$64,0),1):INDEX($B$13:$CW$64,MATCH(AT$83,$A$13:$A$64,0),100),$B73:$CW73,"="&amp;"X",$B$10:$CW$10,"="&amp;"N")</f>
        <v>0</v>
      </c>
      <c r="AU90">
        <f ca="1">SUMIFS(INDEX($B$13:$CW$64,MATCH(AU$83,$A$13:$A$64,0),1):INDEX($B$13:$CW$64,MATCH(AU$83,$A$13:$A$64,0),100),$B73:$CW73,"="&amp;"X",$B$10:$CW$10,"="&amp;"N")</f>
        <v>0</v>
      </c>
      <c r="AV90">
        <f ca="1">SUMIFS(INDEX($B$13:$CW$64,MATCH(AV$83,$A$13:$A$64,0),1):INDEX($B$13:$CW$64,MATCH(AV$83,$A$13:$A$64,0),100),$B73:$CW73,"="&amp;"X",$B$10:$CW$10,"="&amp;"N")</f>
        <v>0</v>
      </c>
      <c r="AW90">
        <f ca="1">SUMIFS(INDEX($B$13:$CW$64,MATCH(AW$83,$A$13:$A$64,0),1):INDEX($B$13:$CW$64,MATCH(AW$83,$A$13:$A$64,0),100),$B73:$CW73,"="&amp;"X",$B$10:$CW$10,"="&amp;"N")</f>
        <v>0</v>
      </c>
      <c r="AX90">
        <f ca="1">SUMIFS(INDEX($B$13:$CW$64,MATCH(AX$83,$A$13:$A$64,0),1):INDEX($B$13:$CW$64,MATCH(AX$83,$A$13:$A$64,0),100),$B73:$CW73,"="&amp;"X",$B$10:$CW$10,"="&amp;"N")</f>
        <v>0</v>
      </c>
      <c r="AY90">
        <f ca="1">SUMIFS(INDEX($B$13:$CW$64,MATCH(AY$83,$A$13:$A$64,0),1):INDEX($B$13:$CW$64,MATCH(AY$83,$A$13:$A$64,0),100),$B73:$CW73,"="&amp;"X",$B$10:$CW$10,"="&amp;"N")</f>
        <v>0</v>
      </c>
      <c r="AZ90">
        <f ca="1">SUMIFS(INDEX($B$13:$CW$64,MATCH(AZ$83,$A$13:$A$64,0),1):INDEX($B$13:$CW$64,MATCH(AZ$83,$A$13:$A$64,0),100),$B73:$CW73,"="&amp;"X",$B$10:$CW$10,"="&amp;"N")</f>
        <v>0</v>
      </c>
      <c r="BA90">
        <f ca="1">SUMIFS(INDEX($B$13:$CW$64,MATCH(BA$83,$A$13:$A$64,0),1):INDEX($B$13:$CW$64,MATCH(BA$83,$A$13:$A$64,0),100),$B73:$CW73,"="&amp;"X",$B$10:$CW$10,"="&amp;"N")</f>
        <v>0</v>
      </c>
    </row>
    <row r="91" spans="1:101" x14ac:dyDescent="0.25">
      <c r="A91" s="2" t="str">
        <f>Setup!A27</f>
        <v>Caseload 8</v>
      </c>
      <c r="B91">
        <f ca="1">SUMIFS(INDEX($B$13:$CW$64,MATCH(B$83,$A$13:$A$64,0),1):INDEX($B$13:$CW$64,MATCH(B$83,$A$13:$A$64,0),100),$B74:$CW74,"="&amp;"X",$B$10:$CW$10,"="&amp;"N")</f>
        <v>0</v>
      </c>
      <c r="C91">
        <f ca="1">SUMIFS(INDEX($B$13:$CW$64,MATCH(C$83,$A$13:$A$64,0),1):INDEX($B$13:$CW$64,MATCH(C$83,$A$13:$A$64,0),100),$B74:$CW74,"="&amp;"X",$B$10:$CW$10,"="&amp;"N")</f>
        <v>0</v>
      </c>
      <c r="D91">
        <f ca="1">SUMIFS(INDEX($B$13:$CW$64,MATCH(D$83,$A$13:$A$64,0),1):INDEX($B$13:$CW$64,MATCH(D$83,$A$13:$A$64,0),100),$B74:$CW74,"="&amp;"X",$B$10:$CW$10,"="&amp;"N")</f>
        <v>0</v>
      </c>
      <c r="E91">
        <f ca="1">SUMIFS(INDEX($B$13:$CW$64,MATCH(E$83,$A$13:$A$64,0),1):INDEX($B$13:$CW$64,MATCH(E$83,$A$13:$A$64,0),100),$B74:$CW74,"="&amp;"X",$B$10:$CW$10,"="&amp;"N")</f>
        <v>0</v>
      </c>
      <c r="F91">
        <f ca="1">SUMIFS(INDEX($B$13:$CW$64,MATCH(F$83,$A$13:$A$64,0),1):INDEX($B$13:$CW$64,MATCH(F$83,$A$13:$A$64,0),100),$B74:$CW74,"="&amp;"X",$B$10:$CW$10,"="&amp;"N")</f>
        <v>0</v>
      </c>
      <c r="G91">
        <f ca="1">SUMIFS(INDEX($B$13:$CW$64,MATCH(G$83,$A$13:$A$64,0),1):INDEX($B$13:$CW$64,MATCH(G$83,$A$13:$A$64,0),100),$B74:$CW74,"="&amp;"X",$B$10:$CW$10,"="&amp;"N")</f>
        <v>0</v>
      </c>
      <c r="H91">
        <f ca="1">SUMIFS(INDEX($B$13:$CW$64,MATCH(H$83,$A$13:$A$64,0),1):INDEX($B$13:$CW$64,MATCH(H$83,$A$13:$A$64,0),100),$B74:$CW74,"="&amp;"X",$B$10:$CW$10,"="&amp;"N")</f>
        <v>0</v>
      </c>
      <c r="I91">
        <f ca="1">SUMIFS(INDEX($B$13:$CW$64,MATCH(I$83,$A$13:$A$64,0),1):INDEX($B$13:$CW$64,MATCH(I$83,$A$13:$A$64,0),100),$B74:$CW74,"="&amp;"X",$B$10:$CW$10,"="&amp;"N")</f>
        <v>0</v>
      </c>
      <c r="J91">
        <f ca="1">SUMIFS(INDEX($B$13:$CW$64,MATCH(J$83,$A$13:$A$64,0),1):INDEX($B$13:$CW$64,MATCH(J$83,$A$13:$A$64,0),100),$B74:$CW74,"="&amp;"X",$B$10:$CW$10,"="&amp;"N")</f>
        <v>0</v>
      </c>
      <c r="K91">
        <f ca="1">SUMIFS(INDEX($B$13:$CW$64,MATCH(K$83,$A$13:$A$64,0),1):INDEX($B$13:$CW$64,MATCH(K$83,$A$13:$A$64,0),100),$B74:$CW74,"="&amp;"X",$B$10:$CW$10,"="&amp;"N")</f>
        <v>0</v>
      </c>
      <c r="L91">
        <f ca="1">SUMIFS(INDEX($B$13:$CW$64,MATCH(L$83,$A$13:$A$64,0),1):INDEX($B$13:$CW$64,MATCH(L$83,$A$13:$A$64,0),100),$B74:$CW74,"="&amp;"X",$B$10:$CW$10,"="&amp;"N")</f>
        <v>0</v>
      </c>
      <c r="M91">
        <f ca="1">SUMIFS(INDEX($B$13:$CW$64,MATCH(M$83,$A$13:$A$64,0),1):INDEX($B$13:$CW$64,MATCH(M$83,$A$13:$A$64,0),100),$B74:$CW74,"="&amp;"X",$B$10:$CW$10,"="&amp;"N")</f>
        <v>0</v>
      </c>
      <c r="N91">
        <f ca="1">SUMIFS(INDEX($B$13:$CW$64,MATCH(N$83,$A$13:$A$64,0),1):INDEX($B$13:$CW$64,MATCH(N$83,$A$13:$A$64,0),100),$B74:$CW74,"="&amp;"X",$B$10:$CW$10,"="&amp;"N")</f>
        <v>0</v>
      </c>
      <c r="O91">
        <f ca="1">SUMIFS(INDEX($B$13:$CW$64,MATCH(O$83,$A$13:$A$64,0),1):INDEX($B$13:$CW$64,MATCH(O$83,$A$13:$A$64,0),100),$B74:$CW74,"="&amp;"X",$B$10:$CW$10,"="&amp;"N")</f>
        <v>0</v>
      </c>
      <c r="P91">
        <f ca="1">SUMIFS(INDEX($B$13:$CW$64,MATCH(P$83,$A$13:$A$64,0),1):INDEX($B$13:$CW$64,MATCH(P$83,$A$13:$A$64,0),100),$B74:$CW74,"="&amp;"X",$B$10:$CW$10,"="&amp;"N")</f>
        <v>0</v>
      </c>
      <c r="Q91">
        <f ca="1">SUMIFS(INDEX($B$13:$CW$64,MATCH(Q$83,$A$13:$A$64,0),1):INDEX($B$13:$CW$64,MATCH(Q$83,$A$13:$A$64,0),100),$B74:$CW74,"="&amp;"X",$B$10:$CW$10,"="&amp;"N")</f>
        <v>0</v>
      </c>
      <c r="R91">
        <f ca="1">SUMIFS(INDEX($B$13:$CW$64,MATCH(R$83,$A$13:$A$64,0),1):INDEX($B$13:$CW$64,MATCH(R$83,$A$13:$A$64,0),100),$B74:$CW74,"="&amp;"X",$B$10:$CW$10,"="&amp;"N")</f>
        <v>0</v>
      </c>
      <c r="S91">
        <f ca="1">SUMIFS(INDEX($B$13:$CW$64,MATCH(S$83,$A$13:$A$64,0),1):INDEX($B$13:$CW$64,MATCH(S$83,$A$13:$A$64,0),100),$B74:$CW74,"="&amp;"X",$B$10:$CW$10,"="&amp;"N")</f>
        <v>0</v>
      </c>
      <c r="T91">
        <f ca="1">SUMIFS(INDEX($B$13:$CW$64,MATCH(T$83,$A$13:$A$64,0),1):INDEX($B$13:$CW$64,MATCH(T$83,$A$13:$A$64,0),100),$B74:$CW74,"="&amp;"X",$B$10:$CW$10,"="&amp;"N")</f>
        <v>0</v>
      </c>
      <c r="U91">
        <f ca="1">SUMIFS(INDEX($B$13:$CW$64,MATCH(U$83,$A$13:$A$64,0),1):INDEX($B$13:$CW$64,MATCH(U$83,$A$13:$A$64,0),100),$B74:$CW74,"="&amp;"X",$B$10:$CW$10,"="&amp;"N")</f>
        <v>0</v>
      </c>
      <c r="V91">
        <f ca="1">SUMIFS(INDEX($B$13:$CW$64,MATCH(V$83,$A$13:$A$64,0),1):INDEX($B$13:$CW$64,MATCH(V$83,$A$13:$A$64,0),100),$B74:$CW74,"="&amp;"X",$B$10:$CW$10,"="&amp;"N")</f>
        <v>0</v>
      </c>
      <c r="W91">
        <f ca="1">SUMIFS(INDEX($B$13:$CW$64,MATCH(W$83,$A$13:$A$64,0),1):INDEX($B$13:$CW$64,MATCH(W$83,$A$13:$A$64,0),100),$B74:$CW74,"="&amp;"X",$B$10:$CW$10,"="&amp;"N")</f>
        <v>0</v>
      </c>
      <c r="X91">
        <f ca="1">SUMIFS(INDEX($B$13:$CW$64,MATCH(X$83,$A$13:$A$64,0),1):INDEX($B$13:$CW$64,MATCH(X$83,$A$13:$A$64,0),100),$B74:$CW74,"="&amp;"X",$B$10:$CW$10,"="&amp;"N")</f>
        <v>0</v>
      </c>
      <c r="Y91">
        <f ca="1">SUMIFS(INDEX($B$13:$CW$64,MATCH(Y$83,$A$13:$A$64,0),1):INDEX($B$13:$CW$64,MATCH(Y$83,$A$13:$A$64,0),100),$B74:$CW74,"="&amp;"X",$B$10:$CW$10,"="&amp;"N")</f>
        <v>0</v>
      </c>
      <c r="Z91">
        <f ca="1">SUMIFS(INDEX($B$13:$CW$64,MATCH(Z$83,$A$13:$A$64,0),1):INDEX($B$13:$CW$64,MATCH(Z$83,$A$13:$A$64,0),100),$B74:$CW74,"="&amp;"X",$B$10:$CW$10,"="&amp;"N")</f>
        <v>0</v>
      </c>
      <c r="AA91">
        <f ca="1">SUMIFS(INDEX($B$13:$CW$64,MATCH(AA$83,$A$13:$A$64,0),1):INDEX($B$13:$CW$64,MATCH(AA$83,$A$13:$A$64,0),100),$B74:$CW74,"="&amp;"X",$B$10:$CW$10,"="&amp;"N")</f>
        <v>0</v>
      </c>
      <c r="AB91">
        <f ca="1">SUMIFS(INDEX($B$13:$CW$64,MATCH(AB$83,$A$13:$A$64,0),1):INDEX($B$13:$CW$64,MATCH(AB$83,$A$13:$A$64,0),100),$B74:$CW74,"="&amp;"X",$B$10:$CW$10,"="&amp;"N")</f>
        <v>0</v>
      </c>
      <c r="AC91">
        <f ca="1">SUMIFS(INDEX($B$13:$CW$64,MATCH(AC$83,$A$13:$A$64,0),1):INDEX($B$13:$CW$64,MATCH(AC$83,$A$13:$A$64,0),100),$B74:$CW74,"="&amp;"X",$B$10:$CW$10,"="&amp;"N")</f>
        <v>0</v>
      </c>
      <c r="AD91">
        <f ca="1">SUMIFS(INDEX($B$13:$CW$64,MATCH(AD$83,$A$13:$A$64,0),1):INDEX($B$13:$CW$64,MATCH(AD$83,$A$13:$A$64,0),100),$B74:$CW74,"="&amp;"X",$B$10:$CW$10,"="&amp;"N")</f>
        <v>0</v>
      </c>
      <c r="AE91">
        <f ca="1">SUMIFS(INDEX($B$13:$CW$64,MATCH(AE$83,$A$13:$A$64,0),1):INDEX($B$13:$CW$64,MATCH(AE$83,$A$13:$A$64,0),100),$B74:$CW74,"="&amp;"X",$B$10:$CW$10,"="&amp;"N")</f>
        <v>0</v>
      </c>
      <c r="AF91">
        <f ca="1">SUMIFS(INDEX($B$13:$CW$64,MATCH(AF$83,$A$13:$A$64,0),1):INDEX($B$13:$CW$64,MATCH(AF$83,$A$13:$A$64,0),100),$B74:$CW74,"="&amp;"X",$B$10:$CW$10,"="&amp;"N")</f>
        <v>0</v>
      </c>
      <c r="AG91">
        <f ca="1">SUMIFS(INDEX($B$13:$CW$64,MATCH(AG$83,$A$13:$A$64,0),1):INDEX($B$13:$CW$64,MATCH(AG$83,$A$13:$A$64,0),100),$B74:$CW74,"="&amp;"X",$B$10:$CW$10,"="&amp;"N")</f>
        <v>0</v>
      </c>
      <c r="AH91">
        <f ca="1">SUMIFS(INDEX($B$13:$CW$64,MATCH(AH$83,$A$13:$A$64,0),1):INDEX($B$13:$CW$64,MATCH(AH$83,$A$13:$A$64,0),100),$B74:$CW74,"="&amp;"X",$B$10:$CW$10,"="&amp;"N")</f>
        <v>0</v>
      </c>
      <c r="AI91">
        <f ca="1">SUMIFS(INDEX($B$13:$CW$64,MATCH(AI$83,$A$13:$A$64,0),1):INDEX($B$13:$CW$64,MATCH(AI$83,$A$13:$A$64,0),100),$B74:$CW74,"="&amp;"X",$B$10:$CW$10,"="&amp;"N")</f>
        <v>0</v>
      </c>
      <c r="AJ91">
        <f ca="1">SUMIFS(INDEX($B$13:$CW$64,MATCH(AJ$83,$A$13:$A$64,0),1):INDEX($B$13:$CW$64,MATCH(AJ$83,$A$13:$A$64,0),100),$B74:$CW74,"="&amp;"X",$B$10:$CW$10,"="&amp;"N")</f>
        <v>0</v>
      </c>
      <c r="AK91">
        <f ca="1">SUMIFS(INDEX($B$13:$CW$64,MATCH(AK$83,$A$13:$A$64,0),1):INDEX($B$13:$CW$64,MATCH(AK$83,$A$13:$A$64,0),100),$B74:$CW74,"="&amp;"X",$B$10:$CW$10,"="&amp;"N")</f>
        <v>0</v>
      </c>
      <c r="AL91">
        <f ca="1">SUMIFS(INDEX($B$13:$CW$64,MATCH(AL$83,$A$13:$A$64,0),1):INDEX($B$13:$CW$64,MATCH(AL$83,$A$13:$A$64,0),100),$B74:$CW74,"="&amp;"X",$B$10:$CW$10,"="&amp;"N")</f>
        <v>0</v>
      </c>
      <c r="AM91">
        <f ca="1">SUMIFS(INDEX($B$13:$CW$64,MATCH(AM$83,$A$13:$A$64,0),1):INDEX($B$13:$CW$64,MATCH(AM$83,$A$13:$A$64,0),100),$B74:$CW74,"="&amp;"X",$B$10:$CW$10,"="&amp;"N")</f>
        <v>0</v>
      </c>
      <c r="AN91">
        <f ca="1">SUMIFS(INDEX($B$13:$CW$64,MATCH(AN$83,$A$13:$A$64,0),1):INDEX($B$13:$CW$64,MATCH(AN$83,$A$13:$A$64,0),100),$B74:$CW74,"="&amp;"X",$B$10:$CW$10,"="&amp;"N")</f>
        <v>0</v>
      </c>
      <c r="AO91">
        <f ca="1">SUMIFS(INDEX($B$13:$CW$64,MATCH(AO$83,$A$13:$A$64,0),1):INDEX($B$13:$CW$64,MATCH(AO$83,$A$13:$A$64,0),100),$B74:$CW74,"="&amp;"X",$B$10:$CW$10,"="&amp;"N")</f>
        <v>0</v>
      </c>
      <c r="AP91">
        <f ca="1">SUMIFS(INDEX($B$13:$CW$64,MATCH(AP$83,$A$13:$A$64,0),1):INDEX($B$13:$CW$64,MATCH(AP$83,$A$13:$A$64,0),100),$B74:$CW74,"="&amp;"X",$B$10:$CW$10,"="&amp;"N")</f>
        <v>0</v>
      </c>
      <c r="AQ91">
        <f ca="1">SUMIFS(INDEX($B$13:$CW$64,MATCH(AQ$83,$A$13:$A$64,0),1):INDEX($B$13:$CW$64,MATCH(AQ$83,$A$13:$A$64,0),100),$B74:$CW74,"="&amp;"X",$B$10:$CW$10,"="&amp;"N")</f>
        <v>0</v>
      </c>
      <c r="AR91">
        <f ca="1">SUMIFS(INDEX($B$13:$CW$64,MATCH(AR$83,$A$13:$A$64,0),1):INDEX($B$13:$CW$64,MATCH(AR$83,$A$13:$A$64,0),100),$B74:$CW74,"="&amp;"X",$B$10:$CW$10,"="&amp;"N")</f>
        <v>0</v>
      </c>
      <c r="AS91">
        <f ca="1">SUMIFS(INDEX($B$13:$CW$64,MATCH(AS$83,$A$13:$A$64,0),1):INDEX($B$13:$CW$64,MATCH(AS$83,$A$13:$A$64,0),100),$B74:$CW74,"="&amp;"X",$B$10:$CW$10,"="&amp;"N")</f>
        <v>0</v>
      </c>
      <c r="AT91">
        <f ca="1">SUMIFS(INDEX($B$13:$CW$64,MATCH(AT$83,$A$13:$A$64,0),1):INDEX($B$13:$CW$64,MATCH(AT$83,$A$13:$A$64,0),100),$B74:$CW74,"="&amp;"X",$B$10:$CW$10,"="&amp;"N")</f>
        <v>0</v>
      </c>
      <c r="AU91">
        <f ca="1">SUMIFS(INDEX($B$13:$CW$64,MATCH(AU$83,$A$13:$A$64,0),1):INDEX($B$13:$CW$64,MATCH(AU$83,$A$13:$A$64,0),100),$B74:$CW74,"="&amp;"X",$B$10:$CW$10,"="&amp;"N")</f>
        <v>0</v>
      </c>
      <c r="AV91">
        <f ca="1">SUMIFS(INDEX($B$13:$CW$64,MATCH(AV$83,$A$13:$A$64,0),1):INDEX($B$13:$CW$64,MATCH(AV$83,$A$13:$A$64,0),100),$B74:$CW74,"="&amp;"X",$B$10:$CW$10,"="&amp;"N")</f>
        <v>0</v>
      </c>
      <c r="AW91">
        <f ca="1">SUMIFS(INDEX($B$13:$CW$64,MATCH(AW$83,$A$13:$A$64,0),1):INDEX($B$13:$CW$64,MATCH(AW$83,$A$13:$A$64,0),100),$B74:$CW74,"="&amp;"X",$B$10:$CW$10,"="&amp;"N")</f>
        <v>0</v>
      </c>
      <c r="AX91">
        <f ca="1">SUMIFS(INDEX($B$13:$CW$64,MATCH(AX$83,$A$13:$A$64,0),1):INDEX($B$13:$CW$64,MATCH(AX$83,$A$13:$A$64,0),100),$B74:$CW74,"="&amp;"X",$B$10:$CW$10,"="&amp;"N")</f>
        <v>0</v>
      </c>
      <c r="AY91">
        <f ca="1">SUMIFS(INDEX($B$13:$CW$64,MATCH(AY$83,$A$13:$A$64,0),1):INDEX($B$13:$CW$64,MATCH(AY$83,$A$13:$A$64,0),100),$B74:$CW74,"="&amp;"X",$B$10:$CW$10,"="&amp;"N")</f>
        <v>0</v>
      </c>
      <c r="AZ91">
        <f ca="1">SUMIFS(INDEX($B$13:$CW$64,MATCH(AZ$83,$A$13:$A$64,0),1):INDEX($B$13:$CW$64,MATCH(AZ$83,$A$13:$A$64,0),100),$B74:$CW74,"="&amp;"X",$B$10:$CW$10,"="&amp;"N")</f>
        <v>0</v>
      </c>
      <c r="BA91">
        <f ca="1">SUMIFS(INDEX($B$13:$CW$64,MATCH(BA$83,$A$13:$A$64,0),1):INDEX($B$13:$CW$64,MATCH(BA$83,$A$13:$A$64,0),100),$B74:$CW74,"="&amp;"X",$B$10:$CW$10,"="&amp;"N")</f>
        <v>0</v>
      </c>
    </row>
    <row r="92" spans="1:101" x14ac:dyDescent="0.25">
      <c r="A92" s="2" t="str">
        <f>Setup!A28</f>
        <v>Caseload 9</v>
      </c>
      <c r="B92">
        <f ca="1">SUMIFS(INDEX($B$13:$CW$64,MATCH(B$83,$A$13:$A$64,0),1):INDEX($B$13:$CW$64,MATCH(B$83,$A$13:$A$64,0),100),$B75:$CW75,"="&amp;"X",$B$10:$CW$10,"="&amp;"N")</f>
        <v>0</v>
      </c>
      <c r="C92">
        <f ca="1">SUMIFS(INDEX($B$13:$CW$64,MATCH(C$83,$A$13:$A$64,0),1):INDEX($B$13:$CW$64,MATCH(C$83,$A$13:$A$64,0),100),$B75:$CW75,"="&amp;"X",$B$10:$CW$10,"="&amp;"N")</f>
        <v>0</v>
      </c>
      <c r="D92">
        <f ca="1">SUMIFS(INDEX($B$13:$CW$64,MATCH(D$83,$A$13:$A$64,0),1):INDEX($B$13:$CW$64,MATCH(D$83,$A$13:$A$64,0),100),$B75:$CW75,"="&amp;"X",$B$10:$CW$10,"="&amp;"N")</f>
        <v>0</v>
      </c>
      <c r="E92">
        <f ca="1">SUMIFS(INDEX($B$13:$CW$64,MATCH(E$83,$A$13:$A$64,0),1):INDEX($B$13:$CW$64,MATCH(E$83,$A$13:$A$64,0),100),$B75:$CW75,"="&amp;"X",$B$10:$CW$10,"="&amp;"N")</f>
        <v>0</v>
      </c>
      <c r="F92">
        <f ca="1">SUMIFS(INDEX($B$13:$CW$64,MATCH(F$83,$A$13:$A$64,0),1):INDEX($B$13:$CW$64,MATCH(F$83,$A$13:$A$64,0),100),$B75:$CW75,"="&amp;"X",$B$10:$CW$10,"="&amp;"N")</f>
        <v>0</v>
      </c>
      <c r="G92">
        <f ca="1">SUMIFS(INDEX($B$13:$CW$64,MATCH(G$83,$A$13:$A$64,0),1):INDEX($B$13:$CW$64,MATCH(G$83,$A$13:$A$64,0),100),$B75:$CW75,"="&amp;"X",$B$10:$CW$10,"="&amp;"N")</f>
        <v>0</v>
      </c>
      <c r="H92">
        <f ca="1">SUMIFS(INDEX($B$13:$CW$64,MATCH(H$83,$A$13:$A$64,0),1):INDEX($B$13:$CW$64,MATCH(H$83,$A$13:$A$64,0),100),$B75:$CW75,"="&amp;"X",$B$10:$CW$10,"="&amp;"N")</f>
        <v>0</v>
      </c>
      <c r="I92">
        <f ca="1">SUMIFS(INDEX($B$13:$CW$64,MATCH(I$83,$A$13:$A$64,0),1):INDEX($B$13:$CW$64,MATCH(I$83,$A$13:$A$64,0),100),$B75:$CW75,"="&amp;"X",$B$10:$CW$10,"="&amp;"N")</f>
        <v>0</v>
      </c>
      <c r="J92">
        <f ca="1">SUMIFS(INDEX($B$13:$CW$64,MATCH(J$83,$A$13:$A$64,0),1):INDEX($B$13:$CW$64,MATCH(J$83,$A$13:$A$64,0),100),$B75:$CW75,"="&amp;"X",$B$10:$CW$10,"="&amp;"N")</f>
        <v>0</v>
      </c>
      <c r="K92">
        <f ca="1">SUMIFS(INDEX($B$13:$CW$64,MATCH(K$83,$A$13:$A$64,0),1):INDEX($B$13:$CW$64,MATCH(K$83,$A$13:$A$64,0),100),$B75:$CW75,"="&amp;"X",$B$10:$CW$10,"="&amp;"N")</f>
        <v>0</v>
      </c>
      <c r="L92">
        <f ca="1">SUMIFS(INDEX($B$13:$CW$64,MATCH(L$83,$A$13:$A$64,0),1):INDEX($B$13:$CW$64,MATCH(L$83,$A$13:$A$64,0),100),$B75:$CW75,"="&amp;"X",$B$10:$CW$10,"="&amp;"N")</f>
        <v>0</v>
      </c>
      <c r="M92">
        <f ca="1">SUMIFS(INDEX($B$13:$CW$64,MATCH(M$83,$A$13:$A$64,0),1):INDEX($B$13:$CW$64,MATCH(M$83,$A$13:$A$64,0),100),$B75:$CW75,"="&amp;"X",$B$10:$CW$10,"="&amp;"N")</f>
        <v>0</v>
      </c>
      <c r="N92">
        <f ca="1">SUMIFS(INDEX($B$13:$CW$64,MATCH(N$83,$A$13:$A$64,0),1):INDEX($B$13:$CW$64,MATCH(N$83,$A$13:$A$64,0),100),$B75:$CW75,"="&amp;"X",$B$10:$CW$10,"="&amp;"N")</f>
        <v>0</v>
      </c>
      <c r="O92">
        <f ca="1">SUMIFS(INDEX($B$13:$CW$64,MATCH(O$83,$A$13:$A$64,0),1):INDEX($B$13:$CW$64,MATCH(O$83,$A$13:$A$64,0),100),$B75:$CW75,"="&amp;"X",$B$10:$CW$10,"="&amp;"N")</f>
        <v>0</v>
      </c>
      <c r="P92">
        <f ca="1">SUMIFS(INDEX($B$13:$CW$64,MATCH(P$83,$A$13:$A$64,0),1):INDEX($B$13:$CW$64,MATCH(P$83,$A$13:$A$64,0),100),$B75:$CW75,"="&amp;"X",$B$10:$CW$10,"="&amp;"N")</f>
        <v>0</v>
      </c>
      <c r="Q92">
        <f ca="1">SUMIFS(INDEX($B$13:$CW$64,MATCH(Q$83,$A$13:$A$64,0),1):INDEX($B$13:$CW$64,MATCH(Q$83,$A$13:$A$64,0),100),$B75:$CW75,"="&amp;"X",$B$10:$CW$10,"="&amp;"N")</f>
        <v>0</v>
      </c>
      <c r="R92">
        <f ca="1">SUMIFS(INDEX($B$13:$CW$64,MATCH(R$83,$A$13:$A$64,0),1):INDEX($B$13:$CW$64,MATCH(R$83,$A$13:$A$64,0),100),$B75:$CW75,"="&amp;"X",$B$10:$CW$10,"="&amp;"N")</f>
        <v>0</v>
      </c>
      <c r="S92">
        <f ca="1">SUMIFS(INDEX($B$13:$CW$64,MATCH(S$83,$A$13:$A$64,0),1):INDEX($B$13:$CW$64,MATCH(S$83,$A$13:$A$64,0),100),$B75:$CW75,"="&amp;"X",$B$10:$CW$10,"="&amp;"N")</f>
        <v>0</v>
      </c>
      <c r="T92">
        <f ca="1">SUMIFS(INDEX($B$13:$CW$64,MATCH(T$83,$A$13:$A$64,0),1):INDEX($B$13:$CW$64,MATCH(T$83,$A$13:$A$64,0),100),$B75:$CW75,"="&amp;"X",$B$10:$CW$10,"="&amp;"N")</f>
        <v>0</v>
      </c>
      <c r="U92">
        <f ca="1">SUMIFS(INDEX($B$13:$CW$64,MATCH(U$83,$A$13:$A$64,0),1):INDEX($B$13:$CW$64,MATCH(U$83,$A$13:$A$64,0),100),$B75:$CW75,"="&amp;"X",$B$10:$CW$10,"="&amp;"N")</f>
        <v>0</v>
      </c>
      <c r="V92">
        <f ca="1">SUMIFS(INDEX($B$13:$CW$64,MATCH(V$83,$A$13:$A$64,0),1):INDEX($B$13:$CW$64,MATCH(V$83,$A$13:$A$64,0),100),$B75:$CW75,"="&amp;"X",$B$10:$CW$10,"="&amp;"N")</f>
        <v>0</v>
      </c>
      <c r="W92">
        <f ca="1">SUMIFS(INDEX($B$13:$CW$64,MATCH(W$83,$A$13:$A$64,0),1):INDEX($B$13:$CW$64,MATCH(W$83,$A$13:$A$64,0),100),$B75:$CW75,"="&amp;"X",$B$10:$CW$10,"="&amp;"N")</f>
        <v>0</v>
      </c>
      <c r="X92">
        <f ca="1">SUMIFS(INDEX($B$13:$CW$64,MATCH(X$83,$A$13:$A$64,0),1):INDEX($B$13:$CW$64,MATCH(X$83,$A$13:$A$64,0),100),$B75:$CW75,"="&amp;"X",$B$10:$CW$10,"="&amp;"N")</f>
        <v>0</v>
      </c>
      <c r="Y92">
        <f ca="1">SUMIFS(INDEX($B$13:$CW$64,MATCH(Y$83,$A$13:$A$64,0),1):INDEX($B$13:$CW$64,MATCH(Y$83,$A$13:$A$64,0),100),$B75:$CW75,"="&amp;"X",$B$10:$CW$10,"="&amp;"N")</f>
        <v>0</v>
      </c>
      <c r="Z92">
        <f ca="1">SUMIFS(INDEX($B$13:$CW$64,MATCH(Z$83,$A$13:$A$64,0),1):INDEX($B$13:$CW$64,MATCH(Z$83,$A$13:$A$64,0),100),$B75:$CW75,"="&amp;"X",$B$10:$CW$10,"="&amp;"N")</f>
        <v>0</v>
      </c>
      <c r="AA92">
        <f ca="1">SUMIFS(INDEX($B$13:$CW$64,MATCH(AA$83,$A$13:$A$64,0),1):INDEX($B$13:$CW$64,MATCH(AA$83,$A$13:$A$64,0),100),$B75:$CW75,"="&amp;"X",$B$10:$CW$10,"="&amp;"N")</f>
        <v>0</v>
      </c>
      <c r="AB92">
        <f ca="1">SUMIFS(INDEX($B$13:$CW$64,MATCH(AB$83,$A$13:$A$64,0),1):INDEX($B$13:$CW$64,MATCH(AB$83,$A$13:$A$64,0),100),$B75:$CW75,"="&amp;"X",$B$10:$CW$10,"="&amp;"N")</f>
        <v>0</v>
      </c>
      <c r="AC92">
        <f ca="1">SUMIFS(INDEX($B$13:$CW$64,MATCH(AC$83,$A$13:$A$64,0),1):INDEX($B$13:$CW$64,MATCH(AC$83,$A$13:$A$64,0),100),$B75:$CW75,"="&amp;"X",$B$10:$CW$10,"="&amp;"N")</f>
        <v>0</v>
      </c>
      <c r="AD92">
        <f ca="1">SUMIFS(INDEX($B$13:$CW$64,MATCH(AD$83,$A$13:$A$64,0),1):INDEX($B$13:$CW$64,MATCH(AD$83,$A$13:$A$64,0),100),$B75:$CW75,"="&amp;"X",$B$10:$CW$10,"="&amp;"N")</f>
        <v>0</v>
      </c>
      <c r="AE92">
        <f ca="1">SUMIFS(INDEX($B$13:$CW$64,MATCH(AE$83,$A$13:$A$64,0),1):INDEX($B$13:$CW$64,MATCH(AE$83,$A$13:$A$64,0),100),$B75:$CW75,"="&amp;"X",$B$10:$CW$10,"="&amp;"N")</f>
        <v>0</v>
      </c>
      <c r="AF92">
        <f ca="1">SUMIFS(INDEX($B$13:$CW$64,MATCH(AF$83,$A$13:$A$64,0),1):INDEX($B$13:$CW$64,MATCH(AF$83,$A$13:$A$64,0),100),$B75:$CW75,"="&amp;"X",$B$10:$CW$10,"="&amp;"N")</f>
        <v>0</v>
      </c>
      <c r="AG92">
        <f ca="1">SUMIFS(INDEX($B$13:$CW$64,MATCH(AG$83,$A$13:$A$64,0),1):INDEX($B$13:$CW$64,MATCH(AG$83,$A$13:$A$64,0),100),$B75:$CW75,"="&amp;"X",$B$10:$CW$10,"="&amp;"N")</f>
        <v>0</v>
      </c>
      <c r="AH92">
        <f ca="1">SUMIFS(INDEX($B$13:$CW$64,MATCH(AH$83,$A$13:$A$64,0),1):INDEX($B$13:$CW$64,MATCH(AH$83,$A$13:$A$64,0),100),$B75:$CW75,"="&amp;"X",$B$10:$CW$10,"="&amp;"N")</f>
        <v>0</v>
      </c>
      <c r="AI92">
        <f ca="1">SUMIFS(INDEX($B$13:$CW$64,MATCH(AI$83,$A$13:$A$64,0),1):INDEX($B$13:$CW$64,MATCH(AI$83,$A$13:$A$64,0),100),$B75:$CW75,"="&amp;"X",$B$10:$CW$10,"="&amp;"N")</f>
        <v>0</v>
      </c>
      <c r="AJ92">
        <f ca="1">SUMIFS(INDEX($B$13:$CW$64,MATCH(AJ$83,$A$13:$A$64,0),1):INDEX($B$13:$CW$64,MATCH(AJ$83,$A$13:$A$64,0),100),$B75:$CW75,"="&amp;"X",$B$10:$CW$10,"="&amp;"N")</f>
        <v>0</v>
      </c>
      <c r="AK92">
        <f ca="1">SUMIFS(INDEX($B$13:$CW$64,MATCH(AK$83,$A$13:$A$64,0),1):INDEX($B$13:$CW$64,MATCH(AK$83,$A$13:$A$64,0),100),$B75:$CW75,"="&amp;"X",$B$10:$CW$10,"="&amp;"N")</f>
        <v>0</v>
      </c>
      <c r="AL92">
        <f ca="1">SUMIFS(INDEX($B$13:$CW$64,MATCH(AL$83,$A$13:$A$64,0),1):INDEX($B$13:$CW$64,MATCH(AL$83,$A$13:$A$64,0),100),$B75:$CW75,"="&amp;"X",$B$10:$CW$10,"="&amp;"N")</f>
        <v>0</v>
      </c>
      <c r="AM92">
        <f ca="1">SUMIFS(INDEX($B$13:$CW$64,MATCH(AM$83,$A$13:$A$64,0),1):INDEX($B$13:$CW$64,MATCH(AM$83,$A$13:$A$64,0),100),$B75:$CW75,"="&amp;"X",$B$10:$CW$10,"="&amp;"N")</f>
        <v>0</v>
      </c>
      <c r="AN92">
        <f ca="1">SUMIFS(INDEX($B$13:$CW$64,MATCH(AN$83,$A$13:$A$64,0),1):INDEX($B$13:$CW$64,MATCH(AN$83,$A$13:$A$64,0),100),$B75:$CW75,"="&amp;"X",$B$10:$CW$10,"="&amp;"N")</f>
        <v>0</v>
      </c>
      <c r="AO92">
        <f ca="1">SUMIFS(INDEX($B$13:$CW$64,MATCH(AO$83,$A$13:$A$64,0),1):INDEX($B$13:$CW$64,MATCH(AO$83,$A$13:$A$64,0),100),$B75:$CW75,"="&amp;"X",$B$10:$CW$10,"="&amp;"N")</f>
        <v>0</v>
      </c>
      <c r="AP92">
        <f ca="1">SUMIFS(INDEX($B$13:$CW$64,MATCH(AP$83,$A$13:$A$64,0),1):INDEX($B$13:$CW$64,MATCH(AP$83,$A$13:$A$64,0),100),$B75:$CW75,"="&amp;"X",$B$10:$CW$10,"="&amp;"N")</f>
        <v>0</v>
      </c>
      <c r="AQ92">
        <f ca="1">SUMIFS(INDEX($B$13:$CW$64,MATCH(AQ$83,$A$13:$A$64,0),1):INDEX($B$13:$CW$64,MATCH(AQ$83,$A$13:$A$64,0),100),$B75:$CW75,"="&amp;"X",$B$10:$CW$10,"="&amp;"N")</f>
        <v>0</v>
      </c>
      <c r="AR92">
        <f ca="1">SUMIFS(INDEX($B$13:$CW$64,MATCH(AR$83,$A$13:$A$64,0),1):INDEX($B$13:$CW$64,MATCH(AR$83,$A$13:$A$64,0),100),$B75:$CW75,"="&amp;"X",$B$10:$CW$10,"="&amp;"N")</f>
        <v>0</v>
      </c>
      <c r="AS92">
        <f ca="1">SUMIFS(INDEX($B$13:$CW$64,MATCH(AS$83,$A$13:$A$64,0),1):INDEX($B$13:$CW$64,MATCH(AS$83,$A$13:$A$64,0),100),$B75:$CW75,"="&amp;"X",$B$10:$CW$10,"="&amp;"N")</f>
        <v>0</v>
      </c>
      <c r="AT92">
        <f ca="1">SUMIFS(INDEX($B$13:$CW$64,MATCH(AT$83,$A$13:$A$64,0),1):INDEX($B$13:$CW$64,MATCH(AT$83,$A$13:$A$64,0),100),$B75:$CW75,"="&amp;"X",$B$10:$CW$10,"="&amp;"N")</f>
        <v>0</v>
      </c>
      <c r="AU92">
        <f ca="1">SUMIFS(INDEX($B$13:$CW$64,MATCH(AU$83,$A$13:$A$64,0),1):INDEX($B$13:$CW$64,MATCH(AU$83,$A$13:$A$64,0),100),$B75:$CW75,"="&amp;"X",$B$10:$CW$10,"="&amp;"N")</f>
        <v>0</v>
      </c>
      <c r="AV92">
        <f ca="1">SUMIFS(INDEX($B$13:$CW$64,MATCH(AV$83,$A$13:$A$64,0),1):INDEX($B$13:$CW$64,MATCH(AV$83,$A$13:$A$64,0),100),$B75:$CW75,"="&amp;"X",$B$10:$CW$10,"="&amp;"N")</f>
        <v>0</v>
      </c>
      <c r="AW92">
        <f ca="1">SUMIFS(INDEX($B$13:$CW$64,MATCH(AW$83,$A$13:$A$64,0),1):INDEX($B$13:$CW$64,MATCH(AW$83,$A$13:$A$64,0),100),$B75:$CW75,"="&amp;"X",$B$10:$CW$10,"="&amp;"N")</f>
        <v>0</v>
      </c>
      <c r="AX92">
        <f ca="1">SUMIFS(INDEX($B$13:$CW$64,MATCH(AX$83,$A$13:$A$64,0),1):INDEX($B$13:$CW$64,MATCH(AX$83,$A$13:$A$64,0),100),$B75:$CW75,"="&amp;"X",$B$10:$CW$10,"="&amp;"N")</f>
        <v>0</v>
      </c>
      <c r="AY92">
        <f ca="1">SUMIFS(INDEX($B$13:$CW$64,MATCH(AY$83,$A$13:$A$64,0),1):INDEX($B$13:$CW$64,MATCH(AY$83,$A$13:$A$64,0),100),$B75:$CW75,"="&amp;"X",$B$10:$CW$10,"="&amp;"N")</f>
        <v>0</v>
      </c>
      <c r="AZ92">
        <f ca="1">SUMIFS(INDEX($B$13:$CW$64,MATCH(AZ$83,$A$13:$A$64,0),1):INDEX($B$13:$CW$64,MATCH(AZ$83,$A$13:$A$64,0),100),$B75:$CW75,"="&amp;"X",$B$10:$CW$10,"="&amp;"N")</f>
        <v>0</v>
      </c>
      <c r="BA92">
        <f ca="1">SUMIFS(INDEX($B$13:$CW$64,MATCH(BA$83,$A$13:$A$64,0),1):INDEX($B$13:$CW$64,MATCH(BA$83,$A$13:$A$64,0),100),$B75:$CW75,"="&amp;"X",$B$10:$CW$10,"="&amp;"N")</f>
        <v>0</v>
      </c>
    </row>
    <row r="93" spans="1:101" x14ac:dyDescent="0.25">
      <c r="A93" s="2" t="str">
        <f>Setup!A29</f>
        <v>Caseload 10</v>
      </c>
      <c r="B93">
        <f ca="1">SUMIFS(INDEX($B$13:$CW$64,MATCH(B$83,$A$13:$A$64,0),1):INDEX($B$13:$CW$64,MATCH(B$83,$A$13:$A$64,0),100),$B76:$CW76,"="&amp;"X",$B$10:$CW$10,"="&amp;"N")</f>
        <v>0</v>
      </c>
      <c r="C93">
        <f ca="1">SUMIFS(INDEX($B$13:$CW$64,MATCH(C$83,$A$13:$A$64,0),1):INDEX($B$13:$CW$64,MATCH(C$83,$A$13:$A$64,0),100),$B76:$CW76,"="&amp;"X",$B$10:$CW$10,"="&amp;"N")</f>
        <v>0</v>
      </c>
      <c r="D93">
        <f ca="1">SUMIFS(INDEX($B$13:$CW$64,MATCH(D$83,$A$13:$A$64,0),1):INDEX($B$13:$CW$64,MATCH(D$83,$A$13:$A$64,0),100),$B76:$CW76,"="&amp;"X",$B$10:$CW$10,"="&amp;"N")</f>
        <v>0</v>
      </c>
      <c r="E93">
        <f ca="1">SUMIFS(INDEX($B$13:$CW$64,MATCH(E$83,$A$13:$A$64,0),1):INDEX($B$13:$CW$64,MATCH(E$83,$A$13:$A$64,0),100),$B76:$CW76,"="&amp;"X",$B$10:$CW$10,"="&amp;"N")</f>
        <v>0</v>
      </c>
      <c r="F93">
        <f ca="1">SUMIFS(INDEX($B$13:$CW$64,MATCH(F$83,$A$13:$A$64,0),1):INDEX($B$13:$CW$64,MATCH(F$83,$A$13:$A$64,0),100),$B76:$CW76,"="&amp;"X",$B$10:$CW$10,"="&amp;"N")</f>
        <v>0</v>
      </c>
      <c r="G93">
        <f ca="1">SUMIFS(INDEX($B$13:$CW$64,MATCH(G$83,$A$13:$A$64,0),1):INDEX($B$13:$CW$64,MATCH(G$83,$A$13:$A$64,0),100),$B76:$CW76,"="&amp;"X",$B$10:$CW$10,"="&amp;"N")</f>
        <v>0</v>
      </c>
      <c r="H93">
        <f ca="1">SUMIFS(INDEX($B$13:$CW$64,MATCH(H$83,$A$13:$A$64,0),1):INDEX($B$13:$CW$64,MATCH(H$83,$A$13:$A$64,0),100),$B76:$CW76,"="&amp;"X",$B$10:$CW$10,"="&amp;"N")</f>
        <v>0</v>
      </c>
      <c r="I93">
        <f ca="1">SUMIFS(INDEX($B$13:$CW$64,MATCH(I$83,$A$13:$A$64,0),1):INDEX($B$13:$CW$64,MATCH(I$83,$A$13:$A$64,0),100),$B76:$CW76,"="&amp;"X",$B$10:$CW$10,"="&amp;"N")</f>
        <v>0</v>
      </c>
      <c r="J93">
        <f ca="1">SUMIFS(INDEX($B$13:$CW$64,MATCH(J$83,$A$13:$A$64,0),1):INDEX($B$13:$CW$64,MATCH(J$83,$A$13:$A$64,0),100),$B76:$CW76,"="&amp;"X",$B$10:$CW$10,"="&amp;"N")</f>
        <v>0</v>
      </c>
      <c r="K93">
        <f ca="1">SUMIFS(INDEX($B$13:$CW$64,MATCH(K$83,$A$13:$A$64,0),1):INDEX($B$13:$CW$64,MATCH(K$83,$A$13:$A$64,0),100),$B76:$CW76,"="&amp;"X",$B$10:$CW$10,"="&amp;"N")</f>
        <v>0</v>
      </c>
      <c r="L93">
        <f ca="1">SUMIFS(INDEX($B$13:$CW$64,MATCH(L$83,$A$13:$A$64,0),1):INDEX($B$13:$CW$64,MATCH(L$83,$A$13:$A$64,0),100),$B76:$CW76,"="&amp;"X",$B$10:$CW$10,"="&amp;"N")</f>
        <v>0</v>
      </c>
      <c r="M93">
        <f ca="1">SUMIFS(INDEX($B$13:$CW$64,MATCH(M$83,$A$13:$A$64,0),1):INDEX($B$13:$CW$64,MATCH(M$83,$A$13:$A$64,0),100),$B76:$CW76,"="&amp;"X",$B$10:$CW$10,"="&amp;"N")</f>
        <v>0</v>
      </c>
      <c r="N93">
        <f ca="1">SUMIFS(INDEX($B$13:$CW$64,MATCH(N$83,$A$13:$A$64,0),1):INDEX($B$13:$CW$64,MATCH(N$83,$A$13:$A$64,0),100),$B76:$CW76,"="&amp;"X",$B$10:$CW$10,"="&amp;"N")</f>
        <v>0</v>
      </c>
      <c r="O93">
        <f ca="1">SUMIFS(INDEX($B$13:$CW$64,MATCH(O$83,$A$13:$A$64,0),1):INDEX($B$13:$CW$64,MATCH(O$83,$A$13:$A$64,0),100),$B76:$CW76,"="&amp;"X",$B$10:$CW$10,"="&amp;"N")</f>
        <v>0</v>
      </c>
      <c r="P93">
        <f ca="1">SUMIFS(INDEX($B$13:$CW$64,MATCH(P$83,$A$13:$A$64,0),1):INDEX($B$13:$CW$64,MATCH(P$83,$A$13:$A$64,0),100),$B76:$CW76,"="&amp;"X",$B$10:$CW$10,"="&amp;"N")</f>
        <v>0</v>
      </c>
      <c r="Q93">
        <f ca="1">SUMIFS(INDEX($B$13:$CW$64,MATCH(Q$83,$A$13:$A$64,0),1):INDEX($B$13:$CW$64,MATCH(Q$83,$A$13:$A$64,0),100),$B76:$CW76,"="&amp;"X",$B$10:$CW$10,"="&amp;"N")</f>
        <v>0</v>
      </c>
      <c r="R93">
        <f ca="1">SUMIFS(INDEX($B$13:$CW$64,MATCH(R$83,$A$13:$A$64,0),1):INDEX($B$13:$CW$64,MATCH(R$83,$A$13:$A$64,0),100),$B76:$CW76,"="&amp;"X",$B$10:$CW$10,"="&amp;"N")</f>
        <v>0</v>
      </c>
      <c r="S93">
        <f ca="1">SUMIFS(INDEX($B$13:$CW$64,MATCH(S$83,$A$13:$A$64,0),1):INDEX($B$13:$CW$64,MATCH(S$83,$A$13:$A$64,0),100),$B76:$CW76,"="&amp;"X",$B$10:$CW$10,"="&amp;"N")</f>
        <v>0</v>
      </c>
      <c r="T93">
        <f ca="1">SUMIFS(INDEX($B$13:$CW$64,MATCH(T$83,$A$13:$A$64,0),1):INDEX($B$13:$CW$64,MATCH(T$83,$A$13:$A$64,0),100),$B76:$CW76,"="&amp;"X",$B$10:$CW$10,"="&amp;"N")</f>
        <v>0</v>
      </c>
      <c r="U93">
        <f ca="1">SUMIFS(INDEX($B$13:$CW$64,MATCH(U$83,$A$13:$A$64,0),1):INDEX($B$13:$CW$64,MATCH(U$83,$A$13:$A$64,0),100),$B76:$CW76,"="&amp;"X",$B$10:$CW$10,"="&amp;"N")</f>
        <v>0</v>
      </c>
      <c r="V93">
        <f ca="1">SUMIFS(INDEX($B$13:$CW$64,MATCH(V$83,$A$13:$A$64,0),1):INDEX($B$13:$CW$64,MATCH(V$83,$A$13:$A$64,0),100),$B76:$CW76,"="&amp;"X",$B$10:$CW$10,"="&amp;"N")</f>
        <v>0</v>
      </c>
      <c r="W93">
        <f ca="1">SUMIFS(INDEX($B$13:$CW$64,MATCH(W$83,$A$13:$A$64,0),1):INDEX($B$13:$CW$64,MATCH(W$83,$A$13:$A$64,0),100),$B76:$CW76,"="&amp;"X",$B$10:$CW$10,"="&amp;"N")</f>
        <v>0</v>
      </c>
      <c r="X93">
        <f ca="1">SUMIFS(INDEX($B$13:$CW$64,MATCH(X$83,$A$13:$A$64,0),1):INDEX($B$13:$CW$64,MATCH(X$83,$A$13:$A$64,0),100),$B76:$CW76,"="&amp;"X",$B$10:$CW$10,"="&amp;"N")</f>
        <v>0</v>
      </c>
      <c r="Y93">
        <f ca="1">SUMIFS(INDEX($B$13:$CW$64,MATCH(Y$83,$A$13:$A$64,0),1):INDEX($B$13:$CW$64,MATCH(Y$83,$A$13:$A$64,0),100),$B76:$CW76,"="&amp;"X",$B$10:$CW$10,"="&amp;"N")</f>
        <v>0</v>
      </c>
      <c r="Z93">
        <f ca="1">SUMIFS(INDEX($B$13:$CW$64,MATCH(Z$83,$A$13:$A$64,0),1):INDEX($B$13:$CW$64,MATCH(Z$83,$A$13:$A$64,0),100),$B76:$CW76,"="&amp;"X",$B$10:$CW$10,"="&amp;"N")</f>
        <v>0</v>
      </c>
      <c r="AA93">
        <f ca="1">SUMIFS(INDEX($B$13:$CW$64,MATCH(AA$83,$A$13:$A$64,0),1):INDEX($B$13:$CW$64,MATCH(AA$83,$A$13:$A$64,0),100),$B76:$CW76,"="&amp;"X",$B$10:$CW$10,"="&amp;"N")</f>
        <v>0</v>
      </c>
      <c r="AB93">
        <f ca="1">SUMIFS(INDEX($B$13:$CW$64,MATCH(AB$83,$A$13:$A$64,0),1):INDEX($B$13:$CW$64,MATCH(AB$83,$A$13:$A$64,0),100),$B76:$CW76,"="&amp;"X",$B$10:$CW$10,"="&amp;"N")</f>
        <v>0</v>
      </c>
      <c r="AC93">
        <f ca="1">SUMIFS(INDEX($B$13:$CW$64,MATCH(AC$83,$A$13:$A$64,0),1):INDEX($B$13:$CW$64,MATCH(AC$83,$A$13:$A$64,0),100),$B76:$CW76,"="&amp;"X",$B$10:$CW$10,"="&amp;"N")</f>
        <v>0</v>
      </c>
      <c r="AD93">
        <f ca="1">SUMIFS(INDEX($B$13:$CW$64,MATCH(AD$83,$A$13:$A$64,0),1):INDEX($B$13:$CW$64,MATCH(AD$83,$A$13:$A$64,0),100),$B76:$CW76,"="&amp;"X",$B$10:$CW$10,"="&amp;"N")</f>
        <v>0</v>
      </c>
      <c r="AE93">
        <f ca="1">SUMIFS(INDEX($B$13:$CW$64,MATCH(AE$83,$A$13:$A$64,0),1):INDEX($B$13:$CW$64,MATCH(AE$83,$A$13:$A$64,0),100),$B76:$CW76,"="&amp;"X",$B$10:$CW$10,"="&amp;"N")</f>
        <v>0</v>
      </c>
      <c r="AF93">
        <f ca="1">SUMIFS(INDEX($B$13:$CW$64,MATCH(AF$83,$A$13:$A$64,0),1):INDEX($B$13:$CW$64,MATCH(AF$83,$A$13:$A$64,0),100),$B76:$CW76,"="&amp;"X",$B$10:$CW$10,"="&amp;"N")</f>
        <v>0</v>
      </c>
      <c r="AG93">
        <f ca="1">SUMIFS(INDEX($B$13:$CW$64,MATCH(AG$83,$A$13:$A$64,0),1):INDEX($B$13:$CW$64,MATCH(AG$83,$A$13:$A$64,0),100),$B76:$CW76,"="&amp;"X",$B$10:$CW$10,"="&amp;"N")</f>
        <v>0</v>
      </c>
      <c r="AH93">
        <f ca="1">SUMIFS(INDEX($B$13:$CW$64,MATCH(AH$83,$A$13:$A$64,0),1):INDEX($B$13:$CW$64,MATCH(AH$83,$A$13:$A$64,0),100),$B76:$CW76,"="&amp;"X",$B$10:$CW$10,"="&amp;"N")</f>
        <v>0</v>
      </c>
      <c r="AI93">
        <f ca="1">SUMIFS(INDEX($B$13:$CW$64,MATCH(AI$83,$A$13:$A$64,0),1):INDEX($B$13:$CW$64,MATCH(AI$83,$A$13:$A$64,0),100),$B76:$CW76,"="&amp;"X",$B$10:$CW$10,"="&amp;"N")</f>
        <v>0</v>
      </c>
      <c r="AJ93">
        <f ca="1">SUMIFS(INDEX($B$13:$CW$64,MATCH(AJ$83,$A$13:$A$64,0),1):INDEX($B$13:$CW$64,MATCH(AJ$83,$A$13:$A$64,0),100),$B76:$CW76,"="&amp;"X",$B$10:$CW$10,"="&amp;"N")</f>
        <v>0</v>
      </c>
      <c r="AK93">
        <f ca="1">SUMIFS(INDEX($B$13:$CW$64,MATCH(AK$83,$A$13:$A$64,0),1):INDEX($B$13:$CW$64,MATCH(AK$83,$A$13:$A$64,0),100),$B76:$CW76,"="&amp;"X",$B$10:$CW$10,"="&amp;"N")</f>
        <v>0</v>
      </c>
      <c r="AL93">
        <f ca="1">SUMIFS(INDEX($B$13:$CW$64,MATCH(AL$83,$A$13:$A$64,0),1):INDEX($B$13:$CW$64,MATCH(AL$83,$A$13:$A$64,0),100),$B76:$CW76,"="&amp;"X",$B$10:$CW$10,"="&amp;"N")</f>
        <v>0</v>
      </c>
      <c r="AM93">
        <f ca="1">SUMIFS(INDEX($B$13:$CW$64,MATCH(AM$83,$A$13:$A$64,0),1):INDEX($B$13:$CW$64,MATCH(AM$83,$A$13:$A$64,0),100),$B76:$CW76,"="&amp;"X",$B$10:$CW$10,"="&amp;"N")</f>
        <v>0</v>
      </c>
      <c r="AN93">
        <f ca="1">SUMIFS(INDEX($B$13:$CW$64,MATCH(AN$83,$A$13:$A$64,0),1):INDEX($B$13:$CW$64,MATCH(AN$83,$A$13:$A$64,0),100),$B76:$CW76,"="&amp;"X",$B$10:$CW$10,"="&amp;"N")</f>
        <v>0</v>
      </c>
      <c r="AO93">
        <f ca="1">SUMIFS(INDEX($B$13:$CW$64,MATCH(AO$83,$A$13:$A$64,0),1):INDEX($B$13:$CW$64,MATCH(AO$83,$A$13:$A$64,0),100),$B76:$CW76,"="&amp;"X",$B$10:$CW$10,"="&amp;"N")</f>
        <v>0</v>
      </c>
      <c r="AP93">
        <f ca="1">SUMIFS(INDEX($B$13:$CW$64,MATCH(AP$83,$A$13:$A$64,0),1):INDEX($B$13:$CW$64,MATCH(AP$83,$A$13:$A$64,0),100),$B76:$CW76,"="&amp;"X",$B$10:$CW$10,"="&amp;"N")</f>
        <v>0</v>
      </c>
      <c r="AQ93">
        <f ca="1">SUMIFS(INDEX($B$13:$CW$64,MATCH(AQ$83,$A$13:$A$64,0),1):INDEX($B$13:$CW$64,MATCH(AQ$83,$A$13:$A$64,0),100),$B76:$CW76,"="&amp;"X",$B$10:$CW$10,"="&amp;"N")</f>
        <v>0</v>
      </c>
      <c r="AR93">
        <f ca="1">SUMIFS(INDEX($B$13:$CW$64,MATCH(AR$83,$A$13:$A$64,0),1):INDEX($B$13:$CW$64,MATCH(AR$83,$A$13:$A$64,0),100),$B76:$CW76,"="&amp;"X",$B$10:$CW$10,"="&amp;"N")</f>
        <v>0</v>
      </c>
      <c r="AS93">
        <f ca="1">SUMIFS(INDEX($B$13:$CW$64,MATCH(AS$83,$A$13:$A$64,0),1):INDEX($B$13:$CW$64,MATCH(AS$83,$A$13:$A$64,0),100),$B76:$CW76,"="&amp;"X",$B$10:$CW$10,"="&amp;"N")</f>
        <v>0</v>
      </c>
      <c r="AT93">
        <f ca="1">SUMIFS(INDEX($B$13:$CW$64,MATCH(AT$83,$A$13:$A$64,0),1):INDEX($B$13:$CW$64,MATCH(AT$83,$A$13:$A$64,0),100),$B76:$CW76,"="&amp;"X",$B$10:$CW$10,"="&amp;"N")</f>
        <v>0</v>
      </c>
      <c r="AU93">
        <f ca="1">SUMIFS(INDEX($B$13:$CW$64,MATCH(AU$83,$A$13:$A$64,0),1):INDEX($B$13:$CW$64,MATCH(AU$83,$A$13:$A$64,0),100),$B76:$CW76,"="&amp;"X",$B$10:$CW$10,"="&amp;"N")</f>
        <v>0</v>
      </c>
      <c r="AV93">
        <f ca="1">SUMIFS(INDEX($B$13:$CW$64,MATCH(AV$83,$A$13:$A$64,0),1):INDEX($B$13:$CW$64,MATCH(AV$83,$A$13:$A$64,0),100),$B76:$CW76,"="&amp;"X",$B$10:$CW$10,"="&amp;"N")</f>
        <v>0</v>
      </c>
      <c r="AW93">
        <f ca="1">SUMIFS(INDEX($B$13:$CW$64,MATCH(AW$83,$A$13:$A$64,0),1):INDEX($B$13:$CW$64,MATCH(AW$83,$A$13:$A$64,0),100),$B76:$CW76,"="&amp;"X",$B$10:$CW$10,"="&amp;"N")</f>
        <v>0</v>
      </c>
      <c r="AX93">
        <f ca="1">SUMIFS(INDEX($B$13:$CW$64,MATCH(AX$83,$A$13:$A$64,0),1):INDEX($B$13:$CW$64,MATCH(AX$83,$A$13:$A$64,0),100),$B76:$CW76,"="&amp;"X",$B$10:$CW$10,"="&amp;"N")</f>
        <v>0</v>
      </c>
      <c r="AY93">
        <f ca="1">SUMIFS(INDEX($B$13:$CW$64,MATCH(AY$83,$A$13:$A$64,0),1):INDEX($B$13:$CW$64,MATCH(AY$83,$A$13:$A$64,0),100),$B76:$CW76,"="&amp;"X",$B$10:$CW$10,"="&amp;"N")</f>
        <v>0</v>
      </c>
      <c r="AZ93">
        <f ca="1">SUMIFS(INDEX($B$13:$CW$64,MATCH(AZ$83,$A$13:$A$64,0),1):INDEX($B$13:$CW$64,MATCH(AZ$83,$A$13:$A$64,0),100),$B76:$CW76,"="&amp;"X",$B$10:$CW$10,"="&amp;"N")</f>
        <v>0</v>
      </c>
      <c r="BA93">
        <f ca="1">SUMIFS(INDEX($B$13:$CW$64,MATCH(BA$83,$A$13:$A$64,0),1):INDEX($B$13:$CW$64,MATCH(BA$83,$A$13:$A$64,0),100),$B76:$CW76,"="&amp;"X",$B$10:$CW$10,"="&amp;"N")</f>
        <v>0</v>
      </c>
    </row>
    <row r="94" spans="1:101" x14ac:dyDescent="0.25">
      <c r="A94" s="2" t="str">
        <f>Setup!A30</f>
        <v>Caseload 11</v>
      </c>
      <c r="B94">
        <f ca="1">SUMIFS(INDEX($B$13:$CW$64,MATCH(B$83,$A$13:$A$64,0),1):INDEX($B$13:$CW$64,MATCH(B$83,$A$13:$A$64,0),100),$B77:$CW77,"="&amp;"X",$B$10:$CW$10,"="&amp;"N")</f>
        <v>0</v>
      </c>
      <c r="C94">
        <f ca="1">SUMIFS(INDEX($B$13:$CW$64,MATCH(C$83,$A$13:$A$64,0),1):INDEX($B$13:$CW$64,MATCH(C$83,$A$13:$A$64,0),100),$B77:$CW77,"="&amp;"X",$B$10:$CW$10,"="&amp;"N")</f>
        <v>0</v>
      </c>
      <c r="D94">
        <f ca="1">SUMIFS(INDEX($B$13:$CW$64,MATCH(D$83,$A$13:$A$64,0),1):INDEX($B$13:$CW$64,MATCH(D$83,$A$13:$A$64,0),100),$B77:$CW77,"="&amp;"X",$B$10:$CW$10,"="&amp;"N")</f>
        <v>0</v>
      </c>
      <c r="E94">
        <f ca="1">SUMIFS(INDEX($B$13:$CW$64,MATCH(E$83,$A$13:$A$64,0),1):INDEX($B$13:$CW$64,MATCH(E$83,$A$13:$A$64,0),100),$B77:$CW77,"="&amp;"X",$B$10:$CW$10,"="&amp;"N")</f>
        <v>0</v>
      </c>
      <c r="F94">
        <f ca="1">SUMIFS(INDEX($B$13:$CW$64,MATCH(F$83,$A$13:$A$64,0),1):INDEX($B$13:$CW$64,MATCH(F$83,$A$13:$A$64,0),100),$B77:$CW77,"="&amp;"X",$B$10:$CW$10,"="&amp;"N")</f>
        <v>0</v>
      </c>
      <c r="G94">
        <f ca="1">SUMIFS(INDEX($B$13:$CW$64,MATCH(G$83,$A$13:$A$64,0),1):INDEX($B$13:$CW$64,MATCH(G$83,$A$13:$A$64,0),100),$B77:$CW77,"="&amp;"X",$B$10:$CW$10,"="&amp;"N")</f>
        <v>0</v>
      </c>
      <c r="H94">
        <f ca="1">SUMIFS(INDEX($B$13:$CW$64,MATCH(H$83,$A$13:$A$64,0),1):INDEX($B$13:$CW$64,MATCH(H$83,$A$13:$A$64,0),100),$B77:$CW77,"="&amp;"X",$B$10:$CW$10,"="&amp;"N")</f>
        <v>0</v>
      </c>
      <c r="I94">
        <f ca="1">SUMIFS(INDEX($B$13:$CW$64,MATCH(I$83,$A$13:$A$64,0),1):INDEX($B$13:$CW$64,MATCH(I$83,$A$13:$A$64,0),100),$B77:$CW77,"="&amp;"X",$B$10:$CW$10,"="&amp;"N")</f>
        <v>0</v>
      </c>
      <c r="J94">
        <f ca="1">SUMIFS(INDEX($B$13:$CW$64,MATCH(J$83,$A$13:$A$64,0),1):INDEX($B$13:$CW$64,MATCH(J$83,$A$13:$A$64,0),100),$B77:$CW77,"="&amp;"X",$B$10:$CW$10,"="&amp;"N")</f>
        <v>0</v>
      </c>
      <c r="K94">
        <f ca="1">SUMIFS(INDEX($B$13:$CW$64,MATCH(K$83,$A$13:$A$64,0),1):INDEX($B$13:$CW$64,MATCH(K$83,$A$13:$A$64,0),100),$B77:$CW77,"="&amp;"X",$B$10:$CW$10,"="&amp;"N")</f>
        <v>0</v>
      </c>
      <c r="L94">
        <f ca="1">SUMIFS(INDEX($B$13:$CW$64,MATCH(L$83,$A$13:$A$64,0),1):INDEX($B$13:$CW$64,MATCH(L$83,$A$13:$A$64,0),100),$B77:$CW77,"="&amp;"X",$B$10:$CW$10,"="&amp;"N")</f>
        <v>0</v>
      </c>
      <c r="M94">
        <f ca="1">SUMIFS(INDEX($B$13:$CW$64,MATCH(M$83,$A$13:$A$64,0),1):INDEX($B$13:$CW$64,MATCH(M$83,$A$13:$A$64,0),100),$B77:$CW77,"="&amp;"X",$B$10:$CW$10,"="&amp;"N")</f>
        <v>0</v>
      </c>
      <c r="N94">
        <f ca="1">SUMIFS(INDEX($B$13:$CW$64,MATCH(N$83,$A$13:$A$64,0),1):INDEX($B$13:$CW$64,MATCH(N$83,$A$13:$A$64,0),100),$B77:$CW77,"="&amp;"X",$B$10:$CW$10,"="&amp;"N")</f>
        <v>0</v>
      </c>
      <c r="O94">
        <f ca="1">SUMIFS(INDEX($B$13:$CW$64,MATCH(O$83,$A$13:$A$64,0),1):INDEX($B$13:$CW$64,MATCH(O$83,$A$13:$A$64,0),100),$B77:$CW77,"="&amp;"X",$B$10:$CW$10,"="&amp;"N")</f>
        <v>0</v>
      </c>
      <c r="P94">
        <f ca="1">SUMIFS(INDEX($B$13:$CW$64,MATCH(P$83,$A$13:$A$64,0),1):INDEX($B$13:$CW$64,MATCH(P$83,$A$13:$A$64,0),100),$B77:$CW77,"="&amp;"X",$B$10:$CW$10,"="&amp;"N")</f>
        <v>0</v>
      </c>
      <c r="Q94">
        <f ca="1">SUMIFS(INDEX($B$13:$CW$64,MATCH(Q$83,$A$13:$A$64,0),1):INDEX($B$13:$CW$64,MATCH(Q$83,$A$13:$A$64,0),100),$B77:$CW77,"="&amp;"X",$B$10:$CW$10,"="&amp;"N")</f>
        <v>0</v>
      </c>
      <c r="R94">
        <f ca="1">SUMIFS(INDEX($B$13:$CW$64,MATCH(R$83,$A$13:$A$64,0),1):INDEX($B$13:$CW$64,MATCH(R$83,$A$13:$A$64,0),100),$B77:$CW77,"="&amp;"X",$B$10:$CW$10,"="&amp;"N")</f>
        <v>0</v>
      </c>
      <c r="S94">
        <f ca="1">SUMIFS(INDEX($B$13:$CW$64,MATCH(S$83,$A$13:$A$64,0),1):INDEX($B$13:$CW$64,MATCH(S$83,$A$13:$A$64,0),100),$B77:$CW77,"="&amp;"X",$B$10:$CW$10,"="&amp;"N")</f>
        <v>0</v>
      </c>
      <c r="T94">
        <f ca="1">SUMIFS(INDEX($B$13:$CW$64,MATCH(T$83,$A$13:$A$64,0),1):INDEX($B$13:$CW$64,MATCH(T$83,$A$13:$A$64,0),100),$B77:$CW77,"="&amp;"X",$B$10:$CW$10,"="&amp;"N")</f>
        <v>0</v>
      </c>
      <c r="U94">
        <f ca="1">SUMIFS(INDEX($B$13:$CW$64,MATCH(U$83,$A$13:$A$64,0),1):INDEX($B$13:$CW$64,MATCH(U$83,$A$13:$A$64,0),100),$B77:$CW77,"="&amp;"X",$B$10:$CW$10,"="&amp;"N")</f>
        <v>0</v>
      </c>
      <c r="V94">
        <f ca="1">SUMIFS(INDEX($B$13:$CW$64,MATCH(V$83,$A$13:$A$64,0),1):INDEX($B$13:$CW$64,MATCH(V$83,$A$13:$A$64,0),100),$B77:$CW77,"="&amp;"X",$B$10:$CW$10,"="&amp;"N")</f>
        <v>0</v>
      </c>
      <c r="W94">
        <f ca="1">SUMIFS(INDEX($B$13:$CW$64,MATCH(W$83,$A$13:$A$64,0),1):INDEX($B$13:$CW$64,MATCH(W$83,$A$13:$A$64,0),100),$B77:$CW77,"="&amp;"X",$B$10:$CW$10,"="&amp;"N")</f>
        <v>0</v>
      </c>
      <c r="X94">
        <f ca="1">SUMIFS(INDEX($B$13:$CW$64,MATCH(X$83,$A$13:$A$64,0),1):INDEX($B$13:$CW$64,MATCH(X$83,$A$13:$A$64,0),100),$B77:$CW77,"="&amp;"X",$B$10:$CW$10,"="&amp;"N")</f>
        <v>0</v>
      </c>
      <c r="Y94">
        <f ca="1">SUMIFS(INDEX($B$13:$CW$64,MATCH(Y$83,$A$13:$A$64,0),1):INDEX($B$13:$CW$64,MATCH(Y$83,$A$13:$A$64,0),100),$B77:$CW77,"="&amp;"X",$B$10:$CW$10,"="&amp;"N")</f>
        <v>0</v>
      </c>
      <c r="Z94">
        <f ca="1">SUMIFS(INDEX($B$13:$CW$64,MATCH(Z$83,$A$13:$A$64,0),1):INDEX($B$13:$CW$64,MATCH(Z$83,$A$13:$A$64,0),100),$B77:$CW77,"="&amp;"X",$B$10:$CW$10,"="&amp;"N")</f>
        <v>0</v>
      </c>
      <c r="AA94">
        <f ca="1">SUMIFS(INDEX($B$13:$CW$64,MATCH(AA$83,$A$13:$A$64,0),1):INDEX($B$13:$CW$64,MATCH(AA$83,$A$13:$A$64,0),100),$B77:$CW77,"="&amp;"X",$B$10:$CW$10,"="&amp;"N")</f>
        <v>0</v>
      </c>
      <c r="AB94">
        <f ca="1">SUMIFS(INDEX($B$13:$CW$64,MATCH(AB$83,$A$13:$A$64,0),1):INDEX($B$13:$CW$64,MATCH(AB$83,$A$13:$A$64,0),100),$B77:$CW77,"="&amp;"X",$B$10:$CW$10,"="&amp;"N")</f>
        <v>0</v>
      </c>
      <c r="AC94">
        <f ca="1">SUMIFS(INDEX($B$13:$CW$64,MATCH(AC$83,$A$13:$A$64,0),1):INDEX($B$13:$CW$64,MATCH(AC$83,$A$13:$A$64,0),100),$B77:$CW77,"="&amp;"X",$B$10:$CW$10,"="&amp;"N")</f>
        <v>0</v>
      </c>
      <c r="AD94">
        <f ca="1">SUMIFS(INDEX($B$13:$CW$64,MATCH(AD$83,$A$13:$A$64,0),1):INDEX($B$13:$CW$64,MATCH(AD$83,$A$13:$A$64,0),100),$B77:$CW77,"="&amp;"X",$B$10:$CW$10,"="&amp;"N")</f>
        <v>0</v>
      </c>
      <c r="AE94">
        <f ca="1">SUMIFS(INDEX($B$13:$CW$64,MATCH(AE$83,$A$13:$A$64,0),1):INDEX($B$13:$CW$64,MATCH(AE$83,$A$13:$A$64,0),100),$B77:$CW77,"="&amp;"X",$B$10:$CW$10,"="&amp;"N")</f>
        <v>0</v>
      </c>
      <c r="AF94">
        <f ca="1">SUMIFS(INDEX($B$13:$CW$64,MATCH(AF$83,$A$13:$A$64,0),1):INDEX($B$13:$CW$64,MATCH(AF$83,$A$13:$A$64,0),100),$B77:$CW77,"="&amp;"X",$B$10:$CW$10,"="&amp;"N")</f>
        <v>0</v>
      </c>
      <c r="AG94">
        <f ca="1">SUMIFS(INDEX($B$13:$CW$64,MATCH(AG$83,$A$13:$A$64,0),1):INDEX($B$13:$CW$64,MATCH(AG$83,$A$13:$A$64,0),100),$B77:$CW77,"="&amp;"X",$B$10:$CW$10,"="&amp;"N")</f>
        <v>0</v>
      </c>
      <c r="AH94">
        <f ca="1">SUMIFS(INDEX($B$13:$CW$64,MATCH(AH$83,$A$13:$A$64,0),1):INDEX($B$13:$CW$64,MATCH(AH$83,$A$13:$A$64,0),100),$B77:$CW77,"="&amp;"X",$B$10:$CW$10,"="&amp;"N")</f>
        <v>0</v>
      </c>
      <c r="AI94">
        <f ca="1">SUMIFS(INDEX($B$13:$CW$64,MATCH(AI$83,$A$13:$A$64,0),1):INDEX($B$13:$CW$64,MATCH(AI$83,$A$13:$A$64,0),100),$B77:$CW77,"="&amp;"X",$B$10:$CW$10,"="&amp;"N")</f>
        <v>0</v>
      </c>
      <c r="AJ94">
        <f ca="1">SUMIFS(INDEX($B$13:$CW$64,MATCH(AJ$83,$A$13:$A$64,0),1):INDEX($B$13:$CW$64,MATCH(AJ$83,$A$13:$A$64,0),100),$B77:$CW77,"="&amp;"X",$B$10:$CW$10,"="&amp;"N")</f>
        <v>0</v>
      </c>
      <c r="AK94">
        <f ca="1">SUMIFS(INDEX($B$13:$CW$64,MATCH(AK$83,$A$13:$A$64,0),1):INDEX($B$13:$CW$64,MATCH(AK$83,$A$13:$A$64,0),100),$B77:$CW77,"="&amp;"X",$B$10:$CW$10,"="&amp;"N")</f>
        <v>0</v>
      </c>
      <c r="AL94">
        <f ca="1">SUMIFS(INDEX($B$13:$CW$64,MATCH(AL$83,$A$13:$A$64,0),1):INDEX($B$13:$CW$64,MATCH(AL$83,$A$13:$A$64,0),100),$B77:$CW77,"="&amp;"X",$B$10:$CW$10,"="&amp;"N")</f>
        <v>0</v>
      </c>
      <c r="AM94">
        <f ca="1">SUMIFS(INDEX($B$13:$CW$64,MATCH(AM$83,$A$13:$A$64,0),1):INDEX($B$13:$CW$64,MATCH(AM$83,$A$13:$A$64,0),100),$B77:$CW77,"="&amp;"X",$B$10:$CW$10,"="&amp;"N")</f>
        <v>0</v>
      </c>
      <c r="AN94">
        <f ca="1">SUMIFS(INDEX($B$13:$CW$64,MATCH(AN$83,$A$13:$A$64,0),1):INDEX($B$13:$CW$64,MATCH(AN$83,$A$13:$A$64,0),100),$B77:$CW77,"="&amp;"X",$B$10:$CW$10,"="&amp;"N")</f>
        <v>0</v>
      </c>
      <c r="AO94">
        <f ca="1">SUMIFS(INDEX($B$13:$CW$64,MATCH(AO$83,$A$13:$A$64,0),1):INDEX($B$13:$CW$64,MATCH(AO$83,$A$13:$A$64,0),100),$B77:$CW77,"="&amp;"X",$B$10:$CW$10,"="&amp;"N")</f>
        <v>0</v>
      </c>
      <c r="AP94">
        <f ca="1">SUMIFS(INDEX($B$13:$CW$64,MATCH(AP$83,$A$13:$A$64,0),1):INDEX($B$13:$CW$64,MATCH(AP$83,$A$13:$A$64,0),100),$B77:$CW77,"="&amp;"X",$B$10:$CW$10,"="&amp;"N")</f>
        <v>0</v>
      </c>
      <c r="AQ94">
        <f ca="1">SUMIFS(INDEX($B$13:$CW$64,MATCH(AQ$83,$A$13:$A$64,0),1):INDEX($B$13:$CW$64,MATCH(AQ$83,$A$13:$A$64,0),100),$B77:$CW77,"="&amp;"X",$B$10:$CW$10,"="&amp;"N")</f>
        <v>0</v>
      </c>
      <c r="AR94">
        <f ca="1">SUMIFS(INDEX($B$13:$CW$64,MATCH(AR$83,$A$13:$A$64,0),1):INDEX($B$13:$CW$64,MATCH(AR$83,$A$13:$A$64,0),100),$B77:$CW77,"="&amp;"X",$B$10:$CW$10,"="&amp;"N")</f>
        <v>0</v>
      </c>
      <c r="AS94">
        <f ca="1">SUMIFS(INDEX($B$13:$CW$64,MATCH(AS$83,$A$13:$A$64,0),1):INDEX($B$13:$CW$64,MATCH(AS$83,$A$13:$A$64,0),100),$B77:$CW77,"="&amp;"X",$B$10:$CW$10,"="&amp;"N")</f>
        <v>0</v>
      </c>
      <c r="AT94">
        <f ca="1">SUMIFS(INDEX($B$13:$CW$64,MATCH(AT$83,$A$13:$A$64,0),1):INDEX($B$13:$CW$64,MATCH(AT$83,$A$13:$A$64,0),100),$B77:$CW77,"="&amp;"X",$B$10:$CW$10,"="&amp;"N")</f>
        <v>0</v>
      </c>
      <c r="AU94">
        <f ca="1">SUMIFS(INDEX($B$13:$CW$64,MATCH(AU$83,$A$13:$A$64,0),1):INDEX($B$13:$CW$64,MATCH(AU$83,$A$13:$A$64,0),100),$B77:$CW77,"="&amp;"X",$B$10:$CW$10,"="&amp;"N")</f>
        <v>0</v>
      </c>
      <c r="AV94">
        <f ca="1">SUMIFS(INDEX($B$13:$CW$64,MATCH(AV$83,$A$13:$A$64,0),1):INDEX($B$13:$CW$64,MATCH(AV$83,$A$13:$A$64,0),100),$B77:$CW77,"="&amp;"X",$B$10:$CW$10,"="&amp;"N")</f>
        <v>0</v>
      </c>
      <c r="AW94">
        <f ca="1">SUMIFS(INDEX($B$13:$CW$64,MATCH(AW$83,$A$13:$A$64,0),1):INDEX($B$13:$CW$64,MATCH(AW$83,$A$13:$A$64,0),100),$B77:$CW77,"="&amp;"X",$B$10:$CW$10,"="&amp;"N")</f>
        <v>0</v>
      </c>
      <c r="AX94">
        <f ca="1">SUMIFS(INDEX($B$13:$CW$64,MATCH(AX$83,$A$13:$A$64,0),1):INDEX($B$13:$CW$64,MATCH(AX$83,$A$13:$A$64,0),100),$B77:$CW77,"="&amp;"X",$B$10:$CW$10,"="&amp;"N")</f>
        <v>0</v>
      </c>
      <c r="AY94">
        <f ca="1">SUMIFS(INDEX($B$13:$CW$64,MATCH(AY$83,$A$13:$A$64,0),1):INDEX($B$13:$CW$64,MATCH(AY$83,$A$13:$A$64,0),100),$B77:$CW77,"="&amp;"X",$B$10:$CW$10,"="&amp;"N")</f>
        <v>0</v>
      </c>
      <c r="AZ94">
        <f ca="1">SUMIFS(INDEX($B$13:$CW$64,MATCH(AZ$83,$A$13:$A$64,0),1):INDEX($B$13:$CW$64,MATCH(AZ$83,$A$13:$A$64,0),100),$B77:$CW77,"="&amp;"X",$B$10:$CW$10,"="&amp;"N")</f>
        <v>0</v>
      </c>
      <c r="BA94">
        <f ca="1">SUMIFS(INDEX($B$13:$CW$64,MATCH(BA$83,$A$13:$A$64,0),1):INDEX($B$13:$CW$64,MATCH(BA$83,$A$13:$A$64,0),100),$B77:$CW77,"="&amp;"X",$B$10:$CW$10,"="&amp;"N")</f>
        <v>0</v>
      </c>
    </row>
    <row r="95" spans="1:101" x14ac:dyDescent="0.25">
      <c r="A95" s="2" t="str">
        <f>Setup!A31</f>
        <v>Caseload 12</v>
      </c>
      <c r="B95">
        <f ca="1">SUMIFS(INDEX($B$13:$CW$64,MATCH(B$83,$A$13:$A$64,0),1):INDEX($B$13:$CW$64,MATCH(B$83,$A$13:$A$64,0),100),$B78:$CW78,"="&amp;"X",$B$10:$CW$10,"="&amp;"N")</f>
        <v>0</v>
      </c>
      <c r="C95">
        <f ca="1">SUMIFS(INDEX($B$13:$CW$64,MATCH(C$83,$A$13:$A$64,0),1):INDEX($B$13:$CW$64,MATCH(C$83,$A$13:$A$64,0),100),$B78:$CW78,"="&amp;"X",$B$10:$CW$10,"="&amp;"N")</f>
        <v>0</v>
      </c>
      <c r="D95">
        <f ca="1">SUMIFS(INDEX($B$13:$CW$64,MATCH(D$83,$A$13:$A$64,0),1):INDEX($B$13:$CW$64,MATCH(D$83,$A$13:$A$64,0),100),$B78:$CW78,"="&amp;"X",$B$10:$CW$10,"="&amp;"N")</f>
        <v>0</v>
      </c>
      <c r="E95">
        <f ca="1">SUMIFS(INDEX($B$13:$CW$64,MATCH(E$83,$A$13:$A$64,0),1):INDEX($B$13:$CW$64,MATCH(E$83,$A$13:$A$64,0),100),$B78:$CW78,"="&amp;"X",$B$10:$CW$10,"="&amp;"N")</f>
        <v>0</v>
      </c>
      <c r="F95">
        <f ca="1">SUMIFS(INDEX($B$13:$CW$64,MATCH(F$83,$A$13:$A$64,0),1):INDEX($B$13:$CW$64,MATCH(F$83,$A$13:$A$64,0),100),$B78:$CW78,"="&amp;"X",$B$10:$CW$10,"="&amp;"N")</f>
        <v>0</v>
      </c>
      <c r="G95">
        <f ca="1">SUMIFS(INDEX($B$13:$CW$64,MATCH(G$83,$A$13:$A$64,0),1):INDEX($B$13:$CW$64,MATCH(G$83,$A$13:$A$64,0),100),$B78:$CW78,"="&amp;"X",$B$10:$CW$10,"="&amp;"N")</f>
        <v>0</v>
      </c>
      <c r="H95">
        <f ca="1">SUMIFS(INDEX($B$13:$CW$64,MATCH(H$83,$A$13:$A$64,0),1):INDEX($B$13:$CW$64,MATCH(H$83,$A$13:$A$64,0),100),$B78:$CW78,"="&amp;"X",$B$10:$CW$10,"="&amp;"N")</f>
        <v>0</v>
      </c>
      <c r="I95">
        <f ca="1">SUMIFS(INDEX($B$13:$CW$64,MATCH(I$83,$A$13:$A$64,0),1):INDEX($B$13:$CW$64,MATCH(I$83,$A$13:$A$64,0),100),$B78:$CW78,"="&amp;"X",$B$10:$CW$10,"="&amp;"N")</f>
        <v>0</v>
      </c>
      <c r="J95">
        <f ca="1">SUMIFS(INDEX($B$13:$CW$64,MATCH(J$83,$A$13:$A$64,0),1):INDEX($B$13:$CW$64,MATCH(J$83,$A$13:$A$64,0),100),$B78:$CW78,"="&amp;"X",$B$10:$CW$10,"="&amp;"N")</f>
        <v>0</v>
      </c>
      <c r="K95">
        <f ca="1">SUMIFS(INDEX($B$13:$CW$64,MATCH(K$83,$A$13:$A$64,0),1):INDEX($B$13:$CW$64,MATCH(K$83,$A$13:$A$64,0),100),$B78:$CW78,"="&amp;"X",$B$10:$CW$10,"="&amp;"N")</f>
        <v>0</v>
      </c>
      <c r="L95">
        <f ca="1">SUMIFS(INDEX($B$13:$CW$64,MATCH(L$83,$A$13:$A$64,0),1):INDEX($B$13:$CW$64,MATCH(L$83,$A$13:$A$64,0),100),$B78:$CW78,"="&amp;"X",$B$10:$CW$10,"="&amp;"N")</f>
        <v>0</v>
      </c>
      <c r="M95">
        <f ca="1">SUMIFS(INDEX($B$13:$CW$64,MATCH(M$83,$A$13:$A$64,0),1):INDEX($B$13:$CW$64,MATCH(M$83,$A$13:$A$64,0),100),$B78:$CW78,"="&amp;"X",$B$10:$CW$10,"="&amp;"N")</f>
        <v>0</v>
      </c>
      <c r="N95">
        <f ca="1">SUMIFS(INDEX($B$13:$CW$64,MATCH(N$83,$A$13:$A$64,0),1):INDEX($B$13:$CW$64,MATCH(N$83,$A$13:$A$64,0),100),$B78:$CW78,"="&amp;"X",$B$10:$CW$10,"="&amp;"N")</f>
        <v>0</v>
      </c>
      <c r="O95">
        <f ca="1">SUMIFS(INDEX($B$13:$CW$64,MATCH(O$83,$A$13:$A$64,0),1):INDEX($B$13:$CW$64,MATCH(O$83,$A$13:$A$64,0),100),$B78:$CW78,"="&amp;"X",$B$10:$CW$10,"="&amp;"N")</f>
        <v>0</v>
      </c>
      <c r="P95">
        <f ca="1">SUMIFS(INDEX($B$13:$CW$64,MATCH(P$83,$A$13:$A$64,0),1):INDEX($B$13:$CW$64,MATCH(P$83,$A$13:$A$64,0),100),$B78:$CW78,"="&amp;"X",$B$10:$CW$10,"="&amp;"N")</f>
        <v>0</v>
      </c>
      <c r="Q95">
        <f ca="1">SUMIFS(INDEX($B$13:$CW$64,MATCH(Q$83,$A$13:$A$64,0),1):INDEX($B$13:$CW$64,MATCH(Q$83,$A$13:$A$64,0),100),$B78:$CW78,"="&amp;"X",$B$10:$CW$10,"="&amp;"N")</f>
        <v>0</v>
      </c>
      <c r="R95">
        <f ca="1">SUMIFS(INDEX($B$13:$CW$64,MATCH(R$83,$A$13:$A$64,0),1):INDEX($B$13:$CW$64,MATCH(R$83,$A$13:$A$64,0),100),$B78:$CW78,"="&amp;"X",$B$10:$CW$10,"="&amp;"N")</f>
        <v>0</v>
      </c>
      <c r="S95">
        <f ca="1">SUMIFS(INDEX($B$13:$CW$64,MATCH(S$83,$A$13:$A$64,0),1):INDEX($B$13:$CW$64,MATCH(S$83,$A$13:$A$64,0),100),$B78:$CW78,"="&amp;"X",$B$10:$CW$10,"="&amp;"N")</f>
        <v>0</v>
      </c>
      <c r="T95">
        <f ca="1">SUMIFS(INDEX($B$13:$CW$64,MATCH(T$83,$A$13:$A$64,0),1):INDEX($B$13:$CW$64,MATCH(T$83,$A$13:$A$64,0),100),$B78:$CW78,"="&amp;"X",$B$10:$CW$10,"="&amp;"N")</f>
        <v>0</v>
      </c>
      <c r="U95">
        <f ca="1">SUMIFS(INDEX($B$13:$CW$64,MATCH(U$83,$A$13:$A$64,0),1):INDEX($B$13:$CW$64,MATCH(U$83,$A$13:$A$64,0),100),$B78:$CW78,"="&amp;"X",$B$10:$CW$10,"="&amp;"N")</f>
        <v>0</v>
      </c>
      <c r="V95">
        <f ca="1">SUMIFS(INDEX($B$13:$CW$64,MATCH(V$83,$A$13:$A$64,0),1):INDEX($B$13:$CW$64,MATCH(V$83,$A$13:$A$64,0),100),$B78:$CW78,"="&amp;"X",$B$10:$CW$10,"="&amp;"N")</f>
        <v>0</v>
      </c>
      <c r="W95">
        <f ca="1">SUMIFS(INDEX($B$13:$CW$64,MATCH(W$83,$A$13:$A$64,0),1):INDEX($B$13:$CW$64,MATCH(W$83,$A$13:$A$64,0),100),$B78:$CW78,"="&amp;"X",$B$10:$CW$10,"="&amp;"N")</f>
        <v>0</v>
      </c>
      <c r="X95">
        <f ca="1">SUMIFS(INDEX($B$13:$CW$64,MATCH(X$83,$A$13:$A$64,0),1):INDEX($B$13:$CW$64,MATCH(X$83,$A$13:$A$64,0),100),$B78:$CW78,"="&amp;"X",$B$10:$CW$10,"="&amp;"N")</f>
        <v>0</v>
      </c>
      <c r="Y95">
        <f ca="1">SUMIFS(INDEX($B$13:$CW$64,MATCH(Y$83,$A$13:$A$64,0),1):INDEX($B$13:$CW$64,MATCH(Y$83,$A$13:$A$64,0),100),$B78:$CW78,"="&amp;"X",$B$10:$CW$10,"="&amp;"N")</f>
        <v>0</v>
      </c>
      <c r="Z95">
        <f ca="1">SUMIFS(INDEX($B$13:$CW$64,MATCH(Z$83,$A$13:$A$64,0),1):INDEX($B$13:$CW$64,MATCH(Z$83,$A$13:$A$64,0),100),$B78:$CW78,"="&amp;"X",$B$10:$CW$10,"="&amp;"N")</f>
        <v>0</v>
      </c>
      <c r="AA95">
        <f ca="1">SUMIFS(INDEX($B$13:$CW$64,MATCH(AA$83,$A$13:$A$64,0),1):INDEX($B$13:$CW$64,MATCH(AA$83,$A$13:$A$64,0),100),$B78:$CW78,"="&amp;"X",$B$10:$CW$10,"="&amp;"N")</f>
        <v>0</v>
      </c>
      <c r="AB95">
        <f ca="1">SUMIFS(INDEX($B$13:$CW$64,MATCH(AB$83,$A$13:$A$64,0),1):INDEX($B$13:$CW$64,MATCH(AB$83,$A$13:$A$64,0),100),$B78:$CW78,"="&amp;"X",$B$10:$CW$10,"="&amp;"N")</f>
        <v>0</v>
      </c>
      <c r="AC95">
        <f ca="1">SUMIFS(INDEX($B$13:$CW$64,MATCH(AC$83,$A$13:$A$64,0),1):INDEX($B$13:$CW$64,MATCH(AC$83,$A$13:$A$64,0),100),$B78:$CW78,"="&amp;"X",$B$10:$CW$10,"="&amp;"N")</f>
        <v>0</v>
      </c>
      <c r="AD95">
        <f ca="1">SUMIFS(INDEX($B$13:$CW$64,MATCH(AD$83,$A$13:$A$64,0),1):INDEX($B$13:$CW$64,MATCH(AD$83,$A$13:$A$64,0),100),$B78:$CW78,"="&amp;"X",$B$10:$CW$10,"="&amp;"N")</f>
        <v>0</v>
      </c>
      <c r="AE95">
        <f ca="1">SUMIFS(INDEX($B$13:$CW$64,MATCH(AE$83,$A$13:$A$64,0),1):INDEX($B$13:$CW$64,MATCH(AE$83,$A$13:$A$64,0),100),$B78:$CW78,"="&amp;"X",$B$10:$CW$10,"="&amp;"N")</f>
        <v>0</v>
      </c>
      <c r="AF95">
        <f ca="1">SUMIFS(INDEX($B$13:$CW$64,MATCH(AF$83,$A$13:$A$64,0),1):INDEX($B$13:$CW$64,MATCH(AF$83,$A$13:$A$64,0),100),$B78:$CW78,"="&amp;"X",$B$10:$CW$10,"="&amp;"N")</f>
        <v>0</v>
      </c>
      <c r="AG95">
        <f ca="1">SUMIFS(INDEX($B$13:$CW$64,MATCH(AG$83,$A$13:$A$64,0),1):INDEX($B$13:$CW$64,MATCH(AG$83,$A$13:$A$64,0),100),$B78:$CW78,"="&amp;"X",$B$10:$CW$10,"="&amp;"N")</f>
        <v>0</v>
      </c>
      <c r="AH95">
        <f ca="1">SUMIFS(INDEX($B$13:$CW$64,MATCH(AH$83,$A$13:$A$64,0),1):INDEX($B$13:$CW$64,MATCH(AH$83,$A$13:$A$64,0),100),$B78:$CW78,"="&amp;"X",$B$10:$CW$10,"="&amp;"N")</f>
        <v>0</v>
      </c>
      <c r="AI95">
        <f ca="1">SUMIFS(INDEX($B$13:$CW$64,MATCH(AI$83,$A$13:$A$64,0),1):INDEX($B$13:$CW$64,MATCH(AI$83,$A$13:$A$64,0),100),$B78:$CW78,"="&amp;"X",$B$10:$CW$10,"="&amp;"N")</f>
        <v>0</v>
      </c>
      <c r="AJ95">
        <f ca="1">SUMIFS(INDEX($B$13:$CW$64,MATCH(AJ$83,$A$13:$A$64,0),1):INDEX($B$13:$CW$64,MATCH(AJ$83,$A$13:$A$64,0),100),$B78:$CW78,"="&amp;"X",$B$10:$CW$10,"="&amp;"N")</f>
        <v>0</v>
      </c>
      <c r="AK95">
        <f ca="1">SUMIFS(INDEX($B$13:$CW$64,MATCH(AK$83,$A$13:$A$64,0),1):INDEX($B$13:$CW$64,MATCH(AK$83,$A$13:$A$64,0),100),$B78:$CW78,"="&amp;"X",$B$10:$CW$10,"="&amp;"N")</f>
        <v>0</v>
      </c>
      <c r="AL95">
        <f ca="1">SUMIFS(INDEX($B$13:$CW$64,MATCH(AL$83,$A$13:$A$64,0),1):INDEX($B$13:$CW$64,MATCH(AL$83,$A$13:$A$64,0),100),$B78:$CW78,"="&amp;"X",$B$10:$CW$10,"="&amp;"N")</f>
        <v>0</v>
      </c>
      <c r="AM95">
        <f ca="1">SUMIFS(INDEX($B$13:$CW$64,MATCH(AM$83,$A$13:$A$64,0),1):INDEX($B$13:$CW$64,MATCH(AM$83,$A$13:$A$64,0),100),$B78:$CW78,"="&amp;"X",$B$10:$CW$10,"="&amp;"N")</f>
        <v>0</v>
      </c>
      <c r="AN95">
        <f ca="1">SUMIFS(INDEX($B$13:$CW$64,MATCH(AN$83,$A$13:$A$64,0),1):INDEX($B$13:$CW$64,MATCH(AN$83,$A$13:$A$64,0),100),$B78:$CW78,"="&amp;"X",$B$10:$CW$10,"="&amp;"N")</f>
        <v>0</v>
      </c>
      <c r="AO95">
        <f ca="1">SUMIFS(INDEX($B$13:$CW$64,MATCH(AO$83,$A$13:$A$64,0),1):INDEX($B$13:$CW$64,MATCH(AO$83,$A$13:$A$64,0),100),$B78:$CW78,"="&amp;"X",$B$10:$CW$10,"="&amp;"N")</f>
        <v>0</v>
      </c>
      <c r="AP95">
        <f ca="1">SUMIFS(INDEX($B$13:$CW$64,MATCH(AP$83,$A$13:$A$64,0),1):INDEX($B$13:$CW$64,MATCH(AP$83,$A$13:$A$64,0),100),$B78:$CW78,"="&amp;"X",$B$10:$CW$10,"="&amp;"N")</f>
        <v>0</v>
      </c>
      <c r="AQ95">
        <f ca="1">SUMIFS(INDEX($B$13:$CW$64,MATCH(AQ$83,$A$13:$A$64,0),1):INDEX($B$13:$CW$64,MATCH(AQ$83,$A$13:$A$64,0),100),$B78:$CW78,"="&amp;"X",$B$10:$CW$10,"="&amp;"N")</f>
        <v>0</v>
      </c>
      <c r="AR95">
        <f ca="1">SUMIFS(INDEX($B$13:$CW$64,MATCH(AR$83,$A$13:$A$64,0),1):INDEX($B$13:$CW$64,MATCH(AR$83,$A$13:$A$64,0),100),$B78:$CW78,"="&amp;"X",$B$10:$CW$10,"="&amp;"N")</f>
        <v>0</v>
      </c>
      <c r="AS95">
        <f ca="1">SUMIFS(INDEX($B$13:$CW$64,MATCH(AS$83,$A$13:$A$64,0),1):INDEX($B$13:$CW$64,MATCH(AS$83,$A$13:$A$64,0),100),$B78:$CW78,"="&amp;"X",$B$10:$CW$10,"="&amp;"N")</f>
        <v>0</v>
      </c>
      <c r="AT95">
        <f ca="1">SUMIFS(INDEX($B$13:$CW$64,MATCH(AT$83,$A$13:$A$64,0),1):INDEX($B$13:$CW$64,MATCH(AT$83,$A$13:$A$64,0),100),$B78:$CW78,"="&amp;"X",$B$10:$CW$10,"="&amp;"N")</f>
        <v>0</v>
      </c>
      <c r="AU95">
        <f ca="1">SUMIFS(INDEX($B$13:$CW$64,MATCH(AU$83,$A$13:$A$64,0),1):INDEX($B$13:$CW$64,MATCH(AU$83,$A$13:$A$64,0),100),$B78:$CW78,"="&amp;"X",$B$10:$CW$10,"="&amp;"N")</f>
        <v>0</v>
      </c>
      <c r="AV95">
        <f ca="1">SUMIFS(INDEX($B$13:$CW$64,MATCH(AV$83,$A$13:$A$64,0),1):INDEX($B$13:$CW$64,MATCH(AV$83,$A$13:$A$64,0),100),$B78:$CW78,"="&amp;"X",$B$10:$CW$10,"="&amp;"N")</f>
        <v>0</v>
      </c>
      <c r="AW95">
        <f ca="1">SUMIFS(INDEX($B$13:$CW$64,MATCH(AW$83,$A$13:$A$64,0),1):INDEX($B$13:$CW$64,MATCH(AW$83,$A$13:$A$64,0),100),$B78:$CW78,"="&amp;"X",$B$10:$CW$10,"="&amp;"N")</f>
        <v>0</v>
      </c>
      <c r="AX95">
        <f ca="1">SUMIFS(INDEX($B$13:$CW$64,MATCH(AX$83,$A$13:$A$64,0),1):INDEX($B$13:$CW$64,MATCH(AX$83,$A$13:$A$64,0),100),$B78:$CW78,"="&amp;"X",$B$10:$CW$10,"="&amp;"N")</f>
        <v>0</v>
      </c>
      <c r="AY95">
        <f ca="1">SUMIFS(INDEX($B$13:$CW$64,MATCH(AY$83,$A$13:$A$64,0),1):INDEX($B$13:$CW$64,MATCH(AY$83,$A$13:$A$64,0),100),$B78:$CW78,"="&amp;"X",$B$10:$CW$10,"="&amp;"N")</f>
        <v>0</v>
      </c>
      <c r="AZ95">
        <f ca="1">SUMIFS(INDEX($B$13:$CW$64,MATCH(AZ$83,$A$13:$A$64,0),1):INDEX($B$13:$CW$64,MATCH(AZ$83,$A$13:$A$64,0),100),$B78:$CW78,"="&amp;"X",$B$10:$CW$10,"="&amp;"N")</f>
        <v>0</v>
      </c>
      <c r="BA95">
        <f ca="1">SUMIFS(INDEX($B$13:$CW$64,MATCH(BA$83,$A$13:$A$64,0),1):INDEX($B$13:$CW$64,MATCH(BA$83,$A$13:$A$64,0),100),$B78:$CW78,"="&amp;"X",$B$10:$CW$10,"="&amp;"N")</f>
        <v>0</v>
      </c>
    </row>
    <row r="96" spans="1:101" x14ac:dyDescent="0.25">
      <c r="A96" s="2" t="str">
        <f>Setup!A32</f>
        <v>Caseload 13</v>
      </c>
      <c r="B96">
        <f ca="1">SUMIFS(INDEX($B$13:$CW$64,MATCH(B$83,$A$13:$A$64,0),1):INDEX($B$13:$CW$64,MATCH(B$83,$A$13:$A$64,0),100),$B79:$CW79,"="&amp;"X",$B$10:$CW$10,"="&amp;"N")</f>
        <v>0</v>
      </c>
      <c r="C96">
        <f ca="1">SUMIFS(INDEX($B$13:$CW$64,MATCH(C$83,$A$13:$A$64,0),1):INDEX($B$13:$CW$64,MATCH(C$83,$A$13:$A$64,0),100),$B79:$CW79,"="&amp;"X",$B$10:$CW$10,"="&amp;"N")</f>
        <v>0</v>
      </c>
      <c r="D96">
        <f ca="1">SUMIFS(INDEX($B$13:$CW$64,MATCH(D$83,$A$13:$A$64,0),1):INDEX($B$13:$CW$64,MATCH(D$83,$A$13:$A$64,0),100),$B79:$CW79,"="&amp;"X",$B$10:$CW$10,"="&amp;"N")</f>
        <v>0</v>
      </c>
      <c r="E96">
        <f ca="1">SUMIFS(INDEX($B$13:$CW$64,MATCH(E$83,$A$13:$A$64,0),1):INDEX($B$13:$CW$64,MATCH(E$83,$A$13:$A$64,0),100),$B79:$CW79,"="&amp;"X",$B$10:$CW$10,"="&amp;"N")</f>
        <v>0</v>
      </c>
      <c r="F96">
        <f ca="1">SUMIFS(INDEX($B$13:$CW$64,MATCH(F$83,$A$13:$A$64,0),1):INDEX($B$13:$CW$64,MATCH(F$83,$A$13:$A$64,0),100),$B79:$CW79,"="&amp;"X",$B$10:$CW$10,"="&amp;"N")</f>
        <v>0</v>
      </c>
      <c r="G96">
        <f ca="1">SUMIFS(INDEX($B$13:$CW$64,MATCH(G$83,$A$13:$A$64,0),1):INDEX($B$13:$CW$64,MATCH(G$83,$A$13:$A$64,0),100),$B79:$CW79,"="&amp;"X",$B$10:$CW$10,"="&amp;"N")</f>
        <v>0</v>
      </c>
      <c r="H96">
        <f ca="1">SUMIFS(INDEX($B$13:$CW$64,MATCH(H$83,$A$13:$A$64,0),1):INDEX($B$13:$CW$64,MATCH(H$83,$A$13:$A$64,0),100),$B79:$CW79,"="&amp;"X",$B$10:$CW$10,"="&amp;"N")</f>
        <v>0</v>
      </c>
      <c r="I96">
        <f ca="1">SUMIFS(INDEX($B$13:$CW$64,MATCH(I$83,$A$13:$A$64,0),1):INDEX($B$13:$CW$64,MATCH(I$83,$A$13:$A$64,0),100),$B79:$CW79,"="&amp;"X",$B$10:$CW$10,"="&amp;"N")</f>
        <v>0</v>
      </c>
      <c r="J96">
        <f ca="1">SUMIFS(INDEX($B$13:$CW$64,MATCH(J$83,$A$13:$A$64,0),1):INDEX($B$13:$CW$64,MATCH(J$83,$A$13:$A$64,0),100),$B79:$CW79,"="&amp;"X",$B$10:$CW$10,"="&amp;"N")</f>
        <v>0</v>
      </c>
      <c r="K96">
        <f ca="1">SUMIFS(INDEX($B$13:$CW$64,MATCH(K$83,$A$13:$A$64,0),1):INDEX($B$13:$CW$64,MATCH(K$83,$A$13:$A$64,0),100),$B79:$CW79,"="&amp;"X",$B$10:$CW$10,"="&amp;"N")</f>
        <v>0</v>
      </c>
      <c r="L96">
        <f ca="1">SUMIFS(INDEX($B$13:$CW$64,MATCH(L$83,$A$13:$A$64,0),1):INDEX($B$13:$CW$64,MATCH(L$83,$A$13:$A$64,0),100),$B79:$CW79,"="&amp;"X",$B$10:$CW$10,"="&amp;"N")</f>
        <v>0</v>
      </c>
      <c r="M96">
        <f ca="1">SUMIFS(INDEX($B$13:$CW$64,MATCH(M$83,$A$13:$A$64,0),1):INDEX($B$13:$CW$64,MATCH(M$83,$A$13:$A$64,0),100),$B79:$CW79,"="&amp;"X",$B$10:$CW$10,"="&amp;"N")</f>
        <v>0</v>
      </c>
      <c r="N96">
        <f ca="1">SUMIFS(INDEX($B$13:$CW$64,MATCH(N$83,$A$13:$A$64,0),1):INDEX($B$13:$CW$64,MATCH(N$83,$A$13:$A$64,0),100),$B79:$CW79,"="&amp;"X",$B$10:$CW$10,"="&amp;"N")</f>
        <v>0</v>
      </c>
      <c r="O96">
        <f ca="1">SUMIFS(INDEX($B$13:$CW$64,MATCH(O$83,$A$13:$A$64,0),1):INDEX($B$13:$CW$64,MATCH(O$83,$A$13:$A$64,0),100),$B79:$CW79,"="&amp;"X",$B$10:$CW$10,"="&amp;"N")</f>
        <v>0</v>
      </c>
      <c r="P96">
        <f ca="1">SUMIFS(INDEX($B$13:$CW$64,MATCH(P$83,$A$13:$A$64,0),1):INDEX($B$13:$CW$64,MATCH(P$83,$A$13:$A$64,0),100),$B79:$CW79,"="&amp;"X",$B$10:$CW$10,"="&amp;"N")</f>
        <v>0</v>
      </c>
      <c r="Q96">
        <f ca="1">SUMIFS(INDEX($B$13:$CW$64,MATCH(Q$83,$A$13:$A$64,0),1):INDEX($B$13:$CW$64,MATCH(Q$83,$A$13:$A$64,0),100),$B79:$CW79,"="&amp;"X",$B$10:$CW$10,"="&amp;"N")</f>
        <v>0</v>
      </c>
      <c r="R96">
        <f ca="1">SUMIFS(INDEX($B$13:$CW$64,MATCH(R$83,$A$13:$A$64,0),1):INDEX($B$13:$CW$64,MATCH(R$83,$A$13:$A$64,0),100),$B79:$CW79,"="&amp;"X",$B$10:$CW$10,"="&amp;"N")</f>
        <v>0</v>
      </c>
      <c r="S96">
        <f ca="1">SUMIFS(INDEX($B$13:$CW$64,MATCH(S$83,$A$13:$A$64,0),1):INDEX($B$13:$CW$64,MATCH(S$83,$A$13:$A$64,0),100),$B79:$CW79,"="&amp;"X",$B$10:$CW$10,"="&amp;"N")</f>
        <v>0</v>
      </c>
      <c r="T96">
        <f ca="1">SUMIFS(INDEX($B$13:$CW$64,MATCH(T$83,$A$13:$A$64,0),1):INDEX($B$13:$CW$64,MATCH(T$83,$A$13:$A$64,0),100),$B79:$CW79,"="&amp;"X",$B$10:$CW$10,"="&amp;"N")</f>
        <v>0</v>
      </c>
      <c r="U96">
        <f ca="1">SUMIFS(INDEX($B$13:$CW$64,MATCH(U$83,$A$13:$A$64,0),1):INDEX($B$13:$CW$64,MATCH(U$83,$A$13:$A$64,0),100),$B79:$CW79,"="&amp;"X",$B$10:$CW$10,"="&amp;"N")</f>
        <v>0</v>
      </c>
      <c r="V96">
        <f ca="1">SUMIFS(INDEX($B$13:$CW$64,MATCH(V$83,$A$13:$A$64,0),1):INDEX($B$13:$CW$64,MATCH(V$83,$A$13:$A$64,0),100),$B79:$CW79,"="&amp;"X",$B$10:$CW$10,"="&amp;"N")</f>
        <v>0</v>
      </c>
      <c r="W96">
        <f ca="1">SUMIFS(INDEX($B$13:$CW$64,MATCH(W$83,$A$13:$A$64,0),1):INDEX($B$13:$CW$64,MATCH(W$83,$A$13:$A$64,0),100),$B79:$CW79,"="&amp;"X",$B$10:$CW$10,"="&amp;"N")</f>
        <v>0</v>
      </c>
      <c r="X96">
        <f ca="1">SUMIFS(INDEX($B$13:$CW$64,MATCH(X$83,$A$13:$A$64,0),1):INDEX($B$13:$CW$64,MATCH(X$83,$A$13:$A$64,0),100),$B79:$CW79,"="&amp;"X",$B$10:$CW$10,"="&amp;"N")</f>
        <v>0</v>
      </c>
      <c r="Y96">
        <f ca="1">SUMIFS(INDEX($B$13:$CW$64,MATCH(Y$83,$A$13:$A$64,0),1):INDEX($B$13:$CW$64,MATCH(Y$83,$A$13:$A$64,0),100),$B79:$CW79,"="&amp;"X",$B$10:$CW$10,"="&amp;"N")</f>
        <v>0</v>
      </c>
      <c r="Z96">
        <f ca="1">SUMIFS(INDEX($B$13:$CW$64,MATCH(Z$83,$A$13:$A$64,0),1):INDEX($B$13:$CW$64,MATCH(Z$83,$A$13:$A$64,0),100),$B79:$CW79,"="&amp;"X",$B$10:$CW$10,"="&amp;"N")</f>
        <v>0</v>
      </c>
      <c r="AA96">
        <f ca="1">SUMIFS(INDEX($B$13:$CW$64,MATCH(AA$83,$A$13:$A$64,0),1):INDEX($B$13:$CW$64,MATCH(AA$83,$A$13:$A$64,0),100),$B79:$CW79,"="&amp;"X",$B$10:$CW$10,"="&amp;"N")</f>
        <v>0</v>
      </c>
      <c r="AB96">
        <f ca="1">SUMIFS(INDEX($B$13:$CW$64,MATCH(AB$83,$A$13:$A$64,0),1):INDEX($B$13:$CW$64,MATCH(AB$83,$A$13:$A$64,0),100),$B79:$CW79,"="&amp;"X",$B$10:$CW$10,"="&amp;"N")</f>
        <v>0</v>
      </c>
      <c r="AC96">
        <f ca="1">SUMIFS(INDEX($B$13:$CW$64,MATCH(AC$83,$A$13:$A$64,0),1):INDEX($B$13:$CW$64,MATCH(AC$83,$A$13:$A$64,0),100),$B79:$CW79,"="&amp;"X",$B$10:$CW$10,"="&amp;"N")</f>
        <v>0</v>
      </c>
      <c r="AD96">
        <f ca="1">SUMIFS(INDEX($B$13:$CW$64,MATCH(AD$83,$A$13:$A$64,0),1):INDEX($B$13:$CW$64,MATCH(AD$83,$A$13:$A$64,0),100),$B79:$CW79,"="&amp;"X",$B$10:$CW$10,"="&amp;"N")</f>
        <v>0</v>
      </c>
      <c r="AE96">
        <f ca="1">SUMIFS(INDEX($B$13:$CW$64,MATCH(AE$83,$A$13:$A$64,0),1):INDEX($B$13:$CW$64,MATCH(AE$83,$A$13:$A$64,0),100),$B79:$CW79,"="&amp;"X",$B$10:$CW$10,"="&amp;"N")</f>
        <v>0</v>
      </c>
      <c r="AF96">
        <f ca="1">SUMIFS(INDEX($B$13:$CW$64,MATCH(AF$83,$A$13:$A$64,0),1):INDEX($B$13:$CW$64,MATCH(AF$83,$A$13:$A$64,0),100),$B79:$CW79,"="&amp;"X",$B$10:$CW$10,"="&amp;"N")</f>
        <v>0</v>
      </c>
      <c r="AG96">
        <f ca="1">SUMIFS(INDEX($B$13:$CW$64,MATCH(AG$83,$A$13:$A$64,0),1):INDEX($B$13:$CW$64,MATCH(AG$83,$A$13:$A$64,0),100),$B79:$CW79,"="&amp;"X",$B$10:$CW$10,"="&amp;"N")</f>
        <v>0</v>
      </c>
      <c r="AH96">
        <f ca="1">SUMIFS(INDEX($B$13:$CW$64,MATCH(AH$83,$A$13:$A$64,0),1):INDEX($B$13:$CW$64,MATCH(AH$83,$A$13:$A$64,0),100),$B79:$CW79,"="&amp;"X",$B$10:$CW$10,"="&amp;"N")</f>
        <v>0</v>
      </c>
      <c r="AI96">
        <f ca="1">SUMIFS(INDEX($B$13:$CW$64,MATCH(AI$83,$A$13:$A$64,0),1):INDEX($B$13:$CW$64,MATCH(AI$83,$A$13:$A$64,0),100),$B79:$CW79,"="&amp;"X",$B$10:$CW$10,"="&amp;"N")</f>
        <v>0</v>
      </c>
      <c r="AJ96">
        <f ca="1">SUMIFS(INDEX($B$13:$CW$64,MATCH(AJ$83,$A$13:$A$64,0),1):INDEX($B$13:$CW$64,MATCH(AJ$83,$A$13:$A$64,0),100),$B79:$CW79,"="&amp;"X",$B$10:$CW$10,"="&amp;"N")</f>
        <v>0</v>
      </c>
      <c r="AK96">
        <f ca="1">SUMIFS(INDEX($B$13:$CW$64,MATCH(AK$83,$A$13:$A$64,0),1):INDEX($B$13:$CW$64,MATCH(AK$83,$A$13:$A$64,0),100),$B79:$CW79,"="&amp;"X",$B$10:$CW$10,"="&amp;"N")</f>
        <v>0</v>
      </c>
      <c r="AL96">
        <f ca="1">SUMIFS(INDEX($B$13:$CW$64,MATCH(AL$83,$A$13:$A$64,0),1):INDEX($B$13:$CW$64,MATCH(AL$83,$A$13:$A$64,0),100),$B79:$CW79,"="&amp;"X",$B$10:$CW$10,"="&amp;"N")</f>
        <v>0</v>
      </c>
      <c r="AM96">
        <f ca="1">SUMIFS(INDEX($B$13:$CW$64,MATCH(AM$83,$A$13:$A$64,0),1):INDEX($B$13:$CW$64,MATCH(AM$83,$A$13:$A$64,0),100),$B79:$CW79,"="&amp;"X",$B$10:$CW$10,"="&amp;"N")</f>
        <v>0</v>
      </c>
      <c r="AN96">
        <f ca="1">SUMIFS(INDEX($B$13:$CW$64,MATCH(AN$83,$A$13:$A$64,0),1):INDEX($B$13:$CW$64,MATCH(AN$83,$A$13:$A$64,0),100),$B79:$CW79,"="&amp;"X",$B$10:$CW$10,"="&amp;"N")</f>
        <v>0</v>
      </c>
      <c r="AO96">
        <f ca="1">SUMIFS(INDEX($B$13:$CW$64,MATCH(AO$83,$A$13:$A$64,0),1):INDEX($B$13:$CW$64,MATCH(AO$83,$A$13:$A$64,0),100),$B79:$CW79,"="&amp;"X",$B$10:$CW$10,"="&amp;"N")</f>
        <v>0</v>
      </c>
      <c r="AP96">
        <f ca="1">SUMIFS(INDEX($B$13:$CW$64,MATCH(AP$83,$A$13:$A$64,0),1):INDEX($B$13:$CW$64,MATCH(AP$83,$A$13:$A$64,0),100),$B79:$CW79,"="&amp;"X",$B$10:$CW$10,"="&amp;"N")</f>
        <v>0</v>
      </c>
      <c r="AQ96">
        <f ca="1">SUMIFS(INDEX($B$13:$CW$64,MATCH(AQ$83,$A$13:$A$64,0),1):INDEX($B$13:$CW$64,MATCH(AQ$83,$A$13:$A$64,0),100),$B79:$CW79,"="&amp;"X",$B$10:$CW$10,"="&amp;"N")</f>
        <v>0</v>
      </c>
      <c r="AR96">
        <f ca="1">SUMIFS(INDEX($B$13:$CW$64,MATCH(AR$83,$A$13:$A$64,0),1):INDEX($B$13:$CW$64,MATCH(AR$83,$A$13:$A$64,0),100),$B79:$CW79,"="&amp;"X",$B$10:$CW$10,"="&amp;"N")</f>
        <v>0</v>
      </c>
      <c r="AS96">
        <f ca="1">SUMIFS(INDEX($B$13:$CW$64,MATCH(AS$83,$A$13:$A$64,0),1):INDEX($B$13:$CW$64,MATCH(AS$83,$A$13:$A$64,0),100),$B79:$CW79,"="&amp;"X",$B$10:$CW$10,"="&amp;"N")</f>
        <v>0</v>
      </c>
      <c r="AT96">
        <f ca="1">SUMIFS(INDEX($B$13:$CW$64,MATCH(AT$83,$A$13:$A$64,0),1):INDEX($B$13:$CW$64,MATCH(AT$83,$A$13:$A$64,0),100),$B79:$CW79,"="&amp;"X",$B$10:$CW$10,"="&amp;"N")</f>
        <v>0</v>
      </c>
      <c r="AU96">
        <f ca="1">SUMIFS(INDEX($B$13:$CW$64,MATCH(AU$83,$A$13:$A$64,0),1):INDEX($B$13:$CW$64,MATCH(AU$83,$A$13:$A$64,0),100),$B79:$CW79,"="&amp;"X",$B$10:$CW$10,"="&amp;"N")</f>
        <v>0</v>
      </c>
      <c r="AV96">
        <f ca="1">SUMIFS(INDEX($B$13:$CW$64,MATCH(AV$83,$A$13:$A$64,0),1):INDEX($B$13:$CW$64,MATCH(AV$83,$A$13:$A$64,0),100),$B79:$CW79,"="&amp;"X",$B$10:$CW$10,"="&amp;"N")</f>
        <v>0</v>
      </c>
      <c r="AW96">
        <f ca="1">SUMIFS(INDEX($B$13:$CW$64,MATCH(AW$83,$A$13:$A$64,0),1):INDEX($B$13:$CW$64,MATCH(AW$83,$A$13:$A$64,0),100),$B79:$CW79,"="&amp;"X",$B$10:$CW$10,"="&amp;"N")</f>
        <v>0</v>
      </c>
      <c r="AX96">
        <f ca="1">SUMIFS(INDEX($B$13:$CW$64,MATCH(AX$83,$A$13:$A$64,0),1):INDEX($B$13:$CW$64,MATCH(AX$83,$A$13:$A$64,0),100),$B79:$CW79,"="&amp;"X",$B$10:$CW$10,"="&amp;"N")</f>
        <v>0</v>
      </c>
      <c r="AY96">
        <f ca="1">SUMIFS(INDEX($B$13:$CW$64,MATCH(AY$83,$A$13:$A$64,0),1):INDEX($B$13:$CW$64,MATCH(AY$83,$A$13:$A$64,0),100),$B79:$CW79,"="&amp;"X",$B$10:$CW$10,"="&amp;"N")</f>
        <v>0</v>
      </c>
      <c r="AZ96">
        <f ca="1">SUMIFS(INDEX($B$13:$CW$64,MATCH(AZ$83,$A$13:$A$64,0),1):INDEX($B$13:$CW$64,MATCH(AZ$83,$A$13:$A$64,0),100),$B79:$CW79,"="&amp;"X",$B$10:$CW$10,"="&amp;"N")</f>
        <v>0</v>
      </c>
      <c r="BA96">
        <f ca="1">SUMIFS(INDEX($B$13:$CW$64,MATCH(BA$83,$A$13:$A$64,0),1):INDEX($B$13:$CW$64,MATCH(BA$83,$A$13:$A$64,0),100),$B79:$CW79,"="&amp;"X",$B$10:$CW$10,"="&amp;"N")</f>
        <v>0</v>
      </c>
    </row>
    <row r="97" spans="1:53" x14ac:dyDescent="0.25">
      <c r="A97" s="2" t="str">
        <f>Setup!A33</f>
        <v>Caseload 14</v>
      </c>
      <c r="B97">
        <f ca="1">SUMIFS(INDEX($B$13:$CW$64,MATCH(B$83,$A$13:$A$64,0),1):INDEX($B$13:$CW$64,MATCH(B$83,$A$13:$A$64,0),100),$B80:$CW80,"="&amp;"X",$B$10:$CW$10,"="&amp;"N")</f>
        <v>0</v>
      </c>
      <c r="C97">
        <f ca="1">SUMIFS(INDEX($B$13:$CW$64,MATCH(C$83,$A$13:$A$64,0),1):INDEX($B$13:$CW$64,MATCH(C$83,$A$13:$A$64,0),100),$B80:$CW80,"="&amp;"X",$B$10:$CW$10,"="&amp;"N")</f>
        <v>0</v>
      </c>
      <c r="D97">
        <f ca="1">SUMIFS(INDEX($B$13:$CW$64,MATCH(D$83,$A$13:$A$64,0),1):INDEX($B$13:$CW$64,MATCH(D$83,$A$13:$A$64,0),100),$B80:$CW80,"="&amp;"X",$B$10:$CW$10,"="&amp;"N")</f>
        <v>0</v>
      </c>
      <c r="E97">
        <f ca="1">SUMIFS(INDEX($B$13:$CW$64,MATCH(E$83,$A$13:$A$64,0),1):INDEX($B$13:$CW$64,MATCH(E$83,$A$13:$A$64,0),100),$B80:$CW80,"="&amp;"X",$B$10:$CW$10,"="&amp;"N")</f>
        <v>0</v>
      </c>
      <c r="F97">
        <f ca="1">SUMIFS(INDEX($B$13:$CW$64,MATCH(F$83,$A$13:$A$64,0),1):INDEX($B$13:$CW$64,MATCH(F$83,$A$13:$A$64,0),100),$B80:$CW80,"="&amp;"X",$B$10:$CW$10,"="&amp;"N")</f>
        <v>0</v>
      </c>
      <c r="G97">
        <f ca="1">SUMIFS(INDEX($B$13:$CW$64,MATCH(G$83,$A$13:$A$64,0),1):INDEX($B$13:$CW$64,MATCH(G$83,$A$13:$A$64,0),100),$B80:$CW80,"="&amp;"X",$B$10:$CW$10,"="&amp;"N")</f>
        <v>0</v>
      </c>
      <c r="H97">
        <f ca="1">SUMIFS(INDEX($B$13:$CW$64,MATCH(H$83,$A$13:$A$64,0),1):INDEX($B$13:$CW$64,MATCH(H$83,$A$13:$A$64,0),100),$B80:$CW80,"="&amp;"X",$B$10:$CW$10,"="&amp;"N")</f>
        <v>0</v>
      </c>
      <c r="I97">
        <f ca="1">SUMIFS(INDEX($B$13:$CW$64,MATCH(I$83,$A$13:$A$64,0),1):INDEX($B$13:$CW$64,MATCH(I$83,$A$13:$A$64,0),100),$B80:$CW80,"="&amp;"X",$B$10:$CW$10,"="&amp;"N")</f>
        <v>0</v>
      </c>
      <c r="J97">
        <f ca="1">SUMIFS(INDEX($B$13:$CW$64,MATCH(J$83,$A$13:$A$64,0),1):INDEX($B$13:$CW$64,MATCH(J$83,$A$13:$A$64,0),100),$B80:$CW80,"="&amp;"X",$B$10:$CW$10,"="&amp;"N")</f>
        <v>0</v>
      </c>
      <c r="K97">
        <f ca="1">SUMIFS(INDEX($B$13:$CW$64,MATCH(K$83,$A$13:$A$64,0),1):INDEX($B$13:$CW$64,MATCH(K$83,$A$13:$A$64,0),100),$B80:$CW80,"="&amp;"X",$B$10:$CW$10,"="&amp;"N")</f>
        <v>0</v>
      </c>
      <c r="L97">
        <f ca="1">SUMIFS(INDEX($B$13:$CW$64,MATCH(L$83,$A$13:$A$64,0),1):INDEX($B$13:$CW$64,MATCH(L$83,$A$13:$A$64,0),100),$B80:$CW80,"="&amp;"X",$B$10:$CW$10,"="&amp;"N")</f>
        <v>0</v>
      </c>
      <c r="M97">
        <f ca="1">SUMIFS(INDEX($B$13:$CW$64,MATCH(M$83,$A$13:$A$64,0),1):INDEX($B$13:$CW$64,MATCH(M$83,$A$13:$A$64,0),100),$B80:$CW80,"="&amp;"X",$B$10:$CW$10,"="&amp;"N")</f>
        <v>0</v>
      </c>
      <c r="N97">
        <f ca="1">SUMIFS(INDEX($B$13:$CW$64,MATCH(N$83,$A$13:$A$64,0),1):INDEX($B$13:$CW$64,MATCH(N$83,$A$13:$A$64,0),100),$B80:$CW80,"="&amp;"X",$B$10:$CW$10,"="&amp;"N")</f>
        <v>0</v>
      </c>
      <c r="O97">
        <f ca="1">SUMIFS(INDEX($B$13:$CW$64,MATCH(O$83,$A$13:$A$64,0),1):INDEX($B$13:$CW$64,MATCH(O$83,$A$13:$A$64,0),100),$B80:$CW80,"="&amp;"X",$B$10:$CW$10,"="&amp;"N")</f>
        <v>0</v>
      </c>
      <c r="P97">
        <f ca="1">SUMIFS(INDEX($B$13:$CW$64,MATCH(P$83,$A$13:$A$64,0),1):INDEX($B$13:$CW$64,MATCH(P$83,$A$13:$A$64,0),100),$B80:$CW80,"="&amp;"X",$B$10:$CW$10,"="&amp;"N")</f>
        <v>0</v>
      </c>
      <c r="Q97">
        <f ca="1">SUMIFS(INDEX($B$13:$CW$64,MATCH(Q$83,$A$13:$A$64,0),1):INDEX($B$13:$CW$64,MATCH(Q$83,$A$13:$A$64,0),100),$B80:$CW80,"="&amp;"X",$B$10:$CW$10,"="&amp;"N")</f>
        <v>0</v>
      </c>
      <c r="R97">
        <f ca="1">SUMIFS(INDEX($B$13:$CW$64,MATCH(R$83,$A$13:$A$64,0),1):INDEX($B$13:$CW$64,MATCH(R$83,$A$13:$A$64,0),100),$B80:$CW80,"="&amp;"X",$B$10:$CW$10,"="&amp;"N")</f>
        <v>0</v>
      </c>
      <c r="S97">
        <f ca="1">SUMIFS(INDEX($B$13:$CW$64,MATCH(S$83,$A$13:$A$64,0),1):INDEX($B$13:$CW$64,MATCH(S$83,$A$13:$A$64,0),100),$B80:$CW80,"="&amp;"X",$B$10:$CW$10,"="&amp;"N")</f>
        <v>0</v>
      </c>
      <c r="T97">
        <f ca="1">SUMIFS(INDEX($B$13:$CW$64,MATCH(T$83,$A$13:$A$64,0),1):INDEX($B$13:$CW$64,MATCH(T$83,$A$13:$A$64,0),100),$B80:$CW80,"="&amp;"X",$B$10:$CW$10,"="&amp;"N")</f>
        <v>0</v>
      </c>
      <c r="U97">
        <f ca="1">SUMIFS(INDEX($B$13:$CW$64,MATCH(U$83,$A$13:$A$64,0),1):INDEX($B$13:$CW$64,MATCH(U$83,$A$13:$A$64,0),100),$B80:$CW80,"="&amp;"X",$B$10:$CW$10,"="&amp;"N")</f>
        <v>0</v>
      </c>
      <c r="V97">
        <f ca="1">SUMIFS(INDEX($B$13:$CW$64,MATCH(V$83,$A$13:$A$64,0),1):INDEX($B$13:$CW$64,MATCH(V$83,$A$13:$A$64,0),100),$B80:$CW80,"="&amp;"X",$B$10:$CW$10,"="&amp;"N")</f>
        <v>0</v>
      </c>
      <c r="W97">
        <f ca="1">SUMIFS(INDEX($B$13:$CW$64,MATCH(W$83,$A$13:$A$64,0),1):INDEX($B$13:$CW$64,MATCH(W$83,$A$13:$A$64,0),100),$B80:$CW80,"="&amp;"X",$B$10:$CW$10,"="&amp;"N")</f>
        <v>0</v>
      </c>
      <c r="X97">
        <f ca="1">SUMIFS(INDEX($B$13:$CW$64,MATCH(X$83,$A$13:$A$64,0),1):INDEX($B$13:$CW$64,MATCH(X$83,$A$13:$A$64,0),100),$B80:$CW80,"="&amp;"X",$B$10:$CW$10,"="&amp;"N")</f>
        <v>0</v>
      </c>
      <c r="Y97">
        <f ca="1">SUMIFS(INDEX($B$13:$CW$64,MATCH(Y$83,$A$13:$A$64,0),1):INDEX($B$13:$CW$64,MATCH(Y$83,$A$13:$A$64,0),100),$B80:$CW80,"="&amp;"X",$B$10:$CW$10,"="&amp;"N")</f>
        <v>0</v>
      </c>
      <c r="Z97">
        <f ca="1">SUMIFS(INDEX($B$13:$CW$64,MATCH(Z$83,$A$13:$A$64,0),1):INDEX($B$13:$CW$64,MATCH(Z$83,$A$13:$A$64,0),100),$B80:$CW80,"="&amp;"X",$B$10:$CW$10,"="&amp;"N")</f>
        <v>0</v>
      </c>
      <c r="AA97">
        <f ca="1">SUMIFS(INDEX($B$13:$CW$64,MATCH(AA$83,$A$13:$A$64,0),1):INDEX($B$13:$CW$64,MATCH(AA$83,$A$13:$A$64,0),100),$B80:$CW80,"="&amp;"X",$B$10:$CW$10,"="&amp;"N")</f>
        <v>0</v>
      </c>
      <c r="AB97">
        <f ca="1">SUMIFS(INDEX($B$13:$CW$64,MATCH(AB$83,$A$13:$A$64,0),1):INDEX($B$13:$CW$64,MATCH(AB$83,$A$13:$A$64,0),100),$B80:$CW80,"="&amp;"X",$B$10:$CW$10,"="&amp;"N")</f>
        <v>0</v>
      </c>
      <c r="AC97">
        <f ca="1">SUMIFS(INDEX($B$13:$CW$64,MATCH(AC$83,$A$13:$A$64,0),1):INDEX($B$13:$CW$64,MATCH(AC$83,$A$13:$A$64,0),100),$B80:$CW80,"="&amp;"X",$B$10:$CW$10,"="&amp;"N")</f>
        <v>0</v>
      </c>
      <c r="AD97">
        <f ca="1">SUMIFS(INDEX($B$13:$CW$64,MATCH(AD$83,$A$13:$A$64,0),1):INDEX($B$13:$CW$64,MATCH(AD$83,$A$13:$A$64,0),100),$B80:$CW80,"="&amp;"X",$B$10:$CW$10,"="&amp;"N")</f>
        <v>0</v>
      </c>
      <c r="AE97">
        <f ca="1">SUMIFS(INDEX($B$13:$CW$64,MATCH(AE$83,$A$13:$A$64,0),1):INDEX($B$13:$CW$64,MATCH(AE$83,$A$13:$A$64,0),100),$B80:$CW80,"="&amp;"X",$B$10:$CW$10,"="&amp;"N")</f>
        <v>0</v>
      </c>
      <c r="AF97">
        <f ca="1">SUMIFS(INDEX($B$13:$CW$64,MATCH(AF$83,$A$13:$A$64,0),1):INDEX($B$13:$CW$64,MATCH(AF$83,$A$13:$A$64,0),100),$B80:$CW80,"="&amp;"X",$B$10:$CW$10,"="&amp;"N")</f>
        <v>0</v>
      </c>
      <c r="AG97">
        <f ca="1">SUMIFS(INDEX($B$13:$CW$64,MATCH(AG$83,$A$13:$A$64,0),1):INDEX($B$13:$CW$64,MATCH(AG$83,$A$13:$A$64,0),100),$B80:$CW80,"="&amp;"X",$B$10:$CW$10,"="&amp;"N")</f>
        <v>0</v>
      </c>
      <c r="AH97">
        <f ca="1">SUMIFS(INDEX($B$13:$CW$64,MATCH(AH$83,$A$13:$A$64,0),1):INDEX($B$13:$CW$64,MATCH(AH$83,$A$13:$A$64,0),100),$B80:$CW80,"="&amp;"X",$B$10:$CW$10,"="&amp;"N")</f>
        <v>0</v>
      </c>
      <c r="AI97">
        <f ca="1">SUMIFS(INDEX($B$13:$CW$64,MATCH(AI$83,$A$13:$A$64,0),1):INDEX($B$13:$CW$64,MATCH(AI$83,$A$13:$A$64,0),100),$B80:$CW80,"="&amp;"X",$B$10:$CW$10,"="&amp;"N")</f>
        <v>0</v>
      </c>
      <c r="AJ97">
        <f ca="1">SUMIFS(INDEX($B$13:$CW$64,MATCH(AJ$83,$A$13:$A$64,0),1):INDEX($B$13:$CW$64,MATCH(AJ$83,$A$13:$A$64,0),100),$B80:$CW80,"="&amp;"X",$B$10:$CW$10,"="&amp;"N")</f>
        <v>0</v>
      </c>
      <c r="AK97">
        <f ca="1">SUMIFS(INDEX($B$13:$CW$64,MATCH(AK$83,$A$13:$A$64,0),1):INDEX($B$13:$CW$64,MATCH(AK$83,$A$13:$A$64,0),100),$B80:$CW80,"="&amp;"X",$B$10:$CW$10,"="&amp;"N")</f>
        <v>0</v>
      </c>
      <c r="AL97">
        <f ca="1">SUMIFS(INDEX($B$13:$CW$64,MATCH(AL$83,$A$13:$A$64,0),1):INDEX($B$13:$CW$64,MATCH(AL$83,$A$13:$A$64,0),100),$B80:$CW80,"="&amp;"X",$B$10:$CW$10,"="&amp;"N")</f>
        <v>0</v>
      </c>
      <c r="AM97">
        <f ca="1">SUMIFS(INDEX($B$13:$CW$64,MATCH(AM$83,$A$13:$A$64,0),1):INDEX($B$13:$CW$64,MATCH(AM$83,$A$13:$A$64,0),100),$B80:$CW80,"="&amp;"X",$B$10:$CW$10,"="&amp;"N")</f>
        <v>0</v>
      </c>
      <c r="AN97">
        <f ca="1">SUMIFS(INDEX($B$13:$CW$64,MATCH(AN$83,$A$13:$A$64,0),1):INDEX($B$13:$CW$64,MATCH(AN$83,$A$13:$A$64,0),100),$B80:$CW80,"="&amp;"X",$B$10:$CW$10,"="&amp;"N")</f>
        <v>0</v>
      </c>
      <c r="AO97">
        <f ca="1">SUMIFS(INDEX($B$13:$CW$64,MATCH(AO$83,$A$13:$A$64,0),1):INDEX($B$13:$CW$64,MATCH(AO$83,$A$13:$A$64,0),100),$B80:$CW80,"="&amp;"X",$B$10:$CW$10,"="&amp;"N")</f>
        <v>0</v>
      </c>
      <c r="AP97">
        <f ca="1">SUMIFS(INDEX($B$13:$CW$64,MATCH(AP$83,$A$13:$A$64,0),1):INDEX($B$13:$CW$64,MATCH(AP$83,$A$13:$A$64,0),100),$B80:$CW80,"="&amp;"X",$B$10:$CW$10,"="&amp;"N")</f>
        <v>0</v>
      </c>
      <c r="AQ97">
        <f ca="1">SUMIFS(INDEX($B$13:$CW$64,MATCH(AQ$83,$A$13:$A$64,0),1):INDEX($B$13:$CW$64,MATCH(AQ$83,$A$13:$A$64,0),100),$B80:$CW80,"="&amp;"X",$B$10:$CW$10,"="&amp;"N")</f>
        <v>0</v>
      </c>
      <c r="AR97">
        <f ca="1">SUMIFS(INDEX($B$13:$CW$64,MATCH(AR$83,$A$13:$A$64,0),1):INDEX($B$13:$CW$64,MATCH(AR$83,$A$13:$A$64,0),100),$B80:$CW80,"="&amp;"X",$B$10:$CW$10,"="&amp;"N")</f>
        <v>0</v>
      </c>
      <c r="AS97">
        <f ca="1">SUMIFS(INDEX($B$13:$CW$64,MATCH(AS$83,$A$13:$A$64,0),1):INDEX($B$13:$CW$64,MATCH(AS$83,$A$13:$A$64,0),100),$B80:$CW80,"="&amp;"X",$B$10:$CW$10,"="&amp;"N")</f>
        <v>0</v>
      </c>
      <c r="AT97">
        <f ca="1">SUMIFS(INDEX($B$13:$CW$64,MATCH(AT$83,$A$13:$A$64,0),1):INDEX($B$13:$CW$64,MATCH(AT$83,$A$13:$A$64,0),100),$B80:$CW80,"="&amp;"X",$B$10:$CW$10,"="&amp;"N")</f>
        <v>0</v>
      </c>
      <c r="AU97">
        <f ca="1">SUMIFS(INDEX($B$13:$CW$64,MATCH(AU$83,$A$13:$A$64,0),1):INDEX($B$13:$CW$64,MATCH(AU$83,$A$13:$A$64,0),100),$B80:$CW80,"="&amp;"X",$B$10:$CW$10,"="&amp;"N")</f>
        <v>0</v>
      </c>
      <c r="AV97">
        <f ca="1">SUMIFS(INDEX($B$13:$CW$64,MATCH(AV$83,$A$13:$A$64,0),1):INDEX($B$13:$CW$64,MATCH(AV$83,$A$13:$A$64,0),100),$B80:$CW80,"="&amp;"X",$B$10:$CW$10,"="&amp;"N")</f>
        <v>0</v>
      </c>
      <c r="AW97">
        <f ca="1">SUMIFS(INDEX($B$13:$CW$64,MATCH(AW$83,$A$13:$A$64,0),1):INDEX($B$13:$CW$64,MATCH(AW$83,$A$13:$A$64,0),100),$B80:$CW80,"="&amp;"X",$B$10:$CW$10,"="&amp;"N")</f>
        <v>0</v>
      </c>
      <c r="AX97">
        <f ca="1">SUMIFS(INDEX($B$13:$CW$64,MATCH(AX$83,$A$13:$A$64,0),1):INDEX($B$13:$CW$64,MATCH(AX$83,$A$13:$A$64,0),100),$B80:$CW80,"="&amp;"X",$B$10:$CW$10,"="&amp;"N")</f>
        <v>0</v>
      </c>
      <c r="AY97">
        <f ca="1">SUMIFS(INDEX($B$13:$CW$64,MATCH(AY$83,$A$13:$A$64,0),1):INDEX($B$13:$CW$64,MATCH(AY$83,$A$13:$A$64,0),100),$B80:$CW80,"="&amp;"X",$B$10:$CW$10,"="&amp;"N")</f>
        <v>0</v>
      </c>
      <c r="AZ97">
        <f ca="1">SUMIFS(INDEX($B$13:$CW$64,MATCH(AZ$83,$A$13:$A$64,0),1):INDEX($B$13:$CW$64,MATCH(AZ$83,$A$13:$A$64,0),100),$B80:$CW80,"="&amp;"X",$B$10:$CW$10,"="&amp;"N")</f>
        <v>0</v>
      </c>
      <c r="BA97">
        <f ca="1">SUMIFS(INDEX($B$13:$CW$64,MATCH(BA$83,$A$13:$A$64,0),1):INDEX($B$13:$CW$64,MATCH(BA$83,$A$13:$A$64,0),100),$B80:$CW80,"="&amp;"X",$B$10:$CW$10,"="&amp;"N")</f>
        <v>0</v>
      </c>
    </row>
    <row r="98" spans="1:53" x14ac:dyDescent="0.25">
      <c r="A98" s="2" t="str">
        <f>Setup!A34</f>
        <v>Caseload 15</v>
      </c>
      <c r="B98">
        <f ca="1">SUMIFS(INDEX($B$13:$CW$64,MATCH(B$83,$A$13:$A$64,0),1):INDEX($B$13:$CW$64,MATCH(B$83,$A$13:$A$64,0),100),$B81:$CW81,"="&amp;"X",$B$10:$CW$10,"="&amp;"N")</f>
        <v>0</v>
      </c>
      <c r="C98">
        <f ca="1">SUMIFS(INDEX($B$13:$CW$64,MATCH(C$83,$A$13:$A$64,0),1):INDEX($B$13:$CW$64,MATCH(C$83,$A$13:$A$64,0),100),$B81:$CW81,"="&amp;"X",$B$10:$CW$10,"="&amp;"N")</f>
        <v>0</v>
      </c>
      <c r="D98">
        <f ca="1">SUMIFS(INDEX($B$13:$CW$64,MATCH(D$83,$A$13:$A$64,0),1):INDEX($B$13:$CW$64,MATCH(D$83,$A$13:$A$64,0),100),$B81:$CW81,"="&amp;"X",$B$10:$CW$10,"="&amp;"N")</f>
        <v>0</v>
      </c>
      <c r="E98">
        <f ca="1">SUMIFS(INDEX($B$13:$CW$64,MATCH(E$83,$A$13:$A$64,0),1):INDEX($B$13:$CW$64,MATCH(E$83,$A$13:$A$64,0),100),$B81:$CW81,"="&amp;"X",$B$10:$CW$10,"="&amp;"N")</f>
        <v>0</v>
      </c>
      <c r="F98">
        <f ca="1">SUMIFS(INDEX($B$13:$CW$64,MATCH(F$83,$A$13:$A$64,0),1):INDEX($B$13:$CW$64,MATCH(F$83,$A$13:$A$64,0),100),$B81:$CW81,"="&amp;"X",$B$10:$CW$10,"="&amp;"N")</f>
        <v>0</v>
      </c>
      <c r="G98">
        <f ca="1">SUMIFS(INDEX($B$13:$CW$64,MATCH(G$83,$A$13:$A$64,0),1):INDEX($B$13:$CW$64,MATCH(G$83,$A$13:$A$64,0),100),$B81:$CW81,"="&amp;"X",$B$10:$CW$10,"="&amp;"N")</f>
        <v>0</v>
      </c>
      <c r="H98">
        <f ca="1">SUMIFS(INDEX($B$13:$CW$64,MATCH(H$83,$A$13:$A$64,0),1):INDEX($B$13:$CW$64,MATCH(H$83,$A$13:$A$64,0),100),$B81:$CW81,"="&amp;"X",$B$10:$CW$10,"="&amp;"N")</f>
        <v>0</v>
      </c>
      <c r="I98">
        <f ca="1">SUMIFS(INDEX($B$13:$CW$64,MATCH(I$83,$A$13:$A$64,0),1):INDEX($B$13:$CW$64,MATCH(I$83,$A$13:$A$64,0),100),$B81:$CW81,"="&amp;"X",$B$10:$CW$10,"="&amp;"N")</f>
        <v>0</v>
      </c>
      <c r="J98">
        <f ca="1">SUMIFS(INDEX($B$13:$CW$64,MATCH(J$83,$A$13:$A$64,0),1):INDEX($B$13:$CW$64,MATCH(J$83,$A$13:$A$64,0),100),$B81:$CW81,"="&amp;"X",$B$10:$CW$10,"="&amp;"N")</f>
        <v>0</v>
      </c>
      <c r="K98">
        <f ca="1">SUMIFS(INDEX($B$13:$CW$64,MATCH(K$83,$A$13:$A$64,0),1):INDEX($B$13:$CW$64,MATCH(K$83,$A$13:$A$64,0),100),$B81:$CW81,"="&amp;"X",$B$10:$CW$10,"="&amp;"N")</f>
        <v>0</v>
      </c>
      <c r="L98">
        <f ca="1">SUMIFS(INDEX($B$13:$CW$64,MATCH(L$83,$A$13:$A$64,0),1):INDEX($B$13:$CW$64,MATCH(L$83,$A$13:$A$64,0),100),$B81:$CW81,"="&amp;"X",$B$10:$CW$10,"="&amp;"N")</f>
        <v>0</v>
      </c>
      <c r="M98">
        <f ca="1">SUMIFS(INDEX($B$13:$CW$64,MATCH(M$83,$A$13:$A$64,0),1):INDEX($B$13:$CW$64,MATCH(M$83,$A$13:$A$64,0),100),$B81:$CW81,"="&amp;"X",$B$10:$CW$10,"="&amp;"N")</f>
        <v>0</v>
      </c>
      <c r="N98">
        <f ca="1">SUMIFS(INDEX($B$13:$CW$64,MATCH(N$83,$A$13:$A$64,0),1):INDEX($B$13:$CW$64,MATCH(N$83,$A$13:$A$64,0),100),$B81:$CW81,"="&amp;"X",$B$10:$CW$10,"="&amp;"N")</f>
        <v>0</v>
      </c>
      <c r="O98">
        <f ca="1">SUMIFS(INDEX($B$13:$CW$64,MATCH(O$83,$A$13:$A$64,0),1):INDEX($B$13:$CW$64,MATCH(O$83,$A$13:$A$64,0),100),$B81:$CW81,"="&amp;"X",$B$10:$CW$10,"="&amp;"N")</f>
        <v>0</v>
      </c>
      <c r="P98">
        <f ca="1">SUMIFS(INDEX($B$13:$CW$64,MATCH(P$83,$A$13:$A$64,0),1):INDEX($B$13:$CW$64,MATCH(P$83,$A$13:$A$64,0),100),$B81:$CW81,"="&amp;"X",$B$10:$CW$10,"="&amp;"N")</f>
        <v>0</v>
      </c>
      <c r="Q98">
        <f ca="1">SUMIFS(INDEX($B$13:$CW$64,MATCH(Q$83,$A$13:$A$64,0),1):INDEX($B$13:$CW$64,MATCH(Q$83,$A$13:$A$64,0),100),$B81:$CW81,"="&amp;"X",$B$10:$CW$10,"="&amp;"N")</f>
        <v>0</v>
      </c>
      <c r="R98">
        <f ca="1">SUMIFS(INDEX($B$13:$CW$64,MATCH(R$83,$A$13:$A$64,0),1):INDEX($B$13:$CW$64,MATCH(R$83,$A$13:$A$64,0),100),$B81:$CW81,"="&amp;"X",$B$10:$CW$10,"="&amp;"N")</f>
        <v>0</v>
      </c>
      <c r="S98">
        <f ca="1">SUMIFS(INDEX($B$13:$CW$64,MATCH(S$83,$A$13:$A$64,0),1):INDEX($B$13:$CW$64,MATCH(S$83,$A$13:$A$64,0),100),$B81:$CW81,"="&amp;"X",$B$10:$CW$10,"="&amp;"N")</f>
        <v>0</v>
      </c>
      <c r="T98">
        <f ca="1">SUMIFS(INDEX($B$13:$CW$64,MATCH(T$83,$A$13:$A$64,0),1):INDEX($B$13:$CW$64,MATCH(T$83,$A$13:$A$64,0),100),$B81:$CW81,"="&amp;"X",$B$10:$CW$10,"="&amp;"N")</f>
        <v>0</v>
      </c>
      <c r="U98">
        <f ca="1">SUMIFS(INDEX($B$13:$CW$64,MATCH(U$83,$A$13:$A$64,0),1):INDEX($B$13:$CW$64,MATCH(U$83,$A$13:$A$64,0),100),$B81:$CW81,"="&amp;"X",$B$10:$CW$10,"="&amp;"N")</f>
        <v>0</v>
      </c>
      <c r="V98">
        <f ca="1">SUMIFS(INDEX($B$13:$CW$64,MATCH(V$83,$A$13:$A$64,0),1):INDEX($B$13:$CW$64,MATCH(V$83,$A$13:$A$64,0),100),$B81:$CW81,"="&amp;"X",$B$10:$CW$10,"="&amp;"N")</f>
        <v>0</v>
      </c>
      <c r="W98">
        <f ca="1">SUMIFS(INDEX($B$13:$CW$64,MATCH(W$83,$A$13:$A$64,0),1):INDEX($B$13:$CW$64,MATCH(W$83,$A$13:$A$64,0),100),$B81:$CW81,"="&amp;"X",$B$10:$CW$10,"="&amp;"N")</f>
        <v>0</v>
      </c>
      <c r="X98">
        <f ca="1">SUMIFS(INDEX($B$13:$CW$64,MATCH(X$83,$A$13:$A$64,0),1):INDEX($B$13:$CW$64,MATCH(X$83,$A$13:$A$64,0),100),$B81:$CW81,"="&amp;"X",$B$10:$CW$10,"="&amp;"N")</f>
        <v>0</v>
      </c>
      <c r="Y98">
        <f ca="1">SUMIFS(INDEX($B$13:$CW$64,MATCH(Y$83,$A$13:$A$64,0),1):INDEX($B$13:$CW$64,MATCH(Y$83,$A$13:$A$64,0),100),$B81:$CW81,"="&amp;"X",$B$10:$CW$10,"="&amp;"N")</f>
        <v>0</v>
      </c>
      <c r="Z98">
        <f ca="1">SUMIFS(INDEX($B$13:$CW$64,MATCH(Z$83,$A$13:$A$64,0),1):INDEX($B$13:$CW$64,MATCH(Z$83,$A$13:$A$64,0),100),$B81:$CW81,"="&amp;"X",$B$10:$CW$10,"="&amp;"N")</f>
        <v>0</v>
      </c>
      <c r="AA98">
        <f ca="1">SUMIFS(INDEX($B$13:$CW$64,MATCH(AA$83,$A$13:$A$64,0),1):INDEX($B$13:$CW$64,MATCH(AA$83,$A$13:$A$64,0),100),$B81:$CW81,"="&amp;"X",$B$10:$CW$10,"="&amp;"N")</f>
        <v>0</v>
      </c>
      <c r="AB98">
        <f ca="1">SUMIFS(INDEX($B$13:$CW$64,MATCH(AB$83,$A$13:$A$64,0),1):INDEX($B$13:$CW$64,MATCH(AB$83,$A$13:$A$64,0),100),$B81:$CW81,"="&amp;"X",$B$10:$CW$10,"="&amp;"N")</f>
        <v>0</v>
      </c>
      <c r="AC98">
        <f ca="1">SUMIFS(INDEX($B$13:$CW$64,MATCH(AC$83,$A$13:$A$64,0),1):INDEX($B$13:$CW$64,MATCH(AC$83,$A$13:$A$64,0),100),$B81:$CW81,"="&amp;"X",$B$10:$CW$10,"="&amp;"N")</f>
        <v>0</v>
      </c>
      <c r="AD98">
        <f ca="1">SUMIFS(INDEX($B$13:$CW$64,MATCH(AD$83,$A$13:$A$64,0),1):INDEX($B$13:$CW$64,MATCH(AD$83,$A$13:$A$64,0),100),$B81:$CW81,"="&amp;"X",$B$10:$CW$10,"="&amp;"N")</f>
        <v>0</v>
      </c>
      <c r="AE98">
        <f ca="1">SUMIFS(INDEX($B$13:$CW$64,MATCH(AE$83,$A$13:$A$64,0),1):INDEX($B$13:$CW$64,MATCH(AE$83,$A$13:$A$64,0),100),$B81:$CW81,"="&amp;"X",$B$10:$CW$10,"="&amp;"N")</f>
        <v>0</v>
      </c>
      <c r="AF98">
        <f ca="1">SUMIFS(INDEX($B$13:$CW$64,MATCH(AF$83,$A$13:$A$64,0),1):INDEX($B$13:$CW$64,MATCH(AF$83,$A$13:$A$64,0),100),$B81:$CW81,"="&amp;"X",$B$10:$CW$10,"="&amp;"N")</f>
        <v>0</v>
      </c>
      <c r="AG98">
        <f ca="1">SUMIFS(INDEX($B$13:$CW$64,MATCH(AG$83,$A$13:$A$64,0),1):INDEX($B$13:$CW$64,MATCH(AG$83,$A$13:$A$64,0),100),$B81:$CW81,"="&amp;"X",$B$10:$CW$10,"="&amp;"N")</f>
        <v>0</v>
      </c>
      <c r="AH98">
        <f ca="1">SUMIFS(INDEX($B$13:$CW$64,MATCH(AH$83,$A$13:$A$64,0),1):INDEX($B$13:$CW$64,MATCH(AH$83,$A$13:$A$64,0),100),$B81:$CW81,"="&amp;"X",$B$10:$CW$10,"="&amp;"N")</f>
        <v>0</v>
      </c>
      <c r="AI98">
        <f ca="1">SUMIFS(INDEX($B$13:$CW$64,MATCH(AI$83,$A$13:$A$64,0),1):INDEX($B$13:$CW$64,MATCH(AI$83,$A$13:$A$64,0),100),$B81:$CW81,"="&amp;"X",$B$10:$CW$10,"="&amp;"N")</f>
        <v>0</v>
      </c>
      <c r="AJ98">
        <f ca="1">SUMIFS(INDEX($B$13:$CW$64,MATCH(AJ$83,$A$13:$A$64,0),1):INDEX($B$13:$CW$64,MATCH(AJ$83,$A$13:$A$64,0),100),$B81:$CW81,"="&amp;"X",$B$10:$CW$10,"="&amp;"N")</f>
        <v>0</v>
      </c>
      <c r="AK98">
        <f ca="1">SUMIFS(INDEX($B$13:$CW$64,MATCH(AK$83,$A$13:$A$64,0),1):INDEX($B$13:$CW$64,MATCH(AK$83,$A$13:$A$64,0),100),$B81:$CW81,"="&amp;"X",$B$10:$CW$10,"="&amp;"N")</f>
        <v>0</v>
      </c>
      <c r="AL98">
        <f ca="1">SUMIFS(INDEX($B$13:$CW$64,MATCH(AL$83,$A$13:$A$64,0),1):INDEX($B$13:$CW$64,MATCH(AL$83,$A$13:$A$64,0),100),$B81:$CW81,"="&amp;"X",$B$10:$CW$10,"="&amp;"N")</f>
        <v>0</v>
      </c>
      <c r="AM98">
        <f ca="1">SUMIFS(INDEX($B$13:$CW$64,MATCH(AM$83,$A$13:$A$64,0),1):INDEX($B$13:$CW$64,MATCH(AM$83,$A$13:$A$64,0),100),$B81:$CW81,"="&amp;"X",$B$10:$CW$10,"="&amp;"N")</f>
        <v>0</v>
      </c>
      <c r="AN98">
        <f ca="1">SUMIFS(INDEX($B$13:$CW$64,MATCH(AN$83,$A$13:$A$64,0),1):INDEX($B$13:$CW$64,MATCH(AN$83,$A$13:$A$64,0),100),$B81:$CW81,"="&amp;"X",$B$10:$CW$10,"="&amp;"N")</f>
        <v>0</v>
      </c>
      <c r="AO98">
        <f ca="1">SUMIFS(INDEX($B$13:$CW$64,MATCH(AO$83,$A$13:$A$64,0),1):INDEX($B$13:$CW$64,MATCH(AO$83,$A$13:$A$64,0),100),$B81:$CW81,"="&amp;"X",$B$10:$CW$10,"="&amp;"N")</f>
        <v>0</v>
      </c>
      <c r="AP98">
        <f ca="1">SUMIFS(INDEX($B$13:$CW$64,MATCH(AP$83,$A$13:$A$64,0),1):INDEX($B$13:$CW$64,MATCH(AP$83,$A$13:$A$64,0),100),$B81:$CW81,"="&amp;"X",$B$10:$CW$10,"="&amp;"N")</f>
        <v>0</v>
      </c>
      <c r="AQ98">
        <f ca="1">SUMIFS(INDEX($B$13:$CW$64,MATCH(AQ$83,$A$13:$A$64,0),1):INDEX($B$13:$CW$64,MATCH(AQ$83,$A$13:$A$64,0),100),$B81:$CW81,"="&amp;"X",$B$10:$CW$10,"="&amp;"N")</f>
        <v>0</v>
      </c>
      <c r="AR98">
        <f ca="1">SUMIFS(INDEX($B$13:$CW$64,MATCH(AR$83,$A$13:$A$64,0),1):INDEX($B$13:$CW$64,MATCH(AR$83,$A$13:$A$64,0),100),$B81:$CW81,"="&amp;"X",$B$10:$CW$10,"="&amp;"N")</f>
        <v>0</v>
      </c>
      <c r="AS98">
        <f ca="1">SUMIFS(INDEX($B$13:$CW$64,MATCH(AS$83,$A$13:$A$64,0),1):INDEX($B$13:$CW$64,MATCH(AS$83,$A$13:$A$64,0),100),$B81:$CW81,"="&amp;"X",$B$10:$CW$10,"="&amp;"N")</f>
        <v>0</v>
      </c>
      <c r="AT98">
        <f ca="1">SUMIFS(INDEX($B$13:$CW$64,MATCH(AT$83,$A$13:$A$64,0),1):INDEX($B$13:$CW$64,MATCH(AT$83,$A$13:$A$64,0),100),$B81:$CW81,"="&amp;"X",$B$10:$CW$10,"="&amp;"N")</f>
        <v>0</v>
      </c>
      <c r="AU98">
        <f ca="1">SUMIFS(INDEX($B$13:$CW$64,MATCH(AU$83,$A$13:$A$64,0),1):INDEX($B$13:$CW$64,MATCH(AU$83,$A$13:$A$64,0),100),$B81:$CW81,"="&amp;"X",$B$10:$CW$10,"="&amp;"N")</f>
        <v>0</v>
      </c>
      <c r="AV98">
        <f ca="1">SUMIFS(INDEX($B$13:$CW$64,MATCH(AV$83,$A$13:$A$64,0),1):INDEX($B$13:$CW$64,MATCH(AV$83,$A$13:$A$64,0),100),$B81:$CW81,"="&amp;"X",$B$10:$CW$10,"="&amp;"N")</f>
        <v>0</v>
      </c>
      <c r="AW98">
        <f ca="1">SUMIFS(INDEX($B$13:$CW$64,MATCH(AW$83,$A$13:$A$64,0),1):INDEX($B$13:$CW$64,MATCH(AW$83,$A$13:$A$64,0),100),$B81:$CW81,"="&amp;"X",$B$10:$CW$10,"="&amp;"N")</f>
        <v>0</v>
      </c>
      <c r="AX98">
        <f ca="1">SUMIFS(INDEX($B$13:$CW$64,MATCH(AX$83,$A$13:$A$64,0),1):INDEX($B$13:$CW$64,MATCH(AX$83,$A$13:$A$64,0),100),$B81:$CW81,"="&amp;"X",$B$10:$CW$10,"="&amp;"N")</f>
        <v>0</v>
      </c>
      <c r="AY98">
        <f ca="1">SUMIFS(INDEX($B$13:$CW$64,MATCH(AY$83,$A$13:$A$64,0),1):INDEX($B$13:$CW$64,MATCH(AY$83,$A$13:$A$64,0),100),$B81:$CW81,"="&amp;"X",$B$10:$CW$10,"="&amp;"N")</f>
        <v>0</v>
      </c>
      <c r="AZ98">
        <f ca="1">SUMIFS(INDEX($B$13:$CW$64,MATCH(AZ$83,$A$13:$A$64,0),1):INDEX($B$13:$CW$64,MATCH(AZ$83,$A$13:$A$64,0),100),$B81:$CW81,"="&amp;"X",$B$10:$CW$10,"="&amp;"N")</f>
        <v>0</v>
      </c>
      <c r="BA98">
        <f ca="1">SUMIFS(INDEX($B$13:$CW$64,MATCH(BA$83,$A$13:$A$64,0),1):INDEX($B$13:$CW$64,MATCH(BA$83,$A$13:$A$64,0),100),$B81:$CW81,"="&amp;"X",$B$10:$CW$10,"="&amp;"N")</f>
        <v>0</v>
      </c>
    </row>
    <row r="99" spans="1:53" x14ac:dyDescent="0.25">
      <c r="A99" t="str">
        <f>'Data Validation (Hide)'!T2</f>
        <v>All Clusters</v>
      </c>
      <c r="B99">
        <f ca="1">SUM(B84:B98)</f>
        <v>0</v>
      </c>
      <c r="C99">
        <f t="shared" ref="C99:BA99" ca="1" si="12">SUM(C84:C98)</f>
        <v>0</v>
      </c>
      <c r="D99">
        <f t="shared" ca="1" si="12"/>
        <v>0</v>
      </c>
      <c r="E99">
        <f t="shared" ca="1" si="12"/>
        <v>0</v>
      </c>
      <c r="F99">
        <f t="shared" ca="1" si="12"/>
        <v>0</v>
      </c>
      <c r="G99">
        <f t="shared" ca="1" si="12"/>
        <v>0</v>
      </c>
      <c r="H99">
        <f t="shared" ca="1" si="12"/>
        <v>0</v>
      </c>
      <c r="I99">
        <f t="shared" ca="1" si="12"/>
        <v>0</v>
      </c>
      <c r="J99">
        <f t="shared" ca="1" si="12"/>
        <v>0</v>
      </c>
      <c r="K99">
        <f t="shared" ca="1" si="12"/>
        <v>0</v>
      </c>
      <c r="L99">
        <f t="shared" ca="1" si="12"/>
        <v>0</v>
      </c>
      <c r="M99">
        <f t="shared" ca="1" si="12"/>
        <v>0</v>
      </c>
      <c r="N99">
        <f t="shared" ca="1" si="12"/>
        <v>0</v>
      </c>
      <c r="O99">
        <f t="shared" ca="1" si="12"/>
        <v>0</v>
      </c>
      <c r="P99">
        <f t="shared" ca="1" si="12"/>
        <v>0</v>
      </c>
      <c r="Q99">
        <f t="shared" ca="1" si="12"/>
        <v>0</v>
      </c>
      <c r="R99">
        <f t="shared" ca="1" si="12"/>
        <v>0</v>
      </c>
      <c r="S99">
        <f t="shared" ca="1" si="12"/>
        <v>0</v>
      </c>
      <c r="T99">
        <f t="shared" ca="1" si="12"/>
        <v>0</v>
      </c>
      <c r="U99">
        <f t="shared" ca="1" si="12"/>
        <v>0</v>
      </c>
      <c r="V99">
        <f t="shared" ca="1" si="12"/>
        <v>0</v>
      </c>
      <c r="W99">
        <f t="shared" ca="1" si="12"/>
        <v>0</v>
      </c>
      <c r="X99">
        <f t="shared" ca="1" si="12"/>
        <v>0</v>
      </c>
      <c r="Y99">
        <f t="shared" ca="1" si="12"/>
        <v>0</v>
      </c>
      <c r="Z99">
        <f t="shared" ca="1" si="12"/>
        <v>0</v>
      </c>
      <c r="AA99">
        <f t="shared" ca="1" si="12"/>
        <v>0</v>
      </c>
      <c r="AB99">
        <f t="shared" ca="1" si="12"/>
        <v>0</v>
      </c>
      <c r="AC99">
        <f t="shared" ca="1" si="12"/>
        <v>0</v>
      </c>
      <c r="AD99">
        <f t="shared" ca="1" si="12"/>
        <v>0</v>
      </c>
      <c r="AE99">
        <f t="shared" ca="1" si="12"/>
        <v>0</v>
      </c>
      <c r="AF99">
        <f t="shared" ca="1" si="12"/>
        <v>0</v>
      </c>
      <c r="AG99">
        <f t="shared" ca="1" si="12"/>
        <v>0</v>
      </c>
      <c r="AH99">
        <f t="shared" ca="1" si="12"/>
        <v>0</v>
      </c>
      <c r="AI99">
        <f t="shared" ca="1" si="12"/>
        <v>0</v>
      </c>
      <c r="AJ99">
        <f t="shared" ca="1" si="12"/>
        <v>0</v>
      </c>
      <c r="AK99">
        <f t="shared" ca="1" si="12"/>
        <v>0</v>
      </c>
      <c r="AL99">
        <f t="shared" ca="1" si="12"/>
        <v>0</v>
      </c>
      <c r="AM99">
        <f t="shared" ca="1" si="12"/>
        <v>0</v>
      </c>
      <c r="AN99">
        <f t="shared" ca="1" si="12"/>
        <v>0</v>
      </c>
      <c r="AO99">
        <f t="shared" ca="1" si="12"/>
        <v>0</v>
      </c>
      <c r="AP99">
        <f t="shared" ca="1" si="12"/>
        <v>0</v>
      </c>
      <c r="AQ99">
        <f t="shared" ca="1" si="12"/>
        <v>0</v>
      </c>
      <c r="AR99">
        <f t="shared" ca="1" si="12"/>
        <v>0</v>
      </c>
      <c r="AS99">
        <f t="shared" ca="1" si="12"/>
        <v>0</v>
      </c>
      <c r="AT99">
        <f t="shared" ca="1" si="12"/>
        <v>0</v>
      </c>
      <c r="AU99">
        <f t="shared" ca="1" si="12"/>
        <v>0</v>
      </c>
      <c r="AV99">
        <f t="shared" ca="1" si="12"/>
        <v>0</v>
      </c>
      <c r="AW99">
        <f t="shared" ca="1" si="12"/>
        <v>0</v>
      </c>
      <c r="AX99">
        <f t="shared" ca="1" si="12"/>
        <v>0</v>
      </c>
      <c r="AY99">
        <f t="shared" ca="1" si="12"/>
        <v>0</v>
      </c>
      <c r="AZ99">
        <f t="shared" ca="1" si="12"/>
        <v>0</v>
      </c>
      <c r="BA99">
        <f t="shared" ca="1" si="12"/>
        <v>0</v>
      </c>
    </row>
    <row r="101" spans="1:53" x14ac:dyDescent="0.25">
      <c r="A101" t="s">
        <v>253</v>
      </c>
      <c r="B101" s="2" cm="1">
        <f t="array" aca="1" ref="B101" ca="1">INDEX($A$13:$A$64,COLUMN(A1),1)</f>
        <v>44228</v>
      </c>
      <c r="C101" s="2" cm="1">
        <f t="array" aca="1" ref="C101" ca="1">INDEX($A$13:$A$64,COLUMN(B1),1)</f>
        <v>44235</v>
      </c>
      <c r="D101" s="2" cm="1">
        <f t="array" aca="1" ref="D101" ca="1">INDEX($A$13:$A$64,COLUMN(C1),1)</f>
        <v>44242</v>
      </c>
      <c r="E101" s="2" cm="1">
        <f t="array" aca="1" ref="E101" ca="1">INDEX($A$13:$A$64,COLUMN(D1),1)</f>
        <v>44249</v>
      </c>
      <c r="F101" s="2" cm="1">
        <f t="array" aca="1" ref="F101" ca="1">INDEX($A$13:$A$64,COLUMN(E1),1)</f>
        <v>44256</v>
      </c>
      <c r="G101" s="2" cm="1">
        <f t="array" aca="1" ref="G101" ca="1">INDEX($A$13:$A$64,COLUMN(F1),1)</f>
        <v>44263</v>
      </c>
      <c r="H101" s="2" cm="1">
        <f t="array" aca="1" ref="H101" ca="1">INDEX($A$13:$A$64,COLUMN(G1),1)</f>
        <v>44270</v>
      </c>
      <c r="I101" s="2" cm="1">
        <f t="array" aca="1" ref="I101" ca="1">INDEX($A$13:$A$64,COLUMN(H1),1)</f>
        <v>44277</v>
      </c>
      <c r="J101" s="2" cm="1">
        <f t="array" aca="1" ref="J101" ca="1">INDEX($A$13:$A$64,COLUMN(I1),1)</f>
        <v>44284</v>
      </c>
      <c r="K101" s="2" cm="1">
        <f t="array" aca="1" ref="K101" ca="1">INDEX($A$13:$A$64,COLUMN(J1),1)</f>
        <v>44291</v>
      </c>
      <c r="L101" s="2" cm="1">
        <f t="array" aca="1" ref="L101" ca="1">INDEX($A$13:$A$64,COLUMN(K1),1)</f>
        <v>44298</v>
      </c>
      <c r="M101" s="2" cm="1">
        <f t="array" aca="1" ref="M101" ca="1">INDEX($A$13:$A$64,COLUMN(L1),1)</f>
        <v>44305</v>
      </c>
      <c r="N101" s="2" cm="1">
        <f t="array" aca="1" ref="N101" ca="1">INDEX($A$13:$A$64,COLUMN(M1),1)</f>
        <v>44312</v>
      </c>
      <c r="O101" s="2" cm="1">
        <f t="array" aca="1" ref="O101" ca="1">INDEX($A$13:$A$64,COLUMN(N1),1)</f>
        <v>44319</v>
      </c>
      <c r="P101" s="2" cm="1">
        <f t="array" aca="1" ref="P101" ca="1">INDEX($A$13:$A$64,COLUMN(O1),1)</f>
        <v>44326</v>
      </c>
      <c r="Q101" s="2" cm="1">
        <f t="array" aca="1" ref="Q101" ca="1">INDEX($A$13:$A$64,COLUMN(P1),1)</f>
        <v>44333</v>
      </c>
      <c r="R101" s="2" cm="1">
        <f t="array" aca="1" ref="R101" ca="1">INDEX($A$13:$A$64,COLUMN(Q1),1)</f>
        <v>44340</v>
      </c>
      <c r="S101" s="2" cm="1">
        <f t="array" aca="1" ref="S101" ca="1">INDEX($A$13:$A$64,COLUMN(R1),1)</f>
        <v>44347</v>
      </c>
      <c r="T101" s="2" cm="1">
        <f t="array" aca="1" ref="T101" ca="1">INDEX($A$13:$A$64,COLUMN(S1),1)</f>
        <v>44354</v>
      </c>
      <c r="U101" s="2" cm="1">
        <f t="array" aca="1" ref="U101" ca="1">INDEX($A$13:$A$64,COLUMN(T1),1)</f>
        <v>44361</v>
      </c>
      <c r="V101" s="2" cm="1">
        <f t="array" aca="1" ref="V101" ca="1">INDEX($A$13:$A$64,COLUMN(U1),1)</f>
        <v>44368</v>
      </c>
      <c r="W101" s="2" cm="1">
        <f t="array" aca="1" ref="W101" ca="1">INDEX($A$13:$A$64,COLUMN(V1),1)</f>
        <v>44375</v>
      </c>
      <c r="X101" s="2" cm="1">
        <f t="array" aca="1" ref="X101" ca="1">INDEX($A$13:$A$64,COLUMN(W1),1)</f>
        <v>44382</v>
      </c>
      <c r="Y101" s="2" cm="1">
        <f t="array" aca="1" ref="Y101" ca="1">INDEX($A$13:$A$64,COLUMN(X1),1)</f>
        <v>44389</v>
      </c>
      <c r="Z101" s="2" cm="1">
        <f t="array" aca="1" ref="Z101" ca="1">INDEX($A$13:$A$64,COLUMN(Y1),1)</f>
        <v>44396</v>
      </c>
      <c r="AA101" s="2" cm="1">
        <f t="array" aca="1" ref="AA101" ca="1">INDEX($A$13:$A$64,COLUMN(Z1),1)</f>
        <v>44403</v>
      </c>
      <c r="AB101" s="2" cm="1">
        <f t="array" aca="1" ref="AB101" ca="1">INDEX($A$13:$A$64,COLUMN(AA1),1)</f>
        <v>44410</v>
      </c>
      <c r="AC101" s="2" cm="1">
        <f t="array" aca="1" ref="AC101" ca="1">INDEX($A$13:$A$64,COLUMN(AB1),1)</f>
        <v>44417</v>
      </c>
      <c r="AD101" s="2" cm="1">
        <f t="array" aca="1" ref="AD101" ca="1">INDEX($A$13:$A$64,COLUMN(AC1),1)</f>
        <v>44424</v>
      </c>
      <c r="AE101" s="2" cm="1">
        <f t="array" aca="1" ref="AE101" ca="1">INDEX($A$13:$A$64,COLUMN(AD1),1)</f>
        <v>44431</v>
      </c>
      <c r="AF101" s="2" cm="1">
        <f t="array" aca="1" ref="AF101" ca="1">INDEX($A$13:$A$64,COLUMN(AE1),1)</f>
        <v>44438</v>
      </c>
      <c r="AG101" s="2" cm="1">
        <f t="array" aca="1" ref="AG101" ca="1">INDEX($A$13:$A$64,COLUMN(AF1),1)</f>
        <v>44445</v>
      </c>
      <c r="AH101" s="2" cm="1">
        <f t="array" aca="1" ref="AH101" ca="1">INDEX($A$13:$A$64,COLUMN(AG1),1)</f>
        <v>44452</v>
      </c>
      <c r="AI101" s="2" cm="1">
        <f t="array" aca="1" ref="AI101" ca="1">INDEX($A$13:$A$64,COLUMN(AH1),1)</f>
        <v>44459</v>
      </c>
      <c r="AJ101" s="2" cm="1">
        <f t="array" aca="1" ref="AJ101" ca="1">INDEX($A$13:$A$64,COLUMN(AI1),1)</f>
        <v>44466</v>
      </c>
      <c r="AK101" s="2" cm="1">
        <f t="array" aca="1" ref="AK101" ca="1">INDEX($A$13:$A$64,COLUMN(AJ1),1)</f>
        <v>44473</v>
      </c>
      <c r="AL101" s="2" cm="1">
        <f t="array" aca="1" ref="AL101" ca="1">INDEX($A$13:$A$64,COLUMN(AK1),1)</f>
        <v>44480</v>
      </c>
      <c r="AM101" s="2" cm="1">
        <f t="array" aca="1" ref="AM101" ca="1">INDEX($A$13:$A$64,COLUMN(AL1),1)</f>
        <v>44487</v>
      </c>
      <c r="AN101" s="2" cm="1">
        <f t="array" aca="1" ref="AN101" ca="1">INDEX($A$13:$A$64,COLUMN(AM1),1)</f>
        <v>44494</v>
      </c>
      <c r="AO101" s="2" cm="1">
        <f t="array" aca="1" ref="AO101" ca="1">INDEX($A$13:$A$64,COLUMN(AN1),1)</f>
        <v>44501</v>
      </c>
      <c r="AP101" s="2" cm="1">
        <f t="array" aca="1" ref="AP101" ca="1">INDEX($A$13:$A$64,COLUMN(AO1),1)</f>
        <v>44508</v>
      </c>
      <c r="AQ101" s="2" cm="1">
        <f t="array" aca="1" ref="AQ101" ca="1">INDEX($A$13:$A$64,COLUMN(AP1),1)</f>
        <v>44515</v>
      </c>
      <c r="AR101" s="2" cm="1">
        <f t="array" aca="1" ref="AR101" ca="1">INDEX($A$13:$A$64,COLUMN(AQ1),1)</f>
        <v>44522</v>
      </c>
      <c r="AS101" s="2" cm="1">
        <f t="array" aca="1" ref="AS101" ca="1">INDEX($A$13:$A$64,COLUMN(AR1),1)</f>
        <v>44529</v>
      </c>
      <c r="AT101" s="2" cm="1">
        <f t="array" aca="1" ref="AT101" ca="1">INDEX($A$13:$A$64,COLUMN(AS1),1)</f>
        <v>44536</v>
      </c>
      <c r="AU101" s="2" cm="1">
        <f t="array" aca="1" ref="AU101" ca="1">INDEX($A$13:$A$64,COLUMN(AT1),1)</f>
        <v>44543</v>
      </c>
      <c r="AV101" s="2" cm="1">
        <f t="array" aca="1" ref="AV101" ca="1">INDEX($A$13:$A$64,COLUMN(AU1),1)</f>
        <v>44550</v>
      </c>
      <c r="AW101" s="2" cm="1">
        <f t="array" aca="1" ref="AW101" ca="1">INDEX($A$13:$A$64,COLUMN(AV1),1)</f>
        <v>44557</v>
      </c>
      <c r="AX101" s="2" cm="1">
        <f t="array" aca="1" ref="AX101" ca="1">INDEX($A$13:$A$64,COLUMN(AW1),1)</f>
        <v>44564</v>
      </c>
      <c r="AY101" s="2" cm="1">
        <f t="array" aca="1" ref="AY101" ca="1">INDEX($A$13:$A$64,COLUMN(AX1),1)</f>
        <v>44571</v>
      </c>
      <c r="AZ101" s="2" cm="1">
        <f t="array" aca="1" ref="AZ101" ca="1">INDEX($A$13:$A$64,COLUMN(AY1),1)</f>
        <v>44578</v>
      </c>
      <c r="BA101" s="2" cm="1">
        <f t="array" aca="1" ref="BA101" ca="1">INDEX($A$13:$A$64,COLUMN(AZ1),1)</f>
        <v>44585</v>
      </c>
    </row>
    <row r="102" spans="1:53" x14ac:dyDescent="0.25">
      <c r="A102" t="str">
        <f>Setup!A20</f>
        <v>Caseload 1</v>
      </c>
      <c r="B102">
        <f ca="1">SUMIFS(INDEX($B$13:$CW$64,MATCH(B$101,$A$13:$A$64,0),1):INDEX($B$13:$CW$64,MATCH(B$101,$A$13:$A$64,0),100),$B67:$CW67,"="&amp;"X",$B$10:$CW$10,"="&amp;"Y")</f>
        <v>0</v>
      </c>
      <c r="C102">
        <f ca="1">SUMIFS(INDEX($B$13:$CW$64,MATCH(C$101,$A$13:$A$64,0),1):INDEX($B$13:$CW$64,MATCH(C$101,$A$13:$A$64,0),100),$B67:$CW67,"="&amp;"X",$B$10:$CW$10,"="&amp;"Y")</f>
        <v>0</v>
      </c>
      <c r="D102">
        <f ca="1">SUMIFS(INDEX($B$13:$CW$64,MATCH(D$101,$A$13:$A$64,0),1):INDEX($B$13:$CW$64,MATCH(D$101,$A$13:$A$64,0),100),$B67:$CW67,"="&amp;"X",$B$10:$CW$10,"="&amp;"Y")</f>
        <v>0</v>
      </c>
      <c r="E102">
        <f ca="1">SUMIFS(INDEX($B$13:$CW$64,MATCH(E$101,$A$13:$A$64,0),1):INDEX($B$13:$CW$64,MATCH(E$101,$A$13:$A$64,0),100),$B67:$CW67,"="&amp;"X",$B$10:$CW$10,"="&amp;"Y")</f>
        <v>0</v>
      </c>
      <c r="F102">
        <f ca="1">SUMIFS(INDEX($B$13:$CW$64,MATCH(F$101,$A$13:$A$64,0),1):INDEX($B$13:$CW$64,MATCH(F$101,$A$13:$A$64,0),100),$B67:$CW67,"="&amp;"X",$B$10:$CW$10,"="&amp;"Y")</f>
        <v>0</v>
      </c>
      <c r="G102">
        <f ca="1">SUMIFS(INDEX($B$13:$CW$64,MATCH(G$101,$A$13:$A$64,0),1):INDEX($B$13:$CW$64,MATCH(G$101,$A$13:$A$64,0),100),$B67:$CW67,"="&amp;"X",$B$10:$CW$10,"="&amp;"Y")</f>
        <v>0</v>
      </c>
      <c r="H102">
        <f ca="1">SUMIFS(INDEX($B$13:$CW$64,MATCH(H$101,$A$13:$A$64,0),1):INDEX($B$13:$CW$64,MATCH(H$101,$A$13:$A$64,0),100),$B67:$CW67,"="&amp;"X",$B$10:$CW$10,"="&amp;"Y")</f>
        <v>0</v>
      </c>
      <c r="I102">
        <f ca="1">SUMIFS(INDEX($B$13:$CW$64,MATCH(I$101,$A$13:$A$64,0),1):INDEX($B$13:$CW$64,MATCH(I$101,$A$13:$A$64,0),100),$B67:$CW67,"="&amp;"X",$B$10:$CW$10,"="&amp;"Y")</f>
        <v>0</v>
      </c>
      <c r="J102">
        <f ca="1">SUMIFS(INDEX($B$13:$CW$64,MATCH(J$101,$A$13:$A$64,0),1):INDEX($B$13:$CW$64,MATCH(J$101,$A$13:$A$64,0),100),$B67:$CW67,"="&amp;"X",$B$10:$CW$10,"="&amp;"Y")</f>
        <v>0</v>
      </c>
      <c r="K102">
        <f ca="1">SUMIFS(INDEX($B$13:$CW$64,MATCH(K$101,$A$13:$A$64,0),1):INDEX($B$13:$CW$64,MATCH(K$101,$A$13:$A$64,0),100),$B67:$CW67,"="&amp;"X",$B$10:$CW$10,"="&amp;"Y")</f>
        <v>0</v>
      </c>
      <c r="L102">
        <f ca="1">SUMIFS(INDEX($B$13:$CW$64,MATCH(L$101,$A$13:$A$64,0),1):INDEX($B$13:$CW$64,MATCH(L$101,$A$13:$A$64,0),100),$B67:$CW67,"="&amp;"X",$B$10:$CW$10,"="&amp;"Y")</f>
        <v>0</v>
      </c>
      <c r="M102">
        <f ca="1">SUMIFS(INDEX($B$13:$CW$64,MATCH(M$101,$A$13:$A$64,0),1):INDEX($B$13:$CW$64,MATCH(M$101,$A$13:$A$64,0),100),$B67:$CW67,"="&amp;"X",$B$10:$CW$10,"="&amp;"Y")</f>
        <v>0</v>
      </c>
      <c r="N102">
        <f ca="1">SUMIFS(INDEX($B$13:$CW$64,MATCH(N$101,$A$13:$A$64,0),1):INDEX($B$13:$CW$64,MATCH(N$101,$A$13:$A$64,0),100),$B67:$CW67,"="&amp;"X",$B$10:$CW$10,"="&amp;"Y")</f>
        <v>0</v>
      </c>
      <c r="O102">
        <f ca="1">SUMIFS(INDEX($B$13:$CW$64,MATCH(O$101,$A$13:$A$64,0),1):INDEX($B$13:$CW$64,MATCH(O$101,$A$13:$A$64,0),100),$B67:$CW67,"="&amp;"X",$B$10:$CW$10,"="&amp;"Y")</f>
        <v>0</v>
      </c>
      <c r="P102">
        <f ca="1">SUMIFS(INDEX($B$13:$CW$64,MATCH(P$101,$A$13:$A$64,0),1):INDEX($B$13:$CW$64,MATCH(P$101,$A$13:$A$64,0),100),$B67:$CW67,"="&amp;"X",$B$10:$CW$10,"="&amp;"Y")</f>
        <v>0</v>
      </c>
      <c r="Q102">
        <f ca="1">SUMIFS(INDEX($B$13:$CW$64,MATCH(Q$101,$A$13:$A$64,0),1):INDEX($B$13:$CW$64,MATCH(Q$101,$A$13:$A$64,0),100),$B67:$CW67,"="&amp;"X",$B$10:$CW$10,"="&amp;"Y")</f>
        <v>0</v>
      </c>
      <c r="R102">
        <f ca="1">SUMIFS(INDEX($B$13:$CW$64,MATCH(R$101,$A$13:$A$64,0),1):INDEX($B$13:$CW$64,MATCH(R$101,$A$13:$A$64,0),100),$B67:$CW67,"="&amp;"X",$B$10:$CW$10,"="&amp;"Y")</f>
        <v>0</v>
      </c>
      <c r="S102">
        <f ca="1">SUMIFS(INDEX($B$13:$CW$64,MATCH(S$101,$A$13:$A$64,0),1):INDEX($B$13:$CW$64,MATCH(S$101,$A$13:$A$64,0),100),$B67:$CW67,"="&amp;"X",$B$10:$CW$10,"="&amp;"Y")</f>
        <v>0</v>
      </c>
      <c r="T102">
        <f ca="1">SUMIFS(INDEX($B$13:$CW$64,MATCH(T$101,$A$13:$A$64,0),1):INDEX($B$13:$CW$64,MATCH(T$101,$A$13:$A$64,0),100),$B67:$CW67,"="&amp;"X",$B$10:$CW$10,"="&amp;"Y")</f>
        <v>0</v>
      </c>
      <c r="U102">
        <f ca="1">SUMIFS(INDEX($B$13:$CW$64,MATCH(U$101,$A$13:$A$64,0),1):INDEX($B$13:$CW$64,MATCH(U$101,$A$13:$A$64,0),100),$B67:$CW67,"="&amp;"X",$B$10:$CW$10,"="&amp;"Y")</f>
        <v>0</v>
      </c>
      <c r="V102">
        <f ca="1">SUMIFS(INDEX($B$13:$CW$64,MATCH(V$101,$A$13:$A$64,0),1):INDEX($B$13:$CW$64,MATCH(V$101,$A$13:$A$64,0),100),$B67:$CW67,"="&amp;"X",$B$10:$CW$10,"="&amp;"Y")</f>
        <v>0</v>
      </c>
      <c r="W102">
        <f ca="1">SUMIFS(INDEX($B$13:$CW$64,MATCH(W$101,$A$13:$A$64,0),1):INDEX($B$13:$CW$64,MATCH(W$101,$A$13:$A$64,0),100),$B67:$CW67,"="&amp;"X",$B$10:$CW$10,"="&amp;"Y")</f>
        <v>0</v>
      </c>
      <c r="X102">
        <f ca="1">SUMIFS(INDEX($B$13:$CW$64,MATCH(X$101,$A$13:$A$64,0),1):INDEX($B$13:$CW$64,MATCH(X$101,$A$13:$A$64,0),100),$B67:$CW67,"="&amp;"X",$B$10:$CW$10,"="&amp;"Y")</f>
        <v>0</v>
      </c>
      <c r="Y102">
        <f ca="1">SUMIFS(INDEX($B$13:$CW$64,MATCH(Y$101,$A$13:$A$64,0),1):INDEX($B$13:$CW$64,MATCH(Y$101,$A$13:$A$64,0),100),$B67:$CW67,"="&amp;"X",$B$10:$CW$10,"="&amp;"Y")</f>
        <v>0</v>
      </c>
      <c r="Z102">
        <f ca="1">SUMIFS(INDEX($B$13:$CW$64,MATCH(Z$101,$A$13:$A$64,0),1):INDEX($B$13:$CW$64,MATCH(Z$101,$A$13:$A$64,0),100),$B67:$CW67,"="&amp;"X",$B$10:$CW$10,"="&amp;"Y")</f>
        <v>0</v>
      </c>
      <c r="AA102">
        <f ca="1">SUMIFS(INDEX($B$13:$CW$64,MATCH(AA$101,$A$13:$A$64,0),1):INDEX($B$13:$CW$64,MATCH(AA$101,$A$13:$A$64,0),100),$B67:$CW67,"="&amp;"X",$B$10:$CW$10,"="&amp;"Y")</f>
        <v>0</v>
      </c>
      <c r="AB102">
        <f ca="1">SUMIFS(INDEX($B$13:$CW$64,MATCH(AB$101,$A$13:$A$64,0),1):INDEX($B$13:$CW$64,MATCH(AB$101,$A$13:$A$64,0),100),$B67:$CW67,"="&amp;"X",$B$10:$CW$10,"="&amp;"Y")</f>
        <v>0</v>
      </c>
      <c r="AC102">
        <f ca="1">SUMIFS(INDEX($B$13:$CW$64,MATCH(AC$101,$A$13:$A$64,0),1):INDEX($B$13:$CW$64,MATCH(AC$101,$A$13:$A$64,0),100),$B67:$CW67,"="&amp;"X",$B$10:$CW$10,"="&amp;"Y")</f>
        <v>0</v>
      </c>
      <c r="AD102">
        <f ca="1">SUMIFS(INDEX($B$13:$CW$64,MATCH(AD$101,$A$13:$A$64,0),1):INDEX($B$13:$CW$64,MATCH(AD$101,$A$13:$A$64,0),100),$B67:$CW67,"="&amp;"X",$B$10:$CW$10,"="&amp;"Y")</f>
        <v>0</v>
      </c>
      <c r="AE102">
        <f ca="1">SUMIFS(INDEX($B$13:$CW$64,MATCH(AE$101,$A$13:$A$64,0),1):INDEX($B$13:$CW$64,MATCH(AE$101,$A$13:$A$64,0),100),$B67:$CW67,"="&amp;"X",$B$10:$CW$10,"="&amp;"Y")</f>
        <v>0</v>
      </c>
      <c r="AF102">
        <f ca="1">SUMIFS(INDEX($B$13:$CW$64,MATCH(AF$101,$A$13:$A$64,0),1):INDEX($B$13:$CW$64,MATCH(AF$101,$A$13:$A$64,0),100),$B67:$CW67,"="&amp;"X",$B$10:$CW$10,"="&amp;"Y")</f>
        <v>0</v>
      </c>
      <c r="AG102">
        <f ca="1">SUMIFS(INDEX($B$13:$CW$64,MATCH(AG$101,$A$13:$A$64,0),1):INDEX($B$13:$CW$64,MATCH(AG$101,$A$13:$A$64,0),100),$B67:$CW67,"="&amp;"X",$B$10:$CW$10,"="&amp;"Y")</f>
        <v>0</v>
      </c>
      <c r="AH102">
        <f ca="1">SUMIFS(INDEX($B$13:$CW$64,MATCH(AH$101,$A$13:$A$64,0),1):INDEX($B$13:$CW$64,MATCH(AH$101,$A$13:$A$64,0),100),$B67:$CW67,"="&amp;"X",$B$10:$CW$10,"="&amp;"Y")</f>
        <v>0</v>
      </c>
      <c r="AI102">
        <f ca="1">SUMIFS(INDEX($B$13:$CW$64,MATCH(AI$101,$A$13:$A$64,0),1):INDEX($B$13:$CW$64,MATCH(AI$101,$A$13:$A$64,0),100),$B67:$CW67,"="&amp;"X",$B$10:$CW$10,"="&amp;"Y")</f>
        <v>0</v>
      </c>
      <c r="AJ102">
        <f ca="1">SUMIFS(INDEX($B$13:$CW$64,MATCH(AJ$101,$A$13:$A$64,0),1):INDEX($B$13:$CW$64,MATCH(AJ$101,$A$13:$A$64,0),100),$B67:$CW67,"="&amp;"X",$B$10:$CW$10,"="&amp;"Y")</f>
        <v>0</v>
      </c>
      <c r="AK102">
        <f ca="1">SUMIFS(INDEX($B$13:$CW$64,MATCH(AK$101,$A$13:$A$64,0),1):INDEX($B$13:$CW$64,MATCH(AK$101,$A$13:$A$64,0),100),$B67:$CW67,"="&amp;"X",$B$10:$CW$10,"="&amp;"Y")</f>
        <v>0</v>
      </c>
      <c r="AL102">
        <f ca="1">SUMIFS(INDEX($B$13:$CW$64,MATCH(AL$101,$A$13:$A$64,0),1):INDEX($B$13:$CW$64,MATCH(AL$101,$A$13:$A$64,0),100),$B67:$CW67,"="&amp;"X",$B$10:$CW$10,"="&amp;"Y")</f>
        <v>0</v>
      </c>
      <c r="AM102">
        <f ca="1">SUMIFS(INDEX($B$13:$CW$64,MATCH(AM$101,$A$13:$A$64,0),1):INDEX($B$13:$CW$64,MATCH(AM$101,$A$13:$A$64,0),100),$B67:$CW67,"="&amp;"X",$B$10:$CW$10,"="&amp;"Y")</f>
        <v>0</v>
      </c>
      <c r="AN102">
        <f ca="1">SUMIFS(INDEX($B$13:$CW$64,MATCH(AN$101,$A$13:$A$64,0),1):INDEX($B$13:$CW$64,MATCH(AN$101,$A$13:$A$64,0),100),$B67:$CW67,"="&amp;"X",$B$10:$CW$10,"="&amp;"Y")</f>
        <v>0</v>
      </c>
      <c r="AO102">
        <f ca="1">SUMIFS(INDEX($B$13:$CW$64,MATCH(AO$101,$A$13:$A$64,0),1):INDEX($B$13:$CW$64,MATCH(AO$101,$A$13:$A$64,0),100),$B67:$CW67,"="&amp;"X",$B$10:$CW$10,"="&amp;"Y")</f>
        <v>0</v>
      </c>
      <c r="AP102">
        <f ca="1">SUMIFS(INDEX($B$13:$CW$64,MATCH(AP$101,$A$13:$A$64,0),1):INDEX($B$13:$CW$64,MATCH(AP$101,$A$13:$A$64,0),100),$B67:$CW67,"="&amp;"X",$B$10:$CW$10,"="&amp;"Y")</f>
        <v>0</v>
      </c>
      <c r="AQ102">
        <f ca="1">SUMIFS(INDEX($B$13:$CW$64,MATCH(AQ$101,$A$13:$A$64,0),1):INDEX($B$13:$CW$64,MATCH(AQ$101,$A$13:$A$64,0),100),$B67:$CW67,"="&amp;"X",$B$10:$CW$10,"="&amp;"Y")</f>
        <v>0</v>
      </c>
      <c r="AR102">
        <f ca="1">SUMIFS(INDEX($B$13:$CW$64,MATCH(AR$101,$A$13:$A$64,0),1):INDEX($B$13:$CW$64,MATCH(AR$101,$A$13:$A$64,0),100),$B67:$CW67,"="&amp;"X",$B$10:$CW$10,"="&amp;"Y")</f>
        <v>0</v>
      </c>
      <c r="AS102">
        <f ca="1">SUMIFS(INDEX($B$13:$CW$64,MATCH(AS$101,$A$13:$A$64,0),1):INDEX($B$13:$CW$64,MATCH(AS$101,$A$13:$A$64,0),100),$B67:$CW67,"="&amp;"X",$B$10:$CW$10,"="&amp;"Y")</f>
        <v>0</v>
      </c>
      <c r="AT102">
        <f ca="1">SUMIFS(INDEX($B$13:$CW$64,MATCH(AT$101,$A$13:$A$64,0),1):INDEX($B$13:$CW$64,MATCH(AT$101,$A$13:$A$64,0),100),$B67:$CW67,"="&amp;"X",$B$10:$CW$10,"="&amp;"Y")</f>
        <v>0</v>
      </c>
      <c r="AU102">
        <f ca="1">SUMIFS(INDEX($B$13:$CW$64,MATCH(AU$101,$A$13:$A$64,0),1):INDEX($B$13:$CW$64,MATCH(AU$101,$A$13:$A$64,0),100),$B67:$CW67,"="&amp;"X",$B$10:$CW$10,"="&amp;"Y")</f>
        <v>0</v>
      </c>
      <c r="AV102">
        <f ca="1">SUMIFS(INDEX($B$13:$CW$64,MATCH(AV$101,$A$13:$A$64,0),1):INDEX($B$13:$CW$64,MATCH(AV$101,$A$13:$A$64,0),100),$B67:$CW67,"="&amp;"X",$B$10:$CW$10,"="&amp;"Y")</f>
        <v>0</v>
      </c>
      <c r="AW102">
        <f ca="1">SUMIFS(INDEX($B$13:$CW$64,MATCH(AW$101,$A$13:$A$64,0),1):INDEX($B$13:$CW$64,MATCH(AW$101,$A$13:$A$64,0),100),$B67:$CW67,"="&amp;"X",$B$10:$CW$10,"="&amp;"Y")</f>
        <v>0</v>
      </c>
      <c r="AX102">
        <f ca="1">SUMIFS(INDEX($B$13:$CW$64,MATCH(AX$101,$A$13:$A$64,0),1):INDEX($B$13:$CW$64,MATCH(AX$101,$A$13:$A$64,0),100),$B67:$CW67,"="&amp;"X",$B$10:$CW$10,"="&amp;"Y")</f>
        <v>0</v>
      </c>
      <c r="AY102">
        <f ca="1">SUMIFS(INDEX($B$13:$CW$64,MATCH(AY$101,$A$13:$A$64,0),1):INDEX($B$13:$CW$64,MATCH(AY$101,$A$13:$A$64,0),100),$B67:$CW67,"="&amp;"X",$B$10:$CW$10,"="&amp;"Y")</f>
        <v>0</v>
      </c>
      <c r="AZ102">
        <f ca="1">SUMIFS(INDEX($B$13:$CW$64,MATCH(AZ$101,$A$13:$A$64,0),1):INDEX($B$13:$CW$64,MATCH(AZ$101,$A$13:$A$64,0),100),$B67:$CW67,"="&amp;"X",$B$10:$CW$10,"="&amp;"Y")</f>
        <v>0</v>
      </c>
      <c r="BA102">
        <f ca="1">SUMIFS(INDEX($B$13:$CW$64,MATCH(BA$101,$A$13:$A$64,0),1):INDEX($B$13:$CW$64,MATCH(BA$101,$A$13:$A$64,0),100),$B67:$CW67,"="&amp;"X",$B$10:$CW$10,"="&amp;"Y")</f>
        <v>0</v>
      </c>
    </row>
    <row r="103" spans="1:53" x14ac:dyDescent="0.25">
      <c r="A103" t="str">
        <f>Setup!A21</f>
        <v>Caseload 2</v>
      </c>
      <c r="B103">
        <f ca="1">SUMIFS(INDEX($B$13:$CW$64,MATCH(B$101,$A$13:$A$64,0),1):INDEX($B$13:$CW$64,MATCH(B$101,$A$13:$A$64,0),100),$B68:$CW68,"="&amp;"X",$B$10:$CW$10,"="&amp;"Y")</f>
        <v>0</v>
      </c>
      <c r="C103">
        <f ca="1">SUMIFS(INDEX($B$13:$CW$64,MATCH(C$101,$A$13:$A$64,0),1):INDEX($B$13:$CW$64,MATCH(C$101,$A$13:$A$64,0),100),$B68:$CW68,"="&amp;"X",$B$10:$CW$10,"="&amp;"Y")</f>
        <v>0</v>
      </c>
      <c r="D103">
        <f ca="1">SUMIFS(INDEX($B$13:$CW$64,MATCH(D$101,$A$13:$A$64,0),1):INDEX($B$13:$CW$64,MATCH(D$101,$A$13:$A$64,0),100),$B68:$CW68,"="&amp;"X",$B$10:$CW$10,"="&amp;"Y")</f>
        <v>0</v>
      </c>
      <c r="E103">
        <f ca="1">SUMIFS(INDEX($B$13:$CW$64,MATCH(E$101,$A$13:$A$64,0),1):INDEX($B$13:$CW$64,MATCH(E$101,$A$13:$A$64,0),100),$B68:$CW68,"="&amp;"X",$B$10:$CW$10,"="&amp;"Y")</f>
        <v>0</v>
      </c>
      <c r="F103">
        <f ca="1">SUMIFS(INDEX($B$13:$CW$64,MATCH(F$101,$A$13:$A$64,0),1):INDEX($B$13:$CW$64,MATCH(F$101,$A$13:$A$64,0),100),$B68:$CW68,"="&amp;"X",$B$10:$CW$10,"="&amp;"Y")</f>
        <v>0</v>
      </c>
      <c r="G103">
        <f ca="1">SUMIFS(INDEX($B$13:$CW$64,MATCH(G$101,$A$13:$A$64,0),1):INDEX($B$13:$CW$64,MATCH(G$101,$A$13:$A$64,0),100),$B68:$CW68,"="&amp;"X",$B$10:$CW$10,"="&amp;"Y")</f>
        <v>0</v>
      </c>
      <c r="H103">
        <f ca="1">SUMIFS(INDEX($B$13:$CW$64,MATCH(H$101,$A$13:$A$64,0),1):INDEX($B$13:$CW$64,MATCH(H$101,$A$13:$A$64,0),100),$B68:$CW68,"="&amp;"X",$B$10:$CW$10,"="&amp;"Y")</f>
        <v>0</v>
      </c>
      <c r="I103">
        <f ca="1">SUMIFS(INDEX($B$13:$CW$64,MATCH(I$101,$A$13:$A$64,0),1):INDEX($B$13:$CW$64,MATCH(I$101,$A$13:$A$64,0),100),$B68:$CW68,"="&amp;"X",$B$10:$CW$10,"="&amp;"Y")</f>
        <v>0</v>
      </c>
      <c r="J103">
        <f ca="1">SUMIFS(INDEX($B$13:$CW$64,MATCH(J$101,$A$13:$A$64,0),1):INDEX($B$13:$CW$64,MATCH(J$101,$A$13:$A$64,0),100),$B68:$CW68,"="&amp;"X",$B$10:$CW$10,"="&amp;"Y")</f>
        <v>0</v>
      </c>
      <c r="K103">
        <f ca="1">SUMIFS(INDEX($B$13:$CW$64,MATCH(K$101,$A$13:$A$64,0),1):INDEX($B$13:$CW$64,MATCH(K$101,$A$13:$A$64,0),100),$B68:$CW68,"="&amp;"X",$B$10:$CW$10,"="&amp;"Y")</f>
        <v>0</v>
      </c>
      <c r="L103">
        <f ca="1">SUMIFS(INDEX($B$13:$CW$64,MATCH(L$101,$A$13:$A$64,0),1):INDEX($B$13:$CW$64,MATCH(L$101,$A$13:$A$64,0),100),$B68:$CW68,"="&amp;"X",$B$10:$CW$10,"="&amp;"Y")</f>
        <v>0</v>
      </c>
      <c r="M103">
        <f ca="1">SUMIFS(INDEX($B$13:$CW$64,MATCH(M$101,$A$13:$A$64,0),1):INDEX($B$13:$CW$64,MATCH(M$101,$A$13:$A$64,0),100),$B68:$CW68,"="&amp;"X",$B$10:$CW$10,"="&amp;"Y")</f>
        <v>0</v>
      </c>
      <c r="N103">
        <f ca="1">SUMIFS(INDEX($B$13:$CW$64,MATCH(N$101,$A$13:$A$64,0),1):INDEX($B$13:$CW$64,MATCH(N$101,$A$13:$A$64,0),100),$B68:$CW68,"="&amp;"X",$B$10:$CW$10,"="&amp;"Y")</f>
        <v>0</v>
      </c>
      <c r="O103">
        <f ca="1">SUMIFS(INDEX($B$13:$CW$64,MATCH(O$101,$A$13:$A$64,0),1):INDEX($B$13:$CW$64,MATCH(O$101,$A$13:$A$64,0),100),$B68:$CW68,"="&amp;"X",$B$10:$CW$10,"="&amp;"Y")</f>
        <v>0</v>
      </c>
      <c r="P103">
        <f ca="1">SUMIFS(INDEX($B$13:$CW$64,MATCH(P$101,$A$13:$A$64,0),1):INDEX($B$13:$CW$64,MATCH(P$101,$A$13:$A$64,0),100),$B68:$CW68,"="&amp;"X",$B$10:$CW$10,"="&amp;"Y")</f>
        <v>0</v>
      </c>
      <c r="Q103">
        <f ca="1">SUMIFS(INDEX($B$13:$CW$64,MATCH(Q$101,$A$13:$A$64,0),1):INDEX($B$13:$CW$64,MATCH(Q$101,$A$13:$A$64,0),100),$B68:$CW68,"="&amp;"X",$B$10:$CW$10,"="&amp;"Y")</f>
        <v>0</v>
      </c>
      <c r="R103">
        <f ca="1">SUMIFS(INDEX($B$13:$CW$64,MATCH(R$101,$A$13:$A$64,0),1):INDEX($B$13:$CW$64,MATCH(R$101,$A$13:$A$64,0),100),$B68:$CW68,"="&amp;"X",$B$10:$CW$10,"="&amp;"Y")</f>
        <v>0</v>
      </c>
      <c r="S103">
        <f ca="1">SUMIFS(INDEX($B$13:$CW$64,MATCH(S$101,$A$13:$A$64,0),1):INDEX($B$13:$CW$64,MATCH(S$101,$A$13:$A$64,0),100),$B68:$CW68,"="&amp;"X",$B$10:$CW$10,"="&amp;"Y")</f>
        <v>0</v>
      </c>
      <c r="T103">
        <f ca="1">SUMIFS(INDEX($B$13:$CW$64,MATCH(T$101,$A$13:$A$64,0),1):INDEX($B$13:$CW$64,MATCH(T$101,$A$13:$A$64,0),100),$B68:$CW68,"="&amp;"X",$B$10:$CW$10,"="&amp;"Y")</f>
        <v>0</v>
      </c>
      <c r="U103">
        <f ca="1">SUMIFS(INDEX($B$13:$CW$64,MATCH(U$101,$A$13:$A$64,0),1):INDEX($B$13:$CW$64,MATCH(U$101,$A$13:$A$64,0),100),$B68:$CW68,"="&amp;"X",$B$10:$CW$10,"="&amp;"Y")</f>
        <v>0</v>
      </c>
      <c r="V103">
        <f ca="1">SUMIFS(INDEX($B$13:$CW$64,MATCH(V$101,$A$13:$A$64,0),1):INDEX($B$13:$CW$64,MATCH(V$101,$A$13:$A$64,0),100),$B68:$CW68,"="&amp;"X",$B$10:$CW$10,"="&amp;"Y")</f>
        <v>0</v>
      </c>
      <c r="W103">
        <f ca="1">SUMIFS(INDEX($B$13:$CW$64,MATCH(W$101,$A$13:$A$64,0),1):INDEX($B$13:$CW$64,MATCH(W$101,$A$13:$A$64,0),100),$B68:$CW68,"="&amp;"X",$B$10:$CW$10,"="&amp;"Y")</f>
        <v>0</v>
      </c>
      <c r="X103">
        <f ca="1">SUMIFS(INDEX($B$13:$CW$64,MATCH(X$101,$A$13:$A$64,0),1):INDEX($B$13:$CW$64,MATCH(X$101,$A$13:$A$64,0),100),$B68:$CW68,"="&amp;"X",$B$10:$CW$10,"="&amp;"Y")</f>
        <v>0</v>
      </c>
      <c r="Y103">
        <f ca="1">SUMIFS(INDEX($B$13:$CW$64,MATCH(Y$101,$A$13:$A$64,0),1):INDEX($B$13:$CW$64,MATCH(Y$101,$A$13:$A$64,0),100),$B68:$CW68,"="&amp;"X",$B$10:$CW$10,"="&amp;"Y")</f>
        <v>0</v>
      </c>
      <c r="Z103">
        <f ca="1">SUMIFS(INDEX($B$13:$CW$64,MATCH(Z$101,$A$13:$A$64,0),1):INDEX($B$13:$CW$64,MATCH(Z$101,$A$13:$A$64,0),100),$B68:$CW68,"="&amp;"X",$B$10:$CW$10,"="&amp;"Y")</f>
        <v>0</v>
      </c>
      <c r="AA103">
        <f ca="1">SUMIFS(INDEX($B$13:$CW$64,MATCH(AA$101,$A$13:$A$64,0),1):INDEX($B$13:$CW$64,MATCH(AA$101,$A$13:$A$64,0),100),$B68:$CW68,"="&amp;"X",$B$10:$CW$10,"="&amp;"Y")</f>
        <v>0</v>
      </c>
      <c r="AB103">
        <f ca="1">SUMIFS(INDEX($B$13:$CW$64,MATCH(AB$101,$A$13:$A$64,0),1):INDEX($B$13:$CW$64,MATCH(AB$101,$A$13:$A$64,0),100),$B68:$CW68,"="&amp;"X",$B$10:$CW$10,"="&amp;"Y")</f>
        <v>0</v>
      </c>
      <c r="AC103">
        <f ca="1">SUMIFS(INDEX($B$13:$CW$64,MATCH(AC$101,$A$13:$A$64,0),1):INDEX($B$13:$CW$64,MATCH(AC$101,$A$13:$A$64,0),100),$B68:$CW68,"="&amp;"X",$B$10:$CW$10,"="&amp;"Y")</f>
        <v>0</v>
      </c>
      <c r="AD103">
        <f ca="1">SUMIFS(INDEX($B$13:$CW$64,MATCH(AD$101,$A$13:$A$64,0),1):INDEX($B$13:$CW$64,MATCH(AD$101,$A$13:$A$64,0),100),$B68:$CW68,"="&amp;"X",$B$10:$CW$10,"="&amp;"Y")</f>
        <v>0</v>
      </c>
      <c r="AE103">
        <f ca="1">SUMIFS(INDEX($B$13:$CW$64,MATCH(AE$101,$A$13:$A$64,0),1):INDEX($B$13:$CW$64,MATCH(AE$101,$A$13:$A$64,0),100),$B68:$CW68,"="&amp;"X",$B$10:$CW$10,"="&amp;"Y")</f>
        <v>0</v>
      </c>
      <c r="AF103">
        <f ca="1">SUMIFS(INDEX($B$13:$CW$64,MATCH(AF$101,$A$13:$A$64,0),1):INDEX($B$13:$CW$64,MATCH(AF$101,$A$13:$A$64,0),100),$B68:$CW68,"="&amp;"X",$B$10:$CW$10,"="&amp;"Y")</f>
        <v>0</v>
      </c>
      <c r="AG103">
        <f ca="1">SUMIFS(INDEX($B$13:$CW$64,MATCH(AG$101,$A$13:$A$64,0),1):INDEX($B$13:$CW$64,MATCH(AG$101,$A$13:$A$64,0),100),$B68:$CW68,"="&amp;"X",$B$10:$CW$10,"="&amp;"Y")</f>
        <v>0</v>
      </c>
      <c r="AH103">
        <f ca="1">SUMIFS(INDEX($B$13:$CW$64,MATCH(AH$101,$A$13:$A$64,0),1):INDEX($B$13:$CW$64,MATCH(AH$101,$A$13:$A$64,0),100),$B68:$CW68,"="&amp;"X",$B$10:$CW$10,"="&amp;"Y")</f>
        <v>0</v>
      </c>
      <c r="AI103">
        <f ca="1">SUMIFS(INDEX($B$13:$CW$64,MATCH(AI$101,$A$13:$A$64,0),1):INDEX($B$13:$CW$64,MATCH(AI$101,$A$13:$A$64,0),100),$B68:$CW68,"="&amp;"X",$B$10:$CW$10,"="&amp;"Y")</f>
        <v>0</v>
      </c>
      <c r="AJ103">
        <f ca="1">SUMIFS(INDEX($B$13:$CW$64,MATCH(AJ$101,$A$13:$A$64,0),1):INDEX($B$13:$CW$64,MATCH(AJ$101,$A$13:$A$64,0),100),$B68:$CW68,"="&amp;"X",$B$10:$CW$10,"="&amp;"Y")</f>
        <v>0</v>
      </c>
      <c r="AK103">
        <f ca="1">SUMIFS(INDEX($B$13:$CW$64,MATCH(AK$101,$A$13:$A$64,0),1):INDEX($B$13:$CW$64,MATCH(AK$101,$A$13:$A$64,0),100),$B68:$CW68,"="&amp;"X",$B$10:$CW$10,"="&amp;"Y")</f>
        <v>0</v>
      </c>
      <c r="AL103">
        <f ca="1">SUMIFS(INDEX($B$13:$CW$64,MATCH(AL$101,$A$13:$A$64,0),1):INDEX($B$13:$CW$64,MATCH(AL$101,$A$13:$A$64,0),100),$B68:$CW68,"="&amp;"X",$B$10:$CW$10,"="&amp;"Y")</f>
        <v>0</v>
      </c>
      <c r="AM103">
        <f ca="1">SUMIFS(INDEX($B$13:$CW$64,MATCH(AM$101,$A$13:$A$64,0),1):INDEX($B$13:$CW$64,MATCH(AM$101,$A$13:$A$64,0),100),$B68:$CW68,"="&amp;"X",$B$10:$CW$10,"="&amp;"Y")</f>
        <v>0</v>
      </c>
      <c r="AN103">
        <f ca="1">SUMIFS(INDEX($B$13:$CW$64,MATCH(AN$101,$A$13:$A$64,0),1):INDEX($B$13:$CW$64,MATCH(AN$101,$A$13:$A$64,0),100),$B68:$CW68,"="&amp;"X",$B$10:$CW$10,"="&amp;"Y")</f>
        <v>0</v>
      </c>
      <c r="AO103">
        <f ca="1">SUMIFS(INDEX($B$13:$CW$64,MATCH(AO$101,$A$13:$A$64,0),1):INDEX($B$13:$CW$64,MATCH(AO$101,$A$13:$A$64,0),100),$B68:$CW68,"="&amp;"X",$B$10:$CW$10,"="&amp;"Y")</f>
        <v>0</v>
      </c>
      <c r="AP103">
        <f ca="1">SUMIFS(INDEX($B$13:$CW$64,MATCH(AP$101,$A$13:$A$64,0),1):INDEX($B$13:$CW$64,MATCH(AP$101,$A$13:$A$64,0),100),$B68:$CW68,"="&amp;"X",$B$10:$CW$10,"="&amp;"Y")</f>
        <v>0</v>
      </c>
      <c r="AQ103">
        <f ca="1">SUMIFS(INDEX($B$13:$CW$64,MATCH(AQ$101,$A$13:$A$64,0),1):INDEX($B$13:$CW$64,MATCH(AQ$101,$A$13:$A$64,0),100),$B68:$CW68,"="&amp;"X",$B$10:$CW$10,"="&amp;"Y")</f>
        <v>0</v>
      </c>
      <c r="AR103">
        <f ca="1">SUMIFS(INDEX($B$13:$CW$64,MATCH(AR$101,$A$13:$A$64,0),1):INDEX($B$13:$CW$64,MATCH(AR$101,$A$13:$A$64,0),100),$B68:$CW68,"="&amp;"X",$B$10:$CW$10,"="&amp;"Y")</f>
        <v>0</v>
      </c>
      <c r="AS103">
        <f ca="1">SUMIFS(INDEX($B$13:$CW$64,MATCH(AS$101,$A$13:$A$64,0),1):INDEX($B$13:$CW$64,MATCH(AS$101,$A$13:$A$64,0),100),$B68:$CW68,"="&amp;"X",$B$10:$CW$10,"="&amp;"Y")</f>
        <v>0</v>
      </c>
      <c r="AT103">
        <f ca="1">SUMIFS(INDEX($B$13:$CW$64,MATCH(AT$101,$A$13:$A$64,0),1):INDEX($B$13:$CW$64,MATCH(AT$101,$A$13:$A$64,0),100),$B68:$CW68,"="&amp;"X",$B$10:$CW$10,"="&amp;"Y")</f>
        <v>0</v>
      </c>
      <c r="AU103">
        <f ca="1">SUMIFS(INDEX($B$13:$CW$64,MATCH(AU$101,$A$13:$A$64,0),1):INDEX($B$13:$CW$64,MATCH(AU$101,$A$13:$A$64,0),100),$B68:$CW68,"="&amp;"X",$B$10:$CW$10,"="&amp;"Y")</f>
        <v>0</v>
      </c>
      <c r="AV103">
        <f ca="1">SUMIFS(INDEX($B$13:$CW$64,MATCH(AV$101,$A$13:$A$64,0),1):INDEX($B$13:$CW$64,MATCH(AV$101,$A$13:$A$64,0),100),$B68:$CW68,"="&amp;"X",$B$10:$CW$10,"="&amp;"Y")</f>
        <v>0</v>
      </c>
      <c r="AW103">
        <f ca="1">SUMIFS(INDEX($B$13:$CW$64,MATCH(AW$101,$A$13:$A$64,0),1):INDEX($B$13:$CW$64,MATCH(AW$101,$A$13:$A$64,0),100),$B68:$CW68,"="&amp;"X",$B$10:$CW$10,"="&amp;"Y")</f>
        <v>0</v>
      </c>
      <c r="AX103">
        <f ca="1">SUMIFS(INDEX($B$13:$CW$64,MATCH(AX$101,$A$13:$A$64,0),1):INDEX($B$13:$CW$64,MATCH(AX$101,$A$13:$A$64,0),100),$B68:$CW68,"="&amp;"X",$B$10:$CW$10,"="&amp;"Y")</f>
        <v>0</v>
      </c>
      <c r="AY103">
        <f ca="1">SUMIFS(INDEX($B$13:$CW$64,MATCH(AY$101,$A$13:$A$64,0),1):INDEX($B$13:$CW$64,MATCH(AY$101,$A$13:$A$64,0),100),$B68:$CW68,"="&amp;"X",$B$10:$CW$10,"="&amp;"Y")</f>
        <v>0</v>
      </c>
      <c r="AZ103">
        <f ca="1">SUMIFS(INDEX($B$13:$CW$64,MATCH(AZ$101,$A$13:$A$64,0),1):INDEX($B$13:$CW$64,MATCH(AZ$101,$A$13:$A$64,0),100),$B68:$CW68,"="&amp;"X",$B$10:$CW$10,"="&amp;"Y")</f>
        <v>0</v>
      </c>
      <c r="BA103">
        <f ca="1">SUMIFS(INDEX($B$13:$CW$64,MATCH(BA$101,$A$13:$A$64,0),1):INDEX($B$13:$CW$64,MATCH(BA$101,$A$13:$A$64,0),100),$B68:$CW68,"="&amp;"X",$B$10:$CW$10,"="&amp;"Y")</f>
        <v>0</v>
      </c>
    </row>
    <row r="104" spans="1:53" x14ac:dyDescent="0.25">
      <c r="A104" t="str">
        <f>Setup!A22</f>
        <v>Caseload 3</v>
      </c>
      <c r="B104">
        <f ca="1">SUMIFS(INDEX($B$13:$CW$64,MATCH(B$101,$A$13:$A$64,0),1):INDEX($B$13:$CW$64,MATCH(B$101,$A$13:$A$64,0),100),$B69:$CW69,"="&amp;"X",$B$10:$CW$10,"="&amp;"Y")</f>
        <v>0</v>
      </c>
      <c r="C104">
        <f ca="1">SUMIFS(INDEX($B$13:$CW$64,MATCH(C$101,$A$13:$A$64,0),1):INDEX($B$13:$CW$64,MATCH(C$101,$A$13:$A$64,0),100),$B69:$CW69,"="&amp;"X",$B$10:$CW$10,"="&amp;"Y")</f>
        <v>0</v>
      </c>
      <c r="D104">
        <f ca="1">SUMIFS(INDEX($B$13:$CW$64,MATCH(D$101,$A$13:$A$64,0),1):INDEX($B$13:$CW$64,MATCH(D$101,$A$13:$A$64,0),100),$B69:$CW69,"="&amp;"X",$B$10:$CW$10,"="&amp;"Y")</f>
        <v>0</v>
      </c>
      <c r="E104">
        <f ca="1">SUMIFS(INDEX($B$13:$CW$64,MATCH(E$101,$A$13:$A$64,0),1):INDEX($B$13:$CW$64,MATCH(E$101,$A$13:$A$64,0),100),$B69:$CW69,"="&amp;"X",$B$10:$CW$10,"="&amp;"Y")</f>
        <v>0</v>
      </c>
      <c r="F104">
        <f ca="1">SUMIFS(INDEX($B$13:$CW$64,MATCH(F$101,$A$13:$A$64,0),1):INDEX($B$13:$CW$64,MATCH(F$101,$A$13:$A$64,0),100),$B69:$CW69,"="&amp;"X",$B$10:$CW$10,"="&amp;"Y")</f>
        <v>0</v>
      </c>
      <c r="G104">
        <f ca="1">SUMIFS(INDEX($B$13:$CW$64,MATCH(G$101,$A$13:$A$64,0),1):INDEX($B$13:$CW$64,MATCH(G$101,$A$13:$A$64,0),100),$B69:$CW69,"="&amp;"X",$B$10:$CW$10,"="&amp;"Y")</f>
        <v>0</v>
      </c>
      <c r="H104">
        <f ca="1">SUMIFS(INDEX($B$13:$CW$64,MATCH(H$101,$A$13:$A$64,0),1):INDEX($B$13:$CW$64,MATCH(H$101,$A$13:$A$64,0),100),$B69:$CW69,"="&amp;"X",$B$10:$CW$10,"="&amp;"Y")</f>
        <v>0</v>
      </c>
      <c r="I104">
        <f ca="1">SUMIFS(INDEX($B$13:$CW$64,MATCH(I$101,$A$13:$A$64,0),1):INDEX($B$13:$CW$64,MATCH(I$101,$A$13:$A$64,0),100),$B69:$CW69,"="&amp;"X",$B$10:$CW$10,"="&amp;"Y")</f>
        <v>0</v>
      </c>
      <c r="J104">
        <f ca="1">SUMIFS(INDEX($B$13:$CW$64,MATCH(J$101,$A$13:$A$64,0),1):INDEX($B$13:$CW$64,MATCH(J$101,$A$13:$A$64,0),100),$B69:$CW69,"="&amp;"X",$B$10:$CW$10,"="&amp;"Y")</f>
        <v>0</v>
      </c>
      <c r="K104">
        <f ca="1">SUMIFS(INDEX($B$13:$CW$64,MATCH(K$101,$A$13:$A$64,0),1):INDEX($B$13:$CW$64,MATCH(K$101,$A$13:$A$64,0),100),$B69:$CW69,"="&amp;"X",$B$10:$CW$10,"="&amp;"Y")</f>
        <v>0</v>
      </c>
      <c r="L104">
        <f ca="1">SUMIFS(INDEX($B$13:$CW$64,MATCH(L$101,$A$13:$A$64,0),1):INDEX($B$13:$CW$64,MATCH(L$101,$A$13:$A$64,0),100),$B69:$CW69,"="&amp;"X",$B$10:$CW$10,"="&amp;"Y")</f>
        <v>0</v>
      </c>
      <c r="M104">
        <f ca="1">SUMIFS(INDEX($B$13:$CW$64,MATCH(M$101,$A$13:$A$64,0),1):INDEX($B$13:$CW$64,MATCH(M$101,$A$13:$A$64,0),100),$B69:$CW69,"="&amp;"X",$B$10:$CW$10,"="&amp;"Y")</f>
        <v>0</v>
      </c>
      <c r="N104">
        <f ca="1">SUMIFS(INDEX($B$13:$CW$64,MATCH(N$101,$A$13:$A$64,0),1):INDEX($B$13:$CW$64,MATCH(N$101,$A$13:$A$64,0),100),$B69:$CW69,"="&amp;"X",$B$10:$CW$10,"="&amp;"Y")</f>
        <v>0</v>
      </c>
      <c r="O104">
        <f ca="1">SUMIFS(INDEX($B$13:$CW$64,MATCH(O$101,$A$13:$A$64,0),1):INDEX($B$13:$CW$64,MATCH(O$101,$A$13:$A$64,0),100),$B69:$CW69,"="&amp;"X",$B$10:$CW$10,"="&amp;"Y")</f>
        <v>0</v>
      </c>
      <c r="P104">
        <f ca="1">SUMIFS(INDEX($B$13:$CW$64,MATCH(P$101,$A$13:$A$64,0),1):INDEX($B$13:$CW$64,MATCH(P$101,$A$13:$A$64,0),100),$B69:$CW69,"="&amp;"X",$B$10:$CW$10,"="&amp;"Y")</f>
        <v>0</v>
      </c>
      <c r="Q104">
        <f ca="1">SUMIFS(INDEX($B$13:$CW$64,MATCH(Q$101,$A$13:$A$64,0),1):INDEX($B$13:$CW$64,MATCH(Q$101,$A$13:$A$64,0),100),$B69:$CW69,"="&amp;"X",$B$10:$CW$10,"="&amp;"Y")</f>
        <v>0</v>
      </c>
      <c r="R104">
        <f ca="1">SUMIFS(INDEX($B$13:$CW$64,MATCH(R$101,$A$13:$A$64,0),1):INDEX($B$13:$CW$64,MATCH(R$101,$A$13:$A$64,0),100),$B69:$CW69,"="&amp;"X",$B$10:$CW$10,"="&amp;"Y")</f>
        <v>0</v>
      </c>
      <c r="S104">
        <f ca="1">SUMIFS(INDEX($B$13:$CW$64,MATCH(S$101,$A$13:$A$64,0),1):INDEX($B$13:$CW$64,MATCH(S$101,$A$13:$A$64,0),100),$B69:$CW69,"="&amp;"X",$B$10:$CW$10,"="&amp;"Y")</f>
        <v>0</v>
      </c>
      <c r="T104">
        <f ca="1">SUMIFS(INDEX($B$13:$CW$64,MATCH(T$101,$A$13:$A$64,0),1):INDEX($B$13:$CW$64,MATCH(T$101,$A$13:$A$64,0),100),$B69:$CW69,"="&amp;"X",$B$10:$CW$10,"="&amp;"Y")</f>
        <v>0</v>
      </c>
      <c r="U104">
        <f ca="1">SUMIFS(INDEX($B$13:$CW$64,MATCH(U$101,$A$13:$A$64,0),1):INDEX($B$13:$CW$64,MATCH(U$101,$A$13:$A$64,0),100),$B69:$CW69,"="&amp;"X",$B$10:$CW$10,"="&amp;"Y")</f>
        <v>0</v>
      </c>
      <c r="V104">
        <f ca="1">SUMIFS(INDEX($B$13:$CW$64,MATCH(V$101,$A$13:$A$64,0),1):INDEX($B$13:$CW$64,MATCH(V$101,$A$13:$A$64,0),100),$B69:$CW69,"="&amp;"X",$B$10:$CW$10,"="&amp;"Y")</f>
        <v>0</v>
      </c>
      <c r="W104">
        <f ca="1">SUMIFS(INDEX($B$13:$CW$64,MATCH(W$101,$A$13:$A$64,0),1):INDEX($B$13:$CW$64,MATCH(W$101,$A$13:$A$64,0),100),$B69:$CW69,"="&amp;"X",$B$10:$CW$10,"="&amp;"Y")</f>
        <v>0</v>
      </c>
      <c r="X104">
        <f ca="1">SUMIFS(INDEX($B$13:$CW$64,MATCH(X$101,$A$13:$A$64,0),1):INDEX($B$13:$CW$64,MATCH(X$101,$A$13:$A$64,0),100),$B69:$CW69,"="&amp;"X",$B$10:$CW$10,"="&amp;"Y")</f>
        <v>0</v>
      </c>
      <c r="Y104">
        <f ca="1">SUMIFS(INDEX($B$13:$CW$64,MATCH(Y$101,$A$13:$A$64,0),1):INDEX($B$13:$CW$64,MATCH(Y$101,$A$13:$A$64,0),100),$B69:$CW69,"="&amp;"X",$B$10:$CW$10,"="&amp;"Y")</f>
        <v>0</v>
      </c>
      <c r="Z104">
        <f ca="1">SUMIFS(INDEX($B$13:$CW$64,MATCH(Z$101,$A$13:$A$64,0),1):INDEX($B$13:$CW$64,MATCH(Z$101,$A$13:$A$64,0),100),$B69:$CW69,"="&amp;"X",$B$10:$CW$10,"="&amp;"Y")</f>
        <v>0</v>
      </c>
      <c r="AA104">
        <f ca="1">SUMIFS(INDEX($B$13:$CW$64,MATCH(AA$101,$A$13:$A$64,0),1):INDEX($B$13:$CW$64,MATCH(AA$101,$A$13:$A$64,0),100),$B69:$CW69,"="&amp;"X",$B$10:$CW$10,"="&amp;"Y")</f>
        <v>0</v>
      </c>
      <c r="AB104">
        <f ca="1">SUMIFS(INDEX($B$13:$CW$64,MATCH(AB$101,$A$13:$A$64,0),1):INDEX($B$13:$CW$64,MATCH(AB$101,$A$13:$A$64,0),100),$B69:$CW69,"="&amp;"X",$B$10:$CW$10,"="&amp;"Y")</f>
        <v>0</v>
      </c>
      <c r="AC104">
        <f ca="1">SUMIFS(INDEX($B$13:$CW$64,MATCH(AC$101,$A$13:$A$64,0),1):INDEX($B$13:$CW$64,MATCH(AC$101,$A$13:$A$64,0),100),$B69:$CW69,"="&amp;"X",$B$10:$CW$10,"="&amp;"Y")</f>
        <v>0</v>
      </c>
      <c r="AD104">
        <f ca="1">SUMIFS(INDEX($B$13:$CW$64,MATCH(AD$101,$A$13:$A$64,0),1):INDEX($B$13:$CW$64,MATCH(AD$101,$A$13:$A$64,0),100),$B69:$CW69,"="&amp;"X",$B$10:$CW$10,"="&amp;"Y")</f>
        <v>0</v>
      </c>
      <c r="AE104">
        <f ca="1">SUMIFS(INDEX($B$13:$CW$64,MATCH(AE$101,$A$13:$A$64,0),1):INDEX($B$13:$CW$64,MATCH(AE$101,$A$13:$A$64,0),100),$B69:$CW69,"="&amp;"X",$B$10:$CW$10,"="&amp;"Y")</f>
        <v>0</v>
      </c>
      <c r="AF104">
        <f ca="1">SUMIFS(INDEX($B$13:$CW$64,MATCH(AF$101,$A$13:$A$64,0),1):INDEX($B$13:$CW$64,MATCH(AF$101,$A$13:$A$64,0),100),$B69:$CW69,"="&amp;"X",$B$10:$CW$10,"="&amp;"Y")</f>
        <v>0</v>
      </c>
      <c r="AG104">
        <f ca="1">SUMIFS(INDEX($B$13:$CW$64,MATCH(AG$101,$A$13:$A$64,0),1):INDEX($B$13:$CW$64,MATCH(AG$101,$A$13:$A$64,0),100),$B69:$CW69,"="&amp;"X",$B$10:$CW$10,"="&amp;"Y")</f>
        <v>0</v>
      </c>
      <c r="AH104">
        <f ca="1">SUMIFS(INDEX($B$13:$CW$64,MATCH(AH$101,$A$13:$A$64,0),1):INDEX($B$13:$CW$64,MATCH(AH$101,$A$13:$A$64,0),100),$B69:$CW69,"="&amp;"X",$B$10:$CW$10,"="&amp;"Y")</f>
        <v>0</v>
      </c>
      <c r="AI104">
        <f ca="1">SUMIFS(INDEX($B$13:$CW$64,MATCH(AI$101,$A$13:$A$64,0),1):INDEX($B$13:$CW$64,MATCH(AI$101,$A$13:$A$64,0),100),$B69:$CW69,"="&amp;"X",$B$10:$CW$10,"="&amp;"Y")</f>
        <v>0</v>
      </c>
      <c r="AJ104">
        <f ca="1">SUMIFS(INDEX($B$13:$CW$64,MATCH(AJ$101,$A$13:$A$64,0),1):INDEX($B$13:$CW$64,MATCH(AJ$101,$A$13:$A$64,0),100),$B69:$CW69,"="&amp;"X",$B$10:$CW$10,"="&amp;"Y")</f>
        <v>0</v>
      </c>
      <c r="AK104">
        <f ca="1">SUMIFS(INDEX($B$13:$CW$64,MATCH(AK$101,$A$13:$A$64,0),1):INDEX($B$13:$CW$64,MATCH(AK$101,$A$13:$A$64,0),100),$B69:$CW69,"="&amp;"X",$B$10:$CW$10,"="&amp;"Y")</f>
        <v>0</v>
      </c>
      <c r="AL104">
        <f ca="1">SUMIFS(INDEX($B$13:$CW$64,MATCH(AL$101,$A$13:$A$64,0),1):INDEX($B$13:$CW$64,MATCH(AL$101,$A$13:$A$64,0),100),$B69:$CW69,"="&amp;"X",$B$10:$CW$10,"="&amp;"Y")</f>
        <v>0</v>
      </c>
      <c r="AM104">
        <f ca="1">SUMIFS(INDEX($B$13:$CW$64,MATCH(AM$101,$A$13:$A$64,0),1):INDEX($B$13:$CW$64,MATCH(AM$101,$A$13:$A$64,0),100),$B69:$CW69,"="&amp;"X",$B$10:$CW$10,"="&amp;"Y")</f>
        <v>0</v>
      </c>
      <c r="AN104">
        <f ca="1">SUMIFS(INDEX($B$13:$CW$64,MATCH(AN$101,$A$13:$A$64,0),1):INDEX($B$13:$CW$64,MATCH(AN$101,$A$13:$A$64,0),100),$B69:$CW69,"="&amp;"X",$B$10:$CW$10,"="&amp;"Y")</f>
        <v>0</v>
      </c>
      <c r="AO104">
        <f ca="1">SUMIFS(INDEX($B$13:$CW$64,MATCH(AO$101,$A$13:$A$64,0),1):INDEX($B$13:$CW$64,MATCH(AO$101,$A$13:$A$64,0),100),$B69:$CW69,"="&amp;"X",$B$10:$CW$10,"="&amp;"Y")</f>
        <v>0</v>
      </c>
      <c r="AP104">
        <f ca="1">SUMIFS(INDEX($B$13:$CW$64,MATCH(AP$101,$A$13:$A$64,0),1):INDEX($B$13:$CW$64,MATCH(AP$101,$A$13:$A$64,0),100),$B69:$CW69,"="&amp;"X",$B$10:$CW$10,"="&amp;"Y")</f>
        <v>0</v>
      </c>
      <c r="AQ104">
        <f ca="1">SUMIFS(INDEX($B$13:$CW$64,MATCH(AQ$101,$A$13:$A$64,0),1):INDEX($B$13:$CW$64,MATCH(AQ$101,$A$13:$A$64,0),100),$B69:$CW69,"="&amp;"X",$B$10:$CW$10,"="&amp;"Y")</f>
        <v>0</v>
      </c>
      <c r="AR104">
        <f ca="1">SUMIFS(INDEX($B$13:$CW$64,MATCH(AR$101,$A$13:$A$64,0),1):INDEX($B$13:$CW$64,MATCH(AR$101,$A$13:$A$64,0),100),$B69:$CW69,"="&amp;"X",$B$10:$CW$10,"="&amp;"Y")</f>
        <v>0</v>
      </c>
      <c r="AS104">
        <f ca="1">SUMIFS(INDEX($B$13:$CW$64,MATCH(AS$101,$A$13:$A$64,0),1):INDEX($B$13:$CW$64,MATCH(AS$101,$A$13:$A$64,0),100),$B69:$CW69,"="&amp;"X",$B$10:$CW$10,"="&amp;"Y")</f>
        <v>0</v>
      </c>
      <c r="AT104">
        <f ca="1">SUMIFS(INDEX($B$13:$CW$64,MATCH(AT$101,$A$13:$A$64,0),1):INDEX($B$13:$CW$64,MATCH(AT$101,$A$13:$A$64,0),100),$B69:$CW69,"="&amp;"X",$B$10:$CW$10,"="&amp;"Y")</f>
        <v>0</v>
      </c>
      <c r="AU104">
        <f ca="1">SUMIFS(INDEX($B$13:$CW$64,MATCH(AU$101,$A$13:$A$64,0),1):INDEX($B$13:$CW$64,MATCH(AU$101,$A$13:$A$64,0),100),$B69:$CW69,"="&amp;"X",$B$10:$CW$10,"="&amp;"Y")</f>
        <v>0</v>
      </c>
      <c r="AV104">
        <f ca="1">SUMIFS(INDEX($B$13:$CW$64,MATCH(AV$101,$A$13:$A$64,0),1):INDEX($B$13:$CW$64,MATCH(AV$101,$A$13:$A$64,0),100),$B69:$CW69,"="&amp;"X",$B$10:$CW$10,"="&amp;"Y")</f>
        <v>0</v>
      </c>
      <c r="AW104">
        <f ca="1">SUMIFS(INDEX($B$13:$CW$64,MATCH(AW$101,$A$13:$A$64,0),1):INDEX($B$13:$CW$64,MATCH(AW$101,$A$13:$A$64,0),100),$B69:$CW69,"="&amp;"X",$B$10:$CW$10,"="&amp;"Y")</f>
        <v>0</v>
      </c>
      <c r="AX104">
        <f ca="1">SUMIFS(INDEX($B$13:$CW$64,MATCH(AX$101,$A$13:$A$64,0),1):INDEX($B$13:$CW$64,MATCH(AX$101,$A$13:$A$64,0),100),$B69:$CW69,"="&amp;"X",$B$10:$CW$10,"="&amp;"Y")</f>
        <v>0</v>
      </c>
      <c r="AY104">
        <f ca="1">SUMIFS(INDEX($B$13:$CW$64,MATCH(AY$101,$A$13:$A$64,0),1):INDEX($B$13:$CW$64,MATCH(AY$101,$A$13:$A$64,0),100),$B69:$CW69,"="&amp;"X",$B$10:$CW$10,"="&amp;"Y")</f>
        <v>0</v>
      </c>
      <c r="AZ104">
        <f ca="1">SUMIFS(INDEX($B$13:$CW$64,MATCH(AZ$101,$A$13:$A$64,0),1):INDEX($B$13:$CW$64,MATCH(AZ$101,$A$13:$A$64,0),100),$B69:$CW69,"="&amp;"X",$B$10:$CW$10,"="&amp;"Y")</f>
        <v>0</v>
      </c>
      <c r="BA104">
        <f ca="1">SUMIFS(INDEX($B$13:$CW$64,MATCH(BA$101,$A$13:$A$64,0),1):INDEX($B$13:$CW$64,MATCH(BA$101,$A$13:$A$64,0),100),$B69:$CW69,"="&amp;"X",$B$10:$CW$10,"="&amp;"Y")</f>
        <v>0</v>
      </c>
    </row>
    <row r="105" spans="1:53" x14ac:dyDescent="0.25">
      <c r="A105" t="str">
        <f>Setup!A23</f>
        <v>Caseload 4</v>
      </c>
      <c r="B105">
        <f ca="1">SUMIFS(INDEX($B$13:$CW$64,MATCH(B$101,$A$13:$A$64,0),1):INDEX($B$13:$CW$64,MATCH(B$101,$A$13:$A$64,0),100),$B70:$CW70,"="&amp;"X",$B$10:$CW$10,"="&amp;"Y")</f>
        <v>0</v>
      </c>
      <c r="C105">
        <f ca="1">SUMIFS(INDEX($B$13:$CW$64,MATCH(C$101,$A$13:$A$64,0),1):INDEX($B$13:$CW$64,MATCH(C$101,$A$13:$A$64,0),100),$B70:$CW70,"="&amp;"X",$B$10:$CW$10,"="&amp;"Y")</f>
        <v>0</v>
      </c>
      <c r="D105">
        <f ca="1">SUMIFS(INDEX($B$13:$CW$64,MATCH(D$101,$A$13:$A$64,0),1):INDEX($B$13:$CW$64,MATCH(D$101,$A$13:$A$64,0),100),$B70:$CW70,"="&amp;"X",$B$10:$CW$10,"="&amp;"Y")</f>
        <v>0</v>
      </c>
      <c r="E105">
        <f ca="1">SUMIFS(INDEX($B$13:$CW$64,MATCH(E$101,$A$13:$A$64,0),1):INDEX($B$13:$CW$64,MATCH(E$101,$A$13:$A$64,0),100),$B70:$CW70,"="&amp;"X",$B$10:$CW$10,"="&amp;"Y")</f>
        <v>0</v>
      </c>
      <c r="F105">
        <f ca="1">SUMIFS(INDEX($B$13:$CW$64,MATCH(F$101,$A$13:$A$64,0),1):INDEX($B$13:$CW$64,MATCH(F$101,$A$13:$A$64,0),100),$B70:$CW70,"="&amp;"X",$B$10:$CW$10,"="&amp;"Y")</f>
        <v>0</v>
      </c>
      <c r="G105">
        <f ca="1">SUMIFS(INDEX($B$13:$CW$64,MATCH(G$101,$A$13:$A$64,0),1):INDEX($B$13:$CW$64,MATCH(G$101,$A$13:$A$64,0),100),$B70:$CW70,"="&amp;"X",$B$10:$CW$10,"="&amp;"Y")</f>
        <v>0</v>
      </c>
      <c r="H105">
        <f ca="1">SUMIFS(INDEX($B$13:$CW$64,MATCH(H$101,$A$13:$A$64,0),1):INDEX($B$13:$CW$64,MATCH(H$101,$A$13:$A$64,0),100),$B70:$CW70,"="&amp;"X",$B$10:$CW$10,"="&amp;"Y")</f>
        <v>0</v>
      </c>
      <c r="I105">
        <f ca="1">SUMIFS(INDEX($B$13:$CW$64,MATCH(I$101,$A$13:$A$64,0),1):INDEX($B$13:$CW$64,MATCH(I$101,$A$13:$A$64,0),100),$B70:$CW70,"="&amp;"X",$B$10:$CW$10,"="&amp;"Y")</f>
        <v>0</v>
      </c>
      <c r="J105">
        <f ca="1">SUMIFS(INDEX($B$13:$CW$64,MATCH(J$101,$A$13:$A$64,0),1):INDEX($B$13:$CW$64,MATCH(J$101,$A$13:$A$64,0),100),$B70:$CW70,"="&amp;"X",$B$10:$CW$10,"="&amp;"Y")</f>
        <v>0</v>
      </c>
      <c r="K105">
        <f ca="1">SUMIFS(INDEX($B$13:$CW$64,MATCH(K$101,$A$13:$A$64,0),1):INDEX($B$13:$CW$64,MATCH(K$101,$A$13:$A$64,0),100),$B70:$CW70,"="&amp;"X",$B$10:$CW$10,"="&amp;"Y")</f>
        <v>0</v>
      </c>
      <c r="L105">
        <f ca="1">SUMIFS(INDEX($B$13:$CW$64,MATCH(L$101,$A$13:$A$64,0),1):INDEX($B$13:$CW$64,MATCH(L$101,$A$13:$A$64,0),100),$B70:$CW70,"="&amp;"X",$B$10:$CW$10,"="&amp;"Y")</f>
        <v>0</v>
      </c>
      <c r="M105">
        <f ca="1">SUMIFS(INDEX($B$13:$CW$64,MATCH(M$101,$A$13:$A$64,0),1):INDEX($B$13:$CW$64,MATCH(M$101,$A$13:$A$64,0),100),$B70:$CW70,"="&amp;"X",$B$10:$CW$10,"="&amp;"Y")</f>
        <v>0</v>
      </c>
      <c r="N105">
        <f ca="1">SUMIFS(INDEX($B$13:$CW$64,MATCH(N$101,$A$13:$A$64,0),1):INDEX($B$13:$CW$64,MATCH(N$101,$A$13:$A$64,0),100),$B70:$CW70,"="&amp;"X",$B$10:$CW$10,"="&amp;"Y")</f>
        <v>0</v>
      </c>
      <c r="O105">
        <f ca="1">SUMIFS(INDEX($B$13:$CW$64,MATCH(O$101,$A$13:$A$64,0),1):INDEX($B$13:$CW$64,MATCH(O$101,$A$13:$A$64,0),100),$B70:$CW70,"="&amp;"X",$B$10:$CW$10,"="&amp;"Y")</f>
        <v>0</v>
      </c>
      <c r="P105">
        <f ca="1">SUMIFS(INDEX($B$13:$CW$64,MATCH(P$101,$A$13:$A$64,0),1):INDEX($B$13:$CW$64,MATCH(P$101,$A$13:$A$64,0),100),$B70:$CW70,"="&amp;"X",$B$10:$CW$10,"="&amp;"Y")</f>
        <v>0</v>
      </c>
      <c r="Q105">
        <f ca="1">SUMIFS(INDEX($B$13:$CW$64,MATCH(Q$101,$A$13:$A$64,0),1):INDEX($B$13:$CW$64,MATCH(Q$101,$A$13:$A$64,0),100),$B70:$CW70,"="&amp;"X",$B$10:$CW$10,"="&amp;"Y")</f>
        <v>0</v>
      </c>
      <c r="R105">
        <f ca="1">SUMIFS(INDEX($B$13:$CW$64,MATCH(R$101,$A$13:$A$64,0),1):INDEX($B$13:$CW$64,MATCH(R$101,$A$13:$A$64,0),100),$B70:$CW70,"="&amp;"X",$B$10:$CW$10,"="&amp;"Y")</f>
        <v>0</v>
      </c>
      <c r="S105">
        <f ca="1">SUMIFS(INDEX($B$13:$CW$64,MATCH(S$101,$A$13:$A$64,0),1):INDEX($B$13:$CW$64,MATCH(S$101,$A$13:$A$64,0),100),$B70:$CW70,"="&amp;"X",$B$10:$CW$10,"="&amp;"Y")</f>
        <v>0</v>
      </c>
      <c r="T105">
        <f ca="1">SUMIFS(INDEX($B$13:$CW$64,MATCH(T$101,$A$13:$A$64,0),1):INDEX($B$13:$CW$64,MATCH(T$101,$A$13:$A$64,0),100),$B70:$CW70,"="&amp;"X",$B$10:$CW$10,"="&amp;"Y")</f>
        <v>0</v>
      </c>
      <c r="U105">
        <f ca="1">SUMIFS(INDEX($B$13:$CW$64,MATCH(U$101,$A$13:$A$64,0),1):INDEX($B$13:$CW$64,MATCH(U$101,$A$13:$A$64,0),100),$B70:$CW70,"="&amp;"X",$B$10:$CW$10,"="&amp;"Y")</f>
        <v>0</v>
      </c>
      <c r="V105">
        <f ca="1">SUMIFS(INDEX($B$13:$CW$64,MATCH(V$101,$A$13:$A$64,0),1):INDEX($B$13:$CW$64,MATCH(V$101,$A$13:$A$64,0),100),$B70:$CW70,"="&amp;"X",$B$10:$CW$10,"="&amp;"Y")</f>
        <v>0</v>
      </c>
      <c r="W105">
        <f ca="1">SUMIFS(INDEX($B$13:$CW$64,MATCH(W$101,$A$13:$A$64,0),1):INDEX($B$13:$CW$64,MATCH(W$101,$A$13:$A$64,0),100),$B70:$CW70,"="&amp;"X",$B$10:$CW$10,"="&amp;"Y")</f>
        <v>0</v>
      </c>
      <c r="X105">
        <f ca="1">SUMIFS(INDEX($B$13:$CW$64,MATCH(X$101,$A$13:$A$64,0),1):INDEX($B$13:$CW$64,MATCH(X$101,$A$13:$A$64,0),100),$B70:$CW70,"="&amp;"X",$B$10:$CW$10,"="&amp;"Y")</f>
        <v>0</v>
      </c>
      <c r="Y105">
        <f ca="1">SUMIFS(INDEX($B$13:$CW$64,MATCH(Y$101,$A$13:$A$64,0),1):INDEX($B$13:$CW$64,MATCH(Y$101,$A$13:$A$64,0),100),$B70:$CW70,"="&amp;"X",$B$10:$CW$10,"="&amp;"Y")</f>
        <v>0</v>
      </c>
      <c r="Z105">
        <f ca="1">SUMIFS(INDEX($B$13:$CW$64,MATCH(Z$101,$A$13:$A$64,0),1):INDEX($B$13:$CW$64,MATCH(Z$101,$A$13:$A$64,0),100),$B70:$CW70,"="&amp;"X",$B$10:$CW$10,"="&amp;"Y")</f>
        <v>0</v>
      </c>
      <c r="AA105">
        <f ca="1">SUMIFS(INDEX($B$13:$CW$64,MATCH(AA$101,$A$13:$A$64,0),1):INDEX($B$13:$CW$64,MATCH(AA$101,$A$13:$A$64,0),100),$B70:$CW70,"="&amp;"X",$B$10:$CW$10,"="&amp;"Y")</f>
        <v>0</v>
      </c>
      <c r="AB105">
        <f ca="1">SUMIFS(INDEX($B$13:$CW$64,MATCH(AB$101,$A$13:$A$64,0),1):INDEX($B$13:$CW$64,MATCH(AB$101,$A$13:$A$64,0),100),$B70:$CW70,"="&amp;"X",$B$10:$CW$10,"="&amp;"Y")</f>
        <v>0</v>
      </c>
      <c r="AC105">
        <f ca="1">SUMIFS(INDEX($B$13:$CW$64,MATCH(AC$101,$A$13:$A$64,0),1):INDEX($B$13:$CW$64,MATCH(AC$101,$A$13:$A$64,0),100),$B70:$CW70,"="&amp;"X",$B$10:$CW$10,"="&amp;"Y")</f>
        <v>0</v>
      </c>
      <c r="AD105">
        <f ca="1">SUMIFS(INDEX($B$13:$CW$64,MATCH(AD$101,$A$13:$A$64,0),1):INDEX($B$13:$CW$64,MATCH(AD$101,$A$13:$A$64,0),100),$B70:$CW70,"="&amp;"X",$B$10:$CW$10,"="&amp;"Y")</f>
        <v>0</v>
      </c>
      <c r="AE105">
        <f ca="1">SUMIFS(INDEX($B$13:$CW$64,MATCH(AE$101,$A$13:$A$64,0),1):INDEX($B$13:$CW$64,MATCH(AE$101,$A$13:$A$64,0),100),$B70:$CW70,"="&amp;"X",$B$10:$CW$10,"="&amp;"Y")</f>
        <v>0</v>
      </c>
      <c r="AF105">
        <f ca="1">SUMIFS(INDEX($B$13:$CW$64,MATCH(AF$101,$A$13:$A$64,0),1):INDEX($B$13:$CW$64,MATCH(AF$101,$A$13:$A$64,0),100),$B70:$CW70,"="&amp;"X",$B$10:$CW$10,"="&amp;"Y")</f>
        <v>0</v>
      </c>
      <c r="AG105">
        <f ca="1">SUMIFS(INDEX($B$13:$CW$64,MATCH(AG$101,$A$13:$A$64,0),1):INDEX($B$13:$CW$64,MATCH(AG$101,$A$13:$A$64,0),100),$B70:$CW70,"="&amp;"X",$B$10:$CW$10,"="&amp;"Y")</f>
        <v>0</v>
      </c>
      <c r="AH105">
        <f ca="1">SUMIFS(INDEX($B$13:$CW$64,MATCH(AH$101,$A$13:$A$64,0),1):INDEX($B$13:$CW$64,MATCH(AH$101,$A$13:$A$64,0),100),$B70:$CW70,"="&amp;"X",$B$10:$CW$10,"="&amp;"Y")</f>
        <v>0</v>
      </c>
      <c r="AI105">
        <f ca="1">SUMIFS(INDEX($B$13:$CW$64,MATCH(AI$101,$A$13:$A$64,0),1):INDEX($B$13:$CW$64,MATCH(AI$101,$A$13:$A$64,0),100),$B70:$CW70,"="&amp;"X",$B$10:$CW$10,"="&amp;"Y")</f>
        <v>0</v>
      </c>
      <c r="AJ105">
        <f ca="1">SUMIFS(INDEX($B$13:$CW$64,MATCH(AJ$101,$A$13:$A$64,0),1):INDEX($B$13:$CW$64,MATCH(AJ$101,$A$13:$A$64,0),100),$B70:$CW70,"="&amp;"X",$B$10:$CW$10,"="&amp;"Y")</f>
        <v>0</v>
      </c>
      <c r="AK105">
        <f ca="1">SUMIFS(INDEX($B$13:$CW$64,MATCH(AK$101,$A$13:$A$64,0),1):INDEX($B$13:$CW$64,MATCH(AK$101,$A$13:$A$64,0),100),$B70:$CW70,"="&amp;"X",$B$10:$CW$10,"="&amp;"Y")</f>
        <v>0</v>
      </c>
      <c r="AL105">
        <f ca="1">SUMIFS(INDEX($B$13:$CW$64,MATCH(AL$101,$A$13:$A$64,0),1):INDEX($B$13:$CW$64,MATCH(AL$101,$A$13:$A$64,0),100),$B70:$CW70,"="&amp;"X",$B$10:$CW$10,"="&amp;"Y")</f>
        <v>0</v>
      </c>
      <c r="AM105">
        <f ca="1">SUMIFS(INDEX($B$13:$CW$64,MATCH(AM$101,$A$13:$A$64,0),1):INDEX($B$13:$CW$64,MATCH(AM$101,$A$13:$A$64,0),100),$B70:$CW70,"="&amp;"X",$B$10:$CW$10,"="&amp;"Y")</f>
        <v>0</v>
      </c>
      <c r="AN105">
        <f ca="1">SUMIFS(INDEX($B$13:$CW$64,MATCH(AN$101,$A$13:$A$64,0),1):INDEX($B$13:$CW$64,MATCH(AN$101,$A$13:$A$64,0),100),$B70:$CW70,"="&amp;"X",$B$10:$CW$10,"="&amp;"Y")</f>
        <v>0</v>
      </c>
      <c r="AO105">
        <f ca="1">SUMIFS(INDEX($B$13:$CW$64,MATCH(AO$101,$A$13:$A$64,0),1):INDEX($B$13:$CW$64,MATCH(AO$101,$A$13:$A$64,0),100),$B70:$CW70,"="&amp;"X",$B$10:$CW$10,"="&amp;"Y")</f>
        <v>0</v>
      </c>
      <c r="AP105">
        <f ca="1">SUMIFS(INDEX($B$13:$CW$64,MATCH(AP$101,$A$13:$A$64,0),1):INDEX($B$13:$CW$64,MATCH(AP$101,$A$13:$A$64,0),100),$B70:$CW70,"="&amp;"X",$B$10:$CW$10,"="&amp;"Y")</f>
        <v>0</v>
      </c>
      <c r="AQ105">
        <f ca="1">SUMIFS(INDEX($B$13:$CW$64,MATCH(AQ$101,$A$13:$A$64,0),1):INDEX($B$13:$CW$64,MATCH(AQ$101,$A$13:$A$64,0),100),$B70:$CW70,"="&amp;"X",$B$10:$CW$10,"="&amp;"Y")</f>
        <v>0</v>
      </c>
      <c r="AR105">
        <f ca="1">SUMIFS(INDEX($B$13:$CW$64,MATCH(AR$101,$A$13:$A$64,0),1):INDEX($B$13:$CW$64,MATCH(AR$101,$A$13:$A$64,0),100),$B70:$CW70,"="&amp;"X",$B$10:$CW$10,"="&amp;"Y")</f>
        <v>0</v>
      </c>
      <c r="AS105">
        <f ca="1">SUMIFS(INDEX($B$13:$CW$64,MATCH(AS$101,$A$13:$A$64,0),1):INDEX($B$13:$CW$64,MATCH(AS$101,$A$13:$A$64,0),100),$B70:$CW70,"="&amp;"X",$B$10:$CW$10,"="&amp;"Y")</f>
        <v>0</v>
      </c>
      <c r="AT105">
        <f ca="1">SUMIFS(INDEX($B$13:$CW$64,MATCH(AT$101,$A$13:$A$64,0),1):INDEX($B$13:$CW$64,MATCH(AT$101,$A$13:$A$64,0),100),$B70:$CW70,"="&amp;"X",$B$10:$CW$10,"="&amp;"Y")</f>
        <v>0</v>
      </c>
      <c r="AU105">
        <f ca="1">SUMIFS(INDEX($B$13:$CW$64,MATCH(AU$101,$A$13:$A$64,0),1):INDEX($B$13:$CW$64,MATCH(AU$101,$A$13:$A$64,0),100),$B70:$CW70,"="&amp;"X",$B$10:$CW$10,"="&amp;"Y")</f>
        <v>0</v>
      </c>
      <c r="AV105">
        <f ca="1">SUMIFS(INDEX($B$13:$CW$64,MATCH(AV$101,$A$13:$A$64,0),1):INDEX($B$13:$CW$64,MATCH(AV$101,$A$13:$A$64,0),100),$B70:$CW70,"="&amp;"X",$B$10:$CW$10,"="&amp;"Y")</f>
        <v>0</v>
      </c>
      <c r="AW105">
        <f ca="1">SUMIFS(INDEX($B$13:$CW$64,MATCH(AW$101,$A$13:$A$64,0),1):INDEX($B$13:$CW$64,MATCH(AW$101,$A$13:$A$64,0),100),$B70:$CW70,"="&amp;"X",$B$10:$CW$10,"="&amp;"Y")</f>
        <v>0</v>
      </c>
      <c r="AX105">
        <f ca="1">SUMIFS(INDEX($B$13:$CW$64,MATCH(AX$101,$A$13:$A$64,0),1):INDEX($B$13:$CW$64,MATCH(AX$101,$A$13:$A$64,0),100),$B70:$CW70,"="&amp;"X",$B$10:$CW$10,"="&amp;"Y")</f>
        <v>0</v>
      </c>
      <c r="AY105">
        <f ca="1">SUMIFS(INDEX($B$13:$CW$64,MATCH(AY$101,$A$13:$A$64,0),1):INDEX($B$13:$CW$64,MATCH(AY$101,$A$13:$A$64,0),100),$B70:$CW70,"="&amp;"X",$B$10:$CW$10,"="&amp;"Y")</f>
        <v>0</v>
      </c>
      <c r="AZ105">
        <f ca="1">SUMIFS(INDEX($B$13:$CW$64,MATCH(AZ$101,$A$13:$A$64,0),1):INDEX($B$13:$CW$64,MATCH(AZ$101,$A$13:$A$64,0),100),$B70:$CW70,"="&amp;"X",$B$10:$CW$10,"="&amp;"Y")</f>
        <v>0</v>
      </c>
      <c r="BA105">
        <f ca="1">SUMIFS(INDEX($B$13:$CW$64,MATCH(BA$101,$A$13:$A$64,0),1):INDEX($B$13:$CW$64,MATCH(BA$101,$A$13:$A$64,0),100),$B70:$CW70,"="&amp;"X",$B$10:$CW$10,"="&amp;"Y")</f>
        <v>0</v>
      </c>
    </row>
    <row r="106" spans="1:53" x14ac:dyDescent="0.25">
      <c r="A106" t="str">
        <f>Setup!A24</f>
        <v>Caseload 5</v>
      </c>
      <c r="B106">
        <f ca="1">SUMIFS(INDEX($B$13:$CW$64,MATCH(B$101,$A$13:$A$64,0),1):INDEX($B$13:$CW$64,MATCH(B$101,$A$13:$A$64,0),100),$B71:$CW71,"="&amp;"X",$B$10:$CW$10,"="&amp;"Y")</f>
        <v>0</v>
      </c>
      <c r="C106">
        <f ca="1">SUMIFS(INDEX($B$13:$CW$64,MATCH(C$101,$A$13:$A$64,0),1):INDEX($B$13:$CW$64,MATCH(C$101,$A$13:$A$64,0),100),$B71:$CW71,"="&amp;"X",$B$10:$CW$10,"="&amp;"Y")</f>
        <v>0</v>
      </c>
      <c r="D106">
        <f ca="1">SUMIFS(INDEX($B$13:$CW$64,MATCH(D$101,$A$13:$A$64,0),1):INDEX($B$13:$CW$64,MATCH(D$101,$A$13:$A$64,0),100),$B71:$CW71,"="&amp;"X",$B$10:$CW$10,"="&amp;"Y")</f>
        <v>0</v>
      </c>
      <c r="E106">
        <f ca="1">SUMIFS(INDEX($B$13:$CW$64,MATCH(E$101,$A$13:$A$64,0),1):INDEX($B$13:$CW$64,MATCH(E$101,$A$13:$A$64,0),100),$B71:$CW71,"="&amp;"X",$B$10:$CW$10,"="&amp;"Y")</f>
        <v>0</v>
      </c>
      <c r="F106">
        <f ca="1">SUMIFS(INDEX($B$13:$CW$64,MATCH(F$101,$A$13:$A$64,0),1):INDEX($B$13:$CW$64,MATCH(F$101,$A$13:$A$64,0),100),$B71:$CW71,"="&amp;"X",$B$10:$CW$10,"="&amp;"Y")</f>
        <v>0</v>
      </c>
      <c r="G106">
        <f ca="1">SUMIFS(INDEX($B$13:$CW$64,MATCH(G$101,$A$13:$A$64,0),1):INDEX($B$13:$CW$64,MATCH(G$101,$A$13:$A$64,0),100),$B71:$CW71,"="&amp;"X",$B$10:$CW$10,"="&amp;"Y")</f>
        <v>0</v>
      </c>
      <c r="H106">
        <f ca="1">SUMIFS(INDEX($B$13:$CW$64,MATCH(H$101,$A$13:$A$64,0),1):INDEX($B$13:$CW$64,MATCH(H$101,$A$13:$A$64,0),100),$B71:$CW71,"="&amp;"X",$B$10:$CW$10,"="&amp;"Y")</f>
        <v>0</v>
      </c>
      <c r="I106">
        <f ca="1">SUMIFS(INDEX($B$13:$CW$64,MATCH(I$101,$A$13:$A$64,0),1):INDEX($B$13:$CW$64,MATCH(I$101,$A$13:$A$64,0),100),$B71:$CW71,"="&amp;"X",$B$10:$CW$10,"="&amp;"Y")</f>
        <v>0</v>
      </c>
      <c r="J106">
        <f ca="1">SUMIFS(INDEX($B$13:$CW$64,MATCH(J$101,$A$13:$A$64,0),1):INDEX($B$13:$CW$64,MATCH(J$101,$A$13:$A$64,0),100),$B71:$CW71,"="&amp;"X",$B$10:$CW$10,"="&amp;"Y")</f>
        <v>0</v>
      </c>
      <c r="K106">
        <f ca="1">SUMIFS(INDEX($B$13:$CW$64,MATCH(K$101,$A$13:$A$64,0),1):INDEX($B$13:$CW$64,MATCH(K$101,$A$13:$A$64,0),100),$B71:$CW71,"="&amp;"X",$B$10:$CW$10,"="&amp;"Y")</f>
        <v>0</v>
      </c>
      <c r="L106">
        <f ca="1">SUMIFS(INDEX($B$13:$CW$64,MATCH(L$101,$A$13:$A$64,0),1):INDEX($B$13:$CW$64,MATCH(L$101,$A$13:$A$64,0),100),$B71:$CW71,"="&amp;"X",$B$10:$CW$10,"="&amp;"Y")</f>
        <v>0</v>
      </c>
      <c r="M106">
        <f ca="1">SUMIFS(INDEX($B$13:$CW$64,MATCH(M$101,$A$13:$A$64,0),1):INDEX($B$13:$CW$64,MATCH(M$101,$A$13:$A$64,0),100),$B71:$CW71,"="&amp;"X",$B$10:$CW$10,"="&amp;"Y")</f>
        <v>0</v>
      </c>
      <c r="N106">
        <f ca="1">SUMIFS(INDEX($B$13:$CW$64,MATCH(N$101,$A$13:$A$64,0),1):INDEX($B$13:$CW$64,MATCH(N$101,$A$13:$A$64,0),100),$B71:$CW71,"="&amp;"X",$B$10:$CW$10,"="&amp;"Y")</f>
        <v>0</v>
      </c>
      <c r="O106">
        <f ca="1">SUMIFS(INDEX($B$13:$CW$64,MATCH(O$101,$A$13:$A$64,0),1):INDEX($B$13:$CW$64,MATCH(O$101,$A$13:$A$64,0),100),$B71:$CW71,"="&amp;"X",$B$10:$CW$10,"="&amp;"Y")</f>
        <v>0</v>
      </c>
      <c r="P106">
        <f ca="1">SUMIFS(INDEX($B$13:$CW$64,MATCH(P$101,$A$13:$A$64,0),1):INDEX($B$13:$CW$64,MATCH(P$101,$A$13:$A$64,0),100),$B71:$CW71,"="&amp;"X",$B$10:$CW$10,"="&amp;"Y")</f>
        <v>0</v>
      </c>
      <c r="Q106">
        <f ca="1">SUMIFS(INDEX($B$13:$CW$64,MATCH(Q$101,$A$13:$A$64,0),1):INDEX($B$13:$CW$64,MATCH(Q$101,$A$13:$A$64,0),100),$B71:$CW71,"="&amp;"X",$B$10:$CW$10,"="&amp;"Y")</f>
        <v>0</v>
      </c>
      <c r="R106">
        <f ca="1">SUMIFS(INDEX($B$13:$CW$64,MATCH(R$101,$A$13:$A$64,0),1):INDEX($B$13:$CW$64,MATCH(R$101,$A$13:$A$64,0),100),$B71:$CW71,"="&amp;"X",$B$10:$CW$10,"="&amp;"Y")</f>
        <v>0</v>
      </c>
      <c r="S106">
        <f ca="1">SUMIFS(INDEX($B$13:$CW$64,MATCH(S$101,$A$13:$A$64,0),1):INDEX($B$13:$CW$64,MATCH(S$101,$A$13:$A$64,0),100),$B71:$CW71,"="&amp;"X",$B$10:$CW$10,"="&amp;"Y")</f>
        <v>0</v>
      </c>
      <c r="T106">
        <f ca="1">SUMIFS(INDEX($B$13:$CW$64,MATCH(T$101,$A$13:$A$64,0),1):INDEX($B$13:$CW$64,MATCH(T$101,$A$13:$A$64,0),100),$B71:$CW71,"="&amp;"X",$B$10:$CW$10,"="&amp;"Y")</f>
        <v>0</v>
      </c>
      <c r="U106">
        <f ca="1">SUMIFS(INDEX($B$13:$CW$64,MATCH(U$101,$A$13:$A$64,0),1):INDEX($B$13:$CW$64,MATCH(U$101,$A$13:$A$64,0),100),$B71:$CW71,"="&amp;"X",$B$10:$CW$10,"="&amp;"Y")</f>
        <v>0</v>
      </c>
      <c r="V106">
        <f ca="1">SUMIFS(INDEX($B$13:$CW$64,MATCH(V$101,$A$13:$A$64,0),1):INDEX($B$13:$CW$64,MATCH(V$101,$A$13:$A$64,0),100),$B71:$CW71,"="&amp;"X",$B$10:$CW$10,"="&amp;"Y")</f>
        <v>0</v>
      </c>
      <c r="W106">
        <f ca="1">SUMIFS(INDEX($B$13:$CW$64,MATCH(W$101,$A$13:$A$64,0),1):INDEX($B$13:$CW$64,MATCH(W$101,$A$13:$A$64,0),100),$B71:$CW71,"="&amp;"X",$B$10:$CW$10,"="&amp;"Y")</f>
        <v>0</v>
      </c>
      <c r="X106">
        <f ca="1">SUMIFS(INDEX($B$13:$CW$64,MATCH(X$101,$A$13:$A$64,0),1):INDEX($B$13:$CW$64,MATCH(X$101,$A$13:$A$64,0),100),$B71:$CW71,"="&amp;"X",$B$10:$CW$10,"="&amp;"Y")</f>
        <v>0</v>
      </c>
      <c r="Y106">
        <f ca="1">SUMIFS(INDEX($B$13:$CW$64,MATCH(Y$101,$A$13:$A$64,0),1):INDEX($B$13:$CW$64,MATCH(Y$101,$A$13:$A$64,0),100),$B71:$CW71,"="&amp;"X",$B$10:$CW$10,"="&amp;"Y")</f>
        <v>0</v>
      </c>
      <c r="Z106">
        <f ca="1">SUMIFS(INDEX($B$13:$CW$64,MATCH(Z$101,$A$13:$A$64,0),1):INDEX($B$13:$CW$64,MATCH(Z$101,$A$13:$A$64,0),100),$B71:$CW71,"="&amp;"X",$B$10:$CW$10,"="&amp;"Y")</f>
        <v>0</v>
      </c>
      <c r="AA106">
        <f ca="1">SUMIFS(INDEX($B$13:$CW$64,MATCH(AA$101,$A$13:$A$64,0),1):INDEX($B$13:$CW$64,MATCH(AA$101,$A$13:$A$64,0),100),$B71:$CW71,"="&amp;"X",$B$10:$CW$10,"="&amp;"Y")</f>
        <v>0</v>
      </c>
      <c r="AB106">
        <f ca="1">SUMIFS(INDEX($B$13:$CW$64,MATCH(AB$101,$A$13:$A$64,0),1):INDEX($B$13:$CW$64,MATCH(AB$101,$A$13:$A$64,0),100),$B71:$CW71,"="&amp;"X",$B$10:$CW$10,"="&amp;"Y")</f>
        <v>0</v>
      </c>
      <c r="AC106">
        <f ca="1">SUMIFS(INDEX($B$13:$CW$64,MATCH(AC$101,$A$13:$A$64,0),1):INDEX($B$13:$CW$64,MATCH(AC$101,$A$13:$A$64,0),100),$B71:$CW71,"="&amp;"X",$B$10:$CW$10,"="&amp;"Y")</f>
        <v>0</v>
      </c>
      <c r="AD106">
        <f ca="1">SUMIFS(INDEX($B$13:$CW$64,MATCH(AD$101,$A$13:$A$64,0),1):INDEX($B$13:$CW$64,MATCH(AD$101,$A$13:$A$64,0),100),$B71:$CW71,"="&amp;"X",$B$10:$CW$10,"="&amp;"Y")</f>
        <v>0</v>
      </c>
      <c r="AE106">
        <f ca="1">SUMIFS(INDEX($B$13:$CW$64,MATCH(AE$101,$A$13:$A$64,0),1):INDEX($B$13:$CW$64,MATCH(AE$101,$A$13:$A$64,0),100),$B71:$CW71,"="&amp;"X",$B$10:$CW$10,"="&amp;"Y")</f>
        <v>0</v>
      </c>
      <c r="AF106">
        <f ca="1">SUMIFS(INDEX($B$13:$CW$64,MATCH(AF$101,$A$13:$A$64,0),1):INDEX($B$13:$CW$64,MATCH(AF$101,$A$13:$A$64,0),100),$B71:$CW71,"="&amp;"X",$B$10:$CW$10,"="&amp;"Y")</f>
        <v>0</v>
      </c>
      <c r="AG106">
        <f ca="1">SUMIFS(INDEX($B$13:$CW$64,MATCH(AG$101,$A$13:$A$64,0),1):INDEX($B$13:$CW$64,MATCH(AG$101,$A$13:$A$64,0),100),$B71:$CW71,"="&amp;"X",$B$10:$CW$10,"="&amp;"Y")</f>
        <v>0</v>
      </c>
      <c r="AH106">
        <f ca="1">SUMIFS(INDEX($B$13:$CW$64,MATCH(AH$101,$A$13:$A$64,0),1):INDEX($B$13:$CW$64,MATCH(AH$101,$A$13:$A$64,0),100),$B71:$CW71,"="&amp;"X",$B$10:$CW$10,"="&amp;"Y")</f>
        <v>0</v>
      </c>
      <c r="AI106">
        <f ca="1">SUMIFS(INDEX($B$13:$CW$64,MATCH(AI$101,$A$13:$A$64,0),1):INDEX($B$13:$CW$64,MATCH(AI$101,$A$13:$A$64,0),100),$B71:$CW71,"="&amp;"X",$B$10:$CW$10,"="&amp;"Y")</f>
        <v>0</v>
      </c>
      <c r="AJ106">
        <f ca="1">SUMIFS(INDEX($B$13:$CW$64,MATCH(AJ$101,$A$13:$A$64,0),1):INDEX($B$13:$CW$64,MATCH(AJ$101,$A$13:$A$64,0),100),$B71:$CW71,"="&amp;"X",$B$10:$CW$10,"="&amp;"Y")</f>
        <v>0</v>
      </c>
      <c r="AK106">
        <f ca="1">SUMIFS(INDEX($B$13:$CW$64,MATCH(AK$101,$A$13:$A$64,0),1):INDEX($B$13:$CW$64,MATCH(AK$101,$A$13:$A$64,0),100),$B71:$CW71,"="&amp;"X",$B$10:$CW$10,"="&amp;"Y")</f>
        <v>0</v>
      </c>
      <c r="AL106">
        <f ca="1">SUMIFS(INDEX($B$13:$CW$64,MATCH(AL$101,$A$13:$A$64,0),1):INDEX($B$13:$CW$64,MATCH(AL$101,$A$13:$A$64,0),100),$B71:$CW71,"="&amp;"X",$B$10:$CW$10,"="&amp;"Y")</f>
        <v>0</v>
      </c>
      <c r="AM106">
        <f ca="1">SUMIFS(INDEX($B$13:$CW$64,MATCH(AM$101,$A$13:$A$64,0),1):INDEX($B$13:$CW$64,MATCH(AM$101,$A$13:$A$64,0),100),$B71:$CW71,"="&amp;"X",$B$10:$CW$10,"="&amp;"Y")</f>
        <v>0</v>
      </c>
      <c r="AN106">
        <f ca="1">SUMIFS(INDEX($B$13:$CW$64,MATCH(AN$101,$A$13:$A$64,0),1):INDEX($B$13:$CW$64,MATCH(AN$101,$A$13:$A$64,0),100),$B71:$CW71,"="&amp;"X",$B$10:$CW$10,"="&amp;"Y")</f>
        <v>0</v>
      </c>
      <c r="AO106">
        <f ca="1">SUMIFS(INDEX($B$13:$CW$64,MATCH(AO$101,$A$13:$A$64,0),1):INDEX($B$13:$CW$64,MATCH(AO$101,$A$13:$A$64,0),100),$B71:$CW71,"="&amp;"X",$B$10:$CW$10,"="&amp;"Y")</f>
        <v>0</v>
      </c>
      <c r="AP106">
        <f ca="1">SUMIFS(INDEX($B$13:$CW$64,MATCH(AP$101,$A$13:$A$64,0),1):INDEX($B$13:$CW$64,MATCH(AP$101,$A$13:$A$64,0),100),$B71:$CW71,"="&amp;"X",$B$10:$CW$10,"="&amp;"Y")</f>
        <v>0</v>
      </c>
      <c r="AQ106">
        <f ca="1">SUMIFS(INDEX($B$13:$CW$64,MATCH(AQ$101,$A$13:$A$64,0),1):INDEX($B$13:$CW$64,MATCH(AQ$101,$A$13:$A$64,0),100),$B71:$CW71,"="&amp;"X",$B$10:$CW$10,"="&amp;"Y")</f>
        <v>0</v>
      </c>
      <c r="AR106">
        <f ca="1">SUMIFS(INDEX($B$13:$CW$64,MATCH(AR$101,$A$13:$A$64,0),1):INDEX($B$13:$CW$64,MATCH(AR$101,$A$13:$A$64,0),100),$B71:$CW71,"="&amp;"X",$B$10:$CW$10,"="&amp;"Y")</f>
        <v>0</v>
      </c>
      <c r="AS106">
        <f ca="1">SUMIFS(INDEX($B$13:$CW$64,MATCH(AS$101,$A$13:$A$64,0),1):INDEX($B$13:$CW$64,MATCH(AS$101,$A$13:$A$64,0),100),$B71:$CW71,"="&amp;"X",$B$10:$CW$10,"="&amp;"Y")</f>
        <v>0</v>
      </c>
      <c r="AT106">
        <f ca="1">SUMIFS(INDEX($B$13:$CW$64,MATCH(AT$101,$A$13:$A$64,0),1):INDEX($B$13:$CW$64,MATCH(AT$101,$A$13:$A$64,0),100),$B71:$CW71,"="&amp;"X",$B$10:$CW$10,"="&amp;"Y")</f>
        <v>0</v>
      </c>
      <c r="AU106">
        <f ca="1">SUMIFS(INDEX($B$13:$CW$64,MATCH(AU$101,$A$13:$A$64,0),1):INDEX($B$13:$CW$64,MATCH(AU$101,$A$13:$A$64,0),100),$B71:$CW71,"="&amp;"X",$B$10:$CW$10,"="&amp;"Y")</f>
        <v>0</v>
      </c>
      <c r="AV106">
        <f ca="1">SUMIFS(INDEX($B$13:$CW$64,MATCH(AV$101,$A$13:$A$64,0),1):INDEX($B$13:$CW$64,MATCH(AV$101,$A$13:$A$64,0),100),$B71:$CW71,"="&amp;"X",$B$10:$CW$10,"="&amp;"Y")</f>
        <v>0</v>
      </c>
      <c r="AW106">
        <f ca="1">SUMIFS(INDEX($B$13:$CW$64,MATCH(AW$101,$A$13:$A$64,0),1):INDEX($B$13:$CW$64,MATCH(AW$101,$A$13:$A$64,0),100),$B71:$CW71,"="&amp;"X",$B$10:$CW$10,"="&amp;"Y")</f>
        <v>0</v>
      </c>
      <c r="AX106">
        <f ca="1">SUMIFS(INDEX($B$13:$CW$64,MATCH(AX$101,$A$13:$A$64,0),1):INDEX($B$13:$CW$64,MATCH(AX$101,$A$13:$A$64,0),100),$B71:$CW71,"="&amp;"X",$B$10:$CW$10,"="&amp;"Y")</f>
        <v>0</v>
      </c>
      <c r="AY106">
        <f ca="1">SUMIFS(INDEX($B$13:$CW$64,MATCH(AY$101,$A$13:$A$64,0),1):INDEX($B$13:$CW$64,MATCH(AY$101,$A$13:$A$64,0),100),$B71:$CW71,"="&amp;"X",$B$10:$CW$10,"="&amp;"Y")</f>
        <v>0</v>
      </c>
      <c r="AZ106">
        <f ca="1">SUMIFS(INDEX($B$13:$CW$64,MATCH(AZ$101,$A$13:$A$64,0),1):INDEX($B$13:$CW$64,MATCH(AZ$101,$A$13:$A$64,0),100),$B71:$CW71,"="&amp;"X",$B$10:$CW$10,"="&amp;"Y")</f>
        <v>0</v>
      </c>
      <c r="BA106">
        <f ca="1">SUMIFS(INDEX($B$13:$CW$64,MATCH(BA$101,$A$13:$A$64,0),1):INDEX($B$13:$CW$64,MATCH(BA$101,$A$13:$A$64,0),100),$B71:$CW71,"="&amp;"X",$B$10:$CW$10,"="&amp;"Y")</f>
        <v>0</v>
      </c>
    </row>
    <row r="107" spans="1:53" x14ac:dyDescent="0.25">
      <c r="A107" t="str">
        <f>Setup!A25</f>
        <v>Caseload 6</v>
      </c>
      <c r="B107">
        <f ca="1">SUMIFS(INDEX($B$13:$CW$64,MATCH(B$101,$A$13:$A$64,0),1):INDEX($B$13:$CW$64,MATCH(B$101,$A$13:$A$64,0),100),$B72:$CW72,"="&amp;"X",$B$10:$CW$10,"="&amp;"Y")</f>
        <v>0</v>
      </c>
      <c r="C107">
        <f ca="1">SUMIFS(INDEX($B$13:$CW$64,MATCH(C$101,$A$13:$A$64,0),1):INDEX($B$13:$CW$64,MATCH(C$101,$A$13:$A$64,0),100),$B72:$CW72,"="&amp;"X",$B$10:$CW$10,"="&amp;"Y")</f>
        <v>0</v>
      </c>
      <c r="D107">
        <f ca="1">SUMIFS(INDEX($B$13:$CW$64,MATCH(D$101,$A$13:$A$64,0),1):INDEX($B$13:$CW$64,MATCH(D$101,$A$13:$A$64,0),100),$B72:$CW72,"="&amp;"X",$B$10:$CW$10,"="&amp;"Y")</f>
        <v>0</v>
      </c>
      <c r="E107">
        <f ca="1">SUMIFS(INDEX($B$13:$CW$64,MATCH(E$101,$A$13:$A$64,0),1):INDEX($B$13:$CW$64,MATCH(E$101,$A$13:$A$64,0),100),$B72:$CW72,"="&amp;"X",$B$10:$CW$10,"="&amp;"Y")</f>
        <v>0</v>
      </c>
      <c r="F107">
        <f ca="1">SUMIFS(INDEX($B$13:$CW$64,MATCH(F$101,$A$13:$A$64,0),1):INDEX($B$13:$CW$64,MATCH(F$101,$A$13:$A$64,0),100),$B72:$CW72,"="&amp;"X",$B$10:$CW$10,"="&amp;"Y")</f>
        <v>0</v>
      </c>
      <c r="G107">
        <f ca="1">SUMIFS(INDEX($B$13:$CW$64,MATCH(G$101,$A$13:$A$64,0),1):INDEX($B$13:$CW$64,MATCH(G$101,$A$13:$A$64,0),100),$B72:$CW72,"="&amp;"X",$B$10:$CW$10,"="&amp;"Y")</f>
        <v>0</v>
      </c>
      <c r="H107">
        <f ca="1">SUMIFS(INDEX($B$13:$CW$64,MATCH(H$101,$A$13:$A$64,0),1):INDEX($B$13:$CW$64,MATCH(H$101,$A$13:$A$64,0),100),$B72:$CW72,"="&amp;"X",$B$10:$CW$10,"="&amp;"Y")</f>
        <v>0</v>
      </c>
      <c r="I107">
        <f ca="1">SUMIFS(INDEX($B$13:$CW$64,MATCH(I$101,$A$13:$A$64,0),1):INDEX($B$13:$CW$64,MATCH(I$101,$A$13:$A$64,0),100),$B72:$CW72,"="&amp;"X",$B$10:$CW$10,"="&amp;"Y")</f>
        <v>0</v>
      </c>
      <c r="J107">
        <f ca="1">SUMIFS(INDEX($B$13:$CW$64,MATCH(J$101,$A$13:$A$64,0),1):INDEX($B$13:$CW$64,MATCH(J$101,$A$13:$A$64,0),100),$B72:$CW72,"="&amp;"X",$B$10:$CW$10,"="&amp;"Y")</f>
        <v>0</v>
      </c>
      <c r="K107">
        <f ca="1">SUMIFS(INDEX($B$13:$CW$64,MATCH(K$101,$A$13:$A$64,0),1):INDEX($B$13:$CW$64,MATCH(K$101,$A$13:$A$64,0),100),$B72:$CW72,"="&amp;"X",$B$10:$CW$10,"="&amp;"Y")</f>
        <v>0</v>
      </c>
      <c r="L107">
        <f ca="1">SUMIFS(INDEX($B$13:$CW$64,MATCH(L$101,$A$13:$A$64,0),1):INDEX($B$13:$CW$64,MATCH(L$101,$A$13:$A$64,0),100),$B72:$CW72,"="&amp;"X",$B$10:$CW$10,"="&amp;"Y")</f>
        <v>0</v>
      </c>
      <c r="M107">
        <f ca="1">SUMIFS(INDEX($B$13:$CW$64,MATCH(M$101,$A$13:$A$64,0),1):INDEX($B$13:$CW$64,MATCH(M$101,$A$13:$A$64,0),100),$B72:$CW72,"="&amp;"X",$B$10:$CW$10,"="&amp;"Y")</f>
        <v>0</v>
      </c>
      <c r="N107">
        <f ca="1">SUMIFS(INDEX($B$13:$CW$64,MATCH(N$101,$A$13:$A$64,0),1):INDEX($B$13:$CW$64,MATCH(N$101,$A$13:$A$64,0),100),$B72:$CW72,"="&amp;"X",$B$10:$CW$10,"="&amp;"Y")</f>
        <v>0</v>
      </c>
      <c r="O107">
        <f ca="1">SUMIFS(INDEX($B$13:$CW$64,MATCH(O$101,$A$13:$A$64,0),1):INDEX($B$13:$CW$64,MATCH(O$101,$A$13:$A$64,0),100),$B72:$CW72,"="&amp;"X",$B$10:$CW$10,"="&amp;"Y")</f>
        <v>0</v>
      </c>
      <c r="P107">
        <f ca="1">SUMIFS(INDEX($B$13:$CW$64,MATCH(P$101,$A$13:$A$64,0),1):INDEX($B$13:$CW$64,MATCH(P$101,$A$13:$A$64,0),100),$B72:$CW72,"="&amp;"X",$B$10:$CW$10,"="&amp;"Y")</f>
        <v>0</v>
      </c>
      <c r="Q107">
        <f ca="1">SUMIFS(INDEX($B$13:$CW$64,MATCH(Q$101,$A$13:$A$64,0),1):INDEX($B$13:$CW$64,MATCH(Q$101,$A$13:$A$64,0),100),$B72:$CW72,"="&amp;"X",$B$10:$CW$10,"="&amp;"Y")</f>
        <v>0</v>
      </c>
      <c r="R107">
        <f ca="1">SUMIFS(INDEX($B$13:$CW$64,MATCH(R$101,$A$13:$A$64,0),1):INDEX($B$13:$CW$64,MATCH(R$101,$A$13:$A$64,0),100),$B72:$CW72,"="&amp;"X",$B$10:$CW$10,"="&amp;"Y")</f>
        <v>0</v>
      </c>
      <c r="S107">
        <f ca="1">SUMIFS(INDEX($B$13:$CW$64,MATCH(S$101,$A$13:$A$64,0),1):INDEX($B$13:$CW$64,MATCH(S$101,$A$13:$A$64,0),100),$B72:$CW72,"="&amp;"X",$B$10:$CW$10,"="&amp;"Y")</f>
        <v>0</v>
      </c>
      <c r="T107">
        <f ca="1">SUMIFS(INDEX($B$13:$CW$64,MATCH(T$101,$A$13:$A$64,0),1):INDEX($B$13:$CW$64,MATCH(T$101,$A$13:$A$64,0),100),$B72:$CW72,"="&amp;"X",$B$10:$CW$10,"="&amp;"Y")</f>
        <v>0</v>
      </c>
      <c r="U107">
        <f ca="1">SUMIFS(INDEX($B$13:$CW$64,MATCH(U$101,$A$13:$A$64,0),1):INDEX($B$13:$CW$64,MATCH(U$101,$A$13:$A$64,0),100),$B72:$CW72,"="&amp;"X",$B$10:$CW$10,"="&amp;"Y")</f>
        <v>0</v>
      </c>
      <c r="V107">
        <f ca="1">SUMIFS(INDEX($B$13:$CW$64,MATCH(V$101,$A$13:$A$64,0),1):INDEX($B$13:$CW$64,MATCH(V$101,$A$13:$A$64,0),100),$B72:$CW72,"="&amp;"X",$B$10:$CW$10,"="&amp;"Y")</f>
        <v>0</v>
      </c>
      <c r="W107">
        <f ca="1">SUMIFS(INDEX($B$13:$CW$64,MATCH(W$101,$A$13:$A$64,0),1):INDEX($B$13:$CW$64,MATCH(W$101,$A$13:$A$64,0),100),$B72:$CW72,"="&amp;"X",$B$10:$CW$10,"="&amp;"Y")</f>
        <v>0</v>
      </c>
      <c r="X107">
        <f ca="1">SUMIFS(INDEX($B$13:$CW$64,MATCH(X$101,$A$13:$A$64,0),1):INDEX($B$13:$CW$64,MATCH(X$101,$A$13:$A$64,0),100),$B72:$CW72,"="&amp;"X",$B$10:$CW$10,"="&amp;"Y")</f>
        <v>0</v>
      </c>
      <c r="Y107">
        <f ca="1">SUMIFS(INDEX($B$13:$CW$64,MATCH(Y$101,$A$13:$A$64,0),1):INDEX($B$13:$CW$64,MATCH(Y$101,$A$13:$A$64,0),100),$B72:$CW72,"="&amp;"X",$B$10:$CW$10,"="&amp;"Y")</f>
        <v>0</v>
      </c>
      <c r="Z107">
        <f ca="1">SUMIFS(INDEX($B$13:$CW$64,MATCH(Z$101,$A$13:$A$64,0),1):INDEX($B$13:$CW$64,MATCH(Z$101,$A$13:$A$64,0),100),$B72:$CW72,"="&amp;"X",$B$10:$CW$10,"="&amp;"Y")</f>
        <v>0</v>
      </c>
      <c r="AA107">
        <f ca="1">SUMIFS(INDEX($B$13:$CW$64,MATCH(AA$101,$A$13:$A$64,0),1):INDEX($B$13:$CW$64,MATCH(AA$101,$A$13:$A$64,0),100),$B72:$CW72,"="&amp;"X",$B$10:$CW$10,"="&amp;"Y")</f>
        <v>0</v>
      </c>
      <c r="AB107">
        <f ca="1">SUMIFS(INDEX($B$13:$CW$64,MATCH(AB$101,$A$13:$A$64,0),1):INDEX($B$13:$CW$64,MATCH(AB$101,$A$13:$A$64,0),100),$B72:$CW72,"="&amp;"X",$B$10:$CW$10,"="&amp;"Y")</f>
        <v>0</v>
      </c>
      <c r="AC107">
        <f ca="1">SUMIFS(INDEX($B$13:$CW$64,MATCH(AC$101,$A$13:$A$64,0),1):INDEX($B$13:$CW$64,MATCH(AC$101,$A$13:$A$64,0),100),$B72:$CW72,"="&amp;"X",$B$10:$CW$10,"="&amp;"Y")</f>
        <v>0</v>
      </c>
      <c r="AD107">
        <f ca="1">SUMIFS(INDEX($B$13:$CW$64,MATCH(AD$101,$A$13:$A$64,0),1):INDEX($B$13:$CW$64,MATCH(AD$101,$A$13:$A$64,0),100),$B72:$CW72,"="&amp;"X",$B$10:$CW$10,"="&amp;"Y")</f>
        <v>0</v>
      </c>
      <c r="AE107">
        <f ca="1">SUMIFS(INDEX($B$13:$CW$64,MATCH(AE$101,$A$13:$A$64,0),1):INDEX($B$13:$CW$64,MATCH(AE$101,$A$13:$A$64,0),100),$B72:$CW72,"="&amp;"X",$B$10:$CW$10,"="&amp;"Y")</f>
        <v>0</v>
      </c>
      <c r="AF107">
        <f ca="1">SUMIFS(INDEX($B$13:$CW$64,MATCH(AF$101,$A$13:$A$64,0),1):INDEX($B$13:$CW$64,MATCH(AF$101,$A$13:$A$64,0),100),$B72:$CW72,"="&amp;"X",$B$10:$CW$10,"="&amp;"Y")</f>
        <v>0</v>
      </c>
      <c r="AG107">
        <f ca="1">SUMIFS(INDEX($B$13:$CW$64,MATCH(AG$101,$A$13:$A$64,0),1):INDEX($B$13:$CW$64,MATCH(AG$101,$A$13:$A$64,0),100),$B72:$CW72,"="&amp;"X",$B$10:$CW$10,"="&amp;"Y")</f>
        <v>0</v>
      </c>
      <c r="AH107">
        <f ca="1">SUMIFS(INDEX($B$13:$CW$64,MATCH(AH$101,$A$13:$A$64,0),1):INDEX($B$13:$CW$64,MATCH(AH$101,$A$13:$A$64,0),100),$B72:$CW72,"="&amp;"X",$B$10:$CW$10,"="&amp;"Y")</f>
        <v>0</v>
      </c>
      <c r="AI107">
        <f ca="1">SUMIFS(INDEX($B$13:$CW$64,MATCH(AI$101,$A$13:$A$64,0),1):INDEX($B$13:$CW$64,MATCH(AI$101,$A$13:$A$64,0),100),$B72:$CW72,"="&amp;"X",$B$10:$CW$10,"="&amp;"Y")</f>
        <v>0</v>
      </c>
      <c r="AJ107">
        <f ca="1">SUMIFS(INDEX($B$13:$CW$64,MATCH(AJ$101,$A$13:$A$64,0),1):INDEX($B$13:$CW$64,MATCH(AJ$101,$A$13:$A$64,0),100),$B72:$CW72,"="&amp;"X",$B$10:$CW$10,"="&amp;"Y")</f>
        <v>0</v>
      </c>
      <c r="AK107">
        <f ca="1">SUMIFS(INDEX($B$13:$CW$64,MATCH(AK$101,$A$13:$A$64,0),1):INDEX($B$13:$CW$64,MATCH(AK$101,$A$13:$A$64,0),100),$B72:$CW72,"="&amp;"X",$B$10:$CW$10,"="&amp;"Y")</f>
        <v>0</v>
      </c>
      <c r="AL107">
        <f ca="1">SUMIFS(INDEX($B$13:$CW$64,MATCH(AL$101,$A$13:$A$64,0),1):INDEX($B$13:$CW$64,MATCH(AL$101,$A$13:$A$64,0),100),$B72:$CW72,"="&amp;"X",$B$10:$CW$10,"="&amp;"Y")</f>
        <v>0</v>
      </c>
      <c r="AM107">
        <f ca="1">SUMIFS(INDEX($B$13:$CW$64,MATCH(AM$101,$A$13:$A$64,0),1):INDEX($B$13:$CW$64,MATCH(AM$101,$A$13:$A$64,0),100),$B72:$CW72,"="&amp;"X",$B$10:$CW$10,"="&amp;"Y")</f>
        <v>0</v>
      </c>
      <c r="AN107">
        <f ca="1">SUMIFS(INDEX($B$13:$CW$64,MATCH(AN$101,$A$13:$A$64,0),1):INDEX($B$13:$CW$64,MATCH(AN$101,$A$13:$A$64,0),100),$B72:$CW72,"="&amp;"X",$B$10:$CW$10,"="&amp;"Y")</f>
        <v>0</v>
      </c>
      <c r="AO107">
        <f ca="1">SUMIFS(INDEX($B$13:$CW$64,MATCH(AO$101,$A$13:$A$64,0),1):INDEX($B$13:$CW$64,MATCH(AO$101,$A$13:$A$64,0),100),$B72:$CW72,"="&amp;"X",$B$10:$CW$10,"="&amp;"Y")</f>
        <v>0</v>
      </c>
      <c r="AP107">
        <f ca="1">SUMIFS(INDEX($B$13:$CW$64,MATCH(AP$101,$A$13:$A$64,0),1):INDEX($B$13:$CW$64,MATCH(AP$101,$A$13:$A$64,0),100),$B72:$CW72,"="&amp;"X",$B$10:$CW$10,"="&amp;"Y")</f>
        <v>0</v>
      </c>
      <c r="AQ107">
        <f ca="1">SUMIFS(INDEX($B$13:$CW$64,MATCH(AQ$101,$A$13:$A$64,0),1):INDEX($B$13:$CW$64,MATCH(AQ$101,$A$13:$A$64,0),100),$B72:$CW72,"="&amp;"X",$B$10:$CW$10,"="&amp;"Y")</f>
        <v>0</v>
      </c>
      <c r="AR107">
        <f ca="1">SUMIFS(INDEX($B$13:$CW$64,MATCH(AR$101,$A$13:$A$64,0),1):INDEX($B$13:$CW$64,MATCH(AR$101,$A$13:$A$64,0),100),$B72:$CW72,"="&amp;"X",$B$10:$CW$10,"="&amp;"Y")</f>
        <v>0</v>
      </c>
      <c r="AS107">
        <f ca="1">SUMIFS(INDEX($B$13:$CW$64,MATCH(AS$101,$A$13:$A$64,0),1):INDEX($B$13:$CW$64,MATCH(AS$101,$A$13:$A$64,0),100),$B72:$CW72,"="&amp;"X",$B$10:$CW$10,"="&amp;"Y")</f>
        <v>0</v>
      </c>
      <c r="AT107">
        <f ca="1">SUMIFS(INDEX($B$13:$CW$64,MATCH(AT$101,$A$13:$A$64,0),1):INDEX($B$13:$CW$64,MATCH(AT$101,$A$13:$A$64,0),100),$B72:$CW72,"="&amp;"X",$B$10:$CW$10,"="&amp;"Y")</f>
        <v>0</v>
      </c>
      <c r="AU107">
        <f ca="1">SUMIFS(INDEX($B$13:$CW$64,MATCH(AU$101,$A$13:$A$64,0),1):INDEX($B$13:$CW$64,MATCH(AU$101,$A$13:$A$64,0),100),$B72:$CW72,"="&amp;"X",$B$10:$CW$10,"="&amp;"Y")</f>
        <v>0</v>
      </c>
      <c r="AV107">
        <f ca="1">SUMIFS(INDEX($B$13:$CW$64,MATCH(AV$101,$A$13:$A$64,0),1):INDEX($B$13:$CW$64,MATCH(AV$101,$A$13:$A$64,0),100),$B72:$CW72,"="&amp;"X",$B$10:$CW$10,"="&amp;"Y")</f>
        <v>0</v>
      </c>
      <c r="AW107">
        <f ca="1">SUMIFS(INDEX($B$13:$CW$64,MATCH(AW$101,$A$13:$A$64,0),1):INDEX($B$13:$CW$64,MATCH(AW$101,$A$13:$A$64,0),100),$B72:$CW72,"="&amp;"X",$B$10:$CW$10,"="&amp;"Y")</f>
        <v>0</v>
      </c>
      <c r="AX107">
        <f ca="1">SUMIFS(INDEX($B$13:$CW$64,MATCH(AX$101,$A$13:$A$64,0),1):INDEX($B$13:$CW$64,MATCH(AX$101,$A$13:$A$64,0),100),$B72:$CW72,"="&amp;"X",$B$10:$CW$10,"="&amp;"Y")</f>
        <v>0</v>
      </c>
      <c r="AY107">
        <f ca="1">SUMIFS(INDEX($B$13:$CW$64,MATCH(AY$101,$A$13:$A$64,0),1):INDEX($B$13:$CW$64,MATCH(AY$101,$A$13:$A$64,0),100),$B72:$CW72,"="&amp;"X",$B$10:$CW$10,"="&amp;"Y")</f>
        <v>0</v>
      </c>
      <c r="AZ107">
        <f ca="1">SUMIFS(INDEX($B$13:$CW$64,MATCH(AZ$101,$A$13:$A$64,0),1):INDEX($B$13:$CW$64,MATCH(AZ$101,$A$13:$A$64,0),100),$B72:$CW72,"="&amp;"X",$B$10:$CW$10,"="&amp;"Y")</f>
        <v>0</v>
      </c>
      <c r="BA107">
        <f ca="1">SUMIFS(INDEX($B$13:$CW$64,MATCH(BA$101,$A$13:$A$64,0),1):INDEX($B$13:$CW$64,MATCH(BA$101,$A$13:$A$64,0),100),$B72:$CW72,"="&amp;"X",$B$10:$CW$10,"="&amp;"Y")</f>
        <v>0</v>
      </c>
    </row>
    <row r="108" spans="1:53" x14ac:dyDescent="0.25">
      <c r="A108" t="str">
        <f>Setup!A26</f>
        <v>Caseload 7</v>
      </c>
      <c r="B108">
        <f ca="1">SUMIFS(INDEX($B$13:$CW$64,MATCH(B$101,$A$13:$A$64,0),1):INDEX($B$13:$CW$64,MATCH(B$101,$A$13:$A$64,0),100),$B73:$CW73,"="&amp;"X",$B$10:$CW$10,"="&amp;"Y")</f>
        <v>0</v>
      </c>
      <c r="C108">
        <f ca="1">SUMIFS(INDEX($B$13:$CW$64,MATCH(C$101,$A$13:$A$64,0),1):INDEX($B$13:$CW$64,MATCH(C$101,$A$13:$A$64,0),100),$B73:$CW73,"="&amp;"X",$B$10:$CW$10,"="&amp;"Y")</f>
        <v>0</v>
      </c>
      <c r="D108">
        <f ca="1">SUMIFS(INDEX($B$13:$CW$64,MATCH(D$101,$A$13:$A$64,0),1):INDEX($B$13:$CW$64,MATCH(D$101,$A$13:$A$64,0),100),$B73:$CW73,"="&amp;"X",$B$10:$CW$10,"="&amp;"Y")</f>
        <v>0</v>
      </c>
      <c r="E108">
        <f ca="1">SUMIFS(INDEX($B$13:$CW$64,MATCH(E$101,$A$13:$A$64,0),1):INDEX($B$13:$CW$64,MATCH(E$101,$A$13:$A$64,0),100),$B73:$CW73,"="&amp;"X",$B$10:$CW$10,"="&amp;"Y")</f>
        <v>0</v>
      </c>
      <c r="F108">
        <f ca="1">SUMIFS(INDEX($B$13:$CW$64,MATCH(F$101,$A$13:$A$64,0),1):INDEX($B$13:$CW$64,MATCH(F$101,$A$13:$A$64,0),100),$B73:$CW73,"="&amp;"X",$B$10:$CW$10,"="&amp;"Y")</f>
        <v>0</v>
      </c>
      <c r="G108">
        <f ca="1">SUMIFS(INDEX($B$13:$CW$64,MATCH(G$101,$A$13:$A$64,0),1):INDEX($B$13:$CW$64,MATCH(G$101,$A$13:$A$64,0),100),$B73:$CW73,"="&amp;"X",$B$10:$CW$10,"="&amp;"Y")</f>
        <v>0</v>
      </c>
      <c r="H108">
        <f ca="1">SUMIFS(INDEX($B$13:$CW$64,MATCH(H$101,$A$13:$A$64,0),1):INDEX($B$13:$CW$64,MATCH(H$101,$A$13:$A$64,0),100),$B73:$CW73,"="&amp;"X",$B$10:$CW$10,"="&amp;"Y")</f>
        <v>0</v>
      </c>
      <c r="I108">
        <f ca="1">SUMIFS(INDEX($B$13:$CW$64,MATCH(I$101,$A$13:$A$64,0),1):INDEX($B$13:$CW$64,MATCH(I$101,$A$13:$A$64,0),100),$B73:$CW73,"="&amp;"X",$B$10:$CW$10,"="&amp;"Y")</f>
        <v>0</v>
      </c>
      <c r="J108">
        <f ca="1">SUMIFS(INDEX($B$13:$CW$64,MATCH(J$101,$A$13:$A$64,0),1):INDEX($B$13:$CW$64,MATCH(J$101,$A$13:$A$64,0),100),$B73:$CW73,"="&amp;"X",$B$10:$CW$10,"="&amp;"Y")</f>
        <v>0</v>
      </c>
      <c r="K108">
        <f ca="1">SUMIFS(INDEX($B$13:$CW$64,MATCH(K$101,$A$13:$A$64,0),1):INDEX($B$13:$CW$64,MATCH(K$101,$A$13:$A$64,0),100),$B73:$CW73,"="&amp;"X",$B$10:$CW$10,"="&amp;"Y")</f>
        <v>0</v>
      </c>
      <c r="L108">
        <f ca="1">SUMIFS(INDEX($B$13:$CW$64,MATCH(L$101,$A$13:$A$64,0),1):INDEX($B$13:$CW$64,MATCH(L$101,$A$13:$A$64,0),100),$B73:$CW73,"="&amp;"X",$B$10:$CW$10,"="&amp;"Y")</f>
        <v>0</v>
      </c>
      <c r="M108">
        <f ca="1">SUMIFS(INDEX($B$13:$CW$64,MATCH(M$101,$A$13:$A$64,0),1):INDEX($B$13:$CW$64,MATCH(M$101,$A$13:$A$64,0),100),$B73:$CW73,"="&amp;"X",$B$10:$CW$10,"="&amp;"Y")</f>
        <v>0</v>
      </c>
      <c r="N108">
        <f ca="1">SUMIFS(INDEX($B$13:$CW$64,MATCH(N$101,$A$13:$A$64,0),1):INDEX($B$13:$CW$64,MATCH(N$101,$A$13:$A$64,0),100),$B73:$CW73,"="&amp;"X",$B$10:$CW$10,"="&amp;"Y")</f>
        <v>0</v>
      </c>
      <c r="O108">
        <f ca="1">SUMIFS(INDEX($B$13:$CW$64,MATCH(O$101,$A$13:$A$64,0),1):INDEX($B$13:$CW$64,MATCH(O$101,$A$13:$A$64,0),100),$B73:$CW73,"="&amp;"X",$B$10:$CW$10,"="&amp;"Y")</f>
        <v>0</v>
      </c>
      <c r="P108">
        <f ca="1">SUMIFS(INDEX($B$13:$CW$64,MATCH(P$101,$A$13:$A$64,0),1):INDEX($B$13:$CW$64,MATCH(P$101,$A$13:$A$64,0),100),$B73:$CW73,"="&amp;"X",$B$10:$CW$10,"="&amp;"Y")</f>
        <v>0</v>
      </c>
      <c r="Q108">
        <f ca="1">SUMIFS(INDEX($B$13:$CW$64,MATCH(Q$101,$A$13:$A$64,0),1):INDEX($B$13:$CW$64,MATCH(Q$101,$A$13:$A$64,0),100),$B73:$CW73,"="&amp;"X",$B$10:$CW$10,"="&amp;"Y")</f>
        <v>0</v>
      </c>
      <c r="R108">
        <f ca="1">SUMIFS(INDEX($B$13:$CW$64,MATCH(R$101,$A$13:$A$64,0),1):INDEX($B$13:$CW$64,MATCH(R$101,$A$13:$A$64,0),100),$B73:$CW73,"="&amp;"X",$B$10:$CW$10,"="&amp;"Y")</f>
        <v>0</v>
      </c>
      <c r="S108">
        <f ca="1">SUMIFS(INDEX($B$13:$CW$64,MATCH(S$101,$A$13:$A$64,0),1):INDEX($B$13:$CW$64,MATCH(S$101,$A$13:$A$64,0),100),$B73:$CW73,"="&amp;"X",$B$10:$CW$10,"="&amp;"Y")</f>
        <v>0</v>
      </c>
      <c r="T108">
        <f ca="1">SUMIFS(INDEX($B$13:$CW$64,MATCH(T$101,$A$13:$A$64,0),1):INDEX($B$13:$CW$64,MATCH(T$101,$A$13:$A$64,0),100),$B73:$CW73,"="&amp;"X",$B$10:$CW$10,"="&amp;"Y")</f>
        <v>0</v>
      </c>
      <c r="U108">
        <f ca="1">SUMIFS(INDEX($B$13:$CW$64,MATCH(U$101,$A$13:$A$64,0),1):INDEX($B$13:$CW$64,MATCH(U$101,$A$13:$A$64,0),100),$B73:$CW73,"="&amp;"X",$B$10:$CW$10,"="&amp;"Y")</f>
        <v>0</v>
      </c>
      <c r="V108">
        <f ca="1">SUMIFS(INDEX($B$13:$CW$64,MATCH(V$101,$A$13:$A$64,0),1):INDEX($B$13:$CW$64,MATCH(V$101,$A$13:$A$64,0),100),$B73:$CW73,"="&amp;"X",$B$10:$CW$10,"="&amp;"Y")</f>
        <v>0</v>
      </c>
      <c r="W108">
        <f ca="1">SUMIFS(INDEX($B$13:$CW$64,MATCH(W$101,$A$13:$A$64,0),1):INDEX($B$13:$CW$64,MATCH(W$101,$A$13:$A$64,0),100),$B73:$CW73,"="&amp;"X",$B$10:$CW$10,"="&amp;"Y")</f>
        <v>0</v>
      </c>
      <c r="X108">
        <f ca="1">SUMIFS(INDEX($B$13:$CW$64,MATCH(X$101,$A$13:$A$64,0),1):INDEX($B$13:$CW$64,MATCH(X$101,$A$13:$A$64,0),100),$B73:$CW73,"="&amp;"X",$B$10:$CW$10,"="&amp;"Y")</f>
        <v>0</v>
      </c>
      <c r="Y108">
        <f ca="1">SUMIFS(INDEX($B$13:$CW$64,MATCH(Y$101,$A$13:$A$64,0),1):INDEX($B$13:$CW$64,MATCH(Y$101,$A$13:$A$64,0),100),$B73:$CW73,"="&amp;"X",$B$10:$CW$10,"="&amp;"Y")</f>
        <v>0</v>
      </c>
      <c r="Z108">
        <f ca="1">SUMIFS(INDEX($B$13:$CW$64,MATCH(Z$101,$A$13:$A$64,0),1):INDEX($B$13:$CW$64,MATCH(Z$101,$A$13:$A$64,0),100),$B73:$CW73,"="&amp;"X",$B$10:$CW$10,"="&amp;"Y")</f>
        <v>0</v>
      </c>
      <c r="AA108">
        <f ca="1">SUMIFS(INDEX($B$13:$CW$64,MATCH(AA$101,$A$13:$A$64,0),1):INDEX($B$13:$CW$64,MATCH(AA$101,$A$13:$A$64,0),100),$B73:$CW73,"="&amp;"X",$B$10:$CW$10,"="&amp;"Y")</f>
        <v>0</v>
      </c>
      <c r="AB108">
        <f ca="1">SUMIFS(INDEX($B$13:$CW$64,MATCH(AB$101,$A$13:$A$64,0),1):INDEX($B$13:$CW$64,MATCH(AB$101,$A$13:$A$64,0),100),$B73:$CW73,"="&amp;"X",$B$10:$CW$10,"="&amp;"Y")</f>
        <v>0</v>
      </c>
      <c r="AC108">
        <f ca="1">SUMIFS(INDEX($B$13:$CW$64,MATCH(AC$101,$A$13:$A$64,0),1):INDEX($B$13:$CW$64,MATCH(AC$101,$A$13:$A$64,0),100),$B73:$CW73,"="&amp;"X",$B$10:$CW$10,"="&amp;"Y")</f>
        <v>0</v>
      </c>
      <c r="AD108">
        <f ca="1">SUMIFS(INDEX($B$13:$CW$64,MATCH(AD$101,$A$13:$A$64,0),1):INDEX($B$13:$CW$64,MATCH(AD$101,$A$13:$A$64,0),100),$B73:$CW73,"="&amp;"X",$B$10:$CW$10,"="&amp;"Y")</f>
        <v>0</v>
      </c>
      <c r="AE108">
        <f ca="1">SUMIFS(INDEX($B$13:$CW$64,MATCH(AE$101,$A$13:$A$64,0),1):INDEX($B$13:$CW$64,MATCH(AE$101,$A$13:$A$64,0),100),$B73:$CW73,"="&amp;"X",$B$10:$CW$10,"="&amp;"Y")</f>
        <v>0</v>
      </c>
      <c r="AF108">
        <f ca="1">SUMIFS(INDEX($B$13:$CW$64,MATCH(AF$101,$A$13:$A$64,0),1):INDEX($B$13:$CW$64,MATCH(AF$101,$A$13:$A$64,0),100),$B73:$CW73,"="&amp;"X",$B$10:$CW$10,"="&amp;"Y")</f>
        <v>0</v>
      </c>
      <c r="AG108">
        <f ca="1">SUMIFS(INDEX($B$13:$CW$64,MATCH(AG$101,$A$13:$A$64,0),1):INDEX($B$13:$CW$64,MATCH(AG$101,$A$13:$A$64,0),100),$B73:$CW73,"="&amp;"X",$B$10:$CW$10,"="&amp;"Y")</f>
        <v>0</v>
      </c>
      <c r="AH108">
        <f ca="1">SUMIFS(INDEX($B$13:$CW$64,MATCH(AH$101,$A$13:$A$64,0),1):INDEX($B$13:$CW$64,MATCH(AH$101,$A$13:$A$64,0),100),$B73:$CW73,"="&amp;"X",$B$10:$CW$10,"="&amp;"Y")</f>
        <v>0</v>
      </c>
      <c r="AI108">
        <f ca="1">SUMIFS(INDEX($B$13:$CW$64,MATCH(AI$101,$A$13:$A$64,0),1):INDEX($B$13:$CW$64,MATCH(AI$101,$A$13:$A$64,0),100),$B73:$CW73,"="&amp;"X",$B$10:$CW$10,"="&amp;"Y")</f>
        <v>0</v>
      </c>
      <c r="AJ108">
        <f ca="1">SUMIFS(INDEX($B$13:$CW$64,MATCH(AJ$101,$A$13:$A$64,0),1):INDEX($B$13:$CW$64,MATCH(AJ$101,$A$13:$A$64,0),100),$B73:$CW73,"="&amp;"X",$B$10:$CW$10,"="&amp;"Y")</f>
        <v>0</v>
      </c>
      <c r="AK108">
        <f ca="1">SUMIFS(INDEX($B$13:$CW$64,MATCH(AK$101,$A$13:$A$64,0),1):INDEX($B$13:$CW$64,MATCH(AK$101,$A$13:$A$64,0),100),$B73:$CW73,"="&amp;"X",$B$10:$CW$10,"="&amp;"Y")</f>
        <v>0</v>
      </c>
      <c r="AL108">
        <f ca="1">SUMIFS(INDEX($B$13:$CW$64,MATCH(AL$101,$A$13:$A$64,0),1):INDEX($B$13:$CW$64,MATCH(AL$101,$A$13:$A$64,0),100),$B73:$CW73,"="&amp;"X",$B$10:$CW$10,"="&amp;"Y")</f>
        <v>0</v>
      </c>
      <c r="AM108">
        <f ca="1">SUMIFS(INDEX($B$13:$CW$64,MATCH(AM$101,$A$13:$A$64,0),1):INDEX($B$13:$CW$64,MATCH(AM$101,$A$13:$A$64,0),100),$B73:$CW73,"="&amp;"X",$B$10:$CW$10,"="&amp;"Y")</f>
        <v>0</v>
      </c>
      <c r="AN108">
        <f ca="1">SUMIFS(INDEX($B$13:$CW$64,MATCH(AN$101,$A$13:$A$64,0),1):INDEX($B$13:$CW$64,MATCH(AN$101,$A$13:$A$64,0),100),$B73:$CW73,"="&amp;"X",$B$10:$CW$10,"="&amp;"Y")</f>
        <v>0</v>
      </c>
      <c r="AO108">
        <f ca="1">SUMIFS(INDEX($B$13:$CW$64,MATCH(AO$101,$A$13:$A$64,0),1):INDEX($B$13:$CW$64,MATCH(AO$101,$A$13:$A$64,0),100),$B73:$CW73,"="&amp;"X",$B$10:$CW$10,"="&amp;"Y")</f>
        <v>0</v>
      </c>
      <c r="AP108">
        <f ca="1">SUMIFS(INDEX($B$13:$CW$64,MATCH(AP$101,$A$13:$A$64,0),1):INDEX($B$13:$CW$64,MATCH(AP$101,$A$13:$A$64,0),100),$B73:$CW73,"="&amp;"X",$B$10:$CW$10,"="&amp;"Y")</f>
        <v>0</v>
      </c>
      <c r="AQ108">
        <f ca="1">SUMIFS(INDEX($B$13:$CW$64,MATCH(AQ$101,$A$13:$A$64,0),1):INDEX($B$13:$CW$64,MATCH(AQ$101,$A$13:$A$64,0),100),$B73:$CW73,"="&amp;"X",$B$10:$CW$10,"="&amp;"Y")</f>
        <v>0</v>
      </c>
      <c r="AR108">
        <f ca="1">SUMIFS(INDEX($B$13:$CW$64,MATCH(AR$101,$A$13:$A$64,0),1):INDEX($B$13:$CW$64,MATCH(AR$101,$A$13:$A$64,0),100),$B73:$CW73,"="&amp;"X",$B$10:$CW$10,"="&amp;"Y")</f>
        <v>0</v>
      </c>
      <c r="AS108">
        <f ca="1">SUMIFS(INDEX($B$13:$CW$64,MATCH(AS$101,$A$13:$A$64,0),1):INDEX($B$13:$CW$64,MATCH(AS$101,$A$13:$A$64,0),100),$B73:$CW73,"="&amp;"X",$B$10:$CW$10,"="&amp;"Y")</f>
        <v>0</v>
      </c>
      <c r="AT108">
        <f ca="1">SUMIFS(INDEX($B$13:$CW$64,MATCH(AT$101,$A$13:$A$64,0),1):INDEX($B$13:$CW$64,MATCH(AT$101,$A$13:$A$64,0),100),$B73:$CW73,"="&amp;"X",$B$10:$CW$10,"="&amp;"Y")</f>
        <v>0</v>
      </c>
      <c r="AU108">
        <f ca="1">SUMIFS(INDEX($B$13:$CW$64,MATCH(AU$101,$A$13:$A$64,0),1):INDEX($B$13:$CW$64,MATCH(AU$101,$A$13:$A$64,0),100),$B73:$CW73,"="&amp;"X",$B$10:$CW$10,"="&amp;"Y")</f>
        <v>0</v>
      </c>
      <c r="AV108">
        <f ca="1">SUMIFS(INDEX($B$13:$CW$64,MATCH(AV$101,$A$13:$A$64,0),1):INDEX($B$13:$CW$64,MATCH(AV$101,$A$13:$A$64,0),100),$B73:$CW73,"="&amp;"X",$B$10:$CW$10,"="&amp;"Y")</f>
        <v>0</v>
      </c>
      <c r="AW108">
        <f ca="1">SUMIFS(INDEX($B$13:$CW$64,MATCH(AW$101,$A$13:$A$64,0),1):INDEX($B$13:$CW$64,MATCH(AW$101,$A$13:$A$64,0),100),$B73:$CW73,"="&amp;"X",$B$10:$CW$10,"="&amp;"Y")</f>
        <v>0</v>
      </c>
      <c r="AX108">
        <f ca="1">SUMIFS(INDEX($B$13:$CW$64,MATCH(AX$101,$A$13:$A$64,0),1):INDEX($B$13:$CW$64,MATCH(AX$101,$A$13:$A$64,0),100),$B73:$CW73,"="&amp;"X",$B$10:$CW$10,"="&amp;"Y")</f>
        <v>0</v>
      </c>
      <c r="AY108">
        <f ca="1">SUMIFS(INDEX($B$13:$CW$64,MATCH(AY$101,$A$13:$A$64,0),1):INDEX($B$13:$CW$64,MATCH(AY$101,$A$13:$A$64,0),100),$B73:$CW73,"="&amp;"X",$B$10:$CW$10,"="&amp;"Y")</f>
        <v>0</v>
      </c>
      <c r="AZ108">
        <f ca="1">SUMIFS(INDEX($B$13:$CW$64,MATCH(AZ$101,$A$13:$A$64,0),1):INDEX($B$13:$CW$64,MATCH(AZ$101,$A$13:$A$64,0),100),$B73:$CW73,"="&amp;"X",$B$10:$CW$10,"="&amp;"Y")</f>
        <v>0</v>
      </c>
      <c r="BA108">
        <f ca="1">SUMIFS(INDEX($B$13:$CW$64,MATCH(BA$101,$A$13:$A$64,0),1):INDEX($B$13:$CW$64,MATCH(BA$101,$A$13:$A$64,0),100),$B73:$CW73,"="&amp;"X",$B$10:$CW$10,"="&amp;"Y")</f>
        <v>0</v>
      </c>
    </row>
    <row r="109" spans="1:53" x14ac:dyDescent="0.25">
      <c r="A109" t="str">
        <f>Setup!A27</f>
        <v>Caseload 8</v>
      </c>
      <c r="B109">
        <f ca="1">SUMIFS(INDEX($B$13:$CW$64,MATCH(B$101,$A$13:$A$64,0),1):INDEX($B$13:$CW$64,MATCH(B$101,$A$13:$A$64,0),100),$B74:$CW74,"="&amp;"X",$B$10:$CW$10,"="&amp;"Y")</f>
        <v>0</v>
      </c>
      <c r="C109">
        <f ca="1">SUMIFS(INDEX($B$13:$CW$64,MATCH(C$101,$A$13:$A$64,0),1):INDEX($B$13:$CW$64,MATCH(C$101,$A$13:$A$64,0),100),$B74:$CW74,"="&amp;"X",$B$10:$CW$10,"="&amp;"Y")</f>
        <v>0</v>
      </c>
      <c r="D109">
        <f ca="1">SUMIFS(INDEX($B$13:$CW$64,MATCH(D$101,$A$13:$A$64,0),1):INDEX($B$13:$CW$64,MATCH(D$101,$A$13:$A$64,0),100),$B74:$CW74,"="&amp;"X",$B$10:$CW$10,"="&amp;"Y")</f>
        <v>0</v>
      </c>
      <c r="E109">
        <f ca="1">SUMIFS(INDEX($B$13:$CW$64,MATCH(E$101,$A$13:$A$64,0),1):INDEX($B$13:$CW$64,MATCH(E$101,$A$13:$A$64,0),100),$B74:$CW74,"="&amp;"X",$B$10:$CW$10,"="&amp;"Y")</f>
        <v>0</v>
      </c>
      <c r="F109">
        <f ca="1">SUMIFS(INDEX($B$13:$CW$64,MATCH(F$101,$A$13:$A$64,0),1):INDEX($B$13:$CW$64,MATCH(F$101,$A$13:$A$64,0),100),$B74:$CW74,"="&amp;"X",$B$10:$CW$10,"="&amp;"Y")</f>
        <v>0</v>
      </c>
      <c r="G109">
        <f ca="1">SUMIFS(INDEX($B$13:$CW$64,MATCH(G$101,$A$13:$A$64,0),1):INDEX($B$13:$CW$64,MATCH(G$101,$A$13:$A$64,0),100),$B74:$CW74,"="&amp;"X",$B$10:$CW$10,"="&amp;"Y")</f>
        <v>0</v>
      </c>
      <c r="H109">
        <f ca="1">SUMIFS(INDEX($B$13:$CW$64,MATCH(H$101,$A$13:$A$64,0),1):INDEX($B$13:$CW$64,MATCH(H$101,$A$13:$A$64,0),100),$B74:$CW74,"="&amp;"X",$B$10:$CW$10,"="&amp;"Y")</f>
        <v>0</v>
      </c>
      <c r="I109">
        <f ca="1">SUMIFS(INDEX($B$13:$CW$64,MATCH(I$101,$A$13:$A$64,0),1):INDEX($B$13:$CW$64,MATCH(I$101,$A$13:$A$64,0),100),$B74:$CW74,"="&amp;"X",$B$10:$CW$10,"="&amp;"Y")</f>
        <v>0</v>
      </c>
      <c r="J109">
        <f ca="1">SUMIFS(INDEX($B$13:$CW$64,MATCH(J$101,$A$13:$A$64,0),1):INDEX($B$13:$CW$64,MATCH(J$101,$A$13:$A$64,0),100),$B74:$CW74,"="&amp;"X",$B$10:$CW$10,"="&amp;"Y")</f>
        <v>0</v>
      </c>
      <c r="K109">
        <f ca="1">SUMIFS(INDEX($B$13:$CW$64,MATCH(K$101,$A$13:$A$64,0),1):INDEX($B$13:$CW$64,MATCH(K$101,$A$13:$A$64,0),100),$B74:$CW74,"="&amp;"X",$B$10:$CW$10,"="&amp;"Y")</f>
        <v>0</v>
      </c>
      <c r="L109">
        <f ca="1">SUMIFS(INDEX($B$13:$CW$64,MATCH(L$101,$A$13:$A$64,0),1):INDEX($B$13:$CW$64,MATCH(L$101,$A$13:$A$64,0),100),$B74:$CW74,"="&amp;"X",$B$10:$CW$10,"="&amp;"Y")</f>
        <v>0</v>
      </c>
      <c r="M109">
        <f ca="1">SUMIFS(INDEX($B$13:$CW$64,MATCH(M$101,$A$13:$A$64,0),1):INDEX($B$13:$CW$64,MATCH(M$101,$A$13:$A$64,0),100),$B74:$CW74,"="&amp;"X",$B$10:$CW$10,"="&amp;"Y")</f>
        <v>0</v>
      </c>
      <c r="N109">
        <f ca="1">SUMIFS(INDEX($B$13:$CW$64,MATCH(N$101,$A$13:$A$64,0),1):INDEX($B$13:$CW$64,MATCH(N$101,$A$13:$A$64,0),100),$B74:$CW74,"="&amp;"X",$B$10:$CW$10,"="&amp;"Y")</f>
        <v>0</v>
      </c>
      <c r="O109">
        <f ca="1">SUMIFS(INDEX($B$13:$CW$64,MATCH(O$101,$A$13:$A$64,0),1):INDEX($B$13:$CW$64,MATCH(O$101,$A$13:$A$64,0),100),$B74:$CW74,"="&amp;"X",$B$10:$CW$10,"="&amp;"Y")</f>
        <v>0</v>
      </c>
      <c r="P109">
        <f ca="1">SUMIFS(INDEX($B$13:$CW$64,MATCH(P$101,$A$13:$A$64,0),1):INDEX($B$13:$CW$64,MATCH(P$101,$A$13:$A$64,0),100),$B74:$CW74,"="&amp;"X",$B$10:$CW$10,"="&amp;"Y")</f>
        <v>0</v>
      </c>
      <c r="Q109">
        <f ca="1">SUMIFS(INDEX($B$13:$CW$64,MATCH(Q$101,$A$13:$A$64,0),1):INDEX($B$13:$CW$64,MATCH(Q$101,$A$13:$A$64,0),100),$B74:$CW74,"="&amp;"X",$B$10:$CW$10,"="&amp;"Y")</f>
        <v>0</v>
      </c>
      <c r="R109">
        <f ca="1">SUMIFS(INDEX($B$13:$CW$64,MATCH(R$101,$A$13:$A$64,0),1):INDEX($B$13:$CW$64,MATCH(R$101,$A$13:$A$64,0),100),$B74:$CW74,"="&amp;"X",$B$10:$CW$10,"="&amp;"Y")</f>
        <v>0</v>
      </c>
      <c r="S109">
        <f ca="1">SUMIFS(INDEX($B$13:$CW$64,MATCH(S$101,$A$13:$A$64,0),1):INDEX($B$13:$CW$64,MATCH(S$101,$A$13:$A$64,0),100),$B74:$CW74,"="&amp;"X",$B$10:$CW$10,"="&amp;"Y")</f>
        <v>0</v>
      </c>
      <c r="T109">
        <f ca="1">SUMIFS(INDEX($B$13:$CW$64,MATCH(T$101,$A$13:$A$64,0),1):INDEX($B$13:$CW$64,MATCH(T$101,$A$13:$A$64,0),100),$B74:$CW74,"="&amp;"X",$B$10:$CW$10,"="&amp;"Y")</f>
        <v>0</v>
      </c>
      <c r="U109">
        <f ca="1">SUMIFS(INDEX($B$13:$CW$64,MATCH(U$101,$A$13:$A$64,0),1):INDEX($B$13:$CW$64,MATCH(U$101,$A$13:$A$64,0),100),$B74:$CW74,"="&amp;"X",$B$10:$CW$10,"="&amp;"Y")</f>
        <v>0</v>
      </c>
      <c r="V109">
        <f ca="1">SUMIFS(INDEX($B$13:$CW$64,MATCH(V$101,$A$13:$A$64,0),1):INDEX($B$13:$CW$64,MATCH(V$101,$A$13:$A$64,0),100),$B74:$CW74,"="&amp;"X",$B$10:$CW$10,"="&amp;"Y")</f>
        <v>0</v>
      </c>
      <c r="W109">
        <f ca="1">SUMIFS(INDEX($B$13:$CW$64,MATCH(W$101,$A$13:$A$64,0),1):INDEX($B$13:$CW$64,MATCH(W$101,$A$13:$A$64,0),100),$B74:$CW74,"="&amp;"X",$B$10:$CW$10,"="&amp;"Y")</f>
        <v>0</v>
      </c>
      <c r="X109">
        <f ca="1">SUMIFS(INDEX($B$13:$CW$64,MATCH(X$101,$A$13:$A$64,0),1):INDEX($B$13:$CW$64,MATCH(X$101,$A$13:$A$64,0),100),$B74:$CW74,"="&amp;"X",$B$10:$CW$10,"="&amp;"Y")</f>
        <v>0</v>
      </c>
      <c r="Y109">
        <f ca="1">SUMIFS(INDEX($B$13:$CW$64,MATCH(Y$101,$A$13:$A$64,0),1):INDEX($B$13:$CW$64,MATCH(Y$101,$A$13:$A$64,0),100),$B74:$CW74,"="&amp;"X",$B$10:$CW$10,"="&amp;"Y")</f>
        <v>0</v>
      </c>
      <c r="Z109">
        <f ca="1">SUMIFS(INDEX($B$13:$CW$64,MATCH(Z$101,$A$13:$A$64,0),1):INDEX($B$13:$CW$64,MATCH(Z$101,$A$13:$A$64,0),100),$B74:$CW74,"="&amp;"X",$B$10:$CW$10,"="&amp;"Y")</f>
        <v>0</v>
      </c>
      <c r="AA109">
        <f ca="1">SUMIFS(INDEX($B$13:$CW$64,MATCH(AA$101,$A$13:$A$64,0),1):INDEX($B$13:$CW$64,MATCH(AA$101,$A$13:$A$64,0),100),$B74:$CW74,"="&amp;"X",$B$10:$CW$10,"="&amp;"Y")</f>
        <v>0</v>
      </c>
      <c r="AB109">
        <f ca="1">SUMIFS(INDEX($B$13:$CW$64,MATCH(AB$101,$A$13:$A$64,0),1):INDEX($B$13:$CW$64,MATCH(AB$101,$A$13:$A$64,0),100),$B74:$CW74,"="&amp;"X",$B$10:$CW$10,"="&amp;"Y")</f>
        <v>0</v>
      </c>
      <c r="AC109">
        <f ca="1">SUMIFS(INDEX($B$13:$CW$64,MATCH(AC$101,$A$13:$A$64,0),1):INDEX($B$13:$CW$64,MATCH(AC$101,$A$13:$A$64,0),100),$B74:$CW74,"="&amp;"X",$B$10:$CW$10,"="&amp;"Y")</f>
        <v>0</v>
      </c>
      <c r="AD109">
        <f ca="1">SUMIFS(INDEX($B$13:$CW$64,MATCH(AD$101,$A$13:$A$64,0),1):INDEX($B$13:$CW$64,MATCH(AD$101,$A$13:$A$64,0),100),$B74:$CW74,"="&amp;"X",$B$10:$CW$10,"="&amp;"Y")</f>
        <v>0</v>
      </c>
      <c r="AE109">
        <f ca="1">SUMIFS(INDEX($B$13:$CW$64,MATCH(AE$101,$A$13:$A$64,0),1):INDEX($B$13:$CW$64,MATCH(AE$101,$A$13:$A$64,0),100),$B74:$CW74,"="&amp;"X",$B$10:$CW$10,"="&amp;"Y")</f>
        <v>0</v>
      </c>
      <c r="AF109">
        <f ca="1">SUMIFS(INDEX($B$13:$CW$64,MATCH(AF$101,$A$13:$A$64,0),1):INDEX($B$13:$CW$64,MATCH(AF$101,$A$13:$A$64,0),100),$B74:$CW74,"="&amp;"X",$B$10:$CW$10,"="&amp;"Y")</f>
        <v>0</v>
      </c>
      <c r="AG109">
        <f ca="1">SUMIFS(INDEX($B$13:$CW$64,MATCH(AG$101,$A$13:$A$64,0),1):INDEX($B$13:$CW$64,MATCH(AG$101,$A$13:$A$64,0),100),$B74:$CW74,"="&amp;"X",$B$10:$CW$10,"="&amp;"Y")</f>
        <v>0</v>
      </c>
      <c r="AH109">
        <f ca="1">SUMIFS(INDEX($B$13:$CW$64,MATCH(AH$101,$A$13:$A$64,0),1):INDEX($B$13:$CW$64,MATCH(AH$101,$A$13:$A$64,0),100),$B74:$CW74,"="&amp;"X",$B$10:$CW$10,"="&amp;"Y")</f>
        <v>0</v>
      </c>
      <c r="AI109">
        <f ca="1">SUMIFS(INDEX($B$13:$CW$64,MATCH(AI$101,$A$13:$A$64,0),1):INDEX($B$13:$CW$64,MATCH(AI$101,$A$13:$A$64,0),100),$B74:$CW74,"="&amp;"X",$B$10:$CW$10,"="&amp;"Y")</f>
        <v>0</v>
      </c>
      <c r="AJ109">
        <f ca="1">SUMIFS(INDEX($B$13:$CW$64,MATCH(AJ$101,$A$13:$A$64,0),1):INDEX($B$13:$CW$64,MATCH(AJ$101,$A$13:$A$64,0),100),$B74:$CW74,"="&amp;"X",$B$10:$CW$10,"="&amp;"Y")</f>
        <v>0</v>
      </c>
      <c r="AK109">
        <f ca="1">SUMIFS(INDEX($B$13:$CW$64,MATCH(AK$101,$A$13:$A$64,0),1):INDEX($B$13:$CW$64,MATCH(AK$101,$A$13:$A$64,0),100),$B74:$CW74,"="&amp;"X",$B$10:$CW$10,"="&amp;"Y")</f>
        <v>0</v>
      </c>
      <c r="AL109">
        <f ca="1">SUMIFS(INDEX($B$13:$CW$64,MATCH(AL$101,$A$13:$A$64,0),1):INDEX($B$13:$CW$64,MATCH(AL$101,$A$13:$A$64,0),100),$B74:$CW74,"="&amp;"X",$B$10:$CW$10,"="&amp;"Y")</f>
        <v>0</v>
      </c>
      <c r="AM109">
        <f ca="1">SUMIFS(INDEX($B$13:$CW$64,MATCH(AM$101,$A$13:$A$64,0),1):INDEX($B$13:$CW$64,MATCH(AM$101,$A$13:$A$64,0),100),$B74:$CW74,"="&amp;"X",$B$10:$CW$10,"="&amp;"Y")</f>
        <v>0</v>
      </c>
      <c r="AN109">
        <f ca="1">SUMIFS(INDEX($B$13:$CW$64,MATCH(AN$101,$A$13:$A$64,0),1):INDEX($B$13:$CW$64,MATCH(AN$101,$A$13:$A$64,0),100),$B74:$CW74,"="&amp;"X",$B$10:$CW$10,"="&amp;"Y")</f>
        <v>0</v>
      </c>
      <c r="AO109">
        <f ca="1">SUMIFS(INDEX($B$13:$CW$64,MATCH(AO$101,$A$13:$A$64,0),1):INDEX($B$13:$CW$64,MATCH(AO$101,$A$13:$A$64,0),100),$B74:$CW74,"="&amp;"X",$B$10:$CW$10,"="&amp;"Y")</f>
        <v>0</v>
      </c>
      <c r="AP109">
        <f ca="1">SUMIFS(INDEX($B$13:$CW$64,MATCH(AP$101,$A$13:$A$64,0),1):INDEX($B$13:$CW$64,MATCH(AP$101,$A$13:$A$64,0),100),$B74:$CW74,"="&amp;"X",$B$10:$CW$10,"="&amp;"Y")</f>
        <v>0</v>
      </c>
      <c r="AQ109">
        <f ca="1">SUMIFS(INDEX($B$13:$CW$64,MATCH(AQ$101,$A$13:$A$64,0),1):INDEX($B$13:$CW$64,MATCH(AQ$101,$A$13:$A$64,0),100),$B74:$CW74,"="&amp;"X",$B$10:$CW$10,"="&amp;"Y")</f>
        <v>0</v>
      </c>
      <c r="AR109">
        <f ca="1">SUMIFS(INDEX($B$13:$CW$64,MATCH(AR$101,$A$13:$A$64,0),1):INDEX($B$13:$CW$64,MATCH(AR$101,$A$13:$A$64,0),100),$B74:$CW74,"="&amp;"X",$B$10:$CW$10,"="&amp;"Y")</f>
        <v>0</v>
      </c>
      <c r="AS109">
        <f ca="1">SUMIFS(INDEX($B$13:$CW$64,MATCH(AS$101,$A$13:$A$64,0),1):INDEX($B$13:$CW$64,MATCH(AS$101,$A$13:$A$64,0),100),$B74:$CW74,"="&amp;"X",$B$10:$CW$10,"="&amp;"Y")</f>
        <v>0</v>
      </c>
      <c r="AT109">
        <f ca="1">SUMIFS(INDEX($B$13:$CW$64,MATCH(AT$101,$A$13:$A$64,0),1):INDEX($B$13:$CW$64,MATCH(AT$101,$A$13:$A$64,0),100),$B74:$CW74,"="&amp;"X",$B$10:$CW$10,"="&amp;"Y")</f>
        <v>0</v>
      </c>
      <c r="AU109">
        <f ca="1">SUMIFS(INDEX($B$13:$CW$64,MATCH(AU$101,$A$13:$A$64,0),1):INDEX($B$13:$CW$64,MATCH(AU$101,$A$13:$A$64,0),100),$B74:$CW74,"="&amp;"X",$B$10:$CW$10,"="&amp;"Y")</f>
        <v>0</v>
      </c>
      <c r="AV109">
        <f ca="1">SUMIFS(INDEX($B$13:$CW$64,MATCH(AV$101,$A$13:$A$64,0),1):INDEX($B$13:$CW$64,MATCH(AV$101,$A$13:$A$64,0),100),$B74:$CW74,"="&amp;"X",$B$10:$CW$10,"="&amp;"Y")</f>
        <v>0</v>
      </c>
      <c r="AW109">
        <f ca="1">SUMIFS(INDEX($B$13:$CW$64,MATCH(AW$101,$A$13:$A$64,0),1):INDEX($B$13:$CW$64,MATCH(AW$101,$A$13:$A$64,0),100),$B74:$CW74,"="&amp;"X",$B$10:$CW$10,"="&amp;"Y")</f>
        <v>0</v>
      </c>
      <c r="AX109">
        <f ca="1">SUMIFS(INDEX($B$13:$CW$64,MATCH(AX$101,$A$13:$A$64,0),1):INDEX($B$13:$CW$64,MATCH(AX$101,$A$13:$A$64,0),100),$B74:$CW74,"="&amp;"X",$B$10:$CW$10,"="&amp;"Y")</f>
        <v>0</v>
      </c>
      <c r="AY109">
        <f ca="1">SUMIFS(INDEX($B$13:$CW$64,MATCH(AY$101,$A$13:$A$64,0),1):INDEX($B$13:$CW$64,MATCH(AY$101,$A$13:$A$64,0),100),$B74:$CW74,"="&amp;"X",$B$10:$CW$10,"="&amp;"Y")</f>
        <v>0</v>
      </c>
      <c r="AZ109">
        <f ca="1">SUMIFS(INDEX($B$13:$CW$64,MATCH(AZ$101,$A$13:$A$64,0),1):INDEX($B$13:$CW$64,MATCH(AZ$101,$A$13:$A$64,0),100),$B74:$CW74,"="&amp;"X",$B$10:$CW$10,"="&amp;"Y")</f>
        <v>0</v>
      </c>
      <c r="BA109">
        <f ca="1">SUMIFS(INDEX($B$13:$CW$64,MATCH(BA$101,$A$13:$A$64,0),1):INDEX($B$13:$CW$64,MATCH(BA$101,$A$13:$A$64,0),100),$B74:$CW74,"="&amp;"X",$B$10:$CW$10,"="&amp;"Y")</f>
        <v>0</v>
      </c>
    </row>
    <row r="110" spans="1:53" x14ac:dyDescent="0.25">
      <c r="A110" t="str">
        <f>Setup!A28</f>
        <v>Caseload 9</v>
      </c>
      <c r="B110">
        <f ca="1">SUMIFS(INDEX($B$13:$CW$64,MATCH(B$101,$A$13:$A$64,0),1):INDEX($B$13:$CW$64,MATCH(B$101,$A$13:$A$64,0),100),$B75:$CW75,"="&amp;"X",$B$10:$CW$10,"="&amp;"Y")</f>
        <v>0</v>
      </c>
      <c r="C110">
        <f ca="1">SUMIFS(INDEX($B$13:$CW$64,MATCH(C$101,$A$13:$A$64,0),1):INDEX($B$13:$CW$64,MATCH(C$101,$A$13:$A$64,0),100),$B75:$CW75,"="&amp;"X",$B$10:$CW$10,"="&amp;"Y")</f>
        <v>0</v>
      </c>
      <c r="D110">
        <f ca="1">SUMIFS(INDEX($B$13:$CW$64,MATCH(D$101,$A$13:$A$64,0),1):INDEX($B$13:$CW$64,MATCH(D$101,$A$13:$A$64,0),100),$B75:$CW75,"="&amp;"X",$B$10:$CW$10,"="&amp;"Y")</f>
        <v>0</v>
      </c>
      <c r="E110">
        <f ca="1">SUMIFS(INDEX($B$13:$CW$64,MATCH(E$101,$A$13:$A$64,0),1):INDEX($B$13:$CW$64,MATCH(E$101,$A$13:$A$64,0),100),$B75:$CW75,"="&amp;"X",$B$10:$CW$10,"="&amp;"Y")</f>
        <v>0</v>
      </c>
      <c r="F110">
        <f ca="1">SUMIFS(INDEX($B$13:$CW$64,MATCH(F$101,$A$13:$A$64,0),1):INDEX($B$13:$CW$64,MATCH(F$101,$A$13:$A$64,0),100),$B75:$CW75,"="&amp;"X",$B$10:$CW$10,"="&amp;"Y")</f>
        <v>0</v>
      </c>
      <c r="G110">
        <f ca="1">SUMIFS(INDEX($B$13:$CW$64,MATCH(G$101,$A$13:$A$64,0),1):INDEX($B$13:$CW$64,MATCH(G$101,$A$13:$A$64,0),100),$B75:$CW75,"="&amp;"X",$B$10:$CW$10,"="&amp;"Y")</f>
        <v>0</v>
      </c>
      <c r="H110">
        <f ca="1">SUMIFS(INDEX($B$13:$CW$64,MATCH(H$101,$A$13:$A$64,0),1):INDEX($B$13:$CW$64,MATCH(H$101,$A$13:$A$64,0),100),$B75:$CW75,"="&amp;"X",$B$10:$CW$10,"="&amp;"Y")</f>
        <v>0</v>
      </c>
      <c r="I110">
        <f ca="1">SUMIFS(INDEX($B$13:$CW$64,MATCH(I$101,$A$13:$A$64,0),1):INDEX($B$13:$CW$64,MATCH(I$101,$A$13:$A$64,0),100),$B75:$CW75,"="&amp;"X",$B$10:$CW$10,"="&amp;"Y")</f>
        <v>0</v>
      </c>
      <c r="J110">
        <f ca="1">SUMIFS(INDEX($B$13:$CW$64,MATCH(J$101,$A$13:$A$64,0),1):INDEX($B$13:$CW$64,MATCH(J$101,$A$13:$A$64,0),100),$B75:$CW75,"="&amp;"X",$B$10:$CW$10,"="&amp;"Y")</f>
        <v>0</v>
      </c>
      <c r="K110">
        <f ca="1">SUMIFS(INDEX($B$13:$CW$64,MATCH(K$101,$A$13:$A$64,0),1):INDEX($B$13:$CW$64,MATCH(K$101,$A$13:$A$64,0),100),$B75:$CW75,"="&amp;"X",$B$10:$CW$10,"="&amp;"Y")</f>
        <v>0</v>
      </c>
      <c r="L110">
        <f ca="1">SUMIFS(INDEX($B$13:$CW$64,MATCH(L$101,$A$13:$A$64,0),1):INDEX($B$13:$CW$64,MATCH(L$101,$A$13:$A$64,0),100),$B75:$CW75,"="&amp;"X",$B$10:$CW$10,"="&amp;"Y")</f>
        <v>0</v>
      </c>
      <c r="M110">
        <f ca="1">SUMIFS(INDEX($B$13:$CW$64,MATCH(M$101,$A$13:$A$64,0),1):INDEX($B$13:$CW$64,MATCH(M$101,$A$13:$A$64,0),100),$B75:$CW75,"="&amp;"X",$B$10:$CW$10,"="&amp;"Y")</f>
        <v>0</v>
      </c>
      <c r="N110">
        <f ca="1">SUMIFS(INDEX($B$13:$CW$64,MATCH(N$101,$A$13:$A$64,0),1):INDEX($B$13:$CW$64,MATCH(N$101,$A$13:$A$64,0),100),$B75:$CW75,"="&amp;"X",$B$10:$CW$10,"="&amp;"Y")</f>
        <v>0</v>
      </c>
      <c r="O110">
        <f ca="1">SUMIFS(INDEX($B$13:$CW$64,MATCH(O$101,$A$13:$A$64,0),1):INDEX($B$13:$CW$64,MATCH(O$101,$A$13:$A$64,0),100),$B75:$CW75,"="&amp;"X",$B$10:$CW$10,"="&amp;"Y")</f>
        <v>0</v>
      </c>
      <c r="P110">
        <f ca="1">SUMIFS(INDEX($B$13:$CW$64,MATCH(P$101,$A$13:$A$64,0),1):INDEX($B$13:$CW$64,MATCH(P$101,$A$13:$A$64,0),100),$B75:$CW75,"="&amp;"X",$B$10:$CW$10,"="&amp;"Y")</f>
        <v>0</v>
      </c>
      <c r="Q110">
        <f ca="1">SUMIFS(INDEX($B$13:$CW$64,MATCH(Q$101,$A$13:$A$64,0),1):INDEX($B$13:$CW$64,MATCH(Q$101,$A$13:$A$64,0),100),$B75:$CW75,"="&amp;"X",$B$10:$CW$10,"="&amp;"Y")</f>
        <v>0</v>
      </c>
      <c r="R110">
        <f ca="1">SUMIFS(INDEX($B$13:$CW$64,MATCH(R$101,$A$13:$A$64,0),1):INDEX($B$13:$CW$64,MATCH(R$101,$A$13:$A$64,0),100),$B75:$CW75,"="&amp;"X",$B$10:$CW$10,"="&amp;"Y")</f>
        <v>0</v>
      </c>
      <c r="S110">
        <f ca="1">SUMIFS(INDEX($B$13:$CW$64,MATCH(S$101,$A$13:$A$64,0),1):INDEX($B$13:$CW$64,MATCH(S$101,$A$13:$A$64,0),100),$B75:$CW75,"="&amp;"X",$B$10:$CW$10,"="&amp;"Y")</f>
        <v>0</v>
      </c>
      <c r="T110">
        <f ca="1">SUMIFS(INDEX($B$13:$CW$64,MATCH(T$101,$A$13:$A$64,0),1):INDEX($B$13:$CW$64,MATCH(T$101,$A$13:$A$64,0),100),$B75:$CW75,"="&amp;"X",$B$10:$CW$10,"="&amp;"Y")</f>
        <v>0</v>
      </c>
      <c r="U110">
        <f ca="1">SUMIFS(INDEX($B$13:$CW$64,MATCH(U$101,$A$13:$A$64,0),1):INDEX($B$13:$CW$64,MATCH(U$101,$A$13:$A$64,0),100),$B75:$CW75,"="&amp;"X",$B$10:$CW$10,"="&amp;"Y")</f>
        <v>0</v>
      </c>
      <c r="V110">
        <f ca="1">SUMIFS(INDEX($B$13:$CW$64,MATCH(V$101,$A$13:$A$64,0),1):INDEX($B$13:$CW$64,MATCH(V$101,$A$13:$A$64,0),100),$B75:$CW75,"="&amp;"X",$B$10:$CW$10,"="&amp;"Y")</f>
        <v>0</v>
      </c>
      <c r="W110">
        <f ca="1">SUMIFS(INDEX($B$13:$CW$64,MATCH(W$101,$A$13:$A$64,0),1):INDEX($B$13:$CW$64,MATCH(W$101,$A$13:$A$64,0),100),$B75:$CW75,"="&amp;"X",$B$10:$CW$10,"="&amp;"Y")</f>
        <v>0</v>
      </c>
      <c r="X110">
        <f ca="1">SUMIFS(INDEX($B$13:$CW$64,MATCH(X$101,$A$13:$A$64,0),1):INDEX($B$13:$CW$64,MATCH(X$101,$A$13:$A$64,0),100),$B75:$CW75,"="&amp;"X",$B$10:$CW$10,"="&amp;"Y")</f>
        <v>0</v>
      </c>
      <c r="Y110">
        <f ca="1">SUMIFS(INDEX($B$13:$CW$64,MATCH(Y$101,$A$13:$A$64,0),1):INDEX($B$13:$CW$64,MATCH(Y$101,$A$13:$A$64,0),100),$B75:$CW75,"="&amp;"X",$B$10:$CW$10,"="&amp;"Y")</f>
        <v>0</v>
      </c>
      <c r="Z110">
        <f ca="1">SUMIFS(INDEX($B$13:$CW$64,MATCH(Z$101,$A$13:$A$64,0),1):INDEX($B$13:$CW$64,MATCH(Z$101,$A$13:$A$64,0),100),$B75:$CW75,"="&amp;"X",$B$10:$CW$10,"="&amp;"Y")</f>
        <v>0</v>
      </c>
      <c r="AA110">
        <f ca="1">SUMIFS(INDEX($B$13:$CW$64,MATCH(AA$101,$A$13:$A$64,0),1):INDEX($B$13:$CW$64,MATCH(AA$101,$A$13:$A$64,0),100),$B75:$CW75,"="&amp;"X",$B$10:$CW$10,"="&amp;"Y")</f>
        <v>0</v>
      </c>
      <c r="AB110">
        <f ca="1">SUMIFS(INDEX($B$13:$CW$64,MATCH(AB$101,$A$13:$A$64,0),1):INDEX($B$13:$CW$64,MATCH(AB$101,$A$13:$A$64,0),100),$B75:$CW75,"="&amp;"X",$B$10:$CW$10,"="&amp;"Y")</f>
        <v>0</v>
      </c>
      <c r="AC110">
        <f ca="1">SUMIFS(INDEX($B$13:$CW$64,MATCH(AC$101,$A$13:$A$64,0),1):INDEX($B$13:$CW$64,MATCH(AC$101,$A$13:$A$64,0),100),$B75:$CW75,"="&amp;"X",$B$10:$CW$10,"="&amp;"Y")</f>
        <v>0</v>
      </c>
      <c r="AD110">
        <f ca="1">SUMIFS(INDEX($B$13:$CW$64,MATCH(AD$101,$A$13:$A$64,0),1):INDEX($B$13:$CW$64,MATCH(AD$101,$A$13:$A$64,0),100),$B75:$CW75,"="&amp;"X",$B$10:$CW$10,"="&amp;"Y")</f>
        <v>0</v>
      </c>
      <c r="AE110">
        <f ca="1">SUMIFS(INDEX($B$13:$CW$64,MATCH(AE$101,$A$13:$A$64,0),1):INDEX($B$13:$CW$64,MATCH(AE$101,$A$13:$A$64,0),100),$B75:$CW75,"="&amp;"X",$B$10:$CW$10,"="&amp;"Y")</f>
        <v>0</v>
      </c>
      <c r="AF110">
        <f ca="1">SUMIFS(INDEX($B$13:$CW$64,MATCH(AF$101,$A$13:$A$64,0),1):INDEX($B$13:$CW$64,MATCH(AF$101,$A$13:$A$64,0),100),$B75:$CW75,"="&amp;"X",$B$10:$CW$10,"="&amp;"Y")</f>
        <v>0</v>
      </c>
      <c r="AG110">
        <f ca="1">SUMIFS(INDEX($B$13:$CW$64,MATCH(AG$101,$A$13:$A$64,0),1):INDEX($B$13:$CW$64,MATCH(AG$101,$A$13:$A$64,0),100),$B75:$CW75,"="&amp;"X",$B$10:$CW$10,"="&amp;"Y")</f>
        <v>0</v>
      </c>
      <c r="AH110">
        <f ca="1">SUMIFS(INDEX($B$13:$CW$64,MATCH(AH$101,$A$13:$A$64,0),1):INDEX($B$13:$CW$64,MATCH(AH$101,$A$13:$A$64,0),100),$B75:$CW75,"="&amp;"X",$B$10:$CW$10,"="&amp;"Y")</f>
        <v>0</v>
      </c>
      <c r="AI110">
        <f ca="1">SUMIFS(INDEX($B$13:$CW$64,MATCH(AI$101,$A$13:$A$64,0),1):INDEX($B$13:$CW$64,MATCH(AI$101,$A$13:$A$64,0),100),$B75:$CW75,"="&amp;"X",$B$10:$CW$10,"="&amp;"Y")</f>
        <v>0</v>
      </c>
      <c r="AJ110">
        <f ca="1">SUMIFS(INDEX($B$13:$CW$64,MATCH(AJ$101,$A$13:$A$64,0),1):INDEX($B$13:$CW$64,MATCH(AJ$101,$A$13:$A$64,0),100),$B75:$CW75,"="&amp;"X",$B$10:$CW$10,"="&amp;"Y")</f>
        <v>0</v>
      </c>
      <c r="AK110">
        <f ca="1">SUMIFS(INDEX($B$13:$CW$64,MATCH(AK$101,$A$13:$A$64,0),1):INDEX($B$13:$CW$64,MATCH(AK$101,$A$13:$A$64,0),100),$B75:$CW75,"="&amp;"X",$B$10:$CW$10,"="&amp;"Y")</f>
        <v>0</v>
      </c>
      <c r="AL110">
        <f ca="1">SUMIFS(INDEX($B$13:$CW$64,MATCH(AL$101,$A$13:$A$64,0),1):INDEX($B$13:$CW$64,MATCH(AL$101,$A$13:$A$64,0),100),$B75:$CW75,"="&amp;"X",$B$10:$CW$10,"="&amp;"Y")</f>
        <v>0</v>
      </c>
      <c r="AM110">
        <f ca="1">SUMIFS(INDEX($B$13:$CW$64,MATCH(AM$101,$A$13:$A$64,0),1):INDEX($B$13:$CW$64,MATCH(AM$101,$A$13:$A$64,0),100),$B75:$CW75,"="&amp;"X",$B$10:$CW$10,"="&amp;"Y")</f>
        <v>0</v>
      </c>
      <c r="AN110">
        <f ca="1">SUMIFS(INDEX($B$13:$CW$64,MATCH(AN$101,$A$13:$A$64,0),1):INDEX($B$13:$CW$64,MATCH(AN$101,$A$13:$A$64,0),100),$B75:$CW75,"="&amp;"X",$B$10:$CW$10,"="&amp;"Y")</f>
        <v>0</v>
      </c>
      <c r="AO110">
        <f ca="1">SUMIFS(INDEX($B$13:$CW$64,MATCH(AO$101,$A$13:$A$64,0),1):INDEX($B$13:$CW$64,MATCH(AO$101,$A$13:$A$64,0),100),$B75:$CW75,"="&amp;"X",$B$10:$CW$10,"="&amp;"Y")</f>
        <v>0</v>
      </c>
      <c r="AP110">
        <f ca="1">SUMIFS(INDEX($B$13:$CW$64,MATCH(AP$101,$A$13:$A$64,0),1):INDEX($B$13:$CW$64,MATCH(AP$101,$A$13:$A$64,0),100),$B75:$CW75,"="&amp;"X",$B$10:$CW$10,"="&amp;"Y")</f>
        <v>0</v>
      </c>
      <c r="AQ110">
        <f ca="1">SUMIFS(INDEX($B$13:$CW$64,MATCH(AQ$101,$A$13:$A$64,0),1):INDEX($B$13:$CW$64,MATCH(AQ$101,$A$13:$A$64,0),100),$B75:$CW75,"="&amp;"X",$B$10:$CW$10,"="&amp;"Y")</f>
        <v>0</v>
      </c>
      <c r="AR110">
        <f ca="1">SUMIFS(INDEX($B$13:$CW$64,MATCH(AR$101,$A$13:$A$64,0),1):INDEX($B$13:$CW$64,MATCH(AR$101,$A$13:$A$64,0),100),$B75:$CW75,"="&amp;"X",$B$10:$CW$10,"="&amp;"Y")</f>
        <v>0</v>
      </c>
      <c r="AS110">
        <f ca="1">SUMIFS(INDEX($B$13:$CW$64,MATCH(AS$101,$A$13:$A$64,0),1):INDEX($B$13:$CW$64,MATCH(AS$101,$A$13:$A$64,0),100),$B75:$CW75,"="&amp;"X",$B$10:$CW$10,"="&amp;"Y")</f>
        <v>0</v>
      </c>
      <c r="AT110">
        <f ca="1">SUMIFS(INDEX($B$13:$CW$64,MATCH(AT$101,$A$13:$A$64,0),1):INDEX($B$13:$CW$64,MATCH(AT$101,$A$13:$A$64,0),100),$B75:$CW75,"="&amp;"X",$B$10:$CW$10,"="&amp;"Y")</f>
        <v>0</v>
      </c>
      <c r="AU110">
        <f ca="1">SUMIFS(INDEX($B$13:$CW$64,MATCH(AU$101,$A$13:$A$64,0),1):INDEX($B$13:$CW$64,MATCH(AU$101,$A$13:$A$64,0),100),$B75:$CW75,"="&amp;"X",$B$10:$CW$10,"="&amp;"Y")</f>
        <v>0</v>
      </c>
      <c r="AV110">
        <f ca="1">SUMIFS(INDEX($B$13:$CW$64,MATCH(AV$101,$A$13:$A$64,0),1):INDEX($B$13:$CW$64,MATCH(AV$101,$A$13:$A$64,0),100),$B75:$CW75,"="&amp;"X",$B$10:$CW$10,"="&amp;"Y")</f>
        <v>0</v>
      </c>
      <c r="AW110">
        <f ca="1">SUMIFS(INDEX($B$13:$CW$64,MATCH(AW$101,$A$13:$A$64,0),1):INDEX($B$13:$CW$64,MATCH(AW$101,$A$13:$A$64,0),100),$B75:$CW75,"="&amp;"X",$B$10:$CW$10,"="&amp;"Y")</f>
        <v>0</v>
      </c>
      <c r="AX110">
        <f ca="1">SUMIFS(INDEX($B$13:$CW$64,MATCH(AX$101,$A$13:$A$64,0),1):INDEX($B$13:$CW$64,MATCH(AX$101,$A$13:$A$64,0),100),$B75:$CW75,"="&amp;"X",$B$10:$CW$10,"="&amp;"Y")</f>
        <v>0</v>
      </c>
      <c r="AY110">
        <f ca="1">SUMIFS(INDEX($B$13:$CW$64,MATCH(AY$101,$A$13:$A$64,0),1):INDEX($B$13:$CW$64,MATCH(AY$101,$A$13:$A$64,0),100),$B75:$CW75,"="&amp;"X",$B$10:$CW$10,"="&amp;"Y")</f>
        <v>0</v>
      </c>
      <c r="AZ110">
        <f ca="1">SUMIFS(INDEX($B$13:$CW$64,MATCH(AZ$101,$A$13:$A$64,0),1):INDEX($B$13:$CW$64,MATCH(AZ$101,$A$13:$A$64,0),100),$B75:$CW75,"="&amp;"X",$B$10:$CW$10,"="&amp;"Y")</f>
        <v>0</v>
      </c>
      <c r="BA110">
        <f ca="1">SUMIFS(INDEX($B$13:$CW$64,MATCH(BA$101,$A$13:$A$64,0),1):INDEX($B$13:$CW$64,MATCH(BA$101,$A$13:$A$64,0),100),$B75:$CW75,"="&amp;"X",$B$10:$CW$10,"="&amp;"Y")</f>
        <v>0</v>
      </c>
    </row>
    <row r="111" spans="1:53" x14ac:dyDescent="0.25">
      <c r="A111" t="str">
        <f>Setup!A29</f>
        <v>Caseload 10</v>
      </c>
      <c r="B111">
        <f ca="1">SUMIFS(INDEX($B$13:$CW$64,MATCH(B$101,$A$13:$A$64,0),1):INDEX($B$13:$CW$64,MATCH(B$101,$A$13:$A$64,0),100),$B76:$CW76,"="&amp;"X",$B$10:$CW$10,"="&amp;"Y")</f>
        <v>0</v>
      </c>
      <c r="C111">
        <f ca="1">SUMIFS(INDEX($B$13:$CW$64,MATCH(C$101,$A$13:$A$64,0),1):INDEX($B$13:$CW$64,MATCH(C$101,$A$13:$A$64,0),100),$B76:$CW76,"="&amp;"X",$B$10:$CW$10,"="&amp;"Y")</f>
        <v>0</v>
      </c>
      <c r="D111">
        <f ca="1">SUMIFS(INDEX($B$13:$CW$64,MATCH(D$101,$A$13:$A$64,0),1):INDEX($B$13:$CW$64,MATCH(D$101,$A$13:$A$64,0),100),$B76:$CW76,"="&amp;"X",$B$10:$CW$10,"="&amp;"Y")</f>
        <v>0</v>
      </c>
      <c r="E111">
        <f ca="1">SUMIFS(INDEX($B$13:$CW$64,MATCH(E$101,$A$13:$A$64,0),1):INDEX($B$13:$CW$64,MATCH(E$101,$A$13:$A$64,0),100),$B76:$CW76,"="&amp;"X",$B$10:$CW$10,"="&amp;"Y")</f>
        <v>0</v>
      </c>
      <c r="F111">
        <f ca="1">SUMIFS(INDEX($B$13:$CW$64,MATCH(F$101,$A$13:$A$64,0),1):INDEX($B$13:$CW$64,MATCH(F$101,$A$13:$A$64,0),100),$B76:$CW76,"="&amp;"X",$B$10:$CW$10,"="&amp;"Y")</f>
        <v>0</v>
      </c>
      <c r="G111">
        <f ca="1">SUMIFS(INDEX($B$13:$CW$64,MATCH(G$101,$A$13:$A$64,0),1):INDEX($B$13:$CW$64,MATCH(G$101,$A$13:$A$64,0),100),$B76:$CW76,"="&amp;"X",$B$10:$CW$10,"="&amp;"Y")</f>
        <v>0</v>
      </c>
      <c r="H111">
        <f ca="1">SUMIFS(INDEX($B$13:$CW$64,MATCH(H$101,$A$13:$A$64,0),1):INDEX($B$13:$CW$64,MATCH(H$101,$A$13:$A$64,0),100),$B76:$CW76,"="&amp;"X",$B$10:$CW$10,"="&amp;"Y")</f>
        <v>0</v>
      </c>
      <c r="I111">
        <f ca="1">SUMIFS(INDEX($B$13:$CW$64,MATCH(I$101,$A$13:$A$64,0),1):INDEX($B$13:$CW$64,MATCH(I$101,$A$13:$A$64,0),100),$B76:$CW76,"="&amp;"X",$B$10:$CW$10,"="&amp;"Y")</f>
        <v>0</v>
      </c>
      <c r="J111">
        <f ca="1">SUMIFS(INDEX($B$13:$CW$64,MATCH(J$101,$A$13:$A$64,0),1):INDEX($B$13:$CW$64,MATCH(J$101,$A$13:$A$64,0),100),$B76:$CW76,"="&amp;"X",$B$10:$CW$10,"="&amp;"Y")</f>
        <v>0</v>
      </c>
      <c r="K111">
        <f ca="1">SUMIFS(INDEX($B$13:$CW$64,MATCH(K$101,$A$13:$A$64,0),1):INDEX($B$13:$CW$64,MATCH(K$101,$A$13:$A$64,0),100),$B76:$CW76,"="&amp;"X",$B$10:$CW$10,"="&amp;"Y")</f>
        <v>0</v>
      </c>
      <c r="L111">
        <f ca="1">SUMIFS(INDEX($B$13:$CW$64,MATCH(L$101,$A$13:$A$64,0),1):INDEX($B$13:$CW$64,MATCH(L$101,$A$13:$A$64,0),100),$B76:$CW76,"="&amp;"X",$B$10:$CW$10,"="&amp;"Y")</f>
        <v>0</v>
      </c>
      <c r="M111">
        <f ca="1">SUMIFS(INDEX($B$13:$CW$64,MATCH(M$101,$A$13:$A$64,0),1):INDEX($B$13:$CW$64,MATCH(M$101,$A$13:$A$64,0),100),$B76:$CW76,"="&amp;"X",$B$10:$CW$10,"="&amp;"Y")</f>
        <v>0</v>
      </c>
      <c r="N111">
        <f ca="1">SUMIFS(INDEX($B$13:$CW$64,MATCH(N$101,$A$13:$A$64,0),1):INDEX($B$13:$CW$64,MATCH(N$101,$A$13:$A$64,0),100),$B76:$CW76,"="&amp;"X",$B$10:$CW$10,"="&amp;"Y")</f>
        <v>0</v>
      </c>
      <c r="O111">
        <f ca="1">SUMIFS(INDEX($B$13:$CW$64,MATCH(O$101,$A$13:$A$64,0),1):INDEX($B$13:$CW$64,MATCH(O$101,$A$13:$A$64,0),100),$B76:$CW76,"="&amp;"X",$B$10:$CW$10,"="&amp;"Y")</f>
        <v>0</v>
      </c>
      <c r="P111">
        <f ca="1">SUMIFS(INDEX($B$13:$CW$64,MATCH(P$101,$A$13:$A$64,0),1):INDEX($B$13:$CW$64,MATCH(P$101,$A$13:$A$64,0),100),$B76:$CW76,"="&amp;"X",$B$10:$CW$10,"="&amp;"Y")</f>
        <v>0</v>
      </c>
      <c r="Q111">
        <f ca="1">SUMIFS(INDEX($B$13:$CW$64,MATCH(Q$101,$A$13:$A$64,0),1):INDEX($B$13:$CW$64,MATCH(Q$101,$A$13:$A$64,0),100),$B76:$CW76,"="&amp;"X",$B$10:$CW$10,"="&amp;"Y")</f>
        <v>0</v>
      </c>
      <c r="R111">
        <f ca="1">SUMIFS(INDEX($B$13:$CW$64,MATCH(R$101,$A$13:$A$64,0),1):INDEX($B$13:$CW$64,MATCH(R$101,$A$13:$A$64,0),100),$B76:$CW76,"="&amp;"X",$B$10:$CW$10,"="&amp;"Y")</f>
        <v>0</v>
      </c>
      <c r="S111">
        <f ca="1">SUMIFS(INDEX($B$13:$CW$64,MATCH(S$101,$A$13:$A$64,0),1):INDEX($B$13:$CW$64,MATCH(S$101,$A$13:$A$64,0),100),$B76:$CW76,"="&amp;"X",$B$10:$CW$10,"="&amp;"Y")</f>
        <v>0</v>
      </c>
      <c r="T111">
        <f ca="1">SUMIFS(INDEX($B$13:$CW$64,MATCH(T$101,$A$13:$A$64,0),1):INDEX($B$13:$CW$64,MATCH(T$101,$A$13:$A$64,0),100),$B76:$CW76,"="&amp;"X",$B$10:$CW$10,"="&amp;"Y")</f>
        <v>0</v>
      </c>
      <c r="U111">
        <f ca="1">SUMIFS(INDEX($B$13:$CW$64,MATCH(U$101,$A$13:$A$64,0),1):INDEX($B$13:$CW$64,MATCH(U$101,$A$13:$A$64,0),100),$B76:$CW76,"="&amp;"X",$B$10:$CW$10,"="&amp;"Y")</f>
        <v>0</v>
      </c>
      <c r="V111">
        <f ca="1">SUMIFS(INDEX($B$13:$CW$64,MATCH(V$101,$A$13:$A$64,0),1):INDEX($B$13:$CW$64,MATCH(V$101,$A$13:$A$64,0),100),$B76:$CW76,"="&amp;"X",$B$10:$CW$10,"="&amp;"Y")</f>
        <v>0</v>
      </c>
      <c r="W111">
        <f ca="1">SUMIFS(INDEX($B$13:$CW$64,MATCH(W$101,$A$13:$A$64,0),1):INDEX($B$13:$CW$64,MATCH(W$101,$A$13:$A$64,0),100),$B76:$CW76,"="&amp;"X",$B$10:$CW$10,"="&amp;"Y")</f>
        <v>0</v>
      </c>
      <c r="X111">
        <f ca="1">SUMIFS(INDEX($B$13:$CW$64,MATCH(X$101,$A$13:$A$64,0),1):INDEX($B$13:$CW$64,MATCH(X$101,$A$13:$A$64,0),100),$B76:$CW76,"="&amp;"X",$B$10:$CW$10,"="&amp;"Y")</f>
        <v>0</v>
      </c>
      <c r="Y111">
        <f ca="1">SUMIFS(INDEX($B$13:$CW$64,MATCH(Y$101,$A$13:$A$64,0),1):INDEX($B$13:$CW$64,MATCH(Y$101,$A$13:$A$64,0),100),$B76:$CW76,"="&amp;"X",$B$10:$CW$10,"="&amp;"Y")</f>
        <v>0</v>
      </c>
      <c r="Z111">
        <f ca="1">SUMIFS(INDEX($B$13:$CW$64,MATCH(Z$101,$A$13:$A$64,0),1):INDEX($B$13:$CW$64,MATCH(Z$101,$A$13:$A$64,0),100),$B76:$CW76,"="&amp;"X",$B$10:$CW$10,"="&amp;"Y")</f>
        <v>0</v>
      </c>
      <c r="AA111">
        <f ca="1">SUMIFS(INDEX($B$13:$CW$64,MATCH(AA$101,$A$13:$A$64,0),1):INDEX($B$13:$CW$64,MATCH(AA$101,$A$13:$A$64,0),100),$B76:$CW76,"="&amp;"X",$B$10:$CW$10,"="&amp;"Y")</f>
        <v>0</v>
      </c>
      <c r="AB111">
        <f ca="1">SUMIFS(INDEX($B$13:$CW$64,MATCH(AB$101,$A$13:$A$64,0),1):INDEX($B$13:$CW$64,MATCH(AB$101,$A$13:$A$64,0),100),$B76:$CW76,"="&amp;"X",$B$10:$CW$10,"="&amp;"Y")</f>
        <v>0</v>
      </c>
      <c r="AC111">
        <f ca="1">SUMIFS(INDEX($B$13:$CW$64,MATCH(AC$101,$A$13:$A$64,0),1):INDEX($B$13:$CW$64,MATCH(AC$101,$A$13:$A$64,0),100),$B76:$CW76,"="&amp;"X",$B$10:$CW$10,"="&amp;"Y")</f>
        <v>0</v>
      </c>
      <c r="AD111">
        <f ca="1">SUMIFS(INDEX($B$13:$CW$64,MATCH(AD$101,$A$13:$A$64,0),1):INDEX($B$13:$CW$64,MATCH(AD$101,$A$13:$A$64,0),100),$B76:$CW76,"="&amp;"X",$B$10:$CW$10,"="&amp;"Y")</f>
        <v>0</v>
      </c>
      <c r="AE111">
        <f ca="1">SUMIFS(INDEX($B$13:$CW$64,MATCH(AE$101,$A$13:$A$64,0),1):INDEX($B$13:$CW$64,MATCH(AE$101,$A$13:$A$64,0),100),$B76:$CW76,"="&amp;"X",$B$10:$CW$10,"="&amp;"Y")</f>
        <v>0</v>
      </c>
      <c r="AF111">
        <f ca="1">SUMIFS(INDEX($B$13:$CW$64,MATCH(AF$101,$A$13:$A$64,0),1):INDEX($B$13:$CW$64,MATCH(AF$101,$A$13:$A$64,0),100),$B76:$CW76,"="&amp;"X",$B$10:$CW$10,"="&amp;"Y")</f>
        <v>0</v>
      </c>
      <c r="AG111">
        <f ca="1">SUMIFS(INDEX($B$13:$CW$64,MATCH(AG$101,$A$13:$A$64,0),1):INDEX($B$13:$CW$64,MATCH(AG$101,$A$13:$A$64,0),100),$B76:$CW76,"="&amp;"X",$B$10:$CW$10,"="&amp;"Y")</f>
        <v>0</v>
      </c>
      <c r="AH111">
        <f ca="1">SUMIFS(INDEX($B$13:$CW$64,MATCH(AH$101,$A$13:$A$64,0),1):INDEX($B$13:$CW$64,MATCH(AH$101,$A$13:$A$64,0),100),$B76:$CW76,"="&amp;"X",$B$10:$CW$10,"="&amp;"Y")</f>
        <v>0</v>
      </c>
      <c r="AI111">
        <f ca="1">SUMIFS(INDEX($B$13:$CW$64,MATCH(AI$101,$A$13:$A$64,0),1):INDEX($B$13:$CW$64,MATCH(AI$101,$A$13:$A$64,0),100),$B76:$CW76,"="&amp;"X",$B$10:$CW$10,"="&amp;"Y")</f>
        <v>0</v>
      </c>
      <c r="AJ111">
        <f ca="1">SUMIFS(INDEX($B$13:$CW$64,MATCH(AJ$101,$A$13:$A$64,0),1):INDEX($B$13:$CW$64,MATCH(AJ$101,$A$13:$A$64,0),100),$B76:$CW76,"="&amp;"X",$B$10:$CW$10,"="&amp;"Y")</f>
        <v>0</v>
      </c>
      <c r="AK111">
        <f ca="1">SUMIFS(INDEX($B$13:$CW$64,MATCH(AK$101,$A$13:$A$64,0),1):INDEX($B$13:$CW$64,MATCH(AK$101,$A$13:$A$64,0),100),$B76:$CW76,"="&amp;"X",$B$10:$CW$10,"="&amp;"Y")</f>
        <v>0</v>
      </c>
      <c r="AL111">
        <f ca="1">SUMIFS(INDEX($B$13:$CW$64,MATCH(AL$101,$A$13:$A$64,0),1):INDEX($B$13:$CW$64,MATCH(AL$101,$A$13:$A$64,0),100),$B76:$CW76,"="&amp;"X",$B$10:$CW$10,"="&amp;"Y")</f>
        <v>0</v>
      </c>
      <c r="AM111">
        <f ca="1">SUMIFS(INDEX($B$13:$CW$64,MATCH(AM$101,$A$13:$A$64,0),1):INDEX($B$13:$CW$64,MATCH(AM$101,$A$13:$A$64,0),100),$B76:$CW76,"="&amp;"X",$B$10:$CW$10,"="&amp;"Y")</f>
        <v>0</v>
      </c>
      <c r="AN111">
        <f ca="1">SUMIFS(INDEX($B$13:$CW$64,MATCH(AN$101,$A$13:$A$64,0),1):INDEX($B$13:$CW$64,MATCH(AN$101,$A$13:$A$64,0),100),$B76:$CW76,"="&amp;"X",$B$10:$CW$10,"="&amp;"Y")</f>
        <v>0</v>
      </c>
      <c r="AO111">
        <f ca="1">SUMIFS(INDEX($B$13:$CW$64,MATCH(AO$101,$A$13:$A$64,0),1):INDEX($B$13:$CW$64,MATCH(AO$101,$A$13:$A$64,0),100),$B76:$CW76,"="&amp;"X",$B$10:$CW$10,"="&amp;"Y")</f>
        <v>0</v>
      </c>
      <c r="AP111">
        <f ca="1">SUMIFS(INDEX($B$13:$CW$64,MATCH(AP$101,$A$13:$A$64,0),1):INDEX($B$13:$CW$64,MATCH(AP$101,$A$13:$A$64,0),100),$B76:$CW76,"="&amp;"X",$B$10:$CW$10,"="&amp;"Y")</f>
        <v>0</v>
      </c>
      <c r="AQ111">
        <f ca="1">SUMIFS(INDEX($B$13:$CW$64,MATCH(AQ$101,$A$13:$A$64,0),1):INDEX($B$13:$CW$64,MATCH(AQ$101,$A$13:$A$64,0),100),$B76:$CW76,"="&amp;"X",$B$10:$CW$10,"="&amp;"Y")</f>
        <v>0</v>
      </c>
      <c r="AR111">
        <f ca="1">SUMIFS(INDEX($B$13:$CW$64,MATCH(AR$101,$A$13:$A$64,0),1):INDEX($B$13:$CW$64,MATCH(AR$101,$A$13:$A$64,0),100),$B76:$CW76,"="&amp;"X",$B$10:$CW$10,"="&amp;"Y")</f>
        <v>0</v>
      </c>
      <c r="AS111">
        <f ca="1">SUMIFS(INDEX($B$13:$CW$64,MATCH(AS$101,$A$13:$A$64,0),1):INDEX($B$13:$CW$64,MATCH(AS$101,$A$13:$A$64,0),100),$B76:$CW76,"="&amp;"X",$B$10:$CW$10,"="&amp;"Y")</f>
        <v>0</v>
      </c>
      <c r="AT111">
        <f ca="1">SUMIFS(INDEX($B$13:$CW$64,MATCH(AT$101,$A$13:$A$64,0),1):INDEX($B$13:$CW$64,MATCH(AT$101,$A$13:$A$64,0),100),$B76:$CW76,"="&amp;"X",$B$10:$CW$10,"="&amp;"Y")</f>
        <v>0</v>
      </c>
      <c r="AU111">
        <f ca="1">SUMIFS(INDEX($B$13:$CW$64,MATCH(AU$101,$A$13:$A$64,0),1):INDEX($B$13:$CW$64,MATCH(AU$101,$A$13:$A$64,0),100),$B76:$CW76,"="&amp;"X",$B$10:$CW$10,"="&amp;"Y")</f>
        <v>0</v>
      </c>
      <c r="AV111">
        <f ca="1">SUMIFS(INDEX($B$13:$CW$64,MATCH(AV$101,$A$13:$A$64,0),1):INDEX($B$13:$CW$64,MATCH(AV$101,$A$13:$A$64,0),100),$B76:$CW76,"="&amp;"X",$B$10:$CW$10,"="&amp;"Y")</f>
        <v>0</v>
      </c>
      <c r="AW111">
        <f ca="1">SUMIFS(INDEX($B$13:$CW$64,MATCH(AW$101,$A$13:$A$64,0),1):INDEX($B$13:$CW$64,MATCH(AW$101,$A$13:$A$64,0),100),$B76:$CW76,"="&amp;"X",$B$10:$CW$10,"="&amp;"Y")</f>
        <v>0</v>
      </c>
      <c r="AX111">
        <f ca="1">SUMIFS(INDEX($B$13:$CW$64,MATCH(AX$101,$A$13:$A$64,0),1):INDEX($B$13:$CW$64,MATCH(AX$101,$A$13:$A$64,0),100),$B76:$CW76,"="&amp;"X",$B$10:$CW$10,"="&amp;"Y")</f>
        <v>0</v>
      </c>
      <c r="AY111">
        <f ca="1">SUMIFS(INDEX($B$13:$CW$64,MATCH(AY$101,$A$13:$A$64,0),1):INDEX($B$13:$CW$64,MATCH(AY$101,$A$13:$A$64,0),100),$B76:$CW76,"="&amp;"X",$B$10:$CW$10,"="&amp;"Y")</f>
        <v>0</v>
      </c>
      <c r="AZ111">
        <f ca="1">SUMIFS(INDEX($B$13:$CW$64,MATCH(AZ$101,$A$13:$A$64,0),1):INDEX($B$13:$CW$64,MATCH(AZ$101,$A$13:$A$64,0),100),$B76:$CW76,"="&amp;"X",$B$10:$CW$10,"="&amp;"Y")</f>
        <v>0</v>
      </c>
      <c r="BA111">
        <f ca="1">SUMIFS(INDEX($B$13:$CW$64,MATCH(BA$101,$A$13:$A$64,0),1):INDEX($B$13:$CW$64,MATCH(BA$101,$A$13:$A$64,0),100),$B76:$CW76,"="&amp;"X",$B$10:$CW$10,"="&amp;"Y")</f>
        <v>0</v>
      </c>
    </row>
    <row r="112" spans="1:53" x14ac:dyDescent="0.25">
      <c r="A112" t="str">
        <f>Setup!A30</f>
        <v>Caseload 11</v>
      </c>
      <c r="B112">
        <f ca="1">SUMIFS(INDEX($B$13:$CW$64,MATCH(B$101,$A$13:$A$64,0),1):INDEX($B$13:$CW$64,MATCH(B$101,$A$13:$A$64,0),100),$B77:$CW77,"="&amp;"X",$B$10:$CW$10,"="&amp;"Y")</f>
        <v>0</v>
      </c>
      <c r="C112">
        <f ca="1">SUMIFS(INDEX($B$13:$CW$64,MATCH(C$101,$A$13:$A$64,0),1):INDEX($B$13:$CW$64,MATCH(C$101,$A$13:$A$64,0),100),$B77:$CW77,"="&amp;"X",$B$10:$CW$10,"="&amp;"Y")</f>
        <v>0</v>
      </c>
      <c r="D112">
        <f ca="1">SUMIFS(INDEX($B$13:$CW$64,MATCH(D$101,$A$13:$A$64,0),1):INDEX($B$13:$CW$64,MATCH(D$101,$A$13:$A$64,0),100),$B77:$CW77,"="&amp;"X",$B$10:$CW$10,"="&amp;"Y")</f>
        <v>0</v>
      </c>
      <c r="E112">
        <f ca="1">SUMIFS(INDEX($B$13:$CW$64,MATCH(E$101,$A$13:$A$64,0),1):INDEX($B$13:$CW$64,MATCH(E$101,$A$13:$A$64,0),100),$B77:$CW77,"="&amp;"X",$B$10:$CW$10,"="&amp;"Y")</f>
        <v>0</v>
      </c>
      <c r="F112">
        <f ca="1">SUMIFS(INDEX($B$13:$CW$64,MATCH(F$101,$A$13:$A$64,0),1):INDEX($B$13:$CW$64,MATCH(F$101,$A$13:$A$64,0),100),$B77:$CW77,"="&amp;"X",$B$10:$CW$10,"="&amp;"Y")</f>
        <v>0</v>
      </c>
      <c r="G112">
        <f ca="1">SUMIFS(INDEX($B$13:$CW$64,MATCH(G$101,$A$13:$A$64,0),1):INDEX($B$13:$CW$64,MATCH(G$101,$A$13:$A$64,0),100),$B77:$CW77,"="&amp;"X",$B$10:$CW$10,"="&amp;"Y")</f>
        <v>0</v>
      </c>
      <c r="H112">
        <f ca="1">SUMIFS(INDEX($B$13:$CW$64,MATCH(H$101,$A$13:$A$64,0),1):INDEX($B$13:$CW$64,MATCH(H$101,$A$13:$A$64,0),100),$B77:$CW77,"="&amp;"X",$B$10:$CW$10,"="&amp;"Y")</f>
        <v>0</v>
      </c>
      <c r="I112">
        <f ca="1">SUMIFS(INDEX($B$13:$CW$64,MATCH(I$101,$A$13:$A$64,0),1):INDEX($B$13:$CW$64,MATCH(I$101,$A$13:$A$64,0),100),$B77:$CW77,"="&amp;"X",$B$10:$CW$10,"="&amp;"Y")</f>
        <v>0</v>
      </c>
      <c r="J112">
        <f ca="1">SUMIFS(INDEX($B$13:$CW$64,MATCH(J$101,$A$13:$A$64,0),1):INDEX($B$13:$CW$64,MATCH(J$101,$A$13:$A$64,0),100),$B77:$CW77,"="&amp;"X",$B$10:$CW$10,"="&amp;"Y")</f>
        <v>0</v>
      </c>
      <c r="K112">
        <f ca="1">SUMIFS(INDEX($B$13:$CW$64,MATCH(K$101,$A$13:$A$64,0),1):INDEX($B$13:$CW$64,MATCH(K$101,$A$13:$A$64,0),100),$B77:$CW77,"="&amp;"X",$B$10:$CW$10,"="&amp;"Y")</f>
        <v>0</v>
      </c>
      <c r="L112">
        <f ca="1">SUMIFS(INDEX($B$13:$CW$64,MATCH(L$101,$A$13:$A$64,0),1):INDEX($B$13:$CW$64,MATCH(L$101,$A$13:$A$64,0),100),$B77:$CW77,"="&amp;"X",$B$10:$CW$10,"="&amp;"Y")</f>
        <v>0</v>
      </c>
      <c r="M112">
        <f ca="1">SUMIFS(INDEX($B$13:$CW$64,MATCH(M$101,$A$13:$A$64,0),1):INDEX($B$13:$CW$64,MATCH(M$101,$A$13:$A$64,0),100),$B77:$CW77,"="&amp;"X",$B$10:$CW$10,"="&amp;"Y")</f>
        <v>0</v>
      </c>
      <c r="N112">
        <f ca="1">SUMIFS(INDEX($B$13:$CW$64,MATCH(N$101,$A$13:$A$64,0),1):INDEX($B$13:$CW$64,MATCH(N$101,$A$13:$A$64,0),100),$B77:$CW77,"="&amp;"X",$B$10:$CW$10,"="&amp;"Y")</f>
        <v>0</v>
      </c>
      <c r="O112">
        <f ca="1">SUMIFS(INDEX($B$13:$CW$64,MATCH(O$101,$A$13:$A$64,0),1):INDEX($B$13:$CW$64,MATCH(O$101,$A$13:$A$64,0),100),$B77:$CW77,"="&amp;"X",$B$10:$CW$10,"="&amp;"Y")</f>
        <v>0</v>
      </c>
      <c r="P112">
        <f ca="1">SUMIFS(INDEX($B$13:$CW$64,MATCH(P$101,$A$13:$A$64,0),1):INDEX($B$13:$CW$64,MATCH(P$101,$A$13:$A$64,0),100),$B77:$CW77,"="&amp;"X",$B$10:$CW$10,"="&amp;"Y")</f>
        <v>0</v>
      </c>
      <c r="Q112">
        <f ca="1">SUMIFS(INDEX($B$13:$CW$64,MATCH(Q$101,$A$13:$A$64,0),1):INDEX($B$13:$CW$64,MATCH(Q$101,$A$13:$A$64,0),100),$B77:$CW77,"="&amp;"X",$B$10:$CW$10,"="&amp;"Y")</f>
        <v>0</v>
      </c>
      <c r="R112">
        <f ca="1">SUMIFS(INDEX($B$13:$CW$64,MATCH(R$101,$A$13:$A$64,0),1):INDEX($B$13:$CW$64,MATCH(R$101,$A$13:$A$64,0),100),$B77:$CW77,"="&amp;"X",$B$10:$CW$10,"="&amp;"Y")</f>
        <v>0</v>
      </c>
      <c r="S112">
        <f ca="1">SUMIFS(INDEX($B$13:$CW$64,MATCH(S$101,$A$13:$A$64,0),1):INDEX($B$13:$CW$64,MATCH(S$101,$A$13:$A$64,0),100),$B77:$CW77,"="&amp;"X",$B$10:$CW$10,"="&amp;"Y")</f>
        <v>0</v>
      </c>
      <c r="T112">
        <f ca="1">SUMIFS(INDEX($B$13:$CW$64,MATCH(T$101,$A$13:$A$64,0),1):INDEX($B$13:$CW$64,MATCH(T$101,$A$13:$A$64,0),100),$B77:$CW77,"="&amp;"X",$B$10:$CW$10,"="&amp;"Y")</f>
        <v>0</v>
      </c>
      <c r="U112">
        <f ca="1">SUMIFS(INDEX($B$13:$CW$64,MATCH(U$101,$A$13:$A$64,0),1):INDEX($B$13:$CW$64,MATCH(U$101,$A$13:$A$64,0),100),$B77:$CW77,"="&amp;"X",$B$10:$CW$10,"="&amp;"Y")</f>
        <v>0</v>
      </c>
      <c r="V112">
        <f ca="1">SUMIFS(INDEX($B$13:$CW$64,MATCH(V$101,$A$13:$A$64,0),1):INDEX($B$13:$CW$64,MATCH(V$101,$A$13:$A$64,0),100),$B77:$CW77,"="&amp;"X",$B$10:$CW$10,"="&amp;"Y")</f>
        <v>0</v>
      </c>
      <c r="W112">
        <f ca="1">SUMIFS(INDEX($B$13:$CW$64,MATCH(W$101,$A$13:$A$64,0),1):INDEX($B$13:$CW$64,MATCH(W$101,$A$13:$A$64,0),100),$B77:$CW77,"="&amp;"X",$B$10:$CW$10,"="&amp;"Y")</f>
        <v>0</v>
      </c>
      <c r="X112">
        <f ca="1">SUMIFS(INDEX($B$13:$CW$64,MATCH(X$101,$A$13:$A$64,0),1):INDEX($B$13:$CW$64,MATCH(X$101,$A$13:$A$64,0),100),$B77:$CW77,"="&amp;"X",$B$10:$CW$10,"="&amp;"Y")</f>
        <v>0</v>
      </c>
      <c r="Y112">
        <f ca="1">SUMIFS(INDEX($B$13:$CW$64,MATCH(Y$101,$A$13:$A$64,0),1):INDEX($B$13:$CW$64,MATCH(Y$101,$A$13:$A$64,0),100),$B77:$CW77,"="&amp;"X",$B$10:$CW$10,"="&amp;"Y")</f>
        <v>0</v>
      </c>
      <c r="Z112">
        <f ca="1">SUMIFS(INDEX($B$13:$CW$64,MATCH(Z$101,$A$13:$A$64,0),1):INDEX($B$13:$CW$64,MATCH(Z$101,$A$13:$A$64,0),100),$B77:$CW77,"="&amp;"X",$B$10:$CW$10,"="&amp;"Y")</f>
        <v>0</v>
      </c>
      <c r="AA112">
        <f ca="1">SUMIFS(INDEX($B$13:$CW$64,MATCH(AA$101,$A$13:$A$64,0),1):INDEX($B$13:$CW$64,MATCH(AA$101,$A$13:$A$64,0),100),$B77:$CW77,"="&amp;"X",$B$10:$CW$10,"="&amp;"Y")</f>
        <v>0</v>
      </c>
      <c r="AB112">
        <f ca="1">SUMIFS(INDEX($B$13:$CW$64,MATCH(AB$101,$A$13:$A$64,0),1):INDEX($B$13:$CW$64,MATCH(AB$101,$A$13:$A$64,0),100),$B77:$CW77,"="&amp;"X",$B$10:$CW$10,"="&amp;"Y")</f>
        <v>0</v>
      </c>
      <c r="AC112">
        <f ca="1">SUMIFS(INDEX($B$13:$CW$64,MATCH(AC$101,$A$13:$A$64,0),1):INDEX($B$13:$CW$64,MATCH(AC$101,$A$13:$A$64,0),100),$B77:$CW77,"="&amp;"X",$B$10:$CW$10,"="&amp;"Y")</f>
        <v>0</v>
      </c>
      <c r="AD112">
        <f ca="1">SUMIFS(INDEX($B$13:$CW$64,MATCH(AD$101,$A$13:$A$64,0),1):INDEX($B$13:$CW$64,MATCH(AD$101,$A$13:$A$64,0),100),$B77:$CW77,"="&amp;"X",$B$10:$CW$10,"="&amp;"Y")</f>
        <v>0</v>
      </c>
      <c r="AE112">
        <f ca="1">SUMIFS(INDEX($B$13:$CW$64,MATCH(AE$101,$A$13:$A$64,0),1):INDEX($B$13:$CW$64,MATCH(AE$101,$A$13:$A$64,0),100),$B77:$CW77,"="&amp;"X",$B$10:$CW$10,"="&amp;"Y")</f>
        <v>0</v>
      </c>
      <c r="AF112">
        <f ca="1">SUMIFS(INDEX($B$13:$CW$64,MATCH(AF$101,$A$13:$A$64,0),1):INDEX($B$13:$CW$64,MATCH(AF$101,$A$13:$A$64,0),100),$B77:$CW77,"="&amp;"X",$B$10:$CW$10,"="&amp;"Y")</f>
        <v>0</v>
      </c>
      <c r="AG112">
        <f ca="1">SUMIFS(INDEX($B$13:$CW$64,MATCH(AG$101,$A$13:$A$64,0),1):INDEX($B$13:$CW$64,MATCH(AG$101,$A$13:$A$64,0),100),$B77:$CW77,"="&amp;"X",$B$10:$CW$10,"="&amp;"Y")</f>
        <v>0</v>
      </c>
      <c r="AH112">
        <f ca="1">SUMIFS(INDEX($B$13:$CW$64,MATCH(AH$101,$A$13:$A$64,0),1):INDEX($B$13:$CW$64,MATCH(AH$101,$A$13:$A$64,0),100),$B77:$CW77,"="&amp;"X",$B$10:$CW$10,"="&amp;"Y")</f>
        <v>0</v>
      </c>
      <c r="AI112">
        <f ca="1">SUMIFS(INDEX($B$13:$CW$64,MATCH(AI$101,$A$13:$A$64,0),1):INDEX($B$13:$CW$64,MATCH(AI$101,$A$13:$A$64,0),100),$B77:$CW77,"="&amp;"X",$B$10:$CW$10,"="&amp;"Y")</f>
        <v>0</v>
      </c>
      <c r="AJ112">
        <f ca="1">SUMIFS(INDEX($B$13:$CW$64,MATCH(AJ$101,$A$13:$A$64,0),1):INDEX($B$13:$CW$64,MATCH(AJ$101,$A$13:$A$64,0),100),$B77:$CW77,"="&amp;"X",$B$10:$CW$10,"="&amp;"Y")</f>
        <v>0</v>
      </c>
      <c r="AK112">
        <f ca="1">SUMIFS(INDEX($B$13:$CW$64,MATCH(AK$101,$A$13:$A$64,0),1):INDEX($B$13:$CW$64,MATCH(AK$101,$A$13:$A$64,0),100),$B77:$CW77,"="&amp;"X",$B$10:$CW$10,"="&amp;"Y")</f>
        <v>0</v>
      </c>
      <c r="AL112">
        <f ca="1">SUMIFS(INDEX($B$13:$CW$64,MATCH(AL$101,$A$13:$A$64,0),1):INDEX($B$13:$CW$64,MATCH(AL$101,$A$13:$A$64,0),100),$B77:$CW77,"="&amp;"X",$B$10:$CW$10,"="&amp;"Y")</f>
        <v>0</v>
      </c>
      <c r="AM112">
        <f ca="1">SUMIFS(INDEX($B$13:$CW$64,MATCH(AM$101,$A$13:$A$64,0),1):INDEX($B$13:$CW$64,MATCH(AM$101,$A$13:$A$64,0),100),$B77:$CW77,"="&amp;"X",$B$10:$CW$10,"="&amp;"Y")</f>
        <v>0</v>
      </c>
      <c r="AN112">
        <f ca="1">SUMIFS(INDEX($B$13:$CW$64,MATCH(AN$101,$A$13:$A$64,0),1):INDEX($B$13:$CW$64,MATCH(AN$101,$A$13:$A$64,0),100),$B77:$CW77,"="&amp;"X",$B$10:$CW$10,"="&amp;"Y")</f>
        <v>0</v>
      </c>
      <c r="AO112">
        <f ca="1">SUMIFS(INDEX($B$13:$CW$64,MATCH(AO$101,$A$13:$A$64,0),1):INDEX($B$13:$CW$64,MATCH(AO$101,$A$13:$A$64,0),100),$B77:$CW77,"="&amp;"X",$B$10:$CW$10,"="&amp;"Y")</f>
        <v>0</v>
      </c>
      <c r="AP112">
        <f ca="1">SUMIFS(INDEX($B$13:$CW$64,MATCH(AP$101,$A$13:$A$64,0),1):INDEX($B$13:$CW$64,MATCH(AP$101,$A$13:$A$64,0),100),$B77:$CW77,"="&amp;"X",$B$10:$CW$10,"="&amp;"Y")</f>
        <v>0</v>
      </c>
      <c r="AQ112">
        <f ca="1">SUMIFS(INDEX($B$13:$CW$64,MATCH(AQ$101,$A$13:$A$64,0),1):INDEX($B$13:$CW$64,MATCH(AQ$101,$A$13:$A$64,0),100),$B77:$CW77,"="&amp;"X",$B$10:$CW$10,"="&amp;"Y")</f>
        <v>0</v>
      </c>
      <c r="AR112">
        <f ca="1">SUMIFS(INDEX($B$13:$CW$64,MATCH(AR$101,$A$13:$A$64,0),1):INDEX($B$13:$CW$64,MATCH(AR$101,$A$13:$A$64,0),100),$B77:$CW77,"="&amp;"X",$B$10:$CW$10,"="&amp;"Y")</f>
        <v>0</v>
      </c>
      <c r="AS112">
        <f ca="1">SUMIFS(INDEX($B$13:$CW$64,MATCH(AS$101,$A$13:$A$64,0),1):INDEX($B$13:$CW$64,MATCH(AS$101,$A$13:$A$64,0),100),$B77:$CW77,"="&amp;"X",$B$10:$CW$10,"="&amp;"Y")</f>
        <v>0</v>
      </c>
      <c r="AT112">
        <f ca="1">SUMIFS(INDEX($B$13:$CW$64,MATCH(AT$101,$A$13:$A$64,0),1):INDEX($B$13:$CW$64,MATCH(AT$101,$A$13:$A$64,0),100),$B77:$CW77,"="&amp;"X",$B$10:$CW$10,"="&amp;"Y")</f>
        <v>0</v>
      </c>
      <c r="AU112">
        <f ca="1">SUMIFS(INDEX($B$13:$CW$64,MATCH(AU$101,$A$13:$A$64,0),1):INDEX($B$13:$CW$64,MATCH(AU$101,$A$13:$A$64,0),100),$B77:$CW77,"="&amp;"X",$B$10:$CW$10,"="&amp;"Y")</f>
        <v>0</v>
      </c>
      <c r="AV112">
        <f ca="1">SUMIFS(INDEX($B$13:$CW$64,MATCH(AV$101,$A$13:$A$64,0),1):INDEX($B$13:$CW$64,MATCH(AV$101,$A$13:$A$64,0),100),$B77:$CW77,"="&amp;"X",$B$10:$CW$10,"="&amp;"Y")</f>
        <v>0</v>
      </c>
      <c r="AW112">
        <f ca="1">SUMIFS(INDEX($B$13:$CW$64,MATCH(AW$101,$A$13:$A$64,0),1):INDEX($B$13:$CW$64,MATCH(AW$101,$A$13:$A$64,0),100),$B77:$CW77,"="&amp;"X",$B$10:$CW$10,"="&amp;"Y")</f>
        <v>0</v>
      </c>
      <c r="AX112">
        <f ca="1">SUMIFS(INDEX($B$13:$CW$64,MATCH(AX$101,$A$13:$A$64,0),1):INDEX($B$13:$CW$64,MATCH(AX$101,$A$13:$A$64,0),100),$B77:$CW77,"="&amp;"X",$B$10:$CW$10,"="&amp;"Y")</f>
        <v>0</v>
      </c>
      <c r="AY112">
        <f ca="1">SUMIFS(INDEX($B$13:$CW$64,MATCH(AY$101,$A$13:$A$64,0),1):INDEX($B$13:$CW$64,MATCH(AY$101,$A$13:$A$64,0),100),$B77:$CW77,"="&amp;"X",$B$10:$CW$10,"="&amp;"Y")</f>
        <v>0</v>
      </c>
      <c r="AZ112">
        <f ca="1">SUMIFS(INDEX($B$13:$CW$64,MATCH(AZ$101,$A$13:$A$64,0),1):INDEX($B$13:$CW$64,MATCH(AZ$101,$A$13:$A$64,0),100),$B77:$CW77,"="&amp;"X",$B$10:$CW$10,"="&amp;"Y")</f>
        <v>0</v>
      </c>
      <c r="BA112">
        <f ca="1">SUMIFS(INDEX($B$13:$CW$64,MATCH(BA$101,$A$13:$A$64,0),1):INDEX($B$13:$CW$64,MATCH(BA$101,$A$13:$A$64,0),100),$B77:$CW77,"="&amp;"X",$B$10:$CW$10,"="&amp;"Y")</f>
        <v>0</v>
      </c>
    </row>
    <row r="113" spans="1:53" x14ac:dyDescent="0.25">
      <c r="A113" t="str">
        <f>Setup!A31</f>
        <v>Caseload 12</v>
      </c>
      <c r="B113">
        <f ca="1">SUMIFS(INDEX($B$13:$CW$64,MATCH(B$101,$A$13:$A$64,0),1):INDEX($B$13:$CW$64,MATCH(B$101,$A$13:$A$64,0),100),$B78:$CW78,"="&amp;"X",$B$10:$CW$10,"="&amp;"Y")</f>
        <v>0</v>
      </c>
      <c r="C113">
        <f ca="1">SUMIFS(INDEX($B$13:$CW$64,MATCH(C$101,$A$13:$A$64,0),1):INDEX($B$13:$CW$64,MATCH(C$101,$A$13:$A$64,0),100),$B78:$CW78,"="&amp;"X",$B$10:$CW$10,"="&amp;"Y")</f>
        <v>0</v>
      </c>
      <c r="D113">
        <f ca="1">SUMIFS(INDEX($B$13:$CW$64,MATCH(D$101,$A$13:$A$64,0),1):INDEX($B$13:$CW$64,MATCH(D$101,$A$13:$A$64,0),100),$B78:$CW78,"="&amp;"X",$B$10:$CW$10,"="&amp;"Y")</f>
        <v>0</v>
      </c>
      <c r="E113">
        <f ca="1">SUMIFS(INDEX($B$13:$CW$64,MATCH(E$101,$A$13:$A$64,0),1):INDEX($B$13:$CW$64,MATCH(E$101,$A$13:$A$64,0),100),$B78:$CW78,"="&amp;"X",$B$10:$CW$10,"="&amp;"Y")</f>
        <v>0</v>
      </c>
      <c r="F113">
        <f ca="1">SUMIFS(INDEX($B$13:$CW$64,MATCH(F$101,$A$13:$A$64,0),1):INDEX($B$13:$CW$64,MATCH(F$101,$A$13:$A$64,0),100),$B78:$CW78,"="&amp;"X",$B$10:$CW$10,"="&amp;"Y")</f>
        <v>0</v>
      </c>
      <c r="G113">
        <f ca="1">SUMIFS(INDEX($B$13:$CW$64,MATCH(G$101,$A$13:$A$64,0),1):INDEX($B$13:$CW$64,MATCH(G$101,$A$13:$A$64,0),100),$B78:$CW78,"="&amp;"X",$B$10:$CW$10,"="&amp;"Y")</f>
        <v>0</v>
      </c>
      <c r="H113">
        <f ca="1">SUMIFS(INDEX($B$13:$CW$64,MATCH(H$101,$A$13:$A$64,0),1):INDEX($B$13:$CW$64,MATCH(H$101,$A$13:$A$64,0),100),$B78:$CW78,"="&amp;"X",$B$10:$CW$10,"="&amp;"Y")</f>
        <v>0</v>
      </c>
      <c r="I113">
        <f ca="1">SUMIFS(INDEX($B$13:$CW$64,MATCH(I$101,$A$13:$A$64,0),1):INDEX($B$13:$CW$64,MATCH(I$101,$A$13:$A$64,0),100),$B78:$CW78,"="&amp;"X",$B$10:$CW$10,"="&amp;"Y")</f>
        <v>0</v>
      </c>
      <c r="J113">
        <f ca="1">SUMIFS(INDEX($B$13:$CW$64,MATCH(J$101,$A$13:$A$64,0),1):INDEX($B$13:$CW$64,MATCH(J$101,$A$13:$A$64,0),100),$B78:$CW78,"="&amp;"X",$B$10:$CW$10,"="&amp;"Y")</f>
        <v>0</v>
      </c>
      <c r="K113">
        <f ca="1">SUMIFS(INDEX($B$13:$CW$64,MATCH(K$101,$A$13:$A$64,0),1):INDEX($B$13:$CW$64,MATCH(K$101,$A$13:$A$64,0),100),$B78:$CW78,"="&amp;"X",$B$10:$CW$10,"="&amp;"Y")</f>
        <v>0</v>
      </c>
      <c r="L113">
        <f ca="1">SUMIFS(INDEX($B$13:$CW$64,MATCH(L$101,$A$13:$A$64,0),1):INDEX($B$13:$CW$64,MATCH(L$101,$A$13:$A$64,0),100),$B78:$CW78,"="&amp;"X",$B$10:$CW$10,"="&amp;"Y")</f>
        <v>0</v>
      </c>
      <c r="M113">
        <f ca="1">SUMIFS(INDEX($B$13:$CW$64,MATCH(M$101,$A$13:$A$64,0),1):INDEX($B$13:$CW$64,MATCH(M$101,$A$13:$A$64,0),100),$B78:$CW78,"="&amp;"X",$B$10:$CW$10,"="&amp;"Y")</f>
        <v>0</v>
      </c>
      <c r="N113">
        <f ca="1">SUMIFS(INDEX($B$13:$CW$64,MATCH(N$101,$A$13:$A$64,0),1):INDEX($B$13:$CW$64,MATCH(N$101,$A$13:$A$64,0),100),$B78:$CW78,"="&amp;"X",$B$10:$CW$10,"="&amp;"Y")</f>
        <v>0</v>
      </c>
      <c r="O113">
        <f ca="1">SUMIFS(INDEX($B$13:$CW$64,MATCH(O$101,$A$13:$A$64,0),1):INDEX($B$13:$CW$64,MATCH(O$101,$A$13:$A$64,0),100),$B78:$CW78,"="&amp;"X",$B$10:$CW$10,"="&amp;"Y")</f>
        <v>0</v>
      </c>
      <c r="P113">
        <f ca="1">SUMIFS(INDEX($B$13:$CW$64,MATCH(P$101,$A$13:$A$64,0),1):INDEX($B$13:$CW$64,MATCH(P$101,$A$13:$A$64,0),100),$B78:$CW78,"="&amp;"X",$B$10:$CW$10,"="&amp;"Y")</f>
        <v>0</v>
      </c>
      <c r="Q113">
        <f ca="1">SUMIFS(INDEX($B$13:$CW$64,MATCH(Q$101,$A$13:$A$64,0),1):INDEX($B$13:$CW$64,MATCH(Q$101,$A$13:$A$64,0),100),$B78:$CW78,"="&amp;"X",$B$10:$CW$10,"="&amp;"Y")</f>
        <v>0</v>
      </c>
      <c r="R113">
        <f ca="1">SUMIFS(INDEX($B$13:$CW$64,MATCH(R$101,$A$13:$A$64,0),1):INDEX($B$13:$CW$64,MATCH(R$101,$A$13:$A$64,0),100),$B78:$CW78,"="&amp;"X",$B$10:$CW$10,"="&amp;"Y")</f>
        <v>0</v>
      </c>
      <c r="S113">
        <f ca="1">SUMIFS(INDEX($B$13:$CW$64,MATCH(S$101,$A$13:$A$64,0),1):INDEX($B$13:$CW$64,MATCH(S$101,$A$13:$A$64,0),100),$B78:$CW78,"="&amp;"X",$B$10:$CW$10,"="&amp;"Y")</f>
        <v>0</v>
      </c>
      <c r="T113">
        <f ca="1">SUMIFS(INDEX($B$13:$CW$64,MATCH(T$101,$A$13:$A$64,0),1):INDEX($B$13:$CW$64,MATCH(T$101,$A$13:$A$64,0),100),$B78:$CW78,"="&amp;"X",$B$10:$CW$10,"="&amp;"Y")</f>
        <v>0</v>
      </c>
      <c r="U113">
        <f ca="1">SUMIFS(INDEX($B$13:$CW$64,MATCH(U$101,$A$13:$A$64,0),1):INDEX($B$13:$CW$64,MATCH(U$101,$A$13:$A$64,0),100),$B78:$CW78,"="&amp;"X",$B$10:$CW$10,"="&amp;"Y")</f>
        <v>0</v>
      </c>
      <c r="V113">
        <f ca="1">SUMIFS(INDEX($B$13:$CW$64,MATCH(V$101,$A$13:$A$64,0),1):INDEX($B$13:$CW$64,MATCH(V$101,$A$13:$A$64,0),100),$B78:$CW78,"="&amp;"X",$B$10:$CW$10,"="&amp;"Y")</f>
        <v>0</v>
      </c>
      <c r="W113">
        <f ca="1">SUMIFS(INDEX($B$13:$CW$64,MATCH(W$101,$A$13:$A$64,0),1):INDEX($B$13:$CW$64,MATCH(W$101,$A$13:$A$64,0),100),$B78:$CW78,"="&amp;"X",$B$10:$CW$10,"="&amp;"Y")</f>
        <v>0</v>
      </c>
      <c r="X113">
        <f ca="1">SUMIFS(INDEX($B$13:$CW$64,MATCH(X$101,$A$13:$A$64,0),1):INDEX($B$13:$CW$64,MATCH(X$101,$A$13:$A$64,0),100),$B78:$CW78,"="&amp;"X",$B$10:$CW$10,"="&amp;"Y")</f>
        <v>0</v>
      </c>
      <c r="Y113">
        <f ca="1">SUMIFS(INDEX($B$13:$CW$64,MATCH(Y$101,$A$13:$A$64,0),1):INDEX($B$13:$CW$64,MATCH(Y$101,$A$13:$A$64,0),100),$B78:$CW78,"="&amp;"X",$B$10:$CW$10,"="&amp;"Y")</f>
        <v>0</v>
      </c>
      <c r="Z113">
        <f ca="1">SUMIFS(INDEX($B$13:$CW$64,MATCH(Z$101,$A$13:$A$64,0),1):INDEX($B$13:$CW$64,MATCH(Z$101,$A$13:$A$64,0),100),$B78:$CW78,"="&amp;"X",$B$10:$CW$10,"="&amp;"Y")</f>
        <v>0</v>
      </c>
      <c r="AA113">
        <f ca="1">SUMIFS(INDEX($B$13:$CW$64,MATCH(AA$101,$A$13:$A$64,0),1):INDEX($B$13:$CW$64,MATCH(AA$101,$A$13:$A$64,0),100),$B78:$CW78,"="&amp;"X",$B$10:$CW$10,"="&amp;"Y")</f>
        <v>0</v>
      </c>
      <c r="AB113">
        <f ca="1">SUMIFS(INDEX($B$13:$CW$64,MATCH(AB$101,$A$13:$A$64,0),1):INDEX($B$13:$CW$64,MATCH(AB$101,$A$13:$A$64,0),100),$B78:$CW78,"="&amp;"X",$B$10:$CW$10,"="&amp;"Y")</f>
        <v>0</v>
      </c>
      <c r="AC113">
        <f ca="1">SUMIFS(INDEX($B$13:$CW$64,MATCH(AC$101,$A$13:$A$64,0),1):INDEX($B$13:$CW$64,MATCH(AC$101,$A$13:$A$64,0),100),$B78:$CW78,"="&amp;"X",$B$10:$CW$10,"="&amp;"Y")</f>
        <v>0</v>
      </c>
      <c r="AD113">
        <f ca="1">SUMIFS(INDEX($B$13:$CW$64,MATCH(AD$101,$A$13:$A$64,0),1):INDEX($B$13:$CW$64,MATCH(AD$101,$A$13:$A$64,0),100),$B78:$CW78,"="&amp;"X",$B$10:$CW$10,"="&amp;"Y")</f>
        <v>0</v>
      </c>
      <c r="AE113">
        <f ca="1">SUMIFS(INDEX($B$13:$CW$64,MATCH(AE$101,$A$13:$A$64,0),1):INDEX($B$13:$CW$64,MATCH(AE$101,$A$13:$A$64,0),100),$B78:$CW78,"="&amp;"X",$B$10:$CW$10,"="&amp;"Y")</f>
        <v>0</v>
      </c>
      <c r="AF113">
        <f ca="1">SUMIFS(INDEX($B$13:$CW$64,MATCH(AF$101,$A$13:$A$64,0),1):INDEX($B$13:$CW$64,MATCH(AF$101,$A$13:$A$64,0),100),$B78:$CW78,"="&amp;"X",$B$10:$CW$10,"="&amp;"Y")</f>
        <v>0</v>
      </c>
      <c r="AG113">
        <f ca="1">SUMIFS(INDEX($B$13:$CW$64,MATCH(AG$101,$A$13:$A$64,0),1):INDEX($B$13:$CW$64,MATCH(AG$101,$A$13:$A$64,0),100),$B78:$CW78,"="&amp;"X",$B$10:$CW$10,"="&amp;"Y")</f>
        <v>0</v>
      </c>
      <c r="AH113">
        <f ca="1">SUMIFS(INDEX($B$13:$CW$64,MATCH(AH$101,$A$13:$A$64,0),1):INDEX($B$13:$CW$64,MATCH(AH$101,$A$13:$A$64,0),100),$B78:$CW78,"="&amp;"X",$B$10:$CW$10,"="&amp;"Y")</f>
        <v>0</v>
      </c>
      <c r="AI113">
        <f ca="1">SUMIFS(INDEX($B$13:$CW$64,MATCH(AI$101,$A$13:$A$64,0),1):INDEX($B$13:$CW$64,MATCH(AI$101,$A$13:$A$64,0),100),$B78:$CW78,"="&amp;"X",$B$10:$CW$10,"="&amp;"Y")</f>
        <v>0</v>
      </c>
      <c r="AJ113">
        <f ca="1">SUMIFS(INDEX($B$13:$CW$64,MATCH(AJ$101,$A$13:$A$64,0),1):INDEX($B$13:$CW$64,MATCH(AJ$101,$A$13:$A$64,0),100),$B78:$CW78,"="&amp;"X",$B$10:$CW$10,"="&amp;"Y")</f>
        <v>0</v>
      </c>
      <c r="AK113">
        <f ca="1">SUMIFS(INDEX($B$13:$CW$64,MATCH(AK$101,$A$13:$A$64,0),1):INDEX($B$13:$CW$64,MATCH(AK$101,$A$13:$A$64,0),100),$B78:$CW78,"="&amp;"X",$B$10:$CW$10,"="&amp;"Y")</f>
        <v>0</v>
      </c>
      <c r="AL113">
        <f ca="1">SUMIFS(INDEX($B$13:$CW$64,MATCH(AL$101,$A$13:$A$64,0),1):INDEX($B$13:$CW$64,MATCH(AL$101,$A$13:$A$64,0),100),$B78:$CW78,"="&amp;"X",$B$10:$CW$10,"="&amp;"Y")</f>
        <v>0</v>
      </c>
      <c r="AM113">
        <f ca="1">SUMIFS(INDEX($B$13:$CW$64,MATCH(AM$101,$A$13:$A$64,0),1):INDEX($B$13:$CW$64,MATCH(AM$101,$A$13:$A$64,0),100),$B78:$CW78,"="&amp;"X",$B$10:$CW$10,"="&amp;"Y")</f>
        <v>0</v>
      </c>
      <c r="AN113">
        <f ca="1">SUMIFS(INDEX($B$13:$CW$64,MATCH(AN$101,$A$13:$A$64,0),1):INDEX($B$13:$CW$64,MATCH(AN$101,$A$13:$A$64,0),100),$B78:$CW78,"="&amp;"X",$B$10:$CW$10,"="&amp;"Y")</f>
        <v>0</v>
      </c>
      <c r="AO113">
        <f ca="1">SUMIFS(INDEX($B$13:$CW$64,MATCH(AO$101,$A$13:$A$64,0),1):INDEX($B$13:$CW$64,MATCH(AO$101,$A$13:$A$64,0),100),$B78:$CW78,"="&amp;"X",$B$10:$CW$10,"="&amp;"Y")</f>
        <v>0</v>
      </c>
      <c r="AP113">
        <f ca="1">SUMIFS(INDEX($B$13:$CW$64,MATCH(AP$101,$A$13:$A$64,0),1):INDEX($B$13:$CW$64,MATCH(AP$101,$A$13:$A$64,0),100),$B78:$CW78,"="&amp;"X",$B$10:$CW$10,"="&amp;"Y")</f>
        <v>0</v>
      </c>
      <c r="AQ113">
        <f ca="1">SUMIFS(INDEX($B$13:$CW$64,MATCH(AQ$101,$A$13:$A$64,0),1):INDEX($B$13:$CW$64,MATCH(AQ$101,$A$13:$A$64,0),100),$B78:$CW78,"="&amp;"X",$B$10:$CW$10,"="&amp;"Y")</f>
        <v>0</v>
      </c>
      <c r="AR113">
        <f ca="1">SUMIFS(INDEX($B$13:$CW$64,MATCH(AR$101,$A$13:$A$64,0),1):INDEX($B$13:$CW$64,MATCH(AR$101,$A$13:$A$64,0),100),$B78:$CW78,"="&amp;"X",$B$10:$CW$10,"="&amp;"Y")</f>
        <v>0</v>
      </c>
      <c r="AS113">
        <f ca="1">SUMIFS(INDEX($B$13:$CW$64,MATCH(AS$101,$A$13:$A$64,0),1):INDEX($B$13:$CW$64,MATCH(AS$101,$A$13:$A$64,0),100),$B78:$CW78,"="&amp;"X",$B$10:$CW$10,"="&amp;"Y")</f>
        <v>0</v>
      </c>
      <c r="AT113">
        <f ca="1">SUMIFS(INDEX($B$13:$CW$64,MATCH(AT$101,$A$13:$A$64,0),1):INDEX($B$13:$CW$64,MATCH(AT$101,$A$13:$A$64,0),100),$B78:$CW78,"="&amp;"X",$B$10:$CW$10,"="&amp;"Y")</f>
        <v>0</v>
      </c>
      <c r="AU113">
        <f ca="1">SUMIFS(INDEX($B$13:$CW$64,MATCH(AU$101,$A$13:$A$64,0),1):INDEX($B$13:$CW$64,MATCH(AU$101,$A$13:$A$64,0),100),$B78:$CW78,"="&amp;"X",$B$10:$CW$10,"="&amp;"Y")</f>
        <v>0</v>
      </c>
      <c r="AV113">
        <f ca="1">SUMIFS(INDEX($B$13:$CW$64,MATCH(AV$101,$A$13:$A$64,0),1):INDEX($B$13:$CW$64,MATCH(AV$101,$A$13:$A$64,0),100),$B78:$CW78,"="&amp;"X",$B$10:$CW$10,"="&amp;"Y")</f>
        <v>0</v>
      </c>
      <c r="AW113">
        <f ca="1">SUMIFS(INDEX($B$13:$CW$64,MATCH(AW$101,$A$13:$A$64,0),1):INDEX($B$13:$CW$64,MATCH(AW$101,$A$13:$A$64,0),100),$B78:$CW78,"="&amp;"X",$B$10:$CW$10,"="&amp;"Y")</f>
        <v>0</v>
      </c>
      <c r="AX113">
        <f ca="1">SUMIFS(INDEX($B$13:$CW$64,MATCH(AX$101,$A$13:$A$64,0),1):INDEX($B$13:$CW$64,MATCH(AX$101,$A$13:$A$64,0),100),$B78:$CW78,"="&amp;"X",$B$10:$CW$10,"="&amp;"Y")</f>
        <v>0</v>
      </c>
      <c r="AY113">
        <f ca="1">SUMIFS(INDEX($B$13:$CW$64,MATCH(AY$101,$A$13:$A$64,0),1):INDEX($B$13:$CW$64,MATCH(AY$101,$A$13:$A$64,0),100),$B78:$CW78,"="&amp;"X",$B$10:$CW$10,"="&amp;"Y")</f>
        <v>0</v>
      </c>
      <c r="AZ113">
        <f ca="1">SUMIFS(INDEX($B$13:$CW$64,MATCH(AZ$101,$A$13:$A$64,0),1):INDEX($B$13:$CW$64,MATCH(AZ$101,$A$13:$A$64,0),100),$B78:$CW78,"="&amp;"X",$B$10:$CW$10,"="&amp;"Y")</f>
        <v>0</v>
      </c>
      <c r="BA113">
        <f ca="1">SUMIFS(INDEX($B$13:$CW$64,MATCH(BA$101,$A$13:$A$64,0),1):INDEX($B$13:$CW$64,MATCH(BA$101,$A$13:$A$64,0),100),$B78:$CW78,"="&amp;"X",$B$10:$CW$10,"="&amp;"Y")</f>
        <v>0</v>
      </c>
    </row>
    <row r="114" spans="1:53" x14ac:dyDescent="0.25">
      <c r="A114" t="str">
        <f>Setup!A32</f>
        <v>Caseload 13</v>
      </c>
      <c r="B114">
        <f ca="1">SUMIFS(INDEX($B$13:$CW$64,MATCH(B$101,$A$13:$A$64,0),1):INDEX($B$13:$CW$64,MATCH(B$101,$A$13:$A$64,0),100),$B79:$CW79,"="&amp;"X",$B$10:$CW$10,"="&amp;"Y")</f>
        <v>0</v>
      </c>
      <c r="C114">
        <f ca="1">SUMIFS(INDEX($B$13:$CW$64,MATCH(C$101,$A$13:$A$64,0),1):INDEX($B$13:$CW$64,MATCH(C$101,$A$13:$A$64,0),100),$B79:$CW79,"="&amp;"X",$B$10:$CW$10,"="&amp;"Y")</f>
        <v>0</v>
      </c>
      <c r="D114">
        <f ca="1">SUMIFS(INDEX($B$13:$CW$64,MATCH(D$101,$A$13:$A$64,0),1):INDEX($B$13:$CW$64,MATCH(D$101,$A$13:$A$64,0),100),$B79:$CW79,"="&amp;"X",$B$10:$CW$10,"="&amp;"Y")</f>
        <v>0</v>
      </c>
      <c r="E114">
        <f ca="1">SUMIFS(INDEX($B$13:$CW$64,MATCH(E$101,$A$13:$A$64,0),1):INDEX($B$13:$CW$64,MATCH(E$101,$A$13:$A$64,0),100),$B79:$CW79,"="&amp;"X",$B$10:$CW$10,"="&amp;"Y")</f>
        <v>0</v>
      </c>
      <c r="F114">
        <f ca="1">SUMIFS(INDEX($B$13:$CW$64,MATCH(F$101,$A$13:$A$64,0),1):INDEX($B$13:$CW$64,MATCH(F$101,$A$13:$A$64,0),100),$B79:$CW79,"="&amp;"X",$B$10:$CW$10,"="&amp;"Y")</f>
        <v>0</v>
      </c>
      <c r="G114">
        <f ca="1">SUMIFS(INDEX($B$13:$CW$64,MATCH(G$101,$A$13:$A$64,0),1):INDEX($B$13:$CW$64,MATCH(G$101,$A$13:$A$64,0),100),$B79:$CW79,"="&amp;"X",$B$10:$CW$10,"="&amp;"Y")</f>
        <v>0</v>
      </c>
      <c r="H114">
        <f ca="1">SUMIFS(INDEX($B$13:$CW$64,MATCH(H$101,$A$13:$A$64,0),1):INDEX($B$13:$CW$64,MATCH(H$101,$A$13:$A$64,0),100),$B79:$CW79,"="&amp;"X",$B$10:$CW$10,"="&amp;"Y")</f>
        <v>0</v>
      </c>
      <c r="I114">
        <f ca="1">SUMIFS(INDEX($B$13:$CW$64,MATCH(I$101,$A$13:$A$64,0),1):INDEX($B$13:$CW$64,MATCH(I$101,$A$13:$A$64,0),100),$B79:$CW79,"="&amp;"X",$B$10:$CW$10,"="&amp;"Y")</f>
        <v>0</v>
      </c>
      <c r="J114">
        <f ca="1">SUMIFS(INDEX($B$13:$CW$64,MATCH(J$101,$A$13:$A$64,0),1):INDEX($B$13:$CW$64,MATCH(J$101,$A$13:$A$64,0),100),$B79:$CW79,"="&amp;"X",$B$10:$CW$10,"="&amp;"Y")</f>
        <v>0</v>
      </c>
      <c r="K114">
        <f ca="1">SUMIFS(INDEX($B$13:$CW$64,MATCH(K$101,$A$13:$A$64,0),1):INDEX($B$13:$CW$64,MATCH(K$101,$A$13:$A$64,0),100),$B79:$CW79,"="&amp;"X",$B$10:$CW$10,"="&amp;"Y")</f>
        <v>0</v>
      </c>
      <c r="L114">
        <f ca="1">SUMIFS(INDEX($B$13:$CW$64,MATCH(L$101,$A$13:$A$64,0),1):INDEX($B$13:$CW$64,MATCH(L$101,$A$13:$A$64,0),100),$B79:$CW79,"="&amp;"X",$B$10:$CW$10,"="&amp;"Y")</f>
        <v>0</v>
      </c>
      <c r="M114">
        <f ca="1">SUMIFS(INDEX($B$13:$CW$64,MATCH(M$101,$A$13:$A$64,0),1):INDEX($B$13:$CW$64,MATCH(M$101,$A$13:$A$64,0),100),$B79:$CW79,"="&amp;"X",$B$10:$CW$10,"="&amp;"Y")</f>
        <v>0</v>
      </c>
      <c r="N114">
        <f ca="1">SUMIFS(INDEX($B$13:$CW$64,MATCH(N$101,$A$13:$A$64,0),1):INDEX($B$13:$CW$64,MATCH(N$101,$A$13:$A$64,0),100),$B79:$CW79,"="&amp;"X",$B$10:$CW$10,"="&amp;"Y")</f>
        <v>0</v>
      </c>
      <c r="O114">
        <f ca="1">SUMIFS(INDEX($B$13:$CW$64,MATCH(O$101,$A$13:$A$64,0),1):INDEX($B$13:$CW$64,MATCH(O$101,$A$13:$A$64,0),100),$B79:$CW79,"="&amp;"X",$B$10:$CW$10,"="&amp;"Y")</f>
        <v>0</v>
      </c>
      <c r="P114">
        <f ca="1">SUMIFS(INDEX($B$13:$CW$64,MATCH(P$101,$A$13:$A$64,0),1):INDEX($B$13:$CW$64,MATCH(P$101,$A$13:$A$64,0),100),$B79:$CW79,"="&amp;"X",$B$10:$CW$10,"="&amp;"Y")</f>
        <v>0</v>
      </c>
      <c r="Q114">
        <f ca="1">SUMIFS(INDEX($B$13:$CW$64,MATCH(Q$101,$A$13:$A$64,0),1):INDEX($B$13:$CW$64,MATCH(Q$101,$A$13:$A$64,0),100),$B79:$CW79,"="&amp;"X",$B$10:$CW$10,"="&amp;"Y")</f>
        <v>0</v>
      </c>
      <c r="R114">
        <f ca="1">SUMIFS(INDEX($B$13:$CW$64,MATCH(R$101,$A$13:$A$64,0),1):INDEX($B$13:$CW$64,MATCH(R$101,$A$13:$A$64,0),100),$B79:$CW79,"="&amp;"X",$B$10:$CW$10,"="&amp;"Y")</f>
        <v>0</v>
      </c>
      <c r="S114">
        <f ca="1">SUMIFS(INDEX($B$13:$CW$64,MATCH(S$101,$A$13:$A$64,0),1):INDEX($B$13:$CW$64,MATCH(S$101,$A$13:$A$64,0),100),$B79:$CW79,"="&amp;"X",$B$10:$CW$10,"="&amp;"Y")</f>
        <v>0</v>
      </c>
      <c r="T114">
        <f ca="1">SUMIFS(INDEX($B$13:$CW$64,MATCH(T$101,$A$13:$A$64,0),1):INDEX($B$13:$CW$64,MATCH(T$101,$A$13:$A$64,0),100),$B79:$CW79,"="&amp;"X",$B$10:$CW$10,"="&amp;"Y")</f>
        <v>0</v>
      </c>
      <c r="U114">
        <f ca="1">SUMIFS(INDEX($B$13:$CW$64,MATCH(U$101,$A$13:$A$64,0),1):INDEX($B$13:$CW$64,MATCH(U$101,$A$13:$A$64,0),100),$B79:$CW79,"="&amp;"X",$B$10:$CW$10,"="&amp;"Y")</f>
        <v>0</v>
      </c>
      <c r="V114">
        <f ca="1">SUMIFS(INDEX($B$13:$CW$64,MATCH(V$101,$A$13:$A$64,0),1):INDEX($B$13:$CW$64,MATCH(V$101,$A$13:$A$64,0),100),$B79:$CW79,"="&amp;"X",$B$10:$CW$10,"="&amp;"Y")</f>
        <v>0</v>
      </c>
      <c r="W114">
        <f ca="1">SUMIFS(INDEX($B$13:$CW$64,MATCH(W$101,$A$13:$A$64,0),1):INDEX($B$13:$CW$64,MATCH(W$101,$A$13:$A$64,0),100),$B79:$CW79,"="&amp;"X",$B$10:$CW$10,"="&amp;"Y")</f>
        <v>0</v>
      </c>
      <c r="X114">
        <f ca="1">SUMIFS(INDEX($B$13:$CW$64,MATCH(X$101,$A$13:$A$64,0),1):INDEX($B$13:$CW$64,MATCH(X$101,$A$13:$A$64,0),100),$B79:$CW79,"="&amp;"X",$B$10:$CW$10,"="&amp;"Y")</f>
        <v>0</v>
      </c>
      <c r="Y114">
        <f ca="1">SUMIFS(INDEX($B$13:$CW$64,MATCH(Y$101,$A$13:$A$64,0),1):INDEX($B$13:$CW$64,MATCH(Y$101,$A$13:$A$64,0),100),$B79:$CW79,"="&amp;"X",$B$10:$CW$10,"="&amp;"Y")</f>
        <v>0</v>
      </c>
      <c r="Z114">
        <f ca="1">SUMIFS(INDEX($B$13:$CW$64,MATCH(Z$101,$A$13:$A$64,0),1):INDEX($B$13:$CW$64,MATCH(Z$101,$A$13:$A$64,0),100),$B79:$CW79,"="&amp;"X",$B$10:$CW$10,"="&amp;"Y")</f>
        <v>0</v>
      </c>
      <c r="AA114">
        <f ca="1">SUMIFS(INDEX($B$13:$CW$64,MATCH(AA$101,$A$13:$A$64,0),1):INDEX($B$13:$CW$64,MATCH(AA$101,$A$13:$A$64,0),100),$B79:$CW79,"="&amp;"X",$B$10:$CW$10,"="&amp;"Y")</f>
        <v>0</v>
      </c>
      <c r="AB114">
        <f ca="1">SUMIFS(INDEX($B$13:$CW$64,MATCH(AB$101,$A$13:$A$64,0),1):INDEX($B$13:$CW$64,MATCH(AB$101,$A$13:$A$64,0),100),$B79:$CW79,"="&amp;"X",$B$10:$CW$10,"="&amp;"Y")</f>
        <v>0</v>
      </c>
      <c r="AC114">
        <f ca="1">SUMIFS(INDEX($B$13:$CW$64,MATCH(AC$101,$A$13:$A$64,0),1):INDEX($B$13:$CW$64,MATCH(AC$101,$A$13:$A$64,0),100),$B79:$CW79,"="&amp;"X",$B$10:$CW$10,"="&amp;"Y")</f>
        <v>0</v>
      </c>
      <c r="AD114">
        <f ca="1">SUMIFS(INDEX($B$13:$CW$64,MATCH(AD$101,$A$13:$A$64,0),1):INDEX($B$13:$CW$64,MATCH(AD$101,$A$13:$A$64,0),100),$B79:$CW79,"="&amp;"X",$B$10:$CW$10,"="&amp;"Y")</f>
        <v>0</v>
      </c>
      <c r="AE114">
        <f ca="1">SUMIFS(INDEX($B$13:$CW$64,MATCH(AE$101,$A$13:$A$64,0),1):INDEX($B$13:$CW$64,MATCH(AE$101,$A$13:$A$64,0),100),$B79:$CW79,"="&amp;"X",$B$10:$CW$10,"="&amp;"Y")</f>
        <v>0</v>
      </c>
      <c r="AF114">
        <f ca="1">SUMIFS(INDEX($B$13:$CW$64,MATCH(AF$101,$A$13:$A$64,0),1):INDEX($B$13:$CW$64,MATCH(AF$101,$A$13:$A$64,0),100),$B79:$CW79,"="&amp;"X",$B$10:$CW$10,"="&amp;"Y")</f>
        <v>0</v>
      </c>
      <c r="AG114">
        <f ca="1">SUMIFS(INDEX($B$13:$CW$64,MATCH(AG$101,$A$13:$A$64,0),1):INDEX($B$13:$CW$64,MATCH(AG$101,$A$13:$A$64,0),100),$B79:$CW79,"="&amp;"X",$B$10:$CW$10,"="&amp;"Y")</f>
        <v>0</v>
      </c>
      <c r="AH114">
        <f ca="1">SUMIFS(INDEX($B$13:$CW$64,MATCH(AH$101,$A$13:$A$64,0),1):INDEX($B$13:$CW$64,MATCH(AH$101,$A$13:$A$64,0),100),$B79:$CW79,"="&amp;"X",$B$10:$CW$10,"="&amp;"Y")</f>
        <v>0</v>
      </c>
      <c r="AI114">
        <f ca="1">SUMIFS(INDEX($B$13:$CW$64,MATCH(AI$101,$A$13:$A$64,0),1):INDEX($B$13:$CW$64,MATCH(AI$101,$A$13:$A$64,0),100),$B79:$CW79,"="&amp;"X",$B$10:$CW$10,"="&amp;"Y")</f>
        <v>0</v>
      </c>
      <c r="AJ114">
        <f ca="1">SUMIFS(INDEX($B$13:$CW$64,MATCH(AJ$101,$A$13:$A$64,0),1):INDEX($B$13:$CW$64,MATCH(AJ$101,$A$13:$A$64,0),100),$B79:$CW79,"="&amp;"X",$B$10:$CW$10,"="&amp;"Y")</f>
        <v>0</v>
      </c>
      <c r="AK114">
        <f ca="1">SUMIFS(INDEX($B$13:$CW$64,MATCH(AK$101,$A$13:$A$64,0),1):INDEX($B$13:$CW$64,MATCH(AK$101,$A$13:$A$64,0),100),$B79:$CW79,"="&amp;"X",$B$10:$CW$10,"="&amp;"Y")</f>
        <v>0</v>
      </c>
      <c r="AL114">
        <f ca="1">SUMIFS(INDEX($B$13:$CW$64,MATCH(AL$101,$A$13:$A$64,0),1):INDEX($B$13:$CW$64,MATCH(AL$101,$A$13:$A$64,0),100),$B79:$CW79,"="&amp;"X",$B$10:$CW$10,"="&amp;"Y")</f>
        <v>0</v>
      </c>
      <c r="AM114">
        <f ca="1">SUMIFS(INDEX($B$13:$CW$64,MATCH(AM$101,$A$13:$A$64,0),1):INDEX($B$13:$CW$64,MATCH(AM$101,$A$13:$A$64,0),100),$B79:$CW79,"="&amp;"X",$B$10:$CW$10,"="&amp;"Y")</f>
        <v>0</v>
      </c>
      <c r="AN114">
        <f ca="1">SUMIFS(INDEX($B$13:$CW$64,MATCH(AN$101,$A$13:$A$64,0),1):INDEX($B$13:$CW$64,MATCH(AN$101,$A$13:$A$64,0),100),$B79:$CW79,"="&amp;"X",$B$10:$CW$10,"="&amp;"Y")</f>
        <v>0</v>
      </c>
      <c r="AO114">
        <f ca="1">SUMIFS(INDEX($B$13:$CW$64,MATCH(AO$101,$A$13:$A$64,0),1):INDEX($B$13:$CW$64,MATCH(AO$101,$A$13:$A$64,0),100),$B79:$CW79,"="&amp;"X",$B$10:$CW$10,"="&amp;"Y")</f>
        <v>0</v>
      </c>
      <c r="AP114">
        <f ca="1">SUMIFS(INDEX($B$13:$CW$64,MATCH(AP$101,$A$13:$A$64,0),1):INDEX($B$13:$CW$64,MATCH(AP$101,$A$13:$A$64,0),100),$B79:$CW79,"="&amp;"X",$B$10:$CW$10,"="&amp;"Y")</f>
        <v>0</v>
      </c>
      <c r="AQ114">
        <f ca="1">SUMIFS(INDEX($B$13:$CW$64,MATCH(AQ$101,$A$13:$A$64,0),1):INDEX($B$13:$CW$64,MATCH(AQ$101,$A$13:$A$64,0),100),$B79:$CW79,"="&amp;"X",$B$10:$CW$10,"="&amp;"Y")</f>
        <v>0</v>
      </c>
      <c r="AR114">
        <f ca="1">SUMIFS(INDEX($B$13:$CW$64,MATCH(AR$101,$A$13:$A$64,0),1):INDEX($B$13:$CW$64,MATCH(AR$101,$A$13:$A$64,0),100),$B79:$CW79,"="&amp;"X",$B$10:$CW$10,"="&amp;"Y")</f>
        <v>0</v>
      </c>
      <c r="AS114">
        <f ca="1">SUMIFS(INDEX($B$13:$CW$64,MATCH(AS$101,$A$13:$A$64,0),1):INDEX($B$13:$CW$64,MATCH(AS$101,$A$13:$A$64,0),100),$B79:$CW79,"="&amp;"X",$B$10:$CW$10,"="&amp;"Y")</f>
        <v>0</v>
      </c>
      <c r="AT114">
        <f ca="1">SUMIFS(INDEX($B$13:$CW$64,MATCH(AT$101,$A$13:$A$64,0),1):INDEX($B$13:$CW$64,MATCH(AT$101,$A$13:$A$64,0),100),$B79:$CW79,"="&amp;"X",$B$10:$CW$10,"="&amp;"Y")</f>
        <v>0</v>
      </c>
      <c r="AU114">
        <f ca="1">SUMIFS(INDEX($B$13:$CW$64,MATCH(AU$101,$A$13:$A$64,0),1):INDEX($B$13:$CW$64,MATCH(AU$101,$A$13:$A$64,0),100),$B79:$CW79,"="&amp;"X",$B$10:$CW$10,"="&amp;"Y")</f>
        <v>0</v>
      </c>
      <c r="AV114">
        <f ca="1">SUMIFS(INDEX($B$13:$CW$64,MATCH(AV$101,$A$13:$A$64,0),1):INDEX($B$13:$CW$64,MATCH(AV$101,$A$13:$A$64,0),100),$B79:$CW79,"="&amp;"X",$B$10:$CW$10,"="&amp;"Y")</f>
        <v>0</v>
      </c>
      <c r="AW114">
        <f ca="1">SUMIFS(INDEX($B$13:$CW$64,MATCH(AW$101,$A$13:$A$64,0),1):INDEX($B$13:$CW$64,MATCH(AW$101,$A$13:$A$64,0),100),$B79:$CW79,"="&amp;"X",$B$10:$CW$10,"="&amp;"Y")</f>
        <v>0</v>
      </c>
      <c r="AX114">
        <f ca="1">SUMIFS(INDEX($B$13:$CW$64,MATCH(AX$101,$A$13:$A$64,0),1):INDEX($B$13:$CW$64,MATCH(AX$101,$A$13:$A$64,0),100),$B79:$CW79,"="&amp;"X",$B$10:$CW$10,"="&amp;"Y")</f>
        <v>0</v>
      </c>
      <c r="AY114">
        <f ca="1">SUMIFS(INDEX($B$13:$CW$64,MATCH(AY$101,$A$13:$A$64,0),1):INDEX($B$13:$CW$64,MATCH(AY$101,$A$13:$A$64,0),100),$B79:$CW79,"="&amp;"X",$B$10:$CW$10,"="&amp;"Y")</f>
        <v>0</v>
      </c>
      <c r="AZ114">
        <f ca="1">SUMIFS(INDEX($B$13:$CW$64,MATCH(AZ$101,$A$13:$A$64,0),1):INDEX($B$13:$CW$64,MATCH(AZ$101,$A$13:$A$64,0),100),$B79:$CW79,"="&amp;"X",$B$10:$CW$10,"="&amp;"Y")</f>
        <v>0</v>
      </c>
      <c r="BA114">
        <f ca="1">SUMIFS(INDEX($B$13:$CW$64,MATCH(BA$101,$A$13:$A$64,0),1):INDEX($B$13:$CW$64,MATCH(BA$101,$A$13:$A$64,0),100),$B79:$CW79,"="&amp;"X",$B$10:$CW$10,"="&amp;"Y")</f>
        <v>0</v>
      </c>
    </row>
    <row r="115" spans="1:53" x14ac:dyDescent="0.25">
      <c r="A115" t="str">
        <f>Setup!A33</f>
        <v>Caseload 14</v>
      </c>
      <c r="B115">
        <f ca="1">SUMIFS(INDEX($B$13:$CW$64,MATCH(B$101,$A$13:$A$64,0),1):INDEX($B$13:$CW$64,MATCH(B$101,$A$13:$A$64,0),100),$B80:$CW80,"="&amp;"X",$B$10:$CW$10,"="&amp;"Y")</f>
        <v>0</v>
      </c>
      <c r="C115">
        <f ca="1">SUMIFS(INDEX($B$13:$CW$64,MATCH(C$101,$A$13:$A$64,0),1):INDEX($B$13:$CW$64,MATCH(C$101,$A$13:$A$64,0),100),$B80:$CW80,"="&amp;"X",$B$10:$CW$10,"="&amp;"Y")</f>
        <v>0</v>
      </c>
      <c r="D115">
        <f ca="1">SUMIFS(INDEX($B$13:$CW$64,MATCH(D$101,$A$13:$A$64,0),1):INDEX($B$13:$CW$64,MATCH(D$101,$A$13:$A$64,0),100),$B80:$CW80,"="&amp;"X",$B$10:$CW$10,"="&amp;"Y")</f>
        <v>0</v>
      </c>
      <c r="E115">
        <f ca="1">SUMIFS(INDEX($B$13:$CW$64,MATCH(E$101,$A$13:$A$64,0),1):INDEX($B$13:$CW$64,MATCH(E$101,$A$13:$A$64,0),100),$B80:$CW80,"="&amp;"X",$B$10:$CW$10,"="&amp;"Y")</f>
        <v>0</v>
      </c>
      <c r="F115">
        <f ca="1">SUMIFS(INDEX($B$13:$CW$64,MATCH(F$101,$A$13:$A$64,0),1):INDEX($B$13:$CW$64,MATCH(F$101,$A$13:$A$64,0),100),$B80:$CW80,"="&amp;"X",$B$10:$CW$10,"="&amp;"Y")</f>
        <v>0</v>
      </c>
      <c r="G115">
        <f ca="1">SUMIFS(INDEX($B$13:$CW$64,MATCH(G$101,$A$13:$A$64,0),1):INDEX($B$13:$CW$64,MATCH(G$101,$A$13:$A$64,0),100),$B80:$CW80,"="&amp;"X",$B$10:$CW$10,"="&amp;"Y")</f>
        <v>0</v>
      </c>
      <c r="H115">
        <f ca="1">SUMIFS(INDEX($B$13:$CW$64,MATCH(H$101,$A$13:$A$64,0),1):INDEX($B$13:$CW$64,MATCH(H$101,$A$13:$A$64,0),100),$B80:$CW80,"="&amp;"X",$B$10:$CW$10,"="&amp;"Y")</f>
        <v>0</v>
      </c>
      <c r="I115">
        <f ca="1">SUMIFS(INDEX($B$13:$CW$64,MATCH(I$101,$A$13:$A$64,0),1):INDEX($B$13:$CW$64,MATCH(I$101,$A$13:$A$64,0),100),$B80:$CW80,"="&amp;"X",$B$10:$CW$10,"="&amp;"Y")</f>
        <v>0</v>
      </c>
      <c r="J115">
        <f ca="1">SUMIFS(INDEX($B$13:$CW$64,MATCH(J$101,$A$13:$A$64,0),1):INDEX($B$13:$CW$64,MATCH(J$101,$A$13:$A$64,0),100),$B80:$CW80,"="&amp;"X",$B$10:$CW$10,"="&amp;"Y")</f>
        <v>0</v>
      </c>
      <c r="K115">
        <f ca="1">SUMIFS(INDEX($B$13:$CW$64,MATCH(K$101,$A$13:$A$64,0),1):INDEX($B$13:$CW$64,MATCH(K$101,$A$13:$A$64,0),100),$B80:$CW80,"="&amp;"X",$B$10:$CW$10,"="&amp;"Y")</f>
        <v>0</v>
      </c>
      <c r="L115">
        <f ca="1">SUMIFS(INDEX($B$13:$CW$64,MATCH(L$101,$A$13:$A$64,0),1):INDEX($B$13:$CW$64,MATCH(L$101,$A$13:$A$64,0),100),$B80:$CW80,"="&amp;"X",$B$10:$CW$10,"="&amp;"Y")</f>
        <v>0</v>
      </c>
      <c r="M115">
        <f ca="1">SUMIFS(INDEX($B$13:$CW$64,MATCH(M$101,$A$13:$A$64,0),1):INDEX($B$13:$CW$64,MATCH(M$101,$A$13:$A$64,0),100),$B80:$CW80,"="&amp;"X",$B$10:$CW$10,"="&amp;"Y")</f>
        <v>0</v>
      </c>
      <c r="N115">
        <f ca="1">SUMIFS(INDEX($B$13:$CW$64,MATCH(N$101,$A$13:$A$64,0),1):INDEX($B$13:$CW$64,MATCH(N$101,$A$13:$A$64,0),100),$B80:$CW80,"="&amp;"X",$B$10:$CW$10,"="&amp;"Y")</f>
        <v>0</v>
      </c>
      <c r="O115">
        <f ca="1">SUMIFS(INDEX($B$13:$CW$64,MATCH(O$101,$A$13:$A$64,0),1):INDEX($B$13:$CW$64,MATCH(O$101,$A$13:$A$64,0),100),$B80:$CW80,"="&amp;"X",$B$10:$CW$10,"="&amp;"Y")</f>
        <v>0</v>
      </c>
      <c r="P115">
        <f ca="1">SUMIFS(INDEX($B$13:$CW$64,MATCH(P$101,$A$13:$A$64,0),1):INDEX($B$13:$CW$64,MATCH(P$101,$A$13:$A$64,0),100),$B80:$CW80,"="&amp;"X",$B$10:$CW$10,"="&amp;"Y")</f>
        <v>0</v>
      </c>
      <c r="Q115">
        <f ca="1">SUMIFS(INDEX($B$13:$CW$64,MATCH(Q$101,$A$13:$A$64,0),1):INDEX($B$13:$CW$64,MATCH(Q$101,$A$13:$A$64,0),100),$B80:$CW80,"="&amp;"X",$B$10:$CW$10,"="&amp;"Y")</f>
        <v>0</v>
      </c>
      <c r="R115">
        <f ca="1">SUMIFS(INDEX($B$13:$CW$64,MATCH(R$101,$A$13:$A$64,0),1):INDEX($B$13:$CW$64,MATCH(R$101,$A$13:$A$64,0),100),$B80:$CW80,"="&amp;"X",$B$10:$CW$10,"="&amp;"Y")</f>
        <v>0</v>
      </c>
      <c r="S115">
        <f ca="1">SUMIFS(INDEX($B$13:$CW$64,MATCH(S$101,$A$13:$A$64,0),1):INDEX($B$13:$CW$64,MATCH(S$101,$A$13:$A$64,0),100),$B80:$CW80,"="&amp;"X",$B$10:$CW$10,"="&amp;"Y")</f>
        <v>0</v>
      </c>
      <c r="T115">
        <f ca="1">SUMIFS(INDEX($B$13:$CW$64,MATCH(T$101,$A$13:$A$64,0),1):INDEX($B$13:$CW$64,MATCH(T$101,$A$13:$A$64,0),100),$B80:$CW80,"="&amp;"X",$B$10:$CW$10,"="&amp;"Y")</f>
        <v>0</v>
      </c>
      <c r="U115">
        <f ca="1">SUMIFS(INDEX($B$13:$CW$64,MATCH(U$101,$A$13:$A$64,0),1):INDEX($B$13:$CW$64,MATCH(U$101,$A$13:$A$64,0),100),$B80:$CW80,"="&amp;"X",$B$10:$CW$10,"="&amp;"Y")</f>
        <v>0</v>
      </c>
      <c r="V115">
        <f ca="1">SUMIFS(INDEX($B$13:$CW$64,MATCH(V$101,$A$13:$A$64,0),1):INDEX($B$13:$CW$64,MATCH(V$101,$A$13:$A$64,0),100),$B80:$CW80,"="&amp;"X",$B$10:$CW$10,"="&amp;"Y")</f>
        <v>0</v>
      </c>
      <c r="W115">
        <f ca="1">SUMIFS(INDEX($B$13:$CW$64,MATCH(W$101,$A$13:$A$64,0),1):INDEX($B$13:$CW$64,MATCH(W$101,$A$13:$A$64,0),100),$B80:$CW80,"="&amp;"X",$B$10:$CW$10,"="&amp;"Y")</f>
        <v>0</v>
      </c>
      <c r="X115">
        <f ca="1">SUMIFS(INDEX($B$13:$CW$64,MATCH(X$101,$A$13:$A$64,0),1):INDEX($B$13:$CW$64,MATCH(X$101,$A$13:$A$64,0),100),$B80:$CW80,"="&amp;"X",$B$10:$CW$10,"="&amp;"Y")</f>
        <v>0</v>
      </c>
      <c r="Y115">
        <f ca="1">SUMIFS(INDEX($B$13:$CW$64,MATCH(Y$101,$A$13:$A$64,0),1):INDEX($B$13:$CW$64,MATCH(Y$101,$A$13:$A$64,0),100),$B80:$CW80,"="&amp;"X",$B$10:$CW$10,"="&amp;"Y")</f>
        <v>0</v>
      </c>
      <c r="Z115">
        <f ca="1">SUMIFS(INDEX($B$13:$CW$64,MATCH(Z$101,$A$13:$A$64,0),1):INDEX($B$13:$CW$64,MATCH(Z$101,$A$13:$A$64,0),100),$B80:$CW80,"="&amp;"X",$B$10:$CW$10,"="&amp;"Y")</f>
        <v>0</v>
      </c>
      <c r="AA115">
        <f ca="1">SUMIFS(INDEX($B$13:$CW$64,MATCH(AA$101,$A$13:$A$64,0),1):INDEX($B$13:$CW$64,MATCH(AA$101,$A$13:$A$64,0),100),$B80:$CW80,"="&amp;"X",$B$10:$CW$10,"="&amp;"Y")</f>
        <v>0</v>
      </c>
      <c r="AB115">
        <f ca="1">SUMIFS(INDEX($B$13:$CW$64,MATCH(AB$101,$A$13:$A$64,0),1):INDEX($B$13:$CW$64,MATCH(AB$101,$A$13:$A$64,0),100),$B80:$CW80,"="&amp;"X",$B$10:$CW$10,"="&amp;"Y")</f>
        <v>0</v>
      </c>
      <c r="AC115">
        <f ca="1">SUMIFS(INDEX($B$13:$CW$64,MATCH(AC$101,$A$13:$A$64,0),1):INDEX($B$13:$CW$64,MATCH(AC$101,$A$13:$A$64,0),100),$B80:$CW80,"="&amp;"X",$B$10:$CW$10,"="&amp;"Y")</f>
        <v>0</v>
      </c>
      <c r="AD115">
        <f ca="1">SUMIFS(INDEX($B$13:$CW$64,MATCH(AD$101,$A$13:$A$64,0),1):INDEX($B$13:$CW$64,MATCH(AD$101,$A$13:$A$64,0),100),$B80:$CW80,"="&amp;"X",$B$10:$CW$10,"="&amp;"Y")</f>
        <v>0</v>
      </c>
      <c r="AE115">
        <f ca="1">SUMIFS(INDEX($B$13:$CW$64,MATCH(AE$101,$A$13:$A$64,0),1):INDEX($B$13:$CW$64,MATCH(AE$101,$A$13:$A$64,0),100),$B80:$CW80,"="&amp;"X",$B$10:$CW$10,"="&amp;"Y")</f>
        <v>0</v>
      </c>
      <c r="AF115">
        <f ca="1">SUMIFS(INDEX($B$13:$CW$64,MATCH(AF$101,$A$13:$A$64,0),1):INDEX($B$13:$CW$64,MATCH(AF$101,$A$13:$A$64,0),100),$B80:$CW80,"="&amp;"X",$B$10:$CW$10,"="&amp;"Y")</f>
        <v>0</v>
      </c>
      <c r="AG115">
        <f ca="1">SUMIFS(INDEX($B$13:$CW$64,MATCH(AG$101,$A$13:$A$64,0),1):INDEX($B$13:$CW$64,MATCH(AG$101,$A$13:$A$64,0),100),$B80:$CW80,"="&amp;"X",$B$10:$CW$10,"="&amp;"Y")</f>
        <v>0</v>
      </c>
      <c r="AH115">
        <f ca="1">SUMIFS(INDEX($B$13:$CW$64,MATCH(AH$101,$A$13:$A$64,0),1):INDEX($B$13:$CW$64,MATCH(AH$101,$A$13:$A$64,0),100),$B80:$CW80,"="&amp;"X",$B$10:$CW$10,"="&amp;"Y")</f>
        <v>0</v>
      </c>
      <c r="AI115">
        <f ca="1">SUMIFS(INDEX($B$13:$CW$64,MATCH(AI$101,$A$13:$A$64,0),1):INDEX($B$13:$CW$64,MATCH(AI$101,$A$13:$A$64,0),100),$B80:$CW80,"="&amp;"X",$B$10:$CW$10,"="&amp;"Y")</f>
        <v>0</v>
      </c>
      <c r="AJ115">
        <f ca="1">SUMIFS(INDEX($B$13:$CW$64,MATCH(AJ$101,$A$13:$A$64,0),1):INDEX($B$13:$CW$64,MATCH(AJ$101,$A$13:$A$64,0),100),$B80:$CW80,"="&amp;"X",$B$10:$CW$10,"="&amp;"Y")</f>
        <v>0</v>
      </c>
      <c r="AK115">
        <f ca="1">SUMIFS(INDEX($B$13:$CW$64,MATCH(AK$101,$A$13:$A$64,0),1):INDEX($B$13:$CW$64,MATCH(AK$101,$A$13:$A$64,0),100),$B80:$CW80,"="&amp;"X",$B$10:$CW$10,"="&amp;"Y")</f>
        <v>0</v>
      </c>
      <c r="AL115">
        <f ca="1">SUMIFS(INDEX($B$13:$CW$64,MATCH(AL$101,$A$13:$A$64,0),1):INDEX($B$13:$CW$64,MATCH(AL$101,$A$13:$A$64,0),100),$B80:$CW80,"="&amp;"X",$B$10:$CW$10,"="&amp;"Y")</f>
        <v>0</v>
      </c>
      <c r="AM115">
        <f ca="1">SUMIFS(INDEX($B$13:$CW$64,MATCH(AM$101,$A$13:$A$64,0),1):INDEX($B$13:$CW$64,MATCH(AM$101,$A$13:$A$64,0),100),$B80:$CW80,"="&amp;"X",$B$10:$CW$10,"="&amp;"Y")</f>
        <v>0</v>
      </c>
      <c r="AN115">
        <f ca="1">SUMIFS(INDEX($B$13:$CW$64,MATCH(AN$101,$A$13:$A$64,0),1):INDEX($B$13:$CW$64,MATCH(AN$101,$A$13:$A$64,0),100),$B80:$CW80,"="&amp;"X",$B$10:$CW$10,"="&amp;"Y")</f>
        <v>0</v>
      </c>
      <c r="AO115">
        <f ca="1">SUMIFS(INDEX($B$13:$CW$64,MATCH(AO$101,$A$13:$A$64,0),1):INDEX($B$13:$CW$64,MATCH(AO$101,$A$13:$A$64,0),100),$B80:$CW80,"="&amp;"X",$B$10:$CW$10,"="&amp;"Y")</f>
        <v>0</v>
      </c>
      <c r="AP115">
        <f ca="1">SUMIFS(INDEX($B$13:$CW$64,MATCH(AP$101,$A$13:$A$64,0),1):INDEX($B$13:$CW$64,MATCH(AP$101,$A$13:$A$64,0),100),$B80:$CW80,"="&amp;"X",$B$10:$CW$10,"="&amp;"Y")</f>
        <v>0</v>
      </c>
      <c r="AQ115">
        <f ca="1">SUMIFS(INDEX($B$13:$CW$64,MATCH(AQ$101,$A$13:$A$64,0),1):INDEX($B$13:$CW$64,MATCH(AQ$101,$A$13:$A$64,0),100),$B80:$CW80,"="&amp;"X",$B$10:$CW$10,"="&amp;"Y")</f>
        <v>0</v>
      </c>
      <c r="AR115">
        <f ca="1">SUMIFS(INDEX($B$13:$CW$64,MATCH(AR$101,$A$13:$A$64,0),1):INDEX($B$13:$CW$64,MATCH(AR$101,$A$13:$A$64,0),100),$B80:$CW80,"="&amp;"X",$B$10:$CW$10,"="&amp;"Y")</f>
        <v>0</v>
      </c>
      <c r="AS115">
        <f ca="1">SUMIFS(INDEX($B$13:$CW$64,MATCH(AS$101,$A$13:$A$64,0),1):INDEX($B$13:$CW$64,MATCH(AS$101,$A$13:$A$64,0),100),$B80:$CW80,"="&amp;"X",$B$10:$CW$10,"="&amp;"Y")</f>
        <v>0</v>
      </c>
      <c r="AT115">
        <f ca="1">SUMIFS(INDEX($B$13:$CW$64,MATCH(AT$101,$A$13:$A$64,0),1):INDEX($B$13:$CW$64,MATCH(AT$101,$A$13:$A$64,0),100),$B80:$CW80,"="&amp;"X",$B$10:$CW$10,"="&amp;"Y")</f>
        <v>0</v>
      </c>
      <c r="AU115">
        <f ca="1">SUMIFS(INDEX($B$13:$CW$64,MATCH(AU$101,$A$13:$A$64,0),1):INDEX($B$13:$CW$64,MATCH(AU$101,$A$13:$A$64,0),100),$B80:$CW80,"="&amp;"X",$B$10:$CW$10,"="&amp;"Y")</f>
        <v>0</v>
      </c>
      <c r="AV115">
        <f ca="1">SUMIFS(INDEX($B$13:$CW$64,MATCH(AV$101,$A$13:$A$64,0),1):INDEX($B$13:$CW$64,MATCH(AV$101,$A$13:$A$64,0),100),$B80:$CW80,"="&amp;"X",$B$10:$CW$10,"="&amp;"Y")</f>
        <v>0</v>
      </c>
      <c r="AW115">
        <f ca="1">SUMIFS(INDEX($B$13:$CW$64,MATCH(AW$101,$A$13:$A$64,0),1):INDEX($B$13:$CW$64,MATCH(AW$101,$A$13:$A$64,0),100),$B80:$CW80,"="&amp;"X",$B$10:$CW$10,"="&amp;"Y")</f>
        <v>0</v>
      </c>
      <c r="AX115">
        <f ca="1">SUMIFS(INDEX($B$13:$CW$64,MATCH(AX$101,$A$13:$A$64,0),1):INDEX($B$13:$CW$64,MATCH(AX$101,$A$13:$A$64,0),100),$B80:$CW80,"="&amp;"X",$B$10:$CW$10,"="&amp;"Y")</f>
        <v>0</v>
      </c>
      <c r="AY115">
        <f ca="1">SUMIFS(INDEX($B$13:$CW$64,MATCH(AY$101,$A$13:$A$64,0),1):INDEX($B$13:$CW$64,MATCH(AY$101,$A$13:$A$64,0),100),$B80:$CW80,"="&amp;"X",$B$10:$CW$10,"="&amp;"Y")</f>
        <v>0</v>
      </c>
      <c r="AZ115">
        <f ca="1">SUMIFS(INDEX($B$13:$CW$64,MATCH(AZ$101,$A$13:$A$64,0),1):INDEX($B$13:$CW$64,MATCH(AZ$101,$A$13:$A$64,0),100),$B80:$CW80,"="&amp;"X",$B$10:$CW$10,"="&amp;"Y")</f>
        <v>0</v>
      </c>
      <c r="BA115">
        <f ca="1">SUMIFS(INDEX($B$13:$CW$64,MATCH(BA$101,$A$13:$A$64,0),1):INDEX($B$13:$CW$64,MATCH(BA$101,$A$13:$A$64,0),100),$B80:$CW80,"="&amp;"X",$B$10:$CW$10,"="&amp;"Y")</f>
        <v>0</v>
      </c>
    </row>
    <row r="116" spans="1:53" x14ac:dyDescent="0.25">
      <c r="A116" t="str">
        <f>Setup!A34</f>
        <v>Caseload 15</v>
      </c>
      <c r="B116">
        <f ca="1">SUMIFS(INDEX($B$13:$CW$64,MATCH(B$101,$A$13:$A$64,0),1):INDEX($B$13:$CW$64,MATCH(B$101,$A$13:$A$64,0),100),$B81:$CW81,"="&amp;"X",$B$10:$CW$10,"="&amp;"Y")</f>
        <v>0</v>
      </c>
      <c r="C116">
        <f ca="1">SUMIFS(INDEX($B$13:$CW$64,MATCH(C$101,$A$13:$A$64,0),1):INDEX($B$13:$CW$64,MATCH(C$101,$A$13:$A$64,0),100),$B81:$CW81,"="&amp;"X",$B$10:$CW$10,"="&amp;"Y")</f>
        <v>0</v>
      </c>
      <c r="D116">
        <f ca="1">SUMIFS(INDEX($B$13:$CW$64,MATCH(D$101,$A$13:$A$64,0),1):INDEX($B$13:$CW$64,MATCH(D$101,$A$13:$A$64,0),100),$B81:$CW81,"="&amp;"X",$B$10:$CW$10,"="&amp;"Y")</f>
        <v>0</v>
      </c>
      <c r="E116">
        <f ca="1">SUMIFS(INDEX($B$13:$CW$64,MATCH(E$101,$A$13:$A$64,0),1):INDEX($B$13:$CW$64,MATCH(E$101,$A$13:$A$64,0),100),$B81:$CW81,"="&amp;"X",$B$10:$CW$10,"="&amp;"Y")</f>
        <v>0</v>
      </c>
      <c r="F116">
        <f ca="1">SUMIFS(INDEX($B$13:$CW$64,MATCH(F$101,$A$13:$A$64,0),1):INDEX($B$13:$CW$64,MATCH(F$101,$A$13:$A$64,0),100),$B81:$CW81,"="&amp;"X",$B$10:$CW$10,"="&amp;"Y")</f>
        <v>0</v>
      </c>
      <c r="G116">
        <f ca="1">SUMIFS(INDEX($B$13:$CW$64,MATCH(G$101,$A$13:$A$64,0),1):INDEX($B$13:$CW$64,MATCH(G$101,$A$13:$A$64,0),100),$B81:$CW81,"="&amp;"X",$B$10:$CW$10,"="&amp;"Y")</f>
        <v>0</v>
      </c>
      <c r="H116">
        <f ca="1">SUMIFS(INDEX($B$13:$CW$64,MATCH(H$101,$A$13:$A$64,0),1):INDEX($B$13:$CW$64,MATCH(H$101,$A$13:$A$64,0),100),$B81:$CW81,"="&amp;"X",$B$10:$CW$10,"="&amp;"Y")</f>
        <v>0</v>
      </c>
      <c r="I116">
        <f ca="1">SUMIFS(INDEX($B$13:$CW$64,MATCH(I$101,$A$13:$A$64,0),1):INDEX($B$13:$CW$64,MATCH(I$101,$A$13:$A$64,0),100),$B81:$CW81,"="&amp;"X",$B$10:$CW$10,"="&amp;"Y")</f>
        <v>0</v>
      </c>
      <c r="J116">
        <f ca="1">SUMIFS(INDEX($B$13:$CW$64,MATCH(J$101,$A$13:$A$64,0),1):INDEX($B$13:$CW$64,MATCH(J$101,$A$13:$A$64,0),100),$B81:$CW81,"="&amp;"X",$B$10:$CW$10,"="&amp;"Y")</f>
        <v>0</v>
      </c>
      <c r="K116">
        <f ca="1">SUMIFS(INDEX($B$13:$CW$64,MATCH(K$101,$A$13:$A$64,0),1):INDEX($B$13:$CW$64,MATCH(K$101,$A$13:$A$64,0),100),$B81:$CW81,"="&amp;"X",$B$10:$CW$10,"="&amp;"Y")</f>
        <v>0</v>
      </c>
      <c r="L116">
        <f ca="1">SUMIFS(INDEX($B$13:$CW$64,MATCH(L$101,$A$13:$A$64,0),1):INDEX($B$13:$CW$64,MATCH(L$101,$A$13:$A$64,0),100),$B81:$CW81,"="&amp;"X",$B$10:$CW$10,"="&amp;"Y")</f>
        <v>0</v>
      </c>
      <c r="M116">
        <f ca="1">SUMIFS(INDEX($B$13:$CW$64,MATCH(M$101,$A$13:$A$64,0),1):INDEX($B$13:$CW$64,MATCH(M$101,$A$13:$A$64,0),100),$B81:$CW81,"="&amp;"X",$B$10:$CW$10,"="&amp;"Y")</f>
        <v>0</v>
      </c>
      <c r="N116">
        <f ca="1">SUMIFS(INDEX($B$13:$CW$64,MATCH(N$101,$A$13:$A$64,0),1):INDEX($B$13:$CW$64,MATCH(N$101,$A$13:$A$64,0),100),$B81:$CW81,"="&amp;"X",$B$10:$CW$10,"="&amp;"Y")</f>
        <v>0</v>
      </c>
      <c r="O116">
        <f ca="1">SUMIFS(INDEX($B$13:$CW$64,MATCH(O$101,$A$13:$A$64,0),1):INDEX($B$13:$CW$64,MATCH(O$101,$A$13:$A$64,0),100),$B81:$CW81,"="&amp;"X",$B$10:$CW$10,"="&amp;"Y")</f>
        <v>0</v>
      </c>
      <c r="P116">
        <f ca="1">SUMIFS(INDEX($B$13:$CW$64,MATCH(P$101,$A$13:$A$64,0),1):INDEX($B$13:$CW$64,MATCH(P$101,$A$13:$A$64,0),100),$B81:$CW81,"="&amp;"X",$B$10:$CW$10,"="&amp;"Y")</f>
        <v>0</v>
      </c>
      <c r="Q116">
        <f ca="1">SUMIFS(INDEX($B$13:$CW$64,MATCH(Q$101,$A$13:$A$64,0),1):INDEX($B$13:$CW$64,MATCH(Q$101,$A$13:$A$64,0),100),$B81:$CW81,"="&amp;"X",$B$10:$CW$10,"="&amp;"Y")</f>
        <v>0</v>
      </c>
      <c r="R116">
        <f ca="1">SUMIFS(INDEX($B$13:$CW$64,MATCH(R$101,$A$13:$A$64,0),1):INDEX($B$13:$CW$64,MATCH(R$101,$A$13:$A$64,0),100),$B81:$CW81,"="&amp;"X",$B$10:$CW$10,"="&amp;"Y")</f>
        <v>0</v>
      </c>
      <c r="S116">
        <f ca="1">SUMIFS(INDEX($B$13:$CW$64,MATCH(S$101,$A$13:$A$64,0),1):INDEX($B$13:$CW$64,MATCH(S$101,$A$13:$A$64,0),100),$B81:$CW81,"="&amp;"X",$B$10:$CW$10,"="&amp;"Y")</f>
        <v>0</v>
      </c>
      <c r="T116">
        <f ca="1">SUMIFS(INDEX($B$13:$CW$64,MATCH(T$101,$A$13:$A$64,0),1):INDEX($B$13:$CW$64,MATCH(T$101,$A$13:$A$64,0),100),$B81:$CW81,"="&amp;"X",$B$10:$CW$10,"="&amp;"Y")</f>
        <v>0</v>
      </c>
      <c r="U116">
        <f ca="1">SUMIFS(INDEX($B$13:$CW$64,MATCH(U$101,$A$13:$A$64,0),1):INDEX($B$13:$CW$64,MATCH(U$101,$A$13:$A$64,0),100),$B81:$CW81,"="&amp;"X",$B$10:$CW$10,"="&amp;"Y")</f>
        <v>0</v>
      </c>
      <c r="V116">
        <f ca="1">SUMIFS(INDEX($B$13:$CW$64,MATCH(V$101,$A$13:$A$64,0),1):INDEX($B$13:$CW$64,MATCH(V$101,$A$13:$A$64,0),100),$B81:$CW81,"="&amp;"X",$B$10:$CW$10,"="&amp;"Y")</f>
        <v>0</v>
      </c>
      <c r="W116">
        <f ca="1">SUMIFS(INDEX($B$13:$CW$64,MATCH(W$101,$A$13:$A$64,0),1):INDEX($B$13:$CW$64,MATCH(W$101,$A$13:$A$64,0),100),$B81:$CW81,"="&amp;"X",$B$10:$CW$10,"="&amp;"Y")</f>
        <v>0</v>
      </c>
      <c r="X116">
        <f ca="1">SUMIFS(INDEX($B$13:$CW$64,MATCH(X$101,$A$13:$A$64,0),1):INDEX($B$13:$CW$64,MATCH(X$101,$A$13:$A$64,0),100),$B81:$CW81,"="&amp;"X",$B$10:$CW$10,"="&amp;"Y")</f>
        <v>0</v>
      </c>
      <c r="Y116">
        <f ca="1">SUMIFS(INDEX($B$13:$CW$64,MATCH(Y$101,$A$13:$A$64,0),1):INDEX($B$13:$CW$64,MATCH(Y$101,$A$13:$A$64,0),100),$B81:$CW81,"="&amp;"X",$B$10:$CW$10,"="&amp;"Y")</f>
        <v>0</v>
      </c>
      <c r="Z116">
        <f ca="1">SUMIFS(INDEX($B$13:$CW$64,MATCH(Z$101,$A$13:$A$64,0),1):INDEX($B$13:$CW$64,MATCH(Z$101,$A$13:$A$64,0),100),$B81:$CW81,"="&amp;"X",$B$10:$CW$10,"="&amp;"Y")</f>
        <v>0</v>
      </c>
      <c r="AA116">
        <f ca="1">SUMIFS(INDEX($B$13:$CW$64,MATCH(AA$101,$A$13:$A$64,0),1):INDEX($B$13:$CW$64,MATCH(AA$101,$A$13:$A$64,0),100),$B81:$CW81,"="&amp;"X",$B$10:$CW$10,"="&amp;"Y")</f>
        <v>0</v>
      </c>
      <c r="AB116">
        <f ca="1">SUMIFS(INDEX($B$13:$CW$64,MATCH(AB$101,$A$13:$A$64,0),1):INDEX($B$13:$CW$64,MATCH(AB$101,$A$13:$A$64,0),100),$B81:$CW81,"="&amp;"X",$B$10:$CW$10,"="&amp;"Y")</f>
        <v>0</v>
      </c>
      <c r="AC116">
        <f ca="1">SUMIFS(INDEX($B$13:$CW$64,MATCH(AC$101,$A$13:$A$64,0),1):INDEX($B$13:$CW$64,MATCH(AC$101,$A$13:$A$64,0),100),$B81:$CW81,"="&amp;"X",$B$10:$CW$10,"="&amp;"Y")</f>
        <v>0</v>
      </c>
      <c r="AD116">
        <f ca="1">SUMIFS(INDEX($B$13:$CW$64,MATCH(AD$101,$A$13:$A$64,0),1):INDEX($B$13:$CW$64,MATCH(AD$101,$A$13:$A$64,0),100),$B81:$CW81,"="&amp;"X",$B$10:$CW$10,"="&amp;"Y")</f>
        <v>0</v>
      </c>
      <c r="AE116">
        <f ca="1">SUMIFS(INDEX($B$13:$CW$64,MATCH(AE$101,$A$13:$A$64,0),1):INDEX($B$13:$CW$64,MATCH(AE$101,$A$13:$A$64,0),100),$B81:$CW81,"="&amp;"X",$B$10:$CW$10,"="&amp;"Y")</f>
        <v>0</v>
      </c>
      <c r="AF116">
        <f ca="1">SUMIFS(INDEX($B$13:$CW$64,MATCH(AF$101,$A$13:$A$64,0),1):INDEX($B$13:$CW$64,MATCH(AF$101,$A$13:$A$64,0),100),$B81:$CW81,"="&amp;"X",$B$10:$CW$10,"="&amp;"Y")</f>
        <v>0</v>
      </c>
      <c r="AG116">
        <f ca="1">SUMIFS(INDEX($B$13:$CW$64,MATCH(AG$101,$A$13:$A$64,0),1):INDEX($B$13:$CW$64,MATCH(AG$101,$A$13:$A$64,0),100),$B81:$CW81,"="&amp;"X",$B$10:$CW$10,"="&amp;"Y")</f>
        <v>0</v>
      </c>
      <c r="AH116">
        <f ca="1">SUMIFS(INDEX($B$13:$CW$64,MATCH(AH$101,$A$13:$A$64,0),1):INDEX($B$13:$CW$64,MATCH(AH$101,$A$13:$A$64,0),100),$B81:$CW81,"="&amp;"X",$B$10:$CW$10,"="&amp;"Y")</f>
        <v>0</v>
      </c>
      <c r="AI116">
        <f ca="1">SUMIFS(INDEX($B$13:$CW$64,MATCH(AI$101,$A$13:$A$64,0),1):INDEX($B$13:$CW$64,MATCH(AI$101,$A$13:$A$64,0),100),$B81:$CW81,"="&amp;"X",$B$10:$CW$10,"="&amp;"Y")</f>
        <v>0</v>
      </c>
      <c r="AJ116">
        <f ca="1">SUMIFS(INDEX($B$13:$CW$64,MATCH(AJ$101,$A$13:$A$64,0),1):INDEX($B$13:$CW$64,MATCH(AJ$101,$A$13:$A$64,0),100),$B81:$CW81,"="&amp;"X",$B$10:$CW$10,"="&amp;"Y")</f>
        <v>0</v>
      </c>
      <c r="AK116">
        <f ca="1">SUMIFS(INDEX($B$13:$CW$64,MATCH(AK$101,$A$13:$A$64,0),1):INDEX($B$13:$CW$64,MATCH(AK$101,$A$13:$A$64,0),100),$B81:$CW81,"="&amp;"X",$B$10:$CW$10,"="&amp;"Y")</f>
        <v>0</v>
      </c>
      <c r="AL116">
        <f ca="1">SUMIFS(INDEX($B$13:$CW$64,MATCH(AL$101,$A$13:$A$64,0),1):INDEX($B$13:$CW$64,MATCH(AL$101,$A$13:$A$64,0),100),$B81:$CW81,"="&amp;"X",$B$10:$CW$10,"="&amp;"Y")</f>
        <v>0</v>
      </c>
      <c r="AM116">
        <f ca="1">SUMIFS(INDEX($B$13:$CW$64,MATCH(AM$101,$A$13:$A$64,0),1):INDEX($B$13:$CW$64,MATCH(AM$101,$A$13:$A$64,0),100),$B81:$CW81,"="&amp;"X",$B$10:$CW$10,"="&amp;"Y")</f>
        <v>0</v>
      </c>
      <c r="AN116">
        <f ca="1">SUMIFS(INDEX($B$13:$CW$64,MATCH(AN$101,$A$13:$A$64,0),1):INDEX($B$13:$CW$64,MATCH(AN$101,$A$13:$A$64,0),100),$B81:$CW81,"="&amp;"X",$B$10:$CW$10,"="&amp;"Y")</f>
        <v>0</v>
      </c>
      <c r="AO116">
        <f ca="1">SUMIFS(INDEX($B$13:$CW$64,MATCH(AO$101,$A$13:$A$64,0),1):INDEX($B$13:$CW$64,MATCH(AO$101,$A$13:$A$64,0),100),$B81:$CW81,"="&amp;"X",$B$10:$CW$10,"="&amp;"Y")</f>
        <v>0</v>
      </c>
      <c r="AP116">
        <f ca="1">SUMIFS(INDEX($B$13:$CW$64,MATCH(AP$101,$A$13:$A$64,0),1):INDEX($B$13:$CW$64,MATCH(AP$101,$A$13:$A$64,0),100),$B81:$CW81,"="&amp;"X",$B$10:$CW$10,"="&amp;"Y")</f>
        <v>0</v>
      </c>
      <c r="AQ116">
        <f ca="1">SUMIFS(INDEX($B$13:$CW$64,MATCH(AQ$101,$A$13:$A$64,0),1):INDEX($B$13:$CW$64,MATCH(AQ$101,$A$13:$A$64,0),100),$B81:$CW81,"="&amp;"X",$B$10:$CW$10,"="&amp;"Y")</f>
        <v>0</v>
      </c>
      <c r="AR116">
        <f ca="1">SUMIFS(INDEX($B$13:$CW$64,MATCH(AR$101,$A$13:$A$64,0),1):INDEX($B$13:$CW$64,MATCH(AR$101,$A$13:$A$64,0),100),$B81:$CW81,"="&amp;"X",$B$10:$CW$10,"="&amp;"Y")</f>
        <v>0</v>
      </c>
      <c r="AS116">
        <f ca="1">SUMIFS(INDEX($B$13:$CW$64,MATCH(AS$101,$A$13:$A$64,0),1):INDEX($B$13:$CW$64,MATCH(AS$101,$A$13:$A$64,0),100),$B81:$CW81,"="&amp;"X",$B$10:$CW$10,"="&amp;"Y")</f>
        <v>0</v>
      </c>
      <c r="AT116">
        <f ca="1">SUMIFS(INDEX($B$13:$CW$64,MATCH(AT$101,$A$13:$A$64,0),1):INDEX($B$13:$CW$64,MATCH(AT$101,$A$13:$A$64,0),100),$B81:$CW81,"="&amp;"X",$B$10:$CW$10,"="&amp;"Y")</f>
        <v>0</v>
      </c>
      <c r="AU116">
        <f ca="1">SUMIFS(INDEX($B$13:$CW$64,MATCH(AU$101,$A$13:$A$64,0),1):INDEX($B$13:$CW$64,MATCH(AU$101,$A$13:$A$64,0),100),$B81:$CW81,"="&amp;"X",$B$10:$CW$10,"="&amp;"Y")</f>
        <v>0</v>
      </c>
      <c r="AV116">
        <f ca="1">SUMIFS(INDEX($B$13:$CW$64,MATCH(AV$101,$A$13:$A$64,0),1):INDEX($B$13:$CW$64,MATCH(AV$101,$A$13:$A$64,0),100),$B81:$CW81,"="&amp;"X",$B$10:$CW$10,"="&amp;"Y")</f>
        <v>0</v>
      </c>
      <c r="AW116">
        <f ca="1">SUMIFS(INDEX($B$13:$CW$64,MATCH(AW$101,$A$13:$A$64,0),1):INDEX($B$13:$CW$64,MATCH(AW$101,$A$13:$A$64,0),100),$B81:$CW81,"="&amp;"X",$B$10:$CW$10,"="&amp;"Y")</f>
        <v>0</v>
      </c>
      <c r="AX116">
        <f ca="1">SUMIFS(INDEX($B$13:$CW$64,MATCH(AX$101,$A$13:$A$64,0),1):INDEX($B$13:$CW$64,MATCH(AX$101,$A$13:$A$64,0),100),$B81:$CW81,"="&amp;"X",$B$10:$CW$10,"="&amp;"Y")</f>
        <v>0</v>
      </c>
      <c r="AY116">
        <f ca="1">SUMIFS(INDEX($B$13:$CW$64,MATCH(AY$101,$A$13:$A$64,0),1):INDEX($B$13:$CW$64,MATCH(AY$101,$A$13:$A$64,0),100),$B81:$CW81,"="&amp;"X",$B$10:$CW$10,"="&amp;"Y")</f>
        <v>0</v>
      </c>
      <c r="AZ116">
        <f ca="1">SUMIFS(INDEX($B$13:$CW$64,MATCH(AZ$101,$A$13:$A$64,0),1):INDEX($B$13:$CW$64,MATCH(AZ$101,$A$13:$A$64,0),100),$B81:$CW81,"="&amp;"X",$B$10:$CW$10,"="&amp;"Y")</f>
        <v>0</v>
      </c>
      <c r="BA116">
        <f ca="1">SUMIFS(INDEX($B$13:$CW$64,MATCH(BA$101,$A$13:$A$64,0),1):INDEX($B$13:$CW$64,MATCH(BA$101,$A$13:$A$64,0),100),$B81:$CW81,"="&amp;"X",$B$10:$CW$10,"="&amp;"Y")</f>
        <v>0</v>
      </c>
    </row>
    <row r="117" spans="1:53" x14ac:dyDescent="0.25">
      <c r="A117" t="str">
        <f>'Data Validation (Hide)'!T2</f>
        <v>All Clusters</v>
      </c>
      <c r="B117">
        <f ca="1">SUM(B102:B116)</f>
        <v>0</v>
      </c>
      <c r="C117">
        <f t="shared" ref="C117:BA117" ca="1" si="13">SUM(C102:C116)</f>
        <v>0</v>
      </c>
      <c r="D117">
        <f t="shared" ca="1" si="13"/>
        <v>0</v>
      </c>
      <c r="E117">
        <f t="shared" ca="1" si="13"/>
        <v>0</v>
      </c>
      <c r="F117">
        <f t="shared" ca="1" si="13"/>
        <v>0</v>
      </c>
      <c r="G117">
        <f t="shared" ca="1" si="13"/>
        <v>0</v>
      </c>
      <c r="H117">
        <f t="shared" ca="1" si="13"/>
        <v>0</v>
      </c>
      <c r="I117">
        <f t="shared" ca="1" si="13"/>
        <v>0</v>
      </c>
      <c r="J117">
        <f t="shared" ca="1" si="13"/>
        <v>0</v>
      </c>
      <c r="K117">
        <f t="shared" ca="1" si="13"/>
        <v>0</v>
      </c>
      <c r="L117">
        <f t="shared" ca="1" si="13"/>
        <v>0</v>
      </c>
      <c r="M117">
        <f t="shared" ca="1" si="13"/>
        <v>0</v>
      </c>
      <c r="N117">
        <f t="shared" ca="1" si="13"/>
        <v>0</v>
      </c>
      <c r="O117">
        <f t="shared" ca="1" si="13"/>
        <v>0</v>
      </c>
      <c r="P117">
        <f t="shared" ca="1" si="13"/>
        <v>0</v>
      </c>
      <c r="Q117">
        <f t="shared" ca="1" si="13"/>
        <v>0</v>
      </c>
      <c r="R117">
        <f t="shared" ca="1" si="13"/>
        <v>0</v>
      </c>
      <c r="S117">
        <f t="shared" ca="1" si="13"/>
        <v>0</v>
      </c>
      <c r="T117">
        <f t="shared" ca="1" si="13"/>
        <v>0</v>
      </c>
      <c r="U117">
        <f t="shared" ca="1" si="13"/>
        <v>0</v>
      </c>
      <c r="V117">
        <f t="shared" ca="1" si="13"/>
        <v>0</v>
      </c>
      <c r="W117">
        <f t="shared" ca="1" si="13"/>
        <v>0</v>
      </c>
      <c r="X117">
        <f t="shared" ca="1" si="13"/>
        <v>0</v>
      </c>
      <c r="Y117">
        <f t="shared" ca="1" si="13"/>
        <v>0</v>
      </c>
      <c r="Z117">
        <f t="shared" ca="1" si="13"/>
        <v>0</v>
      </c>
      <c r="AA117">
        <f t="shared" ca="1" si="13"/>
        <v>0</v>
      </c>
      <c r="AB117">
        <f t="shared" ca="1" si="13"/>
        <v>0</v>
      </c>
      <c r="AC117">
        <f t="shared" ca="1" si="13"/>
        <v>0</v>
      </c>
      <c r="AD117">
        <f t="shared" ca="1" si="13"/>
        <v>0</v>
      </c>
      <c r="AE117">
        <f t="shared" ca="1" si="13"/>
        <v>0</v>
      </c>
      <c r="AF117">
        <f t="shared" ca="1" si="13"/>
        <v>0</v>
      </c>
      <c r="AG117">
        <f t="shared" ca="1" si="13"/>
        <v>0</v>
      </c>
      <c r="AH117">
        <f t="shared" ca="1" si="13"/>
        <v>0</v>
      </c>
      <c r="AI117">
        <f t="shared" ca="1" si="13"/>
        <v>0</v>
      </c>
      <c r="AJ117">
        <f t="shared" ca="1" si="13"/>
        <v>0</v>
      </c>
      <c r="AK117">
        <f t="shared" ca="1" si="13"/>
        <v>0</v>
      </c>
      <c r="AL117">
        <f t="shared" ca="1" si="13"/>
        <v>0</v>
      </c>
      <c r="AM117">
        <f t="shared" ca="1" si="13"/>
        <v>0</v>
      </c>
      <c r="AN117">
        <f t="shared" ca="1" si="13"/>
        <v>0</v>
      </c>
      <c r="AO117">
        <f t="shared" ca="1" si="13"/>
        <v>0</v>
      </c>
      <c r="AP117">
        <f t="shared" ca="1" si="13"/>
        <v>0</v>
      </c>
      <c r="AQ117">
        <f t="shared" ca="1" si="13"/>
        <v>0</v>
      </c>
      <c r="AR117">
        <f t="shared" ca="1" si="13"/>
        <v>0</v>
      </c>
      <c r="AS117">
        <f t="shared" ca="1" si="13"/>
        <v>0</v>
      </c>
      <c r="AT117">
        <f t="shared" ca="1" si="13"/>
        <v>0</v>
      </c>
      <c r="AU117">
        <f t="shared" ca="1" si="13"/>
        <v>0</v>
      </c>
      <c r="AV117">
        <f t="shared" ca="1" si="13"/>
        <v>0</v>
      </c>
      <c r="AW117">
        <f t="shared" ca="1" si="13"/>
        <v>0</v>
      </c>
      <c r="AX117">
        <f t="shared" ca="1" si="13"/>
        <v>0</v>
      </c>
      <c r="AY117">
        <f t="shared" ca="1" si="13"/>
        <v>0</v>
      </c>
      <c r="AZ117">
        <f t="shared" ca="1" si="13"/>
        <v>0</v>
      </c>
      <c r="BA117">
        <f t="shared" ca="1" si="13"/>
        <v>0</v>
      </c>
    </row>
    <row r="119" spans="1:53" x14ac:dyDescent="0.25">
      <c r="A119" t="s">
        <v>60</v>
      </c>
      <c r="B119" s="2" cm="1">
        <f t="array" aca="1" ref="B119" ca="1">INDEX($A$13:$A$64,COLUMN(A1),1)</f>
        <v>44228</v>
      </c>
      <c r="C119" s="2" cm="1">
        <f t="array" aca="1" ref="C119" ca="1">INDEX($A$13:$A$64,COLUMN(B1),1)</f>
        <v>44235</v>
      </c>
      <c r="D119" s="2" cm="1">
        <f t="array" aca="1" ref="D119" ca="1">INDEX($A$13:$A$64,COLUMN(C1),1)</f>
        <v>44242</v>
      </c>
      <c r="E119" s="2" cm="1">
        <f t="array" aca="1" ref="E119" ca="1">INDEX($A$13:$A$64,COLUMN(D1),1)</f>
        <v>44249</v>
      </c>
      <c r="F119" s="2" cm="1">
        <f t="array" aca="1" ref="F119" ca="1">INDEX($A$13:$A$64,COLUMN(E1),1)</f>
        <v>44256</v>
      </c>
      <c r="G119" s="2" cm="1">
        <f t="array" aca="1" ref="G119" ca="1">INDEX($A$13:$A$64,COLUMN(F1),1)</f>
        <v>44263</v>
      </c>
      <c r="H119" s="2" cm="1">
        <f t="array" aca="1" ref="H119" ca="1">INDEX($A$13:$A$64,COLUMN(G1),1)</f>
        <v>44270</v>
      </c>
      <c r="I119" s="2" cm="1">
        <f t="array" aca="1" ref="I119" ca="1">INDEX($A$13:$A$64,COLUMN(H1),1)</f>
        <v>44277</v>
      </c>
      <c r="J119" s="2" cm="1">
        <f t="array" aca="1" ref="J119" ca="1">INDEX($A$13:$A$64,COLUMN(I1),1)</f>
        <v>44284</v>
      </c>
      <c r="K119" s="2" cm="1">
        <f t="array" aca="1" ref="K119" ca="1">INDEX($A$13:$A$64,COLUMN(J1),1)</f>
        <v>44291</v>
      </c>
      <c r="L119" s="2" cm="1">
        <f t="array" aca="1" ref="L119" ca="1">INDEX($A$13:$A$64,COLUMN(K1),1)</f>
        <v>44298</v>
      </c>
      <c r="M119" s="2" cm="1">
        <f t="array" aca="1" ref="M119" ca="1">INDEX($A$13:$A$64,COLUMN(L1),1)</f>
        <v>44305</v>
      </c>
      <c r="N119" s="2" cm="1">
        <f t="array" aca="1" ref="N119" ca="1">INDEX($A$13:$A$64,COLUMN(M1),1)</f>
        <v>44312</v>
      </c>
      <c r="O119" s="2" cm="1">
        <f t="array" aca="1" ref="O119" ca="1">INDEX($A$13:$A$64,COLUMN(N1),1)</f>
        <v>44319</v>
      </c>
      <c r="P119" s="2" cm="1">
        <f t="array" aca="1" ref="P119" ca="1">INDEX($A$13:$A$64,COLUMN(O1),1)</f>
        <v>44326</v>
      </c>
      <c r="Q119" s="2" cm="1">
        <f t="array" aca="1" ref="Q119" ca="1">INDEX($A$13:$A$64,COLUMN(P1),1)</f>
        <v>44333</v>
      </c>
      <c r="R119" s="2" cm="1">
        <f t="array" aca="1" ref="R119" ca="1">INDEX($A$13:$A$64,COLUMN(Q1),1)</f>
        <v>44340</v>
      </c>
      <c r="S119" s="2" cm="1">
        <f t="array" aca="1" ref="S119" ca="1">INDEX($A$13:$A$64,COLUMN(R1),1)</f>
        <v>44347</v>
      </c>
      <c r="T119" s="2" cm="1">
        <f t="array" aca="1" ref="T119" ca="1">INDEX($A$13:$A$64,COLUMN(S1),1)</f>
        <v>44354</v>
      </c>
      <c r="U119" s="2" cm="1">
        <f t="array" aca="1" ref="U119" ca="1">INDEX($A$13:$A$64,COLUMN(T1),1)</f>
        <v>44361</v>
      </c>
      <c r="V119" s="2" cm="1">
        <f t="array" aca="1" ref="V119" ca="1">INDEX($A$13:$A$64,COLUMN(U1),1)</f>
        <v>44368</v>
      </c>
      <c r="W119" s="2" cm="1">
        <f t="array" aca="1" ref="W119" ca="1">INDEX($A$13:$A$64,COLUMN(V1),1)</f>
        <v>44375</v>
      </c>
      <c r="X119" s="2" cm="1">
        <f t="array" aca="1" ref="X119" ca="1">INDEX($A$13:$A$64,COLUMN(W1),1)</f>
        <v>44382</v>
      </c>
      <c r="Y119" s="2" cm="1">
        <f t="array" aca="1" ref="Y119" ca="1">INDEX($A$13:$A$64,COLUMN(X1),1)</f>
        <v>44389</v>
      </c>
      <c r="Z119" s="2" cm="1">
        <f t="array" aca="1" ref="Z119" ca="1">INDEX($A$13:$A$64,COLUMN(Y1),1)</f>
        <v>44396</v>
      </c>
      <c r="AA119" s="2" cm="1">
        <f t="array" aca="1" ref="AA119" ca="1">INDEX($A$13:$A$64,COLUMN(Z1),1)</f>
        <v>44403</v>
      </c>
      <c r="AB119" s="2" cm="1">
        <f t="array" aca="1" ref="AB119" ca="1">INDEX($A$13:$A$64,COLUMN(AA1),1)</f>
        <v>44410</v>
      </c>
      <c r="AC119" s="2" cm="1">
        <f t="array" aca="1" ref="AC119" ca="1">INDEX($A$13:$A$64,COLUMN(AB1),1)</f>
        <v>44417</v>
      </c>
      <c r="AD119" s="2" cm="1">
        <f t="array" aca="1" ref="AD119" ca="1">INDEX($A$13:$A$64,COLUMN(AC1),1)</f>
        <v>44424</v>
      </c>
      <c r="AE119" s="2" cm="1">
        <f t="array" aca="1" ref="AE119" ca="1">INDEX($A$13:$A$64,COLUMN(AD1),1)</f>
        <v>44431</v>
      </c>
      <c r="AF119" s="2" cm="1">
        <f t="array" aca="1" ref="AF119" ca="1">INDEX($A$13:$A$64,COLUMN(AE1),1)</f>
        <v>44438</v>
      </c>
      <c r="AG119" s="2" cm="1">
        <f t="array" aca="1" ref="AG119" ca="1">INDEX($A$13:$A$64,COLUMN(AF1),1)</f>
        <v>44445</v>
      </c>
      <c r="AH119" s="2" cm="1">
        <f t="array" aca="1" ref="AH119" ca="1">INDEX($A$13:$A$64,COLUMN(AG1),1)</f>
        <v>44452</v>
      </c>
      <c r="AI119" s="2" cm="1">
        <f t="array" aca="1" ref="AI119" ca="1">INDEX($A$13:$A$64,COLUMN(AH1),1)</f>
        <v>44459</v>
      </c>
      <c r="AJ119" s="2" cm="1">
        <f t="array" aca="1" ref="AJ119" ca="1">INDEX($A$13:$A$64,COLUMN(AI1),1)</f>
        <v>44466</v>
      </c>
      <c r="AK119" s="2" cm="1">
        <f t="array" aca="1" ref="AK119" ca="1">INDEX($A$13:$A$64,COLUMN(AJ1),1)</f>
        <v>44473</v>
      </c>
      <c r="AL119" s="2" cm="1">
        <f t="array" aca="1" ref="AL119" ca="1">INDEX($A$13:$A$64,COLUMN(AK1),1)</f>
        <v>44480</v>
      </c>
      <c r="AM119" s="2" cm="1">
        <f t="array" aca="1" ref="AM119" ca="1">INDEX($A$13:$A$64,COLUMN(AL1),1)</f>
        <v>44487</v>
      </c>
      <c r="AN119" s="2" cm="1">
        <f t="array" aca="1" ref="AN119" ca="1">INDEX($A$13:$A$64,COLUMN(AM1),1)</f>
        <v>44494</v>
      </c>
      <c r="AO119" s="2" cm="1">
        <f t="array" aca="1" ref="AO119" ca="1">INDEX($A$13:$A$64,COLUMN(AN1),1)</f>
        <v>44501</v>
      </c>
      <c r="AP119" s="2" cm="1">
        <f t="array" aca="1" ref="AP119" ca="1">INDEX($A$13:$A$64,COLUMN(AO1),1)</f>
        <v>44508</v>
      </c>
      <c r="AQ119" s="2" cm="1">
        <f t="array" aca="1" ref="AQ119" ca="1">INDEX($A$13:$A$64,COLUMN(AP1),1)</f>
        <v>44515</v>
      </c>
      <c r="AR119" s="2" cm="1">
        <f t="array" aca="1" ref="AR119" ca="1">INDEX($A$13:$A$64,COLUMN(AQ1),1)</f>
        <v>44522</v>
      </c>
      <c r="AS119" s="2" cm="1">
        <f t="array" aca="1" ref="AS119" ca="1">INDEX($A$13:$A$64,COLUMN(AR1),1)</f>
        <v>44529</v>
      </c>
      <c r="AT119" s="2" cm="1">
        <f t="array" aca="1" ref="AT119" ca="1">INDEX($A$13:$A$64,COLUMN(AS1),1)</f>
        <v>44536</v>
      </c>
      <c r="AU119" s="2" cm="1">
        <f t="array" aca="1" ref="AU119" ca="1">INDEX($A$13:$A$64,COLUMN(AT1),1)</f>
        <v>44543</v>
      </c>
      <c r="AV119" s="2" cm="1">
        <f t="array" aca="1" ref="AV119" ca="1">INDEX($A$13:$A$64,COLUMN(AU1),1)</f>
        <v>44550</v>
      </c>
      <c r="AW119" s="2" cm="1">
        <f t="array" aca="1" ref="AW119" ca="1">INDEX($A$13:$A$64,COLUMN(AV1),1)</f>
        <v>44557</v>
      </c>
      <c r="AX119" s="2" cm="1">
        <f t="array" aca="1" ref="AX119" ca="1">INDEX($A$13:$A$64,COLUMN(AW1),1)</f>
        <v>44564</v>
      </c>
      <c r="AY119" s="2" cm="1">
        <f t="array" aca="1" ref="AY119" ca="1">INDEX($A$13:$A$64,COLUMN(AX1),1)</f>
        <v>44571</v>
      </c>
      <c r="AZ119" s="2" cm="1">
        <f t="array" aca="1" ref="AZ119" ca="1">INDEX($A$13:$A$64,COLUMN(AY1),1)</f>
        <v>44578</v>
      </c>
      <c r="BA119" s="2" cm="1">
        <f t="array" aca="1" ref="BA119" ca="1">INDEX($A$13:$A$64,COLUMN(AZ1),1)</f>
        <v>44585</v>
      </c>
    </row>
    <row r="120" spans="1:53" x14ac:dyDescent="0.25">
      <c r="A120" t="str">
        <f>Setup!A20</f>
        <v>Caseload 1</v>
      </c>
      <c r="B120">
        <f ca="1">B84+B102</f>
        <v>0</v>
      </c>
      <c r="C120">
        <f t="shared" ref="C120:BA120" ca="1" si="14">C84+C102</f>
        <v>0</v>
      </c>
      <c r="D120">
        <f t="shared" ca="1" si="14"/>
        <v>0</v>
      </c>
      <c r="E120">
        <f t="shared" ca="1" si="14"/>
        <v>0</v>
      </c>
      <c r="F120">
        <f t="shared" ca="1" si="14"/>
        <v>0</v>
      </c>
      <c r="G120">
        <f t="shared" ca="1" si="14"/>
        <v>0</v>
      </c>
      <c r="H120">
        <f t="shared" ca="1" si="14"/>
        <v>0</v>
      </c>
      <c r="I120">
        <f t="shared" ca="1" si="14"/>
        <v>0</v>
      </c>
      <c r="J120">
        <f t="shared" ca="1" si="14"/>
        <v>0</v>
      </c>
      <c r="K120">
        <f t="shared" ca="1" si="14"/>
        <v>0</v>
      </c>
      <c r="L120">
        <f t="shared" ca="1" si="14"/>
        <v>0</v>
      </c>
      <c r="M120">
        <f t="shared" ca="1" si="14"/>
        <v>0</v>
      </c>
      <c r="N120">
        <f t="shared" ca="1" si="14"/>
        <v>0</v>
      </c>
      <c r="O120">
        <f t="shared" ca="1" si="14"/>
        <v>0</v>
      </c>
      <c r="P120">
        <f t="shared" ca="1" si="14"/>
        <v>0</v>
      </c>
      <c r="Q120">
        <f t="shared" ca="1" si="14"/>
        <v>0</v>
      </c>
      <c r="R120">
        <f t="shared" ca="1" si="14"/>
        <v>0</v>
      </c>
      <c r="S120">
        <f t="shared" ca="1" si="14"/>
        <v>0</v>
      </c>
      <c r="T120">
        <f t="shared" ca="1" si="14"/>
        <v>0</v>
      </c>
      <c r="U120">
        <f t="shared" ca="1" si="14"/>
        <v>0</v>
      </c>
      <c r="V120">
        <f t="shared" ca="1" si="14"/>
        <v>0</v>
      </c>
      <c r="W120">
        <f t="shared" ca="1" si="14"/>
        <v>0</v>
      </c>
      <c r="X120">
        <f t="shared" ca="1" si="14"/>
        <v>0</v>
      </c>
      <c r="Y120">
        <f t="shared" ca="1" si="14"/>
        <v>0</v>
      </c>
      <c r="Z120">
        <f t="shared" ca="1" si="14"/>
        <v>0</v>
      </c>
      <c r="AA120">
        <f t="shared" ca="1" si="14"/>
        <v>0</v>
      </c>
      <c r="AB120">
        <f t="shared" ca="1" si="14"/>
        <v>0</v>
      </c>
      <c r="AC120">
        <f t="shared" ca="1" si="14"/>
        <v>0</v>
      </c>
      <c r="AD120">
        <f t="shared" ca="1" si="14"/>
        <v>0</v>
      </c>
      <c r="AE120">
        <f t="shared" ca="1" si="14"/>
        <v>0</v>
      </c>
      <c r="AF120">
        <f t="shared" ca="1" si="14"/>
        <v>0</v>
      </c>
      <c r="AG120">
        <f t="shared" ca="1" si="14"/>
        <v>0</v>
      </c>
      <c r="AH120">
        <f t="shared" ca="1" si="14"/>
        <v>0</v>
      </c>
      <c r="AI120">
        <f t="shared" ca="1" si="14"/>
        <v>0</v>
      </c>
      <c r="AJ120">
        <f t="shared" ca="1" si="14"/>
        <v>0</v>
      </c>
      <c r="AK120">
        <f t="shared" ca="1" si="14"/>
        <v>0</v>
      </c>
      <c r="AL120">
        <f t="shared" ca="1" si="14"/>
        <v>0</v>
      </c>
      <c r="AM120">
        <f t="shared" ca="1" si="14"/>
        <v>0</v>
      </c>
      <c r="AN120">
        <f t="shared" ca="1" si="14"/>
        <v>0</v>
      </c>
      <c r="AO120">
        <f t="shared" ca="1" si="14"/>
        <v>0</v>
      </c>
      <c r="AP120">
        <f t="shared" ca="1" si="14"/>
        <v>0</v>
      </c>
      <c r="AQ120">
        <f t="shared" ca="1" si="14"/>
        <v>0</v>
      </c>
      <c r="AR120">
        <f t="shared" ca="1" si="14"/>
        <v>0</v>
      </c>
      <c r="AS120">
        <f t="shared" ca="1" si="14"/>
        <v>0</v>
      </c>
      <c r="AT120">
        <f t="shared" ca="1" si="14"/>
        <v>0</v>
      </c>
      <c r="AU120">
        <f t="shared" ca="1" si="14"/>
        <v>0</v>
      </c>
      <c r="AV120">
        <f t="shared" ca="1" si="14"/>
        <v>0</v>
      </c>
      <c r="AW120">
        <f t="shared" ca="1" si="14"/>
        <v>0</v>
      </c>
      <c r="AX120">
        <f t="shared" ca="1" si="14"/>
        <v>0</v>
      </c>
      <c r="AY120">
        <f t="shared" ca="1" si="14"/>
        <v>0</v>
      </c>
      <c r="AZ120">
        <f t="shared" ca="1" si="14"/>
        <v>0</v>
      </c>
      <c r="BA120">
        <f t="shared" ca="1" si="14"/>
        <v>0</v>
      </c>
    </row>
    <row r="121" spans="1:53" x14ac:dyDescent="0.25">
      <c r="A121" t="str">
        <f>Setup!A21</f>
        <v>Caseload 2</v>
      </c>
      <c r="B121">
        <f t="shared" ref="B121:BA121" ca="1" si="15">B85+B103</f>
        <v>0</v>
      </c>
      <c r="C121">
        <f t="shared" ca="1" si="15"/>
        <v>0</v>
      </c>
      <c r="D121">
        <f t="shared" ca="1" si="15"/>
        <v>0</v>
      </c>
      <c r="E121">
        <f t="shared" ca="1" si="15"/>
        <v>0</v>
      </c>
      <c r="F121">
        <f t="shared" ca="1" si="15"/>
        <v>0</v>
      </c>
      <c r="G121">
        <f t="shared" ca="1" si="15"/>
        <v>0</v>
      </c>
      <c r="H121">
        <f t="shared" ca="1" si="15"/>
        <v>0</v>
      </c>
      <c r="I121">
        <f t="shared" ca="1" si="15"/>
        <v>0</v>
      </c>
      <c r="J121">
        <f t="shared" ca="1" si="15"/>
        <v>0</v>
      </c>
      <c r="K121">
        <f t="shared" ca="1" si="15"/>
        <v>0</v>
      </c>
      <c r="L121">
        <f t="shared" ca="1" si="15"/>
        <v>0</v>
      </c>
      <c r="M121">
        <f t="shared" ca="1" si="15"/>
        <v>0</v>
      </c>
      <c r="N121">
        <f t="shared" ca="1" si="15"/>
        <v>0</v>
      </c>
      <c r="O121">
        <f t="shared" ca="1" si="15"/>
        <v>0</v>
      </c>
      <c r="P121">
        <f t="shared" ca="1" si="15"/>
        <v>0</v>
      </c>
      <c r="Q121">
        <f t="shared" ca="1" si="15"/>
        <v>0</v>
      </c>
      <c r="R121">
        <f t="shared" ca="1" si="15"/>
        <v>0</v>
      </c>
      <c r="S121">
        <f t="shared" ca="1" si="15"/>
        <v>0</v>
      </c>
      <c r="T121">
        <f t="shared" ca="1" si="15"/>
        <v>0</v>
      </c>
      <c r="U121">
        <f t="shared" ca="1" si="15"/>
        <v>0</v>
      </c>
      <c r="V121">
        <f t="shared" ca="1" si="15"/>
        <v>0</v>
      </c>
      <c r="W121">
        <f t="shared" ca="1" si="15"/>
        <v>0</v>
      </c>
      <c r="X121">
        <f t="shared" ca="1" si="15"/>
        <v>0</v>
      </c>
      <c r="Y121">
        <f t="shared" ca="1" si="15"/>
        <v>0</v>
      </c>
      <c r="Z121">
        <f t="shared" ca="1" si="15"/>
        <v>0</v>
      </c>
      <c r="AA121">
        <f t="shared" ca="1" si="15"/>
        <v>0</v>
      </c>
      <c r="AB121">
        <f t="shared" ca="1" si="15"/>
        <v>0</v>
      </c>
      <c r="AC121">
        <f t="shared" ca="1" si="15"/>
        <v>0</v>
      </c>
      <c r="AD121">
        <f t="shared" ca="1" si="15"/>
        <v>0</v>
      </c>
      <c r="AE121">
        <f t="shared" ca="1" si="15"/>
        <v>0</v>
      </c>
      <c r="AF121">
        <f t="shared" ca="1" si="15"/>
        <v>0</v>
      </c>
      <c r="AG121">
        <f t="shared" ca="1" si="15"/>
        <v>0</v>
      </c>
      <c r="AH121">
        <f t="shared" ca="1" si="15"/>
        <v>0</v>
      </c>
      <c r="AI121">
        <f t="shared" ca="1" si="15"/>
        <v>0</v>
      </c>
      <c r="AJ121">
        <f t="shared" ca="1" si="15"/>
        <v>0</v>
      </c>
      <c r="AK121">
        <f t="shared" ca="1" si="15"/>
        <v>0</v>
      </c>
      <c r="AL121">
        <f t="shared" ca="1" si="15"/>
        <v>0</v>
      </c>
      <c r="AM121">
        <f t="shared" ca="1" si="15"/>
        <v>0</v>
      </c>
      <c r="AN121">
        <f t="shared" ca="1" si="15"/>
        <v>0</v>
      </c>
      <c r="AO121">
        <f t="shared" ca="1" si="15"/>
        <v>0</v>
      </c>
      <c r="AP121">
        <f t="shared" ca="1" si="15"/>
        <v>0</v>
      </c>
      <c r="AQ121">
        <f t="shared" ca="1" si="15"/>
        <v>0</v>
      </c>
      <c r="AR121">
        <f t="shared" ca="1" si="15"/>
        <v>0</v>
      </c>
      <c r="AS121">
        <f t="shared" ca="1" si="15"/>
        <v>0</v>
      </c>
      <c r="AT121">
        <f t="shared" ca="1" si="15"/>
        <v>0</v>
      </c>
      <c r="AU121">
        <f t="shared" ca="1" si="15"/>
        <v>0</v>
      </c>
      <c r="AV121">
        <f t="shared" ca="1" si="15"/>
        <v>0</v>
      </c>
      <c r="AW121">
        <f t="shared" ca="1" si="15"/>
        <v>0</v>
      </c>
      <c r="AX121">
        <f t="shared" ca="1" si="15"/>
        <v>0</v>
      </c>
      <c r="AY121">
        <f t="shared" ca="1" si="15"/>
        <v>0</v>
      </c>
      <c r="AZ121">
        <f t="shared" ca="1" si="15"/>
        <v>0</v>
      </c>
      <c r="BA121">
        <f t="shared" ca="1" si="15"/>
        <v>0</v>
      </c>
    </row>
    <row r="122" spans="1:53" x14ac:dyDescent="0.25">
      <c r="A122" t="str">
        <f>Setup!A22</f>
        <v>Caseload 3</v>
      </c>
      <c r="B122">
        <f t="shared" ref="B122:BA122" ca="1" si="16">B86+B104</f>
        <v>0</v>
      </c>
      <c r="C122">
        <f t="shared" ca="1" si="16"/>
        <v>0</v>
      </c>
      <c r="D122">
        <f t="shared" ca="1" si="16"/>
        <v>0</v>
      </c>
      <c r="E122">
        <f t="shared" ca="1" si="16"/>
        <v>0</v>
      </c>
      <c r="F122">
        <f t="shared" ca="1" si="16"/>
        <v>0</v>
      </c>
      <c r="G122">
        <f t="shared" ca="1" si="16"/>
        <v>0</v>
      </c>
      <c r="H122">
        <f t="shared" ca="1" si="16"/>
        <v>0</v>
      </c>
      <c r="I122">
        <f t="shared" ca="1" si="16"/>
        <v>0</v>
      </c>
      <c r="J122">
        <f t="shared" ca="1" si="16"/>
        <v>0</v>
      </c>
      <c r="K122">
        <f t="shared" ca="1" si="16"/>
        <v>0</v>
      </c>
      <c r="L122">
        <f t="shared" ca="1" si="16"/>
        <v>0</v>
      </c>
      <c r="M122">
        <f t="shared" ca="1" si="16"/>
        <v>0</v>
      </c>
      <c r="N122">
        <f t="shared" ca="1" si="16"/>
        <v>0</v>
      </c>
      <c r="O122">
        <f t="shared" ca="1" si="16"/>
        <v>0</v>
      </c>
      <c r="P122">
        <f t="shared" ca="1" si="16"/>
        <v>0</v>
      </c>
      <c r="Q122">
        <f t="shared" ca="1" si="16"/>
        <v>0</v>
      </c>
      <c r="R122">
        <f t="shared" ca="1" si="16"/>
        <v>0</v>
      </c>
      <c r="S122">
        <f t="shared" ca="1" si="16"/>
        <v>0</v>
      </c>
      <c r="T122">
        <f t="shared" ca="1" si="16"/>
        <v>0</v>
      </c>
      <c r="U122">
        <f t="shared" ca="1" si="16"/>
        <v>0</v>
      </c>
      <c r="V122">
        <f t="shared" ca="1" si="16"/>
        <v>0</v>
      </c>
      <c r="W122">
        <f t="shared" ca="1" si="16"/>
        <v>0</v>
      </c>
      <c r="X122">
        <f t="shared" ca="1" si="16"/>
        <v>0</v>
      </c>
      <c r="Y122">
        <f t="shared" ca="1" si="16"/>
        <v>0</v>
      </c>
      <c r="Z122">
        <f t="shared" ca="1" si="16"/>
        <v>0</v>
      </c>
      <c r="AA122">
        <f t="shared" ca="1" si="16"/>
        <v>0</v>
      </c>
      <c r="AB122">
        <f t="shared" ca="1" si="16"/>
        <v>0</v>
      </c>
      <c r="AC122">
        <f t="shared" ca="1" si="16"/>
        <v>0</v>
      </c>
      <c r="AD122">
        <f t="shared" ca="1" si="16"/>
        <v>0</v>
      </c>
      <c r="AE122">
        <f t="shared" ca="1" si="16"/>
        <v>0</v>
      </c>
      <c r="AF122">
        <f t="shared" ca="1" si="16"/>
        <v>0</v>
      </c>
      <c r="AG122">
        <f t="shared" ca="1" si="16"/>
        <v>0</v>
      </c>
      <c r="AH122">
        <f t="shared" ca="1" si="16"/>
        <v>0</v>
      </c>
      <c r="AI122">
        <f t="shared" ca="1" si="16"/>
        <v>0</v>
      </c>
      <c r="AJ122">
        <f t="shared" ca="1" si="16"/>
        <v>0</v>
      </c>
      <c r="AK122">
        <f t="shared" ca="1" si="16"/>
        <v>0</v>
      </c>
      <c r="AL122">
        <f t="shared" ca="1" si="16"/>
        <v>0</v>
      </c>
      <c r="AM122">
        <f t="shared" ca="1" si="16"/>
        <v>0</v>
      </c>
      <c r="AN122">
        <f t="shared" ca="1" si="16"/>
        <v>0</v>
      </c>
      <c r="AO122">
        <f t="shared" ca="1" si="16"/>
        <v>0</v>
      </c>
      <c r="AP122">
        <f t="shared" ca="1" si="16"/>
        <v>0</v>
      </c>
      <c r="AQ122">
        <f t="shared" ca="1" si="16"/>
        <v>0</v>
      </c>
      <c r="AR122">
        <f t="shared" ca="1" si="16"/>
        <v>0</v>
      </c>
      <c r="AS122">
        <f t="shared" ca="1" si="16"/>
        <v>0</v>
      </c>
      <c r="AT122">
        <f t="shared" ca="1" si="16"/>
        <v>0</v>
      </c>
      <c r="AU122">
        <f t="shared" ca="1" si="16"/>
        <v>0</v>
      </c>
      <c r="AV122">
        <f t="shared" ca="1" si="16"/>
        <v>0</v>
      </c>
      <c r="AW122">
        <f t="shared" ca="1" si="16"/>
        <v>0</v>
      </c>
      <c r="AX122">
        <f t="shared" ca="1" si="16"/>
        <v>0</v>
      </c>
      <c r="AY122">
        <f t="shared" ca="1" si="16"/>
        <v>0</v>
      </c>
      <c r="AZ122">
        <f t="shared" ca="1" si="16"/>
        <v>0</v>
      </c>
      <c r="BA122">
        <f t="shared" ca="1" si="16"/>
        <v>0</v>
      </c>
    </row>
    <row r="123" spans="1:53" x14ac:dyDescent="0.25">
      <c r="A123" t="str">
        <f>Setup!A23</f>
        <v>Caseload 4</v>
      </c>
      <c r="B123">
        <f t="shared" ref="B123:BA123" ca="1" si="17">B87+B105</f>
        <v>0</v>
      </c>
      <c r="C123">
        <f t="shared" ca="1" si="17"/>
        <v>0</v>
      </c>
      <c r="D123">
        <f t="shared" ca="1" si="17"/>
        <v>0</v>
      </c>
      <c r="E123">
        <f t="shared" ca="1" si="17"/>
        <v>0</v>
      </c>
      <c r="F123">
        <f t="shared" ca="1" si="17"/>
        <v>0</v>
      </c>
      <c r="G123">
        <f t="shared" ca="1" si="17"/>
        <v>0</v>
      </c>
      <c r="H123">
        <f t="shared" ca="1" si="17"/>
        <v>0</v>
      </c>
      <c r="I123">
        <f t="shared" ca="1" si="17"/>
        <v>0</v>
      </c>
      <c r="J123">
        <f t="shared" ca="1" si="17"/>
        <v>0</v>
      </c>
      <c r="K123">
        <f t="shared" ca="1" si="17"/>
        <v>0</v>
      </c>
      <c r="L123">
        <f t="shared" ca="1" si="17"/>
        <v>0</v>
      </c>
      <c r="M123">
        <f t="shared" ca="1" si="17"/>
        <v>0</v>
      </c>
      <c r="N123">
        <f t="shared" ca="1" si="17"/>
        <v>0</v>
      </c>
      <c r="O123">
        <f t="shared" ca="1" si="17"/>
        <v>0</v>
      </c>
      <c r="P123">
        <f t="shared" ca="1" si="17"/>
        <v>0</v>
      </c>
      <c r="Q123">
        <f t="shared" ca="1" si="17"/>
        <v>0</v>
      </c>
      <c r="R123">
        <f t="shared" ca="1" si="17"/>
        <v>0</v>
      </c>
      <c r="S123">
        <f t="shared" ca="1" si="17"/>
        <v>0</v>
      </c>
      <c r="T123">
        <f t="shared" ca="1" si="17"/>
        <v>0</v>
      </c>
      <c r="U123">
        <f t="shared" ca="1" si="17"/>
        <v>0</v>
      </c>
      <c r="V123">
        <f t="shared" ca="1" si="17"/>
        <v>0</v>
      </c>
      <c r="W123">
        <f t="shared" ca="1" si="17"/>
        <v>0</v>
      </c>
      <c r="X123">
        <f t="shared" ca="1" si="17"/>
        <v>0</v>
      </c>
      <c r="Y123">
        <f t="shared" ca="1" si="17"/>
        <v>0</v>
      </c>
      <c r="Z123">
        <f t="shared" ca="1" si="17"/>
        <v>0</v>
      </c>
      <c r="AA123">
        <f t="shared" ca="1" si="17"/>
        <v>0</v>
      </c>
      <c r="AB123">
        <f t="shared" ca="1" si="17"/>
        <v>0</v>
      </c>
      <c r="AC123">
        <f t="shared" ca="1" si="17"/>
        <v>0</v>
      </c>
      <c r="AD123">
        <f t="shared" ca="1" si="17"/>
        <v>0</v>
      </c>
      <c r="AE123">
        <f t="shared" ca="1" si="17"/>
        <v>0</v>
      </c>
      <c r="AF123">
        <f t="shared" ca="1" si="17"/>
        <v>0</v>
      </c>
      <c r="AG123">
        <f t="shared" ca="1" si="17"/>
        <v>0</v>
      </c>
      <c r="AH123">
        <f t="shared" ca="1" si="17"/>
        <v>0</v>
      </c>
      <c r="AI123">
        <f t="shared" ca="1" si="17"/>
        <v>0</v>
      </c>
      <c r="AJ123">
        <f t="shared" ca="1" si="17"/>
        <v>0</v>
      </c>
      <c r="AK123">
        <f t="shared" ca="1" si="17"/>
        <v>0</v>
      </c>
      <c r="AL123">
        <f t="shared" ca="1" si="17"/>
        <v>0</v>
      </c>
      <c r="AM123">
        <f t="shared" ca="1" si="17"/>
        <v>0</v>
      </c>
      <c r="AN123">
        <f t="shared" ca="1" si="17"/>
        <v>0</v>
      </c>
      <c r="AO123">
        <f t="shared" ca="1" si="17"/>
        <v>0</v>
      </c>
      <c r="AP123">
        <f t="shared" ca="1" si="17"/>
        <v>0</v>
      </c>
      <c r="AQ123">
        <f t="shared" ca="1" si="17"/>
        <v>0</v>
      </c>
      <c r="AR123">
        <f t="shared" ca="1" si="17"/>
        <v>0</v>
      </c>
      <c r="AS123">
        <f t="shared" ca="1" si="17"/>
        <v>0</v>
      </c>
      <c r="AT123">
        <f t="shared" ca="1" si="17"/>
        <v>0</v>
      </c>
      <c r="AU123">
        <f t="shared" ca="1" si="17"/>
        <v>0</v>
      </c>
      <c r="AV123">
        <f t="shared" ca="1" si="17"/>
        <v>0</v>
      </c>
      <c r="AW123">
        <f t="shared" ca="1" si="17"/>
        <v>0</v>
      </c>
      <c r="AX123">
        <f t="shared" ca="1" si="17"/>
        <v>0</v>
      </c>
      <c r="AY123">
        <f t="shared" ca="1" si="17"/>
        <v>0</v>
      </c>
      <c r="AZ123">
        <f t="shared" ca="1" si="17"/>
        <v>0</v>
      </c>
      <c r="BA123">
        <f t="shared" ca="1" si="17"/>
        <v>0</v>
      </c>
    </row>
    <row r="124" spans="1:53" x14ac:dyDescent="0.25">
      <c r="A124" t="str">
        <f>Setup!A24</f>
        <v>Caseload 5</v>
      </c>
      <c r="B124">
        <f t="shared" ref="B124:BA124" ca="1" si="18">B88+B106</f>
        <v>0</v>
      </c>
      <c r="C124">
        <f t="shared" ca="1" si="18"/>
        <v>0</v>
      </c>
      <c r="D124">
        <f t="shared" ca="1" si="18"/>
        <v>0</v>
      </c>
      <c r="E124">
        <f t="shared" ca="1" si="18"/>
        <v>0</v>
      </c>
      <c r="F124">
        <f t="shared" ca="1" si="18"/>
        <v>0</v>
      </c>
      <c r="G124">
        <f t="shared" ca="1" si="18"/>
        <v>0</v>
      </c>
      <c r="H124">
        <f t="shared" ca="1" si="18"/>
        <v>0</v>
      </c>
      <c r="I124">
        <f t="shared" ca="1" si="18"/>
        <v>0</v>
      </c>
      <c r="J124">
        <f t="shared" ca="1" si="18"/>
        <v>0</v>
      </c>
      <c r="K124">
        <f t="shared" ca="1" si="18"/>
        <v>0</v>
      </c>
      <c r="L124">
        <f t="shared" ca="1" si="18"/>
        <v>0</v>
      </c>
      <c r="M124">
        <f t="shared" ca="1" si="18"/>
        <v>0</v>
      </c>
      <c r="N124">
        <f t="shared" ca="1" si="18"/>
        <v>0</v>
      </c>
      <c r="O124">
        <f t="shared" ca="1" si="18"/>
        <v>0</v>
      </c>
      <c r="P124">
        <f t="shared" ca="1" si="18"/>
        <v>0</v>
      </c>
      <c r="Q124">
        <f t="shared" ca="1" si="18"/>
        <v>0</v>
      </c>
      <c r="R124">
        <f t="shared" ca="1" si="18"/>
        <v>0</v>
      </c>
      <c r="S124">
        <f t="shared" ca="1" si="18"/>
        <v>0</v>
      </c>
      <c r="T124">
        <f t="shared" ca="1" si="18"/>
        <v>0</v>
      </c>
      <c r="U124">
        <f t="shared" ca="1" si="18"/>
        <v>0</v>
      </c>
      <c r="V124">
        <f t="shared" ca="1" si="18"/>
        <v>0</v>
      </c>
      <c r="W124">
        <f t="shared" ca="1" si="18"/>
        <v>0</v>
      </c>
      <c r="X124">
        <f t="shared" ca="1" si="18"/>
        <v>0</v>
      </c>
      <c r="Y124">
        <f t="shared" ca="1" si="18"/>
        <v>0</v>
      </c>
      <c r="Z124">
        <f t="shared" ca="1" si="18"/>
        <v>0</v>
      </c>
      <c r="AA124">
        <f t="shared" ca="1" si="18"/>
        <v>0</v>
      </c>
      <c r="AB124">
        <f t="shared" ca="1" si="18"/>
        <v>0</v>
      </c>
      <c r="AC124">
        <f t="shared" ca="1" si="18"/>
        <v>0</v>
      </c>
      <c r="AD124">
        <f t="shared" ca="1" si="18"/>
        <v>0</v>
      </c>
      <c r="AE124">
        <f t="shared" ca="1" si="18"/>
        <v>0</v>
      </c>
      <c r="AF124">
        <f t="shared" ca="1" si="18"/>
        <v>0</v>
      </c>
      <c r="AG124">
        <f t="shared" ca="1" si="18"/>
        <v>0</v>
      </c>
      <c r="AH124">
        <f t="shared" ca="1" si="18"/>
        <v>0</v>
      </c>
      <c r="AI124">
        <f t="shared" ca="1" si="18"/>
        <v>0</v>
      </c>
      <c r="AJ124">
        <f t="shared" ca="1" si="18"/>
        <v>0</v>
      </c>
      <c r="AK124">
        <f t="shared" ca="1" si="18"/>
        <v>0</v>
      </c>
      <c r="AL124">
        <f t="shared" ca="1" si="18"/>
        <v>0</v>
      </c>
      <c r="AM124">
        <f t="shared" ca="1" si="18"/>
        <v>0</v>
      </c>
      <c r="AN124">
        <f t="shared" ca="1" si="18"/>
        <v>0</v>
      </c>
      <c r="AO124">
        <f t="shared" ca="1" si="18"/>
        <v>0</v>
      </c>
      <c r="AP124">
        <f t="shared" ca="1" si="18"/>
        <v>0</v>
      </c>
      <c r="AQ124">
        <f t="shared" ca="1" si="18"/>
        <v>0</v>
      </c>
      <c r="AR124">
        <f t="shared" ca="1" si="18"/>
        <v>0</v>
      </c>
      <c r="AS124">
        <f t="shared" ca="1" si="18"/>
        <v>0</v>
      </c>
      <c r="AT124">
        <f t="shared" ca="1" si="18"/>
        <v>0</v>
      </c>
      <c r="AU124">
        <f t="shared" ca="1" si="18"/>
        <v>0</v>
      </c>
      <c r="AV124">
        <f t="shared" ca="1" si="18"/>
        <v>0</v>
      </c>
      <c r="AW124">
        <f t="shared" ca="1" si="18"/>
        <v>0</v>
      </c>
      <c r="AX124">
        <f t="shared" ca="1" si="18"/>
        <v>0</v>
      </c>
      <c r="AY124">
        <f t="shared" ca="1" si="18"/>
        <v>0</v>
      </c>
      <c r="AZ124">
        <f t="shared" ca="1" si="18"/>
        <v>0</v>
      </c>
      <c r="BA124">
        <f t="shared" ca="1" si="18"/>
        <v>0</v>
      </c>
    </row>
    <row r="125" spans="1:53" x14ac:dyDescent="0.25">
      <c r="A125" t="str">
        <f>Setup!A25</f>
        <v>Caseload 6</v>
      </c>
      <c r="B125">
        <f t="shared" ref="B125:BA125" ca="1" si="19">B89+B107</f>
        <v>0</v>
      </c>
      <c r="C125">
        <f t="shared" ca="1" si="19"/>
        <v>0</v>
      </c>
      <c r="D125">
        <f t="shared" ca="1" si="19"/>
        <v>0</v>
      </c>
      <c r="E125">
        <f t="shared" ca="1" si="19"/>
        <v>0</v>
      </c>
      <c r="F125">
        <f t="shared" ca="1" si="19"/>
        <v>0</v>
      </c>
      <c r="G125">
        <f t="shared" ca="1" si="19"/>
        <v>0</v>
      </c>
      <c r="H125">
        <f t="shared" ca="1" si="19"/>
        <v>0</v>
      </c>
      <c r="I125">
        <f t="shared" ca="1" si="19"/>
        <v>0</v>
      </c>
      <c r="J125">
        <f t="shared" ca="1" si="19"/>
        <v>0</v>
      </c>
      <c r="K125">
        <f t="shared" ca="1" si="19"/>
        <v>0</v>
      </c>
      <c r="L125">
        <f t="shared" ca="1" si="19"/>
        <v>0</v>
      </c>
      <c r="M125">
        <f t="shared" ca="1" si="19"/>
        <v>0</v>
      </c>
      <c r="N125">
        <f t="shared" ca="1" si="19"/>
        <v>0</v>
      </c>
      <c r="O125">
        <f t="shared" ca="1" si="19"/>
        <v>0</v>
      </c>
      <c r="P125">
        <f t="shared" ca="1" si="19"/>
        <v>0</v>
      </c>
      <c r="Q125">
        <f t="shared" ca="1" si="19"/>
        <v>0</v>
      </c>
      <c r="R125">
        <f t="shared" ca="1" si="19"/>
        <v>0</v>
      </c>
      <c r="S125">
        <f t="shared" ca="1" si="19"/>
        <v>0</v>
      </c>
      <c r="T125">
        <f t="shared" ca="1" si="19"/>
        <v>0</v>
      </c>
      <c r="U125">
        <f t="shared" ca="1" si="19"/>
        <v>0</v>
      </c>
      <c r="V125">
        <f t="shared" ca="1" si="19"/>
        <v>0</v>
      </c>
      <c r="W125">
        <f t="shared" ca="1" si="19"/>
        <v>0</v>
      </c>
      <c r="X125">
        <f t="shared" ca="1" si="19"/>
        <v>0</v>
      </c>
      <c r="Y125">
        <f t="shared" ca="1" si="19"/>
        <v>0</v>
      </c>
      <c r="Z125">
        <f t="shared" ca="1" si="19"/>
        <v>0</v>
      </c>
      <c r="AA125">
        <f t="shared" ca="1" si="19"/>
        <v>0</v>
      </c>
      <c r="AB125">
        <f t="shared" ca="1" si="19"/>
        <v>0</v>
      </c>
      <c r="AC125">
        <f t="shared" ca="1" si="19"/>
        <v>0</v>
      </c>
      <c r="AD125">
        <f t="shared" ca="1" si="19"/>
        <v>0</v>
      </c>
      <c r="AE125">
        <f t="shared" ca="1" si="19"/>
        <v>0</v>
      </c>
      <c r="AF125">
        <f t="shared" ca="1" si="19"/>
        <v>0</v>
      </c>
      <c r="AG125">
        <f t="shared" ca="1" si="19"/>
        <v>0</v>
      </c>
      <c r="AH125">
        <f t="shared" ca="1" si="19"/>
        <v>0</v>
      </c>
      <c r="AI125">
        <f t="shared" ca="1" si="19"/>
        <v>0</v>
      </c>
      <c r="AJ125">
        <f t="shared" ca="1" si="19"/>
        <v>0</v>
      </c>
      <c r="AK125">
        <f t="shared" ca="1" si="19"/>
        <v>0</v>
      </c>
      <c r="AL125">
        <f t="shared" ca="1" si="19"/>
        <v>0</v>
      </c>
      <c r="AM125">
        <f t="shared" ca="1" si="19"/>
        <v>0</v>
      </c>
      <c r="AN125">
        <f t="shared" ca="1" si="19"/>
        <v>0</v>
      </c>
      <c r="AO125">
        <f t="shared" ca="1" si="19"/>
        <v>0</v>
      </c>
      <c r="AP125">
        <f t="shared" ca="1" si="19"/>
        <v>0</v>
      </c>
      <c r="AQ125">
        <f t="shared" ca="1" si="19"/>
        <v>0</v>
      </c>
      <c r="AR125">
        <f t="shared" ca="1" si="19"/>
        <v>0</v>
      </c>
      <c r="AS125">
        <f t="shared" ca="1" si="19"/>
        <v>0</v>
      </c>
      <c r="AT125">
        <f t="shared" ca="1" si="19"/>
        <v>0</v>
      </c>
      <c r="AU125">
        <f t="shared" ca="1" si="19"/>
        <v>0</v>
      </c>
      <c r="AV125">
        <f t="shared" ca="1" si="19"/>
        <v>0</v>
      </c>
      <c r="AW125">
        <f t="shared" ca="1" si="19"/>
        <v>0</v>
      </c>
      <c r="AX125">
        <f t="shared" ca="1" si="19"/>
        <v>0</v>
      </c>
      <c r="AY125">
        <f t="shared" ca="1" si="19"/>
        <v>0</v>
      </c>
      <c r="AZ125">
        <f t="shared" ca="1" si="19"/>
        <v>0</v>
      </c>
      <c r="BA125">
        <f t="shared" ca="1" si="19"/>
        <v>0</v>
      </c>
    </row>
    <row r="126" spans="1:53" x14ac:dyDescent="0.25">
      <c r="A126" t="str">
        <f>Setup!A26</f>
        <v>Caseload 7</v>
      </c>
      <c r="B126">
        <f t="shared" ref="B126:BA126" ca="1" si="20">B90+B108</f>
        <v>0</v>
      </c>
      <c r="C126">
        <f t="shared" ca="1" si="20"/>
        <v>0</v>
      </c>
      <c r="D126">
        <f t="shared" ca="1" si="20"/>
        <v>0</v>
      </c>
      <c r="E126">
        <f t="shared" ca="1" si="20"/>
        <v>0</v>
      </c>
      <c r="F126">
        <f t="shared" ca="1" si="20"/>
        <v>0</v>
      </c>
      <c r="G126">
        <f t="shared" ca="1" si="20"/>
        <v>0</v>
      </c>
      <c r="H126">
        <f t="shared" ca="1" si="20"/>
        <v>0</v>
      </c>
      <c r="I126">
        <f t="shared" ca="1" si="20"/>
        <v>0</v>
      </c>
      <c r="J126">
        <f t="shared" ca="1" si="20"/>
        <v>0</v>
      </c>
      <c r="K126">
        <f t="shared" ca="1" si="20"/>
        <v>0</v>
      </c>
      <c r="L126">
        <f t="shared" ca="1" si="20"/>
        <v>0</v>
      </c>
      <c r="M126">
        <f t="shared" ca="1" si="20"/>
        <v>0</v>
      </c>
      <c r="N126">
        <f t="shared" ca="1" si="20"/>
        <v>0</v>
      </c>
      <c r="O126">
        <f t="shared" ca="1" si="20"/>
        <v>0</v>
      </c>
      <c r="P126">
        <f t="shared" ca="1" si="20"/>
        <v>0</v>
      </c>
      <c r="Q126">
        <f t="shared" ca="1" si="20"/>
        <v>0</v>
      </c>
      <c r="R126">
        <f t="shared" ca="1" si="20"/>
        <v>0</v>
      </c>
      <c r="S126">
        <f t="shared" ca="1" si="20"/>
        <v>0</v>
      </c>
      <c r="T126">
        <f t="shared" ca="1" si="20"/>
        <v>0</v>
      </c>
      <c r="U126">
        <f t="shared" ca="1" si="20"/>
        <v>0</v>
      </c>
      <c r="V126">
        <f t="shared" ca="1" si="20"/>
        <v>0</v>
      </c>
      <c r="W126">
        <f t="shared" ca="1" si="20"/>
        <v>0</v>
      </c>
      <c r="X126">
        <f t="shared" ca="1" si="20"/>
        <v>0</v>
      </c>
      <c r="Y126">
        <f t="shared" ca="1" si="20"/>
        <v>0</v>
      </c>
      <c r="Z126">
        <f t="shared" ca="1" si="20"/>
        <v>0</v>
      </c>
      <c r="AA126">
        <f t="shared" ca="1" si="20"/>
        <v>0</v>
      </c>
      <c r="AB126">
        <f t="shared" ca="1" si="20"/>
        <v>0</v>
      </c>
      <c r="AC126">
        <f t="shared" ca="1" si="20"/>
        <v>0</v>
      </c>
      <c r="AD126">
        <f t="shared" ca="1" si="20"/>
        <v>0</v>
      </c>
      <c r="AE126">
        <f t="shared" ca="1" si="20"/>
        <v>0</v>
      </c>
      <c r="AF126">
        <f t="shared" ca="1" si="20"/>
        <v>0</v>
      </c>
      <c r="AG126">
        <f t="shared" ca="1" si="20"/>
        <v>0</v>
      </c>
      <c r="AH126">
        <f t="shared" ca="1" si="20"/>
        <v>0</v>
      </c>
      <c r="AI126">
        <f t="shared" ca="1" si="20"/>
        <v>0</v>
      </c>
      <c r="AJ126">
        <f t="shared" ca="1" si="20"/>
        <v>0</v>
      </c>
      <c r="AK126">
        <f t="shared" ca="1" si="20"/>
        <v>0</v>
      </c>
      <c r="AL126">
        <f t="shared" ca="1" si="20"/>
        <v>0</v>
      </c>
      <c r="AM126">
        <f t="shared" ca="1" si="20"/>
        <v>0</v>
      </c>
      <c r="AN126">
        <f t="shared" ca="1" si="20"/>
        <v>0</v>
      </c>
      <c r="AO126">
        <f t="shared" ca="1" si="20"/>
        <v>0</v>
      </c>
      <c r="AP126">
        <f t="shared" ca="1" si="20"/>
        <v>0</v>
      </c>
      <c r="AQ126">
        <f t="shared" ca="1" si="20"/>
        <v>0</v>
      </c>
      <c r="AR126">
        <f t="shared" ca="1" si="20"/>
        <v>0</v>
      </c>
      <c r="AS126">
        <f t="shared" ca="1" si="20"/>
        <v>0</v>
      </c>
      <c r="AT126">
        <f t="shared" ca="1" si="20"/>
        <v>0</v>
      </c>
      <c r="AU126">
        <f t="shared" ca="1" si="20"/>
        <v>0</v>
      </c>
      <c r="AV126">
        <f t="shared" ca="1" si="20"/>
        <v>0</v>
      </c>
      <c r="AW126">
        <f t="shared" ca="1" si="20"/>
        <v>0</v>
      </c>
      <c r="AX126">
        <f t="shared" ca="1" si="20"/>
        <v>0</v>
      </c>
      <c r="AY126">
        <f t="shared" ca="1" si="20"/>
        <v>0</v>
      </c>
      <c r="AZ126">
        <f t="shared" ca="1" si="20"/>
        <v>0</v>
      </c>
      <c r="BA126">
        <f t="shared" ca="1" si="20"/>
        <v>0</v>
      </c>
    </row>
    <row r="127" spans="1:53" x14ac:dyDescent="0.25">
      <c r="A127" t="str">
        <f>Setup!A27</f>
        <v>Caseload 8</v>
      </c>
      <c r="B127">
        <f t="shared" ref="B127:BA127" ca="1" si="21">B91+B109</f>
        <v>0</v>
      </c>
      <c r="C127">
        <f t="shared" ca="1" si="21"/>
        <v>0</v>
      </c>
      <c r="D127">
        <f t="shared" ca="1" si="21"/>
        <v>0</v>
      </c>
      <c r="E127">
        <f t="shared" ca="1" si="21"/>
        <v>0</v>
      </c>
      <c r="F127">
        <f t="shared" ca="1" si="21"/>
        <v>0</v>
      </c>
      <c r="G127">
        <f t="shared" ca="1" si="21"/>
        <v>0</v>
      </c>
      <c r="H127">
        <f t="shared" ca="1" si="21"/>
        <v>0</v>
      </c>
      <c r="I127">
        <f t="shared" ca="1" si="21"/>
        <v>0</v>
      </c>
      <c r="J127">
        <f t="shared" ca="1" si="21"/>
        <v>0</v>
      </c>
      <c r="K127">
        <f t="shared" ca="1" si="21"/>
        <v>0</v>
      </c>
      <c r="L127">
        <f t="shared" ca="1" si="21"/>
        <v>0</v>
      </c>
      <c r="M127">
        <f t="shared" ca="1" si="21"/>
        <v>0</v>
      </c>
      <c r="N127">
        <f t="shared" ca="1" si="21"/>
        <v>0</v>
      </c>
      <c r="O127">
        <f t="shared" ca="1" si="21"/>
        <v>0</v>
      </c>
      <c r="P127">
        <f t="shared" ca="1" si="21"/>
        <v>0</v>
      </c>
      <c r="Q127">
        <f t="shared" ca="1" si="21"/>
        <v>0</v>
      </c>
      <c r="R127">
        <f t="shared" ca="1" si="21"/>
        <v>0</v>
      </c>
      <c r="S127">
        <f t="shared" ca="1" si="21"/>
        <v>0</v>
      </c>
      <c r="T127">
        <f t="shared" ca="1" si="21"/>
        <v>0</v>
      </c>
      <c r="U127">
        <f t="shared" ca="1" si="21"/>
        <v>0</v>
      </c>
      <c r="V127">
        <f t="shared" ca="1" si="21"/>
        <v>0</v>
      </c>
      <c r="W127">
        <f t="shared" ca="1" si="21"/>
        <v>0</v>
      </c>
      <c r="X127">
        <f t="shared" ca="1" si="21"/>
        <v>0</v>
      </c>
      <c r="Y127">
        <f t="shared" ca="1" si="21"/>
        <v>0</v>
      </c>
      <c r="Z127">
        <f t="shared" ca="1" si="21"/>
        <v>0</v>
      </c>
      <c r="AA127">
        <f t="shared" ca="1" si="21"/>
        <v>0</v>
      </c>
      <c r="AB127">
        <f t="shared" ca="1" si="21"/>
        <v>0</v>
      </c>
      <c r="AC127">
        <f t="shared" ca="1" si="21"/>
        <v>0</v>
      </c>
      <c r="AD127">
        <f t="shared" ca="1" si="21"/>
        <v>0</v>
      </c>
      <c r="AE127">
        <f t="shared" ca="1" si="21"/>
        <v>0</v>
      </c>
      <c r="AF127">
        <f t="shared" ca="1" si="21"/>
        <v>0</v>
      </c>
      <c r="AG127">
        <f t="shared" ca="1" si="21"/>
        <v>0</v>
      </c>
      <c r="AH127">
        <f t="shared" ca="1" si="21"/>
        <v>0</v>
      </c>
      <c r="AI127">
        <f t="shared" ca="1" si="21"/>
        <v>0</v>
      </c>
      <c r="AJ127">
        <f t="shared" ca="1" si="21"/>
        <v>0</v>
      </c>
      <c r="AK127">
        <f t="shared" ca="1" si="21"/>
        <v>0</v>
      </c>
      <c r="AL127">
        <f t="shared" ca="1" si="21"/>
        <v>0</v>
      </c>
      <c r="AM127">
        <f t="shared" ca="1" si="21"/>
        <v>0</v>
      </c>
      <c r="AN127">
        <f t="shared" ca="1" si="21"/>
        <v>0</v>
      </c>
      <c r="AO127">
        <f t="shared" ca="1" si="21"/>
        <v>0</v>
      </c>
      <c r="AP127">
        <f t="shared" ca="1" si="21"/>
        <v>0</v>
      </c>
      <c r="AQ127">
        <f t="shared" ca="1" si="21"/>
        <v>0</v>
      </c>
      <c r="AR127">
        <f t="shared" ca="1" si="21"/>
        <v>0</v>
      </c>
      <c r="AS127">
        <f t="shared" ca="1" si="21"/>
        <v>0</v>
      </c>
      <c r="AT127">
        <f t="shared" ca="1" si="21"/>
        <v>0</v>
      </c>
      <c r="AU127">
        <f t="shared" ca="1" si="21"/>
        <v>0</v>
      </c>
      <c r="AV127">
        <f t="shared" ca="1" si="21"/>
        <v>0</v>
      </c>
      <c r="AW127">
        <f t="shared" ca="1" si="21"/>
        <v>0</v>
      </c>
      <c r="AX127">
        <f t="shared" ca="1" si="21"/>
        <v>0</v>
      </c>
      <c r="AY127">
        <f t="shared" ca="1" si="21"/>
        <v>0</v>
      </c>
      <c r="AZ127">
        <f t="shared" ca="1" si="21"/>
        <v>0</v>
      </c>
      <c r="BA127">
        <f t="shared" ca="1" si="21"/>
        <v>0</v>
      </c>
    </row>
    <row r="128" spans="1:53" x14ac:dyDescent="0.25">
      <c r="A128" t="str">
        <f>Setup!A28</f>
        <v>Caseload 9</v>
      </c>
      <c r="B128">
        <f t="shared" ref="B128:BA128" ca="1" si="22">B92+B110</f>
        <v>0</v>
      </c>
      <c r="C128">
        <f t="shared" ca="1" si="22"/>
        <v>0</v>
      </c>
      <c r="D128">
        <f t="shared" ca="1" si="22"/>
        <v>0</v>
      </c>
      <c r="E128">
        <f t="shared" ca="1" si="22"/>
        <v>0</v>
      </c>
      <c r="F128">
        <f t="shared" ca="1" si="22"/>
        <v>0</v>
      </c>
      <c r="G128">
        <f t="shared" ca="1" si="22"/>
        <v>0</v>
      </c>
      <c r="H128">
        <f t="shared" ca="1" si="22"/>
        <v>0</v>
      </c>
      <c r="I128">
        <f t="shared" ca="1" si="22"/>
        <v>0</v>
      </c>
      <c r="J128">
        <f t="shared" ca="1" si="22"/>
        <v>0</v>
      </c>
      <c r="K128">
        <f t="shared" ca="1" si="22"/>
        <v>0</v>
      </c>
      <c r="L128">
        <f t="shared" ca="1" si="22"/>
        <v>0</v>
      </c>
      <c r="M128">
        <f t="shared" ca="1" si="22"/>
        <v>0</v>
      </c>
      <c r="N128">
        <f t="shared" ca="1" si="22"/>
        <v>0</v>
      </c>
      <c r="O128">
        <f t="shared" ca="1" si="22"/>
        <v>0</v>
      </c>
      <c r="P128">
        <f t="shared" ca="1" si="22"/>
        <v>0</v>
      </c>
      <c r="Q128">
        <f t="shared" ca="1" si="22"/>
        <v>0</v>
      </c>
      <c r="R128">
        <f t="shared" ca="1" si="22"/>
        <v>0</v>
      </c>
      <c r="S128">
        <f t="shared" ca="1" si="22"/>
        <v>0</v>
      </c>
      <c r="T128">
        <f t="shared" ca="1" si="22"/>
        <v>0</v>
      </c>
      <c r="U128">
        <f t="shared" ca="1" si="22"/>
        <v>0</v>
      </c>
      <c r="V128">
        <f t="shared" ca="1" si="22"/>
        <v>0</v>
      </c>
      <c r="W128">
        <f t="shared" ca="1" si="22"/>
        <v>0</v>
      </c>
      <c r="X128">
        <f t="shared" ca="1" si="22"/>
        <v>0</v>
      </c>
      <c r="Y128">
        <f t="shared" ca="1" si="22"/>
        <v>0</v>
      </c>
      <c r="Z128">
        <f t="shared" ca="1" si="22"/>
        <v>0</v>
      </c>
      <c r="AA128">
        <f t="shared" ca="1" si="22"/>
        <v>0</v>
      </c>
      <c r="AB128">
        <f t="shared" ca="1" si="22"/>
        <v>0</v>
      </c>
      <c r="AC128">
        <f t="shared" ca="1" si="22"/>
        <v>0</v>
      </c>
      <c r="AD128">
        <f t="shared" ca="1" si="22"/>
        <v>0</v>
      </c>
      <c r="AE128">
        <f t="shared" ca="1" si="22"/>
        <v>0</v>
      </c>
      <c r="AF128">
        <f t="shared" ca="1" si="22"/>
        <v>0</v>
      </c>
      <c r="AG128">
        <f t="shared" ca="1" si="22"/>
        <v>0</v>
      </c>
      <c r="AH128">
        <f t="shared" ca="1" si="22"/>
        <v>0</v>
      </c>
      <c r="AI128">
        <f t="shared" ca="1" si="22"/>
        <v>0</v>
      </c>
      <c r="AJ128">
        <f t="shared" ca="1" si="22"/>
        <v>0</v>
      </c>
      <c r="AK128">
        <f t="shared" ca="1" si="22"/>
        <v>0</v>
      </c>
      <c r="AL128">
        <f t="shared" ca="1" si="22"/>
        <v>0</v>
      </c>
      <c r="AM128">
        <f t="shared" ca="1" si="22"/>
        <v>0</v>
      </c>
      <c r="AN128">
        <f t="shared" ca="1" si="22"/>
        <v>0</v>
      </c>
      <c r="AO128">
        <f t="shared" ca="1" si="22"/>
        <v>0</v>
      </c>
      <c r="AP128">
        <f t="shared" ca="1" si="22"/>
        <v>0</v>
      </c>
      <c r="AQ128">
        <f t="shared" ca="1" si="22"/>
        <v>0</v>
      </c>
      <c r="AR128">
        <f t="shared" ca="1" si="22"/>
        <v>0</v>
      </c>
      <c r="AS128">
        <f t="shared" ca="1" si="22"/>
        <v>0</v>
      </c>
      <c r="AT128">
        <f t="shared" ca="1" si="22"/>
        <v>0</v>
      </c>
      <c r="AU128">
        <f t="shared" ca="1" si="22"/>
        <v>0</v>
      </c>
      <c r="AV128">
        <f t="shared" ca="1" si="22"/>
        <v>0</v>
      </c>
      <c r="AW128">
        <f t="shared" ca="1" si="22"/>
        <v>0</v>
      </c>
      <c r="AX128">
        <f t="shared" ca="1" si="22"/>
        <v>0</v>
      </c>
      <c r="AY128">
        <f t="shared" ca="1" si="22"/>
        <v>0</v>
      </c>
      <c r="AZ128">
        <f t="shared" ca="1" si="22"/>
        <v>0</v>
      </c>
      <c r="BA128">
        <f t="shared" ca="1" si="22"/>
        <v>0</v>
      </c>
    </row>
    <row r="129" spans="1:101" x14ac:dyDescent="0.25">
      <c r="A129" t="str">
        <f>Setup!A29</f>
        <v>Caseload 10</v>
      </c>
      <c r="B129">
        <f t="shared" ref="B129:BA129" ca="1" si="23">B93+B111</f>
        <v>0</v>
      </c>
      <c r="C129">
        <f t="shared" ca="1" si="23"/>
        <v>0</v>
      </c>
      <c r="D129">
        <f t="shared" ca="1" si="23"/>
        <v>0</v>
      </c>
      <c r="E129">
        <f t="shared" ca="1" si="23"/>
        <v>0</v>
      </c>
      <c r="F129">
        <f t="shared" ca="1" si="23"/>
        <v>0</v>
      </c>
      <c r="G129">
        <f t="shared" ca="1" si="23"/>
        <v>0</v>
      </c>
      <c r="H129">
        <f t="shared" ca="1" si="23"/>
        <v>0</v>
      </c>
      <c r="I129">
        <f t="shared" ca="1" si="23"/>
        <v>0</v>
      </c>
      <c r="J129">
        <f t="shared" ca="1" si="23"/>
        <v>0</v>
      </c>
      <c r="K129">
        <f t="shared" ca="1" si="23"/>
        <v>0</v>
      </c>
      <c r="L129">
        <f t="shared" ca="1" si="23"/>
        <v>0</v>
      </c>
      <c r="M129">
        <f t="shared" ca="1" si="23"/>
        <v>0</v>
      </c>
      <c r="N129">
        <f t="shared" ca="1" si="23"/>
        <v>0</v>
      </c>
      <c r="O129">
        <f t="shared" ca="1" si="23"/>
        <v>0</v>
      </c>
      <c r="P129">
        <f t="shared" ca="1" si="23"/>
        <v>0</v>
      </c>
      <c r="Q129">
        <f t="shared" ca="1" si="23"/>
        <v>0</v>
      </c>
      <c r="R129">
        <f t="shared" ca="1" si="23"/>
        <v>0</v>
      </c>
      <c r="S129">
        <f t="shared" ca="1" si="23"/>
        <v>0</v>
      </c>
      <c r="T129">
        <f t="shared" ca="1" si="23"/>
        <v>0</v>
      </c>
      <c r="U129">
        <f t="shared" ca="1" si="23"/>
        <v>0</v>
      </c>
      <c r="V129">
        <f t="shared" ca="1" si="23"/>
        <v>0</v>
      </c>
      <c r="W129">
        <f t="shared" ca="1" si="23"/>
        <v>0</v>
      </c>
      <c r="X129">
        <f t="shared" ca="1" si="23"/>
        <v>0</v>
      </c>
      <c r="Y129">
        <f t="shared" ca="1" si="23"/>
        <v>0</v>
      </c>
      <c r="Z129">
        <f t="shared" ca="1" si="23"/>
        <v>0</v>
      </c>
      <c r="AA129">
        <f t="shared" ca="1" si="23"/>
        <v>0</v>
      </c>
      <c r="AB129">
        <f t="shared" ca="1" si="23"/>
        <v>0</v>
      </c>
      <c r="AC129">
        <f t="shared" ca="1" si="23"/>
        <v>0</v>
      </c>
      <c r="AD129">
        <f t="shared" ca="1" si="23"/>
        <v>0</v>
      </c>
      <c r="AE129">
        <f t="shared" ca="1" si="23"/>
        <v>0</v>
      </c>
      <c r="AF129">
        <f t="shared" ca="1" si="23"/>
        <v>0</v>
      </c>
      <c r="AG129">
        <f t="shared" ca="1" si="23"/>
        <v>0</v>
      </c>
      <c r="AH129">
        <f t="shared" ca="1" si="23"/>
        <v>0</v>
      </c>
      <c r="AI129">
        <f t="shared" ca="1" si="23"/>
        <v>0</v>
      </c>
      <c r="AJ129">
        <f t="shared" ca="1" si="23"/>
        <v>0</v>
      </c>
      <c r="AK129">
        <f t="shared" ca="1" si="23"/>
        <v>0</v>
      </c>
      <c r="AL129">
        <f t="shared" ca="1" si="23"/>
        <v>0</v>
      </c>
      <c r="AM129">
        <f t="shared" ca="1" si="23"/>
        <v>0</v>
      </c>
      <c r="AN129">
        <f t="shared" ca="1" si="23"/>
        <v>0</v>
      </c>
      <c r="AO129">
        <f t="shared" ca="1" si="23"/>
        <v>0</v>
      </c>
      <c r="AP129">
        <f t="shared" ca="1" si="23"/>
        <v>0</v>
      </c>
      <c r="AQ129">
        <f t="shared" ca="1" si="23"/>
        <v>0</v>
      </c>
      <c r="AR129">
        <f t="shared" ca="1" si="23"/>
        <v>0</v>
      </c>
      <c r="AS129">
        <f t="shared" ca="1" si="23"/>
        <v>0</v>
      </c>
      <c r="AT129">
        <f t="shared" ca="1" si="23"/>
        <v>0</v>
      </c>
      <c r="AU129">
        <f t="shared" ca="1" si="23"/>
        <v>0</v>
      </c>
      <c r="AV129">
        <f t="shared" ca="1" si="23"/>
        <v>0</v>
      </c>
      <c r="AW129">
        <f t="shared" ca="1" si="23"/>
        <v>0</v>
      </c>
      <c r="AX129">
        <f t="shared" ca="1" si="23"/>
        <v>0</v>
      </c>
      <c r="AY129">
        <f t="shared" ca="1" si="23"/>
        <v>0</v>
      </c>
      <c r="AZ129">
        <f t="shared" ca="1" si="23"/>
        <v>0</v>
      </c>
      <c r="BA129">
        <f t="shared" ca="1" si="23"/>
        <v>0</v>
      </c>
    </row>
    <row r="130" spans="1:101" x14ac:dyDescent="0.25">
      <c r="A130" t="str">
        <f>Setup!A30</f>
        <v>Caseload 11</v>
      </c>
      <c r="B130">
        <f t="shared" ref="B130:BA130" ca="1" si="24">B94+B112</f>
        <v>0</v>
      </c>
      <c r="C130">
        <f t="shared" ca="1" si="24"/>
        <v>0</v>
      </c>
      <c r="D130">
        <f t="shared" ca="1" si="24"/>
        <v>0</v>
      </c>
      <c r="E130">
        <f t="shared" ca="1" si="24"/>
        <v>0</v>
      </c>
      <c r="F130">
        <f t="shared" ca="1" si="24"/>
        <v>0</v>
      </c>
      <c r="G130">
        <f t="shared" ca="1" si="24"/>
        <v>0</v>
      </c>
      <c r="H130">
        <f t="shared" ca="1" si="24"/>
        <v>0</v>
      </c>
      <c r="I130">
        <f t="shared" ca="1" si="24"/>
        <v>0</v>
      </c>
      <c r="J130">
        <f t="shared" ca="1" si="24"/>
        <v>0</v>
      </c>
      <c r="K130">
        <f t="shared" ca="1" si="24"/>
        <v>0</v>
      </c>
      <c r="L130">
        <f t="shared" ca="1" si="24"/>
        <v>0</v>
      </c>
      <c r="M130">
        <f t="shared" ca="1" si="24"/>
        <v>0</v>
      </c>
      <c r="N130">
        <f t="shared" ca="1" si="24"/>
        <v>0</v>
      </c>
      <c r="O130">
        <f t="shared" ca="1" si="24"/>
        <v>0</v>
      </c>
      <c r="P130">
        <f t="shared" ca="1" si="24"/>
        <v>0</v>
      </c>
      <c r="Q130">
        <f t="shared" ca="1" si="24"/>
        <v>0</v>
      </c>
      <c r="R130">
        <f t="shared" ca="1" si="24"/>
        <v>0</v>
      </c>
      <c r="S130">
        <f t="shared" ca="1" si="24"/>
        <v>0</v>
      </c>
      <c r="T130">
        <f t="shared" ca="1" si="24"/>
        <v>0</v>
      </c>
      <c r="U130">
        <f t="shared" ca="1" si="24"/>
        <v>0</v>
      </c>
      <c r="V130">
        <f t="shared" ca="1" si="24"/>
        <v>0</v>
      </c>
      <c r="W130">
        <f t="shared" ca="1" si="24"/>
        <v>0</v>
      </c>
      <c r="X130">
        <f t="shared" ca="1" si="24"/>
        <v>0</v>
      </c>
      <c r="Y130">
        <f t="shared" ca="1" si="24"/>
        <v>0</v>
      </c>
      <c r="Z130">
        <f t="shared" ca="1" si="24"/>
        <v>0</v>
      </c>
      <c r="AA130">
        <f t="shared" ca="1" si="24"/>
        <v>0</v>
      </c>
      <c r="AB130">
        <f t="shared" ca="1" si="24"/>
        <v>0</v>
      </c>
      <c r="AC130">
        <f t="shared" ca="1" si="24"/>
        <v>0</v>
      </c>
      <c r="AD130">
        <f t="shared" ca="1" si="24"/>
        <v>0</v>
      </c>
      <c r="AE130">
        <f t="shared" ca="1" si="24"/>
        <v>0</v>
      </c>
      <c r="AF130">
        <f t="shared" ca="1" si="24"/>
        <v>0</v>
      </c>
      <c r="AG130">
        <f t="shared" ca="1" si="24"/>
        <v>0</v>
      </c>
      <c r="AH130">
        <f t="shared" ca="1" si="24"/>
        <v>0</v>
      </c>
      <c r="AI130">
        <f t="shared" ca="1" si="24"/>
        <v>0</v>
      </c>
      <c r="AJ130">
        <f t="shared" ca="1" si="24"/>
        <v>0</v>
      </c>
      <c r="AK130">
        <f t="shared" ca="1" si="24"/>
        <v>0</v>
      </c>
      <c r="AL130">
        <f t="shared" ca="1" si="24"/>
        <v>0</v>
      </c>
      <c r="AM130">
        <f t="shared" ca="1" si="24"/>
        <v>0</v>
      </c>
      <c r="AN130">
        <f t="shared" ca="1" si="24"/>
        <v>0</v>
      </c>
      <c r="AO130">
        <f t="shared" ca="1" si="24"/>
        <v>0</v>
      </c>
      <c r="AP130">
        <f t="shared" ca="1" si="24"/>
        <v>0</v>
      </c>
      <c r="AQ130">
        <f t="shared" ca="1" si="24"/>
        <v>0</v>
      </c>
      <c r="AR130">
        <f t="shared" ca="1" si="24"/>
        <v>0</v>
      </c>
      <c r="AS130">
        <f t="shared" ca="1" si="24"/>
        <v>0</v>
      </c>
      <c r="AT130">
        <f t="shared" ca="1" si="24"/>
        <v>0</v>
      </c>
      <c r="AU130">
        <f t="shared" ca="1" si="24"/>
        <v>0</v>
      </c>
      <c r="AV130">
        <f t="shared" ca="1" si="24"/>
        <v>0</v>
      </c>
      <c r="AW130">
        <f t="shared" ca="1" si="24"/>
        <v>0</v>
      </c>
      <c r="AX130">
        <f t="shared" ca="1" si="24"/>
        <v>0</v>
      </c>
      <c r="AY130">
        <f t="shared" ca="1" si="24"/>
        <v>0</v>
      </c>
      <c r="AZ130">
        <f t="shared" ca="1" si="24"/>
        <v>0</v>
      </c>
      <c r="BA130">
        <f t="shared" ca="1" si="24"/>
        <v>0</v>
      </c>
    </row>
    <row r="131" spans="1:101" x14ac:dyDescent="0.25">
      <c r="A131" t="str">
        <f>Setup!A31</f>
        <v>Caseload 12</v>
      </c>
      <c r="B131">
        <f t="shared" ref="B131:BA131" ca="1" si="25">B95+B113</f>
        <v>0</v>
      </c>
      <c r="C131">
        <f t="shared" ca="1" si="25"/>
        <v>0</v>
      </c>
      <c r="D131">
        <f t="shared" ca="1" si="25"/>
        <v>0</v>
      </c>
      <c r="E131">
        <f t="shared" ca="1" si="25"/>
        <v>0</v>
      </c>
      <c r="F131">
        <f t="shared" ca="1" si="25"/>
        <v>0</v>
      </c>
      <c r="G131">
        <f t="shared" ca="1" si="25"/>
        <v>0</v>
      </c>
      <c r="H131">
        <f t="shared" ca="1" si="25"/>
        <v>0</v>
      </c>
      <c r="I131">
        <f t="shared" ca="1" si="25"/>
        <v>0</v>
      </c>
      <c r="J131">
        <f t="shared" ca="1" si="25"/>
        <v>0</v>
      </c>
      <c r="K131">
        <f t="shared" ca="1" si="25"/>
        <v>0</v>
      </c>
      <c r="L131">
        <f t="shared" ca="1" si="25"/>
        <v>0</v>
      </c>
      <c r="M131">
        <f t="shared" ca="1" si="25"/>
        <v>0</v>
      </c>
      <c r="N131">
        <f t="shared" ca="1" si="25"/>
        <v>0</v>
      </c>
      <c r="O131">
        <f t="shared" ca="1" si="25"/>
        <v>0</v>
      </c>
      <c r="P131">
        <f t="shared" ca="1" si="25"/>
        <v>0</v>
      </c>
      <c r="Q131">
        <f t="shared" ca="1" si="25"/>
        <v>0</v>
      </c>
      <c r="R131">
        <f t="shared" ca="1" si="25"/>
        <v>0</v>
      </c>
      <c r="S131">
        <f t="shared" ca="1" si="25"/>
        <v>0</v>
      </c>
      <c r="T131">
        <f t="shared" ca="1" si="25"/>
        <v>0</v>
      </c>
      <c r="U131">
        <f t="shared" ca="1" si="25"/>
        <v>0</v>
      </c>
      <c r="V131">
        <f t="shared" ca="1" si="25"/>
        <v>0</v>
      </c>
      <c r="W131">
        <f t="shared" ca="1" si="25"/>
        <v>0</v>
      </c>
      <c r="X131">
        <f t="shared" ca="1" si="25"/>
        <v>0</v>
      </c>
      <c r="Y131">
        <f t="shared" ca="1" si="25"/>
        <v>0</v>
      </c>
      <c r="Z131">
        <f t="shared" ca="1" si="25"/>
        <v>0</v>
      </c>
      <c r="AA131">
        <f t="shared" ca="1" si="25"/>
        <v>0</v>
      </c>
      <c r="AB131">
        <f t="shared" ca="1" si="25"/>
        <v>0</v>
      </c>
      <c r="AC131">
        <f t="shared" ca="1" si="25"/>
        <v>0</v>
      </c>
      <c r="AD131">
        <f t="shared" ca="1" si="25"/>
        <v>0</v>
      </c>
      <c r="AE131">
        <f t="shared" ca="1" si="25"/>
        <v>0</v>
      </c>
      <c r="AF131">
        <f t="shared" ca="1" si="25"/>
        <v>0</v>
      </c>
      <c r="AG131">
        <f t="shared" ca="1" si="25"/>
        <v>0</v>
      </c>
      <c r="AH131">
        <f t="shared" ca="1" si="25"/>
        <v>0</v>
      </c>
      <c r="AI131">
        <f t="shared" ca="1" si="25"/>
        <v>0</v>
      </c>
      <c r="AJ131">
        <f t="shared" ca="1" si="25"/>
        <v>0</v>
      </c>
      <c r="AK131">
        <f t="shared" ca="1" si="25"/>
        <v>0</v>
      </c>
      <c r="AL131">
        <f t="shared" ca="1" si="25"/>
        <v>0</v>
      </c>
      <c r="AM131">
        <f t="shared" ca="1" si="25"/>
        <v>0</v>
      </c>
      <c r="AN131">
        <f t="shared" ca="1" si="25"/>
        <v>0</v>
      </c>
      <c r="AO131">
        <f t="shared" ca="1" si="25"/>
        <v>0</v>
      </c>
      <c r="AP131">
        <f t="shared" ca="1" si="25"/>
        <v>0</v>
      </c>
      <c r="AQ131">
        <f t="shared" ca="1" si="25"/>
        <v>0</v>
      </c>
      <c r="AR131">
        <f t="shared" ca="1" si="25"/>
        <v>0</v>
      </c>
      <c r="AS131">
        <f t="shared" ca="1" si="25"/>
        <v>0</v>
      </c>
      <c r="AT131">
        <f t="shared" ca="1" si="25"/>
        <v>0</v>
      </c>
      <c r="AU131">
        <f t="shared" ca="1" si="25"/>
        <v>0</v>
      </c>
      <c r="AV131">
        <f t="shared" ca="1" si="25"/>
        <v>0</v>
      </c>
      <c r="AW131">
        <f t="shared" ca="1" si="25"/>
        <v>0</v>
      </c>
      <c r="AX131">
        <f t="shared" ca="1" si="25"/>
        <v>0</v>
      </c>
      <c r="AY131">
        <f t="shared" ca="1" si="25"/>
        <v>0</v>
      </c>
      <c r="AZ131">
        <f t="shared" ca="1" si="25"/>
        <v>0</v>
      </c>
      <c r="BA131">
        <f t="shared" ca="1" si="25"/>
        <v>0</v>
      </c>
    </row>
    <row r="132" spans="1:101" x14ac:dyDescent="0.25">
      <c r="A132" t="str">
        <f>Setup!A32</f>
        <v>Caseload 13</v>
      </c>
      <c r="B132">
        <f t="shared" ref="B132:BA132" ca="1" si="26">B96+B114</f>
        <v>0</v>
      </c>
      <c r="C132">
        <f t="shared" ca="1" si="26"/>
        <v>0</v>
      </c>
      <c r="D132">
        <f t="shared" ca="1" si="26"/>
        <v>0</v>
      </c>
      <c r="E132">
        <f t="shared" ca="1" si="26"/>
        <v>0</v>
      </c>
      <c r="F132">
        <f t="shared" ca="1" si="26"/>
        <v>0</v>
      </c>
      <c r="G132">
        <f t="shared" ca="1" si="26"/>
        <v>0</v>
      </c>
      <c r="H132">
        <f t="shared" ca="1" si="26"/>
        <v>0</v>
      </c>
      <c r="I132">
        <f t="shared" ca="1" si="26"/>
        <v>0</v>
      </c>
      <c r="J132">
        <f t="shared" ca="1" si="26"/>
        <v>0</v>
      </c>
      <c r="K132">
        <f t="shared" ca="1" si="26"/>
        <v>0</v>
      </c>
      <c r="L132">
        <f t="shared" ca="1" si="26"/>
        <v>0</v>
      </c>
      <c r="M132">
        <f t="shared" ca="1" si="26"/>
        <v>0</v>
      </c>
      <c r="N132">
        <f t="shared" ca="1" si="26"/>
        <v>0</v>
      </c>
      <c r="O132">
        <f t="shared" ca="1" si="26"/>
        <v>0</v>
      </c>
      <c r="P132">
        <f t="shared" ca="1" si="26"/>
        <v>0</v>
      </c>
      <c r="Q132">
        <f t="shared" ca="1" si="26"/>
        <v>0</v>
      </c>
      <c r="R132">
        <f t="shared" ca="1" si="26"/>
        <v>0</v>
      </c>
      <c r="S132">
        <f t="shared" ca="1" si="26"/>
        <v>0</v>
      </c>
      <c r="T132">
        <f t="shared" ca="1" si="26"/>
        <v>0</v>
      </c>
      <c r="U132">
        <f t="shared" ca="1" si="26"/>
        <v>0</v>
      </c>
      <c r="V132">
        <f t="shared" ca="1" si="26"/>
        <v>0</v>
      </c>
      <c r="W132">
        <f t="shared" ca="1" si="26"/>
        <v>0</v>
      </c>
      <c r="X132">
        <f t="shared" ca="1" si="26"/>
        <v>0</v>
      </c>
      <c r="Y132">
        <f t="shared" ca="1" si="26"/>
        <v>0</v>
      </c>
      <c r="Z132">
        <f t="shared" ca="1" si="26"/>
        <v>0</v>
      </c>
      <c r="AA132">
        <f t="shared" ca="1" si="26"/>
        <v>0</v>
      </c>
      <c r="AB132">
        <f t="shared" ca="1" si="26"/>
        <v>0</v>
      </c>
      <c r="AC132">
        <f t="shared" ca="1" si="26"/>
        <v>0</v>
      </c>
      <c r="AD132">
        <f t="shared" ca="1" si="26"/>
        <v>0</v>
      </c>
      <c r="AE132">
        <f t="shared" ca="1" si="26"/>
        <v>0</v>
      </c>
      <c r="AF132">
        <f t="shared" ca="1" si="26"/>
        <v>0</v>
      </c>
      <c r="AG132">
        <f t="shared" ca="1" si="26"/>
        <v>0</v>
      </c>
      <c r="AH132">
        <f t="shared" ca="1" si="26"/>
        <v>0</v>
      </c>
      <c r="AI132">
        <f t="shared" ca="1" si="26"/>
        <v>0</v>
      </c>
      <c r="AJ132">
        <f t="shared" ca="1" si="26"/>
        <v>0</v>
      </c>
      <c r="AK132">
        <f t="shared" ca="1" si="26"/>
        <v>0</v>
      </c>
      <c r="AL132">
        <f t="shared" ca="1" si="26"/>
        <v>0</v>
      </c>
      <c r="AM132">
        <f t="shared" ca="1" si="26"/>
        <v>0</v>
      </c>
      <c r="AN132">
        <f t="shared" ca="1" si="26"/>
        <v>0</v>
      </c>
      <c r="AO132">
        <f t="shared" ca="1" si="26"/>
        <v>0</v>
      </c>
      <c r="AP132">
        <f t="shared" ca="1" si="26"/>
        <v>0</v>
      </c>
      <c r="AQ132">
        <f t="shared" ca="1" si="26"/>
        <v>0</v>
      </c>
      <c r="AR132">
        <f t="shared" ca="1" si="26"/>
        <v>0</v>
      </c>
      <c r="AS132">
        <f t="shared" ca="1" si="26"/>
        <v>0</v>
      </c>
      <c r="AT132">
        <f t="shared" ca="1" si="26"/>
        <v>0</v>
      </c>
      <c r="AU132">
        <f t="shared" ca="1" si="26"/>
        <v>0</v>
      </c>
      <c r="AV132">
        <f t="shared" ca="1" si="26"/>
        <v>0</v>
      </c>
      <c r="AW132">
        <f t="shared" ca="1" si="26"/>
        <v>0</v>
      </c>
      <c r="AX132">
        <f t="shared" ca="1" si="26"/>
        <v>0</v>
      </c>
      <c r="AY132">
        <f t="shared" ca="1" si="26"/>
        <v>0</v>
      </c>
      <c r="AZ132">
        <f t="shared" ca="1" si="26"/>
        <v>0</v>
      </c>
      <c r="BA132">
        <f t="shared" ca="1" si="26"/>
        <v>0</v>
      </c>
    </row>
    <row r="133" spans="1:101" x14ac:dyDescent="0.25">
      <c r="A133" t="str">
        <f>Setup!A33</f>
        <v>Caseload 14</v>
      </c>
      <c r="B133">
        <f t="shared" ref="B133:BA133" ca="1" si="27">B97+B115</f>
        <v>0</v>
      </c>
      <c r="C133">
        <f t="shared" ca="1" si="27"/>
        <v>0</v>
      </c>
      <c r="D133">
        <f t="shared" ca="1" si="27"/>
        <v>0</v>
      </c>
      <c r="E133">
        <f t="shared" ca="1" si="27"/>
        <v>0</v>
      </c>
      <c r="F133">
        <f t="shared" ca="1" si="27"/>
        <v>0</v>
      </c>
      <c r="G133">
        <f t="shared" ca="1" si="27"/>
        <v>0</v>
      </c>
      <c r="H133">
        <f t="shared" ca="1" si="27"/>
        <v>0</v>
      </c>
      <c r="I133">
        <f t="shared" ca="1" si="27"/>
        <v>0</v>
      </c>
      <c r="J133">
        <f t="shared" ca="1" si="27"/>
        <v>0</v>
      </c>
      <c r="K133">
        <f t="shared" ca="1" si="27"/>
        <v>0</v>
      </c>
      <c r="L133">
        <f t="shared" ca="1" si="27"/>
        <v>0</v>
      </c>
      <c r="M133">
        <f t="shared" ca="1" si="27"/>
        <v>0</v>
      </c>
      <c r="N133">
        <f t="shared" ca="1" si="27"/>
        <v>0</v>
      </c>
      <c r="O133">
        <f t="shared" ca="1" si="27"/>
        <v>0</v>
      </c>
      <c r="P133">
        <f t="shared" ca="1" si="27"/>
        <v>0</v>
      </c>
      <c r="Q133">
        <f t="shared" ca="1" si="27"/>
        <v>0</v>
      </c>
      <c r="R133">
        <f t="shared" ca="1" si="27"/>
        <v>0</v>
      </c>
      <c r="S133">
        <f t="shared" ca="1" si="27"/>
        <v>0</v>
      </c>
      <c r="T133">
        <f t="shared" ca="1" si="27"/>
        <v>0</v>
      </c>
      <c r="U133">
        <f t="shared" ca="1" si="27"/>
        <v>0</v>
      </c>
      <c r="V133">
        <f t="shared" ca="1" si="27"/>
        <v>0</v>
      </c>
      <c r="W133">
        <f t="shared" ca="1" si="27"/>
        <v>0</v>
      </c>
      <c r="X133">
        <f t="shared" ca="1" si="27"/>
        <v>0</v>
      </c>
      <c r="Y133">
        <f t="shared" ca="1" si="27"/>
        <v>0</v>
      </c>
      <c r="Z133">
        <f t="shared" ca="1" si="27"/>
        <v>0</v>
      </c>
      <c r="AA133">
        <f t="shared" ca="1" si="27"/>
        <v>0</v>
      </c>
      <c r="AB133">
        <f t="shared" ca="1" si="27"/>
        <v>0</v>
      </c>
      <c r="AC133">
        <f t="shared" ca="1" si="27"/>
        <v>0</v>
      </c>
      <c r="AD133">
        <f t="shared" ca="1" si="27"/>
        <v>0</v>
      </c>
      <c r="AE133">
        <f t="shared" ca="1" si="27"/>
        <v>0</v>
      </c>
      <c r="AF133">
        <f t="shared" ca="1" si="27"/>
        <v>0</v>
      </c>
      <c r="AG133">
        <f t="shared" ca="1" si="27"/>
        <v>0</v>
      </c>
      <c r="AH133">
        <f t="shared" ca="1" si="27"/>
        <v>0</v>
      </c>
      <c r="AI133">
        <f t="shared" ca="1" si="27"/>
        <v>0</v>
      </c>
      <c r="AJ133">
        <f t="shared" ca="1" si="27"/>
        <v>0</v>
      </c>
      <c r="AK133">
        <f t="shared" ca="1" si="27"/>
        <v>0</v>
      </c>
      <c r="AL133">
        <f t="shared" ca="1" si="27"/>
        <v>0</v>
      </c>
      <c r="AM133">
        <f t="shared" ca="1" si="27"/>
        <v>0</v>
      </c>
      <c r="AN133">
        <f t="shared" ca="1" si="27"/>
        <v>0</v>
      </c>
      <c r="AO133">
        <f t="shared" ca="1" si="27"/>
        <v>0</v>
      </c>
      <c r="AP133">
        <f t="shared" ca="1" si="27"/>
        <v>0</v>
      </c>
      <c r="AQ133">
        <f t="shared" ca="1" si="27"/>
        <v>0</v>
      </c>
      <c r="AR133">
        <f t="shared" ca="1" si="27"/>
        <v>0</v>
      </c>
      <c r="AS133">
        <f t="shared" ca="1" si="27"/>
        <v>0</v>
      </c>
      <c r="AT133">
        <f t="shared" ca="1" si="27"/>
        <v>0</v>
      </c>
      <c r="AU133">
        <f t="shared" ca="1" si="27"/>
        <v>0</v>
      </c>
      <c r="AV133">
        <f t="shared" ca="1" si="27"/>
        <v>0</v>
      </c>
      <c r="AW133">
        <f t="shared" ca="1" si="27"/>
        <v>0</v>
      </c>
      <c r="AX133">
        <f t="shared" ca="1" si="27"/>
        <v>0</v>
      </c>
      <c r="AY133">
        <f t="shared" ca="1" si="27"/>
        <v>0</v>
      </c>
      <c r="AZ133">
        <f t="shared" ca="1" si="27"/>
        <v>0</v>
      </c>
      <c r="BA133">
        <f t="shared" ca="1" si="27"/>
        <v>0</v>
      </c>
    </row>
    <row r="134" spans="1:101" x14ac:dyDescent="0.25">
      <c r="A134" t="str">
        <f>Setup!A34</f>
        <v>Caseload 15</v>
      </c>
      <c r="B134">
        <f t="shared" ref="B134:BA134" ca="1" si="28">B98+B116</f>
        <v>0</v>
      </c>
      <c r="C134">
        <f t="shared" ca="1" si="28"/>
        <v>0</v>
      </c>
      <c r="D134">
        <f t="shared" ca="1" si="28"/>
        <v>0</v>
      </c>
      <c r="E134">
        <f t="shared" ca="1" si="28"/>
        <v>0</v>
      </c>
      <c r="F134">
        <f t="shared" ca="1" si="28"/>
        <v>0</v>
      </c>
      <c r="G134">
        <f t="shared" ca="1" si="28"/>
        <v>0</v>
      </c>
      <c r="H134">
        <f t="shared" ca="1" si="28"/>
        <v>0</v>
      </c>
      <c r="I134">
        <f t="shared" ca="1" si="28"/>
        <v>0</v>
      </c>
      <c r="J134">
        <f t="shared" ca="1" si="28"/>
        <v>0</v>
      </c>
      <c r="K134">
        <f t="shared" ca="1" si="28"/>
        <v>0</v>
      </c>
      <c r="L134">
        <f t="shared" ca="1" si="28"/>
        <v>0</v>
      </c>
      <c r="M134">
        <f t="shared" ca="1" si="28"/>
        <v>0</v>
      </c>
      <c r="N134">
        <f t="shared" ca="1" si="28"/>
        <v>0</v>
      </c>
      <c r="O134">
        <f t="shared" ca="1" si="28"/>
        <v>0</v>
      </c>
      <c r="P134">
        <f t="shared" ca="1" si="28"/>
        <v>0</v>
      </c>
      <c r="Q134">
        <f t="shared" ca="1" si="28"/>
        <v>0</v>
      </c>
      <c r="R134">
        <f t="shared" ca="1" si="28"/>
        <v>0</v>
      </c>
      <c r="S134">
        <f t="shared" ca="1" si="28"/>
        <v>0</v>
      </c>
      <c r="T134">
        <f t="shared" ca="1" si="28"/>
        <v>0</v>
      </c>
      <c r="U134">
        <f t="shared" ca="1" si="28"/>
        <v>0</v>
      </c>
      <c r="V134">
        <f t="shared" ca="1" si="28"/>
        <v>0</v>
      </c>
      <c r="W134">
        <f t="shared" ca="1" si="28"/>
        <v>0</v>
      </c>
      <c r="X134">
        <f t="shared" ca="1" si="28"/>
        <v>0</v>
      </c>
      <c r="Y134">
        <f t="shared" ca="1" si="28"/>
        <v>0</v>
      </c>
      <c r="Z134">
        <f t="shared" ca="1" si="28"/>
        <v>0</v>
      </c>
      <c r="AA134">
        <f t="shared" ca="1" si="28"/>
        <v>0</v>
      </c>
      <c r="AB134">
        <f t="shared" ca="1" si="28"/>
        <v>0</v>
      </c>
      <c r="AC134">
        <f t="shared" ca="1" si="28"/>
        <v>0</v>
      </c>
      <c r="AD134">
        <f t="shared" ca="1" si="28"/>
        <v>0</v>
      </c>
      <c r="AE134">
        <f t="shared" ca="1" si="28"/>
        <v>0</v>
      </c>
      <c r="AF134">
        <f t="shared" ca="1" si="28"/>
        <v>0</v>
      </c>
      <c r="AG134">
        <f t="shared" ca="1" si="28"/>
        <v>0</v>
      </c>
      <c r="AH134">
        <f t="shared" ca="1" si="28"/>
        <v>0</v>
      </c>
      <c r="AI134">
        <f t="shared" ca="1" si="28"/>
        <v>0</v>
      </c>
      <c r="AJ134">
        <f t="shared" ca="1" si="28"/>
        <v>0</v>
      </c>
      <c r="AK134">
        <f t="shared" ca="1" si="28"/>
        <v>0</v>
      </c>
      <c r="AL134">
        <f t="shared" ca="1" si="28"/>
        <v>0</v>
      </c>
      <c r="AM134">
        <f t="shared" ca="1" si="28"/>
        <v>0</v>
      </c>
      <c r="AN134">
        <f t="shared" ca="1" si="28"/>
        <v>0</v>
      </c>
      <c r="AO134">
        <f t="shared" ca="1" si="28"/>
        <v>0</v>
      </c>
      <c r="AP134">
        <f t="shared" ca="1" si="28"/>
        <v>0</v>
      </c>
      <c r="AQ134">
        <f t="shared" ca="1" si="28"/>
        <v>0</v>
      </c>
      <c r="AR134">
        <f t="shared" ca="1" si="28"/>
        <v>0</v>
      </c>
      <c r="AS134">
        <f t="shared" ca="1" si="28"/>
        <v>0</v>
      </c>
      <c r="AT134">
        <f t="shared" ca="1" si="28"/>
        <v>0</v>
      </c>
      <c r="AU134">
        <f t="shared" ca="1" si="28"/>
        <v>0</v>
      </c>
      <c r="AV134">
        <f t="shared" ca="1" si="28"/>
        <v>0</v>
      </c>
      <c r="AW134">
        <f t="shared" ca="1" si="28"/>
        <v>0</v>
      </c>
      <c r="AX134">
        <f t="shared" ca="1" si="28"/>
        <v>0</v>
      </c>
      <c r="AY134">
        <f t="shared" ca="1" si="28"/>
        <v>0</v>
      </c>
      <c r="AZ134">
        <f t="shared" ca="1" si="28"/>
        <v>0</v>
      </c>
      <c r="BA134">
        <f t="shared" ca="1" si="28"/>
        <v>0</v>
      </c>
    </row>
    <row r="135" spans="1:101" x14ac:dyDescent="0.25">
      <c r="A135" t="str">
        <f>'Data Validation (Hide)'!T2</f>
        <v>All Clusters</v>
      </c>
      <c r="B135">
        <f ca="1">SUM(B120:B134)</f>
        <v>0</v>
      </c>
      <c r="C135">
        <f t="shared" ref="C135:BA135" ca="1" si="29">SUM(C120:C134)</f>
        <v>0</v>
      </c>
      <c r="D135">
        <f t="shared" ca="1" si="29"/>
        <v>0</v>
      </c>
      <c r="E135">
        <f t="shared" ca="1" si="29"/>
        <v>0</v>
      </c>
      <c r="F135">
        <f t="shared" ca="1" si="29"/>
        <v>0</v>
      </c>
      <c r="G135">
        <f t="shared" ca="1" si="29"/>
        <v>0</v>
      </c>
      <c r="H135">
        <f t="shared" ca="1" si="29"/>
        <v>0</v>
      </c>
      <c r="I135">
        <f t="shared" ca="1" si="29"/>
        <v>0</v>
      </c>
      <c r="J135">
        <f t="shared" ca="1" si="29"/>
        <v>0</v>
      </c>
      <c r="K135">
        <f t="shared" ca="1" si="29"/>
        <v>0</v>
      </c>
      <c r="L135">
        <f t="shared" ca="1" si="29"/>
        <v>0</v>
      </c>
      <c r="M135">
        <f t="shared" ca="1" si="29"/>
        <v>0</v>
      </c>
      <c r="N135">
        <f t="shared" ca="1" si="29"/>
        <v>0</v>
      </c>
      <c r="O135">
        <f t="shared" ca="1" si="29"/>
        <v>0</v>
      </c>
      <c r="P135">
        <f t="shared" ca="1" si="29"/>
        <v>0</v>
      </c>
      <c r="Q135">
        <f t="shared" ca="1" si="29"/>
        <v>0</v>
      </c>
      <c r="R135">
        <f t="shared" ca="1" si="29"/>
        <v>0</v>
      </c>
      <c r="S135">
        <f t="shared" ca="1" si="29"/>
        <v>0</v>
      </c>
      <c r="T135">
        <f t="shared" ca="1" si="29"/>
        <v>0</v>
      </c>
      <c r="U135">
        <f t="shared" ca="1" si="29"/>
        <v>0</v>
      </c>
      <c r="V135">
        <f t="shared" ca="1" si="29"/>
        <v>0</v>
      </c>
      <c r="W135">
        <f t="shared" ca="1" si="29"/>
        <v>0</v>
      </c>
      <c r="X135">
        <f t="shared" ca="1" si="29"/>
        <v>0</v>
      </c>
      <c r="Y135">
        <f t="shared" ca="1" si="29"/>
        <v>0</v>
      </c>
      <c r="Z135">
        <f t="shared" ca="1" si="29"/>
        <v>0</v>
      </c>
      <c r="AA135">
        <f t="shared" ca="1" si="29"/>
        <v>0</v>
      </c>
      <c r="AB135">
        <f t="shared" ca="1" si="29"/>
        <v>0</v>
      </c>
      <c r="AC135">
        <f t="shared" ca="1" si="29"/>
        <v>0</v>
      </c>
      <c r="AD135">
        <f t="shared" ca="1" si="29"/>
        <v>0</v>
      </c>
      <c r="AE135">
        <f t="shared" ca="1" si="29"/>
        <v>0</v>
      </c>
      <c r="AF135">
        <f t="shared" ca="1" si="29"/>
        <v>0</v>
      </c>
      <c r="AG135">
        <f t="shared" ca="1" si="29"/>
        <v>0</v>
      </c>
      <c r="AH135">
        <f t="shared" ca="1" si="29"/>
        <v>0</v>
      </c>
      <c r="AI135">
        <f t="shared" ca="1" si="29"/>
        <v>0</v>
      </c>
      <c r="AJ135">
        <f t="shared" ca="1" si="29"/>
        <v>0</v>
      </c>
      <c r="AK135">
        <f t="shared" ca="1" si="29"/>
        <v>0</v>
      </c>
      <c r="AL135">
        <f t="shared" ca="1" si="29"/>
        <v>0</v>
      </c>
      <c r="AM135">
        <f t="shared" ca="1" si="29"/>
        <v>0</v>
      </c>
      <c r="AN135">
        <f t="shared" ca="1" si="29"/>
        <v>0</v>
      </c>
      <c r="AO135">
        <f t="shared" ca="1" si="29"/>
        <v>0</v>
      </c>
      <c r="AP135">
        <f t="shared" ca="1" si="29"/>
        <v>0</v>
      </c>
      <c r="AQ135">
        <f t="shared" ca="1" si="29"/>
        <v>0</v>
      </c>
      <c r="AR135">
        <f t="shared" ca="1" si="29"/>
        <v>0</v>
      </c>
      <c r="AS135">
        <f t="shared" ca="1" si="29"/>
        <v>0</v>
      </c>
      <c r="AT135">
        <f t="shared" ca="1" si="29"/>
        <v>0</v>
      </c>
      <c r="AU135">
        <f t="shared" ca="1" si="29"/>
        <v>0</v>
      </c>
      <c r="AV135">
        <f t="shared" ca="1" si="29"/>
        <v>0</v>
      </c>
      <c r="AW135">
        <f t="shared" ca="1" si="29"/>
        <v>0</v>
      </c>
      <c r="AX135">
        <f t="shared" ca="1" si="29"/>
        <v>0</v>
      </c>
      <c r="AY135">
        <f t="shared" ca="1" si="29"/>
        <v>0</v>
      </c>
      <c r="AZ135">
        <f t="shared" ca="1" si="29"/>
        <v>0</v>
      </c>
      <c r="BA135">
        <f t="shared" ca="1" si="29"/>
        <v>0</v>
      </c>
    </row>
    <row r="137" spans="1:101" ht="18.75" x14ac:dyDescent="0.3">
      <c r="A137" s="87" t="s">
        <v>255</v>
      </c>
      <c r="B137" cm="1">
        <f t="array" ref="B137">INDEX(Capacity!$Y$10:$Y$109,COLUMN(A137),1)</f>
        <v>0</v>
      </c>
      <c r="C137" cm="1">
        <f t="array" ref="C137">INDEX(Capacity!$Y$10:$Y$109,COLUMN(B137),1)</f>
        <v>0</v>
      </c>
      <c r="D137" cm="1">
        <f t="array" ref="D137">INDEX(Capacity!$Y$10:$Y$109,COLUMN(C137),1)</f>
        <v>0</v>
      </c>
      <c r="E137" cm="1">
        <f t="array" ref="E137">INDEX(Capacity!$Y$10:$Y$109,COLUMN(D137),1)</f>
        <v>0</v>
      </c>
      <c r="F137" cm="1">
        <f t="array" ref="F137">INDEX(Capacity!$Y$10:$Y$109,COLUMN(E137),1)</f>
        <v>0</v>
      </c>
      <c r="G137" cm="1">
        <f t="array" ref="G137">INDEX(Capacity!$Y$10:$Y$109,COLUMN(F137),1)</f>
        <v>0</v>
      </c>
      <c r="H137" cm="1">
        <f t="array" ref="H137">INDEX(Capacity!$Y$10:$Y$109,COLUMN(G137),1)</f>
        <v>0</v>
      </c>
      <c r="I137" cm="1">
        <f t="array" ref="I137">INDEX(Capacity!$Y$10:$Y$109,COLUMN(H137),1)</f>
        <v>0</v>
      </c>
      <c r="J137" cm="1">
        <f t="array" ref="J137">INDEX(Capacity!$Y$10:$Y$109,COLUMN(I137),1)</f>
        <v>0</v>
      </c>
      <c r="K137" cm="1">
        <f t="array" ref="K137">INDEX(Capacity!$Y$10:$Y$109,COLUMN(J137),1)</f>
        <v>0</v>
      </c>
      <c r="L137" cm="1">
        <f t="array" ref="L137">INDEX(Capacity!$Y$10:$Y$109,COLUMN(K137),1)</f>
        <v>0</v>
      </c>
      <c r="M137" cm="1">
        <f t="array" ref="M137">INDEX(Capacity!$Y$10:$Y$109,COLUMN(L137),1)</f>
        <v>0</v>
      </c>
      <c r="N137" cm="1">
        <f t="array" ref="N137">INDEX(Capacity!$Y$10:$Y$109,COLUMN(M137),1)</f>
        <v>0</v>
      </c>
      <c r="O137" cm="1">
        <f t="array" ref="O137">INDEX(Capacity!$Y$10:$Y$109,COLUMN(N137),1)</f>
        <v>0</v>
      </c>
      <c r="P137" cm="1">
        <f t="array" ref="P137">INDEX(Capacity!$Y$10:$Y$109,COLUMN(O137),1)</f>
        <v>0</v>
      </c>
      <c r="Q137" cm="1">
        <f t="array" ref="Q137">INDEX(Capacity!$Y$10:$Y$109,COLUMN(P137),1)</f>
        <v>0</v>
      </c>
      <c r="R137" cm="1">
        <f t="array" ref="R137">INDEX(Capacity!$Y$10:$Y$109,COLUMN(Q137),1)</f>
        <v>0</v>
      </c>
      <c r="S137" cm="1">
        <f t="array" ref="S137">INDEX(Capacity!$Y$10:$Y$109,COLUMN(R137),1)</f>
        <v>0</v>
      </c>
      <c r="T137" cm="1">
        <f t="array" ref="T137">INDEX(Capacity!$Y$10:$Y$109,COLUMN(S137),1)</f>
        <v>0</v>
      </c>
      <c r="U137" cm="1">
        <f t="array" ref="U137">INDEX(Capacity!$Y$10:$Y$109,COLUMN(T137),1)</f>
        <v>0</v>
      </c>
      <c r="V137" cm="1">
        <f t="array" ref="V137">INDEX(Capacity!$Y$10:$Y$109,COLUMN(U137),1)</f>
        <v>0</v>
      </c>
      <c r="W137" cm="1">
        <f t="array" ref="W137">INDEX(Capacity!$Y$10:$Y$109,COLUMN(V137),1)</f>
        <v>0</v>
      </c>
      <c r="X137" cm="1">
        <f t="array" ref="X137">INDEX(Capacity!$Y$10:$Y$109,COLUMN(W137),1)</f>
        <v>0</v>
      </c>
      <c r="Y137" cm="1">
        <f t="array" ref="Y137">INDEX(Capacity!$Y$10:$Y$109,COLUMN(X137),1)</f>
        <v>0</v>
      </c>
      <c r="Z137" cm="1">
        <f t="array" ref="Z137">INDEX(Capacity!$Y$10:$Y$109,COLUMN(Y137),1)</f>
        <v>0</v>
      </c>
      <c r="AA137" cm="1">
        <f t="array" ref="AA137">INDEX(Capacity!$Y$10:$Y$109,COLUMN(Z137),1)</f>
        <v>0</v>
      </c>
      <c r="AB137" cm="1">
        <f t="array" ref="AB137">INDEX(Capacity!$Y$10:$Y$109,COLUMN(AA137),1)</f>
        <v>0</v>
      </c>
      <c r="AC137" cm="1">
        <f t="array" ref="AC137">INDEX(Capacity!$Y$10:$Y$109,COLUMN(AB137),1)</f>
        <v>0</v>
      </c>
      <c r="AD137" cm="1">
        <f t="array" ref="AD137">INDEX(Capacity!$Y$10:$Y$109,COLUMN(AC137),1)</f>
        <v>0</v>
      </c>
      <c r="AE137" cm="1">
        <f t="array" ref="AE137">INDEX(Capacity!$Y$10:$Y$109,COLUMN(AD137),1)</f>
        <v>0</v>
      </c>
      <c r="AF137" cm="1">
        <f t="array" ref="AF137">INDEX(Capacity!$Y$10:$Y$109,COLUMN(AE137),1)</f>
        <v>0</v>
      </c>
      <c r="AG137" cm="1">
        <f t="array" ref="AG137">INDEX(Capacity!$Y$10:$Y$109,COLUMN(AF137),1)</f>
        <v>0</v>
      </c>
      <c r="AH137" cm="1">
        <f t="array" ref="AH137">INDEX(Capacity!$Y$10:$Y$109,COLUMN(AG137),1)</f>
        <v>0</v>
      </c>
      <c r="AI137" cm="1">
        <f t="array" ref="AI137">INDEX(Capacity!$Y$10:$Y$109,COLUMN(AH137),1)</f>
        <v>0</v>
      </c>
      <c r="AJ137" cm="1">
        <f t="array" ref="AJ137">INDEX(Capacity!$Y$10:$Y$109,COLUMN(AI137),1)</f>
        <v>0</v>
      </c>
      <c r="AK137" cm="1">
        <f t="array" ref="AK137">INDEX(Capacity!$Y$10:$Y$109,COLUMN(AJ137),1)</f>
        <v>0</v>
      </c>
      <c r="AL137" cm="1">
        <f t="array" ref="AL137">INDEX(Capacity!$Y$10:$Y$109,COLUMN(AK137),1)</f>
        <v>0</v>
      </c>
      <c r="AM137" cm="1">
        <f t="array" ref="AM137">INDEX(Capacity!$Y$10:$Y$109,COLUMN(AL137),1)</f>
        <v>0</v>
      </c>
      <c r="AN137" cm="1">
        <f t="array" ref="AN137">INDEX(Capacity!$Y$10:$Y$109,COLUMN(AM137),1)</f>
        <v>0</v>
      </c>
      <c r="AO137" cm="1">
        <f t="array" ref="AO137">INDEX(Capacity!$Y$10:$Y$109,COLUMN(AN137),1)</f>
        <v>0</v>
      </c>
      <c r="AP137" cm="1">
        <f t="array" ref="AP137">INDEX(Capacity!$Y$10:$Y$109,COLUMN(AO137),1)</f>
        <v>0</v>
      </c>
      <c r="AQ137" cm="1">
        <f t="array" ref="AQ137">INDEX(Capacity!$Y$10:$Y$109,COLUMN(AP137),1)</f>
        <v>0</v>
      </c>
      <c r="AR137" cm="1">
        <f t="array" ref="AR137">INDEX(Capacity!$Y$10:$Y$109,COLUMN(AQ137),1)</f>
        <v>0</v>
      </c>
      <c r="AS137" cm="1">
        <f t="array" ref="AS137">INDEX(Capacity!$Y$10:$Y$109,COLUMN(AR137),1)</f>
        <v>0</v>
      </c>
      <c r="AT137" cm="1">
        <f t="array" ref="AT137">INDEX(Capacity!$Y$10:$Y$109,COLUMN(AS137),1)</f>
        <v>0</v>
      </c>
      <c r="AU137" cm="1">
        <f t="array" ref="AU137">INDEX(Capacity!$Y$10:$Y$109,COLUMN(AT137),1)</f>
        <v>0</v>
      </c>
      <c r="AV137" cm="1">
        <f t="array" ref="AV137">INDEX(Capacity!$Y$10:$Y$109,COLUMN(AU137),1)</f>
        <v>0</v>
      </c>
      <c r="AW137" cm="1">
        <f t="array" ref="AW137">INDEX(Capacity!$Y$10:$Y$109,COLUMN(AV137),1)</f>
        <v>0</v>
      </c>
      <c r="AX137" cm="1">
        <f t="array" ref="AX137">INDEX(Capacity!$Y$10:$Y$109,COLUMN(AW137),1)</f>
        <v>0</v>
      </c>
      <c r="AY137" cm="1">
        <f t="array" ref="AY137">INDEX(Capacity!$Y$10:$Y$109,COLUMN(AX137),1)</f>
        <v>0</v>
      </c>
      <c r="AZ137" cm="1">
        <f t="array" ref="AZ137">INDEX(Capacity!$Y$10:$Y$109,COLUMN(AY137),1)</f>
        <v>0</v>
      </c>
      <c r="BA137" cm="1">
        <f t="array" ref="BA137">INDEX(Capacity!$Y$10:$Y$109,COLUMN(AZ137),1)</f>
        <v>0</v>
      </c>
      <c r="BB137" cm="1">
        <f t="array" ref="BB137">INDEX(Capacity!$Y$10:$Y$109,COLUMN(BA137),1)</f>
        <v>0</v>
      </c>
      <c r="BC137" cm="1">
        <f t="array" ref="BC137">INDEX(Capacity!$Y$10:$Y$109,COLUMN(BB137),1)</f>
        <v>0</v>
      </c>
      <c r="BD137" cm="1">
        <f t="array" ref="BD137">INDEX(Capacity!$Y$10:$Y$109,COLUMN(BC137),1)</f>
        <v>0</v>
      </c>
      <c r="BE137" cm="1">
        <f t="array" ref="BE137">INDEX(Capacity!$Y$10:$Y$109,COLUMN(BD137),1)</f>
        <v>0</v>
      </c>
      <c r="BF137" cm="1">
        <f t="array" ref="BF137">INDEX(Capacity!$Y$10:$Y$109,COLUMN(BE137),1)</f>
        <v>0</v>
      </c>
      <c r="BG137" cm="1">
        <f t="array" ref="BG137">INDEX(Capacity!$Y$10:$Y$109,COLUMN(BF137),1)</f>
        <v>0</v>
      </c>
      <c r="BH137" cm="1">
        <f t="array" ref="BH137">INDEX(Capacity!$Y$10:$Y$109,COLUMN(BG137),1)</f>
        <v>0</v>
      </c>
      <c r="BI137" cm="1">
        <f t="array" ref="BI137">INDEX(Capacity!$Y$10:$Y$109,COLUMN(BH137),1)</f>
        <v>0</v>
      </c>
      <c r="BJ137" cm="1">
        <f t="array" ref="BJ137">INDEX(Capacity!$Y$10:$Y$109,COLUMN(BI137),1)</f>
        <v>0</v>
      </c>
      <c r="BK137" cm="1">
        <f t="array" ref="BK137">INDEX(Capacity!$Y$10:$Y$109,COLUMN(BJ137),1)</f>
        <v>0</v>
      </c>
      <c r="BL137" cm="1">
        <f t="array" ref="BL137">INDEX(Capacity!$Y$10:$Y$109,COLUMN(BK137),1)</f>
        <v>0</v>
      </c>
      <c r="BM137" cm="1">
        <f t="array" ref="BM137">INDEX(Capacity!$Y$10:$Y$109,COLUMN(BL137),1)</f>
        <v>0</v>
      </c>
      <c r="BN137" cm="1">
        <f t="array" ref="BN137">INDEX(Capacity!$Y$10:$Y$109,COLUMN(BM137),1)</f>
        <v>0</v>
      </c>
      <c r="BO137" cm="1">
        <f t="array" ref="BO137">INDEX(Capacity!$Y$10:$Y$109,COLUMN(BN137),1)</f>
        <v>0</v>
      </c>
      <c r="BP137" cm="1">
        <f t="array" ref="BP137">INDEX(Capacity!$Y$10:$Y$109,COLUMN(BO137),1)</f>
        <v>0</v>
      </c>
      <c r="BQ137" cm="1">
        <f t="array" ref="BQ137">INDEX(Capacity!$Y$10:$Y$109,COLUMN(BP137),1)</f>
        <v>0</v>
      </c>
      <c r="BR137" cm="1">
        <f t="array" ref="BR137">INDEX(Capacity!$Y$10:$Y$109,COLUMN(BQ137),1)</f>
        <v>0</v>
      </c>
      <c r="BS137" cm="1">
        <f t="array" ref="BS137">INDEX(Capacity!$Y$10:$Y$109,COLUMN(BR137),1)</f>
        <v>0</v>
      </c>
      <c r="BT137" cm="1">
        <f t="array" ref="BT137">INDEX(Capacity!$Y$10:$Y$109,COLUMN(BS137),1)</f>
        <v>0</v>
      </c>
      <c r="BU137" cm="1">
        <f t="array" ref="BU137">INDEX(Capacity!$Y$10:$Y$109,COLUMN(BT137),1)</f>
        <v>0</v>
      </c>
      <c r="BV137" cm="1">
        <f t="array" ref="BV137">INDEX(Capacity!$Y$10:$Y$109,COLUMN(BU137),1)</f>
        <v>0</v>
      </c>
      <c r="BW137" cm="1">
        <f t="array" ref="BW137">INDEX(Capacity!$Y$10:$Y$109,COLUMN(BV137),1)</f>
        <v>0</v>
      </c>
      <c r="BX137" cm="1">
        <f t="array" ref="BX137">INDEX(Capacity!$Y$10:$Y$109,COLUMN(BW137),1)</f>
        <v>0</v>
      </c>
      <c r="BY137" cm="1">
        <f t="array" ref="BY137">INDEX(Capacity!$Y$10:$Y$109,COLUMN(BX137),1)</f>
        <v>0</v>
      </c>
      <c r="BZ137" cm="1">
        <f t="array" ref="BZ137">INDEX(Capacity!$Y$10:$Y$109,COLUMN(BY137),1)</f>
        <v>0</v>
      </c>
      <c r="CA137" cm="1">
        <f t="array" ref="CA137">INDEX(Capacity!$Y$10:$Y$109,COLUMN(BZ137),1)</f>
        <v>0</v>
      </c>
      <c r="CB137" cm="1">
        <f t="array" ref="CB137">INDEX(Capacity!$Y$10:$Y$109,COLUMN(CA137),1)</f>
        <v>0</v>
      </c>
      <c r="CC137" cm="1">
        <f t="array" ref="CC137">INDEX(Capacity!$Y$10:$Y$109,COLUMN(CB137),1)</f>
        <v>0</v>
      </c>
      <c r="CD137" cm="1">
        <f t="array" ref="CD137">INDEX(Capacity!$Y$10:$Y$109,COLUMN(CC137),1)</f>
        <v>0</v>
      </c>
      <c r="CE137" cm="1">
        <f t="array" ref="CE137">INDEX(Capacity!$Y$10:$Y$109,COLUMN(CD137),1)</f>
        <v>0</v>
      </c>
      <c r="CF137" cm="1">
        <f t="array" ref="CF137">INDEX(Capacity!$Y$10:$Y$109,COLUMN(CE137),1)</f>
        <v>0</v>
      </c>
      <c r="CG137" cm="1">
        <f t="array" ref="CG137">INDEX(Capacity!$Y$10:$Y$109,COLUMN(CF137),1)</f>
        <v>0</v>
      </c>
      <c r="CH137" cm="1">
        <f t="array" ref="CH137">INDEX(Capacity!$Y$10:$Y$109,COLUMN(CG137),1)</f>
        <v>0</v>
      </c>
      <c r="CI137" cm="1">
        <f t="array" ref="CI137">INDEX(Capacity!$Y$10:$Y$109,COLUMN(CH137),1)</f>
        <v>0</v>
      </c>
      <c r="CJ137" cm="1">
        <f t="array" ref="CJ137">INDEX(Capacity!$Y$10:$Y$109,COLUMN(CI137),1)</f>
        <v>0</v>
      </c>
      <c r="CK137" cm="1">
        <f t="array" ref="CK137">INDEX(Capacity!$Y$10:$Y$109,COLUMN(CJ137),1)</f>
        <v>0</v>
      </c>
      <c r="CL137" cm="1">
        <f t="array" ref="CL137">INDEX(Capacity!$Y$10:$Y$109,COLUMN(CK137),1)</f>
        <v>0</v>
      </c>
      <c r="CM137" cm="1">
        <f t="array" ref="CM137">INDEX(Capacity!$Y$10:$Y$109,COLUMN(CL137),1)</f>
        <v>0</v>
      </c>
      <c r="CN137" cm="1">
        <f t="array" ref="CN137">INDEX(Capacity!$Y$10:$Y$109,COLUMN(CM137),1)</f>
        <v>0</v>
      </c>
      <c r="CO137" cm="1">
        <f t="array" ref="CO137">INDEX(Capacity!$Y$10:$Y$109,COLUMN(CN137),1)</f>
        <v>0</v>
      </c>
      <c r="CP137" cm="1">
        <f t="array" ref="CP137">INDEX(Capacity!$Y$10:$Y$109,COLUMN(CO137),1)</f>
        <v>0</v>
      </c>
      <c r="CQ137" cm="1">
        <f t="array" ref="CQ137">INDEX(Capacity!$Y$10:$Y$109,COLUMN(CP137),1)</f>
        <v>0</v>
      </c>
      <c r="CR137" cm="1">
        <f t="array" ref="CR137">INDEX(Capacity!$Y$10:$Y$109,COLUMN(CQ137),1)</f>
        <v>0</v>
      </c>
      <c r="CS137" cm="1">
        <f t="array" ref="CS137">INDEX(Capacity!$Y$10:$Y$109,COLUMN(CR137),1)</f>
        <v>0</v>
      </c>
      <c r="CT137" cm="1">
        <f t="array" ref="CT137">INDEX(Capacity!$Y$10:$Y$109,COLUMN(CS137),1)</f>
        <v>0</v>
      </c>
      <c r="CU137" cm="1">
        <f t="array" ref="CU137">INDEX(Capacity!$Y$10:$Y$109,COLUMN(CT137),1)</f>
        <v>0</v>
      </c>
      <c r="CV137" cm="1">
        <f t="array" ref="CV137">INDEX(Capacity!$Y$10:$Y$109,COLUMN(CU137),1)</f>
        <v>0</v>
      </c>
      <c r="CW137" cm="1">
        <f t="array" ref="CW137">INDEX(Capacity!$Y$10:$Y$109,COLUMN(CV137),1)</f>
        <v>0</v>
      </c>
    </row>
    <row r="138" spans="1:101" x14ac:dyDescent="0.25">
      <c r="A138" t="s">
        <v>157</v>
      </c>
      <c r="B138" cm="1">
        <f t="array" ref="B138">INDEX(Capacity!$AP$10:$AP$109,COLUMN(A137),1)</f>
        <v>0</v>
      </c>
      <c r="C138" cm="1">
        <f t="array" ref="C138">INDEX(Capacity!$AP$10:$AP$109,COLUMN(B137),1)</f>
        <v>0</v>
      </c>
      <c r="D138" cm="1">
        <f t="array" ref="D138">INDEX(Capacity!$AP$10:$AP$109,COLUMN(C137),1)</f>
        <v>0</v>
      </c>
      <c r="E138" cm="1">
        <f t="array" ref="E138">INDEX(Capacity!$AP$10:$AP$109,COLUMN(D137),1)</f>
        <v>0</v>
      </c>
      <c r="F138" cm="1">
        <f t="array" ref="F138">INDEX(Capacity!$AP$10:$AP$109,COLUMN(E137),1)</f>
        <v>0</v>
      </c>
      <c r="G138" cm="1">
        <f t="array" ref="G138">INDEX(Capacity!$AP$10:$AP$109,COLUMN(F137),1)</f>
        <v>0</v>
      </c>
      <c r="H138" cm="1">
        <f t="array" ref="H138">INDEX(Capacity!$AP$10:$AP$109,COLUMN(G137),1)</f>
        <v>0</v>
      </c>
      <c r="I138" cm="1">
        <f t="array" ref="I138">INDEX(Capacity!$AP$10:$AP$109,COLUMN(H137),1)</f>
        <v>0</v>
      </c>
      <c r="J138" cm="1">
        <f t="array" ref="J138">INDEX(Capacity!$AP$10:$AP$109,COLUMN(I137),1)</f>
        <v>0</v>
      </c>
      <c r="K138" cm="1">
        <f t="array" ref="K138">INDEX(Capacity!$AP$10:$AP$109,COLUMN(J137),1)</f>
        <v>0</v>
      </c>
      <c r="L138" cm="1">
        <f t="array" ref="L138">INDEX(Capacity!$AP$10:$AP$109,COLUMN(K137),1)</f>
        <v>0</v>
      </c>
      <c r="M138" cm="1">
        <f t="array" ref="M138">INDEX(Capacity!$AP$10:$AP$109,COLUMN(L137),1)</f>
        <v>0</v>
      </c>
      <c r="N138" cm="1">
        <f t="array" ref="N138">INDEX(Capacity!$AP$10:$AP$109,COLUMN(M137),1)</f>
        <v>0</v>
      </c>
      <c r="O138" cm="1">
        <f t="array" ref="O138">INDEX(Capacity!$AP$10:$AP$109,COLUMN(N137),1)</f>
        <v>0</v>
      </c>
      <c r="P138" cm="1">
        <f t="array" ref="P138">INDEX(Capacity!$AP$10:$AP$109,COLUMN(O137),1)</f>
        <v>0</v>
      </c>
      <c r="Q138" cm="1">
        <f t="array" ref="Q138">INDEX(Capacity!$AP$10:$AP$109,COLUMN(P137),1)</f>
        <v>0</v>
      </c>
      <c r="R138" cm="1">
        <f t="array" ref="R138">INDEX(Capacity!$AP$10:$AP$109,COLUMN(Q137),1)</f>
        <v>0</v>
      </c>
      <c r="S138" cm="1">
        <f t="array" ref="S138">INDEX(Capacity!$AP$10:$AP$109,COLUMN(R137),1)</f>
        <v>0</v>
      </c>
      <c r="T138" cm="1">
        <f t="array" ref="T138">INDEX(Capacity!$AP$10:$AP$109,COLUMN(S137),1)</f>
        <v>0</v>
      </c>
      <c r="U138" cm="1">
        <f t="array" ref="U138">INDEX(Capacity!$AP$10:$AP$109,COLUMN(T137),1)</f>
        <v>0</v>
      </c>
      <c r="V138" cm="1">
        <f t="array" ref="V138">INDEX(Capacity!$AP$10:$AP$109,COLUMN(U137),1)</f>
        <v>0</v>
      </c>
      <c r="W138" cm="1">
        <f t="array" ref="W138">INDEX(Capacity!$AP$10:$AP$109,COLUMN(V137),1)</f>
        <v>0</v>
      </c>
      <c r="X138" cm="1">
        <f t="array" ref="X138">INDEX(Capacity!$AP$10:$AP$109,COLUMN(W137),1)</f>
        <v>0</v>
      </c>
      <c r="Y138" cm="1">
        <f t="array" ref="Y138">INDEX(Capacity!$AP$10:$AP$109,COLUMN(X137),1)</f>
        <v>0</v>
      </c>
      <c r="Z138" cm="1">
        <f t="array" ref="Z138">INDEX(Capacity!$AP$10:$AP$109,COLUMN(Y137),1)</f>
        <v>0</v>
      </c>
      <c r="AA138" cm="1">
        <f t="array" ref="AA138">INDEX(Capacity!$AP$10:$AP$109,COLUMN(Z137),1)</f>
        <v>0</v>
      </c>
      <c r="AB138" cm="1">
        <f t="array" ref="AB138">INDEX(Capacity!$AP$10:$AP$109,COLUMN(AA137),1)</f>
        <v>0</v>
      </c>
      <c r="AC138" cm="1">
        <f t="array" ref="AC138">INDEX(Capacity!$AP$10:$AP$109,COLUMN(AB137),1)</f>
        <v>0</v>
      </c>
      <c r="AD138" cm="1">
        <f t="array" ref="AD138">INDEX(Capacity!$AP$10:$AP$109,COLUMN(AC137),1)</f>
        <v>0</v>
      </c>
      <c r="AE138" cm="1">
        <f t="array" ref="AE138">INDEX(Capacity!$AP$10:$AP$109,COLUMN(AD137),1)</f>
        <v>0</v>
      </c>
      <c r="AF138" cm="1">
        <f t="array" ref="AF138">INDEX(Capacity!$AP$10:$AP$109,COLUMN(AE137),1)</f>
        <v>0</v>
      </c>
      <c r="AG138" cm="1">
        <f t="array" ref="AG138">INDEX(Capacity!$AP$10:$AP$109,COLUMN(AF137),1)</f>
        <v>0</v>
      </c>
      <c r="AH138" cm="1">
        <f t="array" ref="AH138">INDEX(Capacity!$AP$10:$AP$109,COLUMN(AG137),1)</f>
        <v>0</v>
      </c>
      <c r="AI138" cm="1">
        <f t="array" ref="AI138">INDEX(Capacity!$AP$10:$AP$109,COLUMN(AH137),1)</f>
        <v>0</v>
      </c>
      <c r="AJ138" cm="1">
        <f t="array" ref="AJ138">INDEX(Capacity!$AP$10:$AP$109,COLUMN(AI137),1)</f>
        <v>0</v>
      </c>
      <c r="AK138" cm="1">
        <f t="array" ref="AK138">INDEX(Capacity!$AP$10:$AP$109,COLUMN(AJ137),1)</f>
        <v>0</v>
      </c>
      <c r="AL138" cm="1">
        <f t="array" ref="AL138">INDEX(Capacity!$AP$10:$AP$109,COLUMN(AK137),1)</f>
        <v>0</v>
      </c>
      <c r="AM138" cm="1">
        <f t="array" ref="AM138">INDEX(Capacity!$AP$10:$AP$109,COLUMN(AL137),1)</f>
        <v>0</v>
      </c>
      <c r="AN138" cm="1">
        <f t="array" ref="AN138">INDEX(Capacity!$AP$10:$AP$109,COLUMN(AM137),1)</f>
        <v>0</v>
      </c>
      <c r="AO138" cm="1">
        <f t="array" ref="AO138">INDEX(Capacity!$AP$10:$AP$109,COLUMN(AN137),1)</f>
        <v>0</v>
      </c>
      <c r="AP138" cm="1">
        <f t="array" ref="AP138">INDEX(Capacity!$AP$10:$AP$109,COLUMN(AO137),1)</f>
        <v>0</v>
      </c>
      <c r="AQ138" cm="1">
        <f t="array" ref="AQ138">INDEX(Capacity!$AP$10:$AP$109,COLUMN(AP137),1)</f>
        <v>0</v>
      </c>
      <c r="AR138" cm="1">
        <f t="array" ref="AR138">INDEX(Capacity!$AP$10:$AP$109,COLUMN(AQ137),1)</f>
        <v>0</v>
      </c>
      <c r="AS138" cm="1">
        <f t="array" ref="AS138">INDEX(Capacity!$AP$10:$AP$109,COLUMN(AR137),1)</f>
        <v>0</v>
      </c>
      <c r="AT138" cm="1">
        <f t="array" ref="AT138">INDEX(Capacity!$AP$10:$AP$109,COLUMN(AS137),1)</f>
        <v>0</v>
      </c>
      <c r="AU138" cm="1">
        <f t="array" ref="AU138">INDEX(Capacity!$AP$10:$AP$109,COLUMN(AT137),1)</f>
        <v>0</v>
      </c>
      <c r="AV138" cm="1">
        <f t="array" ref="AV138">INDEX(Capacity!$AP$10:$AP$109,COLUMN(AU137),1)</f>
        <v>0</v>
      </c>
      <c r="AW138" cm="1">
        <f t="array" ref="AW138">INDEX(Capacity!$AP$10:$AP$109,COLUMN(AV137),1)</f>
        <v>0</v>
      </c>
      <c r="AX138" cm="1">
        <f t="array" ref="AX138">INDEX(Capacity!$AP$10:$AP$109,COLUMN(AW137),1)</f>
        <v>0</v>
      </c>
      <c r="AY138" cm="1">
        <f t="array" ref="AY138">INDEX(Capacity!$AP$10:$AP$109,COLUMN(AX137),1)</f>
        <v>0</v>
      </c>
      <c r="AZ138" cm="1">
        <f t="array" ref="AZ138">INDEX(Capacity!$AP$10:$AP$109,COLUMN(AY137),1)</f>
        <v>0</v>
      </c>
      <c r="BA138" cm="1">
        <f t="array" ref="BA138">INDEX(Capacity!$AP$10:$AP$109,COLUMN(AZ137),1)</f>
        <v>0</v>
      </c>
      <c r="BB138" cm="1">
        <f t="array" ref="BB138">INDEX(Capacity!$AP$10:$AP$109,COLUMN(BA137),1)</f>
        <v>0</v>
      </c>
      <c r="BC138" cm="1">
        <f t="array" ref="BC138">INDEX(Capacity!$AP$10:$AP$109,COLUMN(BB137),1)</f>
        <v>0</v>
      </c>
      <c r="BD138" cm="1">
        <f t="array" ref="BD138">INDEX(Capacity!$AP$10:$AP$109,COLUMN(BC137),1)</f>
        <v>0</v>
      </c>
      <c r="BE138" cm="1">
        <f t="array" ref="BE138">INDEX(Capacity!$AP$10:$AP$109,COLUMN(BD137),1)</f>
        <v>0</v>
      </c>
      <c r="BF138" cm="1">
        <f t="array" ref="BF138">INDEX(Capacity!$AP$10:$AP$109,COLUMN(BE137),1)</f>
        <v>0</v>
      </c>
      <c r="BG138" cm="1">
        <f t="array" ref="BG138">INDEX(Capacity!$AP$10:$AP$109,COLUMN(BF137),1)</f>
        <v>0</v>
      </c>
      <c r="BH138" cm="1">
        <f t="array" ref="BH138">INDEX(Capacity!$AP$10:$AP$109,COLUMN(BG137),1)</f>
        <v>0</v>
      </c>
      <c r="BI138" cm="1">
        <f t="array" ref="BI138">INDEX(Capacity!$AP$10:$AP$109,COLUMN(BH137),1)</f>
        <v>0</v>
      </c>
      <c r="BJ138" cm="1">
        <f t="array" ref="BJ138">INDEX(Capacity!$AP$10:$AP$109,COLUMN(BI137),1)</f>
        <v>0</v>
      </c>
      <c r="BK138" cm="1">
        <f t="array" ref="BK138">INDEX(Capacity!$AP$10:$AP$109,COLUMN(BJ137),1)</f>
        <v>0</v>
      </c>
      <c r="BL138" cm="1">
        <f t="array" ref="BL138">INDEX(Capacity!$AP$10:$AP$109,COLUMN(BK137),1)</f>
        <v>0</v>
      </c>
      <c r="BM138" cm="1">
        <f t="array" ref="BM138">INDEX(Capacity!$AP$10:$AP$109,COLUMN(BL137),1)</f>
        <v>0</v>
      </c>
      <c r="BN138" cm="1">
        <f t="array" ref="BN138">INDEX(Capacity!$AP$10:$AP$109,COLUMN(BM137),1)</f>
        <v>0</v>
      </c>
      <c r="BO138" cm="1">
        <f t="array" ref="BO138">INDEX(Capacity!$AP$10:$AP$109,COLUMN(BN137),1)</f>
        <v>0</v>
      </c>
      <c r="BP138" cm="1">
        <f t="array" ref="BP138">INDEX(Capacity!$AP$10:$AP$109,COLUMN(BO137),1)</f>
        <v>0</v>
      </c>
      <c r="BQ138" cm="1">
        <f t="array" ref="BQ138">INDEX(Capacity!$AP$10:$AP$109,COLUMN(BP137),1)</f>
        <v>0</v>
      </c>
      <c r="BR138" cm="1">
        <f t="array" ref="BR138">INDEX(Capacity!$AP$10:$AP$109,COLUMN(BQ137),1)</f>
        <v>0</v>
      </c>
      <c r="BS138" cm="1">
        <f t="array" ref="BS138">INDEX(Capacity!$AP$10:$AP$109,COLUMN(BR137),1)</f>
        <v>0</v>
      </c>
      <c r="BT138" cm="1">
        <f t="array" ref="BT138">INDEX(Capacity!$AP$10:$AP$109,COLUMN(BS137),1)</f>
        <v>0</v>
      </c>
      <c r="BU138" cm="1">
        <f t="array" ref="BU138">INDEX(Capacity!$AP$10:$AP$109,COLUMN(BT137),1)</f>
        <v>0</v>
      </c>
      <c r="BV138" cm="1">
        <f t="array" ref="BV138">INDEX(Capacity!$AP$10:$AP$109,COLUMN(BU137),1)</f>
        <v>0</v>
      </c>
      <c r="BW138" cm="1">
        <f t="array" ref="BW138">INDEX(Capacity!$AP$10:$AP$109,COLUMN(BV137),1)</f>
        <v>0</v>
      </c>
      <c r="BX138" cm="1">
        <f t="array" ref="BX138">INDEX(Capacity!$AP$10:$AP$109,COLUMN(BW137),1)</f>
        <v>0</v>
      </c>
      <c r="BY138" cm="1">
        <f t="array" ref="BY138">INDEX(Capacity!$AP$10:$AP$109,COLUMN(BX137),1)</f>
        <v>0</v>
      </c>
      <c r="BZ138" cm="1">
        <f t="array" ref="BZ138">INDEX(Capacity!$AP$10:$AP$109,COLUMN(BY137),1)</f>
        <v>0</v>
      </c>
      <c r="CA138" cm="1">
        <f t="array" ref="CA138">INDEX(Capacity!$AP$10:$AP$109,COLUMN(BZ137),1)</f>
        <v>0</v>
      </c>
      <c r="CB138" cm="1">
        <f t="array" ref="CB138">INDEX(Capacity!$AP$10:$AP$109,COLUMN(CA137),1)</f>
        <v>0</v>
      </c>
      <c r="CC138" cm="1">
        <f t="array" ref="CC138">INDEX(Capacity!$AP$10:$AP$109,COLUMN(CB137),1)</f>
        <v>0</v>
      </c>
      <c r="CD138" cm="1">
        <f t="array" ref="CD138">INDEX(Capacity!$AP$10:$AP$109,COLUMN(CC137),1)</f>
        <v>0</v>
      </c>
      <c r="CE138" cm="1">
        <f t="array" ref="CE138">INDEX(Capacity!$AP$10:$AP$109,COLUMN(CD137),1)</f>
        <v>0</v>
      </c>
      <c r="CF138" cm="1">
        <f t="array" ref="CF138">INDEX(Capacity!$AP$10:$AP$109,COLUMN(CE137),1)</f>
        <v>0</v>
      </c>
      <c r="CG138" cm="1">
        <f t="array" ref="CG138">INDEX(Capacity!$AP$10:$AP$109,COLUMN(CF137),1)</f>
        <v>0</v>
      </c>
      <c r="CH138" cm="1">
        <f t="array" ref="CH138">INDEX(Capacity!$AP$10:$AP$109,COLUMN(CG137),1)</f>
        <v>0</v>
      </c>
      <c r="CI138" cm="1">
        <f t="array" ref="CI138">INDEX(Capacity!$AP$10:$AP$109,COLUMN(CH137),1)</f>
        <v>0</v>
      </c>
      <c r="CJ138" cm="1">
        <f t="array" ref="CJ138">INDEX(Capacity!$AP$10:$AP$109,COLUMN(CI137),1)</f>
        <v>0</v>
      </c>
      <c r="CK138" cm="1">
        <f t="array" ref="CK138">INDEX(Capacity!$AP$10:$AP$109,COLUMN(CJ137),1)</f>
        <v>0</v>
      </c>
      <c r="CL138" cm="1">
        <f t="array" ref="CL138">INDEX(Capacity!$AP$10:$AP$109,COLUMN(CK137),1)</f>
        <v>0</v>
      </c>
      <c r="CM138" cm="1">
        <f t="array" ref="CM138">INDEX(Capacity!$AP$10:$AP$109,COLUMN(CL137),1)</f>
        <v>0</v>
      </c>
      <c r="CN138" cm="1">
        <f t="array" ref="CN138">INDEX(Capacity!$AP$10:$AP$109,COLUMN(CM137),1)</f>
        <v>0</v>
      </c>
      <c r="CO138" cm="1">
        <f t="array" ref="CO138">INDEX(Capacity!$AP$10:$AP$109,COLUMN(CN137),1)</f>
        <v>0</v>
      </c>
      <c r="CP138" cm="1">
        <f t="array" ref="CP138">INDEX(Capacity!$AP$10:$AP$109,COLUMN(CO137),1)</f>
        <v>0</v>
      </c>
      <c r="CQ138" cm="1">
        <f t="array" ref="CQ138">INDEX(Capacity!$AP$10:$AP$109,COLUMN(CP137),1)</f>
        <v>0</v>
      </c>
      <c r="CR138" cm="1">
        <f t="array" ref="CR138">INDEX(Capacity!$AP$10:$AP$109,COLUMN(CQ137),1)</f>
        <v>0</v>
      </c>
      <c r="CS138" cm="1">
        <f t="array" ref="CS138">INDEX(Capacity!$AP$10:$AP$109,COLUMN(CR137),1)</f>
        <v>0</v>
      </c>
      <c r="CT138" cm="1">
        <f t="array" ref="CT138">INDEX(Capacity!$AP$10:$AP$109,COLUMN(CS137),1)</f>
        <v>0</v>
      </c>
      <c r="CU138" cm="1">
        <f t="array" ref="CU138">INDEX(Capacity!$AP$10:$AP$109,COLUMN(CT137),1)</f>
        <v>0</v>
      </c>
      <c r="CV138" cm="1">
        <f t="array" ref="CV138">INDEX(Capacity!$AP$10:$AP$109,COLUMN(CU137),1)</f>
        <v>0</v>
      </c>
      <c r="CW138" cm="1">
        <f t="array" ref="CW138">INDEX(Capacity!$AP$10:$AP$109,COLUMN(CV137),1)</f>
        <v>0</v>
      </c>
    </row>
    <row r="139" spans="1:101" x14ac:dyDescent="0.25">
      <c r="A139" t="s">
        <v>84</v>
      </c>
      <c r="B139" cm="1">
        <f t="array" ref="B139">INDEX(Capacity!$AQ$10:$AQ$109,COLUMN(A137),1)</f>
        <v>0</v>
      </c>
      <c r="C139" cm="1">
        <f t="array" ref="C139">INDEX(Capacity!$AQ$10:$AQ$109,COLUMN(B137),1)</f>
        <v>0</v>
      </c>
      <c r="D139" cm="1">
        <f t="array" ref="D139">INDEX(Capacity!$AQ$10:$AQ$109,COLUMN(C137),1)</f>
        <v>0</v>
      </c>
      <c r="E139" cm="1">
        <f t="array" ref="E139">INDEX(Capacity!$AQ$10:$AQ$109,COLUMN(D137),1)</f>
        <v>0</v>
      </c>
      <c r="F139" cm="1">
        <f t="array" ref="F139">INDEX(Capacity!$AQ$10:$AQ$109,COLUMN(E137),1)</f>
        <v>0</v>
      </c>
      <c r="G139" cm="1">
        <f t="array" ref="G139">INDEX(Capacity!$AQ$10:$AQ$109,COLUMN(F137),1)</f>
        <v>0</v>
      </c>
      <c r="H139" cm="1">
        <f t="array" ref="H139">INDEX(Capacity!$AQ$10:$AQ$109,COLUMN(G137),1)</f>
        <v>0</v>
      </c>
      <c r="I139" cm="1">
        <f t="array" ref="I139">INDEX(Capacity!$AQ$10:$AQ$109,COLUMN(H137),1)</f>
        <v>0</v>
      </c>
      <c r="J139" cm="1">
        <f t="array" ref="J139">INDEX(Capacity!$AQ$10:$AQ$109,COLUMN(I137),1)</f>
        <v>0</v>
      </c>
      <c r="K139" cm="1">
        <f t="array" ref="K139">INDEX(Capacity!$AQ$10:$AQ$109,COLUMN(J137),1)</f>
        <v>0</v>
      </c>
      <c r="L139" cm="1">
        <f t="array" ref="L139">INDEX(Capacity!$AQ$10:$AQ$109,COLUMN(K137),1)</f>
        <v>0</v>
      </c>
      <c r="M139" cm="1">
        <f t="array" ref="M139">INDEX(Capacity!$AQ$10:$AQ$109,COLUMN(L137),1)</f>
        <v>0</v>
      </c>
      <c r="N139" cm="1">
        <f t="array" ref="N139">INDEX(Capacity!$AQ$10:$AQ$109,COLUMN(M137),1)</f>
        <v>0</v>
      </c>
      <c r="O139" cm="1">
        <f t="array" ref="O139">INDEX(Capacity!$AQ$10:$AQ$109,COLUMN(N137),1)</f>
        <v>0</v>
      </c>
      <c r="P139" cm="1">
        <f t="array" ref="P139">INDEX(Capacity!$AQ$10:$AQ$109,COLUMN(O137),1)</f>
        <v>0</v>
      </c>
      <c r="Q139" cm="1">
        <f t="array" ref="Q139">INDEX(Capacity!$AQ$10:$AQ$109,COLUMN(P137),1)</f>
        <v>0</v>
      </c>
      <c r="R139" cm="1">
        <f t="array" ref="R139">INDEX(Capacity!$AQ$10:$AQ$109,COLUMN(Q137),1)</f>
        <v>0</v>
      </c>
      <c r="S139" cm="1">
        <f t="array" ref="S139">INDEX(Capacity!$AQ$10:$AQ$109,COLUMN(R137),1)</f>
        <v>0</v>
      </c>
      <c r="T139" cm="1">
        <f t="array" ref="T139">INDEX(Capacity!$AQ$10:$AQ$109,COLUMN(S137),1)</f>
        <v>0</v>
      </c>
      <c r="U139" cm="1">
        <f t="array" ref="U139">INDEX(Capacity!$AQ$10:$AQ$109,COLUMN(T137),1)</f>
        <v>0</v>
      </c>
      <c r="V139" cm="1">
        <f t="array" ref="V139">INDEX(Capacity!$AQ$10:$AQ$109,COLUMN(U137),1)</f>
        <v>0</v>
      </c>
      <c r="W139" cm="1">
        <f t="array" ref="W139">INDEX(Capacity!$AQ$10:$AQ$109,COLUMN(V137),1)</f>
        <v>0</v>
      </c>
      <c r="X139" cm="1">
        <f t="array" ref="X139">INDEX(Capacity!$AQ$10:$AQ$109,COLUMN(W137),1)</f>
        <v>0</v>
      </c>
      <c r="Y139" cm="1">
        <f t="array" ref="Y139">INDEX(Capacity!$AQ$10:$AQ$109,COLUMN(X137),1)</f>
        <v>0</v>
      </c>
      <c r="Z139" cm="1">
        <f t="array" ref="Z139">INDEX(Capacity!$AQ$10:$AQ$109,COLUMN(Y137),1)</f>
        <v>0</v>
      </c>
      <c r="AA139" cm="1">
        <f t="array" ref="AA139">INDEX(Capacity!$AQ$10:$AQ$109,COLUMN(Z137),1)</f>
        <v>0</v>
      </c>
      <c r="AB139" cm="1">
        <f t="array" ref="AB139">INDEX(Capacity!$AQ$10:$AQ$109,COLUMN(AA137),1)</f>
        <v>0</v>
      </c>
      <c r="AC139" cm="1">
        <f t="array" ref="AC139">INDEX(Capacity!$AQ$10:$AQ$109,COLUMN(AB137),1)</f>
        <v>0</v>
      </c>
      <c r="AD139" cm="1">
        <f t="array" ref="AD139">INDEX(Capacity!$AQ$10:$AQ$109,COLUMN(AC137),1)</f>
        <v>0</v>
      </c>
      <c r="AE139" cm="1">
        <f t="array" ref="AE139">INDEX(Capacity!$AQ$10:$AQ$109,COLUMN(AD137),1)</f>
        <v>0</v>
      </c>
      <c r="AF139" cm="1">
        <f t="array" ref="AF139">INDEX(Capacity!$AQ$10:$AQ$109,COLUMN(AE137),1)</f>
        <v>0</v>
      </c>
      <c r="AG139" cm="1">
        <f t="array" ref="AG139">INDEX(Capacity!$AQ$10:$AQ$109,COLUMN(AF137),1)</f>
        <v>0</v>
      </c>
      <c r="AH139" cm="1">
        <f t="array" ref="AH139">INDEX(Capacity!$AQ$10:$AQ$109,COLUMN(AG137),1)</f>
        <v>0</v>
      </c>
      <c r="AI139" cm="1">
        <f t="array" ref="AI139">INDEX(Capacity!$AQ$10:$AQ$109,COLUMN(AH137),1)</f>
        <v>0</v>
      </c>
      <c r="AJ139" cm="1">
        <f t="array" ref="AJ139">INDEX(Capacity!$AQ$10:$AQ$109,COLUMN(AI137),1)</f>
        <v>0</v>
      </c>
      <c r="AK139" cm="1">
        <f t="array" ref="AK139">INDEX(Capacity!$AQ$10:$AQ$109,COLUMN(AJ137),1)</f>
        <v>0</v>
      </c>
      <c r="AL139" cm="1">
        <f t="array" ref="AL139">INDEX(Capacity!$AQ$10:$AQ$109,COLUMN(AK137),1)</f>
        <v>0</v>
      </c>
      <c r="AM139" cm="1">
        <f t="array" ref="AM139">INDEX(Capacity!$AQ$10:$AQ$109,COLUMN(AL137),1)</f>
        <v>0</v>
      </c>
      <c r="AN139" cm="1">
        <f t="array" ref="AN139">INDEX(Capacity!$AQ$10:$AQ$109,COLUMN(AM137),1)</f>
        <v>0</v>
      </c>
      <c r="AO139" cm="1">
        <f t="array" ref="AO139">INDEX(Capacity!$AQ$10:$AQ$109,COLUMN(AN137),1)</f>
        <v>0</v>
      </c>
      <c r="AP139" cm="1">
        <f t="array" ref="AP139">INDEX(Capacity!$AQ$10:$AQ$109,COLUMN(AO137),1)</f>
        <v>0</v>
      </c>
      <c r="AQ139" cm="1">
        <f t="array" ref="AQ139">INDEX(Capacity!$AQ$10:$AQ$109,COLUMN(AP137),1)</f>
        <v>0</v>
      </c>
      <c r="AR139" cm="1">
        <f t="array" ref="AR139">INDEX(Capacity!$AQ$10:$AQ$109,COLUMN(AQ137),1)</f>
        <v>0</v>
      </c>
      <c r="AS139" cm="1">
        <f t="array" ref="AS139">INDEX(Capacity!$AQ$10:$AQ$109,COLUMN(AR137),1)</f>
        <v>0</v>
      </c>
      <c r="AT139" cm="1">
        <f t="array" ref="AT139">INDEX(Capacity!$AQ$10:$AQ$109,COLUMN(AS137),1)</f>
        <v>0</v>
      </c>
      <c r="AU139" cm="1">
        <f t="array" ref="AU139">INDEX(Capacity!$AQ$10:$AQ$109,COLUMN(AT137),1)</f>
        <v>0</v>
      </c>
      <c r="AV139" cm="1">
        <f t="array" ref="AV139">INDEX(Capacity!$AQ$10:$AQ$109,COLUMN(AU137),1)</f>
        <v>0</v>
      </c>
      <c r="AW139" cm="1">
        <f t="array" ref="AW139">INDEX(Capacity!$AQ$10:$AQ$109,COLUMN(AV137),1)</f>
        <v>0</v>
      </c>
      <c r="AX139" cm="1">
        <f t="array" ref="AX139">INDEX(Capacity!$AQ$10:$AQ$109,COLUMN(AW137),1)</f>
        <v>0</v>
      </c>
      <c r="AY139" cm="1">
        <f t="array" ref="AY139">INDEX(Capacity!$AQ$10:$AQ$109,COLUMN(AX137),1)</f>
        <v>0</v>
      </c>
      <c r="AZ139" cm="1">
        <f t="array" ref="AZ139">INDEX(Capacity!$AQ$10:$AQ$109,COLUMN(AY137),1)</f>
        <v>0</v>
      </c>
      <c r="BA139" cm="1">
        <f t="array" ref="BA139">INDEX(Capacity!$AQ$10:$AQ$109,COLUMN(AZ137),1)</f>
        <v>0</v>
      </c>
      <c r="BB139" cm="1">
        <f t="array" ref="BB139">INDEX(Capacity!$AQ$10:$AQ$109,COLUMN(BA137),1)</f>
        <v>0</v>
      </c>
      <c r="BC139" cm="1">
        <f t="array" ref="BC139">INDEX(Capacity!$AQ$10:$AQ$109,COLUMN(BB137),1)</f>
        <v>0</v>
      </c>
      <c r="BD139" cm="1">
        <f t="array" ref="BD139">INDEX(Capacity!$AQ$10:$AQ$109,COLUMN(BC137),1)</f>
        <v>0</v>
      </c>
      <c r="BE139" cm="1">
        <f t="array" ref="BE139">INDEX(Capacity!$AQ$10:$AQ$109,COLUMN(BD137),1)</f>
        <v>0</v>
      </c>
      <c r="BF139" cm="1">
        <f t="array" ref="BF139">INDEX(Capacity!$AQ$10:$AQ$109,COLUMN(BE137),1)</f>
        <v>0</v>
      </c>
      <c r="BG139" cm="1">
        <f t="array" ref="BG139">INDEX(Capacity!$AQ$10:$AQ$109,COLUMN(BF137),1)</f>
        <v>0</v>
      </c>
      <c r="BH139" cm="1">
        <f t="array" ref="BH139">INDEX(Capacity!$AQ$10:$AQ$109,COLUMN(BG137),1)</f>
        <v>0</v>
      </c>
      <c r="BI139" cm="1">
        <f t="array" ref="BI139">INDEX(Capacity!$AQ$10:$AQ$109,COLUMN(BH137),1)</f>
        <v>0</v>
      </c>
      <c r="BJ139" cm="1">
        <f t="array" ref="BJ139">INDEX(Capacity!$AQ$10:$AQ$109,COLUMN(BI137),1)</f>
        <v>0</v>
      </c>
      <c r="BK139" cm="1">
        <f t="array" ref="BK139">INDEX(Capacity!$AQ$10:$AQ$109,COLUMN(BJ137),1)</f>
        <v>0</v>
      </c>
      <c r="BL139" cm="1">
        <f t="array" ref="BL139">INDEX(Capacity!$AQ$10:$AQ$109,COLUMN(BK137),1)</f>
        <v>0</v>
      </c>
      <c r="BM139" cm="1">
        <f t="array" ref="BM139">INDEX(Capacity!$AQ$10:$AQ$109,COLUMN(BL137),1)</f>
        <v>0</v>
      </c>
      <c r="BN139" cm="1">
        <f t="array" ref="BN139">INDEX(Capacity!$AQ$10:$AQ$109,COLUMN(BM137),1)</f>
        <v>0</v>
      </c>
      <c r="BO139" cm="1">
        <f t="array" ref="BO139">INDEX(Capacity!$AQ$10:$AQ$109,COLUMN(BN137),1)</f>
        <v>0</v>
      </c>
      <c r="BP139" cm="1">
        <f t="array" ref="BP139">INDEX(Capacity!$AQ$10:$AQ$109,COLUMN(BO137),1)</f>
        <v>0</v>
      </c>
      <c r="BQ139" cm="1">
        <f t="array" ref="BQ139">INDEX(Capacity!$AQ$10:$AQ$109,COLUMN(BP137),1)</f>
        <v>0</v>
      </c>
      <c r="BR139" cm="1">
        <f t="array" ref="BR139">INDEX(Capacity!$AQ$10:$AQ$109,COLUMN(BQ137),1)</f>
        <v>0</v>
      </c>
      <c r="BS139" cm="1">
        <f t="array" ref="BS139">INDEX(Capacity!$AQ$10:$AQ$109,COLUMN(BR137),1)</f>
        <v>0</v>
      </c>
      <c r="BT139" cm="1">
        <f t="array" ref="BT139">INDEX(Capacity!$AQ$10:$AQ$109,COLUMN(BS137),1)</f>
        <v>0</v>
      </c>
      <c r="BU139" cm="1">
        <f t="array" ref="BU139">INDEX(Capacity!$AQ$10:$AQ$109,COLUMN(BT137),1)</f>
        <v>0</v>
      </c>
      <c r="BV139" cm="1">
        <f t="array" ref="BV139">INDEX(Capacity!$AQ$10:$AQ$109,COLUMN(BU137),1)</f>
        <v>0</v>
      </c>
      <c r="BW139" cm="1">
        <f t="array" ref="BW139">INDEX(Capacity!$AQ$10:$AQ$109,COLUMN(BV137),1)</f>
        <v>0</v>
      </c>
      <c r="BX139" cm="1">
        <f t="array" ref="BX139">INDEX(Capacity!$AQ$10:$AQ$109,COLUMN(BW137),1)</f>
        <v>0</v>
      </c>
      <c r="BY139" cm="1">
        <f t="array" ref="BY139">INDEX(Capacity!$AQ$10:$AQ$109,COLUMN(BX137),1)</f>
        <v>0</v>
      </c>
      <c r="BZ139" cm="1">
        <f t="array" ref="BZ139">INDEX(Capacity!$AQ$10:$AQ$109,COLUMN(BY137),1)</f>
        <v>0</v>
      </c>
      <c r="CA139" cm="1">
        <f t="array" ref="CA139">INDEX(Capacity!$AQ$10:$AQ$109,COLUMN(BZ137),1)</f>
        <v>0</v>
      </c>
      <c r="CB139" cm="1">
        <f t="array" ref="CB139">INDEX(Capacity!$AQ$10:$AQ$109,COLUMN(CA137),1)</f>
        <v>0</v>
      </c>
      <c r="CC139" cm="1">
        <f t="array" ref="CC139">INDEX(Capacity!$AQ$10:$AQ$109,COLUMN(CB137),1)</f>
        <v>0</v>
      </c>
      <c r="CD139" cm="1">
        <f t="array" ref="CD139">INDEX(Capacity!$AQ$10:$AQ$109,COLUMN(CC137),1)</f>
        <v>0</v>
      </c>
      <c r="CE139" cm="1">
        <f t="array" ref="CE139">INDEX(Capacity!$AQ$10:$AQ$109,COLUMN(CD137),1)</f>
        <v>0</v>
      </c>
      <c r="CF139" cm="1">
        <f t="array" ref="CF139">INDEX(Capacity!$AQ$10:$AQ$109,COLUMN(CE137),1)</f>
        <v>0</v>
      </c>
      <c r="CG139" cm="1">
        <f t="array" ref="CG139">INDEX(Capacity!$AQ$10:$AQ$109,COLUMN(CF137),1)</f>
        <v>0</v>
      </c>
      <c r="CH139" cm="1">
        <f t="array" ref="CH139">INDEX(Capacity!$AQ$10:$AQ$109,COLUMN(CG137),1)</f>
        <v>0</v>
      </c>
      <c r="CI139" cm="1">
        <f t="array" ref="CI139">INDEX(Capacity!$AQ$10:$AQ$109,COLUMN(CH137),1)</f>
        <v>0</v>
      </c>
      <c r="CJ139" cm="1">
        <f t="array" ref="CJ139">INDEX(Capacity!$AQ$10:$AQ$109,COLUMN(CI137),1)</f>
        <v>0</v>
      </c>
      <c r="CK139" cm="1">
        <f t="array" ref="CK139">INDEX(Capacity!$AQ$10:$AQ$109,COLUMN(CJ137),1)</f>
        <v>0</v>
      </c>
      <c r="CL139" cm="1">
        <f t="array" ref="CL139">INDEX(Capacity!$AQ$10:$AQ$109,COLUMN(CK137),1)</f>
        <v>0</v>
      </c>
      <c r="CM139" cm="1">
        <f t="array" ref="CM139">INDEX(Capacity!$AQ$10:$AQ$109,COLUMN(CL137),1)</f>
        <v>0</v>
      </c>
      <c r="CN139" cm="1">
        <f t="array" ref="CN139">INDEX(Capacity!$AQ$10:$AQ$109,COLUMN(CM137),1)</f>
        <v>0</v>
      </c>
      <c r="CO139" cm="1">
        <f t="array" ref="CO139">INDEX(Capacity!$AQ$10:$AQ$109,COLUMN(CN137),1)</f>
        <v>0</v>
      </c>
      <c r="CP139" cm="1">
        <f t="array" ref="CP139">INDEX(Capacity!$AQ$10:$AQ$109,COLUMN(CO137),1)</f>
        <v>0</v>
      </c>
      <c r="CQ139" cm="1">
        <f t="array" ref="CQ139">INDEX(Capacity!$AQ$10:$AQ$109,COLUMN(CP137),1)</f>
        <v>0</v>
      </c>
      <c r="CR139" cm="1">
        <f t="array" ref="CR139">INDEX(Capacity!$AQ$10:$AQ$109,COLUMN(CQ137),1)</f>
        <v>0</v>
      </c>
      <c r="CS139" cm="1">
        <f t="array" ref="CS139">INDEX(Capacity!$AQ$10:$AQ$109,COLUMN(CR137),1)</f>
        <v>0</v>
      </c>
      <c r="CT139" cm="1">
        <f t="array" ref="CT139">INDEX(Capacity!$AQ$10:$AQ$109,COLUMN(CS137),1)</f>
        <v>0</v>
      </c>
      <c r="CU139" cm="1">
        <f t="array" ref="CU139">INDEX(Capacity!$AQ$10:$AQ$109,COLUMN(CT137),1)</f>
        <v>0</v>
      </c>
      <c r="CV139" cm="1">
        <f t="array" ref="CV139">INDEX(Capacity!$AQ$10:$AQ$109,COLUMN(CU137),1)</f>
        <v>0</v>
      </c>
      <c r="CW139" cm="1">
        <f t="array" ref="CW139">INDEX(Capacity!$AQ$10:$AQ$109,COLUMN(CV137),1)</f>
        <v>0</v>
      </c>
    </row>
    <row r="140" spans="1:101" x14ac:dyDescent="0.25">
      <c r="A140" t="s">
        <v>246</v>
      </c>
      <c r="B140">
        <f>(B139*B138)/52</f>
        <v>0</v>
      </c>
      <c r="C140">
        <f t="shared" ref="C140:M140" si="30">(C139*C138)/52</f>
        <v>0</v>
      </c>
      <c r="D140">
        <f t="shared" si="30"/>
        <v>0</v>
      </c>
      <c r="E140">
        <f t="shared" si="30"/>
        <v>0</v>
      </c>
      <c r="F140">
        <f t="shared" si="30"/>
        <v>0</v>
      </c>
      <c r="G140">
        <f t="shared" si="30"/>
        <v>0</v>
      </c>
      <c r="H140">
        <f t="shared" si="30"/>
        <v>0</v>
      </c>
      <c r="I140">
        <f t="shared" si="30"/>
        <v>0</v>
      </c>
      <c r="J140">
        <f t="shared" si="30"/>
        <v>0</v>
      </c>
      <c r="K140">
        <f t="shared" si="30"/>
        <v>0</v>
      </c>
      <c r="L140">
        <f t="shared" si="30"/>
        <v>0</v>
      </c>
      <c r="M140">
        <f t="shared" si="30"/>
        <v>0</v>
      </c>
      <c r="N140">
        <f t="shared" ref="N140:BY140" si="31">(N139*N138)/52</f>
        <v>0</v>
      </c>
      <c r="O140">
        <f t="shared" si="31"/>
        <v>0</v>
      </c>
      <c r="P140">
        <f t="shared" si="31"/>
        <v>0</v>
      </c>
      <c r="Q140">
        <f t="shared" si="31"/>
        <v>0</v>
      </c>
      <c r="R140">
        <f t="shared" si="31"/>
        <v>0</v>
      </c>
      <c r="S140">
        <f t="shared" si="31"/>
        <v>0</v>
      </c>
      <c r="T140">
        <f t="shared" si="31"/>
        <v>0</v>
      </c>
      <c r="U140">
        <f t="shared" si="31"/>
        <v>0</v>
      </c>
      <c r="V140">
        <f t="shared" si="31"/>
        <v>0</v>
      </c>
      <c r="W140">
        <f t="shared" si="31"/>
        <v>0</v>
      </c>
      <c r="X140">
        <f t="shared" si="31"/>
        <v>0</v>
      </c>
      <c r="Y140">
        <f t="shared" si="31"/>
        <v>0</v>
      </c>
      <c r="Z140">
        <f t="shared" si="31"/>
        <v>0</v>
      </c>
      <c r="AA140">
        <f t="shared" si="31"/>
        <v>0</v>
      </c>
      <c r="AB140">
        <f t="shared" si="31"/>
        <v>0</v>
      </c>
      <c r="AC140">
        <f t="shared" si="31"/>
        <v>0</v>
      </c>
      <c r="AD140">
        <f t="shared" si="31"/>
        <v>0</v>
      </c>
      <c r="AE140">
        <f t="shared" si="31"/>
        <v>0</v>
      </c>
      <c r="AF140">
        <f t="shared" si="31"/>
        <v>0</v>
      </c>
      <c r="AG140">
        <f t="shared" si="31"/>
        <v>0</v>
      </c>
      <c r="AH140">
        <f t="shared" si="31"/>
        <v>0</v>
      </c>
      <c r="AI140">
        <f t="shared" si="31"/>
        <v>0</v>
      </c>
      <c r="AJ140">
        <f t="shared" si="31"/>
        <v>0</v>
      </c>
      <c r="AK140">
        <f t="shared" si="31"/>
        <v>0</v>
      </c>
      <c r="AL140">
        <f t="shared" si="31"/>
        <v>0</v>
      </c>
      <c r="AM140">
        <f t="shared" si="31"/>
        <v>0</v>
      </c>
      <c r="AN140">
        <f t="shared" si="31"/>
        <v>0</v>
      </c>
      <c r="AO140">
        <f t="shared" si="31"/>
        <v>0</v>
      </c>
      <c r="AP140">
        <f t="shared" si="31"/>
        <v>0</v>
      </c>
      <c r="AQ140">
        <f t="shared" si="31"/>
        <v>0</v>
      </c>
      <c r="AR140">
        <f t="shared" si="31"/>
        <v>0</v>
      </c>
      <c r="AS140">
        <f t="shared" si="31"/>
        <v>0</v>
      </c>
      <c r="AT140">
        <f t="shared" si="31"/>
        <v>0</v>
      </c>
      <c r="AU140">
        <f t="shared" si="31"/>
        <v>0</v>
      </c>
      <c r="AV140">
        <f t="shared" si="31"/>
        <v>0</v>
      </c>
      <c r="AW140">
        <f t="shared" si="31"/>
        <v>0</v>
      </c>
      <c r="AX140">
        <f t="shared" si="31"/>
        <v>0</v>
      </c>
      <c r="AY140">
        <f t="shared" si="31"/>
        <v>0</v>
      </c>
      <c r="AZ140">
        <f t="shared" si="31"/>
        <v>0</v>
      </c>
      <c r="BA140">
        <f t="shared" si="31"/>
        <v>0</v>
      </c>
      <c r="BB140">
        <f t="shared" si="31"/>
        <v>0</v>
      </c>
      <c r="BC140">
        <f t="shared" si="31"/>
        <v>0</v>
      </c>
      <c r="BD140">
        <f t="shared" si="31"/>
        <v>0</v>
      </c>
      <c r="BE140">
        <f t="shared" si="31"/>
        <v>0</v>
      </c>
      <c r="BF140">
        <f t="shared" si="31"/>
        <v>0</v>
      </c>
      <c r="BG140">
        <f t="shared" si="31"/>
        <v>0</v>
      </c>
      <c r="BH140">
        <f t="shared" si="31"/>
        <v>0</v>
      </c>
      <c r="BI140">
        <f t="shared" si="31"/>
        <v>0</v>
      </c>
      <c r="BJ140">
        <f t="shared" si="31"/>
        <v>0</v>
      </c>
      <c r="BK140">
        <f t="shared" si="31"/>
        <v>0</v>
      </c>
      <c r="BL140">
        <f t="shared" si="31"/>
        <v>0</v>
      </c>
      <c r="BM140">
        <f t="shared" si="31"/>
        <v>0</v>
      </c>
      <c r="BN140">
        <f t="shared" si="31"/>
        <v>0</v>
      </c>
      <c r="BO140">
        <f t="shared" si="31"/>
        <v>0</v>
      </c>
      <c r="BP140">
        <f t="shared" si="31"/>
        <v>0</v>
      </c>
      <c r="BQ140">
        <f t="shared" si="31"/>
        <v>0</v>
      </c>
      <c r="BR140">
        <f t="shared" si="31"/>
        <v>0</v>
      </c>
      <c r="BS140">
        <f t="shared" si="31"/>
        <v>0</v>
      </c>
      <c r="BT140">
        <f t="shared" si="31"/>
        <v>0</v>
      </c>
      <c r="BU140">
        <f t="shared" si="31"/>
        <v>0</v>
      </c>
      <c r="BV140">
        <f t="shared" si="31"/>
        <v>0</v>
      </c>
      <c r="BW140">
        <f t="shared" si="31"/>
        <v>0</v>
      </c>
      <c r="BX140">
        <f t="shared" si="31"/>
        <v>0</v>
      </c>
      <c r="BY140">
        <f t="shared" si="31"/>
        <v>0</v>
      </c>
      <c r="BZ140">
        <f t="shared" ref="BZ140:CW140" si="32">(BZ139*BZ138)/52</f>
        <v>0</v>
      </c>
      <c r="CA140">
        <f t="shared" si="32"/>
        <v>0</v>
      </c>
      <c r="CB140">
        <f t="shared" si="32"/>
        <v>0</v>
      </c>
      <c r="CC140">
        <f t="shared" si="32"/>
        <v>0</v>
      </c>
      <c r="CD140">
        <f t="shared" si="32"/>
        <v>0</v>
      </c>
      <c r="CE140">
        <f t="shared" si="32"/>
        <v>0</v>
      </c>
      <c r="CF140">
        <f t="shared" si="32"/>
        <v>0</v>
      </c>
      <c r="CG140">
        <f t="shared" si="32"/>
        <v>0</v>
      </c>
      <c r="CH140">
        <f t="shared" si="32"/>
        <v>0</v>
      </c>
      <c r="CI140">
        <f t="shared" si="32"/>
        <v>0</v>
      </c>
      <c r="CJ140">
        <f t="shared" si="32"/>
        <v>0</v>
      </c>
      <c r="CK140">
        <f t="shared" si="32"/>
        <v>0</v>
      </c>
      <c r="CL140">
        <f t="shared" si="32"/>
        <v>0</v>
      </c>
      <c r="CM140">
        <f t="shared" si="32"/>
        <v>0</v>
      </c>
      <c r="CN140">
        <f t="shared" si="32"/>
        <v>0</v>
      </c>
      <c r="CO140">
        <f t="shared" si="32"/>
        <v>0</v>
      </c>
      <c r="CP140">
        <f t="shared" si="32"/>
        <v>0</v>
      </c>
      <c r="CQ140">
        <f t="shared" si="32"/>
        <v>0</v>
      </c>
      <c r="CR140">
        <f t="shared" si="32"/>
        <v>0</v>
      </c>
      <c r="CS140">
        <f t="shared" si="32"/>
        <v>0</v>
      </c>
      <c r="CT140">
        <f t="shared" si="32"/>
        <v>0</v>
      </c>
      <c r="CU140">
        <f t="shared" si="32"/>
        <v>0</v>
      </c>
      <c r="CV140">
        <f t="shared" si="32"/>
        <v>0</v>
      </c>
      <c r="CW140">
        <f t="shared" si="32"/>
        <v>0</v>
      </c>
    </row>
    <row r="141" spans="1:101" x14ac:dyDescent="0.25">
      <c r="A141" t="s">
        <v>11</v>
      </c>
      <c r="B141">
        <f>COUNTA(INDEX(Capacity!$Z$10:$AN$109,COLUMN(A137),1):INDEX(Capacity!$Z$10:$AN$109,COLUMN(A137),GroupNumber))</f>
        <v>0</v>
      </c>
      <c r="C141">
        <f>COUNTA(INDEX(Capacity!$Z$10:$AN$109,COLUMN(B137),1):INDEX(Capacity!$Z$10:$AN$109,COLUMN(B137),GroupNumber))</f>
        <v>0</v>
      </c>
      <c r="D141">
        <f>COUNTA(INDEX(Capacity!$Z$10:$AN$109,COLUMN(C137),1):INDEX(Capacity!$Z$10:$AN$109,COLUMN(C137),GroupNumber))</f>
        <v>0</v>
      </c>
      <c r="E141">
        <f>COUNTA(INDEX(Capacity!$Z$10:$AN$109,COLUMN(D137),1):INDEX(Capacity!$Z$10:$AN$109,COLUMN(D137),GroupNumber))</f>
        <v>0</v>
      </c>
      <c r="F141">
        <f>COUNTA(INDEX(Capacity!$Z$10:$AN$109,COLUMN(E137),1):INDEX(Capacity!$Z$10:$AN$109,COLUMN(E137),GroupNumber))</f>
        <v>0</v>
      </c>
      <c r="G141">
        <f>COUNTA(INDEX(Capacity!$Z$10:$AN$109,COLUMN(F137),1):INDEX(Capacity!$Z$10:$AN$109,COLUMN(F137),GroupNumber))</f>
        <v>0</v>
      </c>
      <c r="H141">
        <f>COUNTA(INDEX(Capacity!$Z$10:$AN$109,COLUMN(G137),1):INDEX(Capacity!$Z$10:$AN$109,COLUMN(G137),GroupNumber))</f>
        <v>0</v>
      </c>
      <c r="I141">
        <f>COUNTA(INDEX(Capacity!$Z$10:$AN$109,COLUMN(H137),1):INDEX(Capacity!$Z$10:$AN$109,COLUMN(H137),GroupNumber))</f>
        <v>0</v>
      </c>
      <c r="J141">
        <f>COUNTA(INDEX(Capacity!$Z$10:$AN$109,COLUMN(I137),1):INDEX(Capacity!$Z$10:$AN$109,COLUMN(I137),GroupNumber))</f>
        <v>0</v>
      </c>
      <c r="K141">
        <f>COUNTA(INDEX(Capacity!$Z$10:$AN$109,COLUMN(J137),1):INDEX(Capacity!$Z$10:$AN$109,COLUMN(J137),GroupNumber))</f>
        <v>0</v>
      </c>
      <c r="L141">
        <f>COUNTA(INDEX(Capacity!$Z$10:$AN$109,COLUMN(K137),1):INDEX(Capacity!$Z$10:$AN$109,COLUMN(K137),GroupNumber))</f>
        <v>0</v>
      </c>
      <c r="M141">
        <f>COUNTA(INDEX(Capacity!$Z$10:$AN$109,COLUMN(L137),1):INDEX(Capacity!$Z$10:$AN$109,COLUMN(L137),GroupNumber))</f>
        <v>0</v>
      </c>
      <c r="N141">
        <f>COUNTA(INDEX(Capacity!$Z$10:$AN$109,COLUMN(M137),1):INDEX(Capacity!$Z$10:$AN$109,COLUMN(M137),GroupNumber))</f>
        <v>0</v>
      </c>
      <c r="O141">
        <f>COUNTA(INDEX(Capacity!$Z$10:$AN$109,COLUMN(N137),1):INDEX(Capacity!$Z$10:$AN$109,COLUMN(N137),GroupNumber))</f>
        <v>0</v>
      </c>
      <c r="P141">
        <f>COUNTA(INDEX(Capacity!$Z$10:$AN$109,COLUMN(O137),1):INDEX(Capacity!$Z$10:$AN$109,COLUMN(O137),GroupNumber))</f>
        <v>0</v>
      </c>
      <c r="Q141">
        <f>COUNTA(INDEX(Capacity!$Z$10:$AN$109,COLUMN(P137),1):INDEX(Capacity!$Z$10:$AN$109,COLUMN(P137),GroupNumber))</f>
        <v>0</v>
      </c>
      <c r="R141">
        <f>COUNTA(INDEX(Capacity!$Z$10:$AN$109,COLUMN(Q137),1):INDEX(Capacity!$Z$10:$AN$109,COLUMN(Q137),GroupNumber))</f>
        <v>0</v>
      </c>
      <c r="S141">
        <f>COUNTA(INDEX(Capacity!$Z$10:$AN$109,COLUMN(R137),1):INDEX(Capacity!$Z$10:$AN$109,COLUMN(R137),GroupNumber))</f>
        <v>0</v>
      </c>
      <c r="T141">
        <f>COUNTA(INDEX(Capacity!$Z$10:$AN$109,COLUMN(S137),1):INDEX(Capacity!$Z$10:$AN$109,COLUMN(S137),GroupNumber))</f>
        <v>0</v>
      </c>
      <c r="U141">
        <f>COUNTA(INDEX(Capacity!$Z$10:$AN$109,COLUMN(T137),1):INDEX(Capacity!$Z$10:$AN$109,COLUMN(T137),GroupNumber))</f>
        <v>0</v>
      </c>
      <c r="V141">
        <f>COUNTA(INDEX(Capacity!$Z$10:$AN$109,COLUMN(U137),1):INDEX(Capacity!$Z$10:$AN$109,COLUMN(U137),GroupNumber))</f>
        <v>0</v>
      </c>
      <c r="W141">
        <f>COUNTA(INDEX(Capacity!$Z$10:$AN$109,COLUMN(V137),1):INDEX(Capacity!$Z$10:$AN$109,COLUMN(V137),GroupNumber))</f>
        <v>0</v>
      </c>
      <c r="X141">
        <f>COUNTA(INDEX(Capacity!$Z$10:$AN$109,COLUMN(W137),1):INDEX(Capacity!$Z$10:$AN$109,COLUMN(W137),GroupNumber))</f>
        <v>0</v>
      </c>
      <c r="Y141">
        <f>COUNTA(INDEX(Capacity!$Z$10:$AN$109,COLUMN(X137),1):INDEX(Capacity!$Z$10:$AN$109,COLUMN(X137),GroupNumber))</f>
        <v>0</v>
      </c>
      <c r="Z141">
        <f>COUNTA(INDEX(Capacity!$Z$10:$AN$109,COLUMN(Y137),1):INDEX(Capacity!$Z$10:$AN$109,COLUMN(Y137),GroupNumber))</f>
        <v>0</v>
      </c>
      <c r="AA141">
        <f>COUNTA(INDEX(Capacity!$Z$10:$AN$109,COLUMN(Z137),1):INDEX(Capacity!$Z$10:$AN$109,COLUMN(Z137),GroupNumber))</f>
        <v>0</v>
      </c>
      <c r="AB141">
        <f>COUNTA(INDEX(Capacity!$Z$10:$AN$109,COLUMN(AA137),1):INDEX(Capacity!$Z$10:$AN$109,COLUMN(AA137),GroupNumber))</f>
        <v>0</v>
      </c>
      <c r="AC141">
        <f>COUNTA(INDEX(Capacity!$Z$10:$AN$109,COLUMN(AB137),1):INDEX(Capacity!$Z$10:$AN$109,COLUMN(AB137),GroupNumber))</f>
        <v>0</v>
      </c>
      <c r="AD141">
        <f>COUNTA(INDEX(Capacity!$Z$10:$AN$109,COLUMN(AC137),1):INDEX(Capacity!$Z$10:$AN$109,COLUMN(AC137),GroupNumber))</f>
        <v>0</v>
      </c>
      <c r="AE141">
        <f>COUNTA(INDEX(Capacity!$Z$10:$AN$109,COLUMN(AD137),1):INDEX(Capacity!$Z$10:$AN$109,COLUMN(AD137),GroupNumber))</f>
        <v>0</v>
      </c>
      <c r="AF141">
        <f>COUNTA(INDEX(Capacity!$Z$10:$AN$109,COLUMN(AE137),1):INDEX(Capacity!$Z$10:$AN$109,COLUMN(AE137),GroupNumber))</f>
        <v>0</v>
      </c>
      <c r="AG141">
        <f>COUNTA(INDEX(Capacity!$Z$10:$AN$109,COLUMN(AF137),1):INDEX(Capacity!$Z$10:$AN$109,COLUMN(AF137),GroupNumber))</f>
        <v>0</v>
      </c>
      <c r="AH141">
        <f>COUNTA(INDEX(Capacity!$Z$10:$AN$109,COLUMN(AG137),1):INDEX(Capacity!$Z$10:$AN$109,COLUMN(AG137),GroupNumber))</f>
        <v>0</v>
      </c>
      <c r="AI141">
        <f>COUNTA(INDEX(Capacity!$Z$10:$AN$109,COLUMN(AH137),1):INDEX(Capacity!$Z$10:$AN$109,COLUMN(AH137),GroupNumber))</f>
        <v>0</v>
      </c>
      <c r="AJ141">
        <f>COUNTA(INDEX(Capacity!$Z$10:$AN$109,COLUMN(AI137),1):INDEX(Capacity!$Z$10:$AN$109,COLUMN(AI137),GroupNumber))</f>
        <v>0</v>
      </c>
      <c r="AK141">
        <f>COUNTA(INDEX(Capacity!$Z$10:$AN$109,COLUMN(AJ137),1):INDEX(Capacity!$Z$10:$AN$109,COLUMN(AJ137),GroupNumber))</f>
        <v>0</v>
      </c>
      <c r="AL141">
        <f>COUNTA(INDEX(Capacity!$Z$10:$AN$109,COLUMN(AK137),1):INDEX(Capacity!$Z$10:$AN$109,COLUMN(AK137),GroupNumber))</f>
        <v>0</v>
      </c>
      <c r="AM141">
        <f>COUNTA(INDEX(Capacity!$Z$10:$AN$109,COLUMN(AL137),1):INDEX(Capacity!$Z$10:$AN$109,COLUMN(AL137),GroupNumber))</f>
        <v>0</v>
      </c>
      <c r="AN141">
        <f>COUNTA(INDEX(Capacity!$Z$10:$AN$109,COLUMN(AM137),1):INDEX(Capacity!$Z$10:$AN$109,COLUMN(AM137),GroupNumber))</f>
        <v>0</v>
      </c>
      <c r="AO141">
        <f>COUNTA(INDEX(Capacity!$Z$10:$AN$109,COLUMN(AN137),1):INDEX(Capacity!$Z$10:$AN$109,COLUMN(AN137),GroupNumber))</f>
        <v>0</v>
      </c>
      <c r="AP141">
        <f>COUNTA(INDEX(Capacity!$Z$10:$AN$109,COLUMN(AO137),1):INDEX(Capacity!$Z$10:$AN$109,COLUMN(AO137),GroupNumber))</f>
        <v>0</v>
      </c>
      <c r="AQ141">
        <f>COUNTA(INDEX(Capacity!$Z$10:$AN$109,COLUMN(AP137),1):INDEX(Capacity!$Z$10:$AN$109,COLUMN(AP137),GroupNumber))</f>
        <v>0</v>
      </c>
      <c r="AR141">
        <f>COUNTA(INDEX(Capacity!$Z$10:$AN$109,COLUMN(AQ137),1):INDEX(Capacity!$Z$10:$AN$109,COLUMN(AQ137),GroupNumber))</f>
        <v>0</v>
      </c>
      <c r="AS141">
        <f>COUNTA(INDEX(Capacity!$Z$10:$AN$109,COLUMN(AR137),1):INDEX(Capacity!$Z$10:$AN$109,COLUMN(AR137),GroupNumber))</f>
        <v>0</v>
      </c>
      <c r="AT141">
        <f>COUNTA(INDEX(Capacity!$Z$10:$AN$109,COLUMN(AS137),1):INDEX(Capacity!$Z$10:$AN$109,COLUMN(AS137),GroupNumber))</f>
        <v>0</v>
      </c>
      <c r="AU141">
        <f>COUNTA(INDEX(Capacity!$Z$10:$AN$109,COLUMN(AT137),1):INDEX(Capacity!$Z$10:$AN$109,COLUMN(AT137),GroupNumber))</f>
        <v>0</v>
      </c>
      <c r="AV141">
        <f>COUNTA(INDEX(Capacity!$Z$10:$AN$109,COLUMN(AU137),1):INDEX(Capacity!$Z$10:$AN$109,COLUMN(AU137),GroupNumber))</f>
        <v>0</v>
      </c>
      <c r="AW141">
        <f>COUNTA(INDEX(Capacity!$Z$10:$AN$109,COLUMN(AV137),1):INDEX(Capacity!$Z$10:$AN$109,COLUMN(AV137),GroupNumber))</f>
        <v>0</v>
      </c>
      <c r="AX141">
        <f>COUNTA(INDEX(Capacity!$Z$10:$AN$109,COLUMN(AW137),1):INDEX(Capacity!$Z$10:$AN$109,COLUMN(AW137),GroupNumber))</f>
        <v>0</v>
      </c>
      <c r="AY141">
        <f>COUNTA(INDEX(Capacity!$Z$10:$AN$109,COLUMN(AX137),1):INDEX(Capacity!$Z$10:$AN$109,COLUMN(AX137),GroupNumber))</f>
        <v>0</v>
      </c>
      <c r="AZ141">
        <f>COUNTA(INDEX(Capacity!$Z$10:$AN$109,COLUMN(AY137),1):INDEX(Capacity!$Z$10:$AN$109,COLUMN(AY137),GroupNumber))</f>
        <v>0</v>
      </c>
      <c r="BA141">
        <f>COUNTA(INDEX(Capacity!$Z$10:$AN$109,COLUMN(AZ137),1):INDEX(Capacity!$Z$10:$AN$109,COLUMN(AZ137),GroupNumber))</f>
        <v>0</v>
      </c>
      <c r="BB141">
        <f>COUNTA(INDEX(Capacity!$Z$10:$AN$109,COLUMN(BA137),1):INDEX(Capacity!$Z$10:$AN$109,COLUMN(BA137),GroupNumber))</f>
        <v>0</v>
      </c>
      <c r="BC141">
        <f>COUNTA(INDEX(Capacity!$Z$10:$AN$109,COLUMN(BB137),1):INDEX(Capacity!$Z$10:$AN$109,COLUMN(BB137),GroupNumber))</f>
        <v>0</v>
      </c>
      <c r="BD141">
        <f>COUNTA(INDEX(Capacity!$Z$10:$AN$109,COLUMN(BC137),1):INDEX(Capacity!$Z$10:$AN$109,COLUMN(BC137),GroupNumber))</f>
        <v>0</v>
      </c>
      <c r="BE141">
        <f>COUNTA(INDEX(Capacity!$Z$10:$AN$109,COLUMN(BD137),1):INDEX(Capacity!$Z$10:$AN$109,COLUMN(BD137),GroupNumber))</f>
        <v>0</v>
      </c>
      <c r="BF141">
        <f>COUNTA(INDEX(Capacity!$Z$10:$AN$109,COLUMN(BE137),1):INDEX(Capacity!$Z$10:$AN$109,COLUMN(BE137),GroupNumber))</f>
        <v>0</v>
      </c>
      <c r="BG141">
        <f>COUNTA(INDEX(Capacity!$Z$10:$AN$109,COLUMN(BF137),1):INDEX(Capacity!$Z$10:$AN$109,COLUMN(BF137),GroupNumber))</f>
        <v>0</v>
      </c>
      <c r="BH141">
        <f>COUNTA(INDEX(Capacity!$Z$10:$AN$109,COLUMN(BG137),1):INDEX(Capacity!$Z$10:$AN$109,COLUMN(BG137),GroupNumber))</f>
        <v>0</v>
      </c>
      <c r="BI141">
        <f>COUNTA(INDEX(Capacity!$Z$10:$AN$109,COLUMN(BH137),1):INDEX(Capacity!$Z$10:$AN$109,COLUMN(BH137),GroupNumber))</f>
        <v>0</v>
      </c>
      <c r="BJ141">
        <f>COUNTA(INDEX(Capacity!$Z$10:$AN$109,COLUMN(BI137),1):INDEX(Capacity!$Z$10:$AN$109,COLUMN(BI137),GroupNumber))</f>
        <v>0</v>
      </c>
      <c r="BK141">
        <f>COUNTA(INDEX(Capacity!$Z$10:$AN$109,COLUMN(BJ137),1):INDEX(Capacity!$Z$10:$AN$109,COLUMN(BJ137),GroupNumber))</f>
        <v>0</v>
      </c>
      <c r="BL141">
        <f>COUNTA(INDEX(Capacity!$Z$10:$AN$109,COLUMN(BK137),1):INDEX(Capacity!$Z$10:$AN$109,COLUMN(BK137),GroupNumber))</f>
        <v>0</v>
      </c>
      <c r="BM141">
        <f>COUNTA(INDEX(Capacity!$Z$10:$AN$109,COLUMN(BL137),1):INDEX(Capacity!$Z$10:$AN$109,COLUMN(BL137),GroupNumber))</f>
        <v>0</v>
      </c>
      <c r="BN141">
        <f>COUNTA(INDEX(Capacity!$Z$10:$AN$109,COLUMN(BM137),1):INDEX(Capacity!$Z$10:$AN$109,COLUMN(BM137),GroupNumber))</f>
        <v>0</v>
      </c>
      <c r="BO141">
        <f>COUNTA(INDEX(Capacity!$Z$10:$AN$109,COLUMN(BN137),1):INDEX(Capacity!$Z$10:$AN$109,COLUMN(BN137),GroupNumber))</f>
        <v>0</v>
      </c>
      <c r="BP141">
        <f>COUNTA(INDEX(Capacity!$Z$10:$AN$109,COLUMN(BO137),1):INDEX(Capacity!$Z$10:$AN$109,COLUMN(BO137),GroupNumber))</f>
        <v>0</v>
      </c>
      <c r="BQ141">
        <f>COUNTA(INDEX(Capacity!$Z$10:$AN$109,COLUMN(BP137),1):INDEX(Capacity!$Z$10:$AN$109,COLUMN(BP137),GroupNumber))</f>
        <v>0</v>
      </c>
      <c r="BR141">
        <f>COUNTA(INDEX(Capacity!$Z$10:$AN$109,COLUMN(BQ137),1):INDEX(Capacity!$Z$10:$AN$109,COLUMN(BQ137),GroupNumber))</f>
        <v>0</v>
      </c>
      <c r="BS141">
        <f>COUNTA(INDEX(Capacity!$Z$10:$AN$109,COLUMN(BR137),1):INDEX(Capacity!$Z$10:$AN$109,COLUMN(BR137),GroupNumber))</f>
        <v>0</v>
      </c>
      <c r="BT141">
        <f>COUNTA(INDEX(Capacity!$Z$10:$AN$109,COLUMN(BS137),1):INDEX(Capacity!$Z$10:$AN$109,COLUMN(BS137),GroupNumber))</f>
        <v>0</v>
      </c>
      <c r="BU141">
        <f>COUNTA(INDEX(Capacity!$Z$10:$AN$109,COLUMN(BT137),1):INDEX(Capacity!$Z$10:$AN$109,COLUMN(BT137),GroupNumber))</f>
        <v>0</v>
      </c>
      <c r="BV141">
        <f>COUNTA(INDEX(Capacity!$Z$10:$AN$109,COLUMN(BU137),1):INDEX(Capacity!$Z$10:$AN$109,COLUMN(BU137),GroupNumber))</f>
        <v>0</v>
      </c>
      <c r="BW141">
        <f>COUNTA(INDEX(Capacity!$Z$10:$AN$109,COLUMN(BV137),1):INDEX(Capacity!$Z$10:$AN$109,COLUMN(BV137),GroupNumber))</f>
        <v>0</v>
      </c>
      <c r="BX141">
        <f>COUNTA(INDEX(Capacity!$Z$10:$AN$109,COLUMN(BW137),1):INDEX(Capacity!$Z$10:$AN$109,COLUMN(BW137),GroupNumber))</f>
        <v>0</v>
      </c>
      <c r="BY141">
        <f>COUNTA(INDEX(Capacity!$Z$10:$AN$109,COLUMN(BX137),1):INDEX(Capacity!$Z$10:$AN$109,COLUMN(BX137),GroupNumber))</f>
        <v>0</v>
      </c>
      <c r="BZ141">
        <f>COUNTA(INDEX(Capacity!$Z$10:$AN$109,COLUMN(BY137),1):INDEX(Capacity!$Z$10:$AN$109,COLUMN(BY137),GroupNumber))</f>
        <v>0</v>
      </c>
      <c r="CA141">
        <f>COUNTA(INDEX(Capacity!$Z$10:$AN$109,COLUMN(BZ137),1):INDEX(Capacity!$Z$10:$AN$109,COLUMN(BZ137),GroupNumber))</f>
        <v>0</v>
      </c>
      <c r="CB141">
        <f>COUNTA(INDEX(Capacity!$Z$10:$AN$109,COLUMN(CA137),1):INDEX(Capacity!$Z$10:$AN$109,COLUMN(CA137),GroupNumber))</f>
        <v>0</v>
      </c>
      <c r="CC141">
        <f>COUNTA(INDEX(Capacity!$Z$10:$AN$109,COLUMN(CB137),1):INDEX(Capacity!$Z$10:$AN$109,COLUMN(CB137),GroupNumber))</f>
        <v>0</v>
      </c>
      <c r="CD141">
        <f>COUNTA(INDEX(Capacity!$Z$10:$AN$109,COLUMN(CC137),1):INDEX(Capacity!$Z$10:$AN$109,COLUMN(CC137),GroupNumber))</f>
        <v>0</v>
      </c>
      <c r="CE141">
        <f>COUNTA(INDEX(Capacity!$Z$10:$AN$109,COLUMN(CD137),1):INDEX(Capacity!$Z$10:$AN$109,COLUMN(CD137),GroupNumber))</f>
        <v>0</v>
      </c>
      <c r="CF141">
        <f>COUNTA(INDEX(Capacity!$Z$10:$AN$109,COLUMN(CE137),1):INDEX(Capacity!$Z$10:$AN$109,COLUMN(CE137),GroupNumber))</f>
        <v>0</v>
      </c>
      <c r="CG141">
        <f>COUNTA(INDEX(Capacity!$Z$10:$AN$109,COLUMN(CF137),1):INDEX(Capacity!$Z$10:$AN$109,COLUMN(CF137),GroupNumber))</f>
        <v>0</v>
      </c>
      <c r="CH141">
        <f>COUNTA(INDEX(Capacity!$Z$10:$AN$109,COLUMN(CG137),1):INDEX(Capacity!$Z$10:$AN$109,COLUMN(CG137),GroupNumber))</f>
        <v>0</v>
      </c>
      <c r="CI141">
        <f>COUNTA(INDEX(Capacity!$Z$10:$AN$109,COLUMN(CH137),1):INDEX(Capacity!$Z$10:$AN$109,COLUMN(CH137),GroupNumber))</f>
        <v>0</v>
      </c>
      <c r="CJ141">
        <f>COUNTA(INDEX(Capacity!$Z$10:$AN$109,COLUMN(CI137),1):INDEX(Capacity!$Z$10:$AN$109,COLUMN(CI137),GroupNumber))</f>
        <v>0</v>
      </c>
      <c r="CK141">
        <f>COUNTA(INDEX(Capacity!$Z$10:$AN$109,COLUMN(CJ137),1):INDEX(Capacity!$Z$10:$AN$109,COLUMN(CJ137),GroupNumber))</f>
        <v>0</v>
      </c>
      <c r="CL141">
        <f>COUNTA(INDEX(Capacity!$Z$10:$AN$109,COLUMN(CK137),1):INDEX(Capacity!$Z$10:$AN$109,COLUMN(CK137),GroupNumber))</f>
        <v>0</v>
      </c>
      <c r="CM141">
        <f>COUNTA(INDEX(Capacity!$Z$10:$AN$109,COLUMN(CL137),1):INDEX(Capacity!$Z$10:$AN$109,COLUMN(CL137),GroupNumber))</f>
        <v>0</v>
      </c>
      <c r="CN141">
        <f>COUNTA(INDEX(Capacity!$Z$10:$AN$109,COLUMN(CM137),1):INDEX(Capacity!$Z$10:$AN$109,COLUMN(CM137),GroupNumber))</f>
        <v>0</v>
      </c>
      <c r="CO141">
        <f>COUNTA(INDEX(Capacity!$Z$10:$AN$109,COLUMN(CN137),1):INDEX(Capacity!$Z$10:$AN$109,COLUMN(CN137),GroupNumber))</f>
        <v>0</v>
      </c>
      <c r="CP141">
        <f>COUNTA(INDEX(Capacity!$Z$10:$AN$109,COLUMN(CO137),1):INDEX(Capacity!$Z$10:$AN$109,COLUMN(CO137),GroupNumber))</f>
        <v>0</v>
      </c>
      <c r="CQ141">
        <f>COUNTA(INDEX(Capacity!$Z$10:$AN$109,COLUMN(CP137),1):INDEX(Capacity!$Z$10:$AN$109,COLUMN(CP137),GroupNumber))</f>
        <v>0</v>
      </c>
      <c r="CR141">
        <f>COUNTA(INDEX(Capacity!$Z$10:$AN$109,COLUMN(CQ137),1):INDEX(Capacity!$Z$10:$AN$109,COLUMN(CQ137),GroupNumber))</f>
        <v>0</v>
      </c>
      <c r="CS141">
        <f>COUNTA(INDEX(Capacity!$Z$10:$AN$109,COLUMN(CR137),1):INDEX(Capacity!$Z$10:$AN$109,COLUMN(CR137),GroupNumber))</f>
        <v>0</v>
      </c>
      <c r="CT141">
        <f>COUNTA(INDEX(Capacity!$Z$10:$AN$109,COLUMN(CS137),1):INDEX(Capacity!$Z$10:$AN$109,COLUMN(CS137),GroupNumber))</f>
        <v>0</v>
      </c>
      <c r="CU141">
        <f>COUNTA(INDEX(Capacity!$Z$10:$AN$109,COLUMN(CT137),1):INDEX(Capacity!$Z$10:$AN$109,COLUMN(CT137),GroupNumber))</f>
        <v>0</v>
      </c>
      <c r="CV141">
        <f>COUNTA(INDEX(Capacity!$Z$10:$AN$109,COLUMN(CU137),1):INDEX(Capacity!$Z$10:$AN$109,COLUMN(CU137),GroupNumber))</f>
        <v>0</v>
      </c>
      <c r="CW141">
        <f>COUNTA(INDEX(Capacity!$Z$10:$AN$109,COLUMN(CV137),1):INDEX(Capacity!$Z$10:$AN$109,COLUMN(CV137),GroupNumber))</f>
        <v>0</v>
      </c>
    </row>
    <row r="142" spans="1:101" x14ac:dyDescent="0.25">
      <c r="A142" t="s">
        <v>247</v>
      </c>
      <c r="B142" t="e">
        <f>B140/B141</f>
        <v>#DIV/0!</v>
      </c>
      <c r="C142" t="e">
        <f t="shared" ref="C142:M142" si="33">C140/C141</f>
        <v>#DIV/0!</v>
      </c>
      <c r="D142" t="e">
        <f t="shared" si="33"/>
        <v>#DIV/0!</v>
      </c>
      <c r="E142" t="e">
        <f t="shared" si="33"/>
        <v>#DIV/0!</v>
      </c>
      <c r="F142" t="e">
        <f t="shared" si="33"/>
        <v>#DIV/0!</v>
      </c>
      <c r="G142" t="e">
        <f t="shared" si="33"/>
        <v>#DIV/0!</v>
      </c>
      <c r="H142" t="e">
        <f t="shared" si="33"/>
        <v>#DIV/0!</v>
      </c>
      <c r="I142" t="e">
        <f t="shared" si="33"/>
        <v>#DIV/0!</v>
      </c>
      <c r="J142" t="e">
        <f t="shared" si="33"/>
        <v>#DIV/0!</v>
      </c>
      <c r="K142" t="e">
        <f t="shared" si="33"/>
        <v>#DIV/0!</v>
      </c>
      <c r="L142" t="e">
        <f t="shared" si="33"/>
        <v>#DIV/0!</v>
      </c>
      <c r="M142" t="e">
        <f t="shared" si="33"/>
        <v>#DIV/0!</v>
      </c>
      <c r="N142" t="e">
        <f t="shared" ref="N142:BY142" si="34">N140/N141</f>
        <v>#DIV/0!</v>
      </c>
      <c r="O142" t="e">
        <f t="shared" si="34"/>
        <v>#DIV/0!</v>
      </c>
      <c r="P142" t="e">
        <f t="shared" si="34"/>
        <v>#DIV/0!</v>
      </c>
      <c r="Q142" t="e">
        <f t="shared" si="34"/>
        <v>#DIV/0!</v>
      </c>
      <c r="R142" t="e">
        <f t="shared" si="34"/>
        <v>#DIV/0!</v>
      </c>
      <c r="S142" t="e">
        <f t="shared" si="34"/>
        <v>#DIV/0!</v>
      </c>
      <c r="T142" t="e">
        <f t="shared" si="34"/>
        <v>#DIV/0!</v>
      </c>
      <c r="U142" t="e">
        <f t="shared" si="34"/>
        <v>#DIV/0!</v>
      </c>
      <c r="V142" t="e">
        <f t="shared" si="34"/>
        <v>#DIV/0!</v>
      </c>
      <c r="W142" t="e">
        <f t="shared" si="34"/>
        <v>#DIV/0!</v>
      </c>
      <c r="X142" t="e">
        <f t="shared" si="34"/>
        <v>#DIV/0!</v>
      </c>
      <c r="Y142" t="e">
        <f t="shared" si="34"/>
        <v>#DIV/0!</v>
      </c>
      <c r="Z142" t="e">
        <f t="shared" si="34"/>
        <v>#DIV/0!</v>
      </c>
      <c r="AA142" t="e">
        <f t="shared" si="34"/>
        <v>#DIV/0!</v>
      </c>
      <c r="AB142" t="e">
        <f t="shared" si="34"/>
        <v>#DIV/0!</v>
      </c>
      <c r="AC142" t="e">
        <f t="shared" si="34"/>
        <v>#DIV/0!</v>
      </c>
      <c r="AD142" t="e">
        <f t="shared" si="34"/>
        <v>#DIV/0!</v>
      </c>
      <c r="AE142" t="e">
        <f t="shared" si="34"/>
        <v>#DIV/0!</v>
      </c>
      <c r="AF142" t="e">
        <f t="shared" si="34"/>
        <v>#DIV/0!</v>
      </c>
      <c r="AG142" t="e">
        <f t="shared" si="34"/>
        <v>#DIV/0!</v>
      </c>
      <c r="AH142" t="e">
        <f t="shared" si="34"/>
        <v>#DIV/0!</v>
      </c>
      <c r="AI142" t="e">
        <f t="shared" si="34"/>
        <v>#DIV/0!</v>
      </c>
      <c r="AJ142" t="e">
        <f t="shared" si="34"/>
        <v>#DIV/0!</v>
      </c>
      <c r="AK142" t="e">
        <f t="shared" si="34"/>
        <v>#DIV/0!</v>
      </c>
      <c r="AL142" t="e">
        <f t="shared" si="34"/>
        <v>#DIV/0!</v>
      </c>
      <c r="AM142" t="e">
        <f t="shared" si="34"/>
        <v>#DIV/0!</v>
      </c>
      <c r="AN142" t="e">
        <f t="shared" si="34"/>
        <v>#DIV/0!</v>
      </c>
      <c r="AO142" t="e">
        <f t="shared" si="34"/>
        <v>#DIV/0!</v>
      </c>
      <c r="AP142" t="e">
        <f t="shared" si="34"/>
        <v>#DIV/0!</v>
      </c>
      <c r="AQ142" t="e">
        <f t="shared" si="34"/>
        <v>#DIV/0!</v>
      </c>
      <c r="AR142" t="e">
        <f t="shared" si="34"/>
        <v>#DIV/0!</v>
      </c>
      <c r="AS142" t="e">
        <f t="shared" si="34"/>
        <v>#DIV/0!</v>
      </c>
      <c r="AT142" t="e">
        <f t="shared" si="34"/>
        <v>#DIV/0!</v>
      </c>
      <c r="AU142" t="e">
        <f t="shared" si="34"/>
        <v>#DIV/0!</v>
      </c>
      <c r="AV142" t="e">
        <f t="shared" si="34"/>
        <v>#DIV/0!</v>
      </c>
      <c r="AW142" t="e">
        <f t="shared" si="34"/>
        <v>#DIV/0!</v>
      </c>
      <c r="AX142" t="e">
        <f t="shared" si="34"/>
        <v>#DIV/0!</v>
      </c>
      <c r="AY142" t="e">
        <f t="shared" si="34"/>
        <v>#DIV/0!</v>
      </c>
      <c r="AZ142" t="e">
        <f t="shared" si="34"/>
        <v>#DIV/0!</v>
      </c>
      <c r="BA142" t="e">
        <f t="shared" si="34"/>
        <v>#DIV/0!</v>
      </c>
      <c r="BB142" t="e">
        <f t="shared" si="34"/>
        <v>#DIV/0!</v>
      </c>
      <c r="BC142" t="e">
        <f t="shared" si="34"/>
        <v>#DIV/0!</v>
      </c>
      <c r="BD142" t="e">
        <f t="shared" si="34"/>
        <v>#DIV/0!</v>
      </c>
      <c r="BE142" t="e">
        <f t="shared" si="34"/>
        <v>#DIV/0!</v>
      </c>
      <c r="BF142" t="e">
        <f t="shared" si="34"/>
        <v>#DIV/0!</v>
      </c>
      <c r="BG142" t="e">
        <f t="shared" si="34"/>
        <v>#DIV/0!</v>
      </c>
      <c r="BH142" t="e">
        <f t="shared" si="34"/>
        <v>#DIV/0!</v>
      </c>
      <c r="BI142" t="e">
        <f t="shared" si="34"/>
        <v>#DIV/0!</v>
      </c>
      <c r="BJ142" t="e">
        <f t="shared" si="34"/>
        <v>#DIV/0!</v>
      </c>
      <c r="BK142" t="e">
        <f t="shared" si="34"/>
        <v>#DIV/0!</v>
      </c>
      <c r="BL142" t="e">
        <f t="shared" si="34"/>
        <v>#DIV/0!</v>
      </c>
      <c r="BM142" t="e">
        <f t="shared" si="34"/>
        <v>#DIV/0!</v>
      </c>
      <c r="BN142" t="e">
        <f t="shared" si="34"/>
        <v>#DIV/0!</v>
      </c>
      <c r="BO142" t="e">
        <f t="shared" si="34"/>
        <v>#DIV/0!</v>
      </c>
      <c r="BP142" t="e">
        <f t="shared" si="34"/>
        <v>#DIV/0!</v>
      </c>
      <c r="BQ142" t="e">
        <f t="shared" si="34"/>
        <v>#DIV/0!</v>
      </c>
      <c r="BR142" t="e">
        <f t="shared" si="34"/>
        <v>#DIV/0!</v>
      </c>
      <c r="BS142" t="e">
        <f t="shared" si="34"/>
        <v>#DIV/0!</v>
      </c>
      <c r="BT142" t="e">
        <f t="shared" si="34"/>
        <v>#DIV/0!</v>
      </c>
      <c r="BU142" t="e">
        <f t="shared" si="34"/>
        <v>#DIV/0!</v>
      </c>
      <c r="BV142" t="e">
        <f t="shared" si="34"/>
        <v>#DIV/0!</v>
      </c>
      <c r="BW142" t="e">
        <f t="shared" si="34"/>
        <v>#DIV/0!</v>
      </c>
      <c r="BX142" t="e">
        <f t="shared" si="34"/>
        <v>#DIV/0!</v>
      </c>
      <c r="BY142" t="e">
        <f t="shared" si="34"/>
        <v>#DIV/0!</v>
      </c>
      <c r="BZ142" t="e">
        <f t="shared" ref="BZ142:CW142" si="35">BZ140/BZ141</f>
        <v>#DIV/0!</v>
      </c>
      <c r="CA142" t="e">
        <f t="shared" si="35"/>
        <v>#DIV/0!</v>
      </c>
      <c r="CB142" t="e">
        <f t="shared" si="35"/>
        <v>#DIV/0!</v>
      </c>
      <c r="CC142" t="e">
        <f t="shared" si="35"/>
        <v>#DIV/0!</v>
      </c>
      <c r="CD142" t="e">
        <f t="shared" si="35"/>
        <v>#DIV/0!</v>
      </c>
      <c r="CE142" t="e">
        <f t="shared" si="35"/>
        <v>#DIV/0!</v>
      </c>
      <c r="CF142" t="e">
        <f t="shared" si="35"/>
        <v>#DIV/0!</v>
      </c>
      <c r="CG142" t="e">
        <f t="shared" si="35"/>
        <v>#DIV/0!</v>
      </c>
      <c r="CH142" t="e">
        <f t="shared" si="35"/>
        <v>#DIV/0!</v>
      </c>
      <c r="CI142" t="e">
        <f t="shared" si="35"/>
        <v>#DIV/0!</v>
      </c>
      <c r="CJ142" t="e">
        <f t="shared" si="35"/>
        <v>#DIV/0!</v>
      </c>
      <c r="CK142" t="e">
        <f t="shared" si="35"/>
        <v>#DIV/0!</v>
      </c>
      <c r="CL142" t="e">
        <f t="shared" si="35"/>
        <v>#DIV/0!</v>
      </c>
      <c r="CM142" t="e">
        <f t="shared" si="35"/>
        <v>#DIV/0!</v>
      </c>
      <c r="CN142" t="e">
        <f t="shared" si="35"/>
        <v>#DIV/0!</v>
      </c>
      <c r="CO142" t="e">
        <f t="shared" si="35"/>
        <v>#DIV/0!</v>
      </c>
      <c r="CP142" t="e">
        <f t="shared" si="35"/>
        <v>#DIV/0!</v>
      </c>
      <c r="CQ142" t="e">
        <f t="shared" si="35"/>
        <v>#DIV/0!</v>
      </c>
      <c r="CR142" t="e">
        <f t="shared" si="35"/>
        <v>#DIV/0!</v>
      </c>
      <c r="CS142" t="e">
        <f t="shared" si="35"/>
        <v>#DIV/0!</v>
      </c>
      <c r="CT142" t="e">
        <f t="shared" si="35"/>
        <v>#DIV/0!</v>
      </c>
      <c r="CU142" t="e">
        <f t="shared" si="35"/>
        <v>#DIV/0!</v>
      </c>
      <c r="CV142" t="e">
        <f t="shared" si="35"/>
        <v>#DIV/0!</v>
      </c>
      <c r="CW142" t="e">
        <f t="shared" si="35"/>
        <v>#DIV/0!</v>
      </c>
    </row>
    <row r="143" spans="1:101" x14ac:dyDescent="0.25">
      <c r="A143" t="s">
        <v>248</v>
      </c>
      <c r="B143" t="str" cm="1">
        <f t="array" ref="B143">INDEX('Capacity Summary'!$E$139:$E$238,COLUMN(A137),1)</f>
        <v/>
      </c>
      <c r="C143" t="str" cm="1">
        <f t="array" ref="C143">INDEX('Capacity Summary'!$E$139:$E$238,COLUMN(B137),1)</f>
        <v/>
      </c>
      <c r="D143" t="str" cm="1">
        <f t="array" ref="D143">INDEX('Capacity Summary'!$E$139:$E$238,COLUMN(C137),1)</f>
        <v/>
      </c>
      <c r="E143" t="str" cm="1">
        <f t="array" ref="E143">INDEX('Capacity Summary'!$E$139:$E$238,COLUMN(D137),1)</f>
        <v/>
      </c>
      <c r="F143" t="str" cm="1">
        <f t="array" ref="F143">INDEX('Capacity Summary'!$E$139:$E$238,COLUMN(E137),1)</f>
        <v/>
      </c>
      <c r="G143" t="str" cm="1">
        <f t="array" ref="G143">INDEX('Capacity Summary'!$E$139:$E$238,COLUMN(F137),1)</f>
        <v/>
      </c>
      <c r="H143" t="str" cm="1">
        <f t="array" ref="H143">INDEX('Capacity Summary'!$E$139:$E$238,COLUMN(G137),1)</f>
        <v/>
      </c>
      <c r="I143" t="str" cm="1">
        <f t="array" ref="I143">INDEX('Capacity Summary'!$E$139:$E$238,COLUMN(H137),1)</f>
        <v/>
      </c>
      <c r="J143" t="str" cm="1">
        <f t="array" ref="J143">INDEX('Capacity Summary'!$E$139:$E$238,COLUMN(I137),1)</f>
        <v/>
      </c>
      <c r="K143" t="str" cm="1">
        <f t="array" ref="K143">INDEX('Capacity Summary'!$E$139:$E$238,COLUMN(J137),1)</f>
        <v/>
      </c>
      <c r="L143" t="str" cm="1">
        <f t="array" ref="L143">INDEX('Capacity Summary'!$E$139:$E$238,COLUMN(K137),1)</f>
        <v/>
      </c>
      <c r="M143" t="str" cm="1">
        <f t="array" ref="M143">INDEX('Capacity Summary'!$E$139:$E$238,COLUMN(L137),1)</f>
        <v/>
      </c>
      <c r="N143" t="str" cm="1">
        <f t="array" ref="N143">INDEX('Capacity Summary'!$E$139:$E$238,COLUMN(M137),1)</f>
        <v/>
      </c>
      <c r="O143" t="str" cm="1">
        <f t="array" ref="O143">INDEX('Capacity Summary'!$E$139:$E$238,COLUMN(N137),1)</f>
        <v/>
      </c>
      <c r="P143" t="str" cm="1">
        <f t="array" ref="P143">INDEX('Capacity Summary'!$E$139:$E$238,COLUMN(O137),1)</f>
        <v/>
      </c>
      <c r="Q143" t="str" cm="1">
        <f t="array" ref="Q143">INDEX('Capacity Summary'!$E$139:$E$238,COLUMN(P137),1)</f>
        <v/>
      </c>
      <c r="R143" t="str" cm="1">
        <f t="array" ref="R143">INDEX('Capacity Summary'!$E$139:$E$238,COLUMN(Q137),1)</f>
        <v/>
      </c>
      <c r="S143" t="str" cm="1">
        <f t="array" ref="S143">INDEX('Capacity Summary'!$E$139:$E$238,COLUMN(R137),1)</f>
        <v/>
      </c>
      <c r="T143" t="str" cm="1">
        <f t="array" ref="T143">INDEX('Capacity Summary'!$E$139:$E$238,COLUMN(S137),1)</f>
        <v/>
      </c>
      <c r="U143" t="str" cm="1">
        <f t="array" ref="U143">INDEX('Capacity Summary'!$E$139:$E$238,COLUMN(T137),1)</f>
        <v/>
      </c>
      <c r="V143" t="str" cm="1">
        <f t="array" ref="V143">INDEX('Capacity Summary'!$E$139:$E$238,COLUMN(U137),1)</f>
        <v/>
      </c>
      <c r="W143" t="str" cm="1">
        <f t="array" ref="W143">INDEX('Capacity Summary'!$E$139:$E$238,COLUMN(V137),1)</f>
        <v/>
      </c>
      <c r="X143" t="str" cm="1">
        <f t="array" ref="X143">INDEX('Capacity Summary'!$E$139:$E$238,COLUMN(W137),1)</f>
        <v/>
      </c>
      <c r="Y143" t="str" cm="1">
        <f t="array" ref="Y143">INDEX('Capacity Summary'!$E$139:$E$238,COLUMN(X137),1)</f>
        <v/>
      </c>
      <c r="Z143" t="str" cm="1">
        <f t="array" ref="Z143">INDEX('Capacity Summary'!$E$139:$E$238,COLUMN(Y137),1)</f>
        <v/>
      </c>
      <c r="AA143" t="str" cm="1">
        <f t="array" ref="AA143">INDEX('Capacity Summary'!$E$139:$E$238,COLUMN(Z137),1)</f>
        <v/>
      </c>
      <c r="AB143" t="str" cm="1">
        <f t="array" ref="AB143">INDEX('Capacity Summary'!$E$139:$E$238,COLUMN(AA137),1)</f>
        <v/>
      </c>
      <c r="AC143" t="str" cm="1">
        <f t="array" ref="AC143">INDEX('Capacity Summary'!$E$139:$E$238,COLUMN(AB137),1)</f>
        <v/>
      </c>
      <c r="AD143" t="str" cm="1">
        <f t="array" ref="AD143">INDEX('Capacity Summary'!$E$139:$E$238,COLUMN(AC137),1)</f>
        <v/>
      </c>
      <c r="AE143" t="str" cm="1">
        <f t="array" ref="AE143">INDEX('Capacity Summary'!$E$139:$E$238,COLUMN(AD137),1)</f>
        <v/>
      </c>
      <c r="AF143" t="str" cm="1">
        <f t="array" ref="AF143">INDEX('Capacity Summary'!$E$139:$E$238,COLUMN(AE137),1)</f>
        <v/>
      </c>
      <c r="AG143" t="str" cm="1">
        <f t="array" ref="AG143">INDEX('Capacity Summary'!$E$139:$E$238,COLUMN(AF137),1)</f>
        <v/>
      </c>
      <c r="AH143" t="str" cm="1">
        <f t="array" ref="AH143">INDEX('Capacity Summary'!$E$139:$E$238,COLUMN(AG137),1)</f>
        <v/>
      </c>
      <c r="AI143" t="str" cm="1">
        <f t="array" ref="AI143">INDEX('Capacity Summary'!$E$139:$E$238,COLUMN(AH137),1)</f>
        <v/>
      </c>
      <c r="AJ143" t="str" cm="1">
        <f t="array" ref="AJ143">INDEX('Capacity Summary'!$E$139:$E$238,COLUMN(AI137),1)</f>
        <v/>
      </c>
      <c r="AK143" t="str" cm="1">
        <f t="array" ref="AK143">INDEX('Capacity Summary'!$E$139:$E$238,COLUMN(AJ137),1)</f>
        <v/>
      </c>
      <c r="AL143" t="str" cm="1">
        <f t="array" ref="AL143">INDEX('Capacity Summary'!$E$139:$E$238,COLUMN(AK137),1)</f>
        <v/>
      </c>
      <c r="AM143" t="str" cm="1">
        <f t="array" ref="AM143">INDEX('Capacity Summary'!$E$139:$E$238,COLUMN(AL137),1)</f>
        <v/>
      </c>
      <c r="AN143" t="str" cm="1">
        <f t="array" ref="AN143">INDEX('Capacity Summary'!$E$139:$E$238,COLUMN(AM137),1)</f>
        <v/>
      </c>
      <c r="AO143" t="str" cm="1">
        <f t="array" ref="AO143">INDEX('Capacity Summary'!$E$139:$E$238,COLUMN(AN137),1)</f>
        <v/>
      </c>
      <c r="AP143" t="str" cm="1">
        <f t="array" ref="AP143">INDEX('Capacity Summary'!$E$139:$E$238,COLUMN(AO137),1)</f>
        <v/>
      </c>
      <c r="AQ143" t="str" cm="1">
        <f t="array" ref="AQ143">INDEX('Capacity Summary'!$E$139:$E$238,COLUMN(AP137),1)</f>
        <v/>
      </c>
      <c r="AR143" t="str" cm="1">
        <f t="array" ref="AR143">INDEX('Capacity Summary'!$E$139:$E$238,COLUMN(AQ137),1)</f>
        <v/>
      </c>
      <c r="AS143" t="str" cm="1">
        <f t="array" ref="AS143">INDEX('Capacity Summary'!$E$139:$E$238,COLUMN(AR137),1)</f>
        <v/>
      </c>
      <c r="AT143" t="str" cm="1">
        <f t="array" ref="AT143">INDEX('Capacity Summary'!$E$139:$E$238,COLUMN(AS137),1)</f>
        <v/>
      </c>
      <c r="AU143" t="str" cm="1">
        <f t="array" ref="AU143">INDEX('Capacity Summary'!$E$139:$E$238,COLUMN(AT137),1)</f>
        <v/>
      </c>
      <c r="AV143" t="str" cm="1">
        <f t="array" ref="AV143">INDEX('Capacity Summary'!$E$139:$E$238,COLUMN(AU137),1)</f>
        <v/>
      </c>
      <c r="AW143" t="str" cm="1">
        <f t="array" ref="AW143">INDEX('Capacity Summary'!$E$139:$E$238,COLUMN(AV137),1)</f>
        <v/>
      </c>
      <c r="AX143" t="str" cm="1">
        <f t="array" ref="AX143">INDEX('Capacity Summary'!$E$139:$E$238,COLUMN(AW137),1)</f>
        <v/>
      </c>
      <c r="AY143" t="str" cm="1">
        <f t="array" ref="AY143">INDEX('Capacity Summary'!$E$139:$E$238,COLUMN(AX137),1)</f>
        <v/>
      </c>
      <c r="AZ143" t="str" cm="1">
        <f t="array" ref="AZ143">INDEX('Capacity Summary'!$E$139:$E$238,COLUMN(AY137),1)</f>
        <v/>
      </c>
      <c r="BA143" t="str" cm="1">
        <f t="array" ref="BA143">INDEX('Capacity Summary'!$E$139:$E$238,COLUMN(AZ137),1)</f>
        <v/>
      </c>
      <c r="BB143" t="str" cm="1">
        <f t="array" ref="BB143">INDEX('Capacity Summary'!$E$139:$E$238,COLUMN(BA137),1)</f>
        <v/>
      </c>
      <c r="BC143" t="str" cm="1">
        <f t="array" ref="BC143">INDEX('Capacity Summary'!$E$139:$E$238,COLUMN(BB137),1)</f>
        <v/>
      </c>
      <c r="BD143" t="str" cm="1">
        <f t="array" ref="BD143">INDEX('Capacity Summary'!$E$139:$E$238,COLUMN(BC137),1)</f>
        <v/>
      </c>
      <c r="BE143" t="str" cm="1">
        <f t="array" ref="BE143">INDEX('Capacity Summary'!$E$139:$E$238,COLUMN(BD137),1)</f>
        <v/>
      </c>
      <c r="BF143" t="str" cm="1">
        <f t="array" ref="BF143">INDEX('Capacity Summary'!$E$139:$E$238,COLUMN(BE137),1)</f>
        <v/>
      </c>
      <c r="BG143" t="str" cm="1">
        <f t="array" ref="BG143">INDEX('Capacity Summary'!$E$139:$E$238,COLUMN(BF137),1)</f>
        <v/>
      </c>
      <c r="BH143" t="str" cm="1">
        <f t="array" ref="BH143">INDEX('Capacity Summary'!$E$139:$E$238,COLUMN(BG137),1)</f>
        <v/>
      </c>
      <c r="BI143" t="str" cm="1">
        <f t="array" ref="BI143">INDEX('Capacity Summary'!$E$139:$E$238,COLUMN(BH137),1)</f>
        <v/>
      </c>
      <c r="BJ143" t="str" cm="1">
        <f t="array" ref="BJ143">INDEX('Capacity Summary'!$E$139:$E$238,COLUMN(BI137),1)</f>
        <v/>
      </c>
      <c r="BK143" t="str" cm="1">
        <f t="array" ref="BK143">INDEX('Capacity Summary'!$E$139:$E$238,COLUMN(BJ137),1)</f>
        <v/>
      </c>
      <c r="BL143" t="str" cm="1">
        <f t="array" ref="BL143">INDEX('Capacity Summary'!$E$139:$E$238,COLUMN(BK137),1)</f>
        <v/>
      </c>
      <c r="BM143" t="str" cm="1">
        <f t="array" ref="BM143">INDEX('Capacity Summary'!$E$139:$E$238,COLUMN(BL137),1)</f>
        <v/>
      </c>
      <c r="BN143" t="str" cm="1">
        <f t="array" ref="BN143">INDEX('Capacity Summary'!$E$139:$E$238,COLUMN(BM137),1)</f>
        <v/>
      </c>
      <c r="BO143" t="str" cm="1">
        <f t="array" ref="BO143">INDEX('Capacity Summary'!$E$139:$E$238,COLUMN(BN137),1)</f>
        <v/>
      </c>
      <c r="BP143" t="str" cm="1">
        <f t="array" ref="BP143">INDEX('Capacity Summary'!$E$139:$E$238,COLUMN(BO137),1)</f>
        <v/>
      </c>
      <c r="BQ143" t="str" cm="1">
        <f t="array" ref="BQ143">INDEX('Capacity Summary'!$E$139:$E$238,COLUMN(BP137),1)</f>
        <v/>
      </c>
      <c r="BR143" t="str" cm="1">
        <f t="array" ref="BR143">INDEX('Capacity Summary'!$E$139:$E$238,COLUMN(BQ137),1)</f>
        <v/>
      </c>
      <c r="BS143" t="str" cm="1">
        <f t="array" ref="BS143">INDEX('Capacity Summary'!$E$139:$E$238,COLUMN(BR137),1)</f>
        <v/>
      </c>
      <c r="BT143" t="str" cm="1">
        <f t="array" ref="BT143">INDEX('Capacity Summary'!$E$139:$E$238,COLUMN(BS137),1)</f>
        <v/>
      </c>
      <c r="BU143" t="str" cm="1">
        <f t="array" ref="BU143">INDEX('Capacity Summary'!$E$139:$E$238,COLUMN(BT137),1)</f>
        <v/>
      </c>
      <c r="BV143" t="str" cm="1">
        <f t="array" ref="BV143">INDEX('Capacity Summary'!$E$139:$E$238,COLUMN(BU137),1)</f>
        <v/>
      </c>
      <c r="BW143" t="str" cm="1">
        <f t="array" ref="BW143">INDEX('Capacity Summary'!$E$139:$E$238,COLUMN(BV137),1)</f>
        <v/>
      </c>
      <c r="BX143" t="str" cm="1">
        <f t="array" ref="BX143">INDEX('Capacity Summary'!$E$139:$E$238,COLUMN(BW137),1)</f>
        <v/>
      </c>
      <c r="BY143" t="str" cm="1">
        <f t="array" ref="BY143">INDEX('Capacity Summary'!$E$139:$E$238,COLUMN(BX137),1)</f>
        <v/>
      </c>
      <c r="BZ143" t="str" cm="1">
        <f t="array" ref="BZ143">INDEX('Capacity Summary'!$E$139:$E$238,COLUMN(BY137),1)</f>
        <v/>
      </c>
      <c r="CA143" t="str" cm="1">
        <f t="array" ref="CA143">INDEX('Capacity Summary'!$E$139:$E$238,COLUMN(BZ137),1)</f>
        <v/>
      </c>
      <c r="CB143" t="str" cm="1">
        <f t="array" ref="CB143">INDEX('Capacity Summary'!$E$139:$E$238,COLUMN(CA137),1)</f>
        <v/>
      </c>
      <c r="CC143" t="str" cm="1">
        <f t="array" ref="CC143">INDEX('Capacity Summary'!$E$139:$E$238,COLUMN(CB137),1)</f>
        <v/>
      </c>
      <c r="CD143" t="str" cm="1">
        <f t="array" ref="CD143">INDEX('Capacity Summary'!$E$139:$E$238,COLUMN(CC137),1)</f>
        <v/>
      </c>
      <c r="CE143" t="str" cm="1">
        <f t="array" ref="CE143">INDEX('Capacity Summary'!$E$139:$E$238,COLUMN(CD137),1)</f>
        <v/>
      </c>
      <c r="CF143" t="str" cm="1">
        <f t="array" ref="CF143">INDEX('Capacity Summary'!$E$139:$E$238,COLUMN(CE137),1)</f>
        <v/>
      </c>
      <c r="CG143" t="str" cm="1">
        <f t="array" ref="CG143">INDEX('Capacity Summary'!$E$139:$E$238,COLUMN(CF137),1)</f>
        <v/>
      </c>
      <c r="CH143" t="str" cm="1">
        <f t="array" ref="CH143">INDEX('Capacity Summary'!$E$139:$E$238,COLUMN(CG137),1)</f>
        <v/>
      </c>
      <c r="CI143" t="str" cm="1">
        <f t="array" ref="CI143">INDEX('Capacity Summary'!$E$139:$E$238,COLUMN(CH137),1)</f>
        <v/>
      </c>
      <c r="CJ143" t="str" cm="1">
        <f t="array" ref="CJ143">INDEX('Capacity Summary'!$E$139:$E$238,COLUMN(CI137),1)</f>
        <v/>
      </c>
      <c r="CK143" t="str" cm="1">
        <f t="array" ref="CK143">INDEX('Capacity Summary'!$E$139:$E$238,COLUMN(CJ137),1)</f>
        <v/>
      </c>
      <c r="CL143" t="str" cm="1">
        <f t="array" ref="CL143">INDEX('Capacity Summary'!$E$139:$E$238,COLUMN(CK137),1)</f>
        <v/>
      </c>
      <c r="CM143" t="str" cm="1">
        <f t="array" ref="CM143">INDEX('Capacity Summary'!$E$139:$E$238,COLUMN(CL137),1)</f>
        <v/>
      </c>
      <c r="CN143" t="str" cm="1">
        <f t="array" ref="CN143">INDEX('Capacity Summary'!$E$139:$E$238,COLUMN(CM137),1)</f>
        <v/>
      </c>
      <c r="CO143" t="str" cm="1">
        <f t="array" ref="CO143">INDEX('Capacity Summary'!$E$139:$E$238,COLUMN(CN137),1)</f>
        <v/>
      </c>
      <c r="CP143" t="str" cm="1">
        <f t="array" ref="CP143">INDEX('Capacity Summary'!$E$139:$E$238,COLUMN(CO137),1)</f>
        <v/>
      </c>
      <c r="CQ143" t="str" cm="1">
        <f t="array" ref="CQ143">INDEX('Capacity Summary'!$E$139:$E$238,COLUMN(CP137),1)</f>
        <v/>
      </c>
      <c r="CR143" t="str" cm="1">
        <f t="array" ref="CR143">INDEX('Capacity Summary'!$E$139:$E$238,COLUMN(CQ137),1)</f>
        <v/>
      </c>
      <c r="CS143" t="str" cm="1">
        <f t="array" ref="CS143">INDEX('Capacity Summary'!$E$139:$E$238,COLUMN(CR137),1)</f>
        <v/>
      </c>
      <c r="CT143" t="str" cm="1">
        <f t="array" ref="CT143">INDEX('Capacity Summary'!$E$139:$E$238,COLUMN(CS137),1)</f>
        <v/>
      </c>
      <c r="CU143" t="str" cm="1">
        <f t="array" ref="CU143">INDEX('Capacity Summary'!$E$139:$E$238,COLUMN(CT137),1)</f>
        <v/>
      </c>
      <c r="CV143" t="str" cm="1">
        <f t="array" ref="CV143">INDEX('Capacity Summary'!$E$139:$E$238,COLUMN(CU137),1)</f>
        <v/>
      </c>
      <c r="CW143" t="str" cm="1">
        <f t="array" ref="CW143">INDEX('Capacity Summary'!$E$139:$E$238,COLUMN(CV137),1)</f>
        <v/>
      </c>
    </row>
    <row r="144" spans="1:101" x14ac:dyDescent="0.25">
      <c r="A144" t="s">
        <v>249</v>
      </c>
      <c r="B144" t="e">
        <f t="shared" ref="B144:L144" si="36">MIN(B139,((B139*B138)/B143))</f>
        <v>#VALUE!</v>
      </c>
      <c r="C144" t="e">
        <f t="shared" si="36"/>
        <v>#VALUE!</v>
      </c>
      <c r="D144" t="e">
        <f t="shared" si="36"/>
        <v>#VALUE!</v>
      </c>
      <c r="E144" t="e">
        <f t="shared" si="36"/>
        <v>#VALUE!</v>
      </c>
      <c r="F144" t="e">
        <f t="shared" si="36"/>
        <v>#VALUE!</v>
      </c>
      <c r="G144" t="e">
        <f t="shared" si="36"/>
        <v>#VALUE!</v>
      </c>
      <c r="H144" t="e">
        <f t="shared" si="36"/>
        <v>#VALUE!</v>
      </c>
      <c r="I144" t="e">
        <f t="shared" si="36"/>
        <v>#VALUE!</v>
      </c>
      <c r="J144" t="e">
        <f t="shared" si="36"/>
        <v>#VALUE!</v>
      </c>
      <c r="K144" t="e">
        <f t="shared" si="36"/>
        <v>#VALUE!</v>
      </c>
      <c r="L144" t="e">
        <f t="shared" si="36"/>
        <v>#VALUE!</v>
      </c>
      <c r="M144" t="e">
        <f t="shared" ref="M144:BX144" si="37">MIN(M139,((M139*M138)/M143))</f>
        <v>#VALUE!</v>
      </c>
      <c r="N144" t="e">
        <f t="shared" si="37"/>
        <v>#VALUE!</v>
      </c>
      <c r="O144" t="e">
        <f t="shared" si="37"/>
        <v>#VALUE!</v>
      </c>
      <c r="P144" t="e">
        <f t="shared" si="37"/>
        <v>#VALUE!</v>
      </c>
      <c r="Q144" t="e">
        <f t="shared" si="37"/>
        <v>#VALUE!</v>
      </c>
      <c r="R144" t="e">
        <f t="shared" si="37"/>
        <v>#VALUE!</v>
      </c>
      <c r="S144" t="e">
        <f t="shared" si="37"/>
        <v>#VALUE!</v>
      </c>
      <c r="T144" t="e">
        <f t="shared" si="37"/>
        <v>#VALUE!</v>
      </c>
      <c r="U144" t="e">
        <f t="shared" si="37"/>
        <v>#VALUE!</v>
      </c>
      <c r="V144" t="e">
        <f t="shared" si="37"/>
        <v>#VALUE!</v>
      </c>
      <c r="W144" t="e">
        <f t="shared" si="37"/>
        <v>#VALUE!</v>
      </c>
      <c r="X144" t="e">
        <f t="shared" si="37"/>
        <v>#VALUE!</v>
      </c>
      <c r="Y144" t="e">
        <f t="shared" si="37"/>
        <v>#VALUE!</v>
      </c>
      <c r="Z144" t="e">
        <f t="shared" si="37"/>
        <v>#VALUE!</v>
      </c>
      <c r="AA144" t="e">
        <f t="shared" si="37"/>
        <v>#VALUE!</v>
      </c>
      <c r="AB144" t="e">
        <f t="shared" si="37"/>
        <v>#VALUE!</v>
      </c>
      <c r="AC144" t="e">
        <f t="shared" si="37"/>
        <v>#VALUE!</v>
      </c>
      <c r="AD144" t="e">
        <f t="shared" si="37"/>
        <v>#VALUE!</v>
      </c>
      <c r="AE144" t="e">
        <f t="shared" si="37"/>
        <v>#VALUE!</v>
      </c>
      <c r="AF144" t="e">
        <f t="shared" si="37"/>
        <v>#VALUE!</v>
      </c>
      <c r="AG144" t="e">
        <f t="shared" si="37"/>
        <v>#VALUE!</v>
      </c>
      <c r="AH144" t="e">
        <f t="shared" si="37"/>
        <v>#VALUE!</v>
      </c>
      <c r="AI144" t="e">
        <f t="shared" si="37"/>
        <v>#VALUE!</v>
      </c>
      <c r="AJ144" t="e">
        <f t="shared" si="37"/>
        <v>#VALUE!</v>
      </c>
      <c r="AK144" t="e">
        <f t="shared" si="37"/>
        <v>#VALUE!</v>
      </c>
      <c r="AL144" t="e">
        <f t="shared" si="37"/>
        <v>#VALUE!</v>
      </c>
      <c r="AM144" t="e">
        <f t="shared" si="37"/>
        <v>#VALUE!</v>
      </c>
      <c r="AN144" t="e">
        <f t="shared" si="37"/>
        <v>#VALUE!</v>
      </c>
      <c r="AO144" t="e">
        <f t="shared" si="37"/>
        <v>#VALUE!</v>
      </c>
      <c r="AP144" t="e">
        <f t="shared" si="37"/>
        <v>#VALUE!</v>
      </c>
      <c r="AQ144" t="e">
        <f t="shared" si="37"/>
        <v>#VALUE!</v>
      </c>
      <c r="AR144" t="e">
        <f t="shared" si="37"/>
        <v>#VALUE!</v>
      </c>
      <c r="AS144" t="e">
        <f t="shared" si="37"/>
        <v>#VALUE!</v>
      </c>
      <c r="AT144" t="e">
        <f t="shared" si="37"/>
        <v>#VALUE!</v>
      </c>
      <c r="AU144" t="e">
        <f t="shared" si="37"/>
        <v>#VALUE!</v>
      </c>
      <c r="AV144" t="e">
        <f t="shared" si="37"/>
        <v>#VALUE!</v>
      </c>
      <c r="AW144" t="e">
        <f t="shared" si="37"/>
        <v>#VALUE!</v>
      </c>
      <c r="AX144" t="e">
        <f t="shared" si="37"/>
        <v>#VALUE!</v>
      </c>
      <c r="AY144" t="e">
        <f t="shared" si="37"/>
        <v>#VALUE!</v>
      </c>
      <c r="AZ144" t="e">
        <f t="shared" si="37"/>
        <v>#VALUE!</v>
      </c>
      <c r="BA144" t="e">
        <f t="shared" si="37"/>
        <v>#VALUE!</v>
      </c>
      <c r="BB144" t="e">
        <f t="shared" si="37"/>
        <v>#VALUE!</v>
      </c>
      <c r="BC144" t="e">
        <f t="shared" si="37"/>
        <v>#VALUE!</v>
      </c>
      <c r="BD144" t="e">
        <f t="shared" si="37"/>
        <v>#VALUE!</v>
      </c>
      <c r="BE144" t="e">
        <f t="shared" si="37"/>
        <v>#VALUE!</v>
      </c>
      <c r="BF144" t="e">
        <f t="shared" si="37"/>
        <v>#VALUE!</v>
      </c>
      <c r="BG144" t="e">
        <f t="shared" si="37"/>
        <v>#VALUE!</v>
      </c>
      <c r="BH144" t="e">
        <f t="shared" si="37"/>
        <v>#VALUE!</v>
      </c>
      <c r="BI144" t="e">
        <f t="shared" si="37"/>
        <v>#VALUE!</v>
      </c>
      <c r="BJ144" t="e">
        <f t="shared" si="37"/>
        <v>#VALUE!</v>
      </c>
      <c r="BK144" t="e">
        <f t="shared" si="37"/>
        <v>#VALUE!</v>
      </c>
      <c r="BL144" t="e">
        <f t="shared" si="37"/>
        <v>#VALUE!</v>
      </c>
      <c r="BM144" t="e">
        <f t="shared" si="37"/>
        <v>#VALUE!</v>
      </c>
      <c r="BN144" t="e">
        <f t="shared" si="37"/>
        <v>#VALUE!</v>
      </c>
      <c r="BO144" t="e">
        <f t="shared" si="37"/>
        <v>#VALUE!</v>
      </c>
      <c r="BP144" t="e">
        <f t="shared" si="37"/>
        <v>#VALUE!</v>
      </c>
      <c r="BQ144" t="e">
        <f t="shared" si="37"/>
        <v>#VALUE!</v>
      </c>
      <c r="BR144" t="e">
        <f t="shared" si="37"/>
        <v>#VALUE!</v>
      </c>
      <c r="BS144" t="e">
        <f t="shared" si="37"/>
        <v>#VALUE!</v>
      </c>
      <c r="BT144" t="e">
        <f t="shared" si="37"/>
        <v>#VALUE!</v>
      </c>
      <c r="BU144" t="e">
        <f t="shared" si="37"/>
        <v>#VALUE!</v>
      </c>
      <c r="BV144" t="e">
        <f t="shared" si="37"/>
        <v>#VALUE!</v>
      </c>
      <c r="BW144" t="e">
        <f t="shared" si="37"/>
        <v>#VALUE!</v>
      </c>
      <c r="BX144" t="e">
        <f t="shared" si="37"/>
        <v>#VALUE!</v>
      </c>
      <c r="BY144" t="e">
        <f t="shared" ref="BY144:CW144" si="38">MIN(BY139,((BY139*BY138)/BY143))</f>
        <v>#VALUE!</v>
      </c>
      <c r="BZ144" t="e">
        <f t="shared" si="38"/>
        <v>#VALUE!</v>
      </c>
      <c r="CA144" t="e">
        <f t="shared" si="38"/>
        <v>#VALUE!</v>
      </c>
      <c r="CB144" t="e">
        <f t="shared" si="38"/>
        <v>#VALUE!</v>
      </c>
      <c r="CC144" t="e">
        <f t="shared" si="38"/>
        <v>#VALUE!</v>
      </c>
      <c r="CD144" t="e">
        <f t="shared" si="38"/>
        <v>#VALUE!</v>
      </c>
      <c r="CE144" t="e">
        <f t="shared" si="38"/>
        <v>#VALUE!</v>
      </c>
      <c r="CF144" t="e">
        <f t="shared" si="38"/>
        <v>#VALUE!</v>
      </c>
      <c r="CG144" t="e">
        <f t="shared" si="38"/>
        <v>#VALUE!</v>
      </c>
      <c r="CH144" t="e">
        <f t="shared" si="38"/>
        <v>#VALUE!</v>
      </c>
      <c r="CI144" t="e">
        <f t="shared" si="38"/>
        <v>#VALUE!</v>
      </c>
      <c r="CJ144" t="e">
        <f t="shared" si="38"/>
        <v>#VALUE!</v>
      </c>
      <c r="CK144" t="e">
        <f t="shared" si="38"/>
        <v>#VALUE!</v>
      </c>
      <c r="CL144" t="e">
        <f t="shared" si="38"/>
        <v>#VALUE!</v>
      </c>
      <c r="CM144" t="e">
        <f t="shared" si="38"/>
        <v>#VALUE!</v>
      </c>
      <c r="CN144" t="e">
        <f t="shared" si="38"/>
        <v>#VALUE!</v>
      </c>
      <c r="CO144" t="e">
        <f t="shared" si="38"/>
        <v>#VALUE!</v>
      </c>
      <c r="CP144" t="e">
        <f t="shared" si="38"/>
        <v>#VALUE!</v>
      </c>
      <c r="CQ144" t="e">
        <f t="shared" si="38"/>
        <v>#VALUE!</v>
      </c>
      <c r="CR144" t="e">
        <f t="shared" si="38"/>
        <v>#VALUE!</v>
      </c>
      <c r="CS144" t="e">
        <f t="shared" si="38"/>
        <v>#VALUE!</v>
      </c>
      <c r="CT144" t="e">
        <f t="shared" si="38"/>
        <v>#VALUE!</v>
      </c>
      <c r="CU144" t="e">
        <f t="shared" si="38"/>
        <v>#VALUE!</v>
      </c>
      <c r="CV144" t="e">
        <f t="shared" si="38"/>
        <v>#VALUE!</v>
      </c>
      <c r="CW144" t="e">
        <f t="shared" si="38"/>
        <v>#VALUE!</v>
      </c>
    </row>
    <row r="145" spans="1:101" x14ac:dyDescent="0.25">
      <c r="A145" t="s">
        <v>254</v>
      </c>
      <c r="B145" t="e">
        <f t="shared" ref="B145:L145" si="39">B144/B141</f>
        <v>#VALUE!</v>
      </c>
      <c r="C145" t="e">
        <f t="shared" si="39"/>
        <v>#VALUE!</v>
      </c>
      <c r="D145" t="e">
        <f t="shared" si="39"/>
        <v>#VALUE!</v>
      </c>
      <c r="E145" t="e">
        <f t="shared" si="39"/>
        <v>#VALUE!</v>
      </c>
      <c r="F145" t="e">
        <f t="shared" si="39"/>
        <v>#VALUE!</v>
      </c>
      <c r="G145" t="e">
        <f t="shared" si="39"/>
        <v>#VALUE!</v>
      </c>
      <c r="H145" t="e">
        <f t="shared" si="39"/>
        <v>#VALUE!</v>
      </c>
      <c r="I145" t="e">
        <f t="shared" si="39"/>
        <v>#VALUE!</v>
      </c>
      <c r="J145" t="e">
        <f t="shared" si="39"/>
        <v>#VALUE!</v>
      </c>
      <c r="K145" t="e">
        <f t="shared" si="39"/>
        <v>#VALUE!</v>
      </c>
      <c r="L145" t="e">
        <f t="shared" si="39"/>
        <v>#VALUE!</v>
      </c>
      <c r="M145" t="e">
        <f t="shared" ref="M145:BX145" si="40">M144/M141</f>
        <v>#VALUE!</v>
      </c>
      <c r="N145" t="e">
        <f t="shared" si="40"/>
        <v>#VALUE!</v>
      </c>
      <c r="O145" t="e">
        <f t="shared" si="40"/>
        <v>#VALUE!</v>
      </c>
      <c r="P145" t="e">
        <f t="shared" si="40"/>
        <v>#VALUE!</v>
      </c>
      <c r="Q145" t="e">
        <f t="shared" si="40"/>
        <v>#VALUE!</v>
      </c>
      <c r="R145" t="e">
        <f t="shared" si="40"/>
        <v>#VALUE!</v>
      </c>
      <c r="S145" t="e">
        <f t="shared" si="40"/>
        <v>#VALUE!</v>
      </c>
      <c r="T145" t="e">
        <f t="shared" si="40"/>
        <v>#VALUE!</v>
      </c>
      <c r="U145" t="e">
        <f t="shared" si="40"/>
        <v>#VALUE!</v>
      </c>
      <c r="V145" t="e">
        <f t="shared" si="40"/>
        <v>#VALUE!</v>
      </c>
      <c r="W145" t="e">
        <f t="shared" si="40"/>
        <v>#VALUE!</v>
      </c>
      <c r="X145" t="e">
        <f t="shared" si="40"/>
        <v>#VALUE!</v>
      </c>
      <c r="Y145" t="e">
        <f t="shared" si="40"/>
        <v>#VALUE!</v>
      </c>
      <c r="Z145" t="e">
        <f t="shared" si="40"/>
        <v>#VALUE!</v>
      </c>
      <c r="AA145" t="e">
        <f t="shared" si="40"/>
        <v>#VALUE!</v>
      </c>
      <c r="AB145" t="e">
        <f t="shared" si="40"/>
        <v>#VALUE!</v>
      </c>
      <c r="AC145" t="e">
        <f t="shared" si="40"/>
        <v>#VALUE!</v>
      </c>
      <c r="AD145" t="e">
        <f t="shared" si="40"/>
        <v>#VALUE!</v>
      </c>
      <c r="AE145" t="e">
        <f t="shared" si="40"/>
        <v>#VALUE!</v>
      </c>
      <c r="AF145" t="e">
        <f t="shared" si="40"/>
        <v>#VALUE!</v>
      </c>
      <c r="AG145" t="e">
        <f t="shared" si="40"/>
        <v>#VALUE!</v>
      </c>
      <c r="AH145" t="e">
        <f t="shared" si="40"/>
        <v>#VALUE!</v>
      </c>
      <c r="AI145" t="e">
        <f t="shared" si="40"/>
        <v>#VALUE!</v>
      </c>
      <c r="AJ145" t="e">
        <f t="shared" si="40"/>
        <v>#VALUE!</v>
      </c>
      <c r="AK145" t="e">
        <f t="shared" si="40"/>
        <v>#VALUE!</v>
      </c>
      <c r="AL145" t="e">
        <f t="shared" si="40"/>
        <v>#VALUE!</v>
      </c>
      <c r="AM145" t="e">
        <f t="shared" si="40"/>
        <v>#VALUE!</v>
      </c>
      <c r="AN145" t="e">
        <f t="shared" si="40"/>
        <v>#VALUE!</v>
      </c>
      <c r="AO145" t="e">
        <f t="shared" si="40"/>
        <v>#VALUE!</v>
      </c>
      <c r="AP145" t="e">
        <f t="shared" si="40"/>
        <v>#VALUE!</v>
      </c>
      <c r="AQ145" t="e">
        <f t="shared" si="40"/>
        <v>#VALUE!</v>
      </c>
      <c r="AR145" t="e">
        <f t="shared" si="40"/>
        <v>#VALUE!</v>
      </c>
      <c r="AS145" t="e">
        <f t="shared" si="40"/>
        <v>#VALUE!</v>
      </c>
      <c r="AT145" t="e">
        <f t="shared" si="40"/>
        <v>#VALUE!</v>
      </c>
      <c r="AU145" t="e">
        <f t="shared" si="40"/>
        <v>#VALUE!</v>
      </c>
      <c r="AV145" t="e">
        <f t="shared" si="40"/>
        <v>#VALUE!</v>
      </c>
      <c r="AW145" t="e">
        <f t="shared" si="40"/>
        <v>#VALUE!</v>
      </c>
      <c r="AX145" t="e">
        <f t="shared" si="40"/>
        <v>#VALUE!</v>
      </c>
      <c r="AY145" t="e">
        <f t="shared" si="40"/>
        <v>#VALUE!</v>
      </c>
      <c r="AZ145" t="e">
        <f t="shared" si="40"/>
        <v>#VALUE!</v>
      </c>
      <c r="BA145" t="e">
        <f t="shared" si="40"/>
        <v>#VALUE!</v>
      </c>
      <c r="BB145" t="e">
        <f t="shared" si="40"/>
        <v>#VALUE!</v>
      </c>
      <c r="BC145" t="e">
        <f t="shared" si="40"/>
        <v>#VALUE!</v>
      </c>
      <c r="BD145" t="e">
        <f t="shared" si="40"/>
        <v>#VALUE!</v>
      </c>
      <c r="BE145" t="e">
        <f t="shared" si="40"/>
        <v>#VALUE!</v>
      </c>
      <c r="BF145" t="e">
        <f t="shared" si="40"/>
        <v>#VALUE!</v>
      </c>
      <c r="BG145" t="e">
        <f t="shared" si="40"/>
        <v>#VALUE!</v>
      </c>
      <c r="BH145" t="e">
        <f t="shared" si="40"/>
        <v>#VALUE!</v>
      </c>
      <c r="BI145" t="e">
        <f t="shared" si="40"/>
        <v>#VALUE!</v>
      </c>
      <c r="BJ145" t="e">
        <f t="shared" si="40"/>
        <v>#VALUE!</v>
      </c>
      <c r="BK145" t="e">
        <f t="shared" si="40"/>
        <v>#VALUE!</v>
      </c>
      <c r="BL145" t="e">
        <f t="shared" si="40"/>
        <v>#VALUE!</v>
      </c>
      <c r="BM145" t="e">
        <f t="shared" si="40"/>
        <v>#VALUE!</v>
      </c>
      <c r="BN145" t="e">
        <f t="shared" si="40"/>
        <v>#VALUE!</v>
      </c>
      <c r="BO145" t="e">
        <f t="shared" si="40"/>
        <v>#VALUE!</v>
      </c>
      <c r="BP145" t="e">
        <f t="shared" si="40"/>
        <v>#VALUE!</v>
      </c>
      <c r="BQ145" t="e">
        <f t="shared" si="40"/>
        <v>#VALUE!</v>
      </c>
      <c r="BR145" t="e">
        <f t="shared" si="40"/>
        <v>#VALUE!</v>
      </c>
      <c r="BS145" t="e">
        <f t="shared" si="40"/>
        <v>#VALUE!</v>
      </c>
      <c r="BT145" t="e">
        <f t="shared" si="40"/>
        <v>#VALUE!</v>
      </c>
      <c r="BU145" t="e">
        <f t="shared" si="40"/>
        <v>#VALUE!</v>
      </c>
      <c r="BV145" t="e">
        <f t="shared" si="40"/>
        <v>#VALUE!</v>
      </c>
      <c r="BW145" t="e">
        <f t="shared" si="40"/>
        <v>#VALUE!</v>
      </c>
      <c r="BX145" t="e">
        <f t="shared" si="40"/>
        <v>#VALUE!</v>
      </c>
      <c r="BY145" t="e">
        <f t="shared" ref="BY145:CW145" si="41">BY144/BY141</f>
        <v>#VALUE!</v>
      </c>
      <c r="BZ145" t="e">
        <f t="shared" si="41"/>
        <v>#VALUE!</v>
      </c>
      <c r="CA145" t="e">
        <f t="shared" si="41"/>
        <v>#VALUE!</v>
      </c>
      <c r="CB145" t="e">
        <f t="shared" si="41"/>
        <v>#VALUE!</v>
      </c>
      <c r="CC145" t="e">
        <f t="shared" si="41"/>
        <v>#VALUE!</v>
      </c>
      <c r="CD145" t="e">
        <f t="shared" si="41"/>
        <v>#VALUE!</v>
      </c>
      <c r="CE145" t="e">
        <f t="shared" si="41"/>
        <v>#VALUE!</v>
      </c>
      <c r="CF145" t="e">
        <f t="shared" si="41"/>
        <v>#VALUE!</v>
      </c>
      <c r="CG145" t="e">
        <f t="shared" si="41"/>
        <v>#VALUE!</v>
      </c>
      <c r="CH145" t="e">
        <f t="shared" si="41"/>
        <v>#VALUE!</v>
      </c>
      <c r="CI145" t="e">
        <f t="shared" si="41"/>
        <v>#VALUE!</v>
      </c>
      <c r="CJ145" t="e">
        <f t="shared" si="41"/>
        <v>#VALUE!</v>
      </c>
      <c r="CK145" t="e">
        <f t="shared" si="41"/>
        <v>#VALUE!</v>
      </c>
      <c r="CL145" t="e">
        <f t="shared" si="41"/>
        <v>#VALUE!</v>
      </c>
      <c r="CM145" t="e">
        <f t="shared" si="41"/>
        <v>#VALUE!</v>
      </c>
      <c r="CN145" t="e">
        <f t="shared" si="41"/>
        <v>#VALUE!</v>
      </c>
      <c r="CO145" t="e">
        <f t="shared" si="41"/>
        <v>#VALUE!</v>
      </c>
      <c r="CP145" t="e">
        <f t="shared" si="41"/>
        <v>#VALUE!</v>
      </c>
      <c r="CQ145" t="e">
        <f t="shared" si="41"/>
        <v>#VALUE!</v>
      </c>
      <c r="CR145" t="e">
        <f t="shared" si="41"/>
        <v>#VALUE!</v>
      </c>
      <c r="CS145" t="e">
        <f t="shared" si="41"/>
        <v>#VALUE!</v>
      </c>
      <c r="CT145" t="e">
        <f t="shared" si="41"/>
        <v>#VALUE!</v>
      </c>
      <c r="CU145" t="e">
        <f t="shared" si="41"/>
        <v>#VALUE!</v>
      </c>
      <c r="CV145" t="e">
        <f t="shared" si="41"/>
        <v>#VALUE!</v>
      </c>
      <c r="CW145" t="e">
        <f t="shared" si="41"/>
        <v>#VALUE!</v>
      </c>
    </row>
    <row r="146" spans="1:101" x14ac:dyDescent="0.25">
      <c r="A146" t="s">
        <v>250</v>
      </c>
      <c r="B146" cm="1">
        <f t="array" ref="B146">INDEX(Capacity!$AO$10:$AO$109,COLUMN(A137),1)</f>
        <v>0</v>
      </c>
      <c r="C146" cm="1">
        <f t="array" ref="C146">INDEX(Capacity!$AO$10:$AO$109,COLUMN(B137),1)</f>
        <v>0</v>
      </c>
      <c r="D146" cm="1">
        <f t="array" ref="D146">INDEX(Capacity!$AO$10:$AO$109,COLUMN(C137),1)</f>
        <v>0</v>
      </c>
      <c r="E146" cm="1">
        <f t="array" ref="E146">INDEX(Capacity!$AO$10:$AO$109,COLUMN(D137),1)</f>
        <v>0</v>
      </c>
      <c r="F146" cm="1">
        <f t="array" ref="F146">INDEX(Capacity!$AO$10:$AO$109,COLUMN(E137),1)</f>
        <v>0</v>
      </c>
      <c r="G146" cm="1">
        <f t="array" ref="G146">INDEX(Capacity!$AO$10:$AO$109,COLUMN(F137),1)</f>
        <v>0</v>
      </c>
      <c r="H146" cm="1">
        <f t="array" ref="H146">INDEX(Capacity!$AO$10:$AO$109,COLUMN(G137),1)</f>
        <v>0</v>
      </c>
      <c r="I146" cm="1">
        <f t="array" ref="I146">INDEX(Capacity!$AO$10:$AO$109,COLUMN(H137),1)</f>
        <v>0</v>
      </c>
      <c r="J146" cm="1">
        <f t="array" ref="J146">INDEX(Capacity!$AO$10:$AO$109,COLUMN(I137),1)</f>
        <v>0</v>
      </c>
      <c r="K146" cm="1">
        <f t="array" ref="K146">INDEX(Capacity!$AO$10:$AO$109,COLUMN(J137),1)</f>
        <v>0</v>
      </c>
      <c r="L146" cm="1">
        <f t="array" ref="L146">INDEX(Capacity!$AO$10:$AO$109,COLUMN(K137),1)</f>
        <v>0</v>
      </c>
      <c r="M146" cm="1">
        <f t="array" ref="M146">INDEX(Capacity!$AO$10:$AO$109,COLUMN(L137),1)</f>
        <v>0</v>
      </c>
      <c r="N146" cm="1">
        <f t="array" ref="N146">INDEX(Capacity!$AO$10:$AO$109,COLUMN(M137),1)</f>
        <v>0</v>
      </c>
      <c r="O146" cm="1">
        <f t="array" ref="O146">INDEX(Capacity!$AO$10:$AO$109,COLUMN(N137),1)</f>
        <v>0</v>
      </c>
      <c r="P146" cm="1">
        <f t="array" ref="P146">INDEX(Capacity!$AO$10:$AO$109,COLUMN(O137),1)</f>
        <v>0</v>
      </c>
      <c r="Q146" cm="1">
        <f t="array" ref="Q146">INDEX(Capacity!$AO$10:$AO$109,COLUMN(P137),1)</f>
        <v>0</v>
      </c>
      <c r="R146" cm="1">
        <f t="array" ref="R146">INDEX(Capacity!$AO$10:$AO$109,COLUMN(Q137),1)</f>
        <v>0</v>
      </c>
      <c r="S146" cm="1">
        <f t="array" ref="S146">INDEX(Capacity!$AO$10:$AO$109,COLUMN(R137),1)</f>
        <v>0</v>
      </c>
      <c r="T146" cm="1">
        <f t="array" ref="T146">INDEX(Capacity!$AO$10:$AO$109,COLUMN(S137),1)</f>
        <v>0</v>
      </c>
      <c r="U146" cm="1">
        <f t="array" ref="U146">INDEX(Capacity!$AO$10:$AO$109,COLUMN(T137),1)</f>
        <v>0</v>
      </c>
      <c r="V146" cm="1">
        <f t="array" ref="V146">INDEX(Capacity!$AO$10:$AO$109,COLUMN(U137),1)</f>
        <v>0</v>
      </c>
      <c r="W146" cm="1">
        <f t="array" ref="W146">INDEX(Capacity!$AO$10:$AO$109,COLUMN(V137),1)</f>
        <v>0</v>
      </c>
      <c r="X146" cm="1">
        <f t="array" ref="X146">INDEX(Capacity!$AO$10:$AO$109,COLUMN(W137),1)</f>
        <v>0</v>
      </c>
      <c r="Y146" cm="1">
        <f t="array" ref="Y146">INDEX(Capacity!$AO$10:$AO$109,COLUMN(X137),1)</f>
        <v>0</v>
      </c>
      <c r="Z146" cm="1">
        <f t="array" ref="Z146">INDEX(Capacity!$AO$10:$AO$109,COLUMN(Y137),1)</f>
        <v>0</v>
      </c>
      <c r="AA146" cm="1">
        <f t="array" ref="AA146">INDEX(Capacity!$AO$10:$AO$109,COLUMN(Z137),1)</f>
        <v>0</v>
      </c>
      <c r="AB146" cm="1">
        <f t="array" ref="AB146">INDEX(Capacity!$AO$10:$AO$109,COLUMN(AA137),1)</f>
        <v>0</v>
      </c>
      <c r="AC146" cm="1">
        <f t="array" ref="AC146">INDEX(Capacity!$AO$10:$AO$109,COLUMN(AB137),1)</f>
        <v>0</v>
      </c>
      <c r="AD146" cm="1">
        <f t="array" ref="AD146">INDEX(Capacity!$AO$10:$AO$109,COLUMN(AC137),1)</f>
        <v>0</v>
      </c>
      <c r="AE146" cm="1">
        <f t="array" ref="AE146">INDEX(Capacity!$AO$10:$AO$109,COLUMN(AD137),1)</f>
        <v>0</v>
      </c>
      <c r="AF146" cm="1">
        <f t="array" ref="AF146">INDEX(Capacity!$AO$10:$AO$109,COLUMN(AE137),1)</f>
        <v>0</v>
      </c>
      <c r="AG146" cm="1">
        <f t="array" ref="AG146">INDEX(Capacity!$AO$10:$AO$109,COLUMN(AF137),1)</f>
        <v>0</v>
      </c>
      <c r="AH146" cm="1">
        <f t="array" ref="AH146">INDEX(Capacity!$AO$10:$AO$109,COLUMN(AG137),1)</f>
        <v>0</v>
      </c>
      <c r="AI146" cm="1">
        <f t="array" ref="AI146">INDEX(Capacity!$AO$10:$AO$109,COLUMN(AH137),1)</f>
        <v>0</v>
      </c>
      <c r="AJ146" cm="1">
        <f t="array" ref="AJ146">INDEX(Capacity!$AO$10:$AO$109,COLUMN(AI137),1)</f>
        <v>0</v>
      </c>
      <c r="AK146" cm="1">
        <f t="array" ref="AK146">INDEX(Capacity!$AO$10:$AO$109,COLUMN(AJ137),1)</f>
        <v>0</v>
      </c>
      <c r="AL146" cm="1">
        <f t="array" ref="AL146">INDEX(Capacity!$AO$10:$AO$109,COLUMN(AK137),1)</f>
        <v>0</v>
      </c>
      <c r="AM146" cm="1">
        <f t="array" ref="AM146">INDEX(Capacity!$AO$10:$AO$109,COLUMN(AL137),1)</f>
        <v>0</v>
      </c>
      <c r="AN146" cm="1">
        <f t="array" ref="AN146">INDEX(Capacity!$AO$10:$AO$109,COLUMN(AM137),1)</f>
        <v>0</v>
      </c>
      <c r="AO146" cm="1">
        <f t="array" ref="AO146">INDEX(Capacity!$AO$10:$AO$109,COLUMN(AN137),1)</f>
        <v>0</v>
      </c>
      <c r="AP146" cm="1">
        <f t="array" ref="AP146">INDEX(Capacity!$AO$10:$AO$109,COLUMN(AO137),1)</f>
        <v>0</v>
      </c>
      <c r="AQ146" cm="1">
        <f t="array" ref="AQ146">INDEX(Capacity!$AO$10:$AO$109,COLUMN(AP137),1)</f>
        <v>0</v>
      </c>
      <c r="AR146" cm="1">
        <f t="array" ref="AR146">INDEX(Capacity!$AO$10:$AO$109,COLUMN(AQ137),1)</f>
        <v>0</v>
      </c>
      <c r="AS146" cm="1">
        <f t="array" ref="AS146">INDEX(Capacity!$AO$10:$AO$109,COLUMN(AR137),1)</f>
        <v>0</v>
      </c>
      <c r="AT146" cm="1">
        <f t="array" ref="AT146">INDEX(Capacity!$AO$10:$AO$109,COLUMN(AS137),1)</f>
        <v>0</v>
      </c>
      <c r="AU146" cm="1">
        <f t="array" ref="AU146">INDEX(Capacity!$AO$10:$AO$109,COLUMN(AT137),1)</f>
        <v>0</v>
      </c>
      <c r="AV146" cm="1">
        <f t="array" ref="AV146">INDEX(Capacity!$AO$10:$AO$109,COLUMN(AU137),1)</f>
        <v>0</v>
      </c>
      <c r="AW146" cm="1">
        <f t="array" ref="AW146">INDEX(Capacity!$AO$10:$AO$109,COLUMN(AV137),1)</f>
        <v>0</v>
      </c>
      <c r="AX146" cm="1">
        <f t="array" ref="AX146">INDEX(Capacity!$AO$10:$AO$109,COLUMN(AW137),1)</f>
        <v>0</v>
      </c>
      <c r="AY146" cm="1">
        <f t="array" ref="AY146">INDEX(Capacity!$AO$10:$AO$109,COLUMN(AX137),1)</f>
        <v>0</v>
      </c>
      <c r="AZ146" cm="1">
        <f t="array" ref="AZ146">INDEX(Capacity!$AO$10:$AO$109,COLUMN(AY137),1)</f>
        <v>0</v>
      </c>
      <c r="BA146" cm="1">
        <f t="array" ref="BA146">INDEX(Capacity!$AO$10:$AO$109,COLUMN(AZ137),1)</f>
        <v>0</v>
      </c>
      <c r="BB146" cm="1">
        <f t="array" ref="BB146">INDEX(Capacity!$AO$10:$AO$109,COLUMN(BA137),1)</f>
        <v>0</v>
      </c>
      <c r="BC146" cm="1">
        <f t="array" ref="BC146">INDEX(Capacity!$AO$10:$AO$109,COLUMN(BB137),1)</f>
        <v>0</v>
      </c>
      <c r="BD146" cm="1">
        <f t="array" ref="BD146">INDEX(Capacity!$AO$10:$AO$109,COLUMN(BC137),1)</f>
        <v>0</v>
      </c>
      <c r="BE146" cm="1">
        <f t="array" ref="BE146">INDEX(Capacity!$AO$10:$AO$109,COLUMN(BD137),1)</f>
        <v>0</v>
      </c>
      <c r="BF146" cm="1">
        <f t="array" ref="BF146">INDEX(Capacity!$AO$10:$AO$109,COLUMN(BE137),1)</f>
        <v>0</v>
      </c>
      <c r="BG146" cm="1">
        <f t="array" ref="BG146">INDEX(Capacity!$AO$10:$AO$109,COLUMN(BF137),1)</f>
        <v>0</v>
      </c>
      <c r="BH146" cm="1">
        <f t="array" ref="BH146">INDEX(Capacity!$AO$10:$AO$109,COLUMN(BG137),1)</f>
        <v>0</v>
      </c>
      <c r="BI146" cm="1">
        <f t="array" ref="BI146">INDEX(Capacity!$AO$10:$AO$109,COLUMN(BH137),1)</f>
        <v>0</v>
      </c>
      <c r="BJ146" cm="1">
        <f t="array" ref="BJ146">INDEX(Capacity!$AO$10:$AO$109,COLUMN(BI137),1)</f>
        <v>0</v>
      </c>
      <c r="BK146" cm="1">
        <f t="array" ref="BK146">INDEX(Capacity!$AO$10:$AO$109,COLUMN(BJ137),1)</f>
        <v>0</v>
      </c>
      <c r="BL146" cm="1">
        <f t="array" ref="BL146">INDEX(Capacity!$AO$10:$AO$109,COLUMN(BK137),1)</f>
        <v>0</v>
      </c>
      <c r="BM146" cm="1">
        <f t="array" ref="BM146">INDEX(Capacity!$AO$10:$AO$109,COLUMN(BL137),1)</f>
        <v>0</v>
      </c>
      <c r="BN146" cm="1">
        <f t="array" ref="BN146">INDEX(Capacity!$AO$10:$AO$109,COLUMN(BM137),1)</f>
        <v>0</v>
      </c>
      <c r="BO146" cm="1">
        <f t="array" ref="BO146">INDEX(Capacity!$AO$10:$AO$109,COLUMN(BN137),1)</f>
        <v>0</v>
      </c>
      <c r="BP146" cm="1">
        <f t="array" ref="BP146">INDEX(Capacity!$AO$10:$AO$109,COLUMN(BO137),1)</f>
        <v>0</v>
      </c>
      <c r="BQ146" cm="1">
        <f t="array" ref="BQ146">INDEX(Capacity!$AO$10:$AO$109,COLUMN(BP137),1)</f>
        <v>0</v>
      </c>
      <c r="BR146" cm="1">
        <f t="array" ref="BR146">INDEX(Capacity!$AO$10:$AO$109,COLUMN(BQ137),1)</f>
        <v>0</v>
      </c>
      <c r="BS146" cm="1">
        <f t="array" ref="BS146">INDEX(Capacity!$AO$10:$AO$109,COLUMN(BR137),1)</f>
        <v>0</v>
      </c>
      <c r="BT146" cm="1">
        <f t="array" ref="BT146">INDEX(Capacity!$AO$10:$AO$109,COLUMN(BS137),1)</f>
        <v>0</v>
      </c>
      <c r="BU146" cm="1">
        <f t="array" ref="BU146">INDEX(Capacity!$AO$10:$AO$109,COLUMN(BT137),1)</f>
        <v>0</v>
      </c>
      <c r="BV146" cm="1">
        <f t="array" ref="BV146">INDEX(Capacity!$AO$10:$AO$109,COLUMN(BU137),1)</f>
        <v>0</v>
      </c>
      <c r="BW146" cm="1">
        <f t="array" ref="BW146">INDEX(Capacity!$AO$10:$AO$109,COLUMN(BV137),1)</f>
        <v>0</v>
      </c>
      <c r="BX146" cm="1">
        <f t="array" ref="BX146">INDEX(Capacity!$AO$10:$AO$109,COLUMN(BW137),1)</f>
        <v>0</v>
      </c>
      <c r="BY146" cm="1">
        <f t="array" ref="BY146">INDEX(Capacity!$AO$10:$AO$109,COLUMN(BX137),1)</f>
        <v>0</v>
      </c>
      <c r="BZ146" cm="1">
        <f t="array" ref="BZ146">INDEX(Capacity!$AO$10:$AO$109,COLUMN(BY137),1)</f>
        <v>0</v>
      </c>
      <c r="CA146" cm="1">
        <f t="array" ref="CA146">INDEX(Capacity!$AO$10:$AO$109,COLUMN(BZ137),1)</f>
        <v>0</v>
      </c>
      <c r="CB146" cm="1">
        <f t="array" ref="CB146">INDEX(Capacity!$AO$10:$AO$109,COLUMN(CA137),1)</f>
        <v>0</v>
      </c>
      <c r="CC146" cm="1">
        <f t="array" ref="CC146">INDEX(Capacity!$AO$10:$AO$109,COLUMN(CB137),1)</f>
        <v>0</v>
      </c>
      <c r="CD146" cm="1">
        <f t="array" ref="CD146">INDEX(Capacity!$AO$10:$AO$109,COLUMN(CC137),1)</f>
        <v>0</v>
      </c>
      <c r="CE146" cm="1">
        <f t="array" ref="CE146">INDEX(Capacity!$AO$10:$AO$109,COLUMN(CD137),1)</f>
        <v>0</v>
      </c>
      <c r="CF146" cm="1">
        <f t="array" ref="CF146">INDEX(Capacity!$AO$10:$AO$109,COLUMN(CE137),1)</f>
        <v>0</v>
      </c>
      <c r="CG146" cm="1">
        <f t="array" ref="CG146">INDEX(Capacity!$AO$10:$AO$109,COLUMN(CF137),1)</f>
        <v>0</v>
      </c>
      <c r="CH146" cm="1">
        <f t="array" ref="CH146">INDEX(Capacity!$AO$10:$AO$109,COLUMN(CG137),1)</f>
        <v>0</v>
      </c>
      <c r="CI146" cm="1">
        <f t="array" ref="CI146">INDEX(Capacity!$AO$10:$AO$109,COLUMN(CH137),1)</f>
        <v>0</v>
      </c>
      <c r="CJ146" cm="1">
        <f t="array" ref="CJ146">INDEX(Capacity!$AO$10:$AO$109,COLUMN(CI137),1)</f>
        <v>0</v>
      </c>
      <c r="CK146" cm="1">
        <f t="array" ref="CK146">INDEX(Capacity!$AO$10:$AO$109,COLUMN(CJ137),1)</f>
        <v>0</v>
      </c>
      <c r="CL146" cm="1">
        <f t="array" ref="CL146">INDEX(Capacity!$AO$10:$AO$109,COLUMN(CK137),1)</f>
        <v>0</v>
      </c>
      <c r="CM146" cm="1">
        <f t="array" ref="CM146">INDEX(Capacity!$AO$10:$AO$109,COLUMN(CL137),1)</f>
        <v>0</v>
      </c>
      <c r="CN146" cm="1">
        <f t="array" ref="CN146">INDEX(Capacity!$AO$10:$AO$109,COLUMN(CM137),1)</f>
        <v>0</v>
      </c>
      <c r="CO146" cm="1">
        <f t="array" ref="CO146">INDEX(Capacity!$AO$10:$AO$109,COLUMN(CN137),1)</f>
        <v>0</v>
      </c>
      <c r="CP146" cm="1">
        <f t="array" ref="CP146">INDEX(Capacity!$AO$10:$AO$109,COLUMN(CO137),1)</f>
        <v>0</v>
      </c>
      <c r="CQ146" cm="1">
        <f t="array" ref="CQ146">INDEX(Capacity!$AO$10:$AO$109,COLUMN(CP137),1)</f>
        <v>0</v>
      </c>
      <c r="CR146" cm="1">
        <f t="array" ref="CR146">INDEX(Capacity!$AO$10:$AO$109,COLUMN(CQ137),1)</f>
        <v>0</v>
      </c>
      <c r="CS146" cm="1">
        <f t="array" ref="CS146">INDEX(Capacity!$AO$10:$AO$109,COLUMN(CR137),1)</f>
        <v>0</v>
      </c>
      <c r="CT146" cm="1">
        <f t="array" ref="CT146">INDEX(Capacity!$AO$10:$AO$109,COLUMN(CS137),1)</f>
        <v>0</v>
      </c>
      <c r="CU146" cm="1">
        <f t="array" ref="CU146">INDEX(Capacity!$AO$10:$AO$109,COLUMN(CT137),1)</f>
        <v>0</v>
      </c>
      <c r="CV146" cm="1">
        <f t="array" ref="CV146">INDEX(Capacity!$AO$10:$AO$109,COLUMN(CU137),1)</f>
        <v>0</v>
      </c>
      <c r="CW146" cm="1">
        <f t="array" ref="CW146">INDEX(Capacity!$AO$10:$AO$109,COLUMN(CV137),1)</f>
        <v>0</v>
      </c>
    </row>
    <row r="148" spans="1:101" x14ac:dyDescent="0.25">
      <c r="A148" t="s">
        <v>251</v>
      </c>
    </row>
    <row r="149" spans="1:101" x14ac:dyDescent="0.25">
      <c r="A149" s="2">
        <f ca="1">'Required Capacity (Hide)'!E5</f>
        <v>44228</v>
      </c>
      <c r="B149" cm="1">
        <f t="array" ref="B149">IF(INDEX('Capacity Summary'!$H$139:$BG$238,COLUMN(A1),ROW(A1))="x",'Capacity Backing (Hide)2'!B$145,0)</f>
        <v>0</v>
      </c>
      <c r="C149" cm="1">
        <f t="array" ref="C149">IF(INDEX('Capacity Summary'!$H$139:$BG$238,COLUMN(B1),ROW(B1))="x",'Capacity Backing (Hide)2'!C$145,0)</f>
        <v>0</v>
      </c>
      <c r="D149" cm="1">
        <f t="array" ref="D149">IF(INDEX('Capacity Summary'!$H$139:$BG$238,COLUMN(C1),ROW(C1))="x",'Capacity Backing (Hide)2'!D$145,0)</f>
        <v>0</v>
      </c>
      <c r="E149" cm="1">
        <f t="array" ref="E149">IF(INDEX('Capacity Summary'!$H$139:$BG$238,COLUMN(D1),ROW(D1))="x",'Capacity Backing (Hide)2'!E$145,0)</f>
        <v>0</v>
      </c>
      <c r="F149" cm="1">
        <f t="array" ref="F149">IF(INDEX('Capacity Summary'!$H$139:$BG$238,COLUMN(E1),ROW(E1))="x",'Capacity Backing (Hide)2'!F$145,0)</f>
        <v>0</v>
      </c>
      <c r="G149" cm="1">
        <f t="array" ref="G149">IF(INDEX('Capacity Summary'!$H$139:$BG$238,COLUMN(F1),ROW(F1))="x",'Capacity Backing (Hide)2'!G$145,0)</f>
        <v>0</v>
      </c>
      <c r="H149" cm="1">
        <f t="array" ref="H149">IF(INDEX('Capacity Summary'!$H$139:$BG$238,COLUMN(G1),ROW(G1))="x",'Capacity Backing (Hide)2'!H$145,0)</f>
        <v>0</v>
      </c>
      <c r="I149" cm="1">
        <f t="array" ref="I149">IF(INDEX('Capacity Summary'!$H$139:$BG$238,COLUMN(H1),ROW(H1))="x",'Capacity Backing (Hide)2'!I$145,0)</f>
        <v>0</v>
      </c>
      <c r="J149" cm="1">
        <f t="array" ref="J149">IF(INDEX('Capacity Summary'!$H$139:$BG$238,COLUMN(I1),ROW(I1))="x",'Capacity Backing (Hide)2'!J$145,0)</f>
        <v>0</v>
      </c>
      <c r="K149" cm="1">
        <f t="array" ref="K149">IF(INDEX('Capacity Summary'!$H$139:$BG$238,COLUMN(J1),ROW(J1))="x",'Capacity Backing (Hide)2'!K$145,0)</f>
        <v>0</v>
      </c>
      <c r="L149" cm="1">
        <f t="array" ref="L149">IF(INDEX('Capacity Summary'!$H$139:$BG$238,COLUMN(K1),ROW(K1))="x",'Capacity Backing (Hide)2'!L$145,0)</f>
        <v>0</v>
      </c>
      <c r="M149" cm="1">
        <f t="array" ref="M149">IF(INDEX('Capacity Summary'!$H$139:$BG$238,COLUMN(L1),ROW(L1))="x",'Capacity Backing (Hide)2'!M$145,0)</f>
        <v>0</v>
      </c>
      <c r="N149" cm="1">
        <f t="array" ref="N149">IF(INDEX('Capacity Summary'!$H$139:$BG$238,COLUMN(M1),ROW(M1))="x",'Capacity Backing (Hide)2'!N$145,0)</f>
        <v>0</v>
      </c>
      <c r="O149" cm="1">
        <f t="array" ref="O149">IF(INDEX('Capacity Summary'!$H$139:$BG$238,COLUMN(N1),ROW(N1))="x",'Capacity Backing (Hide)2'!O$145,0)</f>
        <v>0</v>
      </c>
      <c r="P149" cm="1">
        <f t="array" ref="P149">IF(INDEX('Capacity Summary'!$H$139:$BG$238,COLUMN(O1),ROW(O1))="x",'Capacity Backing (Hide)2'!P$145,0)</f>
        <v>0</v>
      </c>
      <c r="Q149" cm="1">
        <f t="array" ref="Q149">IF(INDEX('Capacity Summary'!$H$139:$BG$238,COLUMN(P1),ROW(P1))="x",'Capacity Backing (Hide)2'!Q$145,0)</f>
        <v>0</v>
      </c>
      <c r="R149" cm="1">
        <f t="array" ref="R149">IF(INDEX('Capacity Summary'!$H$139:$BG$238,COLUMN(Q1),ROW(Q1))="x",'Capacity Backing (Hide)2'!R$145,0)</f>
        <v>0</v>
      </c>
      <c r="S149" cm="1">
        <f t="array" ref="S149">IF(INDEX('Capacity Summary'!$H$139:$BG$238,COLUMN(R1),ROW(R1))="x",'Capacity Backing (Hide)2'!S$145,0)</f>
        <v>0</v>
      </c>
      <c r="T149" cm="1">
        <f t="array" ref="T149">IF(INDEX('Capacity Summary'!$H$139:$BG$238,COLUMN(S1),ROW(S1))="x",'Capacity Backing (Hide)2'!T$145,0)</f>
        <v>0</v>
      </c>
      <c r="U149" cm="1">
        <f t="array" ref="U149">IF(INDEX('Capacity Summary'!$H$139:$BG$238,COLUMN(T1),ROW(T1))="x",'Capacity Backing (Hide)2'!U$145,0)</f>
        <v>0</v>
      </c>
      <c r="V149" cm="1">
        <f t="array" ref="V149">IF(INDEX('Capacity Summary'!$H$139:$BG$238,COLUMN(U1),ROW(U1))="x",'Capacity Backing (Hide)2'!V$145,0)</f>
        <v>0</v>
      </c>
      <c r="W149" cm="1">
        <f t="array" ref="W149">IF(INDEX('Capacity Summary'!$H$139:$BG$238,COLUMN(V1),ROW(V1))="x",'Capacity Backing (Hide)2'!W$145,0)</f>
        <v>0</v>
      </c>
      <c r="X149" cm="1">
        <f t="array" ref="X149">IF(INDEX('Capacity Summary'!$H$139:$BG$238,COLUMN(W1),ROW(W1))="x",'Capacity Backing (Hide)2'!X$145,0)</f>
        <v>0</v>
      </c>
      <c r="Y149" cm="1">
        <f t="array" ref="Y149">IF(INDEX('Capacity Summary'!$H$139:$BG$238,COLUMN(X1),ROW(X1))="x",'Capacity Backing (Hide)2'!Y$145,0)</f>
        <v>0</v>
      </c>
      <c r="Z149" cm="1">
        <f t="array" ref="Z149">IF(INDEX('Capacity Summary'!$H$139:$BG$238,COLUMN(Y1),ROW(Y1))="x",'Capacity Backing (Hide)2'!Z$145,0)</f>
        <v>0</v>
      </c>
      <c r="AA149" cm="1">
        <f t="array" ref="AA149">IF(INDEX('Capacity Summary'!$H$139:$BG$238,COLUMN(Z1),ROW(Z1))="x",'Capacity Backing (Hide)2'!AA$145,0)</f>
        <v>0</v>
      </c>
      <c r="AB149" cm="1">
        <f t="array" ref="AB149">IF(INDEX('Capacity Summary'!$H$139:$BG$238,COLUMN(AA1),ROW(AA1))="x",'Capacity Backing (Hide)2'!AB$145,0)</f>
        <v>0</v>
      </c>
      <c r="AC149" cm="1">
        <f t="array" ref="AC149">IF(INDEX('Capacity Summary'!$H$139:$BG$238,COLUMN(AB1),ROW(AB1))="x",'Capacity Backing (Hide)2'!AC$145,0)</f>
        <v>0</v>
      </c>
      <c r="AD149" cm="1">
        <f t="array" ref="AD149">IF(INDEX('Capacity Summary'!$H$139:$BG$238,COLUMN(AC1),ROW(AC1))="x",'Capacity Backing (Hide)2'!AD$145,0)</f>
        <v>0</v>
      </c>
      <c r="AE149" cm="1">
        <f t="array" ref="AE149">IF(INDEX('Capacity Summary'!$H$139:$BG$238,COLUMN(AD1),ROW(AD1))="x",'Capacity Backing (Hide)2'!AE$145,0)</f>
        <v>0</v>
      </c>
      <c r="AF149" cm="1">
        <f t="array" ref="AF149">IF(INDEX('Capacity Summary'!$H$139:$BG$238,COLUMN(AE1),ROW(AE1))="x",'Capacity Backing (Hide)2'!AF$145,0)</f>
        <v>0</v>
      </c>
      <c r="AG149" cm="1">
        <f t="array" ref="AG149">IF(INDEX('Capacity Summary'!$H$139:$BG$238,COLUMN(AF1),ROW(AF1))="x",'Capacity Backing (Hide)2'!AG$145,0)</f>
        <v>0</v>
      </c>
      <c r="AH149" cm="1">
        <f t="array" ref="AH149">IF(INDEX('Capacity Summary'!$H$139:$BG$238,COLUMN(AG1),ROW(AG1))="x",'Capacity Backing (Hide)2'!AH$145,0)</f>
        <v>0</v>
      </c>
      <c r="AI149" cm="1">
        <f t="array" ref="AI149">IF(INDEX('Capacity Summary'!$H$139:$BG$238,COLUMN(AH1),ROW(AH1))="x",'Capacity Backing (Hide)2'!AI$145,0)</f>
        <v>0</v>
      </c>
      <c r="AJ149" cm="1">
        <f t="array" ref="AJ149">IF(INDEX('Capacity Summary'!$H$139:$BG$238,COLUMN(AI1),ROW(AI1))="x",'Capacity Backing (Hide)2'!AJ$145,0)</f>
        <v>0</v>
      </c>
      <c r="AK149" cm="1">
        <f t="array" ref="AK149">IF(INDEX('Capacity Summary'!$H$139:$BG$238,COLUMN(AJ1),ROW(AJ1))="x",'Capacity Backing (Hide)2'!AK$145,0)</f>
        <v>0</v>
      </c>
      <c r="AL149" cm="1">
        <f t="array" ref="AL149">IF(INDEX('Capacity Summary'!$H$139:$BG$238,COLUMN(AK1),ROW(AK1))="x",'Capacity Backing (Hide)2'!AL$145,0)</f>
        <v>0</v>
      </c>
      <c r="AM149" cm="1">
        <f t="array" ref="AM149">IF(INDEX('Capacity Summary'!$H$139:$BG$238,COLUMN(AL1),ROW(AL1))="x",'Capacity Backing (Hide)2'!AM$145,0)</f>
        <v>0</v>
      </c>
      <c r="AN149" cm="1">
        <f t="array" ref="AN149">IF(INDEX('Capacity Summary'!$H$139:$BG$238,COLUMN(AM1),ROW(AM1))="x",'Capacity Backing (Hide)2'!AN$145,0)</f>
        <v>0</v>
      </c>
      <c r="AO149" cm="1">
        <f t="array" ref="AO149">IF(INDEX('Capacity Summary'!$H$139:$BG$238,COLUMN(AN1),ROW(AN1))="x",'Capacity Backing (Hide)2'!AO$145,0)</f>
        <v>0</v>
      </c>
      <c r="AP149" cm="1">
        <f t="array" ref="AP149">IF(INDEX('Capacity Summary'!$H$139:$BG$238,COLUMN(AO1),ROW(AO1))="x",'Capacity Backing (Hide)2'!AP$145,0)</f>
        <v>0</v>
      </c>
      <c r="AQ149" cm="1">
        <f t="array" ref="AQ149">IF(INDEX('Capacity Summary'!$H$139:$BG$238,COLUMN(AP1),ROW(AP1))="x",'Capacity Backing (Hide)2'!AQ$145,0)</f>
        <v>0</v>
      </c>
      <c r="AR149" cm="1">
        <f t="array" ref="AR149">IF(INDEX('Capacity Summary'!$H$139:$BG$238,COLUMN(AQ1),ROW(AQ1))="x",'Capacity Backing (Hide)2'!AR$145,0)</f>
        <v>0</v>
      </c>
      <c r="AS149" cm="1">
        <f t="array" ref="AS149">IF(INDEX('Capacity Summary'!$H$139:$BG$238,COLUMN(AR1),ROW(AR1))="x",'Capacity Backing (Hide)2'!AS$145,0)</f>
        <v>0</v>
      </c>
      <c r="AT149" cm="1">
        <f t="array" ref="AT149">IF(INDEX('Capacity Summary'!$H$139:$BG$238,COLUMN(AS1),ROW(AS1))="x",'Capacity Backing (Hide)2'!AT$145,0)</f>
        <v>0</v>
      </c>
      <c r="AU149" cm="1">
        <f t="array" ref="AU149">IF(INDEX('Capacity Summary'!$H$139:$BG$238,COLUMN(AT1),ROW(AT1))="x",'Capacity Backing (Hide)2'!AU$145,0)</f>
        <v>0</v>
      </c>
      <c r="AV149" cm="1">
        <f t="array" ref="AV149">IF(INDEX('Capacity Summary'!$H$139:$BG$238,COLUMN(AU1),ROW(AU1))="x",'Capacity Backing (Hide)2'!AV$145,0)</f>
        <v>0</v>
      </c>
      <c r="AW149" cm="1">
        <f t="array" ref="AW149">IF(INDEX('Capacity Summary'!$H$139:$BG$238,COLUMN(AV1),ROW(AV1))="x",'Capacity Backing (Hide)2'!AW$145,0)</f>
        <v>0</v>
      </c>
      <c r="AX149" cm="1">
        <f t="array" ref="AX149">IF(INDEX('Capacity Summary'!$H$139:$BG$238,COLUMN(AW1),ROW(AW1))="x",'Capacity Backing (Hide)2'!AX$145,0)</f>
        <v>0</v>
      </c>
      <c r="AY149" cm="1">
        <f t="array" ref="AY149">IF(INDEX('Capacity Summary'!$H$139:$BG$238,COLUMN(AX1),ROW(AX1))="x",'Capacity Backing (Hide)2'!AY$145,0)</f>
        <v>0</v>
      </c>
      <c r="AZ149" cm="1">
        <f t="array" ref="AZ149">IF(INDEX('Capacity Summary'!$H$139:$BG$238,COLUMN(AY1),ROW(AY1))="x",'Capacity Backing (Hide)2'!AZ$145,0)</f>
        <v>0</v>
      </c>
      <c r="BA149" cm="1">
        <f t="array" ref="BA149">IF(INDEX('Capacity Summary'!$H$139:$BG$238,COLUMN(AZ1),ROW(AZ1))="x",'Capacity Backing (Hide)2'!BA$145,0)</f>
        <v>0</v>
      </c>
      <c r="BB149" cm="1">
        <f t="array" ref="BB149">IF(INDEX('Capacity Summary'!$H$139:$BG$238,COLUMN(BA1),ROW(BA1))="x",'Capacity Backing (Hide)2'!BB$145,0)</f>
        <v>0</v>
      </c>
      <c r="BC149" cm="1">
        <f t="array" ref="BC149">IF(INDEX('Capacity Summary'!$H$139:$BG$238,COLUMN(BB1),ROW(BB1))="x",'Capacity Backing (Hide)2'!BC$145,0)</f>
        <v>0</v>
      </c>
      <c r="BD149" cm="1">
        <f t="array" ref="BD149">IF(INDEX('Capacity Summary'!$H$139:$BG$238,COLUMN(BC1),ROW(BC1))="x",'Capacity Backing (Hide)2'!BD$145,0)</f>
        <v>0</v>
      </c>
      <c r="BE149" cm="1">
        <f t="array" ref="BE149">IF(INDEX('Capacity Summary'!$H$139:$BG$238,COLUMN(BD1),ROW(BD1))="x",'Capacity Backing (Hide)2'!BE$145,0)</f>
        <v>0</v>
      </c>
      <c r="BF149" cm="1">
        <f t="array" ref="BF149">IF(INDEX('Capacity Summary'!$H$139:$BG$238,COLUMN(BE1),ROW(BE1))="x",'Capacity Backing (Hide)2'!BF$145,0)</f>
        <v>0</v>
      </c>
      <c r="BG149" cm="1">
        <f t="array" ref="BG149">IF(INDEX('Capacity Summary'!$H$139:$BG$238,COLUMN(BF1),ROW(BF1))="x",'Capacity Backing (Hide)2'!BG$145,0)</f>
        <v>0</v>
      </c>
      <c r="BH149" cm="1">
        <f t="array" ref="BH149">IF(INDEX('Capacity Summary'!$H$139:$BG$238,COLUMN(BG1),ROW(BG1))="x",'Capacity Backing (Hide)2'!BH$145,0)</f>
        <v>0</v>
      </c>
      <c r="BI149" cm="1">
        <f t="array" ref="BI149">IF(INDEX('Capacity Summary'!$H$139:$BG$238,COLUMN(BH1),ROW(BH1))="x",'Capacity Backing (Hide)2'!BI$145,0)</f>
        <v>0</v>
      </c>
      <c r="BJ149" cm="1">
        <f t="array" ref="BJ149">IF(INDEX('Capacity Summary'!$H$139:$BG$238,COLUMN(BI1),ROW(BI1))="x",'Capacity Backing (Hide)2'!BJ$145,0)</f>
        <v>0</v>
      </c>
      <c r="BK149" cm="1">
        <f t="array" ref="BK149">IF(INDEX('Capacity Summary'!$H$139:$BG$238,COLUMN(BJ1),ROW(BJ1))="x",'Capacity Backing (Hide)2'!BK$145,0)</f>
        <v>0</v>
      </c>
      <c r="BL149" cm="1">
        <f t="array" ref="BL149">IF(INDEX('Capacity Summary'!$H$139:$BG$238,COLUMN(BK1),ROW(BK1))="x",'Capacity Backing (Hide)2'!BL$145,0)</f>
        <v>0</v>
      </c>
      <c r="BM149" cm="1">
        <f t="array" ref="BM149">IF(INDEX('Capacity Summary'!$H$139:$BG$238,COLUMN(BL1),ROW(BL1))="x",'Capacity Backing (Hide)2'!BM$145,0)</f>
        <v>0</v>
      </c>
      <c r="BN149" cm="1">
        <f t="array" ref="BN149">IF(INDEX('Capacity Summary'!$H$139:$BG$238,COLUMN(BM1),ROW(BM1))="x",'Capacity Backing (Hide)2'!BN$145,0)</f>
        <v>0</v>
      </c>
      <c r="BO149" cm="1">
        <f t="array" ref="BO149">IF(INDEX('Capacity Summary'!$H$139:$BG$238,COLUMN(BN1),ROW(BN1))="x",'Capacity Backing (Hide)2'!BO$145,0)</f>
        <v>0</v>
      </c>
      <c r="BP149" cm="1">
        <f t="array" ref="BP149">IF(INDEX('Capacity Summary'!$H$139:$BG$238,COLUMN(BO1),ROW(BO1))="x",'Capacity Backing (Hide)2'!BP$145,0)</f>
        <v>0</v>
      </c>
      <c r="BQ149" cm="1">
        <f t="array" ref="BQ149">IF(INDEX('Capacity Summary'!$H$139:$BG$238,COLUMN(BP1),ROW(BP1))="x",'Capacity Backing (Hide)2'!BQ$145,0)</f>
        <v>0</v>
      </c>
      <c r="BR149" cm="1">
        <f t="array" ref="BR149">IF(INDEX('Capacity Summary'!$H$139:$BG$238,COLUMN(BQ1),ROW(BQ1))="x",'Capacity Backing (Hide)2'!BR$145,0)</f>
        <v>0</v>
      </c>
      <c r="BS149" cm="1">
        <f t="array" ref="BS149">IF(INDEX('Capacity Summary'!$H$139:$BG$238,COLUMN(BR1),ROW(BR1))="x",'Capacity Backing (Hide)2'!BS$145,0)</f>
        <v>0</v>
      </c>
      <c r="BT149" cm="1">
        <f t="array" ref="BT149">IF(INDEX('Capacity Summary'!$H$139:$BG$238,COLUMN(BS1),ROW(BS1))="x",'Capacity Backing (Hide)2'!BT$145,0)</f>
        <v>0</v>
      </c>
      <c r="BU149" cm="1">
        <f t="array" ref="BU149">IF(INDEX('Capacity Summary'!$H$139:$BG$238,COLUMN(BT1),ROW(BT1))="x",'Capacity Backing (Hide)2'!BU$145,0)</f>
        <v>0</v>
      </c>
      <c r="BV149" cm="1">
        <f t="array" ref="BV149">IF(INDEX('Capacity Summary'!$H$139:$BG$238,COLUMN(BU1),ROW(BU1))="x",'Capacity Backing (Hide)2'!BV$145,0)</f>
        <v>0</v>
      </c>
      <c r="BW149" cm="1">
        <f t="array" ref="BW149">IF(INDEX('Capacity Summary'!$H$139:$BG$238,COLUMN(BV1),ROW(BV1))="x",'Capacity Backing (Hide)2'!BW$145,0)</f>
        <v>0</v>
      </c>
      <c r="BX149" cm="1">
        <f t="array" ref="BX149">IF(INDEX('Capacity Summary'!$H$139:$BG$238,COLUMN(BW1),ROW(BW1))="x",'Capacity Backing (Hide)2'!BX$145,0)</f>
        <v>0</v>
      </c>
      <c r="BY149" cm="1">
        <f t="array" ref="BY149">IF(INDEX('Capacity Summary'!$H$139:$BG$238,COLUMN(BX1),ROW(BX1))="x",'Capacity Backing (Hide)2'!BY$145,0)</f>
        <v>0</v>
      </c>
      <c r="BZ149" cm="1">
        <f t="array" ref="BZ149">IF(INDEX('Capacity Summary'!$H$139:$BG$238,COLUMN(BY1),ROW(BY1))="x",'Capacity Backing (Hide)2'!BZ$145,0)</f>
        <v>0</v>
      </c>
      <c r="CA149" cm="1">
        <f t="array" ref="CA149">IF(INDEX('Capacity Summary'!$H$139:$BG$238,COLUMN(BZ1),ROW(BZ1))="x",'Capacity Backing (Hide)2'!CA$145,0)</f>
        <v>0</v>
      </c>
      <c r="CB149" cm="1">
        <f t="array" ref="CB149">IF(INDEX('Capacity Summary'!$H$139:$BG$238,COLUMN(CA1),ROW(CA1))="x",'Capacity Backing (Hide)2'!CB$145,0)</f>
        <v>0</v>
      </c>
      <c r="CC149" cm="1">
        <f t="array" ref="CC149">IF(INDEX('Capacity Summary'!$H$139:$BG$238,COLUMN(CB1),ROW(CB1))="x",'Capacity Backing (Hide)2'!CC$145,0)</f>
        <v>0</v>
      </c>
      <c r="CD149" cm="1">
        <f t="array" ref="CD149">IF(INDEX('Capacity Summary'!$H$139:$BG$238,COLUMN(CC1),ROW(CC1))="x",'Capacity Backing (Hide)2'!CD$145,0)</f>
        <v>0</v>
      </c>
      <c r="CE149" cm="1">
        <f t="array" ref="CE149">IF(INDEX('Capacity Summary'!$H$139:$BG$238,COLUMN(CD1),ROW(CD1))="x",'Capacity Backing (Hide)2'!CE$145,0)</f>
        <v>0</v>
      </c>
      <c r="CF149" cm="1">
        <f t="array" ref="CF149">IF(INDEX('Capacity Summary'!$H$139:$BG$238,COLUMN(CE1),ROW(CE1))="x",'Capacity Backing (Hide)2'!CF$145,0)</f>
        <v>0</v>
      </c>
      <c r="CG149" cm="1">
        <f t="array" ref="CG149">IF(INDEX('Capacity Summary'!$H$139:$BG$238,COLUMN(CF1),ROW(CF1))="x",'Capacity Backing (Hide)2'!CG$145,0)</f>
        <v>0</v>
      </c>
      <c r="CH149" cm="1">
        <f t="array" ref="CH149">IF(INDEX('Capacity Summary'!$H$139:$BG$238,COLUMN(CG1),ROW(CG1))="x",'Capacity Backing (Hide)2'!CH$145,0)</f>
        <v>0</v>
      </c>
      <c r="CI149" cm="1">
        <f t="array" ref="CI149">IF(INDEX('Capacity Summary'!$H$139:$BG$238,COLUMN(CH1),ROW(CH1))="x",'Capacity Backing (Hide)2'!CI$145,0)</f>
        <v>0</v>
      </c>
      <c r="CJ149" cm="1">
        <f t="array" ref="CJ149">IF(INDEX('Capacity Summary'!$H$139:$BG$238,COLUMN(CI1),ROW(CI1))="x",'Capacity Backing (Hide)2'!CJ$145,0)</f>
        <v>0</v>
      </c>
      <c r="CK149" cm="1">
        <f t="array" ref="CK149">IF(INDEX('Capacity Summary'!$H$139:$BG$238,COLUMN(CJ1),ROW(CJ1))="x",'Capacity Backing (Hide)2'!CK$145,0)</f>
        <v>0</v>
      </c>
      <c r="CL149" cm="1">
        <f t="array" ref="CL149">IF(INDEX('Capacity Summary'!$H$139:$BG$238,COLUMN(CK1),ROW(CK1))="x",'Capacity Backing (Hide)2'!CL$145,0)</f>
        <v>0</v>
      </c>
      <c r="CM149" cm="1">
        <f t="array" ref="CM149">IF(INDEX('Capacity Summary'!$H$139:$BG$238,COLUMN(CL1),ROW(CL1))="x",'Capacity Backing (Hide)2'!CM$145,0)</f>
        <v>0</v>
      </c>
      <c r="CN149" cm="1">
        <f t="array" ref="CN149">IF(INDEX('Capacity Summary'!$H$139:$BG$238,COLUMN(CM1),ROW(CM1))="x",'Capacity Backing (Hide)2'!CN$145,0)</f>
        <v>0</v>
      </c>
      <c r="CO149" cm="1">
        <f t="array" ref="CO149">IF(INDEX('Capacity Summary'!$H$139:$BG$238,COLUMN(CN1),ROW(CN1))="x",'Capacity Backing (Hide)2'!CO$145,0)</f>
        <v>0</v>
      </c>
      <c r="CP149" cm="1">
        <f t="array" ref="CP149">IF(INDEX('Capacity Summary'!$H$139:$BG$238,COLUMN(CO1),ROW(CO1))="x",'Capacity Backing (Hide)2'!CP$145,0)</f>
        <v>0</v>
      </c>
      <c r="CQ149" cm="1">
        <f t="array" ref="CQ149">IF(INDEX('Capacity Summary'!$H$139:$BG$238,COLUMN(CP1),ROW(CP1))="x",'Capacity Backing (Hide)2'!CQ$145,0)</f>
        <v>0</v>
      </c>
      <c r="CR149" cm="1">
        <f t="array" ref="CR149">IF(INDEX('Capacity Summary'!$H$139:$BG$238,COLUMN(CQ1),ROW(CQ1))="x",'Capacity Backing (Hide)2'!CR$145,0)</f>
        <v>0</v>
      </c>
      <c r="CS149" cm="1">
        <f t="array" ref="CS149">IF(INDEX('Capacity Summary'!$H$139:$BG$238,COLUMN(CR1),ROW(CR1))="x",'Capacity Backing (Hide)2'!CS$145,0)</f>
        <v>0</v>
      </c>
      <c r="CT149" cm="1">
        <f t="array" ref="CT149">IF(INDEX('Capacity Summary'!$H$139:$BG$238,COLUMN(CS1),ROW(CS1))="x",'Capacity Backing (Hide)2'!CT$145,0)</f>
        <v>0</v>
      </c>
      <c r="CU149" cm="1">
        <f t="array" ref="CU149">IF(INDEX('Capacity Summary'!$H$139:$BG$238,COLUMN(CT1),ROW(CT1))="x",'Capacity Backing (Hide)2'!CU$145,0)</f>
        <v>0</v>
      </c>
      <c r="CV149" cm="1">
        <f t="array" ref="CV149">IF(INDEX('Capacity Summary'!$H$139:$BG$238,COLUMN(CU1),ROW(CU1))="x",'Capacity Backing (Hide)2'!CV$145,0)</f>
        <v>0</v>
      </c>
      <c r="CW149" cm="1">
        <f t="array" ref="CW149">IF(INDEX('Capacity Summary'!$H$139:$BG$238,COLUMN(CV1),ROW(CV1))="x",'Capacity Backing (Hide)2'!CW$145,0)</f>
        <v>0</v>
      </c>
    </row>
    <row r="150" spans="1:101" x14ac:dyDescent="0.25">
      <c r="A150" s="2">
        <f ca="1">'Required Capacity (Hide)'!E6</f>
        <v>44235</v>
      </c>
      <c r="B150" cm="1">
        <f t="array" ref="B150">IF(INDEX('Capacity Summary'!$H$139:$BG$238,COLUMN(A2),ROW(A2))="x",'Capacity Backing (Hide)2'!B$145,0)</f>
        <v>0</v>
      </c>
      <c r="C150" cm="1">
        <f t="array" ref="C150">IF(INDEX('Capacity Summary'!$H$139:$BG$238,COLUMN(B2),ROW(B2))="x",'Capacity Backing (Hide)2'!C$145,0)</f>
        <v>0</v>
      </c>
      <c r="D150" cm="1">
        <f t="array" ref="D150">IF(INDEX('Capacity Summary'!$H$139:$BG$238,COLUMN(C2),ROW(C2))="x",'Capacity Backing (Hide)2'!D$145,0)</f>
        <v>0</v>
      </c>
      <c r="E150" cm="1">
        <f t="array" ref="E150">IF(INDEX('Capacity Summary'!$H$139:$BG$238,COLUMN(D2),ROW(D2))="x",'Capacity Backing (Hide)2'!E$145,0)</f>
        <v>0</v>
      </c>
      <c r="F150" cm="1">
        <f t="array" ref="F150">IF(INDEX('Capacity Summary'!$H$139:$BG$238,COLUMN(E2),ROW(E2))="x",'Capacity Backing (Hide)2'!F$145,0)</f>
        <v>0</v>
      </c>
      <c r="G150" cm="1">
        <f t="array" ref="G150">IF(INDEX('Capacity Summary'!$H$139:$BG$238,COLUMN(F2),ROW(F2))="x",'Capacity Backing (Hide)2'!G$145,0)</f>
        <v>0</v>
      </c>
      <c r="H150" cm="1">
        <f t="array" ref="H150">IF(INDEX('Capacity Summary'!$H$139:$BG$238,COLUMN(G2),ROW(G2))="x",'Capacity Backing (Hide)2'!H$145,0)</f>
        <v>0</v>
      </c>
      <c r="I150" cm="1">
        <f t="array" ref="I150">IF(INDEX('Capacity Summary'!$H$139:$BG$238,COLUMN(H2),ROW(H2))="x",'Capacity Backing (Hide)2'!I$145,0)</f>
        <v>0</v>
      </c>
      <c r="J150" cm="1">
        <f t="array" ref="J150">IF(INDEX('Capacity Summary'!$H$139:$BG$238,COLUMN(I2),ROW(I2))="x",'Capacity Backing (Hide)2'!J$145,0)</f>
        <v>0</v>
      </c>
      <c r="K150" cm="1">
        <f t="array" ref="K150">IF(INDEX('Capacity Summary'!$H$139:$BG$238,COLUMN(J2),ROW(J2))="x",'Capacity Backing (Hide)2'!K$145,0)</f>
        <v>0</v>
      </c>
      <c r="L150" cm="1">
        <f t="array" ref="L150">IF(INDEX('Capacity Summary'!$H$139:$BG$238,COLUMN(K2),ROW(K2))="x",'Capacity Backing (Hide)2'!L$145,0)</f>
        <v>0</v>
      </c>
      <c r="M150" cm="1">
        <f t="array" ref="M150">IF(INDEX('Capacity Summary'!$H$139:$BG$238,COLUMN(L2),ROW(L2))="x",'Capacity Backing (Hide)2'!M$145,0)</f>
        <v>0</v>
      </c>
      <c r="N150" cm="1">
        <f t="array" ref="N150">IF(INDEX('Capacity Summary'!$H$139:$BG$238,COLUMN(M2),ROW(M2))="x",'Capacity Backing (Hide)2'!N$145,0)</f>
        <v>0</v>
      </c>
      <c r="O150" cm="1">
        <f t="array" ref="O150">IF(INDEX('Capacity Summary'!$H$139:$BG$238,COLUMN(N2),ROW(N2))="x",'Capacity Backing (Hide)2'!O$145,0)</f>
        <v>0</v>
      </c>
      <c r="P150" cm="1">
        <f t="array" ref="P150">IF(INDEX('Capacity Summary'!$H$139:$BG$238,COLUMN(O2),ROW(O2))="x",'Capacity Backing (Hide)2'!P$145,0)</f>
        <v>0</v>
      </c>
      <c r="Q150" cm="1">
        <f t="array" ref="Q150">IF(INDEX('Capacity Summary'!$H$139:$BG$238,COLUMN(P2),ROW(P2))="x",'Capacity Backing (Hide)2'!Q$145,0)</f>
        <v>0</v>
      </c>
      <c r="R150" cm="1">
        <f t="array" ref="R150">IF(INDEX('Capacity Summary'!$H$139:$BG$238,COLUMN(Q2),ROW(Q2))="x",'Capacity Backing (Hide)2'!R$145,0)</f>
        <v>0</v>
      </c>
      <c r="S150" cm="1">
        <f t="array" ref="S150">IF(INDEX('Capacity Summary'!$H$139:$BG$238,COLUMN(R2),ROW(R2))="x",'Capacity Backing (Hide)2'!S$145,0)</f>
        <v>0</v>
      </c>
      <c r="T150" cm="1">
        <f t="array" ref="T150">IF(INDEX('Capacity Summary'!$H$139:$BG$238,COLUMN(S2),ROW(S2))="x",'Capacity Backing (Hide)2'!T$145,0)</f>
        <v>0</v>
      </c>
      <c r="U150" cm="1">
        <f t="array" ref="U150">IF(INDEX('Capacity Summary'!$H$139:$BG$238,COLUMN(T2),ROW(T2))="x",'Capacity Backing (Hide)2'!U$145,0)</f>
        <v>0</v>
      </c>
      <c r="V150" cm="1">
        <f t="array" ref="V150">IF(INDEX('Capacity Summary'!$H$139:$BG$238,COLUMN(U2),ROW(U2))="x",'Capacity Backing (Hide)2'!V$145,0)</f>
        <v>0</v>
      </c>
      <c r="W150" cm="1">
        <f t="array" ref="W150">IF(INDEX('Capacity Summary'!$H$139:$BG$238,COLUMN(V2),ROW(V2))="x",'Capacity Backing (Hide)2'!W$145,0)</f>
        <v>0</v>
      </c>
      <c r="X150" cm="1">
        <f t="array" ref="X150">IF(INDEX('Capacity Summary'!$H$139:$BG$238,COLUMN(W2),ROW(W2))="x",'Capacity Backing (Hide)2'!X$145,0)</f>
        <v>0</v>
      </c>
      <c r="Y150" cm="1">
        <f t="array" ref="Y150">IF(INDEX('Capacity Summary'!$H$139:$BG$238,COLUMN(X2),ROW(X2))="x",'Capacity Backing (Hide)2'!Y$145,0)</f>
        <v>0</v>
      </c>
      <c r="Z150" cm="1">
        <f t="array" ref="Z150">IF(INDEX('Capacity Summary'!$H$139:$BG$238,COLUMN(Y2),ROW(Y2))="x",'Capacity Backing (Hide)2'!Z$145,0)</f>
        <v>0</v>
      </c>
      <c r="AA150" cm="1">
        <f t="array" ref="AA150">IF(INDEX('Capacity Summary'!$H$139:$BG$238,COLUMN(Z2),ROW(Z2))="x",'Capacity Backing (Hide)2'!AA$145,0)</f>
        <v>0</v>
      </c>
      <c r="AB150" cm="1">
        <f t="array" ref="AB150">IF(INDEX('Capacity Summary'!$H$139:$BG$238,COLUMN(AA2),ROW(AA2))="x",'Capacity Backing (Hide)2'!AB$145,0)</f>
        <v>0</v>
      </c>
      <c r="AC150" cm="1">
        <f t="array" ref="AC150">IF(INDEX('Capacity Summary'!$H$139:$BG$238,COLUMN(AB2),ROW(AB2))="x",'Capacity Backing (Hide)2'!AC$145,0)</f>
        <v>0</v>
      </c>
      <c r="AD150" cm="1">
        <f t="array" ref="AD150">IF(INDEX('Capacity Summary'!$H$139:$BG$238,COLUMN(AC2),ROW(AC2))="x",'Capacity Backing (Hide)2'!AD$145,0)</f>
        <v>0</v>
      </c>
      <c r="AE150" cm="1">
        <f t="array" ref="AE150">IF(INDEX('Capacity Summary'!$H$139:$BG$238,COLUMN(AD2),ROW(AD2))="x",'Capacity Backing (Hide)2'!AE$145,0)</f>
        <v>0</v>
      </c>
      <c r="AF150" cm="1">
        <f t="array" ref="AF150">IF(INDEX('Capacity Summary'!$H$139:$BG$238,COLUMN(AE2),ROW(AE2))="x",'Capacity Backing (Hide)2'!AF$145,0)</f>
        <v>0</v>
      </c>
      <c r="AG150" cm="1">
        <f t="array" ref="AG150">IF(INDEX('Capacity Summary'!$H$139:$BG$238,COLUMN(AF2),ROW(AF2))="x",'Capacity Backing (Hide)2'!AG$145,0)</f>
        <v>0</v>
      </c>
      <c r="AH150" cm="1">
        <f t="array" ref="AH150">IF(INDEX('Capacity Summary'!$H$139:$BG$238,COLUMN(AG2),ROW(AG2))="x",'Capacity Backing (Hide)2'!AH$145,0)</f>
        <v>0</v>
      </c>
      <c r="AI150" cm="1">
        <f t="array" ref="AI150">IF(INDEX('Capacity Summary'!$H$139:$BG$238,COLUMN(AH2),ROW(AH2))="x",'Capacity Backing (Hide)2'!AI$145,0)</f>
        <v>0</v>
      </c>
      <c r="AJ150" cm="1">
        <f t="array" ref="AJ150">IF(INDEX('Capacity Summary'!$H$139:$BG$238,COLUMN(AI2),ROW(AI2))="x",'Capacity Backing (Hide)2'!AJ$145,0)</f>
        <v>0</v>
      </c>
      <c r="AK150" cm="1">
        <f t="array" ref="AK150">IF(INDEX('Capacity Summary'!$H$139:$BG$238,COLUMN(AJ2),ROW(AJ2))="x",'Capacity Backing (Hide)2'!AK$145,0)</f>
        <v>0</v>
      </c>
      <c r="AL150" cm="1">
        <f t="array" ref="AL150">IF(INDEX('Capacity Summary'!$H$139:$BG$238,COLUMN(AK2),ROW(AK2))="x",'Capacity Backing (Hide)2'!AL$145,0)</f>
        <v>0</v>
      </c>
      <c r="AM150" cm="1">
        <f t="array" ref="AM150">IF(INDEX('Capacity Summary'!$H$139:$BG$238,COLUMN(AL2),ROW(AL2))="x",'Capacity Backing (Hide)2'!AM$145,0)</f>
        <v>0</v>
      </c>
      <c r="AN150" cm="1">
        <f t="array" ref="AN150">IF(INDEX('Capacity Summary'!$H$139:$BG$238,COLUMN(AM2),ROW(AM2))="x",'Capacity Backing (Hide)2'!AN$145,0)</f>
        <v>0</v>
      </c>
      <c r="AO150" cm="1">
        <f t="array" ref="AO150">IF(INDEX('Capacity Summary'!$H$139:$BG$238,COLUMN(AN2),ROW(AN2))="x",'Capacity Backing (Hide)2'!AO$145,0)</f>
        <v>0</v>
      </c>
      <c r="AP150" cm="1">
        <f t="array" ref="AP150">IF(INDEX('Capacity Summary'!$H$139:$BG$238,COLUMN(AO2),ROW(AO2))="x",'Capacity Backing (Hide)2'!AP$145,0)</f>
        <v>0</v>
      </c>
      <c r="AQ150" cm="1">
        <f t="array" ref="AQ150">IF(INDEX('Capacity Summary'!$H$139:$BG$238,COLUMN(AP2),ROW(AP2))="x",'Capacity Backing (Hide)2'!AQ$145,0)</f>
        <v>0</v>
      </c>
      <c r="AR150" cm="1">
        <f t="array" ref="AR150">IF(INDEX('Capacity Summary'!$H$139:$BG$238,COLUMN(AQ2),ROW(AQ2))="x",'Capacity Backing (Hide)2'!AR$145,0)</f>
        <v>0</v>
      </c>
      <c r="AS150" cm="1">
        <f t="array" ref="AS150">IF(INDEX('Capacity Summary'!$H$139:$BG$238,COLUMN(AR2),ROW(AR2))="x",'Capacity Backing (Hide)2'!AS$145,0)</f>
        <v>0</v>
      </c>
      <c r="AT150" cm="1">
        <f t="array" ref="AT150">IF(INDEX('Capacity Summary'!$H$139:$BG$238,COLUMN(AS2),ROW(AS2))="x",'Capacity Backing (Hide)2'!AT$145,0)</f>
        <v>0</v>
      </c>
      <c r="AU150" cm="1">
        <f t="array" ref="AU150">IF(INDEX('Capacity Summary'!$H$139:$BG$238,COLUMN(AT2),ROW(AT2))="x",'Capacity Backing (Hide)2'!AU$145,0)</f>
        <v>0</v>
      </c>
      <c r="AV150" cm="1">
        <f t="array" ref="AV150">IF(INDEX('Capacity Summary'!$H$139:$BG$238,COLUMN(AU2),ROW(AU2))="x",'Capacity Backing (Hide)2'!AV$145,0)</f>
        <v>0</v>
      </c>
      <c r="AW150" cm="1">
        <f t="array" ref="AW150">IF(INDEX('Capacity Summary'!$H$139:$BG$238,COLUMN(AV2),ROW(AV2))="x",'Capacity Backing (Hide)2'!AW$145,0)</f>
        <v>0</v>
      </c>
      <c r="AX150" cm="1">
        <f t="array" ref="AX150">IF(INDEX('Capacity Summary'!$H$139:$BG$238,COLUMN(AW2),ROW(AW2))="x",'Capacity Backing (Hide)2'!AX$145,0)</f>
        <v>0</v>
      </c>
      <c r="AY150" cm="1">
        <f t="array" ref="AY150">IF(INDEX('Capacity Summary'!$H$139:$BG$238,COLUMN(AX2),ROW(AX2))="x",'Capacity Backing (Hide)2'!AY$145,0)</f>
        <v>0</v>
      </c>
      <c r="AZ150" cm="1">
        <f t="array" ref="AZ150">IF(INDEX('Capacity Summary'!$H$139:$BG$238,COLUMN(AY2),ROW(AY2))="x",'Capacity Backing (Hide)2'!AZ$145,0)</f>
        <v>0</v>
      </c>
      <c r="BA150" cm="1">
        <f t="array" ref="BA150">IF(INDEX('Capacity Summary'!$H$139:$BG$238,COLUMN(AZ2),ROW(AZ2))="x",'Capacity Backing (Hide)2'!BA$145,0)</f>
        <v>0</v>
      </c>
      <c r="BB150" cm="1">
        <f t="array" ref="BB150">IF(INDEX('Capacity Summary'!$H$139:$BG$238,COLUMN(BA2),ROW(BA2))="x",'Capacity Backing (Hide)2'!BB$145,0)</f>
        <v>0</v>
      </c>
      <c r="BC150" cm="1">
        <f t="array" ref="BC150">IF(INDEX('Capacity Summary'!$H$139:$BG$238,COLUMN(BB2),ROW(BB2))="x",'Capacity Backing (Hide)2'!BC$145,0)</f>
        <v>0</v>
      </c>
      <c r="BD150" cm="1">
        <f t="array" ref="BD150">IF(INDEX('Capacity Summary'!$H$139:$BG$238,COLUMN(BC2),ROW(BC2))="x",'Capacity Backing (Hide)2'!BD$145,0)</f>
        <v>0</v>
      </c>
      <c r="BE150" cm="1">
        <f t="array" ref="BE150">IF(INDEX('Capacity Summary'!$H$139:$BG$238,COLUMN(BD2),ROW(BD2))="x",'Capacity Backing (Hide)2'!BE$145,0)</f>
        <v>0</v>
      </c>
      <c r="BF150" cm="1">
        <f t="array" ref="BF150">IF(INDEX('Capacity Summary'!$H$139:$BG$238,COLUMN(BE2),ROW(BE2))="x",'Capacity Backing (Hide)2'!BF$145,0)</f>
        <v>0</v>
      </c>
      <c r="BG150" cm="1">
        <f t="array" ref="BG150">IF(INDEX('Capacity Summary'!$H$139:$BG$238,COLUMN(BF2),ROW(BF2))="x",'Capacity Backing (Hide)2'!BG$145,0)</f>
        <v>0</v>
      </c>
      <c r="BH150" cm="1">
        <f t="array" ref="BH150">IF(INDEX('Capacity Summary'!$H$139:$BG$238,COLUMN(BG2),ROW(BG2))="x",'Capacity Backing (Hide)2'!BH$145,0)</f>
        <v>0</v>
      </c>
      <c r="BI150" cm="1">
        <f t="array" ref="BI150">IF(INDEX('Capacity Summary'!$H$139:$BG$238,COLUMN(BH2),ROW(BH2))="x",'Capacity Backing (Hide)2'!BI$145,0)</f>
        <v>0</v>
      </c>
      <c r="BJ150" cm="1">
        <f t="array" ref="BJ150">IF(INDEX('Capacity Summary'!$H$139:$BG$238,COLUMN(BI2),ROW(BI2))="x",'Capacity Backing (Hide)2'!BJ$145,0)</f>
        <v>0</v>
      </c>
      <c r="BK150" cm="1">
        <f t="array" ref="BK150">IF(INDEX('Capacity Summary'!$H$139:$BG$238,COLUMN(BJ2),ROW(BJ2))="x",'Capacity Backing (Hide)2'!BK$145,0)</f>
        <v>0</v>
      </c>
      <c r="BL150" cm="1">
        <f t="array" ref="BL150">IF(INDEX('Capacity Summary'!$H$139:$BG$238,COLUMN(BK2),ROW(BK2))="x",'Capacity Backing (Hide)2'!BL$145,0)</f>
        <v>0</v>
      </c>
      <c r="BM150" cm="1">
        <f t="array" ref="BM150">IF(INDEX('Capacity Summary'!$H$139:$BG$238,COLUMN(BL2),ROW(BL2))="x",'Capacity Backing (Hide)2'!BM$145,0)</f>
        <v>0</v>
      </c>
      <c r="BN150" cm="1">
        <f t="array" ref="BN150">IF(INDEX('Capacity Summary'!$H$139:$BG$238,COLUMN(BM2),ROW(BM2))="x",'Capacity Backing (Hide)2'!BN$145,0)</f>
        <v>0</v>
      </c>
      <c r="BO150" cm="1">
        <f t="array" ref="BO150">IF(INDEX('Capacity Summary'!$H$139:$BG$238,COLUMN(BN2),ROW(BN2))="x",'Capacity Backing (Hide)2'!BO$145,0)</f>
        <v>0</v>
      </c>
      <c r="BP150" cm="1">
        <f t="array" ref="BP150">IF(INDEX('Capacity Summary'!$H$139:$BG$238,COLUMN(BO2),ROW(BO2))="x",'Capacity Backing (Hide)2'!BP$145,0)</f>
        <v>0</v>
      </c>
      <c r="BQ150" cm="1">
        <f t="array" ref="BQ150">IF(INDEX('Capacity Summary'!$H$139:$BG$238,COLUMN(BP2),ROW(BP2))="x",'Capacity Backing (Hide)2'!BQ$145,0)</f>
        <v>0</v>
      </c>
      <c r="BR150" cm="1">
        <f t="array" ref="BR150">IF(INDEX('Capacity Summary'!$H$139:$BG$238,COLUMN(BQ2),ROW(BQ2))="x",'Capacity Backing (Hide)2'!BR$145,0)</f>
        <v>0</v>
      </c>
      <c r="BS150" cm="1">
        <f t="array" ref="BS150">IF(INDEX('Capacity Summary'!$H$139:$BG$238,COLUMN(BR2),ROW(BR2))="x",'Capacity Backing (Hide)2'!BS$145,0)</f>
        <v>0</v>
      </c>
      <c r="BT150" cm="1">
        <f t="array" ref="BT150">IF(INDEX('Capacity Summary'!$H$139:$BG$238,COLUMN(BS2),ROW(BS2))="x",'Capacity Backing (Hide)2'!BT$145,0)</f>
        <v>0</v>
      </c>
      <c r="BU150" cm="1">
        <f t="array" ref="BU150">IF(INDEX('Capacity Summary'!$H$139:$BG$238,COLUMN(BT2),ROW(BT2))="x",'Capacity Backing (Hide)2'!BU$145,0)</f>
        <v>0</v>
      </c>
      <c r="BV150" cm="1">
        <f t="array" ref="BV150">IF(INDEX('Capacity Summary'!$H$139:$BG$238,COLUMN(BU2),ROW(BU2))="x",'Capacity Backing (Hide)2'!BV$145,0)</f>
        <v>0</v>
      </c>
      <c r="BW150" cm="1">
        <f t="array" ref="BW150">IF(INDEX('Capacity Summary'!$H$139:$BG$238,COLUMN(BV2),ROW(BV2))="x",'Capacity Backing (Hide)2'!BW$145,0)</f>
        <v>0</v>
      </c>
      <c r="BX150" cm="1">
        <f t="array" ref="BX150">IF(INDEX('Capacity Summary'!$H$139:$BG$238,COLUMN(BW2),ROW(BW2))="x",'Capacity Backing (Hide)2'!BX$145,0)</f>
        <v>0</v>
      </c>
      <c r="BY150" cm="1">
        <f t="array" ref="BY150">IF(INDEX('Capacity Summary'!$H$139:$BG$238,COLUMN(BX2),ROW(BX2))="x",'Capacity Backing (Hide)2'!BY$145,0)</f>
        <v>0</v>
      </c>
      <c r="BZ150" cm="1">
        <f t="array" ref="BZ150">IF(INDEX('Capacity Summary'!$H$139:$BG$238,COLUMN(BY2),ROW(BY2))="x",'Capacity Backing (Hide)2'!BZ$145,0)</f>
        <v>0</v>
      </c>
      <c r="CA150" cm="1">
        <f t="array" ref="CA150">IF(INDEX('Capacity Summary'!$H$139:$BG$238,COLUMN(BZ2),ROW(BZ2))="x",'Capacity Backing (Hide)2'!CA$145,0)</f>
        <v>0</v>
      </c>
      <c r="CB150" cm="1">
        <f t="array" ref="CB150">IF(INDEX('Capacity Summary'!$H$139:$BG$238,COLUMN(CA2),ROW(CA2))="x",'Capacity Backing (Hide)2'!CB$145,0)</f>
        <v>0</v>
      </c>
      <c r="CC150" cm="1">
        <f t="array" ref="CC150">IF(INDEX('Capacity Summary'!$H$139:$BG$238,COLUMN(CB2),ROW(CB2))="x",'Capacity Backing (Hide)2'!CC$145,0)</f>
        <v>0</v>
      </c>
      <c r="CD150" cm="1">
        <f t="array" ref="CD150">IF(INDEX('Capacity Summary'!$H$139:$BG$238,COLUMN(CC2),ROW(CC2))="x",'Capacity Backing (Hide)2'!CD$145,0)</f>
        <v>0</v>
      </c>
      <c r="CE150" cm="1">
        <f t="array" ref="CE150">IF(INDEX('Capacity Summary'!$H$139:$BG$238,COLUMN(CD2),ROW(CD2))="x",'Capacity Backing (Hide)2'!CE$145,0)</f>
        <v>0</v>
      </c>
      <c r="CF150" cm="1">
        <f t="array" ref="CF150">IF(INDEX('Capacity Summary'!$H$139:$BG$238,COLUMN(CE2),ROW(CE2))="x",'Capacity Backing (Hide)2'!CF$145,0)</f>
        <v>0</v>
      </c>
      <c r="CG150" cm="1">
        <f t="array" ref="CG150">IF(INDEX('Capacity Summary'!$H$139:$BG$238,COLUMN(CF2),ROW(CF2))="x",'Capacity Backing (Hide)2'!CG$145,0)</f>
        <v>0</v>
      </c>
      <c r="CH150" cm="1">
        <f t="array" ref="CH150">IF(INDEX('Capacity Summary'!$H$139:$BG$238,COLUMN(CG2),ROW(CG2))="x",'Capacity Backing (Hide)2'!CH$145,0)</f>
        <v>0</v>
      </c>
      <c r="CI150" cm="1">
        <f t="array" ref="CI150">IF(INDEX('Capacity Summary'!$H$139:$BG$238,COLUMN(CH2),ROW(CH2))="x",'Capacity Backing (Hide)2'!CI$145,0)</f>
        <v>0</v>
      </c>
      <c r="CJ150" cm="1">
        <f t="array" ref="CJ150">IF(INDEX('Capacity Summary'!$H$139:$BG$238,COLUMN(CI2),ROW(CI2))="x",'Capacity Backing (Hide)2'!CJ$145,0)</f>
        <v>0</v>
      </c>
      <c r="CK150" cm="1">
        <f t="array" ref="CK150">IF(INDEX('Capacity Summary'!$H$139:$BG$238,COLUMN(CJ2),ROW(CJ2))="x",'Capacity Backing (Hide)2'!CK$145,0)</f>
        <v>0</v>
      </c>
      <c r="CL150" cm="1">
        <f t="array" ref="CL150">IF(INDEX('Capacity Summary'!$H$139:$BG$238,COLUMN(CK2),ROW(CK2))="x",'Capacity Backing (Hide)2'!CL$145,0)</f>
        <v>0</v>
      </c>
      <c r="CM150" cm="1">
        <f t="array" ref="CM150">IF(INDEX('Capacity Summary'!$H$139:$BG$238,COLUMN(CL2),ROW(CL2))="x",'Capacity Backing (Hide)2'!CM$145,0)</f>
        <v>0</v>
      </c>
      <c r="CN150" cm="1">
        <f t="array" ref="CN150">IF(INDEX('Capacity Summary'!$H$139:$BG$238,COLUMN(CM2),ROW(CM2))="x",'Capacity Backing (Hide)2'!CN$145,0)</f>
        <v>0</v>
      </c>
      <c r="CO150" cm="1">
        <f t="array" ref="CO150">IF(INDEX('Capacity Summary'!$H$139:$BG$238,COLUMN(CN2),ROW(CN2))="x",'Capacity Backing (Hide)2'!CO$145,0)</f>
        <v>0</v>
      </c>
      <c r="CP150" cm="1">
        <f t="array" ref="CP150">IF(INDEX('Capacity Summary'!$H$139:$BG$238,COLUMN(CO2),ROW(CO2))="x",'Capacity Backing (Hide)2'!CP$145,0)</f>
        <v>0</v>
      </c>
      <c r="CQ150" cm="1">
        <f t="array" ref="CQ150">IF(INDEX('Capacity Summary'!$H$139:$BG$238,COLUMN(CP2),ROW(CP2))="x",'Capacity Backing (Hide)2'!CQ$145,0)</f>
        <v>0</v>
      </c>
      <c r="CR150" cm="1">
        <f t="array" ref="CR150">IF(INDEX('Capacity Summary'!$H$139:$BG$238,COLUMN(CQ2),ROW(CQ2))="x",'Capacity Backing (Hide)2'!CR$145,0)</f>
        <v>0</v>
      </c>
      <c r="CS150" cm="1">
        <f t="array" ref="CS150">IF(INDEX('Capacity Summary'!$H$139:$BG$238,COLUMN(CR2),ROW(CR2))="x",'Capacity Backing (Hide)2'!CS$145,0)</f>
        <v>0</v>
      </c>
      <c r="CT150" cm="1">
        <f t="array" ref="CT150">IF(INDEX('Capacity Summary'!$H$139:$BG$238,COLUMN(CS2),ROW(CS2))="x",'Capacity Backing (Hide)2'!CT$145,0)</f>
        <v>0</v>
      </c>
      <c r="CU150" cm="1">
        <f t="array" ref="CU150">IF(INDEX('Capacity Summary'!$H$139:$BG$238,COLUMN(CT2),ROW(CT2))="x",'Capacity Backing (Hide)2'!CU$145,0)</f>
        <v>0</v>
      </c>
      <c r="CV150" cm="1">
        <f t="array" ref="CV150">IF(INDEX('Capacity Summary'!$H$139:$BG$238,COLUMN(CU2),ROW(CU2))="x",'Capacity Backing (Hide)2'!CV$145,0)</f>
        <v>0</v>
      </c>
      <c r="CW150" cm="1">
        <f t="array" ref="CW150">IF(INDEX('Capacity Summary'!$H$139:$BG$238,COLUMN(CV2),ROW(CV2))="x",'Capacity Backing (Hide)2'!CW$145,0)</f>
        <v>0</v>
      </c>
    </row>
    <row r="151" spans="1:101" x14ac:dyDescent="0.25">
      <c r="A151" s="2">
        <f ca="1">'Required Capacity (Hide)'!E7</f>
        <v>44242</v>
      </c>
      <c r="B151" cm="1">
        <f t="array" ref="B151">IF(INDEX('Capacity Summary'!$H$139:$BG$238,COLUMN(A3),ROW(A3))="x",'Capacity Backing (Hide)2'!B$145,0)</f>
        <v>0</v>
      </c>
      <c r="C151" cm="1">
        <f t="array" ref="C151">IF(INDEX('Capacity Summary'!$H$139:$BG$238,COLUMN(B3),ROW(B3))="x",'Capacity Backing (Hide)2'!C$145,0)</f>
        <v>0</v>
      </c>
      <c r="D151" cm="1">
        <f t="array" ref="D151">IF(INDEX('Capacity Summary'!$H$139:$BG$238,COLUMN(C3),ROW(C3))="x",'Capacity Backing (Hide)2'!D$145,0)</f>
        <v>0</v>
      </c>
      <c r="E151" cm="1">
        <f t="array" ref="E151">IF(INDEX('Capacity Summary'!$H$139:$BG$238,COLUMN(D3),ROW(D3))="x",'Capacity Backing (Hide)2'!E$145,0)</f>
        <v>0</v>
      </c>
      <c r="F151" cm="1">
        <f t="array" ref="F151">IF(INDEX('Capacity Summary'!$H$139:$BG$238,COLUMN(E3),ROW(E3))="x",'Capacity Backing (Hide)2'!F$145,0)</f>
        <v>0</v>
      </c>
      <c r="G151" cm="1">
        <f t="array" ref="G151">IF(INDEX('Capacity Summary'!$H$139:$BG$238,COLUMN(F3),ROW(F3))="x",'Capacity Backing (Hide)2'!G$145,0)</f>
        <v>0</v>
      </c>
      <c r="H151" cm="1">
        <f t="array" ref="H151">IF(INDEX('Capacity Summary'!$H$139:$BG$238,COLUMN(G3),ROW(G3))="x",'Capacity Backing (Hide)2'!H$145,0)</f>
        <v>0</v>
      </c>
      <c r="I151" cm="1">
        <f t="array" ref="I151">IF(INDEX('Capacity Summary'!$H$139:$BG$238,COLUMN(H3),ROW(H3))="x",'Capacity Backing (Hide)2'!I$145,0)</f>
        <v>0</v>
      </c>
      <c r="J151" cm="1">
        <f t="array" ref="J151">IF(INDEX('Capacity Summary'!$H$139:$BG$238,COLUMN(I3),ROW(I3))="x",'Capacity Backing (Hide)2'!J$145,0)</f>
        <v>0</v>
      </c>
      <c r="K151" cm="1">
        <f t="array" ref="K151">IF(INDEX('Capacity Summary'!$H$139:$BG$238,COLUMN(J3),ROW(J3))="x",'Capacity Backing (Hide)2'!K$145,0)</f>
        <v>0</v>
      </c>
      <c r="L151" cm="1">
        <f t="array" ref="L151">IF(INDEX('Capacity Summary'!$H$139:$BG$238,COLUMN(K3),ROW(K3))="x",'Capacity Backing (Hide)2'!L$145,0)</f>
        <v>0</v>
      </c>
      <c r="M151" cm="1">
        <f t="array" ref="M151">IF(INDEX('Capacity Summary'!$H$139:$BG$238,COLUMN(L3),ROW(L3))="x",'Capacity Backing (Hide)2'!M$145,0)</f>
        <v>0</v>
      </c>
      <c r="N151" cm="1">
        <f t="array" ref="N151">IF(INDEX('Capacity Summary'!$H$139:$BG$238,COLUMN(M3),ROW(M3))="x",'Capacity Backing (Hide)2'!N$145,0)</f>
        <v>0</v>
      </c>
      <c r="O151" cm="1">
        <f t="array" ref="O151">IF(INDEX('Capacity Summary'!$H$139:$BG$238,COLUMN(N3),ROW(N3))="x",'Capacity Backing (Hide)2'!O$145,0)</f>
        <v>0</v>
      </c>
      <c r="P151" cm="1">
        <f t="array" ref="P151">IF(INDEX('Capacity Summary'!$H$139:$BG$238,COLUMN(O3),ROW(O3))="x",'Capacity Backing (Hide)2'!P$145,0)</f>
        <v>0</v>
      </c>
      <c r="Q151" cm="1">
        <f t="array" ref="Q151">IF(INDEX('Capacity Summary'!$H$139:$BG$238,COLUMN(P3),ROW(P3))="x",'Capacity Backing (Hide)2'!Q$145,0)</f>
        <v>0</v>
      </c>
      <c r="R151" cm="1">
        <f t="array" ref="R151">IF(INDEX('Capacity Summary'!$H$139:$BG$238,COLUMN(Q3),ROW(Q3))="x",'Capacity Backing (Hide)2'!R$145,0)</f>
        <v>0</v>
      </c>
      <c r="S151" cm="1">
        <f t="array" ref="S151">IF(INDEX('Capacity Summary'!$H$139:$BG$238,COLUMN(R3),ROW(R3))="x",'Capacity Backing (Hide)2'!S$145,0)</f>
        <v>0</v>
      </c>
      <c r="T151" cm="1">
        <f t="array" ref="T151">IF(INDEX('Capacity Summary'!$H$139:$BG$238,COLUMN(S3),ROW(S3))="x",'Capacity Backing (Hide)2'!T$145,0)</f>
        <v>0</v>
      </c>
      <c r="U151" cm="1">
        <f t="array" ref="U151">IF(INDEX('Capacity Summary'!$H$139:$BG$238,COLUMN(T3),ROW(T3))="x",'Capacity Backing (Hide)2'!U$145,0)</f>
        <v>0</v>
      </c>
      <c r="V151" cm="1">
        <f t="array" ref="V151">IF(INDEX('Capacity Summary'!$H$139:$BG$238,COLUMN(U3),ROW(U3))="x",'Capacity Backing (Hide)2'!V$145,0)</f>
        <v>0</v>
      </c>
      <c r="W151" cm="1">
        <f t="array" ref="W151">IF(INDEX('Capacity Summary'!$H$139:$BG$238,COLUMN(V3),ROW(V3))="x",'Capacity Backing (Hide)2'!W$145,0)</f>
        <v>0</v>
      </c>
      <c r="X151" cm="1">
        <f t="array" ref="X151">IF(INDEX('Capacity Summary'!$H$139:$BG$238,COLUMN(W3),ROW(W3))="x",'Capacity Backing (Hide)2'!X$145,0)</f>
        <v>0</v>
      </c>
      <c r="Y151" cm="1">
        <f t="array" ref="Y151">IF(INDEX('Capacity Summary'!$H$139:$BG$238,COLUMN(X3),ROW(X3))="x",'Capacity Backing (Hide)2'!Y$145,0)</f>
        <v>0</v>
      </c>
      <c r="Z151" cm="1">
        <f t="array" ref="Z151">IF(INDEX('Capacity Summary'!$H$139:$BG$238,COLUMN(Y3),ROW(Y3))="x",'Capacity Backing (Hide)2'!Z$145,0)</f>
        <v>0</v>
      </c>
      <c r="AA151" cm="1">
        <f t="array" ref="AA151">IF(INDEX('Capacity Summary'!$H$139:$BG$238,COLUMN(Z3),ROW(Z3))="x",'Capacity Backing (Hide)2'!AA$145,0)</f>
        <v>0</v>
      </c>
      <c r="AB151" cm="1">
        <f t="array" ref="AB151">IF(INDEX('Capacity Summary'!$H$139:$BG$238,COLUMN(AA3),ROW(AA3))="x",'Capacity Backing (Hide)2'!AB$145,0)</f>
        <v>0</v>
      </c>
      <c r="AC151" cm="1">
        <f t="array" ref="AC151">IF(INDEX('Capacity Summary'!$H$139:$BG$238,COLUMN(AB3),ROW(AB3))="x",'Capacity Backing (Hide)2'!AC$145,0)</f>
        <v>0</v>
      </c>
      <c r="AD151" cm="1">
        <f t="array" ref="AD151">IF(INDEX('Capacity Summary'!$H$139:$BG$238,COLUMN(AC3),ROW(AC3))="x",'Capacity Backing (Hide)2'!AD$145,0)</f>
        <v>0</v>
      </c>
      <c r="AE151" cm="1">
        <f t="array" ref="AE151">IF(INDEX('Capacity Summary'!$H$139:$BG$238,COLUMN(AD3),ROW(AD3))="x",'Capacity Backing (Hide)2'!AE$145,0)</f>
        <v>0</v>
      </c>
      <c r="AF151" cm="1">
        <f t="array" ref="AF151">IF(INDEX('Capacity Summary'!$H$139:$BG$238,COLUMN(AE3),ROW(AE3))="x",'Capacity Backing (Hide)2'!AF$145,0)</f>
        <v>0</v>
      </c>
      <c r="AG151" cm="1">
        <f t="array" ref="AG151">IF(INDEX('Capacity Summary'!$H$139:$BG$238,COLUMN(AF3),ROW(AF3))="x",'Capacity Backing (Hide)2'!AG$145,0)</f>
        <v>0</v>
      </c>
      <c r="AH151" cm="1">
        <f t="array" ref="AH151">IF(INDEX('Capacity Summary'!$H$139:$BG$238,COLUMN(AG3),ROW(AG3))="x",'Capacity Backing (Hide)2'!AH$145,0)</f>
        <v>0</v>
      </c>
      <c r="AI151" cm="1">
        <f t="array" ref="AI151">IF(INDEX('Capacity Summary'!$H$139:$BG$238,COLUMN(AH3),ROW(AH3))="x",'Capacity Backing (Hide)2'!AI$145,0)</f>
        <v>0</v>
      </c>
      <c r="AJ151" cm="1">
        <f t="array" ref="AJ151">IF(INDEX('Capacity Summary'!$H$139:$BG$238,COLUMN(AI3),ROW(AI3))="x",'Capacity Backing (Hide)2'!AJ$145,0)</f>
        <v>0</v>
      </c>
      <c r="AK151" cm="1">
        <f t="array" ref="AK151">IF(INDEX('Capacity Summary'!$H$139:$BG$238,COLUMN(AJ3),ROW(AJ3))="x",'Capacity Backing (Hide)2'!AK$145,0)</f>
        <v>0</v>
      </c>
      <c r="AL151" cm="1">
        <f t="array" ref="AL151">IF(INDEX('Capacity Summary'!$H$139:$BG$238,COLUMN(AK3),ROW(AK3))="x",'Capacity Backing (Hide)2'!AL$145,0)</f>
        <v>0</v>
      </c>
      <c r="AM151" cm="1">
        <f t="array" ref="AM151">IF(INDEX('Capacity Summary'!$H$139:$BG$238,COLUMN(AL3),ROW(AL3))="x",'Capacity Backing (Hide)2'!AM$145,0)</f>
        <v>0</v>
      </c>
      <c r="AN151" cm="1">
        <f t="array" ref="AN151">IF(INDEX('Capacity Summary'!$H$139:$BG$238,COLUMN(AM3),ROW(AM3))="x",'Capacity Backing (Hide)2'!AN$145,0)</f>
        <v>0</v>
      </c>
      <c r="AO151" cm="1">
        <f t="array" ref="AO151">IF(INDEX('Capacity Summary'!$H$139:$BG$238,COLUMN(AN3),ROW(AN3))="x",'Capacity Backing (Hide)2'!AO$145,0)</f>
        <v>0</v>
      </c>
      <c r="AP151" cm="1">
        <f t="array" ref="AP151">IF(INDEX('Capacity Summary'!$H$139:$BG$238,COLUMN(AO3),ROW(AO3))="x",'Capacity Backing (Hide)2'!AP$145,0)</f>
        <v>0</v>
      </c>
      <c r="AQ151" cm="1">
        <f t="array" ref="AQ151">IF(INDEX('Capacity Summary'!$H$139:$BG$238,COLUMN(AP3),ROW(AP3))="x",'Capacity Backing (Hide)2'!AQ$145,0)</f>
        <v>0</v>
      </c>
      <c r="AR151" cm="1">
        <f t="array" ref="AR151">IF(INDEX('Capacity Summary'!$H$139:$BG$238,COLUMN(AQ3),ROW(AQ3))="x",'Capacity Backing (Hide)2'!AR$145,0)</f>
        <v>0</v>
      </c>
      <c r="AS151" cm="1">
        <f t="array" ref="AS151">IF(INDEX('Capacity Summary'!$H$139:$BG$238,COLUMN(AR3),ROW(AR3))="x",'Capacity Backing (Hide)2'!AS$145,0)</f>
        <v>0</v>
      </c>
      <c r="AT151" cm="1">
        <f t="array" ref="AT151">IF(INDEX('Capacity Summary'!$H$139:$BG$238,COLUMN(AS3),ROW(AS3))="x",'Capacity Backing (Hide)2'!AT$145,0)</f>
        <v>0</v>
      </c>
      <c r="AU151" cm="1">
        <f t="array" ref="AU151">IF(INDEX('Capacity Summary'!$H$139:$BG$238,COLUMN(AT3),ROW(AT3))="x",'Capacity Backing (Hide)2'!AU$145,0)</f>
        <v>0</v>
      </c>
      <c r="AV151" cm="1">
        <f t="array" ref="AV151">IF(INDEX('Capacity Summary'!$H$139:$BG$238,COLUMN(AU3),ROW(AU3))="x",'Capacity Backing (Hide)2'!AV$145,0)</f>
        <v>0</v>
      </c>
      <c r="AW151" cm="1">
        <f t="array" ref="AW151">IF(INDEX('Capacity Summary'!$H$139:$BG$238,COLUMN(AV3),ROW(AV3))="x",'Capacity Backing (Hide)2'!AW$145,0)</f>
        <v>0</v>
      </c>
      <c r="AX151" cm="1">
        <f t="array" ref="AX151">IF(INDEX('Capacity Summary'!$H$139:$BG$238,COLUMN(AW3),ROW(AW3))="x",'Capacity Backing (Hide)2'!AX$145,0)</f>
        <v>0</v>
      </c>
      <c r="AY151" cm="1">
        <f t="array" ref="AY151">IF(INDEX('Capacity Summary'!$H$139:$BG$238,COLUMN(AX3),ROW(AX3))="x",'Capacity Backing (Hide)2'!AY$145,0)</f>
        <v>0</v>
      </c>
      <c r="AZ151" cm="1">
        <f t="array" ref="AZ151">IF(INDEX('Capacity Summary'!$H$139:$BG$238,COLUMN(AY3),ROW(AY3))="x",'Capacity Backing (Hide)2'!AZ$145,0)</f>
        <v>0</v>
      </c>
      <c r="BA151" cm="1">
        <f t="array" ref="BA151">IF(INDEX('Capacity Summary'!$H$139:$BG$238,COLUMN(AZ3),ROW(AZ3))="x",'Capacity Backing (Hide)2'!BA$145,0)</f>
        <v>0</v>
      </c>
      <c r="BB151" cm="1">
        <f t="array" ref="BB151">IF(INDEX('Capacity Summary'!$H$139:$BG$238,COLUMN(BA3),ROW(BA3))="x",'Capacity Backing (Hide)2'!BB$145,0)</f>
        <v>0</v>
      </c>
      <c r="BC151" cm="1">
        <f t="array" ref="BC151">IF(INDEX('Capacity Summary'!$H$139:$BG$238,COLUMN(BB3),ROW(BB3))="x",'Capacity Backing (Hide)2'!BC$145,0)</f>
        <v>0</v>
      </c>
      <c r="BD151" cm="1">
        <f t="array" ref="BD151">IF(INDEX('Capacity Summary'!$H$139:$BG$238,COLUMN(BC3),ROW(BC3))="x",'Capacity Backing (Hide)2'!BD$145,0)</f>
        <v>0</v>
      </c>
      <c r="BE151" cm="1">
        <f t="array" ref="BE151">IF(INDEX('Capacity Summary'!$H$139:$BG$238,COLUMN(BD3),ROW(BD3))="x",'Capacity Backing (Hide)2'!BE$145,0)</f>
        <v>0</v>
      </c>
      <c r="BF151" cm="1">
        <f t="array" ref="BF151">IF(INDEX('Capacity Summary'!$H$139:$BG$238,COLUMN(BE3),ROW(BE3))="x",'Capacity Backing (Hide)2'!BF$145,0)</f>
        <v>0</v>
      </c>
      <c r="BG151" cm="1">
        <f t="array" ref="BG151">IF(INDEX('Capacity Summary'!$H$139:$BG$238,COLUMN(BF3),ROW(BF3))="x",'Capacity Backing (Hide)2'!BG$145,0)</f>
        <v>0</v>
      </c>
      <c r="BH151" cm="1">
        <f t="array" ref="BH151">IF(INDEX('Capacity Summary'!$H$139:$BG$238,COLUMN(BG3),ROW(BG3))="x",'Capacity Backing (Hide)2'!BH$145,0)</f>
        <v>0</v>
      </c>
      <c r="BI151" cm="1">
        <f t="array" ref="BI151">IF(INDEX('Capacity Summary'!$H$139:$BG$238,COLUMN(BH3),ROW(BH3))="x",'Capacity Backing (Hide)2'!BI$145,0)</f>
        <v>0</v>
      </c>
      <c r="BJ151" cm="1">
        <f t="array" ref="BJ151">IF(INDEX('Capacity Summary'!$H$139:$BG$238,COLUMN(BI3),ROW(BI3))="x",'Capacity Backing (Hide)2'!BJ$145,0)</f>
        <v>0</v>
      </c>
      <c r="BK151" cm="1">
        <f t="array" ref="BK151">IF(INDEX('Capacity Summary'!$H$139:$BG$238,COLUMN(BJ3),ROW(BJ3))="x",'Capacity Backing (Hide)2'!BK$145,0)</f>
        <v>0</v>
      </c>
      <c r="BL151" cm="1">
        <f t="array" ref="BL151">IF(INDEX('Capacity Summary'!$H$139:$BG$238,COLUMN(BK3),ROW(BK3))="x",'Capacity Backing (Hide)2'!BL$145,0)</f>
        <v>0</v>
      </c>
      <c r="BM151" cm="1">
        <f t="array" ref="BM151">IF(INDEX('Capacity Summary'!$H$139:$BG$238,COLUMN(BL3),ROW(BL3))="x",'Capacity Backing (Hide)2'!BM$145,0)</f>
        <v>0</v>
      </c>
      <c r="BN151" cm="1">
        <f t="array" ref="BN151">IF(INDEX('Capacity Summary'!$H$139:$BG$238,COLUMN(BM3),ROW(BM3))="x",'Capacity Backing (Hide)2'!BN$145,0)</f>
        <v>0</v>
      </c>
      <c r="BO151" cm="1">
        <f t="array" ref="BO151">IF(INDEX('Capacity Summary'!$H$139:$BG$238,COLUMN(BN3),ROW(BN3))="x",'Capacity Backing (Hide)2'!BO$145,0)</f>
        <v>0</v>
      </c>
      <c r="BP151" cm="1">
        <f t="array" ref="BP151">IF(INDEX('Capacity Summary'!$H$139:$BG$238,COLUMN(BO3),ROW(BO3))="x",'Capacity Backing (Hide)2'!BP$145,0)</f>
        <v>0</v>
      </c>
      <c r="BQ151" cm="1">
        <f t="array" ref="BQ151">IF(INDEX('Capacity Summary'!$H$139:$BG$238,COLUMN(BP3),ROW(BP3))="x",'Capacity Backing (Hide)2'!BQ$145,0)</f>
        <v>0</v>
      </c>
      <c r="BR151" cm="1">
        <f t="array" ref="BR151">IF(INDEX('Capacity Summary'!$H$139:$BG$238,COLUMN(BQ3),ROW(BQ3))="x",'Capacity Backing (Hide)2'!BR$145,0)</f>
        <v>0</v>
      </c>
      <c r="BS151" cm="1">
        <f t="array" ref="BS151">IF(INDEX('Capacity Summary'!$H$139:$BG$238,COLUMN(BR3),ROW(BR3))="x",'Capacity Backing (Hide)2'!BS$145,0)</f>
        <v>0</v>
      </c>
      <c r="BT151" cm="1">
        <f t="array" ref="BT151">IF(INDEX('Capacity Summary'!$H$139:$BG$238,COLUMN(BS3),ROW(BS3))="x",'Capacity Backing (Hide)2'!BT$145,0)</f>
        <v>0</v>
      </c>
      <c r="BU151" cm="1">
        <f t="array" ref="BU151">IF(INDEX('Capacity Summary'!$H$139:$BG$238,COLUMN(BT3),ROW(BT3))="x",'Capacity Backing (Hide)2'!BU$145,0)</f>
        <v>0</v>
      </c>
      <c r="BV151" cm="1">
        <f t="array" ref="BV151">IF(INDEX('Capacity Summary'!$H$139:$BG$238,COLUMN(BU3),ROW(BU3))="x",'Capacity Backing (Hide)2'!BV$145,0)</f>
        <v>0</v>
      </c>
      <c r="BW151" cm="1">
        <f t="array" ref="BW151">IF(INDEX('Capacity Summary'!$H$139:$BG$238,COLUMN(BV3),ROW(BV3))="x",'Capacity Backing (Hide)2'!BW$145,0)</f>
        <v>0</v>
      </c>
      <c r="BX151" cm="1">
        <f t="array" ref="BX151">IF(INDEX('Capacity Summary'!$H$139:$BG$238,COLUMN(BW3),ROW(BW3))="x",'Capacity Backing (Hide)2'!BX$145,0)</f>
        <v>0</v>
      </c>
      <c r="BY151" cm="1">
        <f t="array" ref="BY151">IF(INDEX('Capacity Summary'!$H$139:$BG$238,COLUMN(BX3),ROW(BX3))="x",'Capacity Backing (Hide)2'!BY$145,0)</f>
        <v>0</v>
      </c>
      <c r="BZ151" cm="1">
        <f t="array" ref="BZ151">IF(INDEX('Capacity Summary'!$H$139:$BG$238,COLUMN(BY3),ROW(BY3))="x",'Capacity Backing (Hide)2'!BZ$145,0)</f>
        <v>0</v>
      </c>
      <c r="CA151" cm="1">
        <f t="array" ref="CA151">IF(INDEX('Capacity Summary'!$H$139:$BG$238,COLUMN(BZ3),ROW(BZ3))="x",'Capacity Backing (Hide)2'!CA$145,0)</f>
        <v>0</v>
      </c>
      <c r="CB151" cm="1">
        <f t="array" ref="CB151">IF(INDEX('Capacity Summary'!$H$139:$BG$238,COLUMN(CA3),ROW(CA3))="x",'Capacity Backing (Hide)2'!CB$145,0)</f>
        <v>0</v>
      </c>
      <c r="CC151" cm="1">
        <f t="array" ref="CC151">IF(INDEX('Capacity Summary'!$H$139:$BG$238,COLUMN(CB3),ROW(CB3))="x",'Capacity Backing (Hide)2'!CC$145,0)</f>
        <v>0</v>
      </c>
      <c r="CD151" cm="1">
        <f t="array" ref="CD151">IF(INDEX('Capacity Summary'!$H$139:$BG$238,COLUMN(CC3),ROW(CC3))="x",'Capacity Backing (Hide)2'!CD$145,0)</f>
        <v>0</v>
      </c>
      <c r="CE151" cm="1">
        <f t="array" ref="CE151">IF(INDEX('Capacity Summary'!$H$139:$BG$238,COLUMN(CD3),ROW(CD3))="x",'Capacity Backing (Hide)2'!CE$145,0)</f>
        <v>0</v>
      </c>
      <c r="CF151" cm="1">
        <f t="array" ref="CF151">IF(INDEX('Capacity Summary'!$H$139:$BG$238,COLUMN(CE3),ROW(CE3))="x",'Capacity Backing (Hide)2'!CF$145,0)</f>
        <v>0</v>
      </c>
      <c r="CG151" cm="1">
        <f t="array" ref="CG151">IF(INDEX('Capacity Summary'!$H$139:$BG$238,COLUMN(CF3),ROW(CF3))="x",'Capacity Backing (Hide)2'!CG$145,0)</f>
        <v>0</v>
      </c>
      <c r="CH151" cm="1">
        <f t="array" ref="CH151">IF(INDEX('Capacity Summary'!$H$139:$BG$238,COLUMN(CG3),ROW(CG3))="x",'Capacity Backing (Hide)2'!CH$145,0)</f>
        <v>0</v>
      </c>
      <c r="CI151" cm="1">
        <f t="array" ref="CI151">IF(INDEX('Capacity Summary'!$H$139:$BG$238,COLUMN(CH3),ROW(CH3))="x",'Capacity Backing (Hide)2'!CI$145,0)</f>
        <v>0</v>
      </c>
      <c r="CJ151" cm="1">
        <f t="array" ref="CJ151">IF(INDEX('Capacity Summary'!$H$139:$BG$238,COLUMN(CI3),ROW(CI3))="x",'Capacity Backing (Hide)2'!CJ$145,0)</f>
        <v>0</v>
      </c>
      <c r="CK151" cm="1">
        <f t="array" ref="CK151">IF(INDEX('Capacity Summary'!$H$139:$BG$238,COLUMN(CJ3),ROW(CJ3))="x",'Capacity Backing (Hide)2'!CK$145,0)</f>
        <v>0</v>
      </c>
      <c r="CL151" cm="1">
        <f t="array" ref="CL151">IF(INDEX('Capacity Summary'!$H$139:$BG$238,COLUMN(CK3),ROW(CK3))="x",'Capacity Backing (Hide)2'!CL$145,0)</f>
        <v>0</v>
      </c>
      <c r="CM151" cm="1">
        <f t="array" ref="CM151">IF(INDEX('Capacity Summary'!$H$139:$BG$238,COLUMN(CL3),ROW(CL3))="x",'Capacity Backing (Hide)2'!CM$145,0)</f>
        <v>0</v>
      </c>
      <c r="CN151" cm="1">
        <f t="array" ref="CN151">IF(INDEX('Capacity Summary'!$H$139:$BG$238,COLUMN(CM3),ROW(CM3))="x",'Capacity Backing (Hide)2'!CN$145,0)</f>
        <v>0</v>
      </c>
      <c r="CO151" cm="1">
        <f t="array" ref="CO151">IF(INDEX('Capacity Summary'!$H$139:$BG$238,COLUMN(CN3),ROW(CN3))="x",'Capacity Backing (Hide)2'!CO$145,0)</f>
        <v>0</v>
      </c>
      <c r="CP151" cm="1">
        <f t="array" ref="CP151">IF(INDEX('Capacity Summary'!$H$139:$BG$238,COLUMN(CO3),ROW(CO3))="x",'Capacity Backing (Hide)2'!CP$145,0)</f>
        <v>0</v>
      </c>
      <c r="CQ151" cm="1">
        <f t="array" ref="CQ151">IF(INDEX('Capacity Summary'!$H$139:$BG$238,COLUMN(CP3),ROW(CP3))="x",'Capacity Backing (Hide)2'!CQ$145,0)</f>
        <v>0</v>
      </c>
      <c r="CR151" cm="1">
        <f t="array" ref="CR151">IF(INDEX('Capacity Summary'!$H$139:$BG$238,COLUMN(CQ3),ROW(CQ3))="x",'Capacity Backing (Hide)2'!CR$145,0)</f>
        <v>0</v>
      </c>
      <c r="CS151" cm="1">
        <f t="array" ref="CS151">IF(INDEX('Capacity Summary'!$H$139:$BG$238,COLUMN(CR3),ROW(CR3))="x",'Capacity Backing (Hide)2'!CS$145,0)</f>
        <v>0</v>
      </c>
      <c r="CT151" cm="1">
        <f t="array" ref="CT151">IF(INDEX('Capacity Summary'!$H$139:$BG$238,COLUMN(CS3),ROW(CS3))="x",'Capacity Backing (Hide)2'!CT$145,0)</f>
        <v>0</v>
      </c>
      <c r="CU151" cm="1">
        <f t="array" ref="CU151">IF(INDEX('Capacity Summary'!$H$139:$BG$238,COLUMN(CT3),ROW(CT3))="x",'Capacity Backing (Hide)2'!CU$145,0)</f>
        <v>0</v>
      </c>
      <c r="CV151" cm="1">
        <f t="array" ref="CV151">IF(INDEX('Capacity Summary'!$H$139:$BG$238,COLUMN(CU3),ROW(CU3))="x",'Capacity Backing (Hide)2'!CV$145,0)</f>
        <v>0</v>
      </c>
      <c r="CW151" cm="1">
        <f t="array" ref="CW151">IF(INDEX('Capacity Summary'!$H$139:$BG$238,COLUMN(CV3),ROW(CV3))="x",'Capacity Backing (Hide)2'!CW$145,0)</f>
        <v>0</v>
      </c>
    </row>
    <row r="152" spans="1:101" x14ac:dyDescent="0.25">
      <c r="A152" s="2">
        <f ca="1">'Required Capacity (Hide)'!E8</f>
        <v>44249</v>
      </c>
      <c r="B152" cm="1">
        <f t="array" ref="B152">IF(INDEX('Capacity Summary'!$H$139:$BG$238,COLUMN(A4),ROW(A4))="x",'Capacity Backing (Hide)2'!B$145,0)</f>
        <v>0</v>
      </c>
      <c r="C152" cm="1">
        <f t="array" ref="C152">IF(INDEX('Capacity Summary'!$H$139:$BG$238,COLUMN(B4),ROW(B4))="x",'Capacity Backing (Hide)2'!C$145,0)</f>
        <v>0</v>
      </c>
      <c r="D152" cm="1">
        <f t="array" ref="D152">IF(INDEX('Capacity Summary'!$H$139:$BG$238,COLUMN(C4),ROW(C4))="x",'Capacity Backing (Hide)2'!D$145,0)</f>
        <v>0</v>
      </c>
      <c r="E152" cm="1">
        <f t="array" ref="E152">IF(INDEX('Capacity Summary'!$H$139:$BG$238,COLUMN(D4),ROW(D4))="x",'Capacity Backing (Hide)2'!E$145,0)</f>
        <v>0</v>
      </c>
      <c r="F152" cm="1">
        <f t="array" ref="F152">IF(INDEX('Capacity Summary'!$H$139:$BG$238,COLUMN(E4),ROW(E4))="x",'Capacity Backing (Hide)2'!F$145,0)</f>
        <v>0</v>
      </c>
      <c r="G152" cm="1">
        <f t="array" ref="G152">IF(INDEX('Capacity Summary'!$H$139:$BG$238,COLUMN(F4),ROW(F4))="x",'Capacity Backing (Hide)2'!G$145,0)</f>
        <v>0</v>
      </c>
      <c r="H152" cm="1">
        <f t="array" ref="H152">IF(INDEX('Capacity Summary'!$H$139:$BG$238,COLUMN(G4),ROW(G4))="x",'Capacity Backing (Hide)2'!H$145,0)</f>
        <v>0</v>
      </c>
      <c r="I152" cm="1">
        <f t="array" ref="I152">IF(INDEX('Capacity Summary'!$H$139:$BG$238,COLUMN(H4),ROW(H4))="x",'Capacity Backing (Hide)2'!I$145,0)</f>
        <v>0</v>
      </c>
      <c r="J152" cm="1">
        <f t="array" ref="J152">IF(INDEX('Capacity Summary'!$H$139:$BG$238,COLUMN(I4),ROW(I4))="x",'Capacity Backing (Hide)2'!J$145,0)</f>
        <v>0</v>
      </c>
      <c r="K152" cm="1">
        <f t="array" ref="K152">IF(INDEX('Capacity Summary'!$H$139:$BG$238,COLUMN(J4),ROW(J4))="x",'Capacity Backing (Hide)2'!K$145,0)</f>
        <v>0</v>
      </c>
      <c r="L152" cm="1">
        <f t="array" ref="L152">IF(INDEX('Capacity Summary'!$H$139:$BG$238,COLUMN(K4),ROW(K4))="x",'Capacity Backing (Hide)2'!L$145,0)</f>
        <v>0</v>
      </c>
      <c r="M152" cm="1">
        <f t="array" ref="M152">IF(INDEX('Capacity Summary'!$H$139:$BG$238,COLUMN(L4),ROW(L4))="x",'Capacity Backing (Hide)2'!M$145,0)</f>
        <v>0</v>
      </c>
      <c r="N152" cm="1">
        <f t="array" ref="N152">IF(INDEX('Capacity Summary'!$H$139:$BG$238,COLUMN(M4),ROW(M4))="x",'Capacity Backing (Hide)2'!N$145,0)</f>
        <v>0</v>
      </c>
      <c r="O152" cm="1">
        <f t="array" ref="O152">IF(INDEX('Capacity Summary'!$H$139:$BG$238,COLUMN(N4),ROW(N4))="x",'Capacity Backing (Hide)2'!O$145,0)</f>
        <v>0</v>
      </c>
      <c r="P152" cm="1">
        <f t="array" ref="P152">IF(INDEX('Capacity Summary'!$H$139:$BG$238,COLUMN(O4),ROW(O4))="x",'Capacity Backing (Hide)2'!P$145,0)</f>
        <v>0</v>
      </c>
      <c r="Q152" cm="1">
        <f t="array" ref="Q152">IF(INDEX('Capacity Summary'!$H$139:$BG$238,COLUMN(P4),ROW(P4))="x",'Capacity Backing (Hide)2'!Q$145,0)</f>
        <v>0</v>
      </c>
      <c r="R152" cm="1">
        <f t="array" ref="R152">IF(INDEX('Capacity Summary'!$H$139:$BG$238,COLUMN(Q4),ROW(Q4))="x",'Capacity Backing (Hide)2'!R$145,0)</f>
        <v>0</v>
      </c>
      <c r="S152" cm="1">
        <f t="array" ref="S152">IF(INDEX('Capacity Summary'!$H$139:$BG$238,COLUMN(R4),ROW(R4))="x",'Capacity Backing (Hide)2'!S$145,0)</f>
        <v>0</v>
      </c>
      <c r="T152" cm="1">
        <f t="array" ref="T152">IF(INDEX('Capacity Summary'!$H$139:$BG$238,COLUMN(S4),ROW(S4))="x",'Capacity Backing (Hide)2'!T$145,0)</f>
        <v>0</v>
      </c>
      <c r="U152" cm="1">
        <f t="array" ref="U152">IF(INDEX('Capacity Summary'!$H$139:$BG$238,COLUMN(T4),ROW(T4))="x",'Capacity Backing (Hide)2'!U$145,0)</f>
        <v>0</v>
      </c>
      <c r="V152" cm="1">
        <f t="array" ref="V152">IF(INDEX('Capacity Summary'!$H$139:$BG$238,COLUMN(U4),ROW(U4))="x",'Capacity Backing (Hide)2'!V$145,0)</f>
        <v>0</v>
      </c>
      <c r="W152" cm="1">
        <f t="array" ref="W152">IF(INDEX('Capacity Summary'!$H$139:$BG$238,COLUMN(V4),ROW(V4))="x",'Capacity Backing (Hide)2'!W$145,0)</f>
        <v>0</v>
      </c>
      <c r="X152" cm="1">
        <f t="array" ref="X152">IF(INDEX('Capacity Summary'!$H$139:$BG$238,COLUMN(W4),ROW(W4))="x",'Capacity Backing (Hide)2'!X$145,0)</f>
        <v>0</v>
      </c>
      <c r="Y152" cm="1">
        <f t="array" ref="Y152">IF(INDEX('Capacity Summary'!$H$139:$BG$238,COLUMN(X4),ROW(X4))="x",'Capacity Backing (Hide)2'!Y$145,0)</f>
        <v>0</v>
      </c>
      <c r="Z152" cm="1">
        <f t="array" ref="Z152">IF(INDEX('Capacity Summary'!$H$139:$BG$238,COLUMN(Y4),ROW(Y4))="x",'Capacity Backing (Hide)2'!Z$145,0)</f>
        <v>0</v>
      </c>
      <c r="AA152" cm="1">
        <f t="array" ref="AA152">IF(INDEX('Capacity Summary'!$H$139:$BG$238,COLUMN(Z4),ROW(Z4))="x",'Capacity Backing (Hide)2'!AA$145,0)</f>
        <v>0</v>
      </c>
      <c r="AB152" cm="1">
        <f t="array" ref="AB152">IF(INDEX('Capacity Summary'!$H$139:$BG$238,COLUMN(AA4),ROW(AA4))="x",'Capacity Backing (Hide)2'!AB$145,0)</f>
        <v>0</v>
      </c>
      <c r="AC152" cm="1">
        <f t="array" ref="AC152">IF(INDEX('Capacity Summary'!$H$139:$BG$238,COLUMN(AB4),ROW(AB4))="x",'Capacity Backing (Hide)2'!AC$145,0)</f>
        <v>0</v>
      </c>
      <c r="AD152" cm="1">
        <f t="array" ref="AD152">IF(INDEX('Capacity Summary'!$H$139:$BG$238,COLUMN(AC4),ROW(AC4))="x",'Capacity Backing (Hide)2'!AD$145,0)</f>
        <v>0</v>
      </c>
      <c r="AE152" cm="1">
        <f t="array" ref="AE152">IF(INDEX('Capacity Summary'!$H$139:$BG$238,COLUMN(AD4),ROW(AD4))="x",'Capacity Backing (Hide)2'!AE$145,0)</f>
        <v>0</v>
      </c>
      <c r="AF152" cm="1">
        <f t="array" ref="AF152">IF(INDEX('Capacity Summary'!$H$139:$BG$238,COLUMN(AE4),ROW(AE4))="x",'Capacity Backing (Hide)2'!AF$145,0)</f>
        <v>0</v>
      </c>
      <c r="AG152" cm="1">
        <f t="array" ref="AG152">IF(INDEX('Capacity Summary'!$H$139:$BG$238,COLUMN(AF4),ROW(AF4))="x",'Capacity Backing (Hide)2'!AG$145,0)</f>
        <v>0</v>
      </c>
      <c r="AH152" cm="1">
        <f t="array" ref="AH152">IF(INDEX('Capacity Summary'!$H$139:$BG$238,COLUMN(AG4),ROW(AG4))="x",'Capacity Backing (Hide)2'!AH$145,0)</f>
        <v>0</v>
      </c>
      <c r="AI152" cm="1">
        <f t="array" ref="AI152">IF(INDEX('Capacity Summary'!$H$139:$BG$238,COLUMN(AH4),ROW(AH4))="x",'Capacity Backing (Hide)2'!AI$145,0)</f>
        <v>0</v>
      </c>
      <c r="AJ152" cm="1">
        <f t="array" ref="AJ152">IF(INDEX('Capacity Summary'!$H$139:$BG$238,COLUMN(AI4),ROW(AI4))="x",'Capacity Backing (Hide)2'!AJ$145,0)</f>
        <v>0</v>
      </c>
      <c r="AK152" cm="1">
        <f t="array" ref="AK152">IF(INDEX('Capacity Summary'!$H$139:$BG$238,COLUMN(AJ4),ROW(AJ4))="x",'Capacity Backing (Hide)2'!AK$145,0)</f>
        <v>0</v>
      </c>
      <c r="AL152" cm="1">
        <f t="array" ref="AL152">IF(INDEX('Capacity Summary'!$H$139:$BG$238,COLUMN(AK4),ROW(AK4))="x",'Capacity Backing (Hide)2'!AL$145,0)</f>
        <v>0</v>
      </c>
      <c r="AM152" cm="1">
        <f t="array" ref="AM152">IF(INDEX('Capacity Summary'!$H$139:$BG$238,COLUMN(AL4),ROW(AL4))="x",'Capacity Backing (Hide)2'!AM$145,0)</f>
        <v>0</v>
      </c>
      <c r="AN152" cm="1">
        <f t="array" ref="AN152">IF(INDEX('Capacity Summary'!$H$139:$BG$238,COLUMN(AM4),ROW(AM4))="x",'Capacity Backing (Hide)2'!AN$145,0)</f>
        <v>0</v>
      </c>
      <c r="AO152" cm="1">
        <f t="array" ref="AO152">IF(INDEX('Capacity Summary'!$H$139:$BG$238,COLUMN(AN4),ROW(AN4))="x",'Capacity Backing (Hide)2'!AO$145,0)</f>
        <v>0</v>
      </c>
      <c r="AP152" cm="1">
        <f t="array" ref="AP152">IF(INDEX('Capacity Summary'!$H$139:$BG$238,COLUMN(AO4),ROW(AO4))="x",'Capacity Backing (Hide)2'!AP$145,0)</f>
        <v>0</v>
      </c>
      <c r="AQ152" cm="1">
        <f t="array" ref="AQ152">IF(INDEX('Capacity Summary'!$H$139:$BG$238,COLUMN(AP4),ROW(AP4))="x",'Capacity Backing (Hide)2'!AQ$145,0)</f>
        <v>0</v>
      </c>
      <c r="AR152" cm="1">
        <f t="array" ref="AR152">IF(INDEX('Capacity Summary'!$H$139:$BG$238,COLUMN(AQ4),ROW(AQ4))="x",'Capacity Backing (Hide)2'!AR$145,0)</f>
        <v>0</v>
      </c>
      <c r="AS152" cm="1">
        <f t="array" ref="AS152">IF(INDEX('Capacity Summary'!$H$139:$BG$238,COLUMN(AR4),ROW(AR4))="x",'Capacity Backing (Hide)2'!AS$145,0)</f>
        <v>0</v>
      </c>
      <c r="AT152" cm="1">
        <f t="array" ref="AT152">IF(INDEX('Capacity Summary'!$H$139:$BG$238,COLUMN(AS4),ROW(AS4))="x",'Capacity Backing (Hide)2'!AT$145,0)</f>
        <v>0</v>
      </c>
      <c r="AU152" cm="1">
        <f t="array" ref="AU152">IF(INDEX('Capacity Summary'!$H$139:$BG$238,COLUMN(AT4),ROW(AT4))="x",'Capacity Backing (Hide)2'!AU$145,0)</f>
        <v>0</v>
      </c>
      <c r="AV152" cm="1">
        <f t="array" ref="AV152">IF(INDEX('Capacity Summary'!$H$139:$BG$238,COLUMN(AU4),ROW(AU4))="x",'Capacity Backing (Hide)2'!AV$145,0)</f>
        <v>0</v>
      </c>
      <c r="AW152" cm="1">
        <f t="array" ref="AW152">IF(INDEX('Capacity Summary'!$H$139:$BG$238,COLUMN(AV4),ROW(AV4))="x",'Capacity Backing (Hide)2'!AW$145,0)</f>
        <v>0</v>
      </c>
      <c r="AX152" cm="1">
        <f t="array" ref="AX152">IF(INDEX('Capacity Summary'!$H$139:$BG$238,COLUMN(AW4),ROW(AW4))="x",'Capacity Backing (Hide)2'!AX$145,0)</f>
        <v>0</v>
      </c>
      <c r="AY152" cm="1">
        <f t="array" ref="AY152">IF(INDEX('Capacity Summary'!$H$139:$BG$238,COLUMN(AX4),ROW(AX4))="x",'Capacity Backing (Hide)2'!AY$145,0)</f>
        <v>0</v>
      </c>
      <c r="AZ152" cm="1">
        <f t="array" ref="AZ152">IF(INDEX('Capacity Summary'!$H$139:$BG$238,COLUMN(AY4),ROW(AY4))="x",'Capacity Backing (Hide)2'!AZ$145,0)</f>
        <v>0</v>
      </c>
      <c r="BA152" cm="1">
        <f t="array" ref="BA152">IF(INDEX('Capacity Summary'!$H$139:$BG$238,COLUMN(AZ4),ROW(AZ4))="x",'Capacity Backing (Hide)2'!BA$145,0)</f>
        <v>0</v>
      </c>
      <c r="BB152" cm="1">
        <f t="array" ref="BB152">IF(INDEX('Capacity Summary'!$H$139:$BG$238,COLUMN(BA4),ROW(BA4))="x",'Capacity Backing (Hide)2'!BB$145,0)</f>
        <v>0</v>
      </c>
      <c r="BC152" cm="1">
        <f t="array" ref="BC152">IF(INDEX('Capacity Summary'!$H$139:$BG$238,COLUMN(BB4),ROW(BB4))="x",'Capacity Backing (Hide)2'!BC$145,0)</f>
        <v>0</v>
      </c>
      <c r="BD152" cm="1">
        <f t="array" ref="BD152">IF(INDEX('Capacity Summary'!$H$139:$BG$238,COLUMN(BC4),ROW(BC4))="x",'Capacity Backing (Hide)2'!BD$145,0)</f>
        <v>0</v>
      </c>
      <c r="BE152" cm="1">
        <f t="array" ref="BE152">IF(INDEX('Capacity Summary'!$H$139:$BG$238,COLUMN(BD4),ROW(BD4))="x",'Capacity Backing (Hide)2'!BE$145,0)</f>
        <v>0</v>
      </c>
      <c r="BF152" cm="1">
        <f t="array" ref="BF152">IF(INDEX('Capacity Summary'!$H$139:$BG$238,COLUMN(BE4),ROW(BE4))="x",'Capacity Backing (Hide)2'!BF$145,0)</f>
        <v>0</v>
      </c>
      <c r="BG152" cm="1">
        <f t="array" ref="BG152">IF(INDEX('Capacity Summary'!$H$139:$BG$238,COLUMN(BF4),ROW(BF4))="x",'Capacity Backing (Hide)2'!BG$145,0)</f>
        <v>0</v>
      </c>
      <c r="BH152" cm="1">
        <f t="array" ref="BH152">IF(INDEX('Capacity Summary'!$H$139:$BG$238,COLUMN(BG4),ROW(BG4))="x",'Capacity Backing (Hide)2'!BH$145,0)</f>
        <v>0</v>
      </c>
      <c r="BI152" cm="1">
        <f t="array" ref="BI152">IF(INDEX('Capacity Summary'!$H$139:$BG$238,COLUMN(BH4),ROW(BH4))="x",'Capacity Backing (Hide)2'!BI$145,0)</f>
        <v>0</v>
      </c>
      <c r="BJ152" cm="1">
        <f t="array" ref="BJ152">IF(INDEX('Capacity Summary'!$H$139:$BG$238,COLUMN(BI4),ROW(BI4))="x",'Capacity Backing (Hide)2'!BJ$145,0)</f>
        <v>0</v>
      </c>
      <c r="BK152" cm="1">
        <f t="array" ref="BK152">IF(INDEX('Capacity Summary'!$H$139:$BG$238,COLUMN(BJ4),ROW(BJ4))="x",'Capacity Backing (Hide)2'!BK$145,0)</f>
        <v>0</v>
      </c>
      <c r="BL152" cm="1">
        <f t="array" ref="BL152">IF(INDEX('Capacity Summary'!$H$139:$BG$238,COLUMN(BK4),ROW(BK4))="x",'Capacity Backing (Hide)2'!BL$145,0)</f>
        <v>0</v>
      </c>
      <c r="BM152" cm="1">
        <f t="array" ref="BM152">IF(INDEX('Capacity Summary'!$H$139:$BG$238,COLUMN(BL4),ROW(BL4))="x",'Capacity Backing (Hide)2'!BM$145,0)</f>
        <v>0</v>
      </c>
      <c r="BN152" cm="1">
        <f t="array" ref="BN152">IF(INDEX('Capacity Summary'!$H$139:$BG$238,COLUMN(BM4),ROW(BM4))="x",'Capacity Backing (Hide)2'!BN$145,0)</f>
        <v>0</v>
      </c>
      <c r="BO152" cm="1">
        <f t="array" ref="BO152">IF(INDEX('Capacity Summary'!$H$139:$BG$238,COLUMN(BN4),ROW(BN4))="x",'Capacity Backing (Hide)2'!BO$145,0)</f>
        <v>0</v>
      </c>
      <c r="BP152" cm="1">
        <f t="array" ref="BP152">IF(INDEX('Capacity Summary'!$H$139:$BG$238,COLUMN(BO4),ROW(BO4))="x",'Capacity Backing (Hide)2'!BP$145,0)</f>
        <v>0</v>
      </c>
      <c r="BQ152" cm="1">
        <f t="array" ref="BQ152">IF(INDEX('Capacity Summary'!$H$139:$BG$238,COLUMN(BP4),ROW(BP4))="x",'Capacity Backing (Hide)2'!BQ$145,0)</f>
        <v>0</v>
      </c>
      <c r="BR152" cm="1">
        <f t="array" ref="BR152">IF(INDEX('Capacity Summary'!$H$139:$BG$238,COLUMN(BQ4),ROW(BQ4))="x",'Capacity Backing (Hide)2'!BR$145,0)</f>
        <v>0</v>
      </c>
      <c r="BS152" cm="1">
        <f t="array" ref="BS152">IF(INDEX('Capacity Summary'!$H$139:$BG$238,COLUMN(BR4),ROW(BR4))="x",'Capacity Backing (Hide)2'!BS$145,0)</f>
        <v>0</v>
      </c>
      <c r="BT152" cm="1">
        <f t="array" ref="BT152">IF(INDEX('Capacity Summary'!$H$139:$BG$238,COLUMN(BS4),ROW(BS4))="x",'Capacity Backing (Hide)2'!BT$145,0)</f>
        <v>0</v>
      </c>
      <c r="BU152" cm="1">
        <f t="array" ref="BU152">IF(INDEX('Capacity Summary'!$H$139:$BG$238,COLUMN(BT4),ROW(BT4))="x",'Capacity Backing (Hide)2'!BU$145,0)</f>
        <v>0</v>
      </c>
      <c r="BV152" cm="1">
        <f t="array" ref="BV152">IF(INDEX('Capacity Summary'!$H$139:$BG$238,COLUMN(BU4),ROW(BU4))="x",'Capacity Backing (Hide)2'!BV$145,0)</f>
        <v>0</v>
      </c>
      <c r="BW152" cm="1">
        <f t="array" ref="BW152">IF(INDEX('Capacity Summary'!$H$139:$BG$238,COLUMN(BV4),ROW(BV4))="x",'Capacity Backing (Hide)2'!BW$145,0)</f>
        <v>0</v>
      </c>
      <c r="BX152" cm="1">
        <f t="array" ref="BX152">IF(INDEX('Capacity Summary'!$H$139:$BG$238,COLUMN(BW4),ROW(BW4))="x",'Capacity Backing (Hide)2'!BX$145,0)</f>
        <v>0</v>
      </c>
      <c r="BY152" cm="1">
        <f t="array" ref="BY152">IF(INDEX('Capacity Summary'!$H$139:$BG$238,COLUMN(BX4),ROW(BX4))="x",'Capacity Backing (Hide)2'!BY$145,0)</f>
        <v>0</v>
      </c>
      <c r="BZ152" cm="1">
        <f t="array" ref="BZ152">IF(INDEX('Capacity Summary'!$H$139:$BG$238,COLUMN(BY4),ROW(BY4))="x",'Capacity Backing (Hide)2'!BZ$145,0)</f>
        <v>0</v>
      </c>
      <c r="CA152" cm="1">
        <f t="array" ref="CA152">IF(INDEX('Capacity Summary'!$H$139:$BG$238,COLUMN(BZ4),ROW(BZ4))="x",'Capacity Backing (Hide)2'!CA$145,0)</f>
        <v>0</v>
      </c>
      <c r="CB152" cm="1">
        <f t="array" ref="CB152">IF(INDEX('Capacity Summary'!$H$139:$BG$238,COLUMN(CA4),ROW(CA4))="x",'Capacity Backing (Hide)2'!CB$145,0)</f>
        <v>0</v>
      </c>
      <c r="CC152" cm="1">
        <f t="array" ref="CC152">IF(INDEX('Capacity Summary'!$H$139:$BG$238,COLUMN(CB4),ROW(CB4))="x",'Capacity Backing (Hide)2'!CC$145,0)</f>
        <v>0</v>
      </c>
      <c r="CD152" cm="1">
        <f t="array" ref="CD152">IF(INDEX('Capacity Summary'!$H$139:$BG$238,COLUMN(CC4),ROW(CC4))="x",'Capacity Backing (Hide)2'!CD$145,0)</f>
        <v>0</v>
      </c>
      <c r="CE152" cm="1">
        <f t="array" ref="CE152">IF(INDEX('Capacity Summary'!$H$139:$BG$238,COLUMN(CD4),ROW(CD4))="x",'Capacity Backing (Hide)2'!CE$145,0)</f>
        <v>0</v>
      </c>
      <c r="CF152" cm="1">
        <f t="array" ref="CF152">IF(INDEX('Capacity Summary'!$H$139:$BG$238,COLUMN(CE4),ROW(CE4))="x",'Capacity Backing (Hide)2'!CF$145,0)</f>
        <v>0</v>
      </c>
      <c r="CG152" cm="1">
        <f t="array" ref="CG152">IF(INDEX('Capacity Summary'!$H$139:$BG$238,COLUMN(CF4),ROW(CF4))="x",'Capacity Backing (Hide)2'!CG$145,0)</f>
        <v>0</v>
      </c>
      <c r="CH152" cm="1">
        <f t="array" ref="CH152">IF(INDEX('Capacity Summary'!$H$139:$BG$238,COLUMN(CG4),ROW(CG4))="x",'Capacity Backing (Hide)2'!CH$145,0)</f>
        <v>0</v>
      </c>
      <c r="CI152" cm="1">
        <f t="array" ref="CI152">IF(INDEX('Capacity Summary'!$H$139:$BG$238,COLUMN(CH4),ROW(CH4))="x",'Capacity Backing (Hide)2'!CI$145,0)</f>
        <v>0</v>
      </c>
      <c r="CJ152" cm="1">
        <f t="array" ref="CJ152">IF(INDEX('Capacity Summary'!$H$139:$BG$238,COLUMN(CI4),ROW(CI4))="x",'Capacity Backing (Hide)2'!CJ$145,0)</f>
        <v>0</v>
      </c>
      <c r="CK152" cm="1">
        <f t="array" ref="CK152">IF(INDEX('Capacity Summary'!$H$139:$BG$238,COLUMN(CJ4),ROW(CJ4))="x",'Capacity Backing (Hide)2'!CK$145,0)</f>
        <v>0</v>
      </c>
      <c r="CL152" cm="1">
        <f t="array" ref="CL152">IF(INDEX('Capacity Summary'!$H$139:$BG$238,COLUMN(CK4),ROW(CK4))="x",'Capacity Backing (Hide)2'!CL$145,0)</f>
        <v>0</v>
      </c>
      <c r="CM152" cm="1">
        <f t="array" ref="CM152">IF(INDEX('Capacity Summary'!$H$139:$BG$238,COLUMN(CL4),ROW(CL4))="x",'Capacity Backing (Hide)2'!CM$145,0)</f>
        <v>0</v>
      </c>
      <c r="CN152" cm="1">
        <f t="array" ref="CN152">IF(INDEX('Capacity Summary'!$H$139:$BG$238,COLUMN(CM4),ROW(CM4))="x",'Capacity Backing (Hide)2'!CN$145,0)</f>
        <v>0</v>
      </c>
      <c r="CO152" cm="1">
        <f t="array" ref="CO152">IF(INDEX('Capacity Summary'!$H$139:$BG$238,COLUMN(CN4),ROW(CN4))="x",'Capacity Backing (Hide)2'!CO$145,0)</f>
        <v>0</v>
      </c>
      <c r="CP152" cm="1">
        <f t="array" ref="CP152">IF(INDEX('Capacity Summary'!$H$139:$BG$238,COLUMN(CO4),ROW(CO4))="x",'Capacity Backing (Hide)2'!CP$145,0)</f>
        <v>0</v>
      </c>
      <c r="CQ152" cm="1">
        <f t="array" ref="CQ152">IF(INDEX('Capacity Summary'!$H$139:$BG$238,COLUMN(CP4),ROW(CP4))="x",'Capacity Backing (Hide)2'!CQ$145,0)</f>
        <v>0</v>
      </c>
      <c r="CR152" cm="1">
        <f t="array" ref="CR152">IF(INDEX('Capacity Summary'!$H$139:$BG$238,COLUMN(CQ4),ROW(CQ4))="x",'Capacity Backing (Hide)2'!CR$145,0)</f>
        <v>0</v>
      </c>
      <c r="CS152" cm="1">
        <f t="array" ref="CS152">IF(INDEX('Capacity Summary'!$H$139:$BG$238,COLUMN(CR4),ROW(CR4))="x",'Capacity Backing (Hide)2'!CS$145,0)</f>
        <v>0</v>
      </c>
      <c r="CT152" cm="1">
        <f t="array" ref="CT152">IF(INDEX('Capacity Summary'!$H$139:$BG$238,COLUMN(CS4),ROW(CS4))="x",'Capacity Backing (Hide)2'!CT$145,0)</f>
        <v>0</v>
      </c>
      <c r="CU152" cm="1">
        <f t="array" ref="CU152">IF(INDEX('Capacity Summary'!$H$139:$BG$238,COLUMN(CT4),ROW(CT4))="x",'Capacity Backing (Hide)2'!CU$145,0)</f>
        <v>0</v>
      </c>
      <c r="CV152" cm="1">
        <f t="array" ref="CV152">IF(INDEX('Capacity Summary'!$H$139:$BG$238,COLUMN(CU4),ROW(CU4))="x",'Capacity Backing (Hide)2'!CV$145,0)</f>
        <v>0</v>
      </c>
      <c r="CW152" cm="1">
        <f t="array" ref="CW152">IF(INDEX('Capacity Summary'!$H$139:$BG$238,COLUMN(CV4),ROW(CV4))="x",'Capacity Backing (Hide)2'!CW$145,0)</f>
        <v>0</v>
      </c>
    </row>
    <row r="153" spans="1:101" x14ac:dyDescent="0.25">
      <c r="A153" s="2">
        <f ca="1">'Required Capacity (Hide)'!E9</f>
        <v>44256</v>
      </c>
      <c r="B153" cm="1">
        <f t="array" ref="B153">IF(INDEX('Capacity Summary'!$H$139:$BG$238,COLUMN(A5),ROW(A5))="x",'Capacity Backing (Hide)2'!B$145,0)</f>
        <v>0</v>
      </c>
      <c r="C153" cm="1">
        <f t="array" ref="C153">IF(INDEX('Capacity Summary'!$H$139:$BG$238,COLUMN(B5),ROW(B5))="x",'Capacity Backing (Hide)2'!C$145,0)</f>
        <v>0</v>
      </c>
      <c r="D153" cm="1">
        <f t="array" ref="D153">IF(INDEX('Capacity Summary'!$H$139:$BG$238,COLUMN(C5),ROW(C5))="x",'Capacity Backing (Hide)2'!D$145,0)</f>
        <v>0</v>
      </c>
      <c r="E153" cm="1">
        <f t="array" ref="E153">IF(INDEX('Capacity Summary'!$H$139:$BG$238,COLUMN(D5),ROW(D5))="x",'Capacity Backing (Hide)2'!E$145,0)</f>
        <v>0</v>
      </c>
      <c r="F153" cm="1">
        <f t="array" ref="F153">IF(INDEX('Capacity Summary'!$H$139:$BG$238,COLUMN(E5),ROW(E5))="x",'Capacity Backing (Hide)2'!F$145,0)</f>
        <v>0</v>
      </c>
      <c r="G153" cm="1">
        <f t="array" ref="G153">IF(INDEX('Capacity Summary'!$H$139:$BG$238,COLUMN(F5),ROW(F5))="x",'Capacity Backing (Hide)2'!G$145,0)</f>
        <v>0</v>
      </c>
      <c r="H153" cm="1">
        <f t="array" ref="H153">IF(INDEX('Capacity Summary'!$H$139:$BG$238,COLUMN(G5),ROW(G5))="x",'Capacity Backing (Hide)2'!H$145,0)</f>
        <v>0</v>
      </c>
      <c r="I153" cm="1">
        <f t="array" ref="I153">IF(INDEX('Capacity Summary'!$H$139:$BG$238,COLUMN(H5),ROW(H5))="x",'Capacity Backing (Hide)2'!I$145,0)</f>
        <v>0</v>
      </c>
      <c r="J153" cm="1">
        <f t="array" ref="J153">IF(INDEX('Capacity Summary'!$H$139:$BG$238,COLUMN(I5),ROW(I5))="x",'Capacity Backing (Hide)2'!J$145,0)</f>
        <v>0</v>
      </c>
      <c r="K153" cm="1">
        <f t="array" ref="K153">IF(INDEX('Capacity Summary'!$H$139:$BG$238,COLUMN(J5),ROW(J5))="x",'Capacity Backing (Hide)2'!K$145,0)</f>
        <v>0</v>
      </c>
      <c r="L153" cm="1">
        <f t="array" ref="L153">IF(INDEX('Capacity Summary'!$H$139:$BG$238,COLUMN(K5),ROW(K5))="x",'Capacity Backing (Hide)2'!L$145,0)</f>
        <v>0</v>
      </c>
      <c r="M153" cm="1">
        <f t="array" ref="M153">IF(INDEX('Capacity Summary'!$H$139:$BG$238,COLUMN(L5),ROW(L5))="x",'Capacity Backing (Hide)2'!M$145,0)</f>
        <v>0</v>
      </c>
      <c r="N153" cm="1">
        <f t="array" ref="N153">IF(INDEX('Capacity Summary'!$H$139:$BG$238,COLUMN(M5),ROW(M5))="x",'Capacity Backing (Hide)2'!N$145,0)</f>
        <v>0</v>
      </c>
      <c r="O153" cm="1">
        <f t="array" ref="O153">IF(INDEX('Capacity Summary'!$H$139:$BG$238,COLUMN(N5),ROW(N5))="x",'Capacity Backing (Hide)2'!O$145,0)</f>
        <v>0</v>
      </c>
      <c r="P153" cm="1">
        <f t="array" ref="P153">IF(INDEX('Capacity Summary'!$H$139:$BG$238,COLUMN(O5),ROW(O5))="x",'Capacity Backing (Hide)2'!P$145,0)</f>
        <v>0</v>
      </c>
      <c r="Q153" cm="1">
        <f t="array" ref="Q153">IF(INDEX('Capacity Summary'!$H$139:$BG$238,COLUMN(P5),ROW(P5))="x",'Capacity Backing (Hide)2'!Q$145,0)</f>
        <v>0</v>
      </c>
      <c r="R153" cm="1">
        <f t="array" ref="R153">IF(INDEX('Capacity Summary'!$H$139:$BG$238,COLUMN(Q5),ROW(Q5))="x",'Capacity Backing (Hide)2'!R$145,0)</f>
        <v>0</v>
      </c>
      <c r="S153" cm="1">
        <f t="array" ref="S153">IF(INDEX('Capacity Summary'!$H$139:$BG$238,COLUMN(R5),ROW(R5))="x",'Capacity Backing (Hide)2'!S$145,0)</f>
        <v>0</v>
      </c>
      <c r="T153" cm="1">
        <f t="array" ref="T153">IF(INDEX('Capacity Summary'!$H$139:$BG$238,COLUMN(S5),ROW(S5))="x",'Capacity Backing (Hide)2'!T$145,0)</f>
        <v>0</v>
      </c>
      <c r="U153" cm="1">
        <f t="array" ref="U153">IF(INDEX('Capacity Summary'!$H$139:$BG$238,COLUMN(T5),ROW(T5))="x",'Capacity Backing (Hide)2'!U$145,0)</f>
        <v>0</v>
      </c>
      <c r="V153" cm="1">
        <f t="array" ref="V153">IF(INDEX('Capacity Summary'!$H$139:$BG$238,COLUMN(U5),ROW(U5))="x",'Capacity Backing (Hide)2'!V$145,0)</f>
        <v>0</v>
      </c>
      <c r="W153" cm="1">
        <f t="array" ref="W153">IF(INDEX('Capacity Summary'!$H$139:$BG$238,COLUMN(V5),ROW(V5))="x",'Capacity Backing (Hide)2'!W$145,0)</f>
        <v>0</v>
      </c>
      <c r="X153" cm="1">
        <f t="array" ref="X153">IF(INDEX('Capacity Summary'!$H$139:$BG$238,COLUMN(W5),ROW(W5))="x",'Capacity Backing (Hide)2'!X$145,0)</f>
        <v>0</v>
      </c>
      <c r="Y153" cm="1">
        <f t="array" ref="Y153">IF(INDEX('Capacity Summary'!$H$139:$BG$238,COLUMN(X5),ROW(X5))="x",'Capacity Backing (Hide)2'!Y$145,0)</f>
        <v>0</v>
      </c>
      <c r="Z153" cm="1">
        <f t="array" ref="Z153">IF(INDEX('Capacity Summary'!$H$139:$BG$238,COLUMN(Y5),ROW(Y5))="x",'Capacity Backing (Hide)2'!Z$145,0)</f>
        <v>0</v>
      </c>
      <c r="AA153" cm="1">
        <f t="array" ref="AA153">IF(INDEX('Capacity Summary'!$H$139:$BG$238,COLUMN(Z5),ROW(Z5))="x",'Capacity Backing (Hide)2'!AA$145,0)</f>
        <v>0</v>
      </c>
      <c r="AB153" cm="1">
        <f t="array" ref="AB153">IF(INDEX('Capacity Summary'!$H$139:$BG$238,COLUMN(AA5),ROW(AA5))="x",'Capacity Backing (Hide)2'!AB$145,0)</f>
        <v>0</v>
      </c>
      <c r="AC153" cm="1">
        <f t="array" ref="AC153">IF(INDEX('Capacity Summary'!$H$139:$BG$238,COLUMN(AB5),ROW(AB5))="x",'Capacity Backing (Hide)2'!AC$145,0)</f>
        <v>0</v>
      </c>
      <c r="AD153" cm="1">
        <f t="array" ref="AD153">IF(INDEX('Capacity Summary'!$H$139:$BG$238,COLUMN(AC5),ROW(AC5))="x",'Capacity Backing (Hide)2'!AD$145,0)</f>
        <v>0</v>
      </c>
      <c r="AE153" cm="1">
        <f t="array" ref="AE153">IF(INDEX('Capacity Summary'!$H$139:$BG$238,COLUMN(AD5),ROW(AD5))="x",'Capacity Backing (Hide)2'!AE$145,0)</f>
        <v>0</v>
      </c>
      <c r="AF153" cm="1">
        <f t="array" ref="AF153">IF(INDEX('Capacity Summary'!$H$139:$BG$238,COLUMN(AE5),ROW(AE5))="x",'Capacity Backing (Hide)2'!AF$145,0)</f>
        <v>0</v>
      </c>
      <c r="AG153" cm="1">
        <f t="array" ref="AG153">IF(INDEX('Capacity Summary'!$H$139:$BG$238,COLUMN(AF5),ROW(AF5))="x",'Capacity Backing (Hide)2'!AG$145,0)</f>
        <v>0</v>
      </c>
      <c r="AH153" cm="1">
        <f t="array" ref="AH153">IF(INDEX('Capacity Summary'!$H$139:$BG$238,COLUMN(AG5),ROW(AG5))="x",'Capacity Backing (Hide)2'!AH$145,0)</f>
        <v>0</v>
      </c>
      <c r="AI153" cm="1">
        <f t="array" ref="AI153">IF(INDEX('Capacity Summary'!$H$139:$BG$238,COLUMN(AH5),ROW(AH5))="x",'Capacity Backing (Hide)2'!AI$145,0)</f>
        <v>0</v>
      </c>
      <c r="AJ153" cm="1">
        <f t="array" ref="AJ153">IF(INDEX('Capacity Summary'!$H$139:$BG$238,COLUMN(AI5),ROW(AI5))="x",'Capacity Backing (Hide)2'!AJ$145,0)</f>
        <v>0</v>
      </c>
      <c r="AK153" cm="1">
        <f t="array" ref="AK153">IF(INDEX('Capacity Summary'!$H$139:$BG$238,COLUMN(AJ5),ROW(AJ5))="x",'Capacity Backing (Hide)2'!AK$145,0)</f>
        <v>0</v>
      </c>
      <c r="AL153" cm="1">
        <f t="array" ref="AL153">IF(INDEX('Capacity Summary'!$H$139:$BG$238,COLUMN(AK5),ROW(AK5))="x",'Capacity Backing (Hide)2'!AL$145,0)</f>
        <v>0</v>
      </c>
      <c r="AM153" cm="1">
        <f t="array" ref="AM153">IF(INDEX('Capacity Summary'!$H$139:$BG$238,COLUMN(AL5),ROW(AL5))="x",'Capacity Backing (Hide)2'!AM$145,0)</f>
        <v>0</v>
      </c>
      <c r="AN153" cm="1">
        <f t="array" ref="AN153">IF(INDEX('Capacity Summary'!$H$139:$BG$238,COLUMN(AM5),ROW(AM5))="x",'Capacity Backing (Hide)2'!AN$145,0)</f>
        <v>0</v>
      </c>
      <c r="AO153" cm="1">
        <f t="array" ref="AO153">IF(INDEX('Capacity Summary'!$H$139:$BG$238,COLUMN(AN5),ROW(AN5))="x",'Capacity Backing (Hide)2'!AO$145,0)</f>
        <v>0</v>
      </c>
      <c r="AP153" cm="1">
        <f t="array" ref="AP153">IF(INDEX('Capacity Summary'!$H$139:$BG$238,COLUMN(AO5),ROW(AO5))="x",'Capacity Backing (Hide)2'!AP$145,0)</f>
        <v>0</v>
      </c>
      <c r="AQ153" cm="1">
        <f t="array" ref="AQ153">IF(INDEX('Capacity Summary'!$H$139:$BG$238,COLUMN(AP5),ROW(AP5))="x",'Capacity Backing (Hide)2'!AQ$145,0)</f>
        <v>0</v>
      </c>
      <c r="AR153" cm="1">
        <f t="array" ref="AR153">IF(INDEX('Capacity Summary'!$H$139:$BG$238,COLUMN(AQ5),ROW(AQ5))="x",'Capacity Backing (Hide)2'!AR$145,0)</f>
        <v>0</v>
      </c>
      <c r="AS153" cm="1">
        <f t="array" ref="AS153">IF(INDEX('Capacity Summary'!$H$139:$BG$238,COLUMN(AR5),ROW(AR5))="x",'Capacity Backing (Hide)2'!AS$145,0)</f>
        <v>0</v>
      </c>
      <c r="AT153" cm="1">
        <f t="array" ref="AT153">IF(INDEX('Capacity Summary'!$H$139:$BG$238,COLUMN(AS5),ROW(AS5))="x",'Capacity Backing (Hide)2'!AT$145,0)</f>
        <v>0</v>
      </c>
      <c r="AU153" cm="1">
        <f t="array" ref="AU153">IF(INDEX('Capacity Summary'!$H$139:$BG$238,COLUMN(AT5),ROW(AT5))="x",'Capacity Backing (Hide)2'!AU$145,0)</f>
        <v>0</v>
      </c>
      <c r="AV153" cm="1">
        <f t="array" ref="AV153">IF(INDEX('Capacity Summary'!$H$139:$BG$238,COLUMN(AU5),ROW(AU5))="x",'Capacity Backing (Hide)2'!AV$145,0)</f>
        <v>0</v>
      </c>
      <c r="AW153" cm="1">
        <f t="array" ref="AW153">IF(INDEX('Capacity Summary'!$H$139:$BG$238,COLUMN(AV5),ROW(AV5))="x",'Capacity Backing (Hide)2'!AW$145,0)</f>
        <v>0</v>
      </c>
      <c r="AX153" cm="1">
        <f t="array" ref="AX153">IF(INDEX('Capacity Summary'!$H$139:$BG$238,COLUMN(AW5),ROW(AW5))="x",'Capacity Backing (Hide)2'!AX$145,0)</f>
        <v>0</v>
      </c>
      <c r="AY153" cm="1">
        <f t="array" ref="AY153">IF(INDEX('Capacity Summary'!$H$139:$BG$238,COLUMN(AX5),ROW(AX5))="x",'Capacity Backing (Hide)2'!AY$145,0)</f>
        <v>0</v>
      </c>
      <c r="AZ153" cm="1">
        <f t="array" ref="AZ153">IF(INDEX('Capacity Summary'!$H$139:$BG$238,COLUMN(AY5),ROW(AY5))="x",'Capacity Backing (Hide)2'!AZ$145,0)</f>
        <v>0</v>
      </c>
      <c r="BA153" cm="1">
        <f t="array" ref="BA153">IF(INDEX('Capacity Summary'!$H$139:$BG$238,COLUMN(AZ5),ROW(AZ5))="x",'Capacity Backing (Hide)2'!BA$145,0)</f>
        <v>0</v>
      </c>
      <c r="BB153" cm="1">
        <f t="array" ref="BB153">IF(INDEX('Capacity Summary'!$H$139:$BG$238,COLUMN(BA5),ROW(BA5))="x",'Capacity Backing (Hide)2'!BB$145,0)</f>
        <v>0</v>
      </c>
      <c r="BC153" cm="1">
        <f t="array" ref="BC153">IF(INDEX('Capacity Summary'!$H$139:$BG$238,COLUMN(BB5),ROW(BB5))="x",'Capacity Backing (Hide)2'!BC$145,0)</f>
        <v>0</v>
      </c>
      <c r="BD153" cm="1">
        <f t="array" ref="BD153">IF(INDEX('Capacity Summary'!$H$139:$BG$238,COLUMN(BC5),ROW(BC5))="x",'Capacity Backing (Hide)2'!BD$145,0)</f>
        <v>0</v>
      </c>
      <c r="BE153" cm="1">
        <f t="array" ref="BE153">IF(INDEX('Capacity Summary'!$H$139:$BG$238,COLUMN(BD5),ROW(BD5))="x",'Capacity Backing (Hide)2'!BE$145,0)</f>
        <v>0</v>
      </c>
      <c r="BF153" cm="1">
        <f t="array" ref="BF153">IF(INDEX('Capacity Summary'!$H$139:$BG$238,COLUMN(BE5),ROW(BE5))="x",'Capacity Backing (Hide)2'!BF$145,0)</f>
        <v>0</v>
      </c>
      <c r="BG153" cm="1">
        <f t="array" ref="BG153">IF(INDEX('Capacity Summary'!$H$139:$BG$238,COLUMN(BF5),ROW(BF5))="x",'Capacity Backing (Hide)2'!BG$145,0)</f>
        <v>0</v>
      </c>
      <c r="BH153" cm="1">
        <f t="array" ref="BH153">IF(INDEX('Capacity Summary'!$H$139:$BG$238,COLUMN(BG5),ROW(BG5))="x",'Capacity Backing (Hide)2'!BH$145,0)</f>
        <v>0</v>
      </c>
      <c r="BI153" cm="1">
        <f t="array" ref="BI153">IF(INDEX('Capacity Summary'!$H$139:$BG$238,COLUMN(BH5),ROW(BH5))="x",'Capacity Backing (Hide)2'!BI$145,0)</f>
        <v>0</v>
      </c>
      <c r="BJ153" cm="1">
        <f t="array" ref="BJ153">IF(INDEX('Capacity Summary'!$H$139:$BG$238,COLUMN(BI5),ROW(BI5))="x",'Capacity Backing (Hide)2'!BJ$145,0)</f>
        <v>0</v>
      </c>
      <c r="BK153" cm="1">
        <f t="array" ref="BK153">IF(INDEX('Capacity Summary'!$H$139:$BG$238,COLUMN(BJ5),ROW(BJ5))="x",'Capacity Backing (Hide)2'!BK$145,0)</f>
        <v>0</v>
      </c>
      <c r="BL153" cm="1">
        <f t="array" ref="BL153">IF(INDEX('Capacity Summary'!$H$139:$BG$238,COLUMN(BK5),ROW(BK5))="x",'Capacity Backing (Hide)2'!BL$145,0)</f>
        <v>0</v>
      </c>
      <c r="BM153" cm="1">
        <f t="array" ref="BM153">IF(INDEX('Capacity Summary'!$H$139:$BG$238,COLUMN(BL5),ROW(BL5))="x",'Capacity Backing (Hide)2'!BM$145,0)</f>
        <v>0</v>
      </c>
      <c r="BN153" cm="1">
        <f t="array" ref="BN153">IF(INDEX('Capacity Summary'!$H$139:$BG$238,COLUMN(BM5),ROW(BM5))="x",'Capacity Backing (Hide)2'!BN$145,0)</f>
        <v>0</v>
      </c>
      <c r="BO153" cm="1">
        <f t="array" ref="BO153">IF(INDEX('Capacity Summary'!$H$139:$BG$238,COLUMN(BN5),ROW(BN5))="x",'Capacity Backing (Hide)2'!BO$145,0)</f>
        <v>0</v>
      </c>
      <c r="BP153" cm="1">
        <f t="array" ref="BP153">IF(INDEX('Capacity Summary'!$H$139:$BG$238,COLUMN(BO5),ROW(BO5))="x",'Capacity Backing (Hide)2'!BP$145,0)</f>
        <v>0</v>
      </c>
      <c r="BQ153" cm="1">
        <f t="array" ref="BQ153">IF(INDEX('Capacity Summary'!$H$139:$BG$238,COLUMN(BP5),ROW(BP5))="x",'Capacity Backing (Hide)2'!BQ$145,0)</f>
        <v>0</v>
      </c>
      <c r="BR153" cm="1">
        <f t="array" ref="BR153">IF(INDEX('Capacity Summary'!$H$139:$BG$238,COLUMN(BQ5),ROW(BQ5))="x",'Capacity Backing (Hide)2'!BR$145,0)</f>
        <v>0</v>
      </c>
      <c r="BS153" cm="1">
        <f t="array" ref="BS153">IF(INDEX('Capacity Summary'!$H$139:$BG$238,COLUMN(BR5),ROW(BR5))="x",'Capacity Backing (Hide)2'!BS$145,0)</f>
        <v>0</v>
      </c>
      <c r="BT153" cm="1">
        <f t="array" ref="BT153">IF(INDEX('Capacity Summary'!$H$139:$BG$238,COLUMN(BS5),ROW(BS5))="x",'Capacity Backing (Hide)2'!BT$145,0)</f>
        <v>0</v>
      </c>
      <c r="BU153" cm="1">
        <f t="array" ref="BU153">IF(INDEX('Capacity Summary'!$H$139:$BG$238,COLUMN(BT5),ROW(BT5))="x",'Capacity Backing (Hide)2'!BU$145,0)</f>
        <v>0</v>
      </c>
      <c r="BV153" cm="1">
        <f t="array" ref="BV153">IF(INDEX('Capacity Summary'!$H$139:$BG$238,COLUMN(BU5),ROW(BU5))="x",'Capacity Backing (Hide)2'!BV$145,0)</f>
        <v>0</v>
      </c>
      <c r="BW153" cm="1">
        <f t="array" ref="BW153">IF(INDEX('Capacity Summary'!$H$139:$BG$238,COLUMN(BV5),ROW(BV5))="x",'Capacity Backing (Hide)2'!BW$145,0)</f>
        <v>0</v>
      </c>
      <c r="BX153" cm="1">
        <f t="array" ref="BX153">IF(INDEX('Capacity Summary'!$H$139:$BG$238,COLUMN(BW5),ROW(BW5))="x",'Capacity Backing (Hide)2'!BX$145,0)</f>
        <v>0</v>
      </c>
      <c r="BY153" cm="1">
        <f t="array" ref="BY153">IF(INDEX('Capacity Summary'!$H$139:$BG$238,COLUMN(BX5),ROW(BX5))="x",'Capacity Backing (Hide)2'!BY$145,0)</f>
        <v>0</v>
      </c>
      <c r="BZ153" cm="1">
        <f t="array" ref="BZ153">IF(INDEX('Capacity Summary'!$H$139:$BG$238,COLUMN(BY5),ROW(BY5))="x",'Capacity Backing (Hide)2'!BZ$145,0)</f>
        <v>0</v>
      </c>
      <c r="CA153" cm="1">
        <f t="array" ref="CA153">IF(INDEX('Capacity Summary'!$H$139:$BG$238,COLUMN(BZ5),ROW(BZ5))="x",'Capacity Backing (Hide)2'!CA$145,0)</f>
        <v>0</v>
      </c>
      <c r="CB153" cm="1">
        <f t="array" ref="CB153">IF(INDEX('Capacity Summary'!$H$139:$BG$238,COLUMN(CA5),ROW(CA5))="x",'Capacity Backing (Hide)2'!CB$145,0)</f>
        <v>0</v>
      </c>
      <c r="CC153" cm="1">
        <f t="array" ref="CC153">IF(INDEX('Capacity Summary'!$H$139:$BG$238,COLUMN(CB5),ROW(CB5))="x",'Capacity Backing (Hide)2'!CC$145,0)</f>
        <v>0</v>
      </c>
      <c r="CD153" cm="1">
        <f t="array" ref="CD153">IF(INDEX('Capacity Summary'!$H$139:$BG$238,COLUMN(CC5),ROW(CC5))="x",'Capacity Backing (Hide)2'!CD$145,0)</f>
        <v>0</v>
      </c>
      <c r="CE153" cm="1">
        <f t="array" ref="CE153">IF(INDEX('Capacity Summary'!$H$139:$BG$238,COLUMN(CD5),ROW(CD5))="x",'Capacity Backing (Hide)2'!CE$145,0)</f>
        <v>0</v>
      </c>
      <c r="CF153" cm="1">
        <f t="array" ref="CF153">IF(INDEX('Capacity Summary'!$H$139:$BG$238,COLUMN(CE5),ROW(CE5))="x",'Capacity Backing (Hide)2'!CF$145,0)</f>
        <v>0</v>
      </c>
      <c r="CG153" cm="1">
        <f t="array" ref="CG153">IF(INDEX('Capacity Summary'!$H$139:$BG$238,COLUMN(CF5),ROW(CF5))="x",'Capacity Backing (Hide)2'!CG$145,0)</f>
        <v>0</v>
      </c>
      <c r="CH153" cm="1">
        <f t="array" ref="CH153">IF(INDEX('Capacity Summary'!$H$139:$BG$238,COLUMN(CG5),ROW(CG5))="x",'Capacity Backing (Hide)2'!CH$145,0)</f>
        <v>0</v>
      </c>
      <c r="CI153" cm="1">
        <f t="array" ref="CI153">IF(INDEX('Capacity Summary'!$H$139:$BG$238,COLUMN(CH5),ROW(CH5))="x",'Capacity Backing (Hide)2'!CI$145,0)</f>
        <v>0</v>
      </c>
      <c r="CJ153" cm="1">
        <f t="array" ref="CJ153">IF(INDEX('Capacity Summary'!$H$139:$BG$238,COLUMN(CI5),ROW(CI5))="x",'Capacity Backing (Hide)2'!CJ$145,0)</f>
        <v>0</v>
      </c>
      <c r="CK153" cm="1">
        <f t="array" ref="CK153">IF(INDEX('Capacity Summary'!$H$139:$BG$238,COLUMN(CJ5),ROW(CJ5))="x",'Capacity Backing (Hide)2'!CK$145,0)</f>
        <v>0</v>
      </c>
      <c r="CL153" cm="1">
        <f t="array" ref="CL153">IF(INDEX('Capacity Summary'!$H$139:$BG$238,COLUMN(CK5),ROW(CK5))="x",'Capacity Backing (Hide)2'!CL$145,0)</f>
        <v>0</v>
      </c>
      <c r="CM153" cm="1">
        <f t="array" ref="CM153">IF(INDEX('Capacity Summary'!$H$139:$BG$238,COLUMN(CL5),ROW(CL5))="x",'Capacity Backing (Hide)2'!CM$145,0)</f>
        <v>0</v>
      </c>
      <c r="CN153" cm="1">
        <f t="array" ref="CN153">IF(INDEX('Capacity Summary'!$H$139:$BG$238,COLUMN(CM5),ROW(CM5))="x",'Capacity Backing (Hide)2'!CN$145,0)</f>
        <v>0</v>
      </c>
      <c r="CO153" cm="1">
        <f t="array" ref="CO153">IF(INDEX('Capacity Summary'!$H$139:$BG$238,COLUMN(CN5),ROW(CN5))="x",'Capacity Backing (Hide)2'!CO$145,0)</f>
        <v>0</v>
      </c>
      <c r="CP153" cm="1">
        <f t="array" ref="CP153">IF(INDEX('Capacity Summary'!$H$139:$BG$238,COLUMN(CO5),ROW(CO5))="x",'Capacity Backing (Hide)2'!CP$145,0)</f>
        <v>0</v>
      </c>
      <c r="CQ153" cm="1">
        <f t="array" ref="CQ153">IF(INDEX('Capacity Summary'!$H$139:$BG$238,COLUMN(CP5),ROW(CP5))="x",'Capacity Backing (Hide)2'!CQ$145,0)</f>
        <v>0</v>
      </c>
      <c r="CR153" cm="1">
        <f t="array" ref="CR153">IF(INDEX('Capacity Summary'!$H$139:$BG$238,COLUMN(CQ5),ROW(CQ5))="x",'Capacity Backing (Hide)2'!CR$145,0)</f>
        <v>0</v>
      </c>
      <c r="CS153" cm="1">
        <f t="array" ref="CS153">IF(INDEX('Capacity Summary'!$H$139:$BG$238,COLUMN(CR5),ROW(CR5))="x",'Capacity Backing (Hide)2'!CS$145,0)</f>
        <v>0</v>
      </c>
      <c r="CT153" cm="1">
        <f t="array" ref="CT153">IF(INDEX('Capacity Summary'!$H$139:$BG$238,COLUMN(CS5),ROW(CS5))="x",'Capacity Backing (Hide)2'!CT$145,0)</f>
        <v>0</v>
      </c>
      <c r="CU153" cm="1">
        <f t="array" ref="CU153">IF(INDEX('Capacity Summary'!$H$139:$BG$238,COLUMN(CT5),ROW(CT5))="x",'Capacity Backing (Hide)2'!CU$145,0)</f>
        <v>0</v>
      </c>
      <c r="CV153" cm="1">
        <f t="array" ref="CV153">IF(INDEX('Capacity Summary'!$H$139:$BG$238,COLUMN(CU5),ROW(CU5))="x",'Capacity Backing (Hide)2'!CV$145,0)</f>
        <v>0</v>
      </c>
      <c r="CW153" cm="1">
        <f t="array" ref="CW153">IF(INDEX('Capacity Summary'!$H$139:$BG$238,COLUMN(CV5),ROW(CV5))="x",'Capacity Backing (Hide)2'!CW$145,0)</f>
        <v>0</v>
      </c>
    </row>
    <row r="154" spans="1:101" x14ac:dyDescent="0.25">
      <c r="A154" s="2">
        <f ca="1">'Required Capacity (Hide)'!E10</f>
        <v>44263</v>
      </c>
      <c r="B154" cm="1">
        <f t="array" ref="B154">IF(INDEX('Capacity Summary'!$H$139:$BG$238,COLUMN(A6),ROW(A6))="x",'Capacity Backing (Hide)2'!B$145,0)</f>
        <v>0</v>
      </c>
      <c r="C154" cm="1">
        <f t="array" ref="C154">IF(INDEX('Capacity Summary'!$H$139:$BG$238,COLUMN(B6),ROW(B6))="x",'Capacity Backing (Hide)2'!C$145,0)</f>
        <v>0</v>
      </c>
      <c r="D154" cm="1">
        <f t="array" ref="D154">IF(INDEX('Capacity Summary'!$H$139:$BG$238,COLUMN(C6),ROW(C6))="x",'Capacity Backing (Hide)2'!D$145,0)</f>
        <v>0</v>
      </c>
      <c r="E154" cm="1">
        <f t="array" ref="E154">IF(INDEX('Capacity Summary'!$H$139:$BG$238,COLUMN(D6),ROW(D6))="x",'Capacity Backing (Hide)2'!E$145,0)</f>
        <v>0</v>
      </c>
      <c r="F154" cm="1">
        <f t="array" ref="F154">IF(INDEX('Capacity Summary'!$H$139:$BG$238,COLUMN(E6),ROW(E6))="x",'Capacity Backing (Hide)2'!F$145,0)</f>
        <v>0</v>
      </c>
      <c r="G154" cm="1">
        <f t="array" ref="G154">IF(INDEX('Capacity Summary'!$H$139:$BG$238,COLUMN(F6),ROW(F6))="x",'Capacity Backing (Hide)2'!G$145,0)</f>
        <v>0</v>
      </c>
      <c r="H154" cm="1">
        <f t="array" ref="H154">IF(INDEX('Capacity Summary'!$H$139:$BG$238,COLUMN(G6),ROW(G6))="x",'Capacity Backing (Hide)2'!H$145,0)</f>
        <v>0</v>
      </c>
      <c r="I154" cm="1">
        <f t="array" ref="I154">IF(INDEX('Capacity Summary'!$H$139:$BG$238,COLUMN(H6),ROW(H6))="x",'Capacity Backing (Hide)2'!I$145,0)</f>
        <v>0</v>
      </c>
      <c r="J154" cm="1">
        <f t="array" ref="J154">IF(INDEX('Capacity Summary'!$H$139:$BG$238,COLUMN(I6),ROW(I6))="x",'Capacity Backing (Hide)2'!J$145,0)</f>
        <v>0</v>
      </c>
      <c r="K154" cm="1">
        <f t="array" ref="K154">IF(INDEX('Capacity Summary'!$H$139:$BG$238,COLUMN(J6),ROW(J6))="x",'Capacity Backing (Hide)2'!K$145,0)</f>
        <v>0</v>
      </c>
      <c r="L154" cm="1">
        <f t="array" ref="L154">IF(INDEX('Capacity Summary'!$H$139:$BG$238,COLUMN(K6),ROW(K6))="x",'Capacity Backing (Hide)2'!L$145,0)</f>
        <v>0</v>
      </c>
      <c r="M154" cm="1">
        <f t="array" ref="M154">IF(INDEX('Capacity Summary'!$H$139:$BG$238,COLUMN(L6),ROW(L6))="x",'Capacity Backing (Hide)2'!M$145,0)</f>
        <v>0</v>
      </c>
      <c r="N154" cm="1">
        <f t="array" ref="N154">IF(INDEX('Capacity Summary'!$H$139:$BG$238,COLUMN(M6),ROW(M6))="x",'Capacity Backing (Hide)2'!N$145,0)</f>
        <v>0</v>
      </c>
      <c r="O154" cm="1">
        <f t="array" ref="O154">IF(INDEX('Capacity Summary'!$H$139:$BG$238,COLUMN(N6),ROW(N6))="x",'Capacity Backing (Hide)2'!O$145,0)</f>
        <v>0</v>
      </c>
      <c r="P154" cm="1">
        <f t="array" ref="P154">IF(INDEX('Capacity Summary'!$H$139:$BG$238,COLUMN(O6),ROW(O6))="x",'Capacity Backing (Hide)2'!P$145,0)</f>
        <v>0</v>
      </c>
      <c r="Q154" cm="1">
        <f t="array" ref="Q154">IF(INDEX('Capacity Summary'!$H$139:$BG$238,COLUMN(P6),ROW(P6))="x",'Capacity Backing (Hide)2'!Q$145,0)</f>
        <v>0</v>
      </c>
      <c r="R154" cm="1">
        <f t="array" ref="R154">IF(INDEX('Capacity Summary'!$H$139:$BG$238,COLUMN(Q6),ROW(Q6))="x",'Capacity Backing (Hide)2'!R$145,0)</f>
        <v>0</v>
      </c>
      <c r="S154" cm="1">
        <f t="array" ref="S154">IF(INDEX('Capacity Summary'!$H$139:$BG$238,COLUMN(R6),ROW(R6))="x",'Capacity Backing (Hide)2'!S$145,0)</f>
        <v>0</v>
      </c>
      <c r="T154" cm="1">
        <f t="array" ref="T154">IF(INDEX('Capacity Summary'!$H$139:$BG$238,COLUMN(S6),ROW(S6))="x",'Capacity Backing (Hide)2'!T$145,0)</f>
        <v>0</v>
      </c>
      <c r="U154" cm="1">
        <f t="array" ref="U154">IF(INDEX('Capacity Summary'!$H$139:$BG$238,COLUMN(T6),ROW(T6))="x",'Capacity Backing (Hide)2'!U$145,0)</f>
        <v>0</v>
      </c>
      <c r="V154" cm="1">
        <f t="array" ref="V154">IF(INDEX('Capacity Summary'!$H$139:$BG$238,COLUMN(U6),ROW(U6))="x",'Capacity Backing (Hide)2'!V$145,0)</f>
        <v>0</v>
      </c>
      <c r="W154" cm="1">
        <f t="array" ref="W154">IF(INDEX('Capacity Summary'!$H$139:$BG$238,COLUMN(V6),ROW(V6))="x",'Capacity Backing (Hide)2'!W$145,0)</f>
        <v>0</v>
      </c>
      <c r="X154" cm="1">
        <f t="array" ref="X154">IF(INDEX('Capacity Summary'!$H$139:$BG$238,COLUMN(W6),ROW(W6))="x",'Capacity Backing (Hide)2'!X$145,0)</f>
        <v>0</v>
      </c>
      <c r="Y154" cm="1">
        <f t="array" ref="Y154">IF(INDEX('Capacity Summary'!$H$139:$BG$238,COLUMN(X6),ROW(X6))="x",'Capacity Backing (Hide)2'!Y$145,0)</f>
        <v>0</v>
      </c>
      <c r="Z154" cm="1">
        <f t="array" ref="Z154">IF(INDEX('Capacity Summary'!$H$139:$BG$238,COLUMN(Y6),ROW(Y6))="x",'Capacity Backing (Hide)2'!Z$145,0)</f>
        <v>0</v>
      </c>
      <c r="AA154" cm="1">
        <f t="array" ref="AA154">IF(INDEX('Capacity Summary'!$H$139:$BG$238,COLUMN(Z6),ROW(Z6))="x",'Capacity Backing (Hide)2'!AA$145,0)</f>
        <v>0</v>
      </c>
      <c r="AB154" cm="1">
        <f t="array" ref="AB154">IF(INDEX('Capacity Summary'!$H$139:$BG$238,COLUMN(AA6),ROW(AA6))="x",'Capacity Backing (Hide)2'!AB$145,0)</f>
        <v>0</v>
      </c>
      <c r="AC154" cm="1">
        <f t="array" ref="AC154">IF(INDEX('Capacity Summary'!$H$139:$BG$238,COLUMN(AB6),ROW(AB6))="x",'Capacity Backing (Hide)2'!AC$145,0)</f>
        <v>0</v>
      </c>
      <c r="AD154" cm="1">
        <f t="array" ref="AD154">IF(INDEX('Capacity Summary'!$H$139:$BG$238,COLUMN(AC6),ROW(AC6))="x",'Capacity Backing (Hide)2'!AD$145,0)</f>
        <v>0</v>
      </c>
      <c r="AE154" cm="1">
        <f t="array" ref="AE154">IF(INDEX('Capacity Summary'!$H$139:$BG$238,COLUMN(AD6),ROW(AD6))="x",'Capacity Backing (Hide)2'!AE$145,0)</f>
        <v>0</v>
      </c>
      <c r="AF154" cm="1">
        <f t="array" ref="AF154">IF(INDEX('Capacity Summary'!$H$139:$BG$238,COLUMN(AE6),ROW(AE6))="x",'Capacity Backing (Hide)2'!AF$145,0)</f>
        <v>0</v>
      </c>
      <c r="AG154" cm="1">
        <f t="array" ref="AG154">IF(INDEX('Capacity Summary'!$H$139:$BG$238,COLUMN(AF6),ROW(AF6))="x",'Capacity Backing (Hide)2'!AG$145,0)</f>
        <v>0</v>
      </c>
      <c r="AH154" cm="1">
        <f t="array" ref="AH154">IF(INDEX('Capacity Summary'!$H$139:$BG$238,COLUMN(AG6),ROW(AG6))="x",'Capacity Backing (Hide)2'!AH$145,0)</f>
        <v>0</v>
      </c>
      <c r="AI154" cm="1">
        <f t="array" ref="AI154">IF(INDEX('Capacity Summary'!$H$139:$BG$238,COLUMN(AH6),ROW(AH6))="x",'Capacity Backing (Hide)2'!AI$145,0)</f>
        <v>0</v>
      </c>
      <c r="AJ154" cm="1">
        <f t="array" ref="AJ154">IF(INDEX('Capacity Summary'!$H$139:$BG$238,COLUMN(AI6),ROW(AI6))="x",'Capacity Backing (Hide)2'!AJ$145,0)</f>
        <v>0</v>
      </c>
      <c r="AK154" cm="1">
        <f t="array" ref="AK154">IF(INDEX('Capacity Summary'!$H$139:$BG$238,COLUMN(AJ6),ROW(AJ6))="x",'Capacity Backing (Hide)2'!AK$145,0)</f>
        <v>0</v>
      </c>
      <c r="AL154" cm="1">
        <f t="array" ref="AL154">IF(INDEX('Capacity Summary'!$H$139:$BG$238,COLUMN(AK6),ROW(AK6))="x",'Capacity Backing (Hide)2'!AL$145,0)</f>
        <v>0</v>
      </c>
      <c r="AM154" cm="1">
        <f t="array" ref="AM154">IF(INDEX('Capacity Summary'!$H$139:$BG$238,COLUMN(AL6),ROW(AL6))="x",'Capacity Backing (Hide)2'!AM$145,0)</f>
        <v>0</v>
      </c>
      <c r="AN154" cm="1">
        <f t="array" ref="AN154">IF(INDEX('Capacity Summary'!$H$139:$BG$238,COLUMN(AM6),ROW(AM6))="x",'Capacity Backing (Hide)2'!AN$145,0)</f>
        <v>0</v>
      </c>
      <c r="AO154" cm="1">
        <f t="array" ref="AO154">IF(INDEX('Capacity Summary'!$H$139:$BG$238,COLUMN(AN6),ROW(AN6))="x",'Capacity Backing (Hide)2'!AO$145,0)</f>
        <v>0</v>
      </c>
      <c r="AP154" cm="1">
        <f t="array" ref="AP154">IF(INDEX('Capacity Summary'!$H$139:$BG$238,COLUMN(AO6),ROW(AO6))="x",'Capacity Backing (Hide)2'!AP$145,0)</f>
        <v>0</v>
      </c>
      <c r="AQ154" cm="1">
        <f t="array" ref="AQ154">IF(INDEX('Capacity Summary'!$H$139:$BG$238,COLUMN(AP6),ROW(AP6))="x",'Capacity Backing (Hide)2'!AQ$145,0)</f>
        <v>0</v>
      </c>
      <c r="AR154" cm="1">
        <f t="array" ref="AR154">IF(INDEX('Capacity Summary'!$H$139:$BG$238,COLUMN(AQ6),ROW(AQ6))="x",'Capacity Backing (Hide)2'!AR$145,0)</f>
        <v>0</v>
      </c>
      <c r="AS154" cm="1">
        <f t="array" ref="AS154">IF(INDEX('Capacity Summary'!$H$139:$BG$238,COLUMN(AR6),ROW(AR6))="x",'Capacity Backing (Hide)2'!AS$145,0)</f>
        <v>0</v>
      </c>
      <c r="AT154" cm="1">
        <f t="array" ref="AT154">IF(INDEX('Capacity Summary'!$H$139:$BG$238,COLUMN(AS6),ROW(AS6))="x",'Capacity Backing (Hide)2'!AT$145,0)</f>
        <v>0</v>
      </c>
      <c r="AU154" cm="1">
        <f t="array" ref="AU154">IF(INDEX('Capacity Summary'!$H$139:$BG$238,COLUMN(AT6),ROW(AT6))="x",'Capacity Backing (Hide)2'!AU$145,0)</f>
        <v>0</v>
      </c>
      <c r="AV154" cm="1">
        <f t="array" ref="AV154">IF(INDEX('Capacity Summary'!$H$139:$BG$238,COLUMN(AU6),ROW(AU6))="x",'Capacity Backing (Hide)2'!AV$145,0)</f>
        <v>0</v>
      </c>
      <c r="AW154" cm="1">
        <f t="array" ref="AW154">IF(INDEX('Capacity Summary'!$H$139:$BG$238,COLUMN(AV6),ROW(AV6))="x",'Capacity Backing (Hide)2'!AW$145,0)</f>
        <v>0</v>
      </c>
      <c r="AX154" cm="1">
        <f t="array" ref="AX154">IF(INDEX('Capacity Summary'!$H$139:$BG$238,COLUMN(AW6),ROW(AW6))="x",'Capacity Backing (Hide)2'!AX$145,0)</f>
        <v>0</v>
      </c>
      <c r="AY154" cm="1">
        <f t="array" ref="AY154">IF(INDEX('Capacity Summary'!$H$139:$BG$238,COLUMN(AX6),ROW(AX6))="x",'Capacity Backing (Hide)2'!AY$145,0)</f>
        <v>0</v>
      </c>
      <c r="AZ154" cm="1">
        <f t="array" ref="AZ154">IF(INDEX('Capacity Summary'!$H$139:$BG$238,COLUMN(AY6),ROW(AY6))="x",'Capacity Backing (Hide)2'!AZ$145,0)</f>
        <v>0</v>
      </c>
      <c r="BA154" cm="1">
        <f t="array" ref="BA154">IF(INDEX('Capacity Summary'!$H$139:$BG$238,COLUMN(AZ6),ROW(AZ6))="x",'Capacity Backing (Hide)2'!BA$145,0)</f>
        <v>0</v>
      </c>
      <c r="BB154" cm="1">
        <f t="array" ref="BB154">IF(INDEX('Capacity Summary'!$H$139:$BG$238,COLUMN(BA6),ROW(BA6))="x",'Capacity Backing (Hide)2'!BB$145,0)</f>
        <v>0</v>
      </c>
      <c r="BC154" cm="1">
        <f t="array" ref="BC154">IF(INDEX('Capacity Summary'!$H$139:$BG$238,COLUMN(BB6),ROW(BB6))="x",'Capacity Backing (Hide)2'!BC$145,0)</f>
        <v>0</v>
      </c>
      <c r="BD154" cm="1">
        <f t="array" ref="BD154">IF(INDEX('Capacity Summary'!$H$139:$BG$238,COLUMN(BC6),ROW(BC6))="x",'Capacity Backing (Hide)2'!BD$145,0)</f>
        <v>0</v>
      </c>
      <c r="BE154" cm="1">
        <f t="array" ref="BE154">IF(INDEX('Capacity Summary'!$H$139:$BG$238,COLUMN(BD6),ROW(BD6))="x",'Capacity Backing (Hide)2'!BE$145,0)</f>
        <v>0</v>
      </c>
      <c r="BF154" cm="1">
        <f t="array" ref="BF154">IF(INDEX('Capacity Summary'!$H$139:$BG$238,COLUMN(BE6),ROW(BE6))="x",'Capacity Backing (Hide)2'!BF$145,0)</f>
        <v>0</v>
      </c>
      <c r="BG154" cm="1">
        <f t="array" ref="BG154">IF(INDEX('Capacity Summary'!$H$139:$BG$238,COLUMN(BF6),ROW(BF6))="x",'Capacity Backing (Hide)2'!BG$145,0)</f>
        <v>0</v>
      </c>
      <c r="BH154" cm="1">
        <f t="array" ref="BH154">IF(INDEX('Capacity Summary'!$H$139:$BG$238,COLUMN(BG6),ROW(BG6))="x",'Capacity Backing (Hide)2'!BH$145,0)</f>
        <v>0</v>
      </c>
      <c r="BI154" cm="1">
        <f t="array" ref="BI154">IF(INDEX('Capacity Summary'!$H$139:$BG$238,COLUMN(BH6),ROW(BH6))="x",'Capacity Backing (Hide)2'!BI$145,0)</f>
        <v>0</v>
      </c>
      <c r="BJ154" cm="1">
        <f t="array" ref="BJ154">IF(INDEX('Capacity Summary'!$H$139:$BG$238,COLUMN(BI6),ROW(BI6))="x",'Capacity Backing (Hide)2'!BJ$145,0)</f>
        <v>0</v>
      </c>
      <c r="BK154" cm="1">
        <f t="array" ref="BK154">IF(INDEX('Capacity Summary'!$H$139:$BG$238,COLUMN(BJ6),ROW(BJ6))="x",'Capacity Backing (Hide)2'!BK$145,0)</f>
        <v>0</v>
      </c>
      <c r="BL154" cm="1">
        <f t="array" ref="BL154">IF(INDEX('Capacity Summary'!$H$139:$BG$238,COLUMN(BK6),ROW(BK6))="x",'Capacity Backing (Hide)2'!BL$145,0)</f>
        <v>0</v>
      </c>
      <c r="BM154" cm="1">
        <f t="array" ref="BM154">IF(INDEX('Capacity Summary'!$H$139:$BG$238,COLUMN(BL6),ROW(BL6))="x",'Capacity Backing (Hide)2'!BM$145,0)</f>
        <v>0</v>
      </c>
      <c r="BN154" cm="1">
        <f t="array" ref="BN154">IF(INDEX('Capacity Summary'!$H$139:$BG$238,COLUMN(BM6),ROW(BM6))="x",'Capacity Backing (Hide)2'!BN$145,0)</f>
        <v>0</v>
      </c>
      <c r="BO154" cm="1">
        <f t="array" ref="BO154">IF(INDEX('Capacity Summary'!$H$139:$BG$238,COLUMN(BN6),ROW(BN6))="x",'Capacity Backing (Hide)2'!BO$145,0)</f>
        <v>0</v>
      </c>
      <c r="BP154" cm="1">
        <f t="array" ref="BP154">IF(INDEX('Capacity Summary'!$H$139:$BG$238,COLUMN(BO6),ROW(BO6))="x",'Capacity Backing (Hide)2'!BP$145,0)</f>
        <v>0</v>
      </c>
      <c r="BQ154" cm="1">
        <f t="array" ref="BQ154">IF(INDEX('Capacity Summary'!$H$139:$BG$238,COLUMN(BP6),ROW(BP6))="x",'Capacity Backing (Hide)2'!BQ$145,0)</f>
        <v>0</v>
      </c>
      <c r="BR154" cm="1">
        <f t="array" ref="BR154">IF(INDEX('Capacity Summary'!$H$139:$BG$238,COLUMN(BQ6),ROW(BQ6))="x",'Capacity Backing (Hide)2'!BR$145,0)</f>
        <v>0</v>
      </c>
      <c r="BS154" cm="1">
        <f t="array" ref="BS154">IF(INDEX('Capacity Summary'!$H$139:$BG$238,COLUMN(BR6),ROW(BR6))="x",'Capacity Backing (Hide)2'!BS$145,0)</f>
        <v>0</v>
      </c>
      <c r="BT154" cm="1">
        <f t="array" ref="BT154">IF(INDEX('Capacity Summary'!$H$139:$BG$238,COLUMN(BS6),ROW(BS6))="x",'Capacity Backing (Hide)2'!BT$145,0)</f>
        <v>0</v>
      </c>
      <c r="BU154" cm="1">
        <f t="array" ref="BU154">IF(INDEX('Capacity Summary'!$H$139:$BG$238,COLUMN(BT6),ROW(BT6))="x",'Capacity Backing (Hide)2'!BU$145,0)</f>
        <v>0</v>
      </c>
      <c r="BV154" cm="1">
        <f t="array" ref="BV154">IF(INDEX('Capacity Summary'!$H$139:$BG$238,COLUMN(BU6),ROW(BU6))="x",'Capacity Backing (Hide)2'!BV$145,0)</f>
        <v>0</v>
      </c>
      <c r="BW154" cm="1">
        <f t="array" ref="BW154">IF(INDEX('Capacity Summary'!$H$139:$BG$238,COLUMN(BV6),ROW(BV6))="x",'Capacity Backing (Hide)2'!BW$145,0)</f>
        <v>0</v>
      </c>
      <c r="BX154" cm="1">
        <f t="array" ref="BX154">IF(INDEX('Capacity Summary'!$H$139:$BG$238,COLUMN(BW6),ROW(BW6))="x",'Capacity Backing (Hide)2'!BX$145,0)</f>
        <v>0</v>
      </c>
      <c r="BY154" cm="1">
        <f t="array" ref="BY154">IF(INDEX('Capacity Summary'!$H$139:$BG$238,COLUMN(BX6),ROW(BX6))="x",'Capacity Backing (Hide)2'!BY$145,0)</f>
        <v>0</v>
      </c>
      <c r="BZ154" cm="1">
        <f t="array" ref="BZ154">IF(INDEX('Capacity Summary'!$H$139:$BG$238,COLUMN(BY6),ROW(BY6))="x",'Capacity Backing (Hide)2'!BZ$145,0)</f>
        <v>0</v>
      </c>
      <c r="CA154" cm="1">
        <f t="array" ref="CA154">IF(INDEX('Capacity Summary'!$H$139:$BG$238,COLUMN(BZ6),ROW(BZ6))="x",'Capacity Backing (Hide)2'!CA$145,0)</f>
        <v>0</v>
      </c>
      <c r="CB154" cm="1">
        <f t="array" ref="CB154">IF(INDEX('Capacity Summary'!$H$139:$BG$238,COLUMN(CA6),ROW(CA6))="x",'Capacity Backing (Hide)2'!CB$145,0)</f>
        <v>0</v>
      </c>
      <c r="CC154" cm="1">
        <f t="array" ref="CC154">IF(INDEX('Capacity Summary'!$H$139:$BG$238,COLUMN(CB6),ROW(CB6))="x",'Capacity Backing (Hide)2'!CC$145,0)</f>
        <v>0</v>
      </c>
      <c r="CD154" cm="1">
        <f t="array" ref="CD154">IF(INDEX('Capacity Summary'!$H$139:$BG$238,COLUMN(CC6),ROW(CC6))="x",'Capacity Backing (Hide)2'!CD$145,0)</f>
        <v>0</v>
      </c>
      <c r="CE154" cm="1">
        <f t="array" ref="CE154">IF(INDEX('Capacity Summary'!$H$139:$BG$238,COLUMN(CD6),ROW(CD6))="x",'Capacity Backing (Hide)2'!CE$145,0)</f>
        <v>0</v>
      </c>
      <c r="CF154" cm="1">
        <f t="array" ref="CF154">IF(INDEX('Capacity Summary'!$H$139:$BG$238,COLUMN(CE6),ROW(CE6))="x",'Capacity Backing (Hide)2'!CF$145,0)</f>
        <v>0</v>
      </c>
      <c r="CG154" cm="1">
        <f t="array" ref="CG154">IF(INDEX('Capacity Summary'!$H$139:$BG$238,COLUMN(CF6),ROW(CF6))="x",'Capacity Backing (Hide)2'!CG$145,0)</f>
        <v>0</v>
      </c>
      <c r="CH154" cm="1">
        <f t="array" ref="CH154">IF(INDEX('Capacity Summary'!$H$139:$BG$238,COLUMN(CG6),ROW(CG6))="x",'Capacity Backing (Hide)2'!CH$145,0)</f>
        <v>0</v>
      </c>
      <c r="CI154" cm="1">
        <f t="array" ref="CI154">IF(INDEX('Capacity Summary'!$H$139:$BG$238,COLUMN(CH6),ROW(CH6))="x",'Capacity Backing (Hide)2'!CI$145,0)</f>
        <v>0</v>
      </c>
      <c r="CJ154" cm="1">
        <f t="array" ref="CJ154">IF(INDEX('Capacity Summary'!$H$139:$BG$238,COLUMN(CI6),ROW(CI6))="x",'Capacity Backing (Hide)2'!CJ$145,0)</f>
        <v>0</v>
      </c>
      <c r="CK154" cm="1">
        <f t="array" ref="CK154">IF(INDEX('Capacity Summary'!$H$139:$BG$238,COLUMN(CJ6),ROW(CJ6))="x",'Capacity Backing (Hide)2'!CK$145,0)</f>
        <v>0</v>
      </c>
      <c r="CL154" cm="1">
        <f t="array" ref="CL154">IF(INDEX('Capacity Summary'!$H$139:$BG$238,COLUMN(CK6),ROW(CK6))="x",'Capacity Backing (Hide)2'!CL$145,0)</f>
        <v>0</v>
      </c>
      <c r="CM154" cm="1">
        <f t="array" ref="CM154">IF(INDEX('Capacity Summary'!$H$139:$BG$238,COLUMN(CL6),ROW(CL6))="x",'Capacity Backing (Hide)2'!CM$145,0)</f>
        <v>0</v>
      </c>
      <c r="CN154" cm="1">
        <f t="array" ref="CN154">IF(INDEX('Capacity Summary'!$H$139:$BG$238,COLUMN(CM6),ROW(CM6))="x",'Capacity Backing (Hide)2'!CN$145,0)</f>
        <v>0</v>
      </c>
      <c r="CO154" cm="1">
        <f t="array" ref="CO154">IF(INDEX('Capacity Summary'!$H$139:$BG$238,COLUMN(CN6),ROW(CN6))="x",'Capacity Backing (Hide)2'!CO$145,0)</f>
        <v>0</v>
      </c>
      <c r="CP154" cm="1">
        <f t="array" ref="CP154">IF(INDEX('Capacity Summary'!$H$139:$BG$238,COLUMN(CO6),ROW(CO6))="x",'Capacity Backing (Hide)2'!CP$145,0)</f>
        <v>0</v>
      </c>
      <c r="CQ154" cm="1">
        <f t="array" ref="CQ154">IF(INDEX('Capacity Summary'!$H$139:$BG$238,COLUMN(CP6),ROW(CP6))="x",'Capacity Backing (Hide)2'!CQ$145,0)</f>
        <v>0</v>
      </c>
      <c r="CR154" cm="1">
        <f t="array" ref="CR154">IF(INDEX('Capacity Summary'!$H$139:$BG$238,COLUMN(CQ6),ROW(CQ6))="x",'Capacity Backing (Hide)2'!CR$145,0)</f>
        <v>0</v>
      </c>
      <c r="CS154" cm="1">
        <f t="array" ref="CS154">IF(INDEX('Capacity Summary'!$H$139:$BG$238,COLUMN(CR6),ROW(CR6))="x",'Capacity Backing (Hide)2'!CS$145,0)</f>
        <v>0</v>
      </c>
      <c r="CT154" cm="1">
        <f t="array" ref="CT154">IF(INDEX('Capacity Summary'!$H$139:$BG$238,COLUMN(CS6),ROW(CS6))="x",'Capacity Backing (Hide)2'!CT$145,0)</f>
        <v>0</v>
      </c>
      <c r="CU154" cm="1">
        <f t="array" ref="CU154">IF(INDEX('Capacity Summary'!$H$139:$BG$238,COLUMN(CT6),ROW(CT6))="x",'Capacity Backing (Hide)2'!CU$145,0)</f>
        <v>0</v>
      </c>
      <c r="CV154" cm="1">
        <f t="array" ref="CV154">IF(INDEX('Capacity Summary'!$H$139:$BG$238,COLUMN(CU6),ROW(CU6))="x",'Capacity Backing (Hide)2'!CV$145,0)</f>
        <v>0</v>
      </c>
      <c r="CW154" cm="1">
        <f t="array" ref="CW154">IF(INDEX('Capacity Summary'!$H$139:$BG$238,COLUMN(CV6),ROW(CV6))="x",'Capacity Backing (Hide)2'!CW$145,0)</f>
        <v>0</v>
      </c>
    </row>
    <row r="155" spans="1:101" x14ac:dyDescent="0.25">
      <c r="A155" s="2">
        <f ca="1">'Required Capacity (Hide)'!E11</f>
        <v>44270</v>
      </c>
      <c r="B155" cm="1">
        <f t="array" ref="B155">IF(INDEX('Capacity Summary'!$H$139:$BG$238,COLUMN(A7),ROW(A7))="x",'Capacity Backing (Hide)2'!B$145,0)</f>
        <v>0</v>
      </c>
      <c r="C155" cm="1">
        <f t="array" ref="C155">IF(INDEX('Capacity Summary'!$H$139:$BG$238,COLUMN(B7),ROW(B7))="x",'Capacity Backing (Hide)2'!C$145,0)</f>
        <v>0</v>
      </c>
      <c r="D155" cm="1">
        <f t="array" ref="D155">IF(INDEX('Capacity Summary'!$H$139:$BG$238,COLUMN(C7),ROW(C7))="x",'Capacity Backing (Hide)2'!D$145,0)</f>
        <v>0</v>
      </c>
      <c r="E155" cm="1">
        <f t="array" ref="E155">IF(INDEX('Capacity Summary'!$H$139:$BG$238,COLUMN(D7),ROW(D7))="x",'Capacity Backing (Hide)2'!E$145,0)</f>
        <v>0</v>
      </c>
      <c r="F155" cm="1">
        <f t="array" ref="F155">IF(INDEX('Capacity Summary'!$H$139:$BG$238,COLUMN(E7),ROW(E7))="x",'Capacity Backing (Hide)2'!F$145,0)</f>
        <v>0</v>
      </c>
      <c r="G155" cm="1">
        <f t="array" ref="G155">IF(INDEX('Capacity Summary'!$H$139:$BG$238,COLUMN(F7),ROW(F7))="x",'Capacity Backing (Hide)2'!G$145,0)</f>
        <v>0</v>
      </c>
      <c r="H155" cm="1">
        <f t="array" ref="H155">IF(INDEX('Capacity Summary'!$H$139:$BG$238,COLUMN(G7),ROW(G7))="x",'Capacity Backing (Hide)2'!H$145,0)</f>
        <v>0</v>
      </c>
      <c r="I155" cm="1">
        <f t="array" ref="I155">IF(INDEX('Capacity Summary'!$H$139:$BG$238,COLUMN(H7),ROW(H7))="x",'Capacity Backing (Hide)2'!I$145,0)</f>
        <v>0</v>
      </c>
      <c r="J155" cm="1">
        <f t="array" ref="J155">IF(INDEX('Capacity Summary'!$H$139:$BG$238,COLUMN(I7),ROW(I7))="x",'Capacity Backing (Hide)2'!J$145,0)</f>
        <v>0</v>
      </c>
      <c r="K155" cm="1">
        <f t="array" ref="K155">IF(INDEX('Capacity Summary'!$H$139:$BG$238,COLUMN(J7),ROW(J7))="x",'Capacity Backing (Hide)2'!K$145,0)</f>
        <v>0</v>
      </c>
      <c r="L155" cm="1">
        <f t="array" ref="L155">IF(INDEX('Capacity Summary'!$H$139:$BG$238,COLUMN(K7),ROW(K7))="x",'Capacity Backing (Hide)2'!L$145,0)</f>
        <v>0</v>
      </c>
      <c r="M155" cm="1">
        <f t="array" ref="M155">IF(INDEX('Capacity Summary'!$H$139:$BG$238,COLUMN(L7),ROW(L7))="x",'Capacity Backing (Hide)2'!M$145,0)</f>
        <v>0</v>
      </c>
      <c r="N155" cm="1">
        <f t="array" ref="N155">IF(INDEX('Capacity Summary'!$H$139:$BG$238,COLUMN(M7),ROW(M7))="x",'Capacity Backing (Hide)2'!N$145,0)</f>
        <v>0</v>
      </c>
      <c r="O155" cm="1">
        <f t="array" ref="O155">IF(INDEX('Capacity Summary'!$H$139:$BG$238,COLUMN(N7),ROW(N7))="x",'Capacity Backing (Hide)2'!O$145,0)</f>
        <v>0</v>
      </c>
      <c r="P155" cm="1">
        <f t="array" ref="P155">IF(INDEX('Capacity Summary'!$H$139:$BG$238,COLUMN(O7),ROW(O7))="x",'Capacity Backing (Hide)2'!P$145,0)</f>
        <v>0</v>
      </c>
      <c r="Q155" cm="1">
        <f t="array" ref="Q155">IF(INDEX('Capacity Summary'!$H$139:$BG$238,COLUMN(P7),ROW(P7))="x",'Capacity Backing (Hide)2'!Q$145,0)</f>
        <v>0</v>
      </c>
      <c r="R155" cm="1">
        <f t="array" ref="R155">IF(INDEX('Capacity Summary'!$H$139:$BG$238,COLUMN(Q7),ROW(Q7))="x",'Capacity Backing (Hide)2'!R$145,0)</f>
        <v>0</v>
      </c>
      <c r="S155" cm="1">
        <f t="array" ref="S155">IF(INDEX('Capacity Summary'!$H$139:$BG$238,COLUMN(R7),ROW(R7))="x",'Capacity Backing (Hide)2'!S$145,0)</f>
        <v>0</v>
      </c>
      <c r="T155" cm="1">
        <f t="array" ref="T155">IF(INDEX('Capacity Summary'!$H$139:$BG$238,COLUMN(S7),ROW(S7))="x",'Capacity Backing (Hide)2'!T$145,0)</f>
        <v>0</v>
      </c>
      <c r="U155" cm="1">
        <f t="array" ref="U155">IF(INDEX('Capacity Summary'!$H$139:$BG$238,COLUMN(T7),ROW(T7))="x",'Capacity Backing (Hide)2'!U$145,0)</f>
        <v>0</v>
      </c>
      <c r="V155" cm="1">
        <f t="array" ref="V155">IF(INDEX('Capacity Summary'!$H$139:$BG$238,COLUMN(U7),ROW(U7))="x",'Capacity Backing (Hide)2'!V$145,0)</f>
        <v>0</v>
      </c>
      <c r="W155" cm="1">
        <f t="array" ref="W155">IF(INDEX('Capacity Summary'!$H$139:$BG$238,COLUMN(V7),ROW(V7))="x",'Capacity Backing (Hide)2'!W$145,0)</f>
        <v>0</v>
      </c>
      <c r="X155" cm="1">
        <f t="array" ref="X155">IF(INDEX('Capacity Summary'!$H$139:$BG$238,COLUMN(W7),ROW(W7))="x",'Capacity Backing (Hide)2'!X$145,0)</f>
        <v>0</v>
      </c>
      <c r="Y155" cm="1">
        <f t="array" ref="Y155">IF(INDEX('Capacity Summary'!$H$139:$BG$238,COLUMN(X7),ROW(X7))="x",'Capacity Backing (Hide)2'!Y$145,0)</f>
        <v>0</v>
      </c>
      <c r="Z155" cm="1">
        <f t="array" ref="Z155">IF(INDEX('Capacity Summary'!$H$139:$BG$238,COLUMN(Y7),ROW(Y7))="x",'Capacity Backing (Hide)2'!Z$145,0)</f>
        <v>0</v>
      </c>
      <c r="AA155" cm="1">
        <f t="array" ref="AA155">IF(INDEX('Capacity Summary'!$H$139:$BG$238,COLUMN(Z7),ROW(Z7))="x",'Capacity Backing (Hide)2'!AA$145,0)</f>
        <v>0</v>
      </c>
      <c r="AB155" cm="1">
        <f t="array" ref="AB155">IF(INDEX('Capacity Summary'!$H$139:$BG$238,COLUMN(AA7),ROW(AA7))="x",'Capacity Backing (Hide)2'!AB$145,0)</f>
        <v>0</v>
      </c>
      <c r="AC155" cm="1">
        <f t="array" ref="AC155">IF(INDEX('Capacity Summary'!$H$139:$BG$238,COLUMN(AB7),ROW(AB7))="x",'Capacity Backing (Hide)2'!AC$145,0)</f>
        <v>0</v>
      </c>
      <c r="AD155" cm="1">
        <f t="array" ref="AD155">IF(INDEX('Capacity Summary'!$H$139:$BG$238,COLUMN(AC7),ROW(AC7))="x",'Capacity Backing (Hide)2'!AD$145,0)</f>
        <v>0</v>
      </c>
      <c r="AE155" cm="1">
        <f t="array" ref="AE155">IF(INDEX('Capacity Summary'!$H$139:$BG$238,COLUMN(AD7),ROW(AD7))="x",'Capacity Backing (Hide)2'!AE$145,0)</f>
        <v>0</v>
      </c>
      <c r="AF155" cm="1">
        <f t="array" ref="AF155">IF(INDEX('Capacity Summary'!$H$139:$BG$238,COLUMN(AE7),ROW(AE7))="x",'Capacity Backing (Hide)2'!AF$145,0)</f>
        <v>0</v>
      </c>
      <c r="AG155" cm="1">
        <f t="array" ref="AG155">IF(INDEX('Capacity Summary'!$H$139:$BG$238,COLUMN(AF7),ROW(AF7))="x",'Capacity Backing (Hide)2'!AG$145,0)</f>
        <v>0</v>
      </c>
      <c r="AH155" cm="1">
        <f t="array" ref="AH155">IF(INDEX('Capacity Summary'!$H$139:$BG$238,COLUMN(AG7),ROW(AG7))="x",'Capacity Backing (Hide)2'!AH$145,0)</f>
        <v>0</v>
      </c>
      <c r="AI155" cm="1">
        <f t="array" ref="AI155">IF(INDEX('Capacity Summary'!$H$139:$BG$238,COLUMN(AH7),ROW(AH7))="x",'Capacity Backing (Hide)2'!AI$145,0)</f>
        <v>0</v>
      </c>
      <c r="AJ155" cm="1">
        <f t="array" ref="AJ155">IF(INDEX('Capacity Summary'!$H$139:$BG$238,COLUMN(AI7),ROW(AI7))="x",'Capacity Backing (Hide)2'!AJ$145,0)</f>
        <v>0</v>
      </c>
      <c r="AK155" cm="1">
        <f t="array" ref="AK155">IF(INDEX('Capacity Summary'!$H$139:$BG$238,COLUMN(AJ7),ROW(AJ7))="x",'Capacity Backing (Hide)2'!AK$145,0)</f>
        <v>0</v>
      </c>
      <c r="AL155" cm="1">
        <f t="array" ref="AL155">IF(INDEX('Capacity Summary'!$H$139:$BG$238,COLUMN(AK7),ROW(AK7))="x",'Capacity Backing (Hide)2'!AL$145,0)</f>
        <v>0</v>
      </c>
      <c r="AM155" cm="1">
        <f t="array" ref="AM155">IF(INDEX('Capacity Summary'!$H$139:$BG$238,COLUMN(AL7),ROW(AL7))="x",'Capacity Backing (Hide)2'!AM$145,0)</f>
        <v>0</v>
      </c>
      <c r="AN155" cm="1">
        <f t="array" ref="AN155">IF(INDEX('Capacity Summary'!$H$139:$BG$238,COLUMN(AM7),ROW(AM7))="x",'Capacity Backing (Hide)2'!AN$145,0)</f>
        <v>0</v>
      </c>
      <c r="AO155" cm="1">
        <f t="array" ref="AO155">IF(INDEX('Capacity Summary'!$H$139:$BG$238,COLUMN(AN7),ROW(AN7))="x",'Capacity Backing (Hide)2'!AO$145,0)</f>
        <v>0</v>
      </c>
      <c r="AP155" cm="1">
        <f t="array" ref="AP155">IF(INDEX('Capacity Summary'!$H$139:$BG$238,COLUMN(AO7),ROW(AO7))="x",'Capacity Backing (Hide)2'!AP$145,0)</f>
        <v>0</v>
      </c>
      <c r="AQ155" cm="1">
        <f t="array" ref="AQ155">IF(INDEX('Capacity Summary'!$H$139:$BG$238,COLUMN(AP7),ROW(AP7))="x",'Capacity Backing (Hide)2'!AQ$145,0)</f>
        <v>0</v>
      </c>
      <c r="AR155" cm="1">
        <f t="array" ref="AR155">IF(INDEX('Capacity Summary'!$H$139:$BG$238,COLUMN(AQ7),ROW(AQ7))="x",'Capacity Backing (Hide)2'!AR$145,0)</f>
        <v>0</v>
      </c>
      <c r="AS155" cm="1">
        <f t="array" ref="AS155">IF(INDEX('Capacity Summary'!$H$139:$BG$238,COLUMN(AR7),ROW(AR7))="x",'Capacity Backing (Hide)2'!AS$145,0)</f>
        <v>0</v>
      </c>
      <c r="AT155" cm="1">
        <f t="array" ref="AT155">IF(INDEX('Capacity Summary'!$H$139:$BG$238,COLUMN(AS7),ROW(AS7))="x",'Capacity Backing (Hide)2'!AT$145,0)</f>
        <v>0</v>
      </c>
      <c r="AU155" cm="1">
        <f t="array" ref="AU155">IF(INDEX('Capacity Summary'!$H$139:$BG$238,COLUMN(AT7),ROW(AT7))="x",'Capacity Backing (Hide)2'!AU$145,0)</f>
        <v>0</v>
      </c>
      <c r="AV155" cm="1">
        <f t="array" ref="AV155">IF(INDEX('Capacity Summary'!$H$139:$BG$238,COLUMN(AU7),ROW(AU7))="x",'Capacity Backing (Hide)2'!AV$145,0)</f>
        <v>0</v>
      </c>
      <c r="AW155" cm="1">
        <f t="array" ref="AW155">IF(INDEX('Capacity Summary'!$H$139:$BG$238,COLUMN(AV7),ROW(AV7))="x",'Capacity Backing (Hide)2'!AW$145,0)</f>
        <v>0</v>
      </c>
      <c r="AX155" cm="1">
        <f t="array" ref="AX155">IF(INDEX('Capacity Summary'!$H$139:$BG$238,COLUMN(AW7),ROW(AW7))="x",'Capacity Backing (Hide)2'!AX$145,0)</f>
        <v>0</v>
      </c>
      <c r="AY155" cm="1">
        <f t="array" ref="AY155">IF(INDEX('Capacity Summary'!$H$139:$BG$238,COLUMN(AX7),ROW(AX7))="x",'Capacity Backing (Hide)2'!AY$145,0)</f>
        <v>0</v>
      </c>
      <c r="AZ155" cm="1">
        <f t="array" ref="AZ155">IF(INDEX('Capacity Summary'!$H$139:$BG$238,COLUMN(AY7),ROW(AY7))="x",'Capacity Backing (Hide)2'!AZ$145,0)</f>
        <v>0</v>
      </c>
      <c r="BA155" cm="1">
        <f t="array" ref="BA155">IF(INDEX('Capacity Summary'!$H$139:$BG$238,COLUMN(AZ7),ROW(AZ7))="x",'Capacity Backing (Hide)2'!BA$145,0)</f>
        <v>0</v>
      </c>
      <c r="BB155" cm="1">
        <f t="array" ref="BB155">IF(INDEX('Capacity Summary'!$H$139:$BG$238,COLUMN(BA7),ROW(BA7))="x",'Capacity Backing (Hide)2'!BB$145,0)</f>
        <v>0</v>
      </c>
      <c r="BC155" cm="1">
        <f t="array" ref="BC155">IF(INDEX('Capacity Summary'!$H$139:$BG$238,COLUMN(BB7),ROW(BB7))="x",'Capacity Backing (Hide)2'!BC$145,0)</f>
        <v>0</v>
      </c>
      <c r="BD155" cm="1">
        <f t="array" ref="BD155">IF(INDEX('Capacity Summary'!$H$139:$BG$238,COLUMN(BC7),ROW(BC7))="x",'Capacity Backing (Hide)2'!BD$145,0)</f>
        <v>0</v>
      </c>
      <c r="BE155" cm="1">
        <f t="array" ref="BE155">IF(INDEX('Capacity Summary'!$H$139:$BG$238,COLUMN(BD7),ROW(BD7))="x",'Capacity Backing (Hide)2'!BE$145,0)</f>
        <v>0</v>
      </c>
      <c r="BF155" cm="1">
        <f t="array" ref="BF155">IF(INDEX('Capacity Summary'!$H$139:$BG$238,COLUMN(BE7),ROW(BE7))="x",'Capacity Backing (Hide)2'!BF$145,0)</f>
        <v>0</v>
      </c>
      <c r="BG155" cm="1">
        <f t="array" ref="BG155">IF(INDEX('Capacity Summary'!$H$139:$BG$238,COLUMN(BF7),ROW(BF7))="x",'Capacity Backing (Hide)2'!BG$145,0)</f>
        <v>0</v>
      </c>
      <c r="BH155" cm="1">
        <f t="array" ref="BH155">IF(INDEX('Capacity Summary'!$H$139:$BG$238,COLUMN(BG7),ROW(BG7))="x",'Capacity Backing (Hide)2'!BH$145,0)</f>
        <v>0</v>
      </c>
      <c r="BI155" cm="1">
        <f t="array" ref="BI155">IF(INDEX('Capacity Summary'!$H$139:$BG$238,COLUMN(BH7),ROW(BH7))="x",'Capacity Backing (Hide)2'!BI$145,0)</f>
        <v>0</v>
      </c>
      <c r="BJ155" cm="1">
        <f t="array" ref="BJ155">IF(INDEX('Capacity Summary'!$H$139:$BG$238,COLUMN(BI7),ROW(BI7))="x",'Capacity Backing (Hide)2'!BJ$145,0)</f>
        <v>0</v>
      </c>
      <c r="BK155" cm="1">
        <f t="array" ref="BK155">IF(INDEX('Capacity Summary'!$H$139:$BG$238,COLUMN(BJ7),ROW(BJ7))="x",'Capacity Backing (Hide)2'!BK$145,0)</f>
        <v>0</v>
      </c>
      <c r="BL155" cm="1">
        <f t="array" ref="BL155">IF(INDEX('Capacity Summary'!$H$139:$BG$238,COLUMN(BK7),ROW(BK7))="x",'Capacity Backing (Hide)2'!BL$145,0)</f>
        <v>0</v>
      </c>
      <c r="BM155" cm="1">
        <f t="array" ref="BM155">IF(INDEX('Capacity Summary'!$H$139:$BG$238,COLUMN(BL7),ROW(BL7))="x",'Capacity Backing (Hide)2'!BM$145,0)</f>
        <v>0</v>
      </c>
      <c r="BN155" cm="1">
        <f t="array" ref="BN155">IF(INDEX('Capacity Summary'!$H$139:$BG$238,COLUMN(BM7),ROW(BM7))="x",'Capacity Backing (Hide)2'!BN$145,0)</f>
        <v>0</v>
      </c>
      <c r="BO155" cm="1">
        <f t="array" ref="BO155">IF(INDEX('Capacity Summary'!$H$139:$BG$238,COLUMN(BN7),ROW(BN7))="x",'Capacity Backing (Hide)2'!BO$145,0)</f>
        <v>0</v>
      </c>
      <c r="BP155" cm="1">
        <f t="array" ref="BP155">IF(INDEX('Capacity Summary'!$H$139:$BG$238,COLUMN(BO7),ROW(BO7))="x",'Capacity Backing (Hide)2'!BP$145,0)</f>
        <v>0</v>
      </c>
      <c r="BQ155" cm="1">
        <f t="array" ref="BQ155">IF(INDEX('Capacity Summary'!$H$139:$BG$238,COLUMN(BP7),ROW(BP7))="x",'Capacity Backing (Hide)2'!BQ$145,0)</f>
        <v>0</v>
      </c>
      <c r="BR155" cm="1">
        <f t="array" ref="BR155">IF(INDEX('Capacity Summary'!$H$139:$BG$238,COLUMN(BQ7),ROW(BQ7))="x",'Capacity Backing (Hide)2'!BR$145,0)</f>
        <v>0</v>
      </c>
      <c r="BS155" cm="1">
        <f t="array" ref="BS155">IF(INDEX('Capacity Summary'!$H$139:$BG$238,COLUMN(BR7),ROW(BR7))="x",'Capacity Backing (Hide)2'!BS$145,0)</f>
        <v>0</v>
      </c>
      <c r="BT155" cm="1">
        <f t="array" ref="BT155">IF(INDEX('Capacity Summary'!$H$139:$BG$238,COLUMN(BS7),ROW(BS7))="x",'Capacity Backing (Hide)2'!BT$145,0)</f>
        <v>0</v>
      </c>
      <c r="BU155" cm="1">
        <f t="array" ref="BU155">IF(INDEX('Capacity Summary'!$H$139:$BG$238,COLUMN(BT7),ROW(BT7))="x",'Capacity Backing (Hide)2'!BU$145,0)</f>
        <v>0</v>
      </c>
      <c r="BV155" cm="1">
        <f t="array" ref="BV155">IF(INDEX('Capacity Summary'!$H$139:$BG$238,COLUMN(BU7),ROW(BU7))="x",'Capacity Backing (Hide)2'!BV$145,0)</f>
        <v>0</v>
      </c>
      <c r="BW155" cm="1">
        <f t="array" ref="BW155">IF(INDEX('Capacity Summary'!$H$139:$BG$238,COLUMN(BV7),ROW(BV7))="x",'Capacity Backing (Hide)2'!BW$145,0)</f>
        <v>0</v>
      </c>
      <c r="BX155" cm="1">
        <f t="array" ref="BX155">IF(INDEX('Capacity Summary'!$H$139:$BG$238,COLUMN(BW7),ROW(BW7))="x",'Capacity Backing (Hide)2'!BX$145,0)</f>
        <v>0</v>
      </c>
      <c r="BY155" cm="1">
        <f t="array" ref="BY155">IF(INDEX('Capacity Summary'!$H$139:$BG$238,COLUMN(BX7),ROW(BX7))="x",'Capacity Backing (Hide)2'!BY$145,0)</f>
        <v>0</v>
      </c>
      <c r="BZ155" cm="1">
        <f t="array" ref="BZ155">IF(INDEX('Capacity Summary'!$H$139:$BG$238,COLUMN(BY7),ROW(BY7))="x",'Capacity Backing (Hide)2'!BZ$145,0)</f>
        <v>0</v>
      </c>
      <c r="CA155" cm="1">
        <f t="array" ref="CA155">IF(INDEX('Capacity Summary'!$H$139:$BG$238,COLUMN(BZ7),ROW(BZ7))="x",'Capacity Backing (Hide)2'!CA$145,0)</f>
        <v>0</v>
      </c>
      <c r="CB155" cm="1">
        <f t="array" ref="CB155">IF(INDEX('Capacity Summary'!$H$139:$BG$238,COLUMN(CA7),ROW(CA7))="x",'Capacity Backing (Hide)2'!CB$145,0)</f>
        <v>0</v>
      </c>
      <c r="CC155" cm="1">
        <f t="array" ref="CC155">IF(INDEX('Capacity Summary'!$H$139:$BG$238,COLUMN(CB7),ROW(CB7))="x",'Capacity Backing (Hide)2'!CC$145,0)</f>
        <v>0</v>
      </c>
      <c r="CD155" cm="1">
        <f t="array" ref="CD155">IF(INDEX('Capacity Summary'!$H$139:$BG$238,COLUMN(CC7),ROW(CC7))="x",'Capacity Backing (Hide)2'!CD$145,0)</f>
        <v>0</v>
      </c>
      <c r="CE155" cm="1">
        <f t="array" ref="CE155">IF(INDEX('Capacity Summary'!$H$139:$BG$238,COLUMN(CD7),ROW(CD7))="x",'Capacity Backing (Hide)2'!CE$145,0)</f>
        <v>0</v>
      </c>
      <c r="CF155" cm="1">
        <f t="array" ref="CF155">IF(INDEX('Capacity Summary'!$H$139:$BG$238,COLUMN(CE7),ROW(CE7))="x",'Capacity Backing (Hide)2'!CF$145,0)</f>
        <v>0</v>
      </c>
      <c r="CG155" cm="1">
        <f t="array" ref="CG155">IF(INDEX('Capacity Summary'!$H$139:$BG$238,COLUMN(CF7),ROW(CF7))="x",'Capacity Backing (Hide)2'!CG$145,0)</f>
        <v>0</v>
      </c>
      <c r="CH155" cm="1">
        <f t="array" ref="CH155">IF(INDEX('Capacity Summary'!$H$139:$BG$238,COLUMN(CG7),ROW(CG7))="x",'Capacity Backing (Hide)2'!CH$145,0)</f>
        <v>0</v>
      </c>
      <c r="CI155" cm="1">
        <f t="array" ref="CI155">IF(INDEX('Capacity Summary'!$H$139:$BG$238,COLUMN(CH7),ROW(CH7))="x",'Capacity Backing (Hide)2'!CI$145,0)</f>
        <v>0</v>
      </c>
      <c r="CJ155" cm="1">
        <f t="array" ref="CJ155">IF(INDEX('Capacity Summary'!$H$139:$BG$238,COLUMN(CI7),ROW(CI7))="x",'Capacity Backing (Hide)2'!CJ$145,0)</f>
        <v>0</v>
      </c>
      <c r="CK155" cm="1">
        <f t="array" ref="CK155">IF(INDEX('Capacity Summary'!$H$139:$BG$238,COLUMN(CJ7),ROW(CJ7))="x",'Capacity Backing (Hide)2'!CK$145,0)</f>
        <v>0</v>
      </c>
      <c r="CL155" cm="1">
        <f t="array" ref="CL155">IF(INDEX('Capacity Summary'!$H$139:$BG$238,COLUMN(CK7),ROW(CK7))="x",'Capacity Backing (Hide)2'!CL$145,0)</f>
        <v>0</v>
      </c>
      <c r="CM155" cm="1">
        <f t="array" ref="CM155">IF(INDEX('Capacity Summary'!$H$139:$BG$238,COLUMN(CL7),ROW(CL7))="x",'Capacity Backing (Hide)2'!CM$145,0)</f>
        <v>0</v>
      </c>
      <c r="CN155" cm="1">
        <f t="array" ref="CN155">IF(INDEX('Capacity Summary'!$H$139:$BG$238,COLUMN(CM7),ROW(CM7))="x",'Capacity Backing (Hide)2'!CN$145,0)</f>
        <v>0</v>
      </c>
      <c r="CO155" cm="1">
        <f t="array" ref="CO155">IF(INDEX('Capacity Summary'!$H$139:$BG$238,COLUMN(CN7),ROW(CN7))="x",'Capacity Backing (Hide)2'!CO$145,0)</f>
        <v>0</v>
      </c>
      <c r="CP155" cm="1">
        <f t="array" ref="CP155">IF(INDEX('Capacity Summary'!$H$139:$BG$238,COLUMN(CO7),ROW(CO7))="x",'Capacity Backing (Hide)2'!CP$145,0)</f>
        <v>0</v>
      </c>
      <c r="CQ155" cm="1">
        <f t="array" ref="CQ155">IF(INDEX('Capacity Summary'!$H$139:$BG$238,COLUMN(CP7),ROW(CP7))="x",'Capacity Backing (Hide)2'!CQ$145,0)</f>
        <v>0</v>
      </c>
      <c r="CR155" cm="1">
        <f t="array" ref="CR155">IF(INDEX('Capacity Summary'!$H$139:$BG$238,COLUMN(CQ7),ROW(CQ7))="x",'Capacity Backing (Hide)2'!CR$145,0)</f>
        <v>0</v>
      </c>
      <c r="CS155" cm="1">
        <f t="array" ref="CS155">IF(INDEX('Capacity Summary'!$H$139:$BG$238,COLUMN(CR7),ROW(CR7))="x",'Capacity Backing (Hide)2'!CS$145,0)</f>
        <v>0</v>
      </c>
      <c r="CT155" cm="1">
        <f t="array" ref="CT155">IF(INDEX('Capacity Summary'!$H$139:$BG$238,COLUMN(CS7),ROW(CS7))="x",'Capacity Backing (Hide)2'!CT$145,0)</f>
        <v>0</v>
      </c>
      <c r="CU155" cm="1">
        <f t="array" ref="CU155">IF(INDEX('Capacity Summary'!$H$139:$BG$238,COLUMN(CT7),ROW(CT7))="x",'Capacity Backing (Hide)2'!CU$145,0)</f>
        <v>0</v>
      </c>
      <c r="CV155" cm="1">
        <f t="array" ref="CV155">IF(INDEX('Capacity Summary'!$H$139:$BG$238,COLUMN(CU7),ROW(CU7))="x",'Capacity Backing (Hide)2'!CV$145,0)</f>
        <v>0</v>
      </c>
      <c r="CW155" cm="1">
        <f t="array" ref="CW155">IF(INDEX('Capacity Summary'!$H$139:$BG$238,COLUMN(CV7),ROW(CV7))="x",'Capacity Backing (Hide)2'!CW$145,0)</f>
        <v>0</v>
      </c>
    </row>
    <row r="156" spans="1:101" x14ac:dyDescent="0.25">
      <c r="A156" s="2">
        <f ca="1">'Required Capacity (Hide)'!E12</f>
        <v>44277</v>
      </c>
      <c r="B156" cm="1">
        <f t="array" ref="B156">IF(INDEX('Capacity Summary'!$H$139:$BG$238,COLUMN(A8),ROW(A8))="x",'Capacity Backing (Hide)2'!B$145,0)</f>
        <v>0</v>
      </c>
      <c r="C156" cm="1">
        <f t="array" ref="C156">IF(INDEX('Capacity Summary'!$H$139:$BG$238,COLUMN(B8),ROW(B8))="x",'Capacity Backing (Hide)2'!C$145,0)</f>
        <v>0</v>
      </c>
      <c r="D156" cm="1">
        <f t="array" ref="D156">IF(INDEX('Capacity Summary'!$H$139:$BG$238,COLUMN(C8),ROW(C8))="x",'Capacity Backing (Hide)2'!D$145,0)</f>
        <v>0</v>
      </c>
      <c r="E156" cm="1">
        <f t="array" ref="E156">IF(INDEX('Capacity Summary'!$H$139:$BG$238,COLUMN(D8),ROW(D8))="x",'Capacity Backing (Hide)2'!E$145,0)</f>
        <v>0</v>
      </c>
      <c r="F156" cm="1">
        <f t="array" ref="F156">IF(INDEX('Capacity Summary'!$H$139:$BG$238,COLUMN(E8),ROW(E8))="x",'Capacity Backing (Hide)2'!F$145,0)</f>
        <v>0</v>
      </c>
      <c r="G156" cm="1">
        <f t="array" ref="G156">IF(INDEX('Capacity Summary'!$H$139:$BG$238,COLUMN(F8),ROW(F8))="x",'Capacity Backing (Hide)2'!G$145,0)</f>
        <v>0</v>
      </c>
      <c r="H156" cm="1">
        <f t="array" ref="H156">IF(INDEX('Capacity Summary'!$H$139:$BG$238,COLUMN(G8),ROW(G8))="x",'Capacity Backing (Hide)2'!H$145,0)</f>
        <v>0</v>
      </c>
      <c r="I156" cm="1">
        <f t="array" ref="I156">IF(INDEX('Capacity Summary'!$H$139:$BG$238,COLUMN(H8),ROW(H8))="x",'Capacity Backing (Hide)2'!I$145,0)</f>
        <v>0</v>
      </c>
      <c r="J156" cm="1">
        <f t="array" ref="J156">IF(INDEX('Capacity Summary'!$H$139:$BG$238,COLUMN(I8),ROW(I8))="x",'Capacity Backing (Hide)2'!J$145,0)</f>
        <v>0</v>
      </c>
      <c r="K156" cm="1">
        <f t="array" ref="K156">IF(INDEX('Capacity Summary'!$H$139:$BG$238,COLUMN(J8),ROW(J8))="x",'Capacity Backing (Hide)2'!K$145,0)</f>
        <v>0</v>
      </c>
      <c r="L156" cm="1">
        <f t="array" ref="L156">IF(INDEX('Capacity Summary'!$H$139:$BG$238,COLUMN(K8),ROW(K8))="x",'Capacity Backing (Hide)2'!L$145,0)</f>
        <v>0</v>
      </c>
      <c r="M156" cm="1">
        <f t="array" ref="M156">IF(INDEX('Capacity Summary'!$H$139:$BG$238,COLUMN(L8),ROW(L8))="x",'Capacity Backing (Hide)2'!M$145,0)</f>
        <v>0</v>
      </c>
      <c r="N156" cm="1">
        <f t="array" ref="N156">IF(INDEX('Capacity Summary'!$H$139:$BG$238,COLUMN(M8),ROW(M8))="x",'Capacity Backing (Hide)2'!N$145,0)</f>
        <v>0</v>
      </c>
      <c r="O156" cm="1">
        <f t="array" ref="O156">IF(INDEX('Capacity Summary'!$H$139:$BG$238,COLUMN(N8),ROW(N8))="x",'Capacity Backing (Hide)2'!O$145,0)</f>
        <v>0</v>
      </c>
      <c r="P156" cm="1">
        <f t="array" ref="P156">IF(INDEX('Capacity Summary'!$H$139:$BG$238,COLUMN(O8),ROW(O8))="x",'Capacity Backing (Hide)2'!P$145,0)</f>
        <v>0</v>
      </c>
      <c r="Q156" cm="1">
        <f t="array" ref="Q156">IF(INDEX('Capacity Summary'!$H$139:$BG$238,COLUMN(P8),ROW(P8))="x",'Capacity Backing (Hide)2'!Q$145,0)</f>
        <v>0</v>
      </c>
      <c r="R156" cm="1">
        <f t="array" ref="R156">IF(INDEX('Capacity Summary'!$H$139:$BG$238,COLUMN(Q8),ROW(Q8))="x",'Capacity Backing (Hide)2'!R$145,0)</f>
        <v>0</v>
      </c>
      <c r="S156" cm="1">
        <f t="array" ref="S156">IF(INDEX('Capacity Summary'!$H$139:$BG$238,COLUMN(R8),ROW(R8))="x",'Capacity Backing (Hide)2'!S$145,0)</f>
        <v>0</v>
      </c>
      <c r="T156" cm="1">
        <f t="array" ref="T156">IF(INDEX('Capacity Summary'!$H$139:$BG$238,COLUMN(S8),ROW(S8))="x",'Capacity Backing (Hide)2'!T$145,0)</f>
        <v>0</v>
      </c>
      <c r="U156" cm="1">
        <f t="array" ref="U156">IF(INDEX('Capacity Summary'!$H$139:$BG$238,COLUMN(T8),ROW(T8))="x",'Capacity Backing (Hide)2'!U$145,0)</f>
        <v>0</v>
      </c>
      <c r="V156" cm="1">
        <f t="array" ref="V156">IF(INDEX('Capacity Summary'!$H$139:$BG$238,COLUMN(U8),ROW(U8))="x",'Capacity Backing (Hide)2'!V$145,0)</f>
        <v>0</v>
      </c>
      <c r="W156" cm="1">
        <f t="array" ref="W156">IF(INDEX('Capacity Summary'!$H$139:$BG$238,COLUMN(V8),ROW(V8))="x",'Capacity Backing (Hide)2'!W$145,0)</f>
        <v>0</v>
      </c>
      <c r="X156" cm="1">
        <f t="array" ref="X156">IF(INDEX('Capacity Summary'!$H$139:$BG$238,COLUMN(W8),ROW(W8))="x",'Capacity Backing (Hide)2'!X$145,0)</f>
        <v>0</v>
      </c>
      <c r="Y156" cm="1">
        <f t="array" ref="Y156">IF(INDEX('Capacity Summary'!$H$139:$BG$238,COLUMN(X8),ROW(X8))="x",'Capacity Backing (Hide)2'!Y$145,0)</f>
        <v>0</v>
      </c>
      <c r="Z156" cm="1">
        <f t="array" ref="Z156">IF(INDEX('Capacity Summary'!$H$139:$BG$238,COLUMN(Y8),ROW(Y8))="x",'Capacity Backing (Hide)2'!Z$145,0)</f>
        <v>0</v>
      </c>
      <c r="AA156" cm="1">
        <f t="array" ref="AA156">IF(INDEX('Capacity Summary'!$H$139:$BG$238,COLUMN(Z8),ROW(Z8))="x",'Capacity Backing (Hide)2'!AA$145,0)</f>
        <v>0</v>
      </c>
      <c r="AB156" cm="1">
        <f t="array" ref="AB156">IF(INDEX('Capacity Summary'!$H$139:$BG$238,COLUMN(AA8),ROW(AA8))="x",'Capacity Backing (Hide)2'!AB$145,0)</f>
        <v>0</v>
      </c>
      <c r="AC156" cm="1">
        <f t="array" ref="AC156">IF(INDEX('Capacity Summary'!$H$139:$BG$238,COLUMN(AB8),ROW(AB8))="x",'Capacity Backing (Hide)2'!AC$145,0)</f>
        <v>0</v>
      </c>
      <c r="AD156" cm="1">
        <f t="array" ref="AD156">IF(INDEX('Capacity Summary'!$H$139:$BG$238,COLUMN(AC8),ROW(AC8))="x",'Capacity Backing (Hide)2'!AD$145,0)</f>
        <v>0</v>
      </c>
      <c r="AE156" cm="1">
        <f t="array" ref="AE156">IF(INDEX('Capacity Summary'!$H$139:$BG$238,COLUMN(AD8),ROW(AD8))="x",'Capacity Backing (Hide)2'!AE$145,0)</f>
        <v>0</v>
      </c>
      <c r="AF156" cm="1">
        <f t="array" ref="AF156">IF(INDEX('Capacity Summary'!$H$139:$BG$238,COLUMN(AE8),ROW(AE8))="x",'Capacity Backing (Hide)2'!AF$145,0)</f>
        <v>0</v>
      </c>
      <c r="AG156" cm="1">
        <f t="array" ref="AG156">IF(INDEX('Capacity Summary'!$H$139:$BG$238,COLUMN(AF8),ROW(AF8))="x",'Capacity Backing (Hide)2'!AG$145,0)</f>
        <v>0</v>
      </c>
      <c r="AH156" cm="1">
        <f t="array" ref="AH156">IF(INDEX('Capacity Summary'!$H$139:$BG$238,COLUMN(AG8),ROW(AG8))="x",'Capacity Backing (Hide)2'!AH$145,0)</f>
        <v>0</v>
      </c>
      <c r="AI156" cm="1">
        <f t="array" ref="AI156">IF(INDEX('Capacity Summary'!$H$139:$BG$238,COLUMN(AH8),ROW(AH8))="x",'Capacity Backing (Hide)2'!AI$145,0)</f>
        <v>0</v>
      </c>
      <c r="AJ156" cm="1">
        <f t="array" ref="AJ156">IF(INDEX('Capacity Summary'!$H$139:$BG$238,COLUMN(AI8),ROW(AI8))="x",'Capacity Backing (Hide)2'!AJ$145,0)</f>
        <v>0</v>
      </c>
      <c r="AK156" cm="1">
        <f t="array" ref="AK156">IF(INDEX('Capacity Summary'!$H$139:$BG$238,COLUMN(AJ8),ROW(AJ8))="x",'Capacity Backing (Hide)2'!AK$145,0)</f>
        <v>0</v>
      </c>
      <c r="AL156" cm="1">
        <f t="array" ref="AL156">IF(INDEX('Capacity Summary'!$H$139:$BG$238,COLUMN(AK8),ROW(AK8))="x",'Capacity Backing (Hide)2'!AL$145,0)</f>
        <v>0</v>
      </c>
      <c r="AM156" cm="1">
        <f t="array" ref="AM156">IF(INDEX('Capacity Summary'!$H$139:$BG$238,COLUMN(AL8),ROW(AL8))="x",'Capacity Backing (Hide)2'!AM$145,0)</f>
        <v>0</v>
      </c>
      <c r="AN156" cm="1">
        <f t="array" ref="AN156">IF(INDEX('Capacity Summary'!$H$139:$BG$238,COLUMN(AM8),ROW(AM8))="x",'Capacity Backing (Hide)2'!AN$145,0)</f>
        <v>0</v>
      </c>
      <c r="AO156" cm="1">
        <f t="array" ref="AO156">IF(INDEX('Capacity Summary'!$H$139:$BG$238,COLUMN(AN8),ROW(AN8))="x",'Capacity Backing (Hide)2'!AO$145,0)</f>
        <v>0</v>
      </c>
      <c r="AP156" cm="1">
        <f t="array" ref="AP156">IF(INDEX('Capacity Summary'!$H$139:$BG$238,COLUMN(AO8),ROW(AO8))="x",'Capacity Backing (Hide)2'!AP$145,0)</f>
        <v>0</v>
      </c>
      <c r="AQ156" cm="1">
        <f t="array" ref="AQ156">IF(INDEX('Capacity Summary'!$H$139:$BG$238,COLUMN(AP8),ROW(AP8))="x",'Capacity Backing (Hide)2'!AQ$145,0)</f>
        <v>0</v>
      </c>
      <c r="AR156" cm="1">
        <f t="array" ref="AR156">IF(INDEX('Capacity Summary'!$H$139:$BG$238,COLUMN(AQ8),ROW(AQ8))="x",'Capacity Backing (Hide)2'!AR$145,0)</f>
        <v>0</v>
      </c>
      <c r="AS156" cm="1">
        <f t="array" ref="AS156">IF(INDEX('Capacity Summary'!$H$139:$BG$238,COLUMN(AR8),ROW(AR8))="x",'Capacity Backing (Hide)2'!AS$145,0)</f>
        <v>0</v>
      </c>
      <c r="AT156" cm="1">
        <f t="array" ref="AT156">IF(INDEX('Capacity Summary'!$H$139:$BG$238,COLUMN(AS8),ROW(AS8))="x",'Capacity Backing (Hide)2'!AT$145,0)</f>
        <v>0</v>
      </c>
      <c r="AU156" cm="1">
        <f t="array" ref="AU156">IF(INDEX('Capacity Summary'!$H$139:$BG$238,COLUMN(AT8),ROW(AT8))="x",'Capacity Backing (Hide)2'!AU$145,0)</f>
        <v>0</v>
      </c>
      <c r="AV156" cm="1">
        <f t="array" ref="AV156">IF(INDEX('Capacity Summary'!$H$139:$BG$238,COLUMN(AU8),ROW(AU8))="x",'Capacity Backing (Hide)2'!AV$145,0)</f>
        <v>0</v>
      </c>
      <c r="AW156" cm="1">
        <f t="array" ref="AW156">IF(INDEX('Capacity Summary'!$H$139:$BG$238,COLUMN(AV8),ROW(AV8))="x",'Capacity Backing (Hide)2'!AW$145,0)</f>
        <v>0</v>
      </c>
      <c r="AX156" cm="1">
        <f t="array" ref="AX156">IF(INDEX('Capacity Summary'!$H$139:$BG$238,COLUMN(AW8),ROW(AW8))="x",'Capacity Backing (Hide)2'!AX$145,0)</f>
        <v>0</v>
      </c>
      <c r="AY156" cm="1">
        <f t="array" ref="AY156">IF(INDEX('Capacity Summary'!$H$139:$BG$238,COLUMN(AX8),ROW(AX8))="x",'Capacity Backing (Hide)2'!AY$145,0)</f>
        <v>0</v>
      </c>
      <c r="AZ156" cm="1">
        <f t="array" ref="AZ156">IF(INDEX('Capacity Summary'!$H$139:$BG$238,COLUMN(AY8),ROW(AY8))="x",'Capacity Backing (Hide)2'!AZ$145,0)</f>
        <v>0</v>
      </c>
      <c r="BA156" cm="1">
        <f t="array" ref="BA156">IF(INDEX('Capacity Summary'!$H$139:$BG$238,COLUMN(AZ8),ROW(AZ8))="x",'Capacity Backing (Hide)2'!BA$145,0)</f>
        <v>0</v>
      </c>
      <c r="BB156" cm="1">
        <f t="array" ref="BB156">IF(INDEX('Capacity Summary'!$H$139:$BG$238,COLUMN(BA8),ROW(BA8))="x",'Capacity Backing (Hide)2'!BB$145,0)</f>
        <v>0</v>
      </c>
      <c r="BC156" cm="1">
        <f t="array" ref="BC156">IF(INDEX('Capacity Summary'!$H$139:$BG$238,COLUMN(BB8),ROW(BB8))="x",'Capacity Backing (Hide)2'!BC$145,0)</f>
        <v>0</v>
      </c>
      <c r="BD156" cm="1">
        <f t="array" ref="BD156">IF(INDEX('Capacity Summary'!$H$139:$BG$238,COLUMN(BC8),ROW(BC8))="x",'Capacity Backing (Hide)2'!BD$145,0)</f>
        <v>0</v>
      </c>
      <c r="BE156" cm="1">
        <f t="array" ref="BE156">IF(INDEX('Capacity Summary'!$H$139:$BG$238,COLUMN(BD8),ROW(BD8))="x",'Capacity Backing (Hide)2'!BE$145,0)</f>
        <v>0</v>
      </c>
      <c r="BF156" cm="1">
        <f t="array" ref="BF156">IF(INDEX('Capacity Summary'!$H$139:$BG$238,COLUMN(BE8),ROW(BE8))="x",'Capacity Backing (Hide)2'!BF$145,0)</f>
        <v>0</v>
      </c>
      <c r="BG156" cm="1">
        <f t="array" ref="BG156">IF(INDEX('Capacity Summary'!$H$139:$BG$238,COLUMN(BF8),ROW(BF8))="x",'Capacity Backing (Hide)2'!BG$145,0)</f>
        <v>0</v>
      </c>
      <c r="BH156" cm="1">
        <f t="array" ref="BH156">IF(INDEX('Capacity Summary'!$H$139:$BG$238,COLUMN(BG8),ROW(BG8))="x",'Capacity Backing (Hide)2'!BH$145,0)</f>
        <v>0</v>
      </c>
      <c r="BI156" cm="1">
        <f t="array" ref="BI156">IF(INDEX('Capacity Summary'!$H$139:$BG$238,COLUMN(BH8),ROW(BH8))="x",'Capacity Backing (Hide)2'!BI$145,0)</f>
        <v>0</v>
      </c>
      <c r="BJ156" cm="1">
        <f t="array" ref="BJ156">IF(INDEX('Capacity Summary'!$H$139:$BG$238,COLUMN(BI8),ROW(BI8))="x",'Capacity Backing (Hide)2'!BJ$145,0)</f>
        <v>0</v>
      </c>
      <c r="BK156" cm="1">
        <f t="array" ref="BK156">IF(INDEX('Capacity Summary'!$H$139:$BG$238,COLUMN(BJ8),ROW(BJ8))="x",'Capacity Backing (Hide)2'!BK$145,0)</f>
        <v>0</v>
      </c>
      <c r="BL156" cm="1">
        <f t="array" ref="BL156">IF(INDEX('Capacity Summary'!$H$139:$BG$238,COLUMN(BK8),ROW(BK8))="x",'Capacity Backing (Hide)2'!BL$145,0)</f>
        <v>0</v>
      </c>
      <c r="BM156" cm="1">
        <f t="array" ref="BM156">IF(INDEX('Capacity Summary'!$H$139:$BG$238,COLUMN(BL8),ROW(BL8))="x",'Capacity Backing (Hide)2'!BM$145,0)</f>
        <v>0</v>
      </c>
      <c r="BN156" cm="1">
        <f t="array" ref="BN156">IF(INDEX('Capacity Summary'!$H$139:$BG$238,COLUMN(BM8),ROW(BM8))="x",'Capacity Backing (Hide)2'!BN$145,0)</f>
        <v>0</v>
      </c>
      <c r="BO156" cm="1">
        <f t="array" ref="BO156">IF(INDEX('Capacity Summary'!$H$139:$BG$238,COLUMN(BN8),ROW(BN8))="x",'Capacity Backing (Hide)2'!BO$145,0)</f>
        <v>0</v>
      </c>
      <c r="BP156" cm="1">
        <f t="array" ref="BP156">IF(INDEX('Capacity Summary'!$H$139:$BG$238,COLUMN(BO8),ROW(BO8))="x",'Capacity Backing (Hide)2'!BP$145,0)</f>
        <v>0</v>
      </c>
      <c r="BQ156" cm="1">
        <f t="array" ref="BQ156">IF(INDEX('Capacity Summary'!$H$139:$BG$238,COLUMN(BP8),ROW(BP8))="x",'Capacity Backing (Hide)2'!BQ$145,0)</f>
        <v>0</v>
      </c>
      <c r="BR156" cm="1">
        <f t="array" ref="BR156">IF(INDEX('Capacity Summary'!$H$139:$BG$238,COLUMN(BQ8),ROW(BQ8))="x",'Capacity Backing (Hide)2'!BR$145,0)</f>
        <v>0</v>
      </c>
      <c r="BS156" cm="1">
        <f t="array" ref="BS156">IF(INDEX('Capacity Summary'!$H$139:$BG$238,COLUMN(BR8),ROW(BR8))="x",'Capacity Backing (Hide)2'!BS$145,0)</f>
        <v>0</v>
      </c>
      <c r="BT156" cm="1">
        <f t="array" ref="BT156">IF(INDEX('Capacity Summary'!$H$139:$BG$238,COLUMN(BS8),ROW(BS8))="x",'Capacity Backing (Hide)2'!BT$145,0)</f>
        <v>0</v>
      </c>
      <c r="BU156" cm="1">
        <f t="array" ref="BU156">IF(INDEX('Capacity Summary'!$H$139:$BG$238,COLUMN(BT8),ROW(BT8))="x",'Capacity Backing (Hide)2'!BU$145,0)</f>
        <v>0</v>
      </c>
      <c r="BV156" cm="1">
        <f t="array" ref="BV156">IF(INDEX('Capacity Summary'!$H$139:$BG$238,COLUMN(BU8),ROW(BU8))="x",'Capacity Backing (Hide)2'!BV$145,0)</f>
        <v>0</v>
      </c>
      <c r="BW156" cm="1">
        <f t="array" ref="BW156">IF(INDEX('Capacity Summary'!$H$139:$BG$238,COLUMN(BV8),ROW(BV8))="x",'Capacity Backing (Hide)2'!BW$145,0)</f>
        <v>0</v>
      </c>
      <c r="BX156" cm="1">
        <f t="array" ref="BX156">IF(INDEX('Capacity Summary'!$H$139:$BG$238,COLUMN(BW8),ROW(BW8))="x",'Capacity Backing (Hide)2'!BX$145,0)</f>
        <v>0</v>
      </c>
      <c r="BY156" cm="1">
        <f t="array" ref="BY156">IF(INDEX('Capacity Summary'!$H$139:$BG$238,COLUMN(BX8),ROW(BX8))="x",'Capacity Backing (Hide)2'!BY$145,0)</f>
        <v>0</v>
      </c>
      <c r="BZ156" cm="1">
        <f t="array" ref="BZ156">IF(INDEX('Capacity Summary'!$H$139:$BG$238,COLUMN(BY8),ROW(BY8))="x",'Capacity Backing (Hide)2'!BZ$145,0)</f>
        <v>0</v>
      </c>
      <c r="CA156" cm="1">
        <f t="array" ref="CA156">IF(INDEX('Capacity Summary'!$H$139:$BG$238,COLUMN(BZ8),ROW(BZ8))="x",'Capacity Backing (Hide)2'!CA$145,0)</f>
        <v>0</v>
      </c>
      <c r="CB156" cm="1">
        <f t="array" ref="CB156">IF(INDEX('Capacity Summary'!$H$139:$BG$238,COLUMN(CA8),ROW(CA8))="x",'Capacity Backing (Hide)2'!CB$145,0)</f>
        <v>0</v>
      </c>
      <c r="CC156" cm="1">
        <f t="array" ref="CC156">IF(INDEX('Capacity Summary'!$H$139:$BG$238,COLUMN(CB8),ROW(CB8))="x",'Capacity Backing (Hide)2'!CC$145,0)</f>
        <v>0</v>
      </c>
      <c r="CD156" cm="1">
        <f t="array" ref="CD156">IF(INDEX('Capacity Summary'!$H$139:$BG$238,COLUMN(CC8),ROW(CC8))="x",'Capacity Backing (Hide)2'!CD$145,0)</f>
        <v>0</v>
      </c>
      <c r="CE156" cm="1">
        <f t="array" ref="CE156">IF(INDEX('Capacity Summary'!$H$139:$BG$238,COLUMN(CD8),ROW(CD8))="x",'Capacity Backing (Hide)2'!CE$145,0)</f>
        <v>0</v>
      </c>
      <c r="CF156" cm="1">
        <f t="array" ref="CF156">IF(INDEX('Capacity Summary'!$H$139:$BG$238,COLUMN(CE8),ROW(CE8))="x",'Capacity Backing (Hide)2'!CF$145,0)</f>
        <v>0</v>
      </c>
      <c r="CG156" cm="1">
        <f t="array" ref="CG156">IF(INDEX('Capacity Summary'!$H$139:$BG$238,COLUMN(CF8),ROW(CF8))="x",'Capacity Backing (Hide)2'!CG$145,0)</f>
        <v>0</v>
      </c>
      <c r="CH156" cm="1">
        <f t="array" ref="CH156">IF(INDEX('Capacity Summary'!$H$139:$BG$238,COLUMN(CG8),ROW(CG8))="x",'Capacity Backing (Hide)2'!CH$145,0)</f>
        <v>0</v>
      </c>
      <c r="CI156" cm="1">
        <f t="array" ref="CI156">IF(INDEX('Capacity Summary'!$H$139:$BG$238,COLUMN(CH8),ROW(CH8))="x",'Capacity Backing (Hide)2'!CI$145,0)</f>
        <v>0</v>
      </c>
      <c r="CJ156" cm="1">
        <f t="array" ref="CJ156">IF(INDEX('Capacity Summary'!$H$139:$BG$238,COLUMN(CI8),ROW(CI8))="x",'Capacity Backing (Hide)2'!CJ$145,0)</f>
        <v>0</v>
      </c>
      <c r="CK156" cm="1">
        <f t="array" ref="CK156">IF(INDEX('Capacity Summary'!$H$139:$BG$238,COLUMN(CJ8),ROW(CJ8))="x",'Capacity Backing (Hide)2'!CK$145,0)</f>
        <v>0</v>
      </c>
      <c r="CL156" cm="1">
        <f t="array" ref="CL156">IF(INDEX('Capacity Summary'!$H$139:$BG$238,COLUMN(CK8),ROW(CK8))="x",'Capacity Backing (Hide)2'!CL$145,0)</f>
        <v>0</v>
      </c>
      <c r="CM156" cm="1">
        <f t="array" ref="CM156">IF(INDEX('Capacity Summary'!$H$139:$BG$238,COLUMN(CL8),ROW(CL8))="x",'Capacity Backing (Hide)2'!CM$145,0)</f>
        <v>0</v>
      </c>
      <c r="CN156" cm="1">
        <f t="array" ref="CN156">IF(INDEX('Capacity Summary'!$H$139:$BG$238,COLUMN(CM8),ROW(CM8))="x",'Capacity Backing (Hide)2'!CN$145,0)</f>
        <v>0</v>
      </c>
      <c r="CO156" cm="1">
        <f t="array" ref="CO156">IF(INDEX('Capacity Summary'!$H$139:$BG$238,COLUMN(CN8),ROW(CN8))="x",'Capacity Backing (Hide)2'!CO$145,0)</f>
        <v>0</v>
      </c>
      <c r="CP156" cm="1">
        <f t="array" ref="CP156">IF(INDEX('Capacity Summary'!$H$139:$BG$238,COLUMN(CO8),ROW(CO8))="x",'Capacity Backing (Hide)2'!CP$145,0)</f>
        <v>0</v>
      </c>
      <c r="CQ156" cm="1">
        <f t="array" ref="CQ156">IF(INDEX('Capacity Summary'!$H$139:$BG$238,COLUMN(CP8),ROW(CP8))="x",'Capacity Backing (Hide)2'!CQ$145,0)</f>
        <v>0</v>
      </c>
      <c r="CR156" cm="1">
        <f t="array" ref="CR156">IF(INDEX('Capacity Summary'!$H$139:$BG$238,COLUMN(CQ8),ROW(CQ8))="x",'Capacity Backing (Hide)2'!CR$145,0)</f>
        <v>0</v>
      </c>
      <c r="CS156" cm="1">
        <f t="array" ref="CS156">IF(INDEX('Capacity Summary'!$H$139:$BG$238,COLUMN(CR8),ROW(CR8))="x",'Capacity Backing (Hide)2'!CS$145,0)</f>
        <v>0</v>
      </c>
      <c r="CT156" cm="1">
        <f t="array" ref="CT156">IF(INDEX('Capacity Summary'!$H$139:$BG$238,COLUMN(CS8),ROW(CS8))="x",'Capacity Backing (Hide)2'!CT$145,0)</f>
        <v>0</v>
      </c>
      <c r="CU156" cm="1">
        <f t="array" ref="CU156">IF(INDEX('Capacity Summary'!$H$139:$BG$238,COLUMN(CT8),ROW(CT8))="x",'Capacity Backing (Hide)2'!CU$145,0)</f>
        <v>0</v>
      </c>
      <c r="CV156" cm="1">
        <f t="array" ref="CV156">IF(INDEX('Capacity Summary'!$H$139:$BG$238,COLUMN(CU8),ROW(CU8))="x",'Capacity Backing (Hide)2'!CV$145,0)</f>
        <v>0</v>
      </c>
      <c r="CW156" cm="1">
        <f t="array" ref="CW156">IF(INDEX('Capacity Summary'!$H$139:$BG$238,COLUMN(CV8),ROW(CV8))="x",'Capacity Backing (Hide)2'!CW$145,0)</f>
        <v>0</v>
      </c>
    </row>
    <row r="157" spans="1:101" x14ac:dyDescent="0.25">
      <c r="A157" s="2">
        <f ca="1">'Required Capacity (Hide)'!E13</f>
        <v>44284</v>
      </c>
      <c r="B157" cm="1">
        <f t="array" ref="B157">IF(INDEX('Capacity Summary'!$H$139:$BG$238,COLUMN(A9),ROW(A9))="x",'Capacity Backing (Hide)2'!B$145,0)</f>
        <v>0</v>
      </c>
      <c r="C157" cm="1">
        <f t="array" ref="C157">IF(INDEX('Capacity Summary'!$H$139:$BG$238,COLUMN(B9),ROW(B9))="x",'Capacity Backing (Hide)2'!C$145,0)</f>
        <v>0</v>
      </c>
      <c r="D157" cm="1">
        <f t="array" ref="D157">IF(INDEX('Capacity Summary'!$H$139:$BG$238,COLUMN(C9),ROW(C9))="x",'Capacity Backing (Hide)2'!D$145,0)</f>
        <v>0</v>
      </c>
      <c r="E157" cm="1">
        <f t="array" ref="E157">IF(INDEX('Capacity Summary'!$H$139:$BG$238,COLUMN(D9),ROW(D9))="x",'Capacity Backing (Hide)2'!E$145,0)</f>
        <v>0</v>
      </c>
      <c r="F157" cm="1">
        <f t="array" ref="F157">IF(INDEX('Capacity Summary'!$H$139:$BG$238,COLUMN(E9),ROW(E9))="x",'Capacity Backing (Hide)2'!F$145,0)</f>
        <v>0</v>
      </c>
      <c r="G157" cm="1">
        <f t="array" ref="G157">IF(INDEX('Capacity Summary'!$H$139:$BG$238,COLUMN(F9),ROW(F9))="x",'Capacity Backing (Hide)2'!G$145,0)</f>
        <v>0</v>
      </c>
      <c r="H157" cm="1">
        <f t="array" ref="H157">IF(INDEX('Capacity Summary'!$H$139:$BG$238,COLUMN(G9),ROW(G9))="x",'Capacity Backing (Hide)2'!H$145,0)</f>
        <v>0</v>
      </c>
      <c r="I157" cm="1">
        <f t="array" ref="I157">IF(INDEX('Capacity Summary'!$H$139:$BG$238,COLUMN(H9),ROW(H9))="x",'Capacity Backing (Hide)2'!I$145,0)</f>
        <v>0</v>
      </c>
      <c r="J157" cm="1">
        <f t="array" ref="J157">IF(INDEX('Capacity Summary'!$H$139:$BG$238,COLUMN(I9),ROW(I9))="x",'Capacity Backing (Hide)2'!J$145,0)</f>
        <v>0</v>
      </c>
      <c r="K157" cm="1">
        <f t="array" ref="K157">IF(INDEX('Capacity Summary'!$H$139:$BG$238,COLUMN(J9),ROW(J9))="x",'Capacity Backing (Hide)2'!K$145,0)</f>
        <v>0</v>
      </c>
      <c r="L157" cm="1">
        <f t="array" ref="L157">IF(INDEX('Capacity Summary'!$H$139:$BG$238,COLUMN(K9),ROW(K9))="x",'Capacity Backing (Hide)2'!L$145,0)</f>
        <v>0</v>
      </c>
      <c r="M157" cm="1">
        <f t="array" ref="M157">IF(INDEX('Capacity Summary'!$H$139:$BG$238,COLUMN(L9),ROW(L9))="x",'Capacity Backing (Hide)2'!M$145,0)</f>
        <v>0</v>
      </c>
      <c r="N157" cm="1">
        <f t="array" ref="N157">IF(INDEX('Capacity Summary'!$H$139:$BG$238,COLUMN(M9),ROW(M9))="x",'Capacity Backing (Hide)2'!N$145,0)</f>
        <v>0</v>
      </c>
      <c r="O157" cm="1">
        <f t="array" ref="O157">IF(INDEX('Capacity Summary'!$H$139:$BG$238,COLUMN(N9),ROW(N9))="x",'Capacity Backing (Hide)2'!O$145,0)</f>
        <v>0</v>
      </c>
      <c r="P157" cm="1">
        <f t="array" ref="P157">IF(INDEX('Capacity Summary'!$H$139:$BG$238,COLUMN(O9),ROW(O9))="x",'Capacity Backing (Hide)2'!P$145,0)</f>
        <v>0</v>
      </c>
      <c r="Q157" cm="1">
        <f t="array" ref="Q157">IF(INDEX('Capacity Summary'!$H$139:$BG$238,COLUMN(P9),ROW(P9))="x",'Capacity Backing (Hide)2'!Q$145,0)</f>
        <v>0</v>
      </c>
      <c r="R157" cm="1">
        <f t="array" ref="R157">IF(INDEX('Capacity Summary'!$H$139:$BG$238,COLUMN(Q9),ROW(Q9))="x",'Capacity Backing (Hide)2'!R$145,0)</f>
        <v>0</v>
      </c>
      <c r="S157" cm="1">
        <f t="array" ref="S157">IF(INDEX('Capacity Summary'!$H$139:$BG$238,COLUMN(R9),ROW(R9))="x",'Capacity Backing (Hide)2'!S$145,0)</f>
        <v>0</v>
      </c>
      <c r="T157" cm="1">
        <f t="array" ref="T157">IF(INDEX('Capacity Summary'!$H$139:$BG$238,COLUMN(S9),ROW(S9))="x",'Capacity Backing (Hide)2'!T$145,0)</f>
        <v>0</v>
      </c>
      <c r="U157" cm="1">
        <f t="array" ref="U157">IF(INDEX('Capacity Summary'!$H$139:$BG$238,COLUMN(T9),ROW(T9))="x",'Capacity Backing (Hide)2'!U$145,0)</f>
        <v>0</v>
      </c>
      <c r="V157" cm="1">
        <f t="array" ref="V157">IF(INDEX('Capacity Summary'!$H$139:$BG$238,COLUMN(U9),ROW(U9))="x",'Capacity Backing (Hide)2'!V$145,0)</f>
        <v>0</v>
      </c>
      <c r="W157" cm="1">
        <f t="array" ref="W157">IF(INDEX('Capacity Summary'!$H$139:$BG$238,COLUMN(V9),ROW(V9))="x",'Capacity Backing (Hide)2'!W$145,0)</f>
        <v>0</v>
      </c>
      <c r="X157" cm="1">
        <f t="array" ref="X157">IF(INDEX('Capacity Summary'!$H$139:$BG$238,COLUMN(W9),ROW(W9))="x",'Capacity Backing (Hide)2'!X$145,0)</f>
        <v>0</v>
      </c>
      <c r="Y157" cm="1">
        <f t="array" ref="Y157">IF(INDEX('Capacity Summary'!$H$139:$BG$238,COLUMN(X9),ROW(X9))="x",'Capacity Backing (Hide)2'!Y$145,0)</f>
        <v>0</v>
      </c>
      <c r="Z157" cm="1">
        <f t="array" ref="Z157">IF(INDEX('Capacity Summary'!$H$139:$BG$238,COLUMN(Y9),ROW(Y9))="x",'Capacity Backing (Hide)2'!Z$145,0)</f>
        <v>0</v>
      </c>
      <c r="AA157" cm="1">
        <f t="array" ref="AA157">IF(INDEX('Capacity Summary'!$H$139:$BG$238,COLUMN(Z9),ROW(Z9))="x",'Capacity Backing (Hide)2'!AA$145,0)</f>
        <v>0</v>
      </c>
      <c r="AB157" cm="1">
        <f t="array" ref="AB157">IF(INDEX('Capacity Summary'!$H$139:$BG$238,COLUMN(AA9),ROW(AA9))="x",'Capacity Backing (Hide)2'!AB$145,0)</f>
        <v>0</v>
      </c>
      <c r="AC157" cm="1">
        <f t="array" ref="AC157">IF(INDEX('Capacity Summary'!$H$139:$BG$238,COLUMN(AB9),ROW(AB9))="x",'Capacity Backing (Hide)2'!AC$145,0)</f>
        <v>0</v>
      </c>
      <c r="AD157" cm="1">
        <f t="array" ref="AD157">IF(INDEX('Capacity Summary'!$H$139:$BG$238,COLUMN(AC9),ROW(AC9))="x",'Capacity Backing (Hide)2'!AD$145,0)</f>
        <v>0</v>
      </c>
      <c r="AE157" cm="1">
        <f t="array" ref="AE157">IF(INDEX('Capacity Summary'!$H$139:$BG$238,COLUMN(AD9),ROW(AD9))="x",'Capacity Backing (Hide)2'!AE$145,0)</f>
        <v>0</v>
      </c>
      <c r="AF157" cm="1">
        <f t="array" ref="AF157">IF(INDEX('Capacity Summary'!$H$139:$BG$238,COLUMN(AE9),ROW(AE9))="x",'Capacity Backing (Hide)2'!AF$145,0)</f>
        <v>0</v>
      </c>
      <c r="AG157" cm="1">
        <f t="array" ref="AG157">IF(INDEX('Capacity Summary'!$H$139:$BG$238,COLUMN(AF9),ROW(AF9))="x",'Capacity Backing (Hide)2'!AG$145,0)</f>
        <v>0</v>
      </c>
      <c r="AH157" cm="1">
        <f t="array" ref="AH157">IF(INDEX('Capacity Summary'!$H$139:$BG$238,COLUMN(AG9),ROW(AG9))="x",'Capacity Backing (Hide)2'!AH$145,0)</f>
        <v>0</v>
      </c>
      <c r="AI157" cm="1">
        <f t="array" ref="AI157">IF(INDEX('Capacity Summary'!$H$139:$BG$238,COLUMN(AH9),ROW(AH9))="x",'Capacity Backing (Hide)2'!AI$145,0)</f>
        <v>0</v>
      </c>
      <c r="AJ157" cm="1">
        <f t="array" ref="AJ157">IF(INDEX('Capacity Summary'!$H$139:$BG$238,COLUMN(AI9),ROW(AI9))="x",'Capacity Backing (Hide)2'!AJ$145,0)</f>
        <v>0</v>
      </c>
      <c r="AK157" cm="1">
        <f t="array" ref="AK157">IF(INDEX('Capacity Summary'!$H$139:$BG$238,COLUMN(AJ9),ROW(AJ9))="x",'Capacity Backing (Hide)2'!AK$145,0)</f>
        <v>0</v>
      </c>
      <c r="AL157" cm="1">
        <f t="array" ref="AL157">IF(INDEX('Capacity Summary'!$H$139:$BG$238,COLUMN(AK9),ROW(AK9))="x",'Capacity Backing (Hide)2'!AL$145,0)</f>
        <v>0</v>
      </c>
      <c r="AM157" cm="1">
        <f t="array" ref="AM157">IF(INDEX('Capacity Summary'!$H$139:$BG$238,COLUMN(AL9),ROW(AL9))="x",'Capacity Backing (Hide)2'!AM$145,0)</f>
        <v>0</v>
      </c>
      <c r="AN157" cm="1">
        <f t="array" ref="AN157">IF(INDEX('Capacity Summary'!$H$139:$BG$238,COLUMN(AM9),ROW(AM9))="x",'Capacity Backing (Hide)2'!AN$145,0)</f>
        <v>0</v>
      </c>
      <c r="AO157" cm="1">
        <f t="array" ref="AO157">IF(INDEX('Capacity Summary'!$H$139:$BG$238,COLUMN(AN9),ROW(AN9))="x",'Capacity Backing (Hide)2'!AO$145,0)</f>
        <v>0</v>
      </c>
      <c r="AP157" cm="1">
        <f t="array" ref="AP157">IF(INDEX('Capacity Summary'!$H$139:$BG$238,COLUMN(AO9),ROW(AO9))="x",'Capacity Backing (Hide)2'!AP$145,0)</f>
        <v>0</v>
      </c>
      <c r="AQ157" cm="1">
        <f t="array" ref="AQ157">IF(INDEX('Capacity Summary'!$H$139:$BG$238,COLUMN(AP9),ROW(AP9))="x",'Capacity Backing (Hide)2'!AQ$145,0)</f>
        <v>0</v>
      </c>
      <c r="AR157" cm="1">
        <f t="array" ref="AR157">IF(INDEX('Capacity Summary'!$H$139:$BG$238,COLUMN(AQ9),ROW(AQ9))="x",'Capacity Backing (Hide)2'!AR$145,0)</f>
        <v>0</v>
      </c>
      <c r="AS157" cm="1">
        <f t="array" ref="AS157">IF(INDEX('Capacity Summary'!$H$139:$BG$238,COLUMN(AR9),ROW(AR9))="x",'Capacity Backing (Hide)2'!AS$145,0)</f>
        <v>0</v>
      </c>
      <c r="AT157" cm="1">
        <f t="array" ref="AT157">IF(INDEX('Capacity Summary'!$H$139:$BG$238,COLUMN(AS9),ROW(AS9))="x",'Capacity Backing (Hide)2'!AT$145,0)</f>
        <v>0</v>
      </c>
      <c r="AU157" cm="1">
        <f t="array" ref="AU157">IF(INDEX('Capacity Summary'!$H$139:$BG$238,COLUMN(AT9),ROW(AT9))="x",'Capacity Backing (Hide)2'!AU$145,0)</f>
        <v>0</v>
      </c>
      <c r="AV157" cm="1">
        <f t="array" ref="AV157">IF(INDEX('Capacity Summary'!$H$139:$BG$238,COLUMN(AU9),ROW(AU9))="x",'Capacity Backing (Hide)2'!AV$145,0)</f>
        <v>0</v>
      </c>
      <c r="AW157" cm="1">
        <f t="array" ref="AW157">IF(INDEX('Capacity Summary'!$H$139:$BG$238,COLUMN(AV9),ROW(AV9))="x",'Capacity Backing (Hide)2'!AW$145,0)</f>
        <v>0</v>
      </c>
      <c r="AX157" cm="1">
        <f t="array" ref="AX157">IF(INDEX('Capacity Summary'!$H$139:$BG$238,COLUMN(AW9),ROW(AW9))="x",'Capacity Backing (Hide)2'!AX$145,0)</f>
        <v>0</v>
      </c>
      <c r="AY157" cm="1">
        <f t="array" ref="AY157">IF(INDEX('Capacity Summary'!$H$139:$BG$238,COLUMN(AX9),ROW(AX9))="x",'Capacity Backing (Hide)2'!AY$145,0)</f>
        <v>0</v>
      </c>
      <c r="AZ157" cm="1">
        <f t="array" ref="AZ157">IF(INDEX('Capacity Summary'!$H$139:$BG$238,COLUMN(AY9),ROW(AY9))="x",'Capacity Backing (Hide)2'!AZ$145,0)</f>
        <v>0</v>
      </c>
      <c r="BA157" cm="1">
        <f t="array" ref="BA157">IF(INDEX('Capacity Summary'!$H$139:$BG$238,COLUMN(AZ9),ROW(AZ9))="x",'Capacity Backing (Hide)2'!BA$145,0)</f>
        <v>0</v>
      </c>
      <c r="BB157" cm="1">
        <f t="array" ref="BB157">IF(INDEX('Capacity Summary'!$H$139:$BG$238,COLUMN(BA9),ROW(BA9))="x",'Capacity Backing (Hide)2'!BB$145,0)</f>
        <v>0</v>
      </c>
      <c r="BC157" cm="1">
        <f t="array" ref="BC157">IF(INDEX('Capacity Summary'!$H$139:$BG$238,COLUMN(BB9),ROW(BB9))="x",'Capacity Backing (Hide)2'!BC$145,0)</f>
        <v>0</v>
      </c>
      <c r="BD157" cm="1">
        <f t="array" ref="BD157">IF(INDEX('Capacity Summary'!$H$139:$BG$238,COLUMN(BC9),ROW(BC9))="x",'Capacity Backing (Hide)2'!BD$145,0)</f>
        <v>0</v>
      </c>
      <c r="BE157" cm="1">
        <f t="array" ref="BE157">IF(INDEX('Capacity Summary'!$H$139:$BG$238,COLUMN(BD9),ROW(BD9))="x",'Capacity Backing (Hide)2'!BE$145,0)</f>
        <v>0</v>
      </c>
      <c r="BF157" cm="1">
        <f t="array" ref="BF157">IF(INDEX('Capacity Summary'!$H$139:$BG$238,COLUMN(BE9),ROW(BE9))="x",'Capacity Backing (Hide)2'!BF$145,0)</f>
        <v>0</v>
      </c>
      <c r="BG157" cm="1">
        <f t="array" ref="BG157">IF(INDEX('Capacity Summary'!$H$139:$BG$238,COLUMN(BF9),ROW(BF9))="x",'Capacity Backing (Hide)2'!BG$145,0)</f>
        <v>0</v>
      </c>
      <c r="BH157" cm="1">
        <f t="array" ref="BH157">IF(INDEX('Capacity Summary'!$H$139:$BG$238,COLUMN(BG9),ROW(BG9))="x",'Capacity Backing (Hide)2'!BH$145,0)</f>
        <v>0</v>
      </c>
      <c r="BI157" cm="1">
        <f t="array" ref="BI157">IF(INDEX('Capacity Summary'!$H$139:$BG$238,COLUMN(BH9),ROW(BH9))="x",'Capacity Backing (Hide)2'!BI$145,0)</f>
        <v>0</v>
      </c>
      <c r="BJ157" cm="1">
        <f t="array" ref="BJ157">IF(INDEX('Capacity Summary'!$H$139:$BG$238,COLUMN(BI9),ROW(BI9))="x",'Capacity Backing (Hide)2'!BJ$145,0)</f>
        <v>0</v>
      </c>
      <c r="BK157" cm="1">
        <f t="array" ref="BK157">IF(INDEX('Capacity Summary'!$H$139:$BG$238,COLUMN(BJ9),ROW(BJ9))="x",'Capacity Backing (Hide)2'!BK$145,0)</f>
        <v>0</v>
      </c>
      <c r="BL157" cm="1">
        <f t="array" ref="BL157">IF(INDEX('Capacity Summary'!$H$139:$BG$238,COLUMN(BK9),ROW(BK9))="x",'Capacity Backing (Hide)2'!BL$145,0)</f>
        <v>0</v>
      </c>
      <c r="BM157" cm="1">
        <f t="array" ref="BM157">IF(INDEX('Capacity Summary'!$H$139:$BG$238,COLUMN(BL9),ROW(BL9))="x",'Capacity Backing (Hide)2'!BM$145,0)</f>
        <v>0</v>
      </c>
      <c r="BN157" cm="1">
        <f t="array" ref="BN157">IF(INDEX('Capacity Summary'!$H$139:$BG$238,COLUMN(BM9),ROW(BM9))="x",'Capacity Backing (Hide)2'!BN$145,0)</f>
        <v>0</v>
      </c>
      <c r="BO157" cm="1">
        <f t="array" ref="BO157">IF(INDEX('Capacity Summary'!$H$139:$BG$238,COLUMN(BN9),ROW(BN9))="x",'Capacity Backing (Hide)2'!BO$145,0)</f>
        <v>0</v>
      </c>
      <c r="BP157" cm="1">
        <f t="array" ref="BP157">IF(INDEX('Capacity Summary'!$H$139:$BG$238,COLUMN(BO9),ROW(BO9))="x",'Capacity Backing (Hide)2'!BP$145,0)</f>
        <v>0</v>
      </c>
      <c r="BQ157" cm="1">
        <f t="array" ref="BQ157">IF(INDEX('Capacity Summary'!$H$139:$BG$238,COLUMN(BP9),ROW(BP9))="x",'Capacity Backing (Hide)2'!BQ$145,0)</f>
        <v>0</v>
      </c>
      <c r="BR157" cm="1">
        <f t="array" ref="BR157">IF(INDEX('Capacity Summary'!$H$139:$BG$238,COLUMN(BQ9),ROW(BQ9))="x",'Capacity Backing (Hide)2'!BR$145,0)</f>
        <v>0</v>
      </c>
      <c r="BS157" cm="1">
        <f t="array" ref="BS157">IF(INDEX('Capacity Summary'!$H$139:$BG$238,COLUMN(BR9),ROW(BR9))="x",'Capacity Backing (Hide)2'!BS$145,0)</f>
        <v>0</v>
      </c>
      <c r="BT157" cm="1">
        <f t="array" ref="BT157">IF(INDEX('Capacity Summary'!$H$139:$BG$238,COLUMN(BS9),ROW(BS9))="x",'Capacity Backing (Hide)2'!BT$145,0)</f>
        <v>0</v>
      </c>
      <c r="BU157" cm="1">
        <f t="array" ref="BU157">IF(INDEX('Capacity Summary'!$H$139:$BG$238,COLUMN(BT9),ROW(BT9))="x",'Capacity Backing (Hide)2'!BU$145,0)</f>
        <v>0</v>
      </c>
      <c r="BV157" cm="1">
        <f t="array" ref="BV157">IF(INDEX('Capacity Summary'!$H$139:$BG$238,COLUMN(BU9),ROW(BU9))="x",'Capacity Backing (Hide)2'!BV$145,0)</f>
        <v>0</v>
      </c>
      <c r="BW157" cm="1">
        <f t="array" ref="BW157">IF(INDEX('Capacity Summary'!$H$139:$BG$238,COLUMN(BV9),ROW(BV9))="x",'Capacity Backing (Hide)2'!BW$145,0)</f>
        <v>0</v>
      </c>
      <c r="BX157" cm="1">
        <f t="array" ref="BX157">IF(INDEX('Capacity Summary'!$H$139:$BG$238,COLUMN(BW9),ROW(BW9))="x",'Capacity Backing (Hide)2'!BX$145,0)</f>
        <v>0</v>
      </c>
      <c r="BY157" cm="1">
        <f t="array" ref="BY157">IF(INDEX('Capacity Summary'!$H$139:$BG$238,COLUMN(BX9),ROW(BX9))="x",'Capacity Backing (Hide)2'!BY$145,0)</f>
        <v>0</v>
      </c>
      <c r="BZ157" cm="1">
        <f t="array" ref="BZ157">IF(INDEX('Capacity Summary'!$H$139:$BG$238,COLUMN(BY9),ROW(BY9))="x",'Capacity Backing (Hide)2'!BZ$145,0)</f>
        <v>0</v>
      </c>
      <c r="CA157" cm="1">
        <f t="array" ref="CA157">IF(INDEX('Capacity Summary'!$H$139:$BG$238,COLUMN(BZ9),ROW(BZ9))="x",'Capacity Backing (Hide)2'!CA$145,0)</f>
        <v>0</v>
      </c>
      <c r="CB157" cm="1">
        <f t="array" ref="CB157">IF(INDEX('Capacity Summary'!$H$139:$BG$238,COLUMN(CA9),ROW(CA9))="x",'Capacity Backing (Hide)2'!CB$145,0)</f>
        <v>0</v>
      </c>
      <c r="CC157" cm="1">
        <f t="array" ref="CC157">IF(INDEX('Capacity Summary'!$H$139:$BG$238,COLUMN(CB9),ROW(CB9))="x",'Capacity Backing (Hide)2'!CC$145,0)</f>
        <v>0</v>
      </c>
      <c r="CD157" cm="1">
        <f t="array" ref="CD157">IF(INDEX('Capacity Summary'!$H$139:$BG$238,COLUMN(CC9),ROW(CC9))="x",'Capacity Backing (Hide)2'!CD$145,0)</f>
        <v>0</v>
      </c>
      <c r="CE157" cm="1">
        <f t="array" ref="CE157">IF(INDEX('Capacity Summary'!$H$139:$BG$238,COLUMN(CD9),ROW(CD9))="x",'Capacity Backing (Hide)2'!CE$145,0)</f>
        <v>0</v>
      </c>
      <c r="CF157" cm="1">
        <f t="array" ref="CF157">IF(INDEX('Capacity Summary'!$H$139:$BG$238,COLUMN(CE9),ROW(CE9))="x",'Capacity Backing (Hide)2'!CF$145,0)</f>
        <v>0</v>
      </c>
      <c r="CG157" cm="1">
        <f t="array" ref="CG157">IF(INDEX('Capacity Summary'!$H$139:$BG$238,COLUMN(CF9),ROW(CF9))="x",'Capacity Backing (Hide)2'!CG$145,0)</f>
        <v>0</v>
      </c>
      <c r="CH157" cm="1">
        <f t="array" ref="CH157">IF(INDEX('Capacity Summary'!$H$139:$BG$238,COLUMN(CG9),ROW(CG9))="x",'Capacity Backing (Hide)2'!CH$145,0)</f>
        <v>0</v>
      </c>
      <c r="CI157" cm="1">
        <f t="array" ref="CI157">IF(INDEX('Capacity Summary'!$H$139:$BG$238,COLUMN(CH9),ROW(CH9))="x",'Capacity Backing (Hide)2'!CI$145,0)</f>
        <v>0</v>
      </c>
      <c r="CJ157" cm="1">
        <f t="array" ref="CJ157">IF(INDEX('Capacity Summary'!$H$139:$BG$238,COLUMN(CI9),ROW(CI9))="x",'Capacity Backing (Hide)2'!CJ$145,0)</f>
        <v>0</v>
      </c>
      <c r="CK157" cm="1">
        <f t="array" ref="CK157">IF(INDEX('Capacity Summary'!$H$139:$BG$238,COLUMN(CJ9),ROW(CJ9))="x",'Capacity Backing (Hide)2'!CK$145,0)</f>
        <v>0</v>
      </c>
      <c r="CL157" cm="1">
        <f t="array" ref="CL157">IF(INDEX('Capacity Summary'!$H$139:$BG$238,COLUMN(CK9),ROW(CK9))="x",'Capacity Backing (Hide)2'!CL$145,0)</f>
        <v>0</v>
      </c>
      <c r="CM157" cm="1">
        <f t="array" ref="CM157">IF(INDEX('Capacity Summary'!$H$139:$BG$238,COLUMN(CL9),ROW(CL9))="x",'Capacity Backing (Hide)2'!CM$145,0)</f>
        <v>0</v>
      </c>
      <c r="CN157" cm="1">
        <f t="array" ref="CN157">IF(INDEX('Capacity Summary'!$H$139:$BG$238,COLUMN(CM9),ROW(CM9))="x",'Capacity Backing (Hide)2'!CN$145,0)</f>
        <v>0</v>
      </c>
      <c r="CO157" cm="1">
        <f t="array" ref="CO157">IF(INDEX('Capacity Summary'!$H$139:$BG$238,COLUMN(CN9),ROW(CN9))="x",'Capacity Backing (Hide)2'!CO$145,0)</f>
        <v>0</v>
      </c>
      <c r="CP157" cm="1">
        <f t="array" ref="CP157">IF(INDEX('Capacity Summary'!$H$139:$BG$238,COLUMN(CO9),ROW(CO9))="x",'Capacity Backing (Hide)2'!CP$145,0)</f>
        <v>0</v>
      </c>
      <c r="CQ157" cm="1">
        <f t="array" ref="CQ157">IF(INDEX('Capacity Summary'!$H$139:$BG$238,COLUMN(CP9),ROW(CP9))="x",'Capacity Backing (Hide)2'!CQ$145,0)</f>
        <v>0</v>
      </c>
      <c r="CR157" cm="1">
        <f t="array" ref="CR157">IF(INDEX('Capacity Summary'!$H$139:$BG$238,COLUMN(CQ9),ROW(CQ9))="x",'Capacity Backing (Hide)2'!CR$145,0)</f>
        <v>0</v>
      </c>
      <c r="CS157" cm="1">
        <f t="array" ref="CS157">IF(INDEX('Capacity Summary'!$H$139:$BG$238,COLUMN(CR9),ROW(CR9))="x",'Capacity Backing (Hide)2'!CS$145,0)</f>
        <v>0</v>
      </c>
      <c r="CT157" cm="1">
        <f t="array" ref="CT157">IF(INDEX('Capacity Summary'!$H$139:$BG$238,COLUMN(CS9),ROW(CS9))="x",'Capacity Backing (Hide)2'!CT$145,0)</f>
        <v>0</v>
      </c>
      <c r="CU157" cm="1">
        <f t="array" ref="CU157">IF(INDEX('Capacity Summary'!$H$139:$BG$238,COLUMN(CT9),ROW(CT9))="x",'Capacity Backing (Hide)2'!CU$145,0)</f>
        <v>0</v>
      </c>
      <c r="CV157" cm="1">
        <f t="array" ref="CV157">IF(INDEX('Capacity Summary'!$H$139:$BG$238,COLUMN(CU9),ROW(CU9))="x",'Capacity Backing (Hide)2'!CV$145,0)</f>
        <v>0</v>
      </c>
      <c r="CW157" cm="1">
        <f t="array" ref="CW157">IF(INDEX('Capacity Summary'!$H$139:$BG$238,COLUMN(CV9),ROW(CV9))="x",'Capacity Backing (Hide)2'!CW$145,0)</f>
        <v>0</v>
      </c>
    </row>
    <row r="158" spans="1:101" x14ac:dyDescent="0.25">
      <c r="A158" s="2">
        <f ca="1">'Required Capacity (Hide)'!E14</f>
        <v>44291</v>
      </c>
      <c r="B158" cm="1">
        <f t="array" ref="B158">IF(INDEX('Capacity Summary'!$H$139:$BG$238,COLUMN(A10),ROW(A10))="x",'Capacity Backing (Hide)2'!B$145,0)</f>
        <v>0</v>
      </c>
      <c r="C158" cm="1">
        <f t="array" ref="C158">IF(INDEX('Capacity Summary'!$H$139:$BG$238,COLUMN(B10),ROW(B10))="x",'Capacity Backing (Hide)2'!C$145,0)</f>
        <v>0</v>
      </c>
      <c r="D158" cm="1">
        <f t="array" ref="D158">IF(INDEX('Capacity Summary'!$H$139:$BG$238,COLUMN(C10),ROW(C10))="x",'Capacity Backing (Hide)2'!D$145,0)</f>
        <v>0</v>
      </c>
      <c r="E158" cm="1">
        <f t="array" ref="E158">IF(INDEX('Capacity Summary'!$H$139:$BG$238,COLUMN(D10),ROW(D10))="x",'Capacity Backing (Hide)2'!E$145,0)</f>
        <v>0</v>
      </c>
      <c r="F158" cm="1">
        <f t="array" ref="F158">IF(INDEX('Capacity Summary'!$H$139:$BG$238,COLUMN(E10),ROW(E10))="x",'Capacity Backing (Hide)2'!F$145,0)</f>
        <v>0</v>
      </c>
      <c r="G158" cm="1">
        <f t="array" ref="G158">IF(INDEX('Capacity Summary'!$H$139:$BG$238,COLUMN(F10),ROW(F10))="x",'Capacity Backing (Hide)2'!G$145,0)</f>
        <v>0</v>
      </c>
      <c r="H158" cm="1">
        <f t="array" ref="H158">IF(INDEX('Capacity Summary'!$H$139:$BG$238,COLUMN(G10),ROW(G10))="x",'Capacity Backing (Hide)2'!H$145,0)</f>
        <v>0</v>
      </c>
      <c r="I158" cm="1">
        <f t="array" ref="I158">IF(INDEX('Capacity Summary'!$H$139:$BG$238,COLUMN(H10),ROW(H10))="x",'Capacity Backing (Hide)2'!I$145,0)</f>
        <v>0</v>
      </c>
      <c r="J158" cm="1">
        <f t="array" ref="J158">IF(INDEX('Capacity Summary'!$H$139:$BG$238,COLUMN(I10),ROW(I10))="x",'Capacity Backing (Hide)2'!J$145,0)</f>
        <v>0</v>
      </c>
      <c r="K158" cm="1">
        <f t="array" ref="K158">IF(INDEX('Capacity Summary'!$H$139:$BG$238,COLUMN(J10),ROW(J10))="x",'Capacity Backing (Hide)2'!K$145,0)</f>
        <v>0</v>
      </c>
      <c r="L158" cm="1">
        <f t="array" ref="L158">IF(INDEX('Capacity Summary'!$H$139:$BG$238,COLUMN(K10),ROW(K10))="x",'Capacity Backing (Hide)2'!L$145,0)</f>
        <v>0</v>
      </c>
      <c r="M158" cm="1">
        <f t="array" ref="M158">IF(INDEX('Capacity Summary'!$H$139:$BG$238,COLUMN(L10),ROW(L10))="x",'Capacity Backing (Hide)2'!M$145,0)</f>
        <v>0</v>
      </c>
      <c r="N158" cm="1">
        <f t="array" ref="N158">IF(INDEX('Capacity Summary'!$H$139:$BG$238,COLUMN(M10),ROW(M10))="x",'Capacity Backing (Hide)2'!N$145,0)</f>
        <v>0</v>
      </c>
      <c r="O158" cm="1">
        <f t="array" ref="O158">IF(INDEX('Capacity Summary'!$H$139:$BG$238,COLUMN(N10),ROW(N10))="x",'Capacity Backing (Hide)2'!O$145,0)</f>
        <v>0</v>
      </c>
      <c r="P158" cm="1">
        <f t="array" ref="P158">IF(INDEX('Capacity Summary'!$H$139:$BG$238,COLUMN(O10),ROW(O10))="x",'Capacity Backing (Hide)2'!P$145,0)</f>
        <v>0</v>
      </c>
      <c r="Q158" cm="1">
        <f t="array" ref="Q158">IF(INDEX('Capacity Summary'!$H$139:$BG$238,COLUMN(P10),ROW(P10))="x",'Capacity Backing (Hide)2'!Q$145,0)</f>
        <v>0</v>
      </c>
      <c r="R158" cm="1">
        <f t="array" ref="R158">IF(INDEX('Capacity Summary'!$H$139:$BG$238,COLUMN(Q10),ROW(Q10))="x",'Capacity Backing (Hide)2'!R$145,0)</f>
        <v>0</v>
      </c>
      <c r="S158" cm="1">
        <f t="array" ref="S158">IF(INDEX('Capacity Summary'!$H$139:$BG$238,COLUMN(R10),ROW(R10))="x",'Capacity Backing (Hide)2'!S$145,0)</f>
        <v>0</v>
      </c>
      <c r="T158" cm="1">
        <f t="array" ref="T158">IF(INDEX('Capacity Summary'!$H$139:$BG$238,COLUMN(S10),ROW(S10))="x",'Capacity Backing (Hide)2'!T$145,0)</f>
        <v>0</v>
      </c>
      <c r="U158" cm="1">
        <f t="array" ref="U158">IF(INDEX('Capacity Summary'!$H$139:$BG$238,COLUMN(T10),ROW(T10))="x",'Capacity Backing (Hide)2'!U$145,0)</f>
        <v>0</v>
      </c>
      <c r="V158" cm="1">
        <f t="array" ref="V158">IF(INDEX('Capacity Summary'!$H$139:$BG$238,COLUMN(U10),ROW(U10))="x",'Capacity Backing (Hide)2'!V$145,0)</f>
        <v>0</v>
      </c>
      <c r="W158" cm="1">
        <f t="array" ref="W158">IF(INDEX('Capacity Summary'!$H$139:$BG$238,COLUMN(V10),ROW(V10))="x",'Capacity Backing (Hide)2'!W$145,0)</f>
        <v>0</v>
      </c>
      <c r="X158" cm="1">
        <f t="array" ref="X158">IF(INDEX('Capacity Summary'!$H$139:$BG$238,COLUMN(W10),ROW(W10))="x",'Capacity Backing (Hide)2'!X$145,0)</f>
        <v>0</v>
      </c>
      <c r="Y158" cm="1">
        <f t="array" ref="Y158">IF(INDEX('Capacity Summary'!$H$139:$BG$238,COLUMN(X10),ROW(X10))="x",'Capacity Backing (Hide)2'!Y$145,0)</f>
        <v>0</v>
      </c>
      <c r="Z158" cm="1">
        <f t="array" ref="Z158">IF(INDEX('Capacity Summary'!$H$139:$BG$238,COLUMN(Y10),ROW(Y10))="x",'Capacity Backing (Hide)2'!Z$145,0)</f>
        <v>0</v>
      </c>
      <c r="AA158" cm="1">
        <f t="array" ref="AA158">IF(INDEX('Capacity Summary'!$H$139:$BG$238,COLUMN(Z10),ROW(Z10))="x",'Capacity Backing (Hide)2'!AA$145,0)</f>
        <v>0</v>
      </c>
      <c r="AB158" cm="1">
        <f t="array" ref="AB158">IF(INDEX('Capacity Summary'!$H$139:$BG$238,COLUMN(AA10),ROW(AA10))="x",'Capacity Backing (Hide)2'!AB$145,0)</f>
        <v>0</v>
      </c>
      <c r="AC158" cm="1">
        <f t="array" ref="AC158">IF(INDEX('Capacity Summary'!$H$139:$BG$238,COLUMN(AB10),ROW(AB10))="x",'Capacity Backing (Hide)2'!AC$145,0)</f>
        <v>0</v>
      </c>
      <c r="AD158" cm="1">
        <f t="array" ref="AD158">IF(INDEX('Capacity Summary'!$H$139:$BG$238,COLUMN(AC10),ROW(AC10))="x",'Capacity Backing (Hide)2'!AD$145,0)</f>
        <v>0</v>
      </c>
      <c r="AE158" cm="1">
        <f t="array" ref="AE158">IF(INDEX('Capacity Summary'!$H$139:$BG$238,COLUMN(AD10),ROW(AD10))="x",'Capacity Backing (Hide)2'!AE$145,0)</f>
        <v>0</v>
      </c>
      <c r="AF158" cm="1">
        <f t="array" ref="AF158">IF(INDEX('Capacity Summary'!$H$139:$BG$238,COLUMN(AE10),ROW(AE10))="x",'Capacity Backing (Hide)2'!AF$145,0)</f>
        <v>0</v>
      </c>
      <c r="AG158" cm="1">
        <f t="array" ref="AG158">IF(INDEX('Capacity Summary'!$H$139:$BG$238,COLUMN(AF10),ROW(AF10))="x",'Capacity Backing (Hide)2'!AG$145,0)</f>
        <v>0</v>
      </c>
      <c r="AH158" cm="1">
        <f t="array" ref="AH158">IF(INDEX('Capacity Summary'!$H$139:$BG$238,COLUMN(AG10),ROW(AG10))="x",'Capacity Backing (Hide)2'!AH$145,0)</f>
        <v>0</v>
      </c>
      <c r="AI158" cm="1">
        <f t="array" ref="AI158">IF(INDEX('Capacity Summary'!$H$139:$BG$238,COLUMN(AH10),ROW(AH10))="x",'Capacity Backing (Hide)2'!AI$145,0)</f>
        <v>0</v>
      </c>
      <c r="AJ158" cm="1">
        <f t="array" ref="AJ158">IF(INDEX('Capacity Summary'!$H$139:$BG$238,COLUMN(AI10),ROW(AI10))="x",'Capacity Backing (Hide)2'!AJ$145,0)</f>
        <v>0</v>
      </c>
      <c r="AK158" cm="1">
        <f t="array" ref="AK158">IF(INDEX('Capacity Summary'!$H$139:$BG$238,COLUMN(AJ10),ROW(AJ10))="x",'Capacity Backing (Hide)2'!AK$145,0)</f>
        <v>0</v>
      </c>
      <c r="AL158" cm="1">
        <f t="array" ref="AL158">IF(INDEX('Capacity Summary'!$H$139:$BG$238,COLUMN(AK10),ROW(AK10))="x",'Capacity Backing (Hide)2'!AL$145,0)</f>
        <v>0</v>
      </c>
      <c r="AM158" cm="1">
        <f t="array" ref="AM158">IF(INDEX('Capacity Summary'!$H$139:$BG$238,COLUMN(AL10),ROW(AL10))="x",'Capacity Backing (Hide)2'!AM$145,0)</f>
        <v>0</v>
      </c>
      <c r="AN158" cm="1">
        <f t="array" ref="AN158">IF(INDEX('Capacity Summary'!$H$139:$BG$238,COLUMN(AM10),ROW(AM10))="x",'Capacity Backing (Hide)2'!AN$145,0)</f>
        <v>0</v>
      </c>
      <c r="AO158" cm="1">
        <f t="array" ref="AO158">IF(INDEX('Capacity Summary'!$H$139:$BG$238,COLUMN(AN10),ROW(AN10))="x",'Capacity Backing (Hide)2'!AO$145,0)</f>
        <v>0</v>
      </c>
      <c r="AP158" cm="1">
        <f t="array" ref="AP158">IF(INDEX('Capacity Summary'!$H$139:$BG$238,COLUMN(AO10),ROW(AO10))="x",'Capacity Backing (Hide)2'!AP$145,0)</f>
        <v>0</v>
      </c>
      <c r="AQ158" cm="1">
        <f t="array" ref="AQ158">IF(INDEX('Capacity Summary'!$H$139:$BG$238,COLUMN(AP10),ROW(AP10))="x",'Capacity Backing (Hide)2'!AQ$145,0)</f>
        <v>0</v>
      </c>
      <c r="AR158" cm="1">
        <f t="array" ref="AR158">IF(INDEX('Capacity Summary'!$H$139:$BG$238,COLUMN(AQ10),ROW(AQ10))="x",'Capacity Backing (Hide)2'!AR$145,0)</f>
        <v>0</v>
      </c>
      <c r="AS158" cm="1">
        <f t="array" ref="AS158">IF(INDEX('Capacity Summary'!$H$139:$BG$238,COLUMN(AR10),ROW(AR10))="x",'Capacity Backing (Hide)2'!AS$145,0)</f>
        <v>0</v>
      </c>
      <c r="AT158" cm="1">
        <f t="array" ref="AT158">IF(INDEX('Capacity Summary'!$H$139:$BG$238,COLUMN(AS10),ROW(AS10))="x",'Capacity Backing (Hide)2'!AT$145,0)</f>
        <v>0</v>
      </c>
      <c r="AU158" cm="1">
        <f t="array" ref="AU158">IF(INDEX('Capacity Summary'!$H$139:$BG$238,COLUMN(AT10),ROW(AT10))="x",'Capacity Backing (Hide)2'!AU$145,0)</f>
        <v>0</v>
      </c>
      <c r="AV158" cm="1">
        <f t="array" ref="AV158">IF(INDEX('Capacity Summary'!$H$139:$BG$238,COLUMN(AU10),ROW(AU10))="x",'Capacity Backing (Hide)2'!AV$145,0)</f>
        <v>0</v>
      </c>
      <c r="AW158" cm="1">
        <f t="array" ref="AW158">IF(INDEX('Capacity Summary'!$H$139:$BG$238,COLUMN(AV10),ROW(AV10))="x",'Capacity Backing (Hide)2'!AW$145,0)</f>
        <v>0</v>
      </c>
      <c r="AX158" cm="1">
        <f t="array" ref="AX158">IF(INDEX('Capacity Summary'!$H$139:$BG$238,COLUMN(AW10),ROW(AW10))="x",'Capacity Backing (Hide)2'!AX$145,0)</f>
        <v>0</v>
      </c>
      <c r="AY158" cm="1">
        <f t="array" ref="AY158">IF(INDEX('Capacity Summary'!$H$139:$BG$238,COLUMN(AX10),ROW(AX10))="x",'Capacity Backing (Hide)2'!AY$145,0)</f>
        <v>0</v>
      </c>
      <c r="AZ158" cm="1">
        <f t="array" ref="AZ158">IF(INDEX('Capacity Summary'!$H$139:$BG$238,COLUMN(AY10),ROW(AY10))="x",'Capacity Backing (Hide)2'!AZ$145,0)</f>
        <v>0</v>
      </c>
      <c r="BA158" cm="1">
        <f t="array" ref="BA158">IF(INDEX('Capacity Summary'!$H$139:$BG$238,COLUMN(AZ10),ROW(AZ10))="x",'Capacity Backing (Hide)2'!BA$145,0)</f>
        <v>0</v>
      </c>
      <c r="BB158" cm="1">
        <f t="array" ref="BB158">IF(INDEX('Capacity Summary'!$H$139:$BG$238,COLUMN(BA10),ROW(BA10))="x",'Capacity Backing (Hide)2'!BB$145,0)</f>
        <v>0</v>
      </c>
      <c r="BC158" cm="1">
        <f t="array" ref="BC158">IF(INDEX('Capacity Summary'!$H$139:$BG$238,COLUMN(BB10),ROW(BB10))="x",'Capacity Backing (Hide)2'!BC$145,0)</f>
        <v>0</v>
      </c>
      <c r="BD158" cm="1">
        <f t="array" ref="BD158">IF(INDEX('Capacity Summary'!$H$139:$BG$238,COLUMN(BC10),ROW(BC10))="x",'Capacity Backing (Hide)2'!BD$145,0)</f>
        <v>0</v>
      </c>
      <c r="BE158" cm="1">
        <f t="array" ref="BE158">IF(INDEX('Capacity Summary'!$H$139:$BG$238,COLUMN(BD10),ROW(BD10))="x",'Capacity Backing (Hide)2'!BE$145,0)</f>
        <v>0</v>
      </c>
      <c r="BF158" cm="1">
        <f t="array" ref="BF158">IF(INDEX('Capacity Summary'!$H$139:$BG$238,COLUMN(BE10),ROW(BE10))="x",'Capacity Backing (Hide)2'!BF$145,0)</f>
        <v>0</v>
      </c>
      <c r="BG158" cm="1">
        <f t="array" ref="BG158">IF(INDEX('Capacity Summary'!$H$139:$BG$238,COLUMN(BF10),ROW(BF10))="x",'Capacity Backing (Hide)2'!BG$145,0)</f>
        <v>0</v>
      </c>
      <c r="BH158" cm="1">
        <f t="array" ref="BH158">IF(INDEX('Capacity Summary'!$H$139:$BG$238,COLUMN(BG10),ROW(BG10))="x",'Capacity Backing (Hide)2'!BH$145,0)</f>
        <v>0</v>
      </c>
      <c r="BI158" cm="1">
        <f t="array" ref="BI158">IF(INDEX('Capacity Summary'!$H$139:$BG$238,COLUMN(BH10),ROW(BH10))="x",'Capacity Backing (Hide)2'!BI$145,0)</f>
        <v>0</v>
      </c>
      <c r="BJ158" cm="1">
        <f t="array" ref="BJ158">IF(INDEX('Capacity Summary'!$H$139:$BG$238,COLUMN(BI10),ROW(BI10))="x",'Capacity Backing (Hide)2'!BJ$145,0)</f>
        <v>0</v>
      </c>
      <c r="BK158" cm="1">
        <f t="array" ref="BK158">IF(INDEX('Capacity Summary'!$H$139:$BG$238,COLUMN(BJ10),ROW(BJ10))="x",'Capacity Backing (Hide)2'!BK$145,0)</f>
        <v>0</v>
      </c>
      <c r="BL158" cm="1">
        <f t="array" ref="BL158">IF(INDEX('Capacity Summary'!$H$139:$BG$238,COLUMN(BK10),ROW(BK10))="x",'Capacity Backing (Hide)2'!BL$145,0)</f>
        <v>0</v>
      </c>
      <c r="BM158" cm="1">
        <f t="array" ref="BM158">IF(INDEX('Capacity Summary'!$H$139:$BG$238,COLUMN(BL10),ROW(BL10))="x",'Capacity Backing (Hide)2'!BM$145,0)</f>
        <v>0</v>
      </c>
      <c r="BN158" cm="1">
        <f t="array" ref="BN158">IF(INDEX('Capacity Summary'!$H$139:$BG$238,COLUMN(BM10),ROW(BM10))="x",'Capacity Backing (Hide)2'!BN$145,0)</f>
        <v>0</v>
      </c>
      <c r="BO158" cm="1">
        <f t="array" ref="BO158">IF(INDEX('Capacity Summary'!$H$139:$BG$238,COLUMN(BN10),ROW(BN10))="x",'Capacity Backing (Hide)2'!BO$145,0)</f>
        <v>0</v>
      </c>
      <c r="BP158" cm="1">
        <f t="array" ref="BP158">IF(INDEX('Capacity Summary'!$H$139:$BG$238,COLUMN(BO10),ROW(BO10))="x",'Capacity Backing (Hide)2'!BP$145,0)</f>
        <v>0</v>
      </c>
      <c r="BQ158" cm="1">
        <f t="array" ref="BQ158">IF(INDEX('Capacity Summary'!$H$139:$BG$238,COLUMN(BP10),ROW(BP10))="x",'Capacity Backing (Hide)2'!BQ$145,0)</f>
        <v>0</v>
      </c>
      <c r="BR158" cm="1">
        <f t="array" ref="BR158">IF(INDEX('Capacity Summary'!$H$139:$BG$238,COLUMN(BQ10),ROW(BQ10))="x",'Capacity Backing (Hide)2'!BR$145,0)</f>
        <v>0</v>
      </c>
      <c r="BS158" cm="1">
        <f t="array" ref="BS158">IF(INDEX('Capacity Summary'!$H$139:$BG$238,COLUMN(BR10),ROW(BR10))="x",'Capacity Backing (Hide)2'!BS$145,0)</f>
        <v>0</v>
      </c>
      <c r="BT158" cm="1">
        <f t="array" ref="BT158">IF(INDEX('Capacity Summary'!$H$139:$BG$238,COLUMN(BS10),ROW(BS10))="x",'Capacity Backing (Hide)2'!BT$145,0)</f>
        <v>0</v>
      </c>
      <c r="BU158" cm="1">
        <f t="array" ref="BU158">IF(INDEX('Capacity Summary'!$H$139:$BG$238,COLUMN(BT10),ROW(BT10))="x",'Capacity Backing (Hide)2'!BU$145,0)</f>
        <v>0</v>
      </c>
      <c r="BV158" cm="1">
        <f t="array" ref="BV158">IF(INDEX('Capacity Summary'!$H$139:$BG$238,COLUMN(BU10),ROW(BU10))="x",'Capacity Backing (Hide)2'!BV$145,0)</f>
        <v>0</v>
      </c>
      <c r="BW158" cm="1">
        <f t="array" ref="BW158">IF(INDEX('Capacity Summary'!$H$139:$BG$238,COLUMN(BV10),ROW(BV10))="x",'Capacity Backing (Hide)2'!BW$145,0)</f>
        <v>0</v>
      </c>
      <c r="BX158" cm="1">
        <f t="array" ref="BX158">IF(INDEX('Capacity Summary'!$H$139:$BG$238,COLUMN(BW10),ROW(BW10))="x",'Capacity Backing (Hide)2'!BX$145,0)</f>
        <v>0</v>
      </c>
      <c r="BY158" cm="1">
        <f t="array" ref="BY158">IF(INDEX('Capacity Summary'!$H$139:$BG$238,COLUMN(BX10),ROW(BX10))="x",'Capacity Backing (Hide)2'!BY$145,0)</f>
        <v>0</v>
      </c>
      <c r="BZ158" cm="1">
        <f t="array" ref="BZ158">IF(INDEX('Capacity Summary'!$H$139:$BG$238,COLUMN(BY10),ROW(BY10))="x",'Capacity Backing (Hide)2'!BZ$145,0)</f>
        <v>0</v>
      </c>
      <c r="CA158" cm="1">
        <f t="array" ref="CA158">IF(INDEX('Capacity Summary'!$H$139:$BG$238,COLUMN(BZ10),ROW(BZ10))="x",'Capacity Backing (Hide)2'!CA$145,0)</f>
        <v>0</v>
      </c>
      <c r="CB158" cm="1">
        <f t="array" ref="CB158">IF(INDEX('Capacity Summary'!$H$139:$BG$238,COLUMN(CA10),ROW(CA10))="x",'Capacity Backing (Hide)2'!CB$145,0)</f>
        <v>0</v>
      </c>
      <c r="CC158" cm="1">
        <f t="array" ref="CC158">IF(INDEX('Capacity Summary'!$H$139:$BG$238,COLUMN(CB10),ROW(CB10))="x",'Capacity Backing (Hide)2'!CC$145,0)</f>
        <v>0</v>
      </c>
      <c r="CD158" cm="1">
        <f t="array" ref="CD158">IF(INDEX('Capacity Summary'!$H$139:$BG$238,COLUMN(CC10),ROW(CC10))="x",'Capacity Backing (Hide)2'!CD$145,0)</f>
        <v>0</v>
      </c>
      <c r="CE158" cm="1">
        <f t="array" ref="CE158">IF(INDEX('Capacity Summary'!$H$139:$BG$238,COLUMN(CD10),ROW(CD10))="x",'Capacity Backing (Hide)2'!CE$145,0)</f>
        <v>0</v>
      </c>
      <c r="CF158" cm="1">
        <f t="array" ref="CF158">IF(INDEX('Capacity Summary'!$H$139:$BG$238,COLUMN(CE10),ROW(CE10))="x",'Capacity Backing (Hide)2'!CF$145,0)</f>
        <v>0</v>
      </c>
      <c r="CG158" cm="1">
        <f t="array" ref="CG158">IF(INDEX('Capacity Summary'!$H$139:$BG$238,COLUMN(CF10),ROW(CF10))="x",'Capacity Backing (Hide)2'!CG$145,0)</f>
        <v>0</v>
      </c>
      <c r="CH158" cm="1">
        <f t="array" ref="CH158">IF(INDEX('Capacity Summary'!$H$139:$BG$238,COLUMN(CG10),ROW(CG10))="x",'Capacity Backing (Hide)2'!CH$145,0)</f>
        <v>0</v>
      </c>
      <c r="CI158" cm="1">
        <f t="array" ref="CI158">IF(INDEX('Capacity Summary'!$H$139:$BG$238,COLUMN(CH10),ROW(CH10))="x",'Capacity Backing (Hide)2'!CI$145,0)</f>
        <v>0</v>
      </c>
      <c r="CJ158" cm="1">
        <f t="array" ref="CJ158">IF(INDEX('Capacity Summary'!$H$139:$BG$238,COLUMN(CI10),ROW(CI10))="x",'Capacity Backing (Hide)2'!CJ$145,0)</f>
        <v>0</v>
      </c>
      <c r="CK158" cm="1">
        <f t="array" ref="CK158">IF(INDEX('Capacity Summary'!$H$139:$BG$238,COLUMN(CJ10),ROW(CJ10))="x",'Capacity Backing (Hide)2'!CK$145,0)</f>
        <v>0</v>
      </c>
      <c r="CL158" cm="1">
        <f t="array" ref="CL158">IF(INDEX('Capacity Summary'!$H$139:$BG$238,COLUMN(CK10),ROW(CK10))="x",'Capacity Backing (Hide)2'!CL$145,0)</f>
        <v>0</v>
      </c>
      <c r="CM158" cm="1">
        <f t="array" ref="CM158">IF(INDEX('Capacity Summary'!$H$139:$BG$238,COLUMN(CL10),ROW(CL10))="x",'Capacity Backing (Hide)2'!CM$145,0)</f>
        <v>0</v>
      </c>
      <c r="CN158" cm="1">
        <f t="array" ref="CN158">IF(INDEX('Capacity Summary'!$H$139:$BG$238,COLUMN(CM10),ROW(CM10))="x",'Capacity Backing (Hide)2'!CN$145,0)</f>
        <v>0</v>
      </c>
      <c r="CO158" cm="1">
        <f t="array" ref="CO158">IF(INDEX('Capacity Summary'!$H$139:$BG$238,COLUMN(CN10),ROW(CN10))="x",'Capacity Backing (Hide)2'!CO$145,0)</f>
        <v>0</v>
      </c>
      <c r="CP158" cm="1">
        <f t="array" ref="CP158">IF(INDEX('Capacity Summary'!$H$139:$BG$238,COLUMN(CO10),ROW(CO10))="x",'Capacity Backing (Hide)2'!CP$145,0)</f>
        <v>0</v>
      </c>
      <c r="CQ158" cm="1">
        <f t="array" ref="CQ158">IF(INDEX('Capacity Summary'!$H$139:$BG$238,COLUMN(CP10),ROW(CP10))="x",'Capacity Backing (Hide)2'!CQ$145,0)</f>
        <v>0</v>
      </c>
      <c r="CR158" cm="1">
        <f t="array" ref="CR158">IF(INDEX('Capacity Summary'!$H$139:$BG$238,COLUMN(CQ10),ROW(CQ10))="x",'Capacity Backing (Hide)2'!CR$145,0)</f>
        <v>0</v>
      </c>
      <c r="CS158" cm="1">
        <f t="array" ref="CS158">IF(INDEX('Capacity Summary'!$H$139:$BG$238,COLUMN(CR10),ROW(CR10))="x",'Capacity Backing (Hide)2'!CS$145,0)</f>
        <v>0</v>
      </c>
      <c r="CT158" cm="1">
        <f t="array" ref="CT158">IF(INDEX('Capacity Summary'!$H$139:$BG$238,COLUMN(CS10),ROW(CS10))="x",'Capacity Backing (Hide)2'!CT$145,0)</f>
        <v>0</v>
      </c>
      <c r="CU158" cm="1">
        <f t="array" ref="CU158">IF(INDEX('Capacity Summary'!$H$139:$BG$238,COLUMN(CT10),ROW(CT10))="x",'Capacity Backing (Hide)2'!CU$145,0)</f>
        <v>0</v>
      </c>
      <c r="CV158" cm="1">
        <f t="array" ref="CV158">IF(INDEX('Capacity Summary'!$H$139:$BG$238,COLUMN(CU10),ROW(CU10))="x",'Capacity Backing (Hide)2'!CV$145,0)</f>
        <v>0</v>
      </c>
      <c r="CW158" cm="1">
        <f t="array" ref="CW158">IF(INDEX('Capacity Summary'!$H$139:$BG$238,COLUMN(CV10),ROW(CV10))="x",'Capacity Backing (Hide)2'!CW$145,0)</f>
        <v>0</v>
      </c>
    </row>
    <row r="159" spans="1:101" x14ac:dyDescent="0.25">
      <c r="A159" s="2">
        <f ca="1">'Required Capacity (Hide)'!E15</f>
        <v>44298</v>
      </c>
      <c r="B159" cm="1">
        <f t="array" ref="B159">IF(INDEX('Capacity Summary'!$H$139:$BG$238,COLUMN(A11),ROW(A11))="x",'Capacity Backing (Hide)2'!B$145,0)</f>
        <v>0</v>
      </c>
      <c r="C159" cm="1">
        <f t="array" ref="C159">IF(INDEX('Capacity Summary'!$H$139:$BG$238,COLUMN(B11),ROW(B11))="x",'Capacity Backing (Hide)2'!C$145,0)</f>
        <v>0</v>
      </c>
      <c r="D159" cm="1">
        <f t="array" ref="D159">IF(INDEX('Capacity Summary'!$H$139:$BG$238,COLUMN(C11),ROW(C11))="x",'Capacity Backing (Hide)2'!D$145,0)</f>
        <v>0</v>
      </c>
      <c r="E159" cm="1">
        <f t="array" ref="E159">IF(INDEX('Capacity Summary'!$H$139:$BG$238,COLUMN(D11),ROW(D11))="x",'Capacity Backing (Hide)2'!E$145,0)</f>
        <v>0</v>
      </c>
      <c r="F159" cm="1">
        <f t="array" ref="F159">IF(INDEX('Capacity Summary'!$H$139:$BG$238,COLUMN(E11),ROW(E11))="x",'Capacity Backing (Hide)2'!F$145,0)</f>
        <v>0</v>
      </c>
      <c r="G159" cm="1">
        <f t="array" ref="G159">IF(INDEX('Capacity Summary'!$H$139:$BG$238,COLUMN(F11),ROW(F11))="x",'Capacity Backing (Hide)2'!G$145,0)</f>
        <v>0</v>
      </c>
      <c r="H159" cm="1">
        <f t="array" ref="H159">IF(INDEX('Capacity Summary'!$H$139:$BG$238,COLUMN(G11),ROW(G11))="x",'Capacity Backing (Hide)2'!H$145,0)</f>
        <v>0</v>
      </c>
      <c r="I159" cm="1">
        <f t="array" ref="I159">IF(INDEX('Capacity Summary'!$H$139:$BG$238,COLUMN(H11),ROW(H11))="x",'Capacity Backing (Hide)2'!I$145,0)</f>
        <v>0</v>
      </c>
      <c r="J159" cm="1">
        <f t="array" ref="J159">IF(INDEX('Capacity Summary'!$H$139:$BG$238,COLUMN(I11),ROW(I11))="x",'Capacity Backing (Hide)2'!J$145,0)</f>
        <v>0</v>
      </c>
      <c r="K159" cm="1">
        <f t="array" ref="K159">IF(INDEX('Capacity Summary'!$H$139:$BG$238,COLUMN(J11),ROW(J11))="x",'Capacity Backing (Hide)2'!K$145,0)</f>
        <v>0</v>
      </c>
      <c r="L159" cm="1">
        <f t="array" ref="L159">IF(INDEX('Capacity Summary'!$H$139:$BG$238,COLUMN(K11),ROW(K11))="x",'Capacity Backing (Hide)2'!L$145,0)</f>
        <v>0</v>
      </c>
      <c r="M159" cm="1">
        <f t="array" ref="M159">IF(INDEX('Capacity Summary'!$H$139:$BG$238,COLUMN(L11),ROW(L11))="x",'Capacity Backing (Hide)2'!M$145,0)</f>
        <v>0</v>
      </c>
      <c r="N159" cm="1">
        <f t="array" ref="N159">IF(INDEX('Capacity Summary'!$H$139:$BG$238,COLUMN(M11),ROW(M11))="x",'Capacity Backing (Hide)2'!N$145,0)</f>
        <v>0</v>
      </c>
      <c r="O159" cm="1">
        <f t="array" ref="O159">IF(INDEX('Capacity Summary'!$H$139:$BG$238,COLUMN(N11),ROW(N11))="x",'Capacity Backing (Hide)2'!O$145,0)</f>
        <v>0</v>
      </c>
      <c r="P159" cm="1">
        <f t="array" ref="P159">IF(INDEX('Capacity Summary'!$H$139:$BG$238,COLUMN(O11),ROW(O11))="x",'Capacity Backing (Hide)2'!P$145,0)</f>
        <v>0</v>
      </c>
      <c r="Q159" cm="1">
        <f t="array" ref="Q159">IF(INDEX('Capacity Summary'!$H$139:$BG$238,COLUMN(P11),ROW(P11))="x",'Capacity Backing (Hide)2'!Q$145,0)</f>
        <v>0</v>
      </c>
      <c r="R159" cm="1">
        <f t="array" ref="R159">IF(INDEX('Capacity Summary'!$H$139:$BG$238,COLUMN(Q11),ROW(Q11))="x",'Capacity Backing (Hide)2'!R$145,0)</f>
        <v>0</v>
      </c>
      <c r="S159" cm="1">
        <f t="array" ref="S159">IF(INDEX('Capacity Summary'!$H$139:$BG$238,COLUMN(R11),ROW(R11))="x",'Capacity Backing (Hide)2'!S$145,0)</f>
        <v>0</v>
      </c>
      <c r="T159" cm="1">
        <f t="array" ref="T159">IF(INDEX('Capacity Summary'!$H$139:$BG$238,COLUMN(S11),ROW(S11))="x",'Capacity Backing (Hide)2'!T$145,0)</f>
        <v>0</v>
      </c>
      <c r="U159" cm="1">
        <f t="array" ref="U159">IF(INDEX('Capacity Summary'!$H$139:$BG$238,COLUMN(T11),ROW(T11))="x",'Capacity Backing (Hide)2'!U$145,0)</f>
        <v>0</v>
      </c>
      <c r="V159" cm="1">
        <f t="array" ref="V159">IF(INDEX('Capacity Summary'!$H$139:$BG$238,COLUMN(U11),ROW(U11))="x",'Capacity Backing (Hide)2'!V$145,0)</f>
        <v>0</v>
      </c>
      <c r="W159" cm="1">
        <f t="array" ref="W159">IF(INDEX('Capacity Summary'!$H$139:$BG$238,COLUMN(V11),ROW(V11))="x",'Capacity Backing (Hide)2'!W$145,0)</f>
        <v>0</v>
      </c>
      <c r="X159" cm="1">
        <f t="array" ref="X159">IF(INDEX('Capacity Summary'!$H$139:$BG$238,COLUMN(W11),ROW(W11))="x",'Capacity Backing (Hide)2'!X$145,0)</f>
        <v>0</v>
      </c>
      <c r="Y159" cm="1">
        <f t="array" ref="Y159">IF(INDEX('Capacity Summary'!$H$139:$BG$238,COLUMN(X11),ROW(X11))="x",'Capacity Backing (Hide)2'!Y$145,0)</f>
        <v>0</v>
      </c>
      <c r="Z159" cm="1">
        <f t="array" ref="Z159">IF(INDEX('Capacity Summary'!$H$139:$BG$238,COLUMN(Y11),ROW(Y11))="x",'Capacity Backing (Hide)2'!Z$145,0)</f>
        <v>0</v>
      </c>
      <c r="AA159" cm="1">
        <f t="array" ref="AA159">IF(INDEX('Capacity Summary'!$H$139:$BG$238,COLUMN(Z11),ROW(Z11))="x",'Capacity Backing (Hide)2'!AA$145,0)</f>
        <v>0</v>
      </c>
      <c r="AB159" cm="1">
        <f t="array" ref="AB159">IF(INDEX('Capacity Summary'!$H$139:$BG$238,COLUMN(AA11),ROW(AA11))="x",'Capacity Backing (Hide)2'!AB$145,0)</f>
        <v>0</v>
      </c>
      <c r="AC159" cm="1">
        <f t="array" ref="AC159">IF(INDEX('Capacity Summary'!$H$139:$BG$238,COLUMN(AB11),ROW(AB11))="x",'Capacity Backing (Hide)2'!AC$145,0)</f>
        <v>0</v>
      </c>
      <c r="AD159" cm="1">
        <f t="array" ref="AD159">IF(INDEX('Capacity Summary'!$H$139:$BG$238,COLUMN(AC11),ROW(AC11))="x",'Capacity Backing (Hide)2'!AD$145,0)</f>
        <v>0</v>
      </c>
      <c r="AE159" cm="1">
        <f t="array" ref="AE159">IF(INDEX('Capacity Summary'!$H$139:$BG$238,COLUMN(AD11),ROW(AD11))="x",'Capacity Backing (Hide)2'!AE$145,0)</f>
        <v>0</v>
      </c>
      <c r="AF159" cm="1">
        <f t="array" ref="AF159">IF(INDEX('Capacity Summary'!$H$139:$BG$238,COLUMN(AE11),ROW(AE11))="x",'Capacity Backing (Hide)2'!AF$145,0)</f>
        <v>0</v>
      </c>
      <c r="AG159" cm="1">
        <f t="array" ref="AG159">IF(INDEX('Capacity Summary'!$H$139:$BG$238,COLUMN(AF11),ROW(AF11))="x",'Capacity Backing (Hide)2'!AG$145,0)</f>
        <v>0</v>
      </c>
      <c r="AH159" cm="1">
        <f t="array" ref="AH159">IF(INDEX('Capacity Summary'!$H$139:$BG$238,COLUMN(AG11),ROW(AG11))="x",'Capacity Backing (Hide)2'!AH$145,0)</f>
        <v>0</v>
      </c>
      <c r="AI159" cm="1">
        <f t="array" ref="AI159">IF(INDEX('Capacity Summary'!$H$139:$BG$238,COLUMN(AH11),ROW(AH11))="x",'Capacity Backing (Hide)2'!AI$145,0)</f>
        <v>0</v>
      </c>
      <c r="AJ159" cm="1">
        <f t="array" ref="AJ159">IF(INDEX('Capacity Summary'!$H$139:$BG$238,COLUMN(AI11),ROW(AI11))="x",'Capacity Backing (Hide)2'!AJ$145,0)</f>
        <v>0</v>
      </c>
      <c r="AK159" cm="1">
        <f t="array" ref="AK159">IF(INDEX('Capacity Summary'!$H$139:$BG$238,COLUMN(AJ11),ROW(AJ11))="x",'Capacity Backing (Hide)2'!AK$145,0)</f>
        <v>0</v>
      </c>
      <c r="AL159" cm="1">
        <f t="array" ref="AL159">IF(INDEX('Capacity Summary'!$H$139:$BG$238,COLUMN(AK11),ROW(AK11))="x",'Capacity Backing (Hide)2'!AL$145,0)</f>
        <v>0</v>
      </c>
      <c r="AM159" cm="1">
        <f t="array" ref="AM159">IF(INDEX('Capacity Summary'!$H$139:$BG$238,COLUMN(AL11),ROW(AL11))="x",'Capacity Backing (Hide)2'!AM$145,0)</f>
        <v>0</v>
      </c>
      <c r="AN159" cm="1">
        <f t="array" ref="AN159">IF(INDEX('Capacity Summary'!$H$139:$BG$238,COLUMN(AM11),ROW(AM11))="x",'Capacity Backing (Hide)2'!AN$145,0)</f>
        <v>0</v>
      </c>
      <c r="AO159" cm="1">
        <f t="array" ref="AO159">IF(INDEX('Capacity Summary'!$H$139:$BG$238,COLUMN(AN11),ROW(AN11))="x",'Capacity Backing (Hide)2'!AO$145,0)</f>
        <v>0</v>
      </c>
      <c r="AP159" cm="1">
        <f t="array" ref="AP159">IF(INDEX('Capacity Summary'!$H$139:$BG$238,COLUMN(AO11),ROW(AO11))="x",'Capacity Backing (Hide)2'!AP$145,0)</f>
        <v>0</v>
      </c>
      <c r="AQ159" cm="1">
        <f t="array" ref="AQ159">IF(INDEX('Capacity Summary'!$H$139:$BG$238,COLUMN(AP11),ROW(AP11))="x",'Capacity Backing (Hide)2'!AQ$145,0)</f>
        <v>0</v>
      </c>
      <c r="AR159" cm="1">
        <f t="array" ref="AR159">IF(INDEX('Capacity Summary'!$H$139:$BG$238,COLUMN(AQ11),ROW(AQ11))="x",'Capacity Backing (Hide)2'!AR$145,0)</f>
        <v>0</v>
      </c>
      <c r="AS159" cm="1">
        <f t="array" ref="AS159">IF(INDEX('Capacity Summary'!$H$139:$BG$238,COLUMN(AR11),ROW(AR11))="x",'Capacity Backing (Hide)2'!AS$145,0)</f>
        <v>0</v>
      </c>
      <c r="AT159" cm="1">
        <f t="array" ref="AT159">IF(INDEX('Capacity Summary'!$H$139:$BG$238,COLUMN(AS11),ROW(AS11))="x",'Capacity Backing (Hide)2'!AT$145,0)</f>
        <v>0</v>
      </c>
      <c r="AU159" cm="1">
        <f t="array" ref="AU159">IF(INDEX('Capacity Summary'!$H$139:$BG$238,COLUMN(AT11),ROW(AT11))="x",'Capacity Backing (Hide)2'!AU$145,0)</f>
        <v>0</v>
      </c>
      <c r="AV159" cm="1">
        <f t="array" ref="AV159">IF(INDEX('Capacity Summary'!$H$139:$BG$238,COLUMN(AU11),ROW(AU11))="x",'Capacity Backing (Hide)2'!AV$145,0)</f>
        <v>0</v>
      </c>
      <c r="AW159" cm="1">
        <f t="array" ref="AW159">IF(INDEX('Capacity Summary'!$H$139:$BG$238,COLUMN(AV11),ROW(AV11))="x",'Capacity Backing (Hide)2'!AW$145,0)</f>
        <v>0</v>
      </c>
      <c r="AX159" cm="1">
        <f t="array" ref="AX159">IF(INDEX('Capacity Summary'!$H$139:$BG$238,COLUMN(AW11),ROW(AW11))="x",'Capacity Backing (Hide)2'!AX$145,0)</f>
        <v>0</v>
      </c>
      <c r="AY159" cm="1">
        <f t="array" ref="AY159">IF(INDEX('Capacity Summary'!$H$139:$BG$238,COLUMN(AX11),ROW(AX11))="x",'Capacity Backing (Hide)2'!AY$145,0)</f>
        <v>0</v>
      </c>
      <c r="AZ159" cm="1">
        <f t="array" ref="AZ159">IF(INDEX('Capacity Summary'!$H$139:$BG$238,COLUMN(AY11),ROW(AY11))="x",'Capacity Backing (Hide)2'!AZ$145,0)</f>
        <v>0</v>
      </c>
      <c r="BA159" cm="1">
        <f t="array" ref="BA159">IF(INDEX('Capacity Summary'!$H$139:$BG$238,COLUMN(AZ11),ROW(AZ11))="x",'Capacity Backing (Hide)2'!BA$145,0)</f>
        <v>0</v>
      </c>
      <c r="BB159" cm="1">
        <f t="array" ref="BB159">IF(INDEX('Capacity Summary'!$H$139:$BG$238,COLUMN(BA11),ROW(BA11))="x",'Capacity Backing (Hide)2'!BB$145,0)</f>
        <v>0</v>
      </c>
      <c r="BC159" cm="1">
        <f t="array" ref="BC159">IF(INDEX('Capacity Summary'!$H$139:$BG$238,COLUMN(BB11),ROW(BB11))="x",'Capacity Backing (Hide)2'!BC$145,0)</f>
        <v>0</v>
      </c>
      <c r="BD159" cm="1">
        <f t="array" ref="BD159">IF(INDEX('Capacity Summary'!$H$139:$BG$238,COLUMN(BC11),ROW(BC11))="x",'Capacity Backing (Hide)2'!BD$145,0)</f>
        <v>0</v>
      </c>
      <c r="BE159" cm="1">
        <f t="array" ref="BE159">IF(INDEX('Capacity Summary'!$H$139:$BG$238,COLUMN(BD11),ROW(BD11))="x",'Capacity Backing (Hide)2'!BE$145,0)</f>
        <v>0</v>
      </c>
      <c r="BF159" cm="1">
        <f t="array" ref="BF159">IF(INDEX('Capacity Summary'!$H$139:$BG$238,COLUMN(BE11),ROW(BE11))="x",'Capacity Backing (Hide)2'!BF$145,0)</f>
        <v>0</v>
      </c>
      <c r="BG159" cm="1">
        <f t="array" ref="BG159">IF(INDEX('Capacity Summary'!$H$139:$BG$238,COLUMN(BF11),ROW(BF11))="x",'Capacity Backing (Hide)2'!BG$145,0)</f>
        <v>0</v>
      </c>
      <c r="BH159" cm="1">
        <f t="array" ref="BH159">IF(INDEX('Capacity Summary'!$H$139:$BG$238,COLUMN(BG11),ROW(BG11))="x",'Capacity Backing (Hide)2'!BH$145,0)</f>
        <v>0</v>
      </c>
      <c r="BI159" cm="1">
        <f t="array" ref="BI159">IF(INDEX('Capacity Summary'!$H$139:$BG$238,COLUMN(BH11),ROW(BH11))="x",'Capacity Backing (Hide)2'!BI$145,0)</f>
        <v>0</v>
      </c>
      <c r="BJ159" cm="1">
        <f t="array" ref="BJ159">IF(INDEX('Capacity Summary'!$H$139:$BG$238,COLUMN(BI11),ROW(BI11))="x",'Capacity Backing (Hide)2'!BJ$145,0)</f>
        <v>0</v>
      </c>
      <c r="BK159" cm="1">
        <f t="array" ref="BK159">IF(INDEX('Capacity Summary'!$H$139:$BG$238,COLUMN(BJ11),ROW(BJ11))="x",'Capacity Backing (Hide)2'!BK$145,0)</f>
        <v>0</v>
      </c>
      <c r="BL159" cm="1">
        <f t="array" ref="BL159">IF(INDEX('Capacity Summary'!$H$139:$BG$238,COLUMN(BK11),ROW(BK11))="x",'Capacity Backing (Hide)2'!BL$145,0)</f>
        <v>0</v>
      </c>
      <c r="BM159" cm="1">
        <f t="array" ref="BM159">IF(INDEX('Capacity Summary'!$H$139:$BG$238,COLUMN(BL11),ROW(BL11))="x",'Capacity Backing (Hide)2'!BM$145,0)</f>
        <v>0</v>
      </c>
      <c r="BN159" cm="1">
        <f t="array" ref="BN159">IF(INDEX('Capacity Summary'!$H$139:$BG$238,COLUMN(BM11),ROW(BM11))="x",'Capacity Backing (Hide)2'!BN$145,0)</f>
        <v>0</v>
      </c>
      <c r="BO159" cm="1">
        <f t="array" ref="BO159">IF(INDEX('Capacity Summary'!$H$139:$BG$238,COLUMN(BN11),ROW(BN11))="x",'Capacity Backing (Hide)2'!BO$145,0)</f>
        <v>0</v>
      </c>
      <c r="BP159" cm="1">
        <f t="array" ref="BP159">IF(INDEX('Capacity Summary'!$H$139:$BG$238,COLUMN(BO11),ROW(BO11))="x",'Capacity Backing (Hide)2'!BP$145,0)</f>
        <v>0</v>
      </c>
      <c r="BQ159" cm="1">
        <f t="array" ref="BQ159">IF(INDEX('Capacity Summary'!$H$139:$BG$238,COLUMN(BP11),ROW(BP11))="x",'Capacity Backing (Hide)2'!BQ$145,0)</f>
        <v>0</v>
      </c>
      <c r="BR159" cm="1">
        <f t="array" ref="BR159">IF(INDEX('Capacity Summary'!$H$139:$BG$238,COLUMN(BQ11),ROW(BQ11))="x",'Capacity Backing (Hide)2'!BR$145,0)</f>
        <v>0</v>
      </c>
      <c r="BS159" cm="1">
        <f t="array" ref="BS159">IF(INDEX('Capacity Summary'!$H$139:$BG$238,COLUMN(BR11),ROW(BR11))="x",'Capacity Backing (Hide)2'!BS$145,0)</f>
        <v>0</v>
      </c>
      <c r="BT159" cm="1">
        <f t="array" ref="BT159">IF(INDEX('Capacity Summary'!$H$139:$BG$238,COLUMN(BS11),ROW(BS11))="x",'Capacity Backing (Hide)2'!BT$145,0)</f>
        <v>0</v>
      </c>
      <c r="BU159" cm="1">
        <f t="array" ref="BU159">IF(INDEX('Capacity Summary'!$H$139:$BG$238,COLUMN(BT11),ROW(BT11))="x",'Capacity Backing (Hide)2'!BU$145,0)</f>
        <v>0</v>
      </c>
      <c r="BV159" cm="1">
        <f t="array" ref="BV159">IF(INDEX('Capacity Summary'!$H$139:$BG$238,COLUMN(BU11),ROW(BU11))="x",'Capacity Backing (Hide)2'!BV$145,0)</f>
        <v>0</v>
      </c>
      <c r="BW159" cm="1">
        <f t="array" ref="BW159">IF(INDEX('Capacity Summary'!$H$139:$BG$238,COLUMN(BV11),ROW(BV11))="x",'Capacity Backing (Hide)2'!BW$145,0)</f>
        <v>0</v>
      </c>
      <c r="BX159" cm="1">
        <f t="array" ref="BX159">IF(INDEX('Capacity Summary'!$H$139:$BG$238,COLUMN(BW11),ROW(BW11))="x",'Capacity Backing (Hide)2'!BX$145,0)</f>
        <v>0</v>
      </c>
      <c r="BY159" cm="1">
        <f t="array" ref="BY159">IF(INDEX('Capacity Summary'!$H$139:$BG$238,COLUMN(BX11),ROW(BX11))="x",'Capacity Backing (Hide)2'!BY$145,0)</f>
        <v>0</v>
      </c>
      <c r="BZ159" cm="1">
        <f t="array" ref="BZ159">IF(INDEX('Capacity Summary'!$H$139:$BG$238,COLUMN(BY11),ROW(BY11))="x",'Capacity Backing (Hide)2'!BZ$145,0)</f>
        <v>0</v>
      </c>
      <c r="CA159" cm="1">
        <f t="array" ref="CA159">IF(INDEX('Capacity Summary'!$H$139:$BG$238,COLUMN(BZ11),ROW(BZ11))="x",'Capacity Backing (Hide)2'!CA$145,0)</f>
        <v>0</v>
      </c>
      <c r="CB159" cm="1">
        <f t="array" ref="CB159">IF(INDEX('Capacity Summary'!$H$139:$BG$238,COLUMN(CA11),ROW(CA11))="x",'Capacity Backing (Hide)2'!CB$145,0)</f>
        <v>0</v>
      </c>
      <c r="CC159" cm="1">
        <f t="array" ref="CC159">IF(INDEX('Capacity Summary'!$H$139:$BG$238,COLUMN(CB11),ROW(CB11))="x",'Capacity Backing (Hide)2'!CC$145,0)</f>
        <v>0</v>
      </c>
      <c r="CD159" cm="1">
        <f t="array" ref="CD159">IF(INDEX('Capacity Summary'!$H$139:$BG$238,COLUMN(CC11),ROW(CC11))="x",'Capacity Backing (Hide)2'!CD$145,0)</f>
        <v>0</v>
      </c>
      <c r="CE159" cm="1">
        <f t="array" ref="CE159">IF(INDEX('Capacity Summary'!$H$139:$BG$238,COLUMN(CD11),ROW(CD11))="x",'Capacity Backing (Hide)2'!CE$145,0)</f>
        <v>0</v>
      </c>
      <c r="CF159" cm="1">
        <f t="array" ref="CF159">IF(INDEX('Capacity Summary'!$H$139:$BG$238,COLUMN(CE11),ROW(CE11))="x",'Capacity Backing (Hide)2'!CF$145,0)</f>
        <v>0</v>
      </c>
      <c r="CG159" cm="1">
        <f t="array" ref="CG159">IF(INDEX('Capacity Summary'!$H$139:$BG$238,COLUMN(CF11),ROW(CF11))="x",'Capacity Backing (Hide)2'!CG$145,0)</f>
        <v>0</v>
      </c>
      <c r="CH159" cm="1">
        <f t="array" ref="CH159">IF(INDEX('Capacity Summary'!$H$139:$BG$238,COLUMN(CG11),ROW(CG11))="x",'Capacity Backing (Hide)2'!CH$145,0)</f>
        <v>0</v>
      </c>
      <c r="CI159" cm="1">
        <f t="array" ref="CI159">IF(INDEX('Capacity Summary'!$H$139:$BG$238,COLUMN(CH11),ROW(CH11))="x",'Capacity Backing (Hide)2'!CI$145,0)</f>
        <v>0</v>
      </c>
      <c r="CJ159" cm="1">
        <f t="array" ref="CJ159">IF(INDEX('Capacity Summary'!$H$139:$BG$238,COLUMN(CI11),ROW(CI11))="x",'Capacity Backing (Hide)2'!CJ$145,0)</f>
        <v>0</v>
      </c>
      <c r="CK159" cm="1">
        <f t="array" ref="CK159">IF(INDEX('Capacity Summary'!$H$139:$BG$238,COLUMN(CJ11),ROW(CJ11))="x",'Capacity Backing (Hide)2'!CK$145,0)</f>
        <v>0</v>
      </c>
      <c r="CL159" cm="1">
        <f t="array" ref="CL159">IF(INDEX('Capacity Summary'!$H$139:$BG$238,COLUMN(CK11),ROW(CK11))="x",'Capacity Backing (Hide)2'!CL$145,0)</f>
        <v>0</v>
      </c>
      <c r="CM159" cm="1">
        <f t="array" ref="CM159">IF(INDEX('Capacity Summary'!$H$139:$BG$238,COLUMN(CL11),ROW(CL11))="x",'Capacity Backing (Hide)2'!CM$145,0)</f>
        <v>0</v>
      </c>
      <c r="CN159" cm="1">
        <f t="array" ref="CN159">IF(INDEX('Capacity Summary'!$H$139:$BG$238,COLUMN(CM11),ROW(CM11))="x",'Capacity Backing (Hide)2'!CN$145,0)</f>
        <v>0</v>
      </c>
      <c r="CO159" cm="1">
        <f t="array" ref="CO159">IF(INDEX('Capacity Summary'!$H$139:$BG$238,COLUMN(CN11),ROW(CN11))="x",'Capacity Backing (Hide)2'!CO$145,0)</f>
        <v>0</v>
      </c>
      <c r="CP159" cm="1">
        <f t="array" ref="CP159">IF(INDEX('Capacity Summary'!$H$139:$BG$238,COLUMN(CO11),ROW(CO11))="x",'Capacity Backing (Hide)2'!CP$145,0)</f>
        <v>0</v>
      </c>
      <c r="CQ159" cm="1">
        <f t="array" ref="CQ159">IF(INDEX('Capacity Summary'!$H$139:$BG$238,COLUMN(CP11),ROW(CP11))="x",'Capacity Backing (Hide)2'!CQ$145,0)</f>
        <v>0</v>
      </c>
      <c r="CR159" cm="1">
        <f t="array" ref="CR159">IF(INDEX('Capacity Summary'!$H$139:$BG$238,COLUMN(CQ11),ROW(CQ11))="x",'Capacity Backing (Hide)2'!CR$145,0)</f>
        <v>0</v>
      </c>
      <c r="CS159" cm="1">
        <f t="array" ref="CS159">IF(INDEX('Capacity Summary'!$H$139:$BG$238,COLUMN(CR11),ROW(CR11))="x",'Capacity Backing (Hide)2'!CS$145,0)</f>
        <v>0</v>
      </c>
      <c r="CT159" cm="1">
        <f t="array" ref="CT159">IF(INDEX('Capacity Summary'!$H$139:$BG$238,COLUMN(CS11),ROW(CS11))="x",'Capacity Backing (Hide)2'!CT$145,0)</f>
        <v>0</v>
      </c>
      <c r="CU159" cm="1">
        <f t="array" ref="CU159">IF(INDEX('Capacity Summary'!$H$139:$BG$238,COLUMN(CT11),ROW(CT11))="x",'Capacity Backing (Hide)2'!CU$145,0)</f>
        <v>0</v>
      </c>
      <c r="CV159" cm="1">
        <f t="array" ref="CV159">IF(INDEX('Capacity Summary'!$H$139:$BG$238,COLUMN(CU11),ROW(CU11))="x",'Capacity Backing (Hide)2'!CV$145,0)</f>
        <v>0</v>
      </c>
      <c r="CW159" cm="1">
        <f t="array" ref="CW159">IF(INDEX('Capacity Summary'!$H$139:$BG$238,COLUMN(CV11),ROW(CV11))="x",'Capacity Backing (Hide)2'!CW$145,0)</f>
        <v>0</v>
      </c>
    </row>
    <row r="160" spans="1:101" x14ac:dyDescent="0.25">
      <c r="A160" s="2">
        <f ca="1">'Required Capacity (Hide)'!E16</f>
        <v>44305</v>
      </c>
      <c r="B160" cm="1">
        <f t="array" ref="B160">IF(INDEX('Capacity Summary'!$H$139:$BG$238,COLUMN(A12),ROW(A12))="x",'Capacity Backing (Hide)2'!B$145,0)</f>
        <v>0</v>
      </c>
      <c r="C160" cm="1">
        <f t="array" ref="C160">IF(INDEX('Capacity Summary'!$H$139:$BG$238,COLUMN(B12),ROW(B12))="x",'Capacity Backing (Hide)2'!C$145,0)</f>
        <v>0</v>
      </c>
      <c r="D160" cm="1">
        <f t="array" ref="D160">IF(INDEX('Capacity Summary'!$H$139:$BG$238,COLUMN(C12),ROW(C12))="x",'Capacity Backing (Hide)2'!D$145,0)</f>
        <v>0</v>
      </c>
      <c r="E160" cm="1">
        <f t="array" ref="E160">IF(INDEX('Capacity Summary'!$H$139:$BG$238,COLUMN(D12),ROW(D12))="x",'Capacity Backing (Hide)2'!E$145,0)</f>
        <v>0</v>
      </c>
      <c r="F160" cm="1">
        <f t="array" ref="F160">IF(INDEX('Capacity Summary'!$H$139:$BG$238,COLUMN(E12),ROW(E12))="x",'Capacity Backing (Hide)2'!F$145,0)</f>
        <v>0</v>
      </c>
      <c r="G160" cm="1">
        <f t="array" ref="G160">IF(INDEX('Capacity Summary'!$H$139:$BG$238,COLUMN(F12),ROW(F12))="x",'Capacity Backing (Hide)2'!G$145,0)</f>
        <v>0</v>
      </c>
      <c r="H160" cm="1">
        <f t="array" ref="H160">IF(INDEX('Capacity Summary'!$H$139:$BG$238,COLUMN(G12),ROW(G12))="x",'Capacity Backing (Hide)2'!H$145,0)</f>
        <v>0</v>
      </c>
      <c r="I160" cm="1">
        <f t="array" ref="I160">IF(INDEX('Capacity Summary'!$H$139:$BG$238,COLUMN(H12),ROW(H12))="x",'Capacity Backing (Hide)2'!I$145,0)</f>
        <v>0</v>
      </c>
      <c r="J160" cm="1">
        <f t="array" ref="J160">IF(INDEX('Capacity Summary'!$H$139:$BG$238,COLUMN(I12),ROW(I12))="x",'Capacity Backing (Hide)2'!J$145,0)</f>
        <v>0</v>
      </c>
      <c r="K160" cm="1">
        <f t="array" ref="K160">IF(INDEX('Capacity Summary'!$H$139:$BG$238,COLUMN(J12),ROW(J12))="x",'Capacity Backing (Hide)2'!K$145,0)</f>
        <v>0</v>
      </c>
      <c r="L160" cm="1">
        <f t="array" ref="L160">IF(INDEX('Capacity Summary'!$H$139:$BG$238,COLUMN(K12),ROW(K12))="x",'Capacity Backing (Hide)2'!L$145,0)</f>
        <v>0</v>
      </c>
      <c r="M160" cm="1">
        <f t="array" ref="M160">IF(INDEX('Capacity Summary'!$H$139:$BG$238,COLUMN(L12),ROW(L12))="x",'Capacity Backing (Hide)2'!M$145,0)</f>
        <v>0</v>
      </c>
      <c r="N160" cm="1">
        <f t="array" ref="N160">IF(INDEX('Capacity Summary'!$H$139:$BG$238,COLUMN(M12),ROW(M12))="x",'Capacity Backing (Hide)2'!N$145,0)</f>
        <v>0</v>
      </c>
      <c r="O160" cm="1">
        <f t="array" ref="O160">IF(INDEX('Capacity Summary'!$H$139:$BG$238,COLUMN(N12),ROW(N12))="x",'Capacity Backing (Hide)2'!O$145,0)</f>
        <v>0</v>
      </c>
      <c r="P160" cm="1">
        <f t="array" ref="P160">IF(INDEX('Capacity Summary'!$H$139:$BG$238,COLUMN(O12),ROW(O12))="x",'Capacity Backing (Hide)2'!P$145,0)</f>
        <v>0</v>
      </c>
      <c r="Q160" cm="1">
        <f t="array" ref="Q160">IF(INDEX('Capacity Summary'!$H$139:$BG$238,COLUMN(P12),ROW(P12))="x",'Capacity Backing (Hide)2'!Q$145,0)</f>
        <v>0</v>
      </c>
      <c r="R160" cm="1">
        <f t="array" ref="R160">IF(INDEX('Capacity Summary'!$H$139:$BG$238,COLUMN(Q12),ROW(Q12))="x",'Capacity Backing (Hide)2'!R$145,0)</f>
        <v>0</v>
      </c>
      <c r="S160" cm="1">
        <f t="array" ref="S160">IF(INDEX('Capacity Summary'!$H$139:$BG$238,COLUMN(R12),ROW(R12))="x",'Capacity Backing (Hide)2'!S$145,0)</f>
        <v>0</v>
      </c>
      <c r="T160" cm="1">
        <f t="array" ref="T160">IF(INDEX('Capacity Summary'!$H$139:$BG$238,COLUMN(S12),ROW(S12))="x",'Capacity Backing (Hide)2'!T$145,0)</f>
        <v>0</v>
      </c>
      <c r="U160" cm="1">
        <f t="array" ref="U160">IF(INDEX('Capacity Summary'!$H$139:$BG$238,COLUMN(T12),ROW(T12))="x",'Capacity Backing (Hide)2'!U$145,0)</f>
        <v>0</v>
      </c>
      <c r="V160" cm="1">
        <f t="array" ref="V160">IF(INDEX('Capacity Summary'!$H$139:$BG$238,COLUMN(U12),ROW(U12))="x",'Capacity Backing (Hide)2'!V$145,0)</f>
        <v>0</v>
      </c>
      <c r="W160" cm="1">
        <f t="array" ref="W160">IF(INDEX('Capacity Summary'!$H$139:$BG$238,COLUMN(V12),ROW(V12))="x",'Capacity Backing (Hide)2'!W$145,0)</f>
        <v>0</v>
      </c>
      <c r="X160" cm="1">
        <f t="array" ref="X160">IF(INDEX('Capacity Summary'!$H$139:$BG$238,COLUMN(W12),ROW(W12))="x",'Capacity Backing (Hide)2'!X$145,0)</f>
        <v>0</v>
      </c>
      <c r="Y160" cm="1">
        <f t="array" ref="Y160">IF(INDEX('Capacity Summary'!$H$139:$BG$238,COLUMN(X12),ROW(X12))="x",'Capacity Backing (Hide)2'!Y$145,0)</f>
        <v>0</v>
      </c>
      <c r="Z160" cm="1">
        <f t="array" ref="Z160">IF(INDEX('Capacity Summary'!$H$139:$BG$238,COLUMN(Y12),ROW(Y12))="x",'Capacity Backing (Hide)2'!Z$145,0)</f>
        <v>0</v>
      </c>
      <c r="AA160" cm="1">
        <f t="array" ref="AA160">IF(INDEX('Capacity Summary'!$H$139:$BG$238,COLUMN(Z12),ROW(Z12))="x",'Capacity Backing (Hide)2'!AA$145,0)</f>
        <v>0</v>
      </c>
      <c r="AB160" cm="1">
        <f t="array" ref="AB160">IF(INDEX('Capacity Summary'!$H$139:$BG$238,COLUMN(AA12),ROW(AA12))="x",'Capacity Backing (Hide)2'!AB$145,0)</f>
        <v>0</v>
      </c>
      <c r="AC160" cm="1">
        <f t="array" ref="AC160">IF(INDEX('Capacity Summary'!$H$139:$BG$238,COLUMN(AB12),ROW(AB12))="x",'Capacity Backing (Hide)2'!AC$145,0)</f>
        <v>0</v>
      </c>
      <c r="AD160" cm="1">
        <f t="array" ref="AD160">IF(INDEX('Capacity Summary'!$H$139:$BG$238,COLUMN(AC12),ROW(AC12))="x",'Capacity Backing (Hide)2'!AD$145,0)</f>
        <v>0</v>
      </c>
      <c r="AE160" cm="1">
        <f t="array" ref="AE160">IF(INDEX('Capacity Summary'!$H$139:$BG$238,COLUMN(AD12),ROW(AD12))="x",'Capacity Backing (Hide)2'!AE$145,0)</f>
        <v>0</v>
      </c>
      <c r="AF160" cm="1">
        <f t="array" ref="AF160">IF(INDEX('Capacity Summary'!$H$139:$BG$238,COLUMN(AE12),ROW(AE12))="x",'Capacity Backing (Hide)2'!AF$145,0)</f>
        <v>0</v>
      </c>
      <c r="AG160" cm="1">
        <f t="array" ref="AG160">IF(INDEX('Capacity Summary'!$H$139:$BG$238,COLUMN(AF12),ROW(AF12))="x",'Capacity Backing (Hide)2'!AG$145,0)</f>
        <v>0</v>
      </c>
      <c r="AH160" cm="1">
        <f t="array" ref="AH160">IF(INDEX('Capacity Summary'!$H$139:$BG$238,COLUMN(AG12),ROW(AG12))="x",'Capacity Backing (Hide)2'!AH$145,0)</f>
        <v>0</v>
      </c>
      <c r="AI160" cm="1">
        <f t="array" ref="AI160">IF(INDEX('Capacity Summary'!$H$139:$BG$238,COLUMN(AH12),ROW(AH12))="x",'Capacity Backing (Hide)2'!AI$145,0)</f>
        <v>0</v>
      </c>
      <c r="AJ160" cm="1">
        <f t="array" ref="AJ160">IF(INDEX('Capacity Summary'!$H$139:$BG$238,COLUMN(AI12),ROW(AI12))="x",'Capacity Backing (Hide)2'!AJ$145,0)</f>
        <v>0</v>
      </c>
      <c r="AK160" cm="1">
        <f t="array" ref="AK160">IF(INDEX('Capacity Summary'!$H$139:$BG$238,COLUMN(AJ12),ROW(AJ12))="x",'Capacity Backing (Hide)2'!AK$145,0)</f>
        <v>0</v>
      </c>
      <c r="AL160" cm="1">
        <f t="array" ref="AL160">IF(INDEX('Capacity Summary'!$H$139:$BG$238,COLUMN(AK12),ROW(AK12))="x",'Capacity Backing (Hide)2'!AL$145,0)</f>
        <v>0</v>
      </c>
      <c r="AM160" cm="1">
        <f t="array" ref="AM160">IF(INDEX('Capacity Summary'!$H$139:$BG$238,COLUMN(AL12),ROW(AL12))="x",'Capacity Backing (Hide)2'!AM$145,0)</f>
        <v>0</v>
      </c>
      <c r="AN160" cm="1">
        <f t="array" ref="AN160">IF(INDEX('Capacity Summary'!$H$139:$BG$238,COLUMN(AM12),ROW(AM12))="x",'Capacity Backing (Hide)2'!AN$145,0)</f>
        <v>0</v>
      </c>
      <c r="AO160" cm="1">
        <f t="array" ref="AO160">IF(INDEX('Capacity Summary'!$H$139:$BG$238,COLUMN(AN12),ROW(AN12))="x",'Capacity Backing (Hide)2'!AO$145,0)</f>
        <v>0</v>
      </c>
      <c r="AP160" cm="1">
        <f t="array" ref="AP160">IF(INDEX('Capacity Summary'!$H$139:$BG$238,COLUMN(AO12),ROW(AO12))="x",'Capacity Backing (Hide)2'!AP$145,0)</f>
        <v>0</v>
      </c>
      <c r="AQ160" cm="1">
        <f t="array" ref="AQ160">IF(INDEX('Capacity Summary'!$H$139:$BG$238,COLUMN(AP12),ROW(AP12))="x",'Capacity Backing (Hide)2'!AQ$145,0)</f>
        <v>0</v>
      </c>
      <c r="AR160" cm="1">
        <f t="array" ref="AR160">IF(INDEX('Capacity Summary'!$H$139:$BG$238,COLUMN(AQ12),ROW(AQ12))="x",'Capacity Backing (Hide)2'!AR$145,0)</f>
        <v>0</v>
      </c>
      <c r="AS160" cm="1">
        <f t="array" ref="AS160">IF(INDEX('Capacity Summary'!$H$139:$BG$238,COLUMN(AR12),ROW(AR12))="x",'Capacity Backing (Hide)2'!AS$145,0)</f>
        <v>0</v>
      </c>
      <c r="AT160" cm="1">
        <f t="array" ref="AT160">IF(INDEX('Capacity Summary'!$H$139:$BG$238,COLUMN(AS12),ROW(AS12))="x",'Capacity Backing (Hide)2'!AT$145,0)</f>
        <v>0</v>
      </c>
      <c r="AU160" cm="1">
        <f t="array" ref="AU160">IF(INDEX('Capacity Summary'!$H$139:$BG$238,COLUMN(AT12),ROW(AT12))="x",'Capacity Backing (Hide)2'!AU$145,0)</f>
        <v>0</v>
      </c>
      <c r="AV160" cm="1">
        <f t="array" ref="AV160">IF(INDEX('Capacity Summary'!$H$139:$BG$238,COLUMN(AU12),ROW(AU12))="x",'Capacity Backing (Hide)2'!AV$145,0)</f>
        <v>0</v>
      </c>
      <c r="AW160" cm="1">
        <f t="array" ref="AW160">IF(INDEX('Capacity Summary'!$H$139:$BG$238,COLUMN(AV12),ROW(AV12))="x",'Capacity Backing (Hide)2'!AW$145,0)</f>
        <v>0</v>
      </c>
      <c r="AX160" cm="1">
        <f t="array" ref="AX160">IF(INDEX('Capacity Summary'!$H$139:$BG$238,COLUMN(AW12),ROW(AW12))="x",'Capacity Backing (Hide)2'!AX$145,0)</f>
        <v>0</v>
      </c>
      <c r="AY160" cm="1">
        <f t="array" ref="AY160">IF(INDEX('Capacity Summary'!$H$139:$BG$238,COLUMN(AX12),ROW(AX12))="x",'Capacity Backing (Hide)2'!AY$145,0)</f>
        <v>0</v>
      </c>
      <c r="AZ160" cm="1">
        <f t="array" ref="AZ160">IF(INDEX('Capacity Summary'!$H$139:$BG$238,COLUMN(AY12),ROW(AY12))="x",'Capacity Backing (Hide)2'!AZ$145,0)</f>
        <v>0</v>
      </c>
      <c r="BA160" cm="1">
        <f t="array" ref="BA160">IF(INDEX('Capacity Summary'!$H$139:$BG$238,COLUMN(AZ12),ROW(AZ12))="x",'Capacity Backing (Hide)2'!BA$145,0)</f>
        <v>0</v>
      </c>
      <c r="BB160" cm="1">
        <f t="array" ref="BB160">IF(INDEX('Capacity Summary'!$H$139:$BG$238,COLUMN(BA12),ROW(BA12))="x",'Capacity Backing (Hide)2'!BB$145,0)</f>
        <v>0</v>
      </c>
      <c r="BC160" cm="1">
        <f t="array" ref="BC160">IF(INDEX('Capacity Summary'!$H$139:$BG$238,COLUMN(BB12),ROW(BB12))="x",'Capacity Backing (Hide)2'!BC$145,0)</f>
        <v>0</v>
      </c>
      <c r="BD160" cm="1">
        <f t="array" ref="BD160">IF(INDEX('Capacity Summary'!$H$139:$BG$238,COLUMN(BC12),ROW(BC12))="x",'Capacity Backing (Hide)2'!BD$145,0)</f>
        <v>0</v>
      </c>
      <c r="BE160" cm="1">
        <f t="array" ref="BE160">IF(INDEX('Capacity Summary'!$H$139:$BG$238,COLUMN(BD12),ROW(BD12))="x",'Capacity Backing (Hide)2'!BE$145,0)</f>
        <v>0</v>
      </c>
      <c r="BF160" cm="1">
        <f t="array" ref="BF160">IF(INDEX('Capacity Summary'!$H$139:$BG$238,COLUMN(BE12),ROW(BE12))="x",'Capacity Backing (Hide)2'!BF$145,0)</f>
        <v>0</v>
      </c>
      <c r="BG160" cm="1">
        <f t="array" ref="BG160">IF(INDEX('Capacity Summary'!$H$139:$BG$238,COLUMN(BF12),ROW(BF12))="x",'Capacity Backing (Hide)2'!BG$145,0)</f>
        <v>0</v>
      </c>
      <c r="BH160" cm="1">
        <f t="array" ref="BH160">IF(INDEX('Capacity Summary'!$H$139:$BG$238,COLUMN(BG12),ROW(BG12))="x",'Capacity Backing (Hide)2'!BH$145,0)</f>
        <v>0</v>
      </c>
      <c r="BI160" cm="1">
        <f t="array" ref="BI160">IF(INDEX('Capacity Summary'!$H$139:$BG$238,COLUMN(BH12),ROW(BH12))="x",'Capacity Backing (Hide)2'!BI$145,0)</f>
        <v>0</v>
      </c>
      <c r="BJ160" cm="1">
        <f t="array" ref="BJ160">IF(INDEX('Capacity Summary'!$H$139:$BG$238,COLUMN(BI12),ROW(BI12))="x",'Capacity Backing (Hide)2'!BJ$145,0)</f>
        <v>0</v>
      </c>
      <c r="BK160" cm="1">
        <f t="array" ref="BK160">IF(INDEX('Capacity Summary'!$H$139:$BG$238,COLUMN(BJ12),ROW(BJ12))="x",'Capacity Backing (Hide)2'!BK$145,0)</f>
        <v>0</v>
      </c>
      <c r="BL160" cm="1">
        <f t="array" ref="BL160">IF(INDEX('Capacity Summary'!$H$139:$BG$238,COLUMN(BK12),ROW(BK12))="x",'Capacity Backing (Hide)2'!BL$145,0)</f>
        <v>0</v>
      </c>
      <c r="BM160" cm="1">
        <f t="array" ref="BM160">IF(INDEX('Capacity Summary'!$H$139:$BG$238,COLUMN(BL12),ROW(BL12))="x",'Capacity Backing (Hide)2'!BM$145,0)</f>
        <v>0</v>
      </c>
      <c r="BN160" cm="1">
        <f t="array" ref="BN160">IF(INDEX('Capacity Summary'!$H$139:$BG$238,COLUMN(BM12),ROW(BM12))="x",'Capacity Backing (Hide)2'!BN$145,0)</f>
        <v>0</v>
      </c>
      <c r="BO160" cm="1">
        <f t="array" ref="BO160">IF(INDEX('Capacity Summary'!$H$139:$BG$238,COLUMN(BN12),ROW(BN12))="x",'Capacity Backing (Hide)2'!BO$145,0)</f>
        <v>0</v>
      </c>
      <c r="BP160" cm="1">
        <f t="array" ref="BP160">IF(INDEX('Capacity Summary'!$H$139:$BG$238,COLUMN(BO12),ROW(BO12))="x",'Capacity Backing (Hide)2'!BP$145,0)</f>
        <v>0</v>
      </c>
      <c r="BQ160" cm="1">
        <f t="array" ref="BQ160">IF(INDEX('Capacity Summary'!$H$139:$BG$238,COLUMN(BP12),ROW(BP12))="x",'Capacity Backing (Hide)2'!BQ$145,0)</f>
        <v>0</v>
      </c>
      <c r="BR160" cm="1">
        <f t="array" ref="BR160">IF(INDEX('Capacity Summary'!$H$139:$BG$238,COLUMN(BQ12),ROW(BQ12))="x",'Capacity Backing (Hide)2'!BR$145,0)</f>
        <v>0</v>
      </c>
      <c r="BS160" cm="1">
        <f t="array" ref="BS160">IF(INDEX('Capacity Summary'!$H$139:$BG$238,COLUMN(BR12),ROW(BR12))="x",'Capacity Backing (Hide)2'!BS$145,0)</f>
        <v>0</v>
      </c>
      <c r="BT160" cm="1">
        <f t="array" ref="BT160">IF(INDEX('Capacity Summary'!$H$139:$BG$238,COLUMN(BS12),ROW(BS12))="x",'Capacity Backing (Hide)2'!BT$145,0)</f>
        <v>0</v>
      </c>
      <c r="BU160" cm="1">
        <f t="array" ref="BU160">IF(INDEX('Capacity Summary'!$H$139:$BG$238,COLUMN(BT12),ROW(BT12))="x",'Capacity Backing (Hide)2'!BU$145,0)</f>
        <v>0</v>
      </c>
      <c r="BV160" cm="1">
        <f t="array" ref="BV160">IF(INDEX('Capacity Summary'!$H$139:$BG$238,COLUMN(BU12),ROW(BU12))="x",'Capacity Backing (Hide)2'!BV$145,0)</f>
        <v>0</v>
      </c>
      <c r="BW160" cm="1">
        <f t="array" ref="BW160">IF(INDEX('Capacity Summary'!$H$139:$BG$238,COLUMN(BV12),ROW(BV12))="x",'Capacity Backing (Hide)2'!BW$145,0)</f>
        <v>0</v>
      </c>
      <c r="BX160" cm="1">
        <f t="array" ref="BX160">IF(INDEX('Capacity Summary'!$H$139:$BG$238,COLUMN(BW12),ROW(BW12))="x",'Capacity Backing (Hide)2'!BX$145,0)</f>
        <v>0</v>
      </c>
      <c r="BY160" cm="1">
        <f t="array" ref="BY160">IF(INDEX('Capacity Summary'!$H$139:$BG$238,COLUMN(BX12),ROW(BX12))="x",'Capacity Backing (Hide)2'!BY$145,0)</f>
        <v>0</v>
      </c>
      <c r="BZ160" cm="1">
        <f t="array" ref="BZ160">IF(INDEX('Capacity Summary'!$H$139:$BG$238,COLUMN(BY12),ROW(BY12))="x",'Capacity Backing (Hide)2'!BZ$145,0)</f>
        <v>0</v>
      </c>
      <c r="CA160" cm="1">
        <f t="array" ref="CA160">IF(INDEX('Capacity Summary'!$H$139:$BG$238,COLUMN(BZ12),ROW(BZ12))="x",'Capacity Backing (Hide)2'!CA$145,0)</f>
        <v>0</v>
      </c>
      <c r="CB160" cm="1">
        <f t="array" ref="CB160">IF(INDEX('Capacity Summary'!$H$139:$BG$238,COLUMN(CA12),ROW(CA12))="x",'Capacity Backing (Hide)2'!CB$145,0)</f>
        <v>0</v>
      </c>
      <c r="CC160" cm="1">
        <f t="array" ref="CC160">IF(INDEX('Capacity Summary'!$H$139:$BG$238,COLUMN(CB12),ROW(CB12))="x",'Capacity Backing (Hide)2'!CC$145,0)</f>
        <v>0</v>
      </c>
      <c r="CD160" cm="1">
        <f t="array" ref="CD160">IF(INDEX('Capacity Summary'!$H$139:$BG$238,COLUMN(CC12),ROW(CC12))="x",'Capacity Backing (Hide)2'!CD$145,0)</f>
        <v>0</v>
      </c>
      <c r="CE160" cm="1">
        <f t="array" ref="CE160">IF(INDEX('Capacity Summary'!$H$139:$BG$238,COLUMN(CD12),ROW(CD12))="x",'Capacity Backing (Hide)2'!CE$145,0)</f>
        <v>0</v>
      </c>
      <c r="CF160" cm="1">
        <f t="array" ref="CF160">IF(INDEX('Capacity Summary'!$H$139:$BG$238,COLUMN(CE12),ROW(CE12))="x",'Capacity Backing (Hide)2'!CF$145,0)</f>
        <v>0</v>
      </c>
      <c r="CG160" cm="1">
        <f t="array" ref="CG160">IF(INDEX('Capacity Summary'!$H$139:$BG$238,COLUMN(CF12),ROW(CF12))="x",'Capacity Backing (Hide)2'!CG$145,0)</f>
        <v>0</v>
      </c>
      <c r="CH160" cm="1">
        <f t="array" ref="CH160">IF(INDEX('Capacity Summary'!$H$139:$BG$238,COLUMN(CG12),ROW(CG12))="x",'Capacity Backing (Hide)2'!CH$145,0)</f>
        <v>0</v>
      </c>
      <c r="CI160" cm="1">
        <f t="array" ref="CI160">IF(INDEX('Capacity Summary'!$H$139:$BG$238,COLUMN(CH12),ROW(CH12))="x",'Capacity Backing (Hide)2'!CI$145,0)</f>
        <v>0</v>
      </c>
      <c r="CJ160" cm="1">
        <f t="array" ref="CJ160">IF(INDEX('Capacity Summary'!$H$139:$BG$238,COLUMN(CI12),ROW(CI12))="x",'Capacity Backing (Hide)2'!CJ$145,0)</f>
        <v>0</v>
      </c>
      <c r="CK160" cm="1">
        <f t="array" ref="CK160">IF(INDEX('Capacity Summary'!$H$139:$BG$238,COLUMN(CJ12),ROW(CJ12))="x",'Capacity Backing (Hide)2'!CK$145,0)</f>
        <v>0</v>
      </c>
      <c r="CL160" cm="1">
        <f t="array" ref="CL160">IF(INDEX('Capacity Summary'!$H$139:$BG$238,COLUMN(CK12),ROW(CK12))="x",'Capacity Backing (Hide)2'!CL$145,0)</f>
        <v>0</v>
      </c>
      <c r="CM160" cm="1">
        <f t="array" ref="CM160">IF(INDEX('Capacity Summary'!$H$139:$BG$238,COLUMN(CL12),ROW(CL12))="x",'Capacity Backing (Hide)2'!CM$145,0)</f>
        <v>0</v>
      </c>
      <c r="CN160" cm="1">
        <f t="array" ref="CN160">IF(INDEX('Capacity Summary'!$H$139:$BG$238,COLUMN(CM12),ROW(CM12))="x",'Capacity Backing (Hide)2'!CN$145,0)</f>
        <v>0</v>
      </c>
      <c r="CO160" cm="1">
        <f t="array" ref="CO160">IF(INDEX('Capacity Summary'!$H$139:$BG$238,COLUMN(CN12),ROW(CN12))="x",'Capacity Backing (Hide)2'!CO$145,0)</f>
        <v>0</v>
      </c>
      <c r="CP160" cm="1">
        <f t="array" ref="CP160">IF(INDEX('Capacity Summary'!$H$139:$BG$238,COLUMN(CO12),ROW(CO12))="x",'Capacity Backing (Hide)2'!CP$145,0)</f>
        <v>0</v>
      </c>
      <c r="CQ160" cm="1">
        <f t="array" ref="CQ160">IF(INDEX('Capacity Summary'!$H$139:$BG$238,COLUMN(CP12),ROW(CP12))="x",'Capacity Backing (Hide)2'!CQ$145,0)</f>
        <v>0</v>
      </c>
      <c r="CR160" cm="1">
        <f t="array" ref="CR160">IF(INDEX('Capacity Summary'!$H$139:$BG$238,COLUMN(CQ12),ROW(CQ12))="x",'Capacity Backing (Hide)2'!CR$145,0)</f>
        <v>0</v>
      </c>
      <c r="CS160" cm="1">
        <f t="array" ref="CS160">IF(INDEX('Capacity Summary'!$H$139:$BG$238,COLUMN(CR12),ROW(CR12))="x",'Capacity Backing (Hide)2'!CS$145,0)</f>
        <v>0</v>
      </c>
      <c r="CT160" cm="1">
        <f t="array" ref="CT160">IF(INDEX('Capacity Summary'!$H$139:$BG$238,COLUMN(CS12),ROW(CS12))="x",'Capacity Backing (Hide)2'!CT$145,0)</f>
        <v>0</v>
      </c>
      <c r="CU160" cm="1">
        <f t="array" ref="CU160">IF(INDEX('Capacity Summary'!$H$139:$BG$238,COLUMN(CT12),ROW(CT12))="x",'Capacity Backing (Hide)2'!CU$145,0)</f>
        <v>0</v>
      </c>
      <c r="CV160" cm="1">
        <f t="array" ref="CV160">IF(INDEX('Capacity Summary'!$H$139:$BG$238,COLUMN(CU12),ROW(CU12))="x",'Capacity Backing (Hide)2'!CV$145,0)</f>
        <v>0</v>
      </c>
      <c r="CW160" cm="1">
        <f t="array" ref="CW160">IF(INDEX('Capacity Summary'!$H$139:$BG$238,COLUMN(CV12),ROW(CV12))="x",'Capacity Backing (Hide)2'!CW$145,0)</f>
        <v>0</v>
      </c>
    </row>
    <row r="161" spans="1:101" x14ac:dyDescent="0.25">
      <c r="A161" s="2">
        <f ca="1">'Required Capacity (Hide)'!E17</f>
        <v>44312</v>
      </c>
      <c r="B161" cm="1">
        <f t="array" ref="B161">IF(INDEX('Capacity Summary'!$H$139:$BG$238,COLUMN(A13),ROW(A13))="x",'Capacity Backing (Hide)2'!B$145,0)</f>
        <v>0</v>
      </c>
      <c r="C161" cm="1">
        <f t="array" ref="C161">IF(INDEX('Capacity Summary'!$H$139:$BG$238,COLUMN(B13),ROW(B13))="x",'Capacity Backing (Hide)2'!C$145,0)</f>
        <v>0</v>
      </c>
      <c r="D161" cm="1">
        <f t="array" ref="D161">IF(INDEX('Capacity Summary'!$H$139:$BG$238,COLUMN(C13),ROW(C13))="x",'Capacity Backing (Hide)2'!D$145,0)</f>
        <v>0</v>
      </c>
      <c r="E161" cm="1">
        <f t="array" ref="E161">IF(INDEX('Capacity Summary'!$H$139:$BG$238,COLUMN(D13),ROW(D13))="x",'Capacity Backing (Hide)2'!E$145,0)</f>
        <v>0</v>
      </c>
      <c r="F161" cm="1">
        <f t="array" ref="F161">IF(INDEX('Capacity Summary'!$H$139:$BG$238,COLUMN(E13),ROW(E13))="x",'Capacity Backing (Hide)2'!F$145,0)</f>
        <v>0</v>
      </c>
      <c r="G161" cm="1">
        <f t="array" ref="G161">IF(INDEX('Capacity Summary'!$H$139:$BG$238,COLUMN(F13),ROW(F13))="x",'Capacity Backing (Hide)2'!G$145,0)</f>
        <v>0</v>
      </c>
      <c r="H161" cm="1">
        <f t="array" ref="H161">IF(INDEX('Capacity Summary'!$H$139:$BG$238,COLUMN(G13),ROW(G13))="x",'Capacity Backing (Hide)2'!H$145,0)</f>
        <v>0</v>
      </c>
      <c r="I161" cm="1">
        <f t="array" ref="I161">IF(INDEX('Capacity Summary'!$H$139:$BG$238,COLUMN(H13),ROW(H13))="x",'Capacity Backing (Hide)2'!I$145,0)</f>
        <v>0</v>
      </c>
      <c r="J161" cm="1">
        <f t="array" ref="J161">IF(INDEX('Capacity Summary'!$H$139:$BG$238,COLUMN(I13),ROW(I13))="x",'Capacity Backing (Hide)2'!J$145,0)</f>
        <v>0</v>
      </c>
      <c r="K161" cm="1">
        <f t="array" ref="K161">IF(INDEX('Capacity Summary'!$H$139:$BG$238,COLUMN(J13),ROW(J13))="x",'Capacity Backing (Hide)2'!K$145,0)</f>
        <v>0</v>
      </c>
      <c r="L161" cm="1">
        <f t="array" ref="L161">IF(INDEX('Capacity Summary'!$H$139:$BG$238,COLUMN(K13),ROW(K13))="x",'Capacity Backing (Hide)2'!L$145,0)</f>
        <v>0</v>
      </c>
      <c r="M161" cm="1">
        <f t="array" ref="M161">IF(INDEX('Capacity Summary'!$H$139:$BG$238,COLUMN(L13),ROW(L13))="x",'Capacity Backing (Hide)2'!M$145,0)</f>
        <v>0</v>
      </c>
      <c r="N161" cm="1">
        <f t="array" ref="N161">IF(INDEX('Capacity Summary'!$H$139:$BG$238,COLUMN(M13),ROW(M13))="x",'Capacity Backing (Hide)2'!N$145,0)</f>
        <v>0</v>
      </c>
      <c r="O161" cm="1">
        <f t="array" ref="O161">IF(INDEX('Capacity Summary'!$H$139:$BG$238,COLUMN(N13),ROW(N13))="x",'Capacity Backing (Hide)2'!O$145,0)</f>
        <v>0</v>
      </c>
      <c r="P161" cm="1">
        <f t="array" ref="P161">IF(INDEX('Capacity Summary'!$H$139:$BG$238,COLUMN(O13),ROW(O13))="x",'Capacity Backing (Hide)2'!P$145,0)</f>
        <v>0</v>
      </c>
      <c r="Q161" cm="1">
        <f t="array" ref="Q161">IF(INDEX('Capacity Summary'!$H$139:$BG$238,COLUMN(P13),ROW(P13))="x",'Capacity Backing (Hide)2'!Q$145,0)</f>
        <v>0</v>
      </c>
      <c r="R161" cm="1">
        <f t="array" ref="R161">IF(INDEX('Capacity Summary'!$H$139:$BG$238,COLUMN(Q13),ROW(Q13))="x",'Capacity Backing (Hide)2'!R$145,0)</f>
        <v>0</v>
      </c>
      <c r="S161" cm="1">
        <f t="array" ref="S161">IF(INDEX('Capacity Summary'!$H$139:$BG$238,COLUMN(R13),ROW(R13))="x",'Capacity Backing (Hide)2'!S$145,0)</f>
        <v>0</v>
      </c>
      <c r="T161" cm="1">
        <f t="array" ref="T161">IF(INDEX('Capacity Summary'!$H$139:$BG$238,COLUMN(S13),ROW(S13))="x",'Capacity Backing (Hide)2'!T$145,0)</f>
        <v>0</v>
      </c>
      <c r="U161" cm="1">
        <f t="array" ref="U161">IF(INDEX('Capacity Summary'!$H$139:$BG$238,COLUMN(T13),ROW(T13))="x",'Capacity Backing (Hide)2'!U$145,0)</f>
        <v>0</v>
      </c>
      <c r="V161" cm="1">
        <f t="array" ref="V161">IF(INDEX('Capacity Summary'!$H$139:$BG$238,COLUMN(U13),ROW(U13))="x",'Capacity Backing (Hide)2'!V$145,0)</f>
        <v>0</v>
      </c>
      <c r="W161" cm="1">
        <f t="array" ref="W161">IF(INDEX('Capacity Summary'!$H$139:$BG$238,COLUMN(V13),ROW(V13))="x",'Capacity Backing (Hide)2'!W$145,0)</f>
        <v>0</v>
      </c>
      <c r="X161" cm="1">
        <f t="array" ref="X161">IF(INDEX('Capacity Summary'!$H$139:$BG$238,COLUMN(W13),ROW(W13))="x",'Capacity Backing (Hide)2'!X$145,0)</f>
        <v>0</v>
      </c>
      <c r="Y161" cm="1">
        <f t="array" ref="Y161">IF(INDEX('Capacity Summary'!$H$139:$BG$238,COLUMN(X13),ROW(X13))="x",'Capacity Backing (Hide)2'!Y$145,0)</f>
        <v>0</v>
      </c>
      <c r="Z161" cm="1">
        <f t="array" ref="Z161">IF(INDEX('Capacity Summary'!$H$139:$BG$238,COLUMN(Y13),ROW(Y13))="x",'Capacity Backing (Hide)2'!Z$145,0)</f>
        <v>0</v>
      </c>
      <c r="AA161" cm="1">
        <f t="array" ref="AA161">IF(INDEX('Capacity Summary'!$H$139:$BG$238,COLUMN(Z13),ROW(Z13))="x",'Capacity Backing (Hide)2'!AA$145,0)</f>
        <v>0</v>
      </c>
      <c r="AB161" cm="1">
        <f t="array" ref="AB161">IF(INDEX('Capacity Summary'!$H$139:$BG$238,COLUMN(AA13),ROW(AA13))="x",'Capacity Backing (Hide)2'!AB$145,0)</f>
        <v>0</v>
      </c>
      <c r="AC161" cm="1">
        <f t="array" ref="AC161">IF(INDEX('Capacity Summary'!$H$139:$BG$238,COLUMN(AB13),ROW(AB13))="x",'Capacity Backing (Hide)2'!AC$145,0)</f>
        <v>0</v>
      </c>
      <c r="AD161" cm="1">
        <f t="array" ref="AD161">IF(INDEX('Capacity Summary'!$H$139:$BG$238,COLUMN(AC13),ROW(AC13))="x",'Capacity Backing (Hide)2'!AD$145,0)</f>
        <v>0</v>
      </c>
      <c r="AE161" cm="1">
        <f t="array" ref="AE161">IF(INDEX('Capacity Summary'!$H$139:$BG$238,COLUMN(AD13),ROW(AD13))="x",'Capacity Backing (Hide)2'!AE$145,0)</f>
        <v>0</v>
      </c>
      <c r="AF161" cm="1">
        <f t="array" ref="AF161">IF(INDEX('Capacity Summary'!$H$139:$BG$238,COLUMN(AE13),ROW(AE13))="x",'Capacity Backing (Hide)2'!AF$145,0)</f>
        <v>0</v>
      </c>
      <c r="AG161" cm="1">
        <f t="array" ref="AG161">IF(INDEX('Capacity Summary'!$H$139:$BG$238,COLUMN(AF13),ROW(AF13))="x",'Capacity Backing (Hide)2'!AG$145,0)</f>
        <v>0</v>
      </c>
      <c r="AH161" cm="1">
        <f t="array" ref="AH161">IF(INDEX('Capacity Summary'!$H$139:$BG$238,COLUMN(AG13),ROW(AG13))="x",'Capacity Backing (Hide)2'!AH$145,0)</f>
        <v>0</v>
      </c>
      <c r="AI161" cm="1">
        <f t="array" ref="AI161">IF(INDEX('Capacity Summary'!$H$139:$BG$238,COLUMN(AH13),ROW(AH13))="x",'Capacity Backing (Hide)2'!AI$145,0)</f>
        <v>0</v>
      </c>
      <c r="AJ161" cm="1">
        <f t="array" ref="AJ161">IF(INDEX('Capacity Summary'!$H$139:$BG$238,COLUMN(AI13),ROW(AI13))="x",'Capacity Backing (Hide)2'!AJ$145,0)</f>
        <v>0</v>
      </c>
      <c r="AK161" cm="1">
        <f t="array" ref="AK161">IF(INDEX('Capacity Summary'!$H$139:$BG$238,COLUMN(AJ13),ROW(AJ13))="x",'Capacity Backing (Hide)2'!AK$145,0)</f>
        <v>0</v>
      </c>
      <c r="AL161" cm="1">
        <f t="array" ref="AL161">IF(INDEX('Capacity Summary'!$H$139:$BG$238,COLUMN(AK13),ROW(AK13))="x",'Capacity Backing (Hide)2'!AL$145,0)</f>
        <v>0</v>
      </c>
      <c r="AM161" cm="1">
        <f t="array" ref="AM161">IF(INDEX('Capacity Summary'!$H$139:$BG$238,COLUMN(AL13),ROW(AL13))="x",'Capacity Backing (Hide)2'!AM$145,0)</f>
        <v>0</v>
      </c>
      <c r="AN161" cm="1">
        <f t="array" ref="AN161">IF(INDEX('Capacity Summary'!$H$139:$BG$238,COLUMN(AM13),ROW(AM13))="x",'Capacity Backing (Hide)2'!AN$145,0)</f>
        <v>0</v>
      </c>
      <c r="AO161" cm="1">
        <f t="array" ref="AO161">IF(INDEX('Capacity Summary'!$H$139:$BG$238,COLUMN(AN13),ROW(AN13))="x",'Capacity Backing (Hide)2'!AO$145,0)</f>
        <v>0</v>
      </c>
      <c r="AP161" cm="1">
        <f t="array" ref="AP161">IF(INDEX('Capacity Summary'!$H$139:$BG$238,COLUMN(AO13),ROW(AO13))="x",'Capacity Backing (Hide)2'!AP$145,0)</f>
        <v>0</v>
      </c>
      <c r="AQ161" cm="1">
        <f t="array" ref="AQ161">IF(INDEX('Capacity Summary'!$H$139:$BG$238,COLUMN(AP13),ROW(AP13))="x",'Capacity Backing (Hide)2'!AQ$145,0)</f>
        <v>0</v>
      </c>
      <c r="AR161" cm="1">
        <f t="array" ref="AR161">IF(INDEX('Capacity Summary'!$H$139:$BG$238,COLUMN(AQ13),ROW(AQ13))="x",'Capacity Backing (Hide)2'!AR$145,0)</f>
        <v>0</v>
      </c>
      <c r="AS161" cm="1">
        <f t="array" ref="AS161">IF(INDEX('Capacity Summary'!$H$139:$BG$238,COLUMN(AR13),ROW(AR13))="x",'Capacity Backing (Hide)2'!AS$145,0)</f>
        <v>0</v>
      </c>
      <c r="AT161" cm="1">
        <f t="array" ref="AT161">IF(INDEX('Capacity Summary'!$H$139:$BG$238,COLUMN(AS13),ROW(AS13))="x",'Capacity Backing (Hide)2'!AT$145,0)</f>
        <v>0</v>
      </c>
      <c r="AU161" cm="1">
        <f t="array" ref="AU161">IF(INDEX('Capacity Summary'!$H$139:$BG$238,COLUMN(AT13),ROW(AT13))="x",'Capacity Backing (Hide)2'!AU$145,0)</f>
        <v>0</v>
      </c>
      <c r="AV161" cm="1">
        <f t="array" ref="AV161">IF(INDEX('Capacity Summary'!$H$139:$BG$238,COLUMN(AU13),ROW(AU13))="x",'Capacity Backing (Hide)2'!AV$145,0)</f>
        <v>0</v>
      </c>
      <c r="AW161" cm="1">
        <f t="array" ref="AW161">IF(INDEX('Capacity Summary'!$H$139:$BG$238,COLUMN(AV13),ROW(AV13))="x",'Capacity Backing (Hide)2'!AW$145,0)</f>
        <v>0</v>
      </c>
      <c r="AX161" cm="1">
        <f t="array" ref="AX161">IF(INDEX('Capacity Summary'!$H$139:$BG$238,COLUMN(AW13),ROW(AW13))="x",'Capacity Backing (Hide)2'!AX$145,0)</f>
        <v>0</v>
      </c>
      <c r="AY161" cm="1">
        <f t="array" ref="AY161">IF(INDEX('Capacity Summary'!$H$139:$BG$238,COLUMN(AX13),ROW(AX13))="x",'Capacity Backing (Hide)2'!AY$145,0)</f>
        <v>0</v>
      </c>
      <c r="AZ161" cm="1">
        <f t="array" ref="AZ161">IF(INDEX('Capacity Summary'!$H$139:$BG$238,COLUMN(AY13),ROW(AY13))="x",'Capacity Backing (Hide)2'!AZ$145,0)</f>
        <v>0</v>
      </c>
      <c r="BA161" cm="1">
        <f t="array" ref="BA161">IF(INDEX('Capacity Summary'!$H$139:$BG$238,COLUMN(AZ13),ROW(AZ13))="x",'Capacity Backing (Hide)2'!BA$145,0)</f>
        <v>0</v>
      </c>
      <c r="BB161" cm="1">
        <f t="array" ref="BB161">IF(INDEX('Capacity Summary'!$H$139:$BG$238,COLUMN(BA13),ROW(BA13))="x",'Capacity Backing (Hide)2'!BB$145,0)</f>
        <v>0</v>
      </c>
      <c r="BC161" cm="1">
        <f t="array" ref="BC161">IF(INDEX('Capacity Summary'!$H$139:$BG$238,COLUMN(BB13),ROW(BB13))="x",'Capacity Backing (Hide)2'!BC$145,0)</f>
        <v>0</v>
      </c>
      <c r="BD161" cm="1">
        <f t="array" ref="BD161">IF(INDEX('Capacity Summary'!$H$139:$BG$238,COLUMN(BC13),ROW(BC13))="x",'Capacity Backing (Hide)2'!BD$145,0)</f>
        <v>0</v>
      </c>
      <c r="BE161" cm="1">
        <f t="array" ref="BE161">IF(INDEX('Capacity Summary'!$H$139:$BG$238,COLUMN(BD13),ROW(BD13))="x",'Capacity Backing (Hide)2'!BE$145,0)</f>
        <v>0</v>
      </c>
      <c r="BF161" cm="1">
        <f t="array" ref="BF161">IF(INDEX('Capacity Summary'!$H$139:$BG$238,COLUMN(BE13),ROW(BE13))="x",'Capacity Backing (Hide)2'!BF$145,0)</f>
        <v>0</v>
      </c>
      <c r="BG161" cm="1">
        <f t="array" ref="BG161">IF(INDEX('Capacity Summary'!$H$139:$BG$238,COLUMN(BF13),ROW(BF13))="x",'Capacity Backing (Hide)2'!BG$145,0)</f>
        <v>0</v>
      </c>
      <c r="BH161" cm="1">
        <f t="array" ref="BH161">IF(INDEX('Capacity Summary'!$H$139:$BG$238,COLUMN(BG13),ROW(BG13))="x",'Capacity Backing (Hide)2'!BH$145,0)</f>
        <v>0</v>
      </c>
      <c r="BI161" cm="1">
        <f t="array" ref="BI161">IF(INDEX('Capacity Summary'!$H$139:$BG$238,COLUMN(BH13),ROW(BH13))="x",'Capacity Backing (Hide)2'!BI$145,0)</f>
        <v>0</v>
      </c>
      <c r="BJ161" cm="1">
        <f t="array" ref="BJ161">IF(INDEX('Capacity Summary'!$H$139:$BG$238,COLUMN(BI13),ROW(BI13))="x",'Capacity Backing (Hide)2'!BJ$145,0)</f>
        <v>0</v>
      </c>
      <c r="BK161" cm="1">
        <f t="array" ref="BK161">IF(INDEX('Capacity Summary'!$H$139:$BG$238,COLUMN(BJ13),ROW(BJ13))="x",'Capacity Backing (Hide)2'!BK$145,0)</f>
        <v>0</v>
      </c>
      <c r="BL161" cm="1">
        <f t="array" ref="BL161">IF(INDEX('Capacity Summary'!$H$139:$BG$238,COLUMN(BK13),ROW(BK13))="x",'Capacity Backing (Hide)2'!BL$145,0)</f>
        <v>0</v>
      </c>
      <c r="BM161" cm="1">
        <f t="array" ref="BM161">IF(INDEX('Capacity Summary'!$H$139:$BG$238,COLUMN(BL13),ROW(BL13))="x",'Capacity Backing (Hide)2'!BM$145,0)</f>
        <v>0</v>
      </c>
      <c r="BN161" cm="1">
        <f t="array" ref="BN161">IF(INDEX('Capacity Summary'!$H$139:$BG$238,COLUMN(BM13),ROW(BM13))="x",'Capacity Backing (Hide)2'!BN$145,0)</f>
        <v>0</v>
      </c>
      <c r="BO161" cm="1">
        <f t="array" ref="BO161">IF(INDEX('Capacity Summary'!$H$139:$BG$238,COLUMN(BN13),ROW(BN13))="x",'Capacity Backing (Hide)2'!BO$145,0)</f>
        <v>0</v>
      </c>
      <c r="BP161" cm="1">
        <f t="array" ref="BP161">IF(INDEX('Capacity Summary'!$H$139:$BG$238,COLUMN(BO13),ROW(BO13))="x",'Capacity Backing (Hide)2'!BP$145,0)</f>
        <v>0</v>
      </c>
      <c r="BQ161" cm="1">
        <f t="array" ref="BQ161">IF(INDEX('Capacity Summary'!$H$139:$BG$238,COLUMN(BP13),ROW(BP13))="x",'Capacity Backing (Hide)2'!BQ$145,0)</f>
        <v>0</v>
      </c>
      <c r="BR161" cm="1">
        <f t="array" ref="BR161">IF(INDEX('Capacity Summary'!$H$139:$BG$238,COLUMN(BQ13),ROW(BQ13))="x",'Capacity Backing (Hide)2'!BR$145,0)</f>
        <v>0</v>
      </c>
      <c r="BS161" cm="1">
        <f t="array" ref="BS161">IF(INDEX('Capacity Summary'!$H$139:$BG$238,COLUMN(BR13),ROW(BR13))="x",'Capacity Backing (Hide)2'!BS$145,0)</f>
        <v>0</v>
      </c>
      <c r="BT161" cm="1">
        <f t="array" ref="BT161">IF(INDEX('Capacity Summary'!$H$139:$BG$238,COLUMN(BS13),ROW(BS13))="x",'Capacity Backing (Hide)2'!BT$145,0)</f>
        <v>0</v>
      </c>
      <c r="BU161" cm="1">
        <f t="array" ref="BU161">IF(INDEX('Capacity Summary'!$H$139:$BG$238,COLUMN(BT13),ROW(BT13))="x",'Capacity Backing (Hide)2'!BU$145,0)</f>
        <v>0</v>
      </c>
      <c r="BV161" cm="1">
        <f t="array" ref="BV161">IF(INDEX('Capacity Summary'!$H$139:$BG$238,COLUMN(BU13),ROW(BU13))="x",'Capacity Backing (Hide)2'!BV$145,0)</f>
        <v>0</v>
      </c>
      <c r="BW161" cm="1">
        <f t="array" ref="BW161">IF(INDEX('Capacity Summary'!$H$139:$BG$238,COLUMN(BV13),ROW(BV13))="x",'Capacity Backing (Hide)2'!BW$145,0)</f>
        <v>0</v>
      </c>
      <c r="BX161" cm="1">
        <f t="array" ref="BX161">IF(INDEX('Capacity Summary'!$H$139:$BG$238,COLUMN(BW13),ROW(BW13))="x",'Capacity Backing (Hide)2'!BX$145,0)</f>
        <v>0</v>
      </c>
      <c r="BY161" cm="1">
        <f t="array" ref="BY161">IF(INDEX('Capacity Summary'!$H$139:$BG$238,COLUMN(BX13),ROW(BX13))="x",'Capacity Backing (Hide)2'!BY$145,0)</f>
        <v>0</v>
      </c>
      <c r="BZ161" cm="1">
        <f t="array" ref="BZ161">IF(INDEX('Capacity Summary'!$H$139:$BG$238,COLUMN(BY13),ROW(BY13))="x",'Capacity Backing (Hide)2'!BZ$145,0)</f>
        <v>0</v>
      </c>
      <c r="CA161" cm="1">
        <f t="array" ref="CA161">IF(INDEX('Capacity Summary'!$H$139:$BG$238,COLUMN(BZ13),ROW(BZ13))="x",'Capacity Backing (Hide)2'!CA$145,0)</f>
        <v>0</v>
      </c>
      <c r="CB161" cm="1">
        <f t="array" ref="CB161">IF(INDEX('Capacity Summary'!$H$139:$BG$238,COLUMN(CA13),ROW(CA13))="x",'Capacity Backing (Hide)2'!CB$145,0)</f>
        <v>0</v>
      </c>
      <c r="CC161" cm="1">
        <f t="array" ref="CC161">IF(INDEX('Capacity Summary'!$H$139:$BG$238,COLUMN(CB13),ROW(CB13))="x",'Capacity Backing (Hide)2'!CC$145,0)</f>
        <v>0</v>
      </c>
      <c r="CD161" cm="1">
        <f t="array" ref="CD161">IF(INDEX('Capacity Summary'!$H$139:$BG$238,COLUMN(CC13),ROW(CC13))="x",'Capacity Backing (Hide)2'!CD$145,0)</f>
        <v>0</v>
      </c>
      <c r="CE161" cm="1">
        <f t="array" ref="CE161">IF(INDEX('Capacity Summary'!$H$139:$BG$238,COLUMN(CD13),ROW(CD13))="x",'Capacity Backing (Hide)2'!CE$145,0)</f>
        <v>0</v>
      </c>
      <c r="CF161" cm="1">
        <f t="array" ref="CF161">IF(INDEX('Capacity Summary'!$H$139:$BG$238,COLUMN(CE13),ROW(CE13))="x",'Capacity Backing (Hide)2'!CF$145,0)</f>
        <v>0</v>
      </c>
      <c r="CG161" cm="1">
        <f t="array" ref="CG161">IF(INDEX('Capacity Summary'!$H$139:$BG$238,COLUMN(CF13),ROW(CF13))="x",'Capacity Backing (Hide)2'!CG$145,0)</f>
        <v>0</v>
      </c>
      <c r="CH161" cm="1">
        <f t="array" ref="CH161">IF(INDEX('Capacity Summary'!$H$139:$BG$238,COLUMN(CG13),ROW(CG13))="x",'Capacity Backing (Hide)2'!CH$145,0)</f>
        <v>0</v>
      </c>
      <c r="CI161" cm="1">
        <f t="array" ref="CI161">IF(INDEX('Capacity Summary'!$H$139:$BG$238,COLUMN(CH13),ROW(CH13))="x",'Capacity Backing (Hide)2'!CI$145,0)</f>
        <v>0</v>
      </c>
      <c r="CJ161" cm="1">
        <f t="array" ref="CJ161">IF(INDEX('Capacity Summary'!$H$139:$BG$238,COLUMN(CI13),ROW(CI13))="x",'Capacity Backing (Hide)2'!CJ$145,0)</f>
        <v>0</v>
      </c>
      <c r="CK161" cm="1">
        <f t="array" ref="CK161">IF(INDEX('Capacity Summary'!$H$139:$BG$238,COLUMN(CJ13),ROW(CJ13))="x",'Capacity Backing (Hide)2'!CK$145,0)</f>
        <v>0</v>
      </c>
      <c r="CL161" cm="1">
        <f t="array" ref="CL161">IF(INDEX('Capacity Summary'!$H$139:$BG$238,COLUMN(CK13),ROW(CK13))="x",'Capacity Backing (Hide)2'!CL$145,0)</f>
        <v>0</v>
      </c>
      <c r="CM161" cm="1">
        <f t="array" ref="CM161">IF(INDEX('Capacity Summary'!$H$139:$BG$238,COLUMN(CL13),ROW(CL13))="x",'Capacity Backing (Hide)2'!CM$145,0)</f>
        <v>0</v>
      </c>
      <c r="CN161" cm="1">
        <f t="array" ref="CN161">IF(INDEX('Capacity Summary'!$H$139:$BG$238,COLUMN(CM13),ROW(CM13))="x",'Capacity Backing (Hide)2'!CN$145,0)</f>
        <v>0</v>
      </c>
      <c r="CO161" cm="1">
        <f t="array" ref="CO161">IF(INDEX('Capacity Summary'!$H$139:$BG$238,COLUMN(CN13),ROW(CN13))="x",'Capacity Backing (Hide)2'!CO$145,0)</f>
        <v>0</v>
      </c>
      <c r="CP161" cm="1">
        <f t="array" ref="CP161">IF(INDEX('Capacity Summary'!$H$139:$BG$238,COLUMN(CO13),ROW(CO13))="x",'Capacity Backing (Hide)2'!CP$145,0)</f>
        <v>0</v>
      </c>
      <c r="CQ161" cm="1">
        <f t="array" ref="CQ161">IF(INDEX('Capacity Summary'!$H$139:$BG$238,COLUMN(CP13),ROW(CP13))="x",'Capacity Backing (Hide)2'!CQ$145,0)</f>
        <v>0</v>
      </c>
      <c r="CR161" cm="1">
        <f t="array" ref="CR161">IF(INDEX('Capacity Summary'!$H$139:$BG$238,COLUMN(CQ13),ROW(CQ13))="x",'Capacity Backing (Hide)2'!CR$145,0)</f>
        <v>0</v>
      </c>
      <c r="CS161" cm="1">
        <f t="array" ref="CS161">IF(INDEX('Capacity Summary'!$H$139:$BG$238,COLUMN(CR13),ROW(CR13))="x",'Capacity Backing (Hide)2'!CS$145,0)</f>
        <v>0</v>
      </c>
      <c r="CT161" cm="1">
        <f t="array" ref="CT161">IF(INDEX('Capacity Summary'!$H$139:$BG$238,COLUMN(CS13),ROW(CS13))="x",'Capacity Backing (Hide)2'!CT$145,0)</f>
        <v>0</v>
      </c>
      <c r="CU161" cm="1">
        <f t="array" ref="CU161">IF(INDEX('Capacity Summary'!$H$139:$BG$238,COLUMN(CT13),ROW(CT13))="x",'Capacity Backing (Hide)2'!CU$145,0)</f>
        <v>0</v>
      </c>
      <c r="CV161" cm="1">
        <f t="array" ref="CV161">IF(INDEX('Capacity Summary'!$H$139:$BG$238,COLUMN(CU13),ROW(CU13))="x",'Capacity Backing (Hide)2'!CV$145,0)</f>
        <v>0</v>
      </c>
      <c r="CW161" cm="1">
        <f t="array" ref="CW161">IF(INDEX('Capacity Summary'!$H$139:$BG$238,COLUMN(CV13),ROW(CV13))="x",'Capacity Backing (Hide)2'!CW$145,0)</f>
        <v>0</v>
      </c>
    </row>
    <row r="162" spans="1:101" x14ac:dyDescent="0.25">
      <c r="A162" s="2">
        <f ca="1">'Required Capacity (Hide)'!E18</f>
        <v>44319</v>
      </c>
      <c r="B162" cm="1">
        <f t="array" ref="B162">IF(INDEX('Capacity Summary'!$H$139:$BG$238,COLUMN(A14),ROW(A14))="x",'Capacity Backing (Hide)2'!B$145,0)</f>
        <v>0</v>
      </c>
      <c r="C162" cm="1">
        <f t="array" ref="C162">IF(INDEX('Capacity Summary'!$H$139:$BG$238,COLUMN(B14),ROW(B14))="x",'Capacity Backing (Hide)2'!C$145,0)</f>
        <v>0</v>
      </c>
      <c r="D162" cm="1">
        <f t="array" ref="D162">IF(INDEX('Capacity Summary'!$H$139:$BG$238,COLUMN(C14),ROW(C14))="x",'Capacity Backing (Hide)2'!D$145,0)</f>
        <v>0</v>
      </c>
      <c r="E162" cm="1">
        <f t="array" ref="E162">IF(INDEX('Capacity Summary'!$H$139:$BG$238,COLUMN(D14),ROW(D14))="x",'Capacity Backing (Hide)2'!E$145,0)</f>
        <v>0</v>
      </c>
      <c r="F162" cm="1">
        <f t="array" ref="F162">IF(INDEX('Capacity Summary'!$H$139:$BG$238,COLUMN(E14),ROW(E14))="x",'Capacity Backing (Hide)2'!F$145,0)</f>
        <v>0</v>
      </c>
      <c r="G162" cm="1">
        <f t="array" ref="G162">IF(INDEX('Capacity Summary'!$H$139:$BG$238,COLUMN(F14),ROW(F14))="x",'Capacity Backing (Hide)2'!G$145,0)</f>
        <v>0</v>
      </c>
      <c r="H162" cm="1">
        <f t="array" ref="H162">IF(INDEX('Capacity Summary'!$H$139:$BG$238,COLUMN(G14),ROW(G14))="x",'Capacity Backing (Hide)2'!H$145,0)</f>
        <v>0</v>
      </c>
      <c r="I162" cm="1">
        <f t="array" ref="I162">IF(INDEX('Capacity Summary'!$H$139:$BG$238,COLUMN(H14),ROW(H14))="x",'Capacity Backing (Hide)2'!I$145,0)</f>
        <v>0</v>
      </c>
      <c r="J162" cm="1">
        <f t="array" ref="J162">IF(INDEX('Capacity Summary'!$H$139:$BG$238,COLUMN(I14),ROW(I14))="x",'Capacity Backing (Hide)2'!J$145,0)</f>
        <v>0</v>
      </c>
      <c r="K162" cm="1">
        <f t="array" ref="K162">IF(INDEX('Capacity Summary'!$H$139:$BG$238,COLUMN(J14),ROW(J14))="x",'Capacity Backing (Hide)2'!K$145,0)</f>
        <v>0</v>
      </c>
      <c r="L162" cm="1">
        <f t="array" ref="L162">IF(INDEX('Capacity Summary'!$H$139:$BG$238,COLUMN(K14),ROW(K14))="x",'Capacity Backing (Hide)2'!L$145,0)</f>
        <v>0</v>
      </c>
      <c r="M162" cm="1">
        <f t="array" ref="M162">IF(INDEX('Capacity Summary'!$H$139:$BG$238,COLUMN(L14),ROW(L14))="x",'Capacity Backing (Hide)2'!M$145,0)</f>
        <v>0</v>
      </c>
      <c r="N162" cm="1">
        <f t="array" ref="N162">IF(INDEX('Capacity Summary'!$H$139:$BG$238,COLUMN(M14),ROW(M14))="x",'Capacity Backing (Hide)2'!N$145,0)</f>
        <v>0</v>
      </c>
      <c r="O162" cm="1">
        <f t="array" ref="O162">IF(INDEX('Capacity Summary'!$H$139:$BG$238,COLUMN(N14),ROW(N14))="x",'Capacity Backing (Hide)2'!O$145,0)</f>
        <v>0</v>
      </c>
      <c r="P162" cm="1">
        <f t="array" ref="P162">IF(INDEX('Capacity Summary'!$H$139:$BG$238,COLUMN(O14),ROW(O14))="x",'Capacity Backing (Hide)2'!P$145,0)</f>
        <v>0</v>
      </c>
      <c r="Q162" cm="1">
        <f t="array" ref="Q162">IF(INDEX('Capacity Summary'!$H$139:$BG$238,COLUMN(P14),ROW(P14))="x",'Capacity Backing (Hide)2'!Q$145,0)</f>
        <v>0</v>
      </c>
      <c r="R162" cm="1">
        <f t="array" ref="R162">IF(INDEX('Capacity Summary'!$H$139:$BG$238,COLUMN(Q14),ROW(Q14))="x",'Capacity Backing (Hide)2'!R$145,0)</f>
        <v>0</v>
      </c>
      <c r="S162" cm="1">
        <f t="array" ref="S162">IF(INDEX('Capacity Summary'!$H$139:$BG$238,COLUMN(R14),ROW(R14))="x",'Capacity Backing (Hide)2'!S$145,0)</f>
        <v>0</v>
      </c>
      <c r="T162" cm="1">
        <f t="array" ref="T162">IF(INDEX('Capacity Summary'!$H$139:$BG$238,COLUMN(S14),ROW(S14))="x",'Capacity Backing (Hide)2'!T$145,0)</f>
        <v>0</v>
      </c>
      <c r="U162" cm="1">
        <f t="array" ref="U162">IF(INDEX('Capacity Summary'!$H$139:$BG$238,COLUMN(T14),ROW(T14))="x",'Capacity Backing (Hide)2'!U$145,0)</f>
        <v>0</v>
      </c>
      <c r="V162" cm="1">
        <f t="array" ref="V162">IF(INDEX('Capacity Summary'!$H$139:$BG$238,COLUMN(U14),ROW(U14))="x",'Capacity Backing (Hide)2'!V$145,0)</f>
        <v>0</v>
      </c>
      <c r="W162" cm="1">
        <f t="array" ref="W162">IF(INDEX('Capacity Summary'!$H$139:$BG$238,COLUMN(V14),ROW(V14))="x",'Capacity Backing (Hide)2'!W$145,0)</f>
        <v>0</v>
      </c>
      <c r="X162" cm="1">
        <f t="array" ref="X162">IF(INDEX('Capacity Summary'!$H$139:$BG$238,COLUMN(W14),ROW(W14))="x",'Capacity Backing (Hide)2'!X$145,0)</f>
        <v>0</v>
      </c>
      <c r="Y162" cm="1">
        <f t="array" ref="Y162">IF(INDEX('Capacity Summary'!$H$139:$BG$238,COLUMN(X14),ROW(X14))="x",'Capacity Backing (Hide)2'!Y$145,0)</f>
        <v>0</v>
      </c>
      <c r="Z162" cm="1">
        <f t="array" ref="Z162">IF(INDEX('Capacity Summary'!$H$139:$BG$238,COLUMN(Y14),ROW(Y14))="x",'Capacity Backing (Hide)2'!Z$145,0)</f>
        <v>0</v>
      </c>
      <c r="AA162" cm="1">
        <f t="array" ref="AA162">IF(INDEX('Capacity Summary'!$H$139:$BG$238,COLUMN(Z14),ROW(Z14))="x",'Capacity Backing (Hide)2'!AA$145,0)</f>
        <v>0</v>
      </c>
      <c r="AB162" cm="1">
        <f t="array" ref="AB162">IF(INDEX('Capacity Summary'!$H$139:$BG$238,COLUMN(AA14),ROW(AA14))="x",'Capacity Backing (Hide)2'!AB$145,0)</f>
        <v>0</v>
      </c>
      <c r="AC162" cm="1">
        <f t="array" ref="AC162">IF(INDEX('Capacity Summary'!$H$139:$BG$238,COLUMN(AB14),ROW(AB14))="x",'Capacity Backing (Hide)2'!AC$145,0)</f>
        <v>0</v>
      </c>
      <c r="AD162" cm="1">
        <f t="array" ref="AD162">IF(INDEX('Capacity Summary'!$H$139:$BG$238,COLUMN(AC14),ROW(AC14))="x",'Capacity Backing (Hide)2'!AD$145,0)</f>
        <v>0</v>
      </c>
      <c r="AE162" cm="1">
        <f t="array" ref="AE162">IF(INDEX('Capacity Summary'!$H$139:$BG$238,COLUMN(AD14),ROW(AD14))="x",'Capacity Backing (Hide)2'!AE$145,0)</f>
        <v>0</v>
      </c>
      <c r="AF162" cm="1">
        <f t="array" ref="AF162">IF(INDEX('Capacity Summary'!$H$139:$BG$238,COLUMN(AE14),ROW(AE14))="x",'Capacity Backing (Hide)2'!AF$145,0)</f>
        <v>0</v>
      </c>
      <c r="AG162" cm="1">
        <f t="array" ref="AG162">IF(INDEX('Capacity Summary'!$H$139:$BG$238,COLUMN(AF14),ROW(AF14))="x",'Capacity Backing (Hide)2'!AG$145,0)</f>
        <v>0</v>
      </c>
      <c r="AH162" cm="1">
        <f t="array" ref="AH162">IF(INDEX('Capacity Summary'!$H$139:$BG$238,COLUMN(AG14),ROW(AG14))="x",'Capacity Backing (Hide)2'!AH$145,0)</f>
        <v>0</v>
      </c>
      <c r="AI162" cm="1">
        <f t="array" ref="AI162">IF(INDEX('Capacity Summary'!$H$139:$BG$238,COLUMN(AH14),ROW(AH14))="x",'Capacity Backing (Hide)2'!AI$145,0)</f>
        <v>0</v>
      </c>
      <c r="AJ162" cm="1">
        <f t="array" ref="AJ162">IF(INDEX('Capacity Summary'!$H$139:$BG$238,COLUMN(AI14),ROW(AI14))="x",'Capacity Backing (Hide)2'!AJ$145,0)</f>
        <v>0</v>
      </c>
      <c r="AK162" cm="1">
        <f t="array" ref="AK162">IF(INDEX('Capacity Summary'!$H$139:$BG$238,COLUMN(AJ14),ROW(AJ14))="x",'Capacity Backing (Hide)2'!AK$145,0)</f>
        <v>0</v>
      </c>
      <c r="AL162" cm="1">
        <f t="array" ref="AL162">IF(INDEX('Capacity Summary'!$H$139:$BG$238,COLUMN(AK14),ROW(AK14))="x",'Capacity Backing (Hide)2'!AL$145,0)</f>
        <v>0</v>
      </c>
      <c r="AM162" cm="1">
        <f t="array" ref="AM162">IF(INDEX('Capacity Summary'!$H$139:$BG$238,COLUMN(AL14),ROW(AL14))="x",'Capacity Backing (Hide)2'!AM$145,0)</f>
        <v>0</v>
      </c>
      <c r="AN162" cm="1">
        <f t="array" ref="AN162">IF(INDEX('Capacity Summary'!$H$139:$BG$238,COLUMN(AM14),ROW(AM14))="x",'Capacity Backing (Hide)2'!AN$145,0)</f>
        <v>0</v>
      </c>
      <c r="AO162" cm="1">
        <f t="array" ref="AO162">IF(INDEX('Capacity Summary'!$H$139:$BG$238,COLUMN(AN14),ROW(AN14))="x",'Capacity Backing (Hide)2'!AO$145,0)</f>
        <v>0</v>
      </c>
      <c r="AP162" cm="1">
        <f t="array" ref="AP162">IF(INDEX('Capacity Summary'!$H$139:$BG$238,COLUMN(AO14),ROW(AO14))="x",'Capacity Backing (Hide)2'!AP$145,0)</f>
        <v>0</v>
      </c>
      <c r="AQ162" cm="1">
        <f t="array" ref="AQ162">IF(INDEX('Capacity Summary'!$H$139:$BG$238,COLUMN(AP14),ROW(AP14))="x",'Capacity Backing (Hide)2'!AQ$145,0)</f>
        <v>0</v>
      </c>
      <c r="AR162" cm="1">
        <f t="array" ref="AR162">IF(INDEX('Capacity Summary'!$H$139:$BG$238,COLUMN(AQ14),ROW(AQ14))="x",'Capacity Backing (Hide)2'!AR$145,0)</f>
        <v>0</v>
      </c>
      <c r="AS162" cm="1">
        <f t="array" ref="AS162">IF(INDEX('Capacity Summary'!$H$139:$BG$238,COLUMN(AR14),ROW(AR14))="x",'Capacity Backing (Hide)2'!AS$145,0)</f>
        <v>0</v>
      </c>
      <c r="AT162" cm="1">
        <f t="array" ref="AT162">IF(INDEX('Capacity Summary'!$H$139:$BG$238,COLUMN(AS14),ROW(AS14))="x",'Capacity Backing (Hide)2'!AT$145,0)</f>
        <v>0</v>
      </c>
      <c r="AU162" cm="1">
        <f t="array" ref="AU162">IF(INDEX('Capacity Summary'!$H$139:$BG$238,COLUMN(AT14),ROW(AT14))="x",'Capacity Backing (Hide)2'!AU$145,0)</f>
        <v>0</v>
      </c>
      <c r="AV162" cm="1">
        <f t="array" ref="AV162">IF(INDEX('Capacity Summary'!$H$139:$BG$238,COLUMN(AU14),ROW(AU14))="x",'Capacity Backing (Hide)2'!AV$145,0)</f>
        <v>0</v>
      </c>
      <c r="AW162" cm="1">
        <f t="array" ref="AW162">IF(INDEX('Capacity Summary'!$H$139:$BG$238,COLUMN(AV14),ROW(AV14))="x",'Capacity Backing (Hide)2'!AW$145,0)</f>
        <v>0</v>
      </c>
      <c r="AX162" cm="1">
        <f t="array" ref="AX162">IF(INDEX('Capacity Summary'!$H$139:$BG$238,COLUMN(AW14),ROW(AW14))="x",'Capacity Backing (Hide)2'!AX$145,0)</f>
        <v>0</v>
      </c>
      <c r="AY162" cm="1">
        <f t="array" ref="AY162">IF(INDEX('Capacity Summary'!$H$139:$BG$238,COLUMN(AX14),ROW(AX14))="x",'Capacity Backing (Hide)2'!AY$145,0)</f>
        <v>0</v>
      </c>
      <c r="AZ162" cm="1">
        <f t="array" ref="AZ162">IF(INDEX('Capacity Summary'!$H$139:$BG$238,COLUMN(AY14),ROW(AY14))="x",'Capacity Backing (Hide)2'!AZ$145,0)</f>
        <v>0</v>
      </c>
      <c r="BA162" cm="1">
        <f t="array" ref="BA162">IF(INDEX('Capacity Summary'!$H$139:$BG$238,COLUMN(AZ14),ROW(AZ14))="x",'Capacity Backing (Hide)2'!BA$145,0)</f>
        <v>0</v>
      </c>
      <c r="BB162" cm="1">
        <f t="array" ref="BB162">IF(INDEX('Capacity Summary'!$H$139:$BG$238,COLUMN(BA14),ROW(BA14))="x",'Capacity Backing (Hide)2'!BB$145,0)</f>
        <v>0</v>
      </c>
      <c r="BC162" cm="1">
        <f t="array" ref="BC162">IF(INDEX('Capacity Summary'!$H$139:$BG$238,COLUMN(BB14),ROW(BB14))="x",'Capacity Backing (Hide)2'!BC$145,0)</f>
        <v>0</v>
      </c>
      <c r="BD162" cm="1">
        <f t="array" ref="BD162">IF(INDEX('Capacity Summary'!$H$139:$BG$238,COLUMN(BC14),ROW(BC14))="x",'Capacity Backing (Hide)2'!BD$145,0)</f>
        <v>0</v>
      </c>
      <c r="BE162" cm="1">
        <f t="array" ref="BE162">IF(INDEX('Capacity Summary'!$H$139:$BG$238,COLUMN(BD14),ROW(BD14))="x",'Capacity Backing (Hide)2'!BE$145,0)</f>
        <v>0</v>
      </c>
      <c r="BF162" cm="1">
        <f t="array" ref="BF162">IF(INDEX('Capacity Summary'!$H$139:$BG$238,COLUMN(BE14),ROW(BE14))="x",'Capacity Backing (Hide)2'!BF$145,0)</f>
        <v>0</v>
      </c>
      <c r="BG162" cm="1">
        <f t="array" ref="BG162">IF(INDEX('Capacity Summary'!$H$139:$BG$238,COLUMN(BF14),ROW(BF14))="x",'Capacity Backing (Hide)2'!BG$145,0)</f>
        <v>0</v>
      </c>
      <c r="BH162" cm="1">
        <f t="array" ref="BH162">IF(INDEX('Capacity Summary'!$H$139:$BG$238,COLUMN(BG14),ROW(BG14))="x",'Capacity Backing (Hide)2'!BH$145,0)</f>
        <v>0</v>
      </c>
      <c r="BI162" cm="1">
        <f t="array" ref="BI162">IF(INDEX('Capacity Summary'!$H$139:$BG$238,COLUMN(BH14),ROW(BH14))="x",'Capacity Backing (Hide)2'!BI$145,0)</f>
        <v>0</v>
      </c>
      <c r="BJ162" cm="1">
        <f t="array" ref="BJ162">IF(INDEX('Capacity Summary'!$H$139:$BG$238,COLUMN(BI14),ROW(BI14))="x",'Capacity Backing (Hide)2'!BJ$145,0)</f>
        <v>0</v>
      </c>
      <c r="BK162" cm="1">
        <f t="array" ref="BK162">IF(INDEX('Capacity Summary'!$H$139:$BG$238,COLUMN(BJ14),ROW(BJ14))="x",'Capacity Backing (Hide)2'!BK$145,0)</f>
        <v>0</v>
      </c>
      <c r="BL162" cm="1">
        <f t="array" ref="BL162">IF(INDEX('Capacity Summary'!$H$139:$BG$238,COLUMN(BK14),ROW(BK14))="x",'Capacity Backing (Hide)2'!BL$145,0)</f>
        <v>0</v>
      </c>
      <c r="BM162" cm="1">
        <f t="array" ref="BM162">IF(INDEX('Capacity Summary'!$H$139:$BG$238,COLUMN(BL14),ROW(BL14))="x",'Capacity Backing (Hide)2'!BM$145,0)</f>
        <v>0</v>
      </c>
      <c r="BN162" cm="1">
        <f t="array" ref="BN162">IF(INDEX('Capacity Summary'!$H$139:$BG$238,COLUMN(BM14),ROW(BM14))="x",'Capacity Backing (Hide)2'!BN$145,0)</f>
        <v>0</v>
      </c>
      <c r="BO162" cm="1">
        <f t="array" ref="BO162">IF(INDEX('Capacity Summary'!$H$139:$BG$238,COLUMN(BN14),ROW(BN14))="x",'Capacity Backing (Hide)2'!BO$145,0)</f>
        <v>0</v>
      </c>
      <c r="BP162" cm="1">
        <f t="array" ref="BP162">IF(INDEX('Capacity Summary'!$H$139:$BG$238,COLUMN(BO14),ROW(BO14))="x",'Capacity Backing (Hide)2'!BP$145,0)</f>
        <v>0</v>
      </c>
      <c r="BQ162" cm="1">
        <f t="array" ref="BQ162">IF(INDEX('Capacity Summary'!$H$139:$BG$238,COLUMN(BP14),ROW(BP14))="x",'Capacity Backing (Hide)2'!BQ$145,0)</f>
        <v>0</v>
      </c>
      <c r="BR162" cm="1">
        <f t="array" ref="BR162">IF(INDEX('Capacity Summary'!$H$139:$BG$238,COLUMN(BQ14),ROW(BQ14))="x",'Capacity Backing (Hide)2'!BR$145,0)</f>
        <v>0</v>
      </c>
      <c r="BS162" cm="1">
        <f t="array" ref="BS162">IF(INDEX('Capacity Summary'!$H$139:$BG$238,COLUMN(BR14),ROW(BR14))="x",'Capacity Backing (Hide)2'!BS$145,0)</f>
        <v>0</v>
      </c>
      <c r="BT162" cm="1">
        <f t="array" ref="BT162">IF(INDEX('Capacity Summary'!$H$139:$BG$238,COLUMN(BS14),ROW(BS14))="x",'Capacity Backing (Hide)2'!BT$145,0)</f>
        <v>0</v>
      </c>
      <c r="BU162" cm="1">
        <f t="array" ref="BU162">IF(INDEX('Capacity Summary'!$H$139:$BG$238,COLUMN(BT14),ROW(BT14))="x",'Capacity Backing (Hide)2'!BU$145,0)</f>
        <v>0</v>
      </c>
      <c r="BV162" cm="1">
        <f t="array" ref="BV162">IF(INDEX('Capacity Summary'!$H$139:$BG$238,COLUMN(BU14),ROW(BU14))="x",'Capacity Backing (Hide)2'!BV$145,0)</f>
        <v>0</v>
      </c>
      <c r="BW162" cm="1">
        <f t="array" ref="BW162">IF(INDEX('Capacity Summary'!$H$139:$BG$238,COLUMN(BV14),ROW(BV14))="x",'Capacity Backing (Hide)2'!BW$145,0)</f>
        <v>0</v>
      </c>
      <c r="BX162" cm="1">
        <f t="array" ref="BX162">IF(INDEX('Capacity Summary'!$H$139:$BG$238,COLUMN(BW14),ROW(BW14))="x",'Capacity Backing (Hide)2'!BX$145,0)</f>
        <v>0</v>
      </c>
      <c r="BY162" cm="1">
        <f t="array" ref="BY162">IF(INDEX('Capacity Summary'!$H$139:$BG$238,COLUMN(BX14),ROW(BX14))="x",'Capacity Backing (Hide)2'!BY$145,0)</f>
        <v>0</v>
      </c>
      <c r="BZ162" cm="1">
        <f t="array" ref="BZ162">IF(INDEX('Capacity Summary'!$H$139:$BG$238,COLUMN(BY14),ROW(BY14))="x",'Capacity Backing (Hide)2'!BZ$145,0)</f>
        <v>0</v>
      </c>
      <c r="CA162" cm="1">
        <f t="array" ref="CA162">IF(INDEX('Capacity Summary'!$H$139:$BG$238,COLUMN(BZ14),ROW(BZ14))="x",'Capacity Backing (Hide)2'!CA$145,0)</f>
        <v>0</v>
      </c>
      <c r="CB162" cm="1">
        <f t="array" ref="CB162">IF(INDEX('Capacity Summary'!$H$139:$BG$238,COLUMN(CA14),ROW(CA14))="x",'Capacity Backing (Hide)2'!CB$145,0)</f>
        <v>0</v>
      </c>
      <c r="CC162" cm="1">
        <f t="array" ref="CC162">IF(INDEX('Capacity Summary'!$H$139:$BG$238,COLUMN(CB14),ROW(CB14))="x",'Capacity Backing (Hide)2'!CC$145,0)</f>
        <v>0</v>
      </c>
      <c r="CD162" cm="1">
        <f t="array" ref="CD162">IF(INDEX('Capacity Summary'!$H$139:$BG$238,COLUMN(CC14),ROW(CC14))="x",'Capacity Backing (Hide)2'!CD$145,0)</f>
        <v>0</v>
      </c>
      <c r="CE162" cm="1">
        <f t="array" ref="CE162">IF(INDEX('Capacity Summary'!$H$139:$BG$238,COLUMN(CD14),ROW(CD14))="x",'Capacity Backing (Hide)2'!CE$145,0)</f>
        <v>0</v>
      </c>
      <c r="CF162" cm="1">
        <f t="array" ref="CF162">IF(INDEX('Capacity Summary'!$H$139:$BG$238,COLUMN(CE14),ROW(CE14))="x",'Capacity Backing (Hide)2'!CF$145,0)</f>
        <v>0</v>
      </c>
      <c r="CG162" cm="1">
        <f t="array" ref="CG162">IF(INDEX('Capacity Summary'!$H$139:$BG$238,COLUMN(CF14),ROW(CF14))="x",'Capacity Backing (Hide)2'!CG$145,0)</f>
        <v>0</v>
      </c>
      <c r="CH162" cm="1">
        <f t="array" ref="CH162">IF(INDEX('Capacity Summary'!$H$139:$BG$238,COLUMN(CG14),ROW(CG14))="x",'Capacity Backing (Hide)2'!CH$145,0)</f>
        <v>0</v>
      </c>
      <c r="CI162" cm="1">
        <f t="array" ref="CI162">IF(INDEX('Capacity Summary'!$H$139:$BG$238,COLUMN(CH14),ROW(CH14))="x",'Capacity Backing (Hide)2'!CI$145,0)</f>
        <v>0</v>
      </c>
      <c r="CJ162" cm="1">
        <f t="array" ref="CJ162">IF(INDEX('Capacity Summary'!$H$139:$BG$238,COLUMN(CI14),ROW(CI14))="x",'Capacity Backing (Hide)2'!CJ$145,0)</f>
        <v>0</v>
      </c>
      <c r="CK162" cm="1">
        <f t="array" ref="CK162">IF(INDEX('Capacity Summary'!$H$139:$BG$238,COLUMN(CJ14),ROW(CJ14))="x",'Capacity Backing (Hide)2'!CK$145,0)</f>
        <v>0</v>
      </c>
      <c r="CL162" cm="1">
        <f t="array" ref="CL162">IF(INDEX('Capacity Summary'!$H$139:$BG$238,COLUMN(CK14),ROW(CK14))="x",'Capacity Backing (Hide)2'!CL$145,0)</f>
        <v>0</v>
      </c>
      <c r="CM162" cm="1">
        <f t="array" ref="CM162">IF(INDEX('Capacity Summary'!$H$139:$BG$238,COLUMN(CL14),ROW(CL14))="x",'Capacity Backing (Hide)2'!CM$145,0)</f>
        <v>0</v>
      </c>
      <c r="CN162" cm="1">
        <f t="array" ref="CN162">IF(INDEX('Capacity Summary'!$H$139:$BG$238,COLUMN(CM14),ROW(CM14))="x",'Capacity Backing (Hide)2'!CN$145,0)</f>
        <v>0</v>
      </c>
      <c r="CO162" cm="1">
        <f t="array" ref="CO162">IF(INDEX('Capacity Summary'!$H$139:$BG$238,COLUMN(CN14),ROW(CN14))="x",'Capacity Backing (Hide)2'!CO$145,0)</f>
        <v>0</v>
      </c>
      <c r="CP162" cm="1">
        <f t="array" ref="CP162">IF(INDEX('Capacity Summary'!$H$139:$BG$238,COLUMN(CO14),ROW(CO14))="x",'Capacity Backing (Hide)2'!CP$145,0)</f>
        <v>0</v>
      </c>
      <c r="CQ162" cm="1">
        <f t="array" ref="CQ162">IF(INDEX('Capacity Summary'!$H$139:$BG$238,COLUMN(CP14),ROW(CP14))="x",'Capacity Backing (Hide)2'!CQ$145,0)</f>
        <v>0</v>
      </c>
      <c r="CR162" cm="1">
        <f t="array" ref="CR162">IF(INDEX('Capacity Summary'!$H$139:$BG$238,COLUMN(CQ14),ROW(CQ14))="x",'Capacity Backing (Hide)2'!CR$145,0)</f>
        <v>0</v>
      </c>
      <c r="CS162" cm="1">
        <f t="array" ref="CS162">IF(INDEX('Capacity Summary'!$H$139:$BG$238,COLUMN(CR14),ROW(CR14))="x",'Capacity Backing (Hide)2'!CS$145,0)</f>
        <v>0</v>
      </c>
      <c r="CT162" cm="1">
        <f t="array" ref="CT162">IF(INDEX('Capacity Summary'!$H$139:$BG$238,COLUMN(CS14),ROW(CS14))="x",'Capacity Backing (Hide)2'!CT$145,0)</f>
        <v>0</v>
      </c>
      <c r="CU162" cm="1">
        <f t="array" ref="CU162">IF(INDEX('Capacity Summary'!$H$139:$BG$238,COLUMN(CT14),ROW(CT14))="x",'Capacity Backing (Hide)2'!CU$145,0)</f>
        <v>0</v>
      </c>
      <c r="CV162" cm="1">
        <f t="array" ref="CV162">IF(INDEX('Capacity Summary'!$H$139:$BG$238,COLUMN(CU14),ROW(CU14))="x",'Capacity Backing (Hide)2'!CV$145,0)</f>
        <v>0</v>
      </c>
      <c r="CW162" cm="1">
        <f t="array" ref="CW162">IF(INDEX('Capacity Summary'!$H$139:$BG$238,COLUMN(CV14),ROW(CV14))="x",'Capacity Backing (Hide)2'!CW$145,0)</f>
        <v>0</v>
      </c>
    </row>
    <row r="163" spans="1:101" x14ac:dyDescent="0.25">
      <c r="A163" s="2">
        <f ca="1">'Required Capacity (Hide)'!E19</f>
        <v>44326</v>
      </c>
      <c r="B163" cm="1">
        <f t="array" ref="B163">IF(INDEX('Capacity Summary'!$H$139:$BG$238,COLUMN(A15),ROW(A15))="x",'Capacity Backing (Hide)2'!B$145,0)</f>
        <v>0</v>
      </c>
      <c r="C163" cm="1">
        <f t="array" ref="C163">IF(INDEX('Capacity Summary'!$H$139:$BG$238,COLUMN(B15),ROW(B15))="x",'Capacity Backing (Hide)2'!C$145,0)</f>
        <v>0</v>
      </c>
      <c r="D163" cm="1">
        <f t="array" ref="D163">IF(INDEX('Capacity Summary'!$H$139:$BG$238,COLUMN(C15),ROW(C15))="x",'Capacity Backing (Hide)2'!D$145,0)</f>
        <v>0</v>
      </c>
      <c r="E163" cm="1">
        <f t="array" ref="E163">IF(INDEX('Capacity Summary'!$H$139:$BG$238,COLUMN(D15),ROW(D15))="x",'Capacity Backing (Hide)2'!E$145,0)</f>
        <v>0</v>
      </c>
      <c r="F163" cm="1">
        <f t="array" ref="F163">IF(INDEX('Capacity Summary'!$H$139:$BG$238,COLUMN(E15),ROW(E15))="x",'Capacity Backing (Hide)2'!F$145,0)</f>
        <v>0</v>
      </c>
      <c r="G163" cm="1">
        <f t="array" ref="G163">IF(INDEX('Capacity Summary'!$H$139:$BG$238,COLUMN(F15),ROW(F15))="x",'Capacity Backing (Hide)2'!G$145,0)</f>
        <v>0</v>
      </c>
      <c r="H163" cm="1">
        <f t="array" ref="H163">IF(INDEX('Capacity Summary'!$H$139:$BG$238,COLUMN(G15),ROW(G15))="x",'Capacity Backing (Hide)2'!H$145,0)</f>
        <v>0</v>
      </c>
      <c r="I163" cm="1">
        <f t="array" ref="I163">IF(INDEX('Capacity Summary'!$H$139:$BG$238,COLUMN(H15),ROW(H15))="x",'Capacity Backing (Hide)2'!I$145,0)</f>
        <v>0</v>
      </c>
      <c r="J163" cm="1">
        <f t="array" ref="J163">IF(INDEX('Capacity Summary'!$H$139:$BG$238,COLUMN(I15),ROW(I15))="x",'Capacity Backing (Hide)2'!J$145,0)</f>
        <v>0</v>
      </c>
      <c r="K163" cm="1">
        <f t="array" ref="K163">IF(INDEX('Capacity Summary'!$H$139:$BG$238,COLUMN(J15),ROW(J15))="x",'Capacity Backing (Hide)2'!K$145,0)</f>
        <v>0</v>
      </c>
      <c r="L163" cm="1">
        <f t="array" ref="L163">IF(INDEX('Capacity Summary'!$H$139:$BG$238,COLUMN(K15),ROW(K15))="x",'Capacity Backing (Hide)2'!L$145,0)</f>
        <v>0</v>
      </c>
      <c r="M163" cm="1">
        <f t="array" ref="M163">IF(INDEX('Capacity Summary'!$H$139:$BG$238,COLUMN(L15),ROW(L15))="x",'Capacity Backing (Hide)2'!M$145,0)</f>
        <v>0</v>
      </c>
      <c r="N163" cm="1">
        <f t="array" ref="N163">IF(INDEX('Capacity Summary'!$H$139:$BG$238,COLUMN(M15),ROW(M15))="x",'Capacity Backing (Hide)2'!N$145,0)</f>
        <v>0</v>
      </c>
      <c r="O163" cm="1">
        <f t="array" ref="O163">IF(INDEX('Capacity Summary'!$H$139:$BG$238,COLUMN(N15),ROW(N15))="x",'Capacity Backing (Hide)2'!O$145,0)</f>
        <v>0</v>
      </c>
      <c r="P163" cm="1">
        <f t="array" ref="P163">IF(INDEX('Capacity Summary'!$H$139:$BG$238,COLUMN(O15),ROW(O15))="x",'Capacity Backing (Hide)2'!P$145,0)</f>
        <v>0</v>
      </c>
      <c r="Q163" cm="1">
        <f t="array" ref="Q163">IF(INDEX('Capacity Summary'!$H$139:$BG$238,COLUMN(P15),ROW(P15))="x",'Capacity Backing (Hide)2'!Q$145,0)</f>
        <v>0</v>
      </c>
      <c r="R163" cm="1">
        <f t="array" ref="R163">IF(INDEX('Capacity Summary'!$H$139:$BG$238,COLUMN(Q15),ROW(Q15))="x",'Capacity Backing (Hide)2'!R$145,0)</f>
        <v>0</v>
      </c>
      <c r="S163" cm="1">
        <f t="array" ref="S163">IF(INDEX('Capacity Summary'!$H$139:$BG$238,COLUMN(R15),ROW(R15))="x",'Capacity Backing (Hide)2'!S$145,0)</f>
        <v>0</v>
      </c>
      <c r="T163" cm="1">
        <f t="array" ref="T163">IF(INDEX('Capacity Summary'!$H$139:$BG$238,COLUMN(S15),ROW(S15))="x",'Capacity Backing (Hide)2'!T$145,0)</f>
        <v>0</v>
      </c>
      <c r="U163" cm="1">
        <f t="array" ref="U163">IF(INDEX('Capacity Summary'!$H$139:$BG$238,COLUMN(T15),ROW(T15))="x",'Capacity Backing (Hide)2'!U$145,0)</f>
        <v>0</v>
      </c>
      <c r="V163" cm="1">
        <f t="array" ref="V163">IF(INDEX('Capacity Summary'!$H$139:$BG$238,COLUMN(U15),ROW(U15))="x",'Capacity Backing (Hide)2'!V$145,0)</f>
        <v>0</v>
      </c>
      <c r="W163" cm="1">
        <f t="array" ref="W163">IF(INDEX('Capacity Summary'!$H$139:$BG$238,COLUMN(V15),ROW(V15))="x",'Capacity Backing (Hide)2'!W$145,0)</f>
        <v>0</v>
      </c>
      <c r="X163" cm="1">
        <f t="array" ref="X163">IF(INDEX('Capacity Summary'!$H$139:$BG$238,COLUMN(W15),ROW(W15))="x",'Capacity Backing (Hide)2'!X$145,0)</f>
        <v>0</v>
      </c>
      <c r="Y163" cm="1">
        <f t="array" ref="Y163">IF(INDEX('Capacity Summary'!$H$139:$BG$238,COLUMN(X15),ROW(X15))="x",'Capacity Backing (Hide)2'!Y$145,0)</f>
        <v>0</v>
      </c>
      <c r="Z163" cm="1">
        <f t="array" ref="Z163">IF(INDEX('Capacity Summary'!$H$139:$BG$238,COLUMN(Y15),ROW(Y15))="x",'Capacity Backing (Hide)2'!Z$145,0)</f>
        <v>0</v>
      </c>
      <c r="AA163" cm="1">
        <f t="array" ref="AA163">IF(INDEX('Capacity Summary'!$H$139:$BG$238,COLUMN(Z15),ROW(Z15))="x",'Capacity Backing (Hide)2'!AA$145,0)</f>
        <v>0</v>
      </c>
      <c r="AB163" cm="1">
        <f t="array" ref="AB163">IF(INDEX('Capacity Summary'!$H$139:$BG$238,COLUMN(AA15),ROW(AA15))="x",'Capacity Backing (Hide)2'!AB$145,0)</f>
        <v>0</v>
      </c>
      <c r="AC163" cm="1">
        <f t="array" ref="AC163">IF(INDEX('Capacity Summary'!$H$139:$BG$238,COLUMN(AB15),ROW(AB15))="x",'Capacity Backing (Hide)2'!AC$145,0)</f>
        <v>0</v>
      </c>
      <c r="AD163" cm="1">
        <f t="array" ref="AD163">IF(INDEX('Capacity Summary'!$H$139:$BG$238,COLUMN(AC15),ROW(AC15))="x",'Capacity Backing (Hide)2'!AD$145,0)</f>
        <v>0</v>
      </c>
      <c r="AE163" cm="1">
        <f t="array" ref="AE163">IF(INDEX('Capacity Summary'!$H$139:$BG$238,COLUMN(AD15),ROW(AD15))="x",'Capacity Backing (Hide)2'!AE$145,0)</f>
        <v>0</v>
      </c>
      <c r="AF163" cm="1">
        <f t="array" ref="AF163">IF(INDEX('Capacity Summary'!$H$139:$BG$238,COLUMN(AE15),ROW(AE15))="x",'Capacity Backing (Hide)2'!AF$145,0)</f>
        <v>0</v>
      </c>
      <c r="AG163" cm="1">
        <f t="array" ref="AG163">IF(INDEX('Capacity Summary'!$H$139:$BG$238,COLUMN(AF15),ROW(AF15))="x",'Capacity Backing (Hide)2'!AG$145,0)</f>
        <v>0</v>
      </c>
      <c r="AH163" cm="1">
        <f t="array" ref="AH163">IF(INDEX('Capacity Summary'!$H$139:$BG$238,COLUMN(AG15),ROW(AG15))="x",'Capacity Backing (Hide)2'!AH$145,0)</f>
        <v>0</v>
      </c>
      <c r="AI163" cm="1">
        <f t="array" ref="AI163">IF(INDEX('Capacity Summary'!$H$139:$BG$238,COLUMN(AH15),ROW(AH15))="x",'Capacity Backing (Hide)2'!AI$145,0)</f>
        <v>0</v>
      </c>
      <c r="AJ163" cm="1">
        <f t="array" ref="AJ163">IF(INDEX('Capacity Summary'!$H$139:$BG$238,COLUMN(AI15),ROW(AI15))="x",'Capacity Backing (Hide)2'!AJ$145,0)</f>
        <v>0</v>
      </c>
      <c r="AK163" cm="1">
        <f t="array" ref="AK163">IF(INDEX('Capacity Summary'!$H$139:$BG$238,COLUMN(AJ15),ROW(AJ15))="x",'Capacity Backing (Hide)2'!AK$145,0)</f>
        <v>0</v>
      </c>
      <c r="AL163" cm="1">
        <f t="array" ref="AL163">IF(INDEX('Capacity Summary'!$H$139:$BG$238,COLUMN(AK15),ROW(AK15))="x",'Capacity Backing (Hide)2'!AL$145,0)</f>
        <v>0</v>
      </c>
      <c r="AM163" cm="1">
        <f t="array" ref="AM163">IF(INDEX('Capacity Summary'!$H$139:$BG$238,COLUMN(AL15),ROW(AL15))="x",'Capacity Backing (Hide)2'!AM$145,0)</f>
        <v>0</v>
      </c>
      <c r="AN163" cm="1">
        <f t="array" ref="AN163">IF(INDEX('Capacity Summary'!$H$139:$BG$238,COLUMN(AM15),ROW(AM15))="x",'Capacity Backing (Hide)2'!AN$145,0)</f>
        <v>0</v>
      </c>
      <c r="AO163" cm="1">
        <f t="array" ref="AO163">IF(INDEX('Capacity Summary'!$H$139:$BG$238,COLUMN(AN15),ROW(AN15))="x",'Capacity Backing (Hide)2'!AO$145,0)</f>
        <v>0</v>
      </c>
      <c r="AP163" cm="1">
        <f t="array" ref="AP163">IF(INDEX('Capacity Summary'!$H$139:$BG$238,COLUMN(AO15),ROW(AO15))="x",'Capacity Backing (Hide)2'!AP$145,0)</f>
        <v>0</v>
      </c>
      <c r="AQ163" cm="1">
        <f t="array" ref="AQ163">IF(INDEX('Capacity Summary'!$H$139:$BG$238,COLUMN(AP15),ROW(AP15))="x",'Capacity Backing (Hide)2'!AQ$145,0)</f>
        <v>0</v>
      </c>
      <c r="AR163" cm="1">
        <f t="array" ref="AR163">IF(INDEX('Capacity Summary'!$H$139:$BG$238,COLUMN(AQ15),ROW(AQ15))="x",'Capacity Backing (Hide)2'!AR$145,0)</f>
        <v>0</v>
      </c>
      <c r="AS163" cm="1">
        <f t="array" ref="AS163">IF(INDEX('Capacity Summary'!$H$139:$BG$238,COLUMN(AR15),ROW(AR15))="x",'Capacity Backing (Hide)2'!AS$145,0)</f>
        <v>0</v>
      </c>
      <c r="AT163" cm="1">
        <f t="array" ref="AT163">IF(INDEX('Capacity Summary'!$H$139:$BG$238,COLUMN(AS15),ROW(AS15))="x",'Capacity Backing (Hide)2'!AT$145,0)</f>
        <v>0</v>
      </c>
      <c r="AU163" cm="1">
        <f t="array" ref="AU163">IF(INDEX('Capacity Summary'!$H$139:$BG$238,COLUMN(AT15),ROW(AT15))="x",'Capacity Backing (Hide)2'!AU$145,0)</f>
        <v>0</v>
      </c>
      <c r="AV163" cm="1">
        <f t="array" ref="AV163">IF(INDEX('Capacity Summary'!$H$139:$BG$238,COLUMN(AU15),ROW(AU15))="x",'Capacity Backing (Hide)2'!AV$145,0)</f>
        <v>0</v>
      </c>
      <c r="AW163" cm="1">
        <f t="array" ref="AW163">IF(INDEX('Capacity Summary'!$H$139:$BG$238,COLUMN(AV15),ROW(AV15))="x",'Capacity Backing (Hide)2'!AW$145,0)</f>
        <v>0</v>
      </c>
      <c r="AX163" cm="1">
        <f t="array" ref="AX163">IF(INDEX('Capacity Summary'!$H$139:$BG$238,COLUMN(AW15),ROW(AW15))="x",'Capacity Backing (Hide)2'!AX$145,0)</f>
        <v>0</v>
      </c>
      <c r="AY163" cm="1">
        <f t="array" ref="AY163">IF(INDEX('Capacity Summary'!$H$139:$BG$238,COLUMN(AX15),ROW(AX15))="x",'Capacity Backing (Hide)2'!AY$145,0)</f>
        <v>0</v>
      </c>
      <c r="AZ163" cm="1">
        <f t="array" ref="AZ163">IF(INDEX('Capacity Summary'!$H$139:$BG$238,COLUMN(AY15),ROW(AY15))="x",'Capacity Backing (Hide)2'!AZ$145,0)</f>
        <v>0</v>
      </c>
      <c r="BA163" cm="1">
        <f t="array" ref="BA163">IF(INDEX('Capacity Summary'!$H$139:$BG$238,COLUMN(AZ15),ROW(AZ15))="x",'Capacity Backing (Hide)2'!BA$145,0)</f>
        <v>0</v>
      </c>
      <c r="BB163" cm="1">
        <f t="array" ref="BB163">IF(INDEX('Capacity Summary'!$H$139:$BG$238,COLUMN(BA15),ROW(BA15))="x",'Capacity Backing (Hide)2'!BB$145,0)</f>
        <v>0</v>
      </c>
      <c r="BC163" cm="1">
        <f t="array" ref="BC163">IF(INDEX('Capacity Summary'!$H$139:$BG$238,COLUMN(BB15),ROW(BB15))="x",'Capacity Backing (Hide)2'!BC$145,0)</f>
        <v>0</v>
      </c>
      <c r="BD163" cm="1">
        <f t="array" ref="BD163">IF(INDEX('Capacity Summary'!$H$139:$BG$238,COLUMN(BC15),ROW(BC15))="x",'Capacity Backing (Hide)2'!BD$145,0)</f>
        <v>0</v>
      </c>
      <c r="BE163" cm="1">
        <f t="array" ref="BE163">IF(INDEX('Capacity Summary'!$H$139:$BG$238,COLUMN(BD15),ROW(BD15))="x",'Capacity Backing (Hide)2'!BE$145,0)</f>
        <v>0</v>
      </c>
      <c r="BF163" cm="1">
        <f t="array" ref="BF163">IF(INDEX('Capacity Summary'!$H$139:$BG$238,COLUMN(BE15),ROW(BE15))="x",'Capacity Backing (Hide)2'!BF$145,0)</f>
        <v>0</v>
      </c>
      <c r="BG163" cm="1">
        <f t="array" ref="BG163">IF(INDEX('Capacity Summary'!$H$139:$BG$238,COLUMN(BF15),ROW(BF15))="x",'Capacity Backing (Hide)2'!BG$145,0)</f>
        <v>0</v>
      </c>
      <c r="BH163" cm="1">
        <f t="array" ref="BH163">IF(INDEX('Capacity Summary'!$H$139:$BG$238,COLUMN(BG15),ROW(BG15))="x",'Capacity Backing (Hide)2'!BH$145,0)</f>
        <v>0</v>
      </c>
      <c r="BI163" cm="1">
        <f t="array" ref="BI163">IF(INDEX('Capacity Summary'!$H$139:$BG$238,COLUMN(BH15),ROW(BH15))="x",'Capacity Backing (Hide)2'!BI$145,0)</f>
        <v>0</v>
      </c>
      <c r="BJ163" cm="1">
        <f t="array" ref="BJ163">IF(INDEX('Capacity Summary'!$H$139:$BG$238,COLUMN(BI15),ROW(BI15))="x",'Capacity Backing (Hide)2'!BJ$145,0)</f>
        <v>0</v>
      </c>
      <c r="BK163" cm="1">
        <f t="array" ref="BK163">IF(INDEX('Capacity Summary'!$H$139:$BG$238,COLUMN(BJ15),ROW(BJ15))="x",'Capacity Backing (Hide)2'!BK$145,0)</f>
        <v>0</v>
      </c>
      <c r="BL163" cm="1">
        <f t="array" ref="BL163">IF(INDEX('Capacity Summary'!$H$139:$BG$238,COLUMN(BK15),ROW(BK15))="x",'Capacity Backing (Hide)2'!BL$145,0)</f>
        <v>0</v>
      </c>
      <c r="BM163" cm="1">
        <f t="array" ref="BM163">IF(INDEX('Capacity Summary'!$H$139:$BG$238,COLUMN(BL15),ROW(BL15))="x",'Capacity Backing (Hide)2'!BM$145,0)</f>
        <v>0</v>
      </c>
      <c r="BN163" cm="1">
        <f t="array" ref="BN163">IF(INDEX('Capacity Summary'!$H$139:$BG$238,COLUMN(BM15),ROW(BM15))="x",'Capacity Backing (Hide)2'!BN$145,0)</f>
        <v>0</v>
      </c>
      <c r="BO163" cm="1">
        <f t="array" ref="BO163">IF(INDEX('Capacity Summary'!$H$139:$BG$238,COLUMN(BN15),ROW(BN15))="x",'Capacity Backing (Hide)2'!BO$145,0)</f>
        <v>0</v>
      </c>
      <c r="BP163" cm="1">
        <f t="array" ref="BP163">IF(INDEX('Capacity Summary'!$H$139:$BG$238,COLUMN(BO15),ROW(BO15))="x",'Capacity Backing (Hide)2'!BP$145,0)</f>
        <v>0</v>
      </c>
      <c r="BQ163" cm="1">
        <f t="array" ref="BQ163">IF(INDEX('Capacity Summary'!$H$139:$BG$238,COLUMN(BP15),ROW(BP15))="x",'Capacity Backing (Hide)2'!BQ$145,0)</f>
        <v>0</v>
      </c>
      <c r="BR163" cm="1">
        <f t="array" ref="BR163">IF(INDEX('Capacity Summary'!$H$139:$BG$238,COLUMN(BQ15),ROW(BQ15))="x",'Capacity Backing (Hide)2'!BR$145,0)</f>
        <v>0</v>
      </c>
      <c r="BS163" cm="1">
        <f t="array" ref="BS163">IF(INDEX('Capacity Summary'!$H$139:$BG$238,COLUMN(BR15),ROW(BR15))="x",'Capacity Backing (Hide)2'!BS$145,0)</f>
        <v>0</v>
      </c>
      <c r="BT163" cm="1">
        <f t="array" ref="BT163">IF(INDEX('Capacity Summary'!$H$139:$BG$238,COLUMN(BS15),ROW(BS15))="x",'Capacity Backing (Hide)2'!BT$145,0)</f>
        <v>0</v>
      </c>
      <c r="BU163" cm="1">
        <f t="array" ref="BU163">IF(INDEX('Capacity Summary'!$H$139:$BG$238,COLUMN(BT15),ROW(BT15))="x",'Capacity Backing (Hide)2'!BU$145,0)</f>
        <v>0</v>
      </c>
      <c r="BV163" cm="1">
        <f t="array" ref="BV163">IF(INDEX('Capacity Summary'!$H$139:$BG$238,COLUMN(BU15),ROW(BU15))="x",'Capacity Backing (Hide)2'!BV$145,0)</f>
        <v>0</v>
      </c>
      <c r="BW163" cm="1">
        <f t="array" ref="BW163">IF(INDEX('Capacity Summary'!$H$139:$BG$238,COLUMN(BV15),ROW(BV15))="x",'Capacity Backing (Hide)2'!BW$145,0)</f>
        <v>0</v>
      </c>
      <c r="BX163" cm="1">
        <f t="array" ref="BX163">IF(INDEX('Capacity Summary'!$H$139:$BG$238,COLUMN(BW15),ROW(BW15))="x",'Capacity Backing (Hide)2'!BX$145,0)</f>
        <v>0</v>
      </c>
      <c r="BY163" cm="1">
        <f t="array" ref="BY163">IF(INDEX('Capacity Summary'!$H$139:$BG$238,COLUMN(BX15),ROW(BX15))="x",'Capacity Backing (Hide)2'!BY$145,0)</f>
        <v>0</v>
      </c>
      <c r="BZ163" cm="1">
        <f t="array" ref="BZ163">IF(INDEX('Capacity Summary'!$H$139:$BG$238,COLUMN(BY15),ROW(BY15))="x",'Capacity Backing (Hide)2'!BZ$145,0)</f>
        <v>0</v>
      </c>
      <c r="CA163" cm="1">
        <f t="array" ref="CA163">IF(INDEX('Capacity Summary'!$H$139:$BG$238,COLUMN(BZ15),ROW(BZ15))="x",'Capacity Backing (Hide)2'!CA$145,0)</f>
        <v>0</v>
      </c>
      <c r="CB163" cm="1">
        <f t="array" ref="CB163">IF(INDEX('Capacity Summary'!$H$139:$BG$238,COLUMN(CA15),ROW(CA15))="x",'Capacity Backing (Hide)2'!CB$145,0)</f>
        <v>0</v>
      </c>
      <c r="CC163" cm="1">
        <f t="array" ref="CC163">IF(INDEX('Capacity Summary'!$H$139:$BG$238,COLUMN(CB15),ROW(CB15))="x",'Capacity Backing (Hide)2'!CC$145,0)</f>
        <v>0</v>
      </c>
      <c r="CD163" cm="1">
        <f t="array" ref="CD163">IF(INDEX('Capacity Summary'!$H$139:$BG$238,COLUMN(CC15),ROW(CC15))="x",'Capacity Backing (Hide)2'!CD$145,0)</f>
        <v>0</v>
      </c>
      <c r="CE163" cm="1">
        <f t="array" ref="CE163">IF(INDEX('Capacity Summary'!$H$139:$BG$238,COLUMN(CD15),ROW(CD15))="x",'Capacity Backing (Hide)2'!CE$145,0)</f>
        <v>0</v>
      </c>
      <c r="CF163" cm="1">
        <f t="array" ref="CF163">IF(INDEX('Capacity Summary'!$H$139:$BG$238,COLUMN(CE15),ROW(CE15))="x",'Capacity Backing (Hide)2'!CF$145,0)</f>
        <v>0</v>
      </c>
      <c r="CG163" cm="1">
        <f t="array" ref="CG163">IF(INDEX('Capacity Summary'!$H$139:$BG$238,COLUMN(CF15),ROW(CF15))="x",'Capacity Backing (Hide)2'!CG$145,0)</f>
        <v>0</v>
      </c>
      <c r="CH163" cm="1">
        <f t="array" ref="CH163">IF(INDEX('Capacity Summary'!$H$139:$BG$238,COLUMN(CG15),ROW(CG15))="x",'Capacity Backing (Hide)2'!CH$145,0)</f>
        <v>0</v>
      </c>
      <c r="CI163" cm="1">
        <f t="array" ref="CI163">IF(INDEX('Capacity Summary'!$H$139:$BG$238,COLUMN(CH15),ROW(CH15))="x",'Capacity Backing (Hide)2'!CI$145,0)</f>
        <v>0</v>
      </c>
      <c r="CJ163" cm="1">
        <f t="array" ref="CJ163">IF(INDEX('Capacity Summary'!$H$139:$BG$238,COLUMN(CI15),ROW(CI15))="x",'Capacity Backing (Hide)2'!CJ$145,0)</f>
        <v>0</v>
      </c>
      <c r="CK163" cm="1">
        <f t="array" ref="CK163">IF(INDEX('Capacity Summary'!$H$139:$BG$238,COLUMN(CJ15),ROW(CJ15))="x",'Capacity Backing (Hide)2'!CK$145,0)</f>
        <v>0</v>
      </c>
      <c r="CL163" cm="1">
        <f t="array" ref="CL163">IF(INDEX('Capacity Summary'!$H$139:$BG$238,COLUMN(CK15),ROW(CK15))="x",'Capacity Backing (Hide)2'!CL$145,0)</f>
        <v>0</v>
      </c>
      <c r="CM163" cm="1">
        <f t="array" ref="CM163">IF(INDEX('Capacity Summary'!$H$139:$BG$238,COLUMN(CL15),ROW(CL15))="x",'Capacity Backing (Hide)2'!CM$145,0)</f>
        <v>0</v>
      </c>
      <c r="CN163" cm="1">
        <f t="array" ref="CN163">IF(INDEX('Capacity Summary'!$H$139:$BG$238,COLUMN(CM15),ROW(CM15))="x",'Capacity Backing (Hide)2'!CN$145,0)</f>
        <v>0</v>
      </c>
      <c r="CO163" cm="1">
        <f t="array" ref="CO163">IF(INDEX('Capacity Summary'!$H$139:$BG$238,COLUMN(CN15),ROW(CN15))="x",'Capacity Backing (Hide)2'!CO$145,0)</f>
        <v>0</v>
      </c>
      <c r="CP163" cm="1">
        <f t="array" ref="CP163">IF(INDEX('Capacity Summary'!$H$139:$BG$238,COLUMN(CO15),ROW(CO15))="x",'Capacity Backing (Hide)2'!CP$145,0)</f>
        <v>0</v>
      </c>
      <c r="CQ163" cm="1">
        <f t="array" ref="CQ163">IF(INDEX('Capacity Summary'!$H$139:$BG$238,COLUMN(CP15),ROW(CP15))="x",'Capacity Backing (Hide)2'!CQ$145,0)</f>
        <v>0</v>
      </c>
      <c r="CR163" cm="1">
        <f t="array" ref="CR163">IF(INDEX('Capacity Summary'!$H$139:$BG$238,COLUMN(CQ15),ROW(CQ15))="x",'Capacity Backing (Hide)2'!CR$145,0)</f>
        <v>0</v>
      </c>
      <c r="CS163" cm="1">
        <f t="array" ref="CS163">IF(INDEX('Capacity Summary'!$H$139:$BG$238,COLUMN(CR15),ROW(CR15))="x",'Capacity Backing (Hide)2'!CS$145,0)</f>
        <v>0</v>
      </c>
      <c r="CT163" cm="1">
        <f t="array" ref="CT163">IF(INDEX('Capacity Summary'!$H$139:$BG$238,COLUMN(CS15),ROW(CS15))="x",'Capacity Backing (Hide)2'!CT$145,0)</f>
        <v>0</v>
      </c>
      <c r="CU163" cm="1">
        <f t="array" ref="CU163">IF(INDEX('Capacity Summary'!$H$139:$BG$238,COLUMN(CT15),ROW(CT15))="x",'Capacity Backing (Hide)2'!CU$145,0)</f>
        <v>0</v>
      </c>
      <c r="CV163" cm="1">
        <f t="array" ref="CV163">IF(INDEX('Capacity Summary'!$H$139:$BG$238,COLUMN(CU15),ROW(CU15))="x",'Capacity Backing (Hide)2'!CV$145,0)</f>
        <v>0</v>
      </c>
      <c r="CW163" cm="1">
        <f t="array" ref="CW163">IF(INDEX('Capacity Summary'!$H$139:$BG$238,COLUMN(CV15),ROW(CV15))="x",'Capacity Backing (Hide)2'!CW$145,0)</f>
        <v>0</v>
      </c>
    </row>
    <row r="164" spans="1:101" x14ac:dyDescent="0.25">
      <c r="A164" s="2">
        <f ca="1">'Required Capacity (Hide)'!E20</f>
        <v>44333</v>
      </c>
      <c r="B164" cm="1">
        <f t="array" ref="B164">IF(INDEX('Capacity Summary'!$H$139:$BG$238,COLUMN(A16),ROW(A16))="x",'Capacity Backing (Hide)2'!B$145,0)</f>
        <v>0</v>
      </c>
      <c r="C164" cm="1">
        <f t="array" ref="C164">IF(INDEX('Capacity Summary'!$H$139:$BG$238,COLUMN(B16),ROW(B16))="x",'Capacity Backing (Hide)2'!C$145,0)</f>
        <v>0</v>
      </c>
      <c r="D164" cm="1">
        <f t="array" ref="D164">IF(INDEX('Capacity Summary'!$H$139:$BG$238,COLUMN(C16),ROW(C16))="x",'Capacity Backing (Hide)2'!D$145,0)</f>
        <v>0</v>
      </c>
      <c r="E164" cm="1">
        <f t="array" ref="E164">IF(INDEX('Capacity Summary'!$H$139:$BG$238,COLUMN(D16),ROW(D16))="x",'Capacity Backing (Hide)2'!E$145,0)</f>
        <v>0</v>
      </c>
      <c r="F164" cm="1">
        <f t="array" ref="F164">IF(INDEX('Capacity Summary'!$H$139:$BG$238,COLUMN(E16),ROW(E16))="x",'Capacity Backing (Hide)2'!F$145,0)</f>
        <v>0</v>
      </c>
      <c r="G164" cm="1">
        <f t="array" ref="G164">IF(INDEX('Capacity Summary'!$H$139:$BG$238,COLUMN(F16),ROW(F16))="x",'Capacity Backing (Hide)2'!G$145,0)</f>
        <v>0</v>
      </c>
      <c r="H164" cm="1">
        <f t="array" ref="H164">IF(INDEX('Capacity Summary'!$H$139:$BG$238,COLUMN(G16),ROW(G16))="x",'Capacity Backing (Hide)2'!H$145,0)</f>
        <v>0</v>
      </c>
      <c r="I164" cm="1">
        <f t="array" ref="I164">IF(INDEX('Capacity Summary'!$H$139:$BG$238,COLUMN(H16),ROW(H16))="x",'Capacity Backing (Hide)2'!I$145,0)</f>
        <v>0</v>
      </c>
      <c r="J164" cm="1">
        <f t="array" ref="J164">IF(INDEX('Capacity Summary'!$H$139:$BG$238,COLUMN(I16),ROW(I16))="x",'Capacity Backing (Hide)2'!J$145,0)</f>
        <v>0</v>
      </c>
      <c r="K164" cm="1">
        <f t="array" ref="K164">IF(INDEX('Capacity Summary'!$H$139:$BG$238,COLUMN(J16),ROW(J16))="x",'Capacity Backing (Hide)2'!K$145,0)</f>
        <v>0</v>
      </c>
      <c r="L164" cm="1">
        <f t="array" ref="L164">IF(INDEX('Capacity Summary'!$H$139:$BG$238,COLUMN(K16),ROW(K16))="x",'Capacity Backing (Hide)2'!L$145,0)</f>
        <v>0</v>
      </c>
      <c r="M164" cm="1">
        <f t="array" ref="M164">IF(INDEX('Capacity Summary'!$H$139:$BG$238,COLUMN(L16),ROW(L16))="x",'Capacity Backing (Hide)2'!M$145,0)</f>
        <v>0</v>
      </c>
      <c r="N164" cm="1">
        <f t="array" ref="N164">IF(INDEX('Capacity Summary'!$H$139:$BG$238,COLUMN(M16),ROW(M16))="x",'Capacity Backing (Hide)2'!N$145,0)</f>
        <v>0</v>
      </c>
      <c r="O164" cm="1">
        <f t="array" ref="O164">IF(INDEX('Capacity Summary'!$H$139:$BG$238,COLUMN(N16),ROW(N16))="x",'Capacity Backing (Hide)2'!O$145,0)</f>
        <v>0</v>
      </c>
      <c r="P164" cm="1">
        <f t="array" ref="P164">IF(INDEX('Capacity Summary'!$H$139:$BG$238,COLUMN(O16),ROW(O16))="x",'Capacity Backing (Hide)2'!P$145,0)</f>
        <v>0</v>
      </c>
      <c r="Q164" cm="1">
        <f t="array" ref="Q164">IF(INDEX('Capacity Summary'!$H$139:$BG$238,COLUMN(P16),ROW(P16))="x",'Capacity Backing (Hide)2'!Q$145,0)</f>
        <v>0</v>
      </c>
      <c r="R164" cm="1">
        <f t="array" ref="R164">IF(INDEX('Capacity Summary'!$H$139:$BG$238,COLUMN(Q16),ROW(Q16))="x",'Capacity Backing (Hide)2'!R$145,0)</f>
        <v>0</v>
      </c>
      <c r="S164" cm="1">
        <f t="array" ref="S164">IF(INDEX('Capacity Summary'!$H$139:$BG$238,COLUMN(R16),ROW(R16))="x",'Capacity Backing (Hide)2'!S$145,0)</f>
        <v>0</v>
      </c>
      <c r="T164" cm="1">
        <f t="array" ref="T164">IF(INDEX('Capacity Summary'!$H$139:$BG$238,COLUMN(S16),ROW(S16))="x",'Capacity Backing (Hide)2'!T$145,0)</f>
        <v>0</v>
      </c>
      <c r="U164" cm="1">
        <f t="array" ref="U164">IF(INDEX('Capacity Summary'!$H$139:$BG$238,COLUMN(T16),ROW(T16))="x",'Capacity Backing (Hide)2'!U$145,0)</f>
        <v>0</v>
      </c>
      <c r="V164" cm="1">
        <f t="array" ref="V164">IF(INDEX('Capacity Summary'!$H$139:$BG$238,COLUMN(U16),ROW(U16))="x",'Capacity Backing (Hide)2'!V$145,0)</f>
        <v>0</v>
      </c>
      <c r="W164" cm="1">
        <f t="array" ref="W164">IF(INDEX('Capacity Summary'!$H$139:$BG$238,COLUMN(V16),ROW(V16))="x",'Capacity Backing (Hide)2'!W$145,0)</f>
        <v>0</v>
      </c>
      <c r="X164" cm="1">
        <f t="array" ref="X164">IF(INDEX('Capacity Summary'!$H$139:$BG$238,COLUMN(W16),ROW(W16))="x",'Capacity Backing (Hide)2'!X$145,0)</f>
        <v>0</v>
      </c>
      <c r="Y164" cm="1">
        <f t="array" ref="Y164">IF(INDEX('Capacity Summary'!$H$139:$BG$238,COLUMN(X16),ROW(X16))="x",'Capacity Backing (Hide)2'!Y$145,0)</f>
        <v>0</v>
      </c>
      <c r="Z164" cm="1">
        <f t="array" ref="Z164">IF(INDEX('Capacity Summary'!$H$139:$BG$238,COLUMN(Y16),ROW(Y16))="x",'Capacity Backing (Hide)2'!Z$145,0)</f>
        <v>0</v>
      </c>
      <c r="AA164" cm="1">
        <f t="array" ref="AA164">IF(INDEX('Capacity Summary'!$H$139:$BG$238,COLUMN(Z16),ROW(Z16))="x",'Capacity Backing (Hide)2'!AA$145,0)</f>
        <v>0</v>
      </c>
      <c r="AB164" cm="1">
        <f t="array" ref="AB164">IF(INDEX('Capacity Summary'!$H$139:$BG$238,COLUMN(AA16),ROW(AA16))="x",'Capacity Backing (Hide)2'!AB$145,0)</f>
        <v>0</v>
      </c>
      <c r="AC164" cm="1">
        <f t="array" ref="AC164">IF(INDEX('Capacity Summary'!$H$139:$BG$238,COLUMN(AB16),ROW(AB16))="x",'Capacity Backing (Hide)2'!AC$145,0)</f>
        <v>0</v>
      </c>
      <c r="AD164" cm="1">
        <f t="array" ref="AD164">IF(INDEX('Capacity Summary'!$H$139:$BG$238,COLUMN(AC16),ROW(AC16))="x",'Capacity Backing (Hide)2'!AD$145,0)</f>
        <v>0</v>
      </c>
      <c r="AE164" cm="1">
        <f t="array" ref="AE164">IF(INDEX('Capacity Summary'!$H$139:$BG$238,COLUMN(AD16),ROW(AD16))="x",'Capacity Backing (Hide)2'!AE$145,0)</f>
        <v>0</v>
      </c>
      <c r="AF164" cm="1">
        <f t="array" ref="AF164">IF(INDEX('Capacity Summary'!$H$139:$BG$238,COLUMN(AE16),ROW(AE16))="x",'Capacity Backing (Hide)2'!AF$145,0)</f>
        <v>0</v>
      </c>
      <c r="AG164" cm="1">
        <f t="array" ref="AG164">IF(INDEX('Capacity Summary'!$H$139:$BG$238,COLUMN(AF16),ROW(AF16))="x",'Capacity Backing (Hide)2'!AG$145,0)</f>
        <v>0</v>
      </c>
      <c r="AH164" cm="1">
        <f t="array" ref="AH164">IF(INDEX('Capacity Summary'!$H$139:$BG$238,COLUMN(AG16),ROW(AG16))="x",'Capacity Backing (Hide)2'!AH$145,0)</f>
        <v>0</v>
      </c>
      <c r="AI164" cm="1">
        <f t="array" ref="AI164">IF(INDEX('Capacity Summary'!$H$139:$BG$238,COLUMN(AH16),ROW(AH16))="x",'Capacity Backing (Hide)2'!AI$145,0)</f>
        <v>0</v>
      </c>
      <c r="AJ164" cm="1">
        <f t="array" ref="AJ164">IF(INDEX('Capacity Summary'!$H$139:$BG$238,COLUMN(AI16),ROW(AI16))="x",'Capacity Backing (Hide)2'!AJ$145,0)</f>
        <v>0</v>
      </c>
      <c r="AK164" cm="1">
        <f t="array" ref="AK164">IF(INDEX('Capacity Summary'!$H$139:$BG$238,COLUMN(AJ16),ROW(AJ16))="x",'Capacity Backing (Hide)2'!AK$145,0)</f>
        <v>0</v>
      </c>
      <c r="AL164" cm="1">
        <f t="array" ref="AL164">IF(INDEX('Capacity Summary'!$H$139:$BG$238,COLUMN(AK16),ROW(AK16))="x",'Capacity Backing (Hide)2'!AL$145,0)</f>
        <v>0</v>
      </c>
      <c r="AM164" cm="1">
        <f t="array" ref="AM164">IF(INDEX('Capacity Summary'!$H$139:$BG$238,COLUMN(AL16),ROW(AL16))="x",'Capacity Backing (Hide)2'!AM$145,0)</f>
        <v>0</v>
      </c>
      <c r="AN164" cm="1">
        <f t="array" ref="AN164">IF(INDEX('Capacity Summary'!$H$139:$BG$238,COLUMN(AM16),ROW(AM16))="x",'Capacity Backing (Hide)2'!AN$145,0)</f>
        <v>0</v>
      </c>
      <c r="AO164" cm="1">
        <f t="array" ref="AO164">IF(INDEX('Capacity Summary'!$H$139:$BG$238,COLUMN(AN16),ROW(AN16))="x",'Capacity Backing (Hide)2'!AO$145,0)</f>
        <v>0</v>
      </c>
      <c r="AP164" cm="1">
        <f t="array" ref="AP164">IF(INDEX('Capacity Summary'!$H$139:$BG$238,COLUMN(AO16),ROW(AO16))="x",'Capacity Backing (Hide)2'!AP$145,0)</f>
        <v>0</v>
      </c>
      <c r="AQ164" cm="1">
        <f t="array" ref="AQ164">IF(INDEX('Capacity Summary'!$H$139:$BG$238,COLUMN(AP16),ROW(AP16))="x",'Capacity Backing (Hide)2'!AQ$145,0)</f>
        <v>0</v>
      </c>
      <c r="AR164" cm="1">
        <f t="array" ref="AR164">IF(INDEX('Capacity Summary'!$H$139:$BG$238,COLUMN(AQ16),ROW(AQ16))="x",'Capacity Backing (Hide)2'!AR$145,0)</f>
        <v>0</v>
      </c>
      <c r="AS164" cm="1">
        <f t="array" ref="AS164">IF(INDEX('Capacity Summary'!$H$139:$BG$238,COLUMN(AR16),ROW(AR16))="x",'Capacity Backing (Hide)2'!AS$145,0)</f>
        <v>0</v>
      </c>
      <c r="AT164" cm="1">
        <f t="array" ref="AT164">IF(INDEX('Capacity Summary'!$H$139:$BG$238,COLUMN(AS16),ROW(AS16))="x",'Capacity Backing (Hide)2'!AT$145,0)</f>
        <v>0</v>
      </c>
      <c r="AU164" cm="1">
        <f t="array" ref="AU164">IF(INDEX('Capacity Summary'!$H$139:$BG$238,COLUMN(AT16),ROW(AT16))="x",'Capacity Backing (Hide)2'!AU$145,0)</f>
        <v>0</v>
      </c>
      <c r="AV164" cm="1">
        <f t="array" ref="AV164">IF(INDEX('Capacity Summary'!$H$139:$BG$238,COLUMN(AU16),ROW(AU16))="x",'Capacity Backing (Hide)2'!AV$145,0)</f>
        <v>0</v>
      </c>
      <c r="AW164" cm="1">
        <f t="array" ref="AW164">IF(INDEX('Capacity Summary'!$H$139:$BG$238,COLUMN(AV16),ROW(AV16))="x",'Capacity Backing (Hide)2'!AW$145,0)</f>
        <v>0</v>
      </c>
      <c r="AX164" cm="1">
        <f t="array" ref="AX164">IF(INDEX('Capacity Summary'!$H$139:$BG$238,COLUMN(AW16),ROW(AW16))="x",'Capacity Backing (Hide)2'!AX$145,0)</f>
        <v>0</v>
      </c>
      <c r="AY164" cm="1">
        <f t="array" ref="AY164">IF(INDEX('Capacity Summary'!$H$139:$BG$238,COLUMN(AX16),ROW(AX16))="x",'Capacity Backing (Hide)2'!AY$145,0)</f>
        <v>0</v>
      </c>
      <c r="AZ164" cm="1">
        <f t="array" ref="AZ164">IF(INDEX('Capacity Summary'!$H$139:$BG$238,COLUMN(AY16),ROW(AY16))="x",'Capacity Backing (Hide)2'!AZ$145,0)</f>
        <v>0</v>
      </c>
      <c r="BA164" cm="1">
        <f t="array" ref="BA164">IF(INDEX('Capacity Summary'!$H$139:$BG$238,COLUMN(AZ16),ROW(AZ16))="x",'Capacity Backing (Hide)2'!BA$145,0)</f>
        <v>0</v>
      </c>
      <c r="BB164" cm="1">
        <f t="array" ref="BB164">IF(INDEX('Capacity Summary'!$H$139:$BG$238,COLUMN(BA16),ROW(BA16))="x",'Capacity Backing (Hide)2'!BB$145,0)</f>
        <v>0</v>
      </c>
      <c r="BC164" cm="1">
        <f t="array" ref="BC164">IF(INDEX('Capacity Summary'!$H$139:$BG$238,COLUMN(BB16),ROW(BB16))="x",'Capacity Backing (Hide)2'!BC$145,0)</f>
        <v>0</v>
      </c>
      <c r="BD164" cm="1">
        <f t="array" ref="BD164">IF(INDEX('Capacity Summary'!$H$139:$BG$238,COLUMN(BC16),ROW(BC16))="x",'Capacity Backing (Hide)2'!BD$145,0)</f>
        <v>0</v>
      </c>
      <c r="BE164" cm="1">
        <f t="array" ref="BE164">IF(INDEX('Capacity Summary'!$H$139:$BG$238,COLUMN(BD16),ROW(BD16))="x",'Capacity Backing (Hide)2'!BE$145,0)</f>
        <v>0</v>
      </c>
      <c r="BF164" cm="1">
        <f t="array" ref="BF164">IF(INDEX('Capacity Summary'!$H$139:$BG$238,COLUMN(BE16),ROW(BE16))="x",'Capacity Backing (Hide)2'!BF$145,0)</f>
        <v>0</v>
      </c>
      <c r="BG164" cm="1">
        <f t="array" ref="BG164">IF(INDEX('Capacity Summary'!$H$139:$BG$238,COLUMN(BF16),ROW(BF16))="x",'Capacity Backing (Hide)2'!BG$145,0)</f>
        <v>0</v>
      </c>
      <c r="BH164" cm="1">
        <f t="array" ref="BH164">IF(INDEX('Capacity Summary'!$H$139:$BG$238,COLUMN(BG16),ROW(BG16))="x",'Capacity Backing (Hide)2'!BH$145,0)</f>
        <v>0</v>
      </c>
      <c r="BI164" cm="1">
        <f t="array" ref="BI164">IF(INDEX('Capacity Summary'!$H$139:$BG$238,COLUMN(BH16),ROW(BH16))="x",'Capacity Backing (Hide)2'!BI$145,0)</f>
        <v>0</v>
      </c>
      <c r="BJ164" cm="1">
        <f t="array" ref="BJ164">IF(INDEX('Capacity Summary'!$H$139:$BG$238,COLUMN(BI16),ROW(BI16))="x",'Capacity Backing (Hide)2'!BJ$145,0)</f>
        <v>0</v>
      </c>
      <c r="BK164" cm="1">
        <f t="array" ref="BK164">IF(INDEX('Capacity Summary'!$H$139:$BG$238,COLUMN(BJ16),ROW(BJ16))="x",'Capacity Backing (Hide)2'!BK$145,0)</f>
        <v>0</v>
      </c>
      <c r="BL164" cm="1">
        <f t="array" ref="BL164">IF(INDEX('Capacity Summary'!$H$139:$BG$238,COLUMN(BK16),ROW(BK16))="x",'Capacity Backing (Hide)2'!BL$145,0)</f>
        <v>0</v>
      </c>
      <c r="BM164" cm="1">
        <f t="array" ref="BM164">IF(INDEX('Capacity Summary'!$H$139:$BG$238,COLUMN(BL16),ROW(BL16))="x",'Capacity Backing (Hide)2'!BM$145,0)</f>
        <v>0</v>
      </c>
      <c r="BN164" cm="1">
        <f t="array" ref="BN164">IF(INDEX('Capacity Summary'!$H$139:$BG$238,COLUMN(BM16),ROW(BM16))="x",'Capacity Backing (Hide)2'!BN$145,0)</f>
        <v>0</v>
      </c>
      <c r="BO164" cm="1">
        <f t="array" ref="BO164">IF(INDEX('Capacity Summary'!$H$139:$BG$238,COLUMN(BN16),ROW(BN16))="x",'Capacity Backing (Hide)2'!BO$145,0)</f>
        <v>0</v>
      </c>
      <c r="BP164" cm="1">
        <f t="array" ref="BP164">IF(INDEX('Capacity Summary'!$H$139:$BG$238,COLUMN(BO16),ROW(BO16))="x",'Capacity Backing (Hide)2'!BP$145,0)</f>
        <v>0</v>
      </c>
      <c r="BQ164" cm="1">
        <f t="array" ref="BQ164">IF(INDEX('Capacity Summary'!$H$139:$BG$238,COLUMN(BP16),ROW(BP16))="x",'Capacity Backing (Hide)2'!BQ$145,0)</f>
        <v>0</v>
      </c>
      <c r="BR164" cm="1">
        <f t="array" ref="BR164">IF(INDEX('Capacity Summary'!$H$139:$BG$238,COLUMN(BQ16),ROW(BQ16))="x",'Capacity Backing (Hide)2'!BR$145,0)</f>
        <v>0</v>
      </c>
      <c r="BS164" cm="1">
        <f t="array" ref="BS164">IF(INDEX('Capacity Summary'!$H$139:$BG$238,COLUMN(BR16),ROW(BR16))="x",'Capacity Backing (Hide)2'!BS$145,0)</f>
        <v>0</v>
      </c>
      <c r="BT164" cm="1">
        <f t="array" ref="BT164">IF(INDEX('Capacity Summary'!$H$139:$BG$238,COLUMN(BS16),ROW(BS16))="x",'Capacity Backing (Hide)2'!BT$145,0)</f>
        <v>0</v>
      </c>
      <c r="BU164" cm="1">
        <f t="array" ref="BU164">IF(INDEX('Capacity Summary'!$H$139:$BG$238,COLUMN(BT16),ROW(BT16))="x",'Capacity Backing (Hide)2'!BU$145,0)</f>
        <v>0</v>
      </c>
      <c r="BV164" cm="1">
        <f t="array" ref="BV164">IF(INDEX('Capacity Summary'!$H$139:$BG$238,COLUMN(BU16),ROW(BU16))="x",'Capacity Backing (Hide)2'!BV$145,0)</f>
        <v>0</v>
      </c>
      <c r="BW164" cm="1">
        <f t="array" ref="BW164">IF(INDEX('Capacity Summary'!$H$139:$BG$238,COLUMN(BV16),ROW(BV16))="x",'Capacity Backing (Hide)2'!BW$145,0)</f>
        <v>0</v>
      </c>
      <c r="BX164" cm="1">
        <f t="array" ref="BX164">IF(INDEX('Capacity Summary'!$H$139:$BG$238,COLUMN(BW16),ROW(BW16))="x",'Capacity Backing (Hide)2'!BX$145,0)</f>
        <v>0</v>
      </c>
      <c r="BY164" cm="1">
        <f t="array" ref="BY164">IF(INDEX('Capacity Summary'!$H$139:$BG$238,COLUMN(BX16),ROW(BX16))="x",'Capacity Backing (Hide)2'!BY$145,0)</f>
        <v>0</v>
      </c>
      <c r="BZ164" cm="1">
        <f t="array" ref="BZ164">IF(INDEX('Capacity Summary'!$H$139:$BG$238,COLUMN(BY16),ROW(BY16))="x",'Capacity Backing (Hide)2'!BZ$145,0)</f>
        <v>0</v>
      </c>
      <c r="CA164" cm="1">
        <f t="array" ref="CA164">IF(INDEX('Capacity Summary'!$H$139:$BG$238,COLUMN(BZ16),ROW(BZ16))="x",'Capacity Backing (Hide)2'!CA$145,0)</f>
        <v>0</v>
      </c>
      <c r="CB164" cm="1">
        <f t="array" ref="CB164">IF(INDEX('Capacity Summary'!$H$139:$BG$238,COLUMN(CA16),ROW(CA16))="x",'Capacity Backing (Hide)2'!CB$145,0)</f>
        <v>0</v>
      </c>
      <c r="CC164" cm="1">
        <f t="array" ref="CC164">IF(INDEX('Capacity Summary'!$H$139:$BG$238,COLUMN(CB16),ROW(CB16))="x",'Capacity Backing (Hide)2'!CC$145,0)</f>
        <v>0</v>
      </c>
      <c r="CD164" cm="1">
        <f t="array" ref="CD164">IF(INDEX('Capacity Summary'!$H$139:$BG$238,COLUMN(CC16),ROW(CC16))="x",'Capacity Backing (Hide)2'!CD$145,0)</f>
        <v>0</v>
      </c>
      <c r="CE164" cm="1">
        <f t="array" ref="CE164">IF(INDEX('Capacity Summary'!$H$139:$BG$238,COLUMN(CD16),ROW(CD16))="x",'Capacity Backing (Hide)2'!CE$145,0)</f>
        <v>0</v>
      </c>
      <c r="CF164" cm="1">
        <f t="array" ref="CF164">IF(INDEX('Capacity Summary'!$H$139:$BG$238,COLUMN(CE16),ROW(CE16))="x",'Capacity Backing (Hide)2'!CF$145,0)</f>
        <v>0</v>
      </c>
      <c r="CG164" cm="1">
        <f t="array" ref="CG164">IF(INDEX('Capacity Summary'!$H$139:$BG$238,COLUMN(CF16),ROW(CF16))="x",'Capacity Backing (Hide)2'!CG$145,0)</f>
        <v>0</v>
      </c>
      <c r="CH164" cm="1">
        <f t="array" ref="CH164">IF(INDEX('Capacity Summary'!$H$139:$BG$238,COLUMN(CG16),ROW(CG16))="x",'Capacity Backing (Hide)2'!CH$145,0)</f>
        <v>0</v>
      </c>
      <c r="CI164" cm="1">
        <f t="array" ref="CI164">IF(INDEX('Capacity Summary'!$H$139:$BG$238,COLUMN(CH16),ROW(CH16))="x",'Capacity Backing (Hide)2'!CI$145,0)</f>
        <v>0</v>
      </c>
      <c r="CJ164" cm="1">
        <f t="array" ref="CJ164">IF(INDEX('Capacity Summary'!$H$139:$BG$238,COLUMN(CI16),ROW(CI16))="x",'Capacity Backing (Hide)2'!CJ$145,0)</f>
        <v>0</v>
      </c>
      <c r="CK164" cm="1">
        <f t="array" ref="CK164">IF(INDEX('Capacity Summary'!$H$139:$BG$238,COLUMN(CJ16),ROW(CJ16))="x",'Capacity Backing (Hide)2'!CK$145,0)</f>
        <v>0</v>
      </c>
      <c r="CL164" cm="1">
        <f t="array" ref="CL164">IF(INDEX('Capacity Summary'!$H$139:$BG$238,COLUMN(CK16),ROW(CK16))="x",'Capacity Backing (Hide)2'!CL$145,0)</f>
        <v>0</v>
      </c>
      <c r="CM164" cm="1">
        <f t="array" ref="CM164">IF(INDEX('Capacity Summary'!$H$139:$BG$238,COLUMN(CL16),ROW(CL16))="x",'Capacity Backing (Hide)2'!CM$145,0)</f>
        <v>0</v>
      </c>
      <c r="CN164" cm="1">
        <f t="array" ref="CN164">IF(INDEX('Capacity Summary'!$H$139:$BG$238,COLUMN(CM16),ROW(CM16))="x",'Capacity Backing (Hide)2'!CN$145,0)</f>
        <v>0</v>
      </c>
      <c r="CO164" cm="1">
        <f t="array" ref="CO164">IF(INDEX('Capacity Summary'!$H$139:$BG$238,COLUMN(CN16),ROW(CN16))="x",'Capacity Backing (Hide)2'!CO$145,0)</f>
        <v>0</v>
      </c>
      <c r="CP164" cm="1">
        <f t="array" ref="CP164">IF(INDEX('Capacity Summary'!$H$139:$BG$238,COLUMN(CO16),ROW(CO16))="x",'Capacity Backing (Hide)2'!CP$145,0)</f>
        <v>0</v>
      </c>
      <c r="CQ164" cm="1">
        <f t="array" ref="CQ164">IF(INDEX('Capacity Summary'!$H$139:$BG$238,COLUMN(CP16),ROW(CP16))="x",'Capacity Backing (Hide)2'!CQ$145,0)</f>
        <v>0</v>
      </c>
      <c r="CR164" cm="1">
        <f t="array" ref="CR164">IF(INDEX('Capacity Summary'!$H$139:$BG$238,COLUMN(CQ16),ROW(CQ16))="x",'Capacity Backing (Hide)2'!CR$145,0)</f>
        <v>0</v>
      </c>
      <c r="CS164" cm="1">
        <f t="array" ref="CS164">IF(INDEX('Capacity Summary'!$H$139:$BG$238,COLUMN(CR16),ROW(CR16))="x",'Capacity Backing (Hide)2'!CS$145,0)</f>
        <v>0</v>
      </c>
      <c r="CT164" cm="1">
        <f t="array" ref="CT164">IF(INDEX('Capacity Summary'!$H$139:$BG$238,COLUMN(CS16),ROW(CS16))="x",'Capacity Backing (Hide)2'!CT$145,0)</f>
        <v>0</v>
      </c>
      <c r="CU164" cm="1">
        <f t="array" ref="CU164">IF(INDEX('Capacity Summary'!$H$139:$BG$238,COLUMN(CT16),ROW(CT16))="x",'Capacity Backing (Hide)2'!CU$145,0)</f>
        <v>0</v>
      </c>
      <c r="CV164" cm="1">
        <f t="array" ref="CV164">IF(INDEX('Capacity Summary'!$H$139:$BG$238,COLUMN(CU16),ROW(CU16))="x",'Capacity Backing (Hide)2'!CV$145,0)</f>
        <v>0</v>
      </c>
      <c r="CW164" cm="1">
        <f t="array" ref="CW164">IF(INDEX('Capacity Summary'!$H$139:$BG$238,COLUMN(CV16),ROW(CV16))="x",'Capacity Backing (Hide)2'!CW$145,0)</f>
        <v>0</v>
      </c>
    </row>
    <row r="165" spans="1:101" x14ac:dyDescent="0.25">
      <c r="A165" s="2">
        <f ca="1">'Required Capacity (Hide)'!E21</f>
        <v>44340</v>
      </c>
      <c r="B165" cm="1">
        <f t="array" ref="B165">IF(INDEX('Capacity Summary'!$H$139:$BG$238,COLUMN(A17),ROW(A17))="x",'Capacity Backing (Hide)2'!B$145,0)</f>
        <v>0</v>
      </c>
      <c r="C165" cm="1">
        <f t="array" ref="C165">IF(INDEX('Capacity Summary'!$H$139:$BG$238,COLUMN(B17),ROW(B17))="x",'Capacity Backing (Hide)2'!C$145,0)</f>
        <v>0</v>
      </c>
      <c r="D165" cm="1">
        <f t="array" ref="D165">IF(INDEX('Capacity Summary'!$H$139:$BG$238,COLUMN(C17),ROW(C17))="x",'Capacity Backing (Hide)2'!D$145,0)</f>
        <v>0</v>
      </c>
      <c r="E165" cm="1">
        <f t="array" ref="E165">IF(INDEX('Capacity Summary'!$H$139:$BG$238,COLUMN(D17),ROW(D17))="x",'Capacity Backing (Hide)2'!E$145,0)</f>
        <v>0</v>
      </c>
      <c r="F165" cm="1">
        <f t="array" ref="F165">IF(INDEX('Capacity Summary'!$H$139:$BG$238,COLUMN(E17),ROW(E17))="x",'Capacity Backing (Hide)2'!F$145,0)</f>
        <v>0</v>
      </c>
      <c r="G165" cm="1">
        <f t="array" ref="G165">IF(INDEX('Capacity Summary'!$H$139:$BG$238,COLUMN(F17),ROW(F17))="x",'Capacity Backing (Hide)2'!G$145,0)</f>
        <v>0</v>
      </c>
      <c r="H165" cm="1">
        <f t="array" ref="H165">IF(INDEX('Capacity Summary'!$H$139:$BG$238,COLUMN(G17),ROW(G17))="x",'Capacity Backing (Hide)2'!H$145,0)</f>
        <v>0</v>
      </c>
      <c r="I165" cm="1">
        <f t="array" ref="I165">IF(INDEX('Capacity Summary'!$H$139:$BG$238,COLUMN(H17),ROW(H17))="x",'Capacity Backing (Hide)2'!I$145,0)</f>
        <v>0</v>
      </c>
      <c r="J165" cm="1">
        <f t="array" ref="J165">IF(INDEX('Capacity Summary'!$H$139:$BG$238,COLUMN(I17),ROW(I17))="x",'Capacity Backing (Hide)2'!J$145,0)</f>
        <v>0</v>
      </c>
      <c r="K165" cm="1">
        <f t="array" ref="K165">IF(INDEX('Capacity Summary'!$H$139:$BG$238,COLUMN(J17),ROW(J17))="x",'Capacity Backing (Hide)2'!K$145,0)</f>
        <v>0</v>
      </c>
      <c r="L165" cm="1">
        <f t="array" ref="L165">IF(INDEX('Capacity Summary'!$H$139:$BG$238,COLUMN(K17),ROW(K17))="x",'Capacity Backing (Hide)2'!L$145,0)</f>
        <v>0</v>
      </c>
      <c r="M165" cm="1">
        <f t="array" ref="M165">IF(INDEX('Capacity Summary'!$H$139:$BG$238,COLUMN(L17),ROW(L17))="x",'Capacity Backing (Hide)2'!M$145,0)</f>
        <v>0</v>
      </c>
      <c r="N165" cm="1">
        <f t="array" ref="N165">IF(INDEX('Capacity Summary'!$H$139:$BG$238,COLUMN(M17),ROW(M17))="x",'Capacity Backing (Hide)2'!N$145,0)</f>
        <v>0</v>
      </c>
      <c r="O165" cm="1">
        <f t="array" ref="O165">IF(INDEX('Capacity Summary'!$H$139:$BG$238,COLUMN(N17),ROW(N17))="x",'Capacity Backing (Hide)2'!O$145,0)</f>
        <v>0</v>
      </c>
      <c r="P165" cm="1">
        <f t="array" ref="P165">IF(INDEX('Capacity Summary'!$H$139:$BG$238,COLUMN(O17),ROW(O17))="x",'Capacity Backing (Hide)2'!P$145,0)</f>
        <v>0</v>
      </c>
      <c r="Q165" cm="1">
        <f t="array" ref="Q165">IF(INDEX('Capacity Summary'!$H$139:$BG$238,COLUMN(P17),ROW(P17))="x",'Capacity Backing (Hide)2'!Q$145,0)</f>
        <v>0</v>
      </c>
      <c r="R165" cm="1">
        <f t="array" ref="R165">IF(INDEX('Capacity Summary'!$H$139:$BG$238,COLUMN(Q17),ROW(Q17))="x",'Capacity Backing (Hide)2'!R$145,0)</f>
        <v>0</v>
      </c>
      <c r="S165" cm="1">
        <f t="array" ref="S165">IF(INDEX('Capacity Summary'!$H$139:$BG$238,COLUMN(R17),ROW(R17))="x",'Capacity Backing (Hide)2'!S$145,0)</f>
        <v>0</v>
      </c>
      <c r="T165" cm="1">
        <f t="array" ref="T165">IF(INDEX('Capacity Summary'!$H$139:$BG$238,COLUMN(S17),ROW(S17))="x",'Capacity Backing (Hide)2'!T$145,0)</f>
        <v>0</v>
      </c>
      <c r="U165" cm="1">
        <f t="array" ref="U165">IF(INDEX('Capacity Summary'!$H$139:$BG$238,COLUMN(T17),ROW(T17))="x",'Capacity Backing (Hide)2'!U$145,0)</f>
        <v>0</v>
      </c>
      <c r="V165" cm="1">
        <f t="array" ref="V165">IF(INDEX('Capacity Summary'!$H$139:$BG$238,COLUMN(U17),ROW(U17))="x",'Capacity Backing (Hide)2'!V$145,0)</f>
        <v>0</v>
      </c>
      <c r="W165" cm="1">
        <f t="array" ref="W165">IF(INDEX('Capacity Summary'!$H$139:$BG$238,COLUMN(V17),ROW(V17))="x",'Capacity Backing (Hide)2'!W$145,0)</f>
        <v>0</v>
      </c>
      <c r="X165" cm="1">
        <f t="array" ref="X165">IF(INDEX('Capacity Summary'!$H$139:$BG$238,COLUMN(W17),ROW(W17))="x",'Capacity Backing (Hide)2'!X$145,0)</f>
        <v>0</v>
      </c>
      <c r="Y165" cm="1">
        <f t="array" ref="Y165">IF(INDEX('Capacity Summary'!$H$139:$BG$238,COLUMN(X17),ROW(X17))="x",'Capacity Backing (Hide)2'!Y$145,0)</f>
        <v>0</v>
      </c>
      <c r="Z165" cm="1">
        <f t="array" ref="Z165">IF(INDEX('Capacity Summary'!$H$139:$BG$238,COLUMN(Y17),ROW(Y17))="x",'Capacity Backing (Hide)2'!Z$145,0)</f>
        <v>0</v>
      </c>
      <c r="AA165" cm="1">
        <f t="array" ref="AA165">IF(INDEX('Capacity Summary'!$H$139:$BG$238,COLUMN(Z17),ROW(Z17))="x",'Capacity Backing (Hide)2'!AA$145,0)</f>
        <v>0</v>
      </c>
      <c r="AB165" cm="1">
        <f t="array" ref="AB165">IF(INDEX('Capacity Summary'!$H$139:$BG$238,COLUMN(AA17),ROW(AA17))="x",'Capacity Backing (Hide)2'!AB$145,0)</f>
        <v>0</v>
      </c>
      <c r="AC165" cm="1">
        <f t="array" ref="AC165">IF(INDEX('Capacity Summary'!$H$139:$BG$238,COLUMN(AB17),ROW(AB17))="x",'Capacity Backing (Hide)2'!AC$145,0)</f>
        <v>0</v>
      </c>
      <c r="AD165" cm="1">
        <f t="array" ref="AD165">IF(INDEX('Capacity Summary'!$H$139:$BG$238,COLUMN(AC17),ROW(AC17))="x",'Capacity Backing (Hide)2'!AD$145,0)</f>
        <v>0</v>
      </c>
      <c r="AE165" cm="1">
        <f t="array" ref="AE165">IF(INDEX('Capacity Summary'!$H$139:$BG$238,COLUMN(AD17),ROW(AD17))="x",'Capacity Backing (Hide)2'!AE$145,0)</f>
        <v>0</v>
      </c>
      <c r="AF165" cm="1">
        <f t="array" ref="AF165">IF(INDEX('Capacity Summary'!$H$139:$BG$238,COLUMN(AE17),ROW(AE17))="x",'Capacity Backing (Hide)2'!AF$145,0)</f>
        <v>0</v>
      </c>
      <c r="AG165" cm="1">
        <f t="array" ref="AG165">IF(INDEX('Capacity Summary'!$H$139:$BG$238,COLUMN(AF17),ROW(AF17))="x",'Capacity Backing (Hide)2'!AG$145,0)</f>
        <v>0</v>
      </c>
      <c r="AH165" cm="1">
        <f t="array" ref="AH165">IF(INDEX('Capacity Summary'!$H$139:$BG$238,COLUMN(AG17),ROW(AG17))="x",'Capacity Backing (Hide)2'!AH$145,0)</f>
        <v>0</v>
      </c>
      <c r="AI165" cm="1">
        <f t="array" ref="AI165">IF(INDEX('Capacity Summary'!$H$139:$BG$238,COLUMN(AH17),ROW(AH17))="x",'Capacity Backing (Hide)2'!AI$145,0)</f>
        <v>0</v>
      </c>
      <c r="AJ165" cm="1">
        <f t="array" ref="AJ165">IF(INDEX('Capacity Summary'!$H$139:$BG$238,COLUMN(AI17),ROW(AI17))="x",'Capacity Backing (Hide)2'!AJ$145,0)</f>
        <v>0</v>
      </c>
      <c r="AK165" cm="1">
        <f t="array" ref="AK165">IF(INDEX('Capacity Summary'!$H$139:$BG$238,COLUMN(AJ17),ROW(AJ17))="x",'Capacity Backing (Hide)2'!AK$145,0)</f>
        <v>0</v>
      </c>
      <c r="AL165" cm="1">
        <f t="array" ref="AL165">IF(INDEX('Capacity Summary'!$H$139:$BG$238,COLUMN(AK17),ROW(AK17))="x",'Capacity Backing (Hide)2'!AL$145,0)</f>
        <v>0</v>
      </c>
      <c r="AM165" cm="1">
        <f t="array" ref="AM165">IF(INDEX('Capacity Summary'!$H$139:$BG$238,COLUMN(AL17),ROW(AL17))="x",'Capacity Backing (Hide)2'!AM$145,0)</f>
        <v>0</v>
      </c>
      <c r="AN165" cm="1">
        <f t="array" ref="AN165">IF(INDEX('Capacity Summary'!$H$139:$BG$238,COLUMN(AM17),ROW(AM17))="x",'Capacity Backing (Hide)2'!AN$145,0)</f>
        <v>0</v>
      </c>
      <c r="AO165" cm="1">
        <f t="array" ref="AO165">IF(INDEX('Capacity Summary'!$H$139:$BG$238,COLUMN(AN17),ROW(AN17))="x",'Capacity Backing (Hide)2'!AO$145,0)</f>
        <v>0</v>
      </c>
      <c r="AP165" cm="1">
        <f t="array" ref="AP165">IF(INDEX('Capacity Summary'!$H$139:$BG$238,COLUMN(AO17),ROW(AO17))="x",'Capacity Backing (Hide)2'!AP$145,0)</f>
        <v>0</v>
      </c>
      <c r="AQ165" cm="1">
        <f t="array" ref="AQ165">IF(INDEX('Capacity Summary'!$H$139:$BG$238,COLUMN(AP17),ROW(AP17))="x",'Capacity Backing (Hide)2'!AQ$145,0)</f>
        <v>0</v>
      </c>
      <c r="AR165" cm="1">
        <f t="array" ref="AR165">IF(INDEX('Capacity Summary'!$H$139:$BG$238,COLUMN(AQ17),ROW(AQ17))="x",'Capacity Backing (Hide)2'!AR$145,0)</f>
        <v>0</v>
      </c>
      <c r="AS165" cm="1">
        <f t="array" ref="AS165">IF(INDEX('Capacity Summary'!$H$139:$BG$238,COLUMN(AR17),ROW(AR17))="x",'Capacity Backing (Hide)2'!AS$145,0)</f>
        <v>0</v>
      </c>
      <c r="AT165" cm="1">
        <f t="array" ref="AT165">IF(INDEX('Capacity Summary'!$H$139:$BG$238,COLUMN(AS17),ROW(AS17))="x",'Capacity Backing (Hide)2'!AT$145,0)</f>
        <v>0</v>
      </c>
      <c r="AU165" cm="1">
        <f t="array" ref="AU165">IF(INDEX('Capacity Summary'!$H$139:$BG$238,COLUMN(AT17),ROW(AT17))="x",'Capacity Backing (Hide)2'!AU$145,0)</f>
        <v>0</v>
      </c>
      <c r="AV165" cm="1">
        <f t="array" ref="AV165">IF(INDEX('Capacity Summary'!$H$139:$BG$238,COLUMN(AU17),ROW(AU17))="x",'Capacity Backing (Hide)2'!AV$145,0)</f>
        <v>0</v>
      </c>
      <c r="AW165" cm="1">
        <f t="array" ref="AW165">IF(INDEX('Capacity Summary'!$H$139:$BG$238,COLUMN(AV17),ROW(AV17))="x",'Capacity Backing (Hide)2'!AW$145,0)</f>
        <v>0</v>
      </c>
      <c r="AX165" cm="1">
        <f t="array" ref="AX165">IF(INDEX('Capacity Summary'!$H$139:$BG$238,COLUMN(AW17),ROW(AW17))="x",'Capacity Backing (Hide)2'!AX$145,0)</f>
        <v>0</v>
      </c>
      <c r="AY165" cm="1">
        <f t="array" ref="AY165">IF(INDEX('Capacity Summary'!$H$139:$BG$238,COLUMN(AX17),ROW(AX17))="x",'Capacity Backing (Hide)2'!AY$145,0)</f>
        <v>0</v>
      </c>
      <c r="AZ165" cm="1">
        <f t="array" ref="AZ165">IF(INDEX('Capacity Summary'!$H$139:$BG$238,COLUMN(AY17),ROW(AY17))="x",'Capacity Backing (Hide)2'!AZ$145,0)</f>
        <v>0</v>
      </c>
      <c r="BA165" cm="1">
        <f t="array" ref="BA165">IF(INDEX('Capacity Summary'!$H$139:$BG$238,COLUMN(AZ17),ROW(AZ17))="x",'Capacity Backing (Hide)2'!BA$145,0)</f>
        <v>0</v>
      </c>
      <c r="BB165" cm="1">
        <f t="array" ref="BB165">IF(INDEX('Capacity Summary'!$H$139:$BG$238,COLUMN(BA17),ROW(BA17))="x",'Capacity Backing (Hide)2'!BB$145,0)</f>
        <v>0</v>
      </c>
      <c r="BC165" cm="1">
        <f t="array" ref="BC165">IF(INDEX('Capacity Summary'!$H$139:$BG$238,COLUMN(BB17),ROW(BB17))="x",'Capacity Backing (Hide)2'!BC$145,0)</f>
        <v>0</v>
      </c>
      <c r="BD165" cm="1">
        <f t="array" ref="BD165">IF(INDEX('Capacity Summary'!$H$139:$BG$238,COLUMN(BC17),ROW(BC17))="x",'Capacity Backing (Hide)2'!BD$145,0)</f>
        <v>0</v>
      </c>
      <c r="BE165" cm="1">
        <f t="array" ref="BE165">IF(INDEX('Capacity Summary'!$H$139:$BG$238,COLUMN(BD17),ROW(BD17))="x",'Capacity Backing (Hide)2'!BE$145,0)</f>
        <v>0</v>
      </c>
      <c r="BF165" cm="1">
        <f t="array" ref="BF165">IF(INDEX('Capacity Summary'!$H$139:$BG$238,COLUMN(BE17),ROW(BE17))="x",'Capacity Backing (Hide)2'!BF$145,0)</f>
        <v>0</v>
      </c>
      <c r="BG165" cm="1">
        <f t="array" ref="BG165">IF(INDEX('Capacity Summary'!$H$139:$BG$238,COLUMN(BF17),ROW(BF17))="x",'Capacity Backing (Hide)2'!BG$145,0)</f>
        <v>0</v>
      </c>
      <c r="BH165" cm="1">
        <f t="array" ref="BH165">IF(INDEX('Capacity Summary'!$H$139:$BG$238,COLUMN(BG17),ROW(BG17))="x",'Capacity Backing (Hide)2'!BH$145,0)</f>
        <v>0</v>
      </c>
      <c r="BI165" cm="1">
        <f t="array" ref="BI165">IF(INDEX('Capacity Summary'!$H$139:$BG$238,COLUMN(BH17),ROW(BH17))="x",'Capacity Backing (Hide)2'!BI$145,0)</f>
        <v>0</v>
      </c>
      <c r="BJ165" cm="1">
        <f t="array" ref="BJ165">IF(INDEX('Capacity Summary'!$H$139:$BG$238,COLUMN(BI17),ROW(BI17))="x",'Capacity Backing (Hide)2'!BJ$145,0)</f>
        <v>0</v>
      </c>
      <c r="BK165" cm="1">
        <f t="array" ref="BK165">IF(INDEX('Capacity Summary'!$H$139:$BG$238,COLUMN(BJ17),ROW(BJ17))="x",'Capacity Backing (Hide)2'!BK$145,0)</f>
        <v>0</v>
      </c>
      <c r="BL165" cm="1">
        <f t="array" ref="BL165">IF(INDEX('Capacity Summary'!$H$139:$BG$238,COLUMN(BK17),ROW(BK17))="x",'Capacity Backing (Hide)2'!BL$145,0)</f>
        <v>0</v>
      </c>
      <c r="BM165" cm="1">
        <f t="array" ref="BM165">IF(INDEX('Capacity Summary'!$H$139:$BG$238,COLUMN(BL17),ROW(BL17))="x",'Capacity Backing (Hide)2'!BM$145,0)</f>
        <v>0</v>
      </c>
      <c r="BN165" cm="1">
        <f t="array" ref="BN165">IF(INDEX('Capacity Summary'!$H$139:$BG$238,COLUMN(BM17),ROW(BM17))="x",'Capacity Backing (Hide)2'!BN$145,0)</f>
        <v>0</v>
      </c>
      <c r="BO165" cm="1">
        <f t="array" ref="BO165">IF(INDEX('Capacity Summary'!$H$139:$BG$238,COLUMN(BN17),ROW(BN17))="x",'Capacity Backing (Hide)2'!BO$145,0)</f>
        <v>0</v>
      </c>
      <c r="BP165" cm="1">
        <f t="array" ref="BP165">IF(INDEX('Capacity Summary'!$H$139:$BG$238,COLUMN(BO17),ROW(BO17))="x",'Capacity Backing (Hide)2'!BP$145,0)</f>
        <v>0</v>
      </c>
      <c r="BQ165" cm="1">
        <f t="array" ref="BQ165">IF(INDEX('Capacity Summary'!$H$139:$BG$238,COLUMN(BP17),ROW(BP17))="x",'Capacity Backing (Hide)2'!BQ$145,0)</f>
        <v>0</v>
      </c>
      <c r="BR165" cm="1">
        <f t="array" ref="BR165">IF(INDEX('Capacity Summary'!$H$139:$BG$238,COLUMN(BQ17),ROW(BQ17))="x",'Capacity Backing (Hide)2'!BR$145,0)</f>
        <v>0</v>
      </c>
      <c r="BS165" cm="1">
        <f t="array" ref="BS165">IF(INDEX('Capacity Summary'!$H$139:$BG$238,COLUMN(BR17),ROW(BR17))="x",'Capacity Backing (Hide)2'!BS$145,0)</f>
        <v>0</v>
      </c>
      <c r="BT165" cm="1">
        <f t="array" ref="BT165">IF(INDEX('Capacity Summary'!$H$139:$BG$238,COLUMN(BS17),ROW(BS17))="x",'Capacity Backing (Hide)2'!BT$145,0)</f>
        <v>0</v>
      </c>
      <c r="BU165" cm="1">
        <f t="array" ref="BU165">IF(INDEX('Capacity Summary'!$H$139:$BG$238,COLUMN(BT17),ROW(BT17))="x",'Capacity Backing (Hide)2'!BU$145,0)</f>
        <v>0</v>
      </c>
      <c r="BV165" cm="1">
        <f t="array" ref="BV165">IF(INDEX('Capacity Summary'!$H$139:$BG$238,COLUMN(BU17),ROW(BU17))="x",'Capacity Backing (Hide)2'!BV$145,0)</f>
        <v>0</v>
      </c>
      <c r="BW165" cm="1">
        <f t="array" ref="BW165">IF(INDEX('Capacity Summary'!$H$139:$BG$238,COLUMN(BV17),ROW(BV17))="x",'Capacity Backing (Hide)2'!BW$145,0)</f>
        <v>0</v>
      </c>
      <c r="BX165" cm="1">
        <f t="array" ref="BX165">IF(INDEX('Capacity Summary'!$H$139:$BG$238,COLUMN(BW17),ROW(BW17))="x",'Capacity Backing (Hide)2'!BX$145,0)</f>
        <v>0</v>
      </c>
      <c r="BY165" cm="1">
        <f t="array" ref="BY165">IF(INDEX('Capacity Summary'!$H$139:$BG$238,COLUMN(BX17),ROW(BX17))="x",'Capacity Backing (Hide)2'!BY$145,0)</f>
        <v>0</v>
      </c>
      <c r="BZ165" cm="1">
        <f t="array" ref="BZ165">IF(INDEX('Capacity Summary'!$H$139:$BG$238,COLUMN(BY17),ROW(BY17))="x",'Capacity Backing (Hide)2'!BZ$145,0)</f>
        <v>0</v>
      </c>
      <c r="CA165" cm="1">
        <f t="array" ref="CA165">IF(INDEX('Capacity Summary'!$H$139:$BG$238,COLUMN(BZ17),ROW(BZ17))="x",'Capacity Backing (Hide)2'!CA$145,0)</f>
        <v>0</v>
      </c>
      <c r="CB165" cm="1">
        <f t="array" ref="CB165">IF(INDEX('Capacity Summary'!$H$139:$BG$238,COLUMN(CA17),ROW(CA17))="x",'Capacity Backing (Hide)2'!CB$145,0)</f>
        <v>0</v>
      </c>
      <c r="CC165" cm="1">
        <f t="array" ref="CC165">IF(INDEX('Capacity Summary'!$H$139:$BG$238,COLUMN(CB17),ROW(CB17))="x",'Capacity Backing (Hide)2'!CC$145,0)</f>
        <v>0</v>
      </c>
      <c r="CD165" cm="1">
        <f t="array" ref="CD165">IF(INDEX('Capacity Summary'!$H$139:$BG$238,COLUMN(CC17),ROW(CC17))="x",'Capacity Backing (Hide)2'!CD$145,0)</f>
        <v>0</v>
      </c>
      <c r="CE165" cm="1">
        <f t="array" ref="CE165">IF(INDEX('Capacity Summary'!$H$139:$BG$238,COLUMN(CD17),ROW(CD17))="x",'Capacity Backing (Hide)2'!CE$145,0)</f>
        <v>0</v>
      </c>
      <c r="CF165" cm="1">
        <f t="array" ref="CF165">IF(INDEX('Capacity Summary'!$H$139:$BG$238,COLUMN(CE17),ROW(CE17))="x",'Capacity Backing (Hide)2'!CF$145,0)</f>
        <v>0</v>
      </c>
      <c r="CG165" cm="1">
        <f t="array" ref="CG165">IF(INDEX('Capacity Summary'!$H$139:$BG$238,COLUMN(CF17),ROW(CF17))="x",'Capacity Backing (Hide)2'!CG$145,0)</f>
        <v>0</v>
      </c>
      <c r="CH165" cm="1">
        <f t="array" ref="CH165">IF(INDEX('Capacity Summary'!$H$139:$BG$238,COLUMN(CG17),ROW(CG17))="x",'Capacity Backing (Hide)2'!CH$145,0)</f>
        <v>0</v>
      </c>
      <c r="CI165" cm="1">
        <f t="array" ref="CI165">IF(INDEX('Capacity Summary'!$H$139:$BG$238,COLUMN(CH17),ROW(CH17))="x",'Capacity Backing (Hide)2'!CI$145,0)</f>
        <v>0</v>
      </c>
      <c r="CJ165" cm="1">
        <f t="array" ref="CJ165">IF(INDEX('Capacity Summary'!$H$139:$BG$238,COLUMN(CI17),ROW(CI17))="x",'Capacity Backing (Hide)2'!CJ$145,0)</f>
        <v>0</v>
      </c>
      <c r="CK165" cm="1">
        <f t="array" ref="CK165">IF(INDEX('Capacity Summary'!$H$139:$BG$238,COLUMN(CJ17),ROW(CJ17))="x",'Capacity Backing (Hide)2'!CK$145,0)</f>
        <v>0</v>
      </c>
      <c r="CL165" cm="1">
        <f t="array" ref="CL165">IF(INDEX('Capacity Summary'!$H$139:$BG$238,COLUMN(CK17),ROW(CK17))="x",'Capacity Backing (Hide)2'!CL$145,0)</f>
        <v>0</v>
      </c>
      <c r="CM165" cm="1">
        <f t="array" ref="CM165">IF(INDEX('Capacity Summary'!$H$139:$BG$238,COLUMN(CL17),ROW(CL17))="x",'Capacity Backing (Hide)2'!CM$145,0)</f>
        <v>0</v>
      </c>
      <c r="CN165" cm="1">
        <f t="array" ref="CN165">IF(INDEX('Capacity Summary'!$H$139:$BG$238,COLUMN(CM17),ROW(CM17))="x",'Capacity Backing (Hide)2'!CN$145,0)</f>
        <v>0</v>
      </c>
      <c r="CO165" cm="1">
        <f t="array" ref="CO165">IF(INDEX('Capacity Summary'!$H$139:$BG$238,COLUMN(CN17),ROW(CN17))="x",'Capacity Backing (Hide)2'!CO$145,0)</f>
        <v>0</v>
      </c>
      <c r="CP165" cm="1">
        <f t="array" ref="CP165">IF(INDEX('Capacity Summary'!$H$139:$BG$238,COLUMN(CO17),ROW(CO17))="x",'Capacity Backing (Hide)2'!CP$145,0)</f>
        <v>0</v>
      </c>
      <c r="CQ165" cm="1">
        <f t="array" ref="CQ165">IF(INDEX('Capacity Summary'!$H$139:$BG$238,COLUMN(CP17),ROW(CP17))="x",'Capacity Backing (Hide)2'!CQ$145,0)</f>
        <v>0</v>
      </c>
      <c r="CR165" cm="1">
        <f t="array" ref="CR165">IF(INDEX('Capacity Summary'!$H$139:$BG$238,COLUMN(CQ17),ROW(CQ17))="x",'Capacity Backing (Hide)2'!CR$145,0)</f>
        <v>0</v>
      </c>
      <c r="CS165" cm="1">
        <f t="array" ref="CS165">IF(INDEX('Capacity Summary'!$H$139:$BG$238,COLUMN(CR17),ROW(CR17))="x",'Capacity Backing (Hide)2'!CS$145,0)</f>
        <v>0</v>
      </c>
      <c r="CT165" cm="1">
        <f t="array" ref="CT165">IF(INDEX('Capacity Summary'!$H$139:$BG$238,COLUMN(CS17),ROW(CS17))="x",'Capacity Backing (Hide)2'!CT$145,0)</f>
        <v>0</v>
      </c>
      <c r="CU165" cm="1">
        <f t="array" ref="CU165">IF(INDEX('Capacity Summary'!$H$139:$BG$238,COLUMN(CT17),ROW(CT17))="x",'Capacity Backing (Hide)2'!CU$145,0)</f>
        <v>0</v>
      </c>
      <c r="CV165" cm="1">
        <f t="array" ref="CV165">IF(INDEX('Capacity Summary'!$H$139:$BG$238,COLUMN(CU17),ROW(CU17))="x",'Capacity Backing (Hide)2'!CV$145,0)</f>
        <v>0</v>
      </c>
      <c r="CW165" cm="1">
        <f t="array" ref="CW165">IF(INDEX('Capacity Summary'!$H$139:$BG$238,COLUMN(CV17),ROW(CV17))="x",'Capacity Backing (Hide)2'!CW$145,0)</f>
        <v>0</v>
      </c>
    </row>
    <row r="166" spans="1:101" x14ac:dyDescent="0.25">
      <c r="A166" s="2">
        <f ca="1">'Required Capacity (Hide)'!E22</f>
        <v>44347</v>
      </c>
      <c r="B166" cm="1">
        <f t="array" ref="B166">IF(INDEX('Capacity Summary'!$H$139:$BG$238,COLUMN(A18),ROW(A18))="x",'Capacity Backing (Hide)2'!B$145,0)</f>
        <v>0</v>
      </c>
      <c r="C166" cm="1">
        <f t="array" ref="C166">IF(INDEX('Capacity Summary'!$H$139:$BG$238,COLUMN(B18),ROW(B18))="x",'Capacity Backing (Hide)2'!C$145,0)</f>
        <v>0</v>
      </c>
      <c r="D166" cm="1">
        <f t="array" ref="D166">IF(INDEX('Capacity Summary'!$H$139:$BG$238,COLUMN(C18),ROW(C18))="x",'Capacity Backing (Hide)2'!D$145,0)</f>
        <v>0</v>
      </c>
      <c r="E166" cm="1">
        <f t="array" ref="E166">IF(INDEX('Capacity Summary'!$H$139:$BG$238,COLUMN(D18),ROW(D18))="x",'Capacity Backing (Hide)2'!E$145,0)</f>
        <v>0</v>
      </c>
      <c r="F166" cm="1">
        <f t="array" ref="F166">IF(INDEX('Capacity Summary'!$H$139:$BG$238,COLUMN(E18),ROW(E18))="x",'Capacity Backing (Hide)2'!F$145,0)</f>
        <v>0</v>
      </c>
      <c r="G166" cm="1">
        <f t="array" ref="G166">IF(INDEX('Capacity Summary'!$H$139:$BG$238,COLUMN(F18),ROW(F18))="x",'Capacity Backing (Hide)2'!G$145,0)</f>
        <v>0</v>
      </c>
      <c r="H166" cm="1">
        <f t="array" ref="H166">IF(INDEX('Capacity Summary'!$H$139:$BG$238,COLUMN(G18),ROW(G18))="x",'Capacity Backing (Hide)2'!H$145,0)</f>
        <v>0</v>
      </c>
      <c r="I166" cm="1">
        <f t="array" ref="I166">IF(INDEX('Capacity Summary'!$H$139:$BG$238,COLUMN(H18),ROW(H18))="x",'Capacity Backing (Hide)2'!I$145,0)</f>
        <v>0</v>
      </c>
      <c r="J166" cm="1">
        <f t="array" ref="J166">IF(INDEX('Capacity Summary'!$H$139:$BG$238,COLUMN(I18),ROW(I18))="x",'Capacity Backing (Hide)2'!J$145,0)</f>
        <v>0</v>
      </c>
      <c r="K166" cm="1">
        <f t="array" ref="K166">IF(INDEX('Capacity Summary'!$H$139:$BG$238,COLUMN(J18),ROW(J18))="x",'Capacity Backing (Hide)2'!K$145,0)</f>
        <v>0</v>
      </c>
      <c r="L166" cm="1">
        <f t="array" ref="L166">IF(INDEX('Capacity Summary'!$H$139:$BG$238,COLUMN(K18),ROW(K18))="x",'Capacity Backing (Hide)2'!L$145,0)</f>
        <v>0</v>
      </c>
      <c r="M166" cm="1">
        <f t="array" ref="M166">IF(INDEX('Capacity Summary'!$H$139:$BG$238,COLUMN(L18),ROW(L18))="x",'Capacity Backing (Hide)2'!M$145,0)</f>
        <v>0</v>
      </c>
      <c r="N166" cm="1">
        <f t="array" ref="N166">IF(INDEX('Capacity Summary'!$H$139:$BG$238,COLUMN(M18),ROW(M18))="x",'Capacity Backing (Hide)2'!N$145,0)</f>
        <v>0</v>
      </c>
      <c r="O166" cm="1">
        <f t="array" ref="O166">IF(INDEX('Capacity Summary'!$H$139:$BG$238,COLUMN(N18),ROW(N18))="x",'Capacity Backing (Hide)2'!O$145,0)</f>
        <v>0</v>
      </c>
      <c r="P166" cm="1">
        <f t="array" ref="P166">IF(INDEX('Capacity Summary'!$H$139:$BG$238,COLUMN(O18),ROW(O18))="x",'Capacity Backing (Hide)2'!P$145,0)</f>
        <v>0</v>
      </c>
      <c r="Q166" cm="1">
        <f t="array" ref="Q166">IF(INDEX('Capacity Summary'!$H$139:$BG$238,COLUMN(P18),ROW(P18))="x",'Capacity Backing (Hide)2'!Q$145,0)</f>
        <v>0</v>
      </c>
      <c r="R166" cm="1">
        <f t="array" ref="R166">IF(INDEX('Capacity Summary'!$H$139:$BG$238,COLUMN(Q18),ROW(Q18))="x",'Capacity Backing (Hide)2'!R$145,0)</f>
        <v>0</v>
      </c>
      <c r="S166" cm="1">
        <f t="array" ref="S166">IF(INDEX('Capacity Summary'!$H$139:$BG$238,COLUMN(R18),ROW(R18))="x",'Capacity Backing (Hide)2'!S$145,0)</f>
        <v>0</v>
      </c>
      <c r="T166" cm="1">
        <f t="array" ref="T166">IF(INDEX('Capacity Summary'!$H$139:$BG$238,COLUMN(S18),ROW(S18))="x",'Capacity Backing (Hide)2'!T$145,0)</f>
        <v>0</v>
      </c>
      <c r="U166" cm="1">
        <f t="array" ref="U166">IF(INDEX('Capacity Summary'!$H$139:$BG$238,COLUMN(T18),ROW(T18))="x",'Capacity Backing (Hide)2'!U$145,0)</f>
        <v>0</v>
      </c>
      <c r="V166" cm="1">
        <f t="array" ref="V166">IF(INDEX('Capacity Summary'!$H$139:$BG$238,COLUMN(U18),ROW(U18))="x",'Capacity Backing (Hide)2'!V$145,0)</f>
        <v>0</v>
      </c>
      <c r="W166" cm="1">
        <f t="array" ref="W166">IF(INDEX('Capacity Summary'!$H$139:$BG$238,COLUMN(V18),ROW(V18))="x",'Capacity Backing (Hide)2'!W$145,0)</f>
        <v>0</v>
      </c>
      <c r="X166" cm="1">
        <f t="array" ref="X166">IF(INDEX('Capacity Summary'!$H$139:$BG$238,COLUMN(W18),ROW(W18))="x",'Capacity Backing (Hide)2'!X$145,0)</f>
        <v>0</v>
      </c>
      <c r="Y166" cm="1">
        <f t="array" ref="Y166">IF(INDEX('Capacity Summary'!$H$139:$BG$238,COLUMN(X18),ROW(X18))="x",'Capacity Backing (Hide)2'!Y$145,0)</f>
        <v>0</v>
      </c>
      <c r="Z166" cm="1">
        <f t="array" ref="Z166">IF(INDEX('Capacity Summary'!$H$139:$BG$238,COLUMN(Y18),ROW(Y18))="x",'Capacity Backing (Hide)2'!Z$145,0)</f>
        <v>0</v>
      </c>
      <c r="AA166" cm="1">
        <f t="array" ref="AA166">IF(INDEX('Capacity Summary'!$H$139:$BG$238,COLUMN(Z18),ROW(Z18))="x",'Capacity Backing (Hide)2'!AA$145,0)</f>
        <v>0</v>
      </c>
      <c r="AB166" cm="1">
        <f t="array" ref="AB166">IF(INDEX('Capacity Summary'!$H$139:$BG$238,COLUMN(AA18),ROW(AA18))="x",'Capacity Backing (Hide)2'!AB$145,0)</f>
        <v>0</v>
      </c>
      <c r="AC166" cm="1">
        <f t="array" ref="AC166">IF(INDEX('Capacity Summary'!$H$139:$BG$238,COLUMN(AB18),ROW(AB18))="x",'Capacity Backing (Hide)2'!AC$145,0)</f>
        <v>0</v>
      </c>
      <c r="AD166" cm="1">
        <f t="array" ref="AD166">IF(INDEX('Capacity Summary'!$H$139:$BG$238,COLUMN(AC18),ROW(AC18))="x",'Capacity Backing (Hide)2'!AD$145,0)</f>
        <v>0</v>
      </c>
      <c r="AE166" cm="1">
        <f t="array" ref="AE166">IF(INDEX('Capacity Summary'!$H$139:$BG$238,COLUMN(AD18),ROW(AD18))="x",'Capacity Backing (Hide)2'!AE$145,0)</f>
        <v>0</v>
      </c>
      <c r="AF166" cm="1">
        <f t="array" ref="AF166">IF(INDEX('Capacity Summary'!$H$139:$BG$238,COLUMN(AE18),ROW(AE18))="x",'Capacity Backing (Hide)2'!AF$145,0)</f>
        <v>0</v>
      </c>
      <c r="AG166" cm="1">
        <f t="array" ref="AG166">IF(INDEX('Capacity Summary'!$H$139:$BG$238,COLUMN(AF18),ROW(AF18))="x",'Capacity Backing (Hide)2'!AG$145,0)</f>
        <v>0</v>
      </c>
      <c r="AH166" cm="1">
        <f t="array" ref="AH166">IF(INDEX('Capacity Summary'!$H$139:$BG$238,COLUMN(AG18),ROW(AG18))="x",'Capacity Backing (Hide)2'!AH$145,0)</f>
        <v>0</v>
      </c>
      <c r="AI166" cm="1">
        <f t="array" ref="AI166">IF(INDEX('Capacity Summary'!$H$139:$BG$238,COLUMN(AH18),ROW(AH18))="x",'Capacity Backing (Hide)2'!AI$145,0)</f>
        <v>0</v>
      </c>
      <c r="AJ166" cm="1">
        <f t="array" ref="AJ166">IF(INDEX('Capacity Summary'!$H$139:$BG$238,COLUMN(AI18),ROW(AI18))="x",'Capacity Backing (Hide)2'!AJ$145,0)</f>
        <v>0</v>
      </c>
      <c r="AK166" cm="1">
        <f t="array" ref="AK166">IF(INDEX('Capacity Summary'!$H$139:$BG$238,COLUMN(AJ18),ROW(AJ18))="x",'Capacity Backing (Hide)2'!AK$145,0)</f>
        <v>0</v>
      </c>
      <c r="AL166" cm="1">
        <f t="array" ref="AL166">IF(INDEX('Capacity Summary'!$H$139:$BG$238,COLUMN(AK18),ROW(AK18))="x",'Capacity Backing (Hide)2'!AL$145,0)</f>
        <v>0</v>
      </c>
      <c r="AM166" cm="1">
        <f t="array" ref="AM166">IF(INDEX('Capacity Summary'!$H$139:$BG$238,COLUMN(AL18),ROW(AL18))="x",'Capacity Backing (Hide)2'!AM$145,0)</f>
        <v>0</v>
      </c>
      <c r="AN166" cm="1">
        <f t="array" ref="AN166">IF(INDEX('Capacity Summary'!$H$139:$BG$238,COLUMN(AM18),ROW(AM18))="x",'Capacity Backing (Hide)2'!AN$145,0)</f>
        <v>0</v>
      </c>
      <c r="AO166" cm="1">
        <f t="array" ref="AO166">IF(INDEX('Capacity Summary'!$H$139:$BG$238,COLUMN(AN18),ROW(AN18))="x",'Capacity Backing (Hide)2'!AO$145,0)</f>
        <v>0</v>
      </c>
      <c r="AP166" cm="1">
        <f t="array" ref="AP166">IF(INDEX('Capacity Summary'!$H$139:$BG$238,COLUMN(AO18),ROW(AO18))="x",'Capacity Backing (Hide)2'!AP$145,0)</f>
        <v>0</v>
      </c>
      <c r="AQ166" cm="1">
        <f t="array" ref="AQ166">IF(INDEX('Capacity Summary'!$H$139:$BG$238,COLUMN(AP18),ROW(AP18))="x",'Capacity Backing (Hide)2'!AQ$145,0)</f>
        <v>0</v>
      </c>
      <c r="AR166" cm="1">
        <f t="array" ref="AR166">IF(INDEX('Capacity Summary'!$H$139:$BG$238,COLUMN(AQ18),ROW(AQ18))="x",'Capacity Backing (Hide)2'!AR$145,0)</f>
        <v>0</v>
      </c>
      <c r="AS166" cm="1">
        <f t="array" ref="AS166">IF(INDEX('Capacity Summary'!$H$139:$BG$238,COLUMN(AR18),ROW(AR18))="x",'Capacity Backing (Hide)2'!AS$145,0)</f>
        <v>0</v>
      </c>
      <c r="AT166" cm="1">
        <f t="array" ref="AT166">IF(INDEX('Capacity Summary'!$H$139:$BG$238,COLUMN(AS18),ROW(AS18))="x",'Capacity Backing (Hide)2'!AT$145,0)</f>
        <v>0</v>
      </c>
      <c r="AU166" cm="1">
        <f t="array" ref="AU166">IF(INDEX('Capacity Summary'!$H$139:$BG$238,COLUMN(AT18),ROW(AT18))="x",'Capacity Backing (Hide)2'!AU$145,0)</f>
        <v>0</v>
      </c>
      <c r="AV166" cm="1">
        <f t="array" ref="AV166">IF(INDEX('Capacity Summary'!$H$139:$BG$238,COLUMN(AU18),ROW(AU18))="x",'Capacity Backing (Hide)2'!AV$145,0)</f>
        <v>0</v>
      </c>
      <c r="AW166" cm="1">
        <f t="array" ref="AW166">IF(INDEX('Capacity Summary'!$H$139:$BG$238,COLUMN(AV18),ROW(AV18))="x",'Capacity Backing (Hide)2'!AW$145,0)</f>
        <v>0</v>
      </c>
      <c r="AX166" cm="1">
        <f t="array" ref="AX166">IF(INDEX('Capacity Summary'!$H$139:$BG$238,COLUMN(AW18),ROW(AW18))="x",'Capacity Backing (Hide)2'!AX$145,0)</f>
        <v>0</v>
      </c>
      <c r="AY166" cm="1">
        <f t="array" ref="AY166">IF(INDEX('Capacity Summary'!$H$139:$BG$238,COLUMN(AX18),ROW(AX18))="x",'Capacity Backing (Hide)2'!AY$145,0)</f>
        <v>0</v>
      </c>
      <c r="AZ166" cm="1">
        <f t="array" ref="AZ166">IF(INDEX('Capacity Summary'!$H$139:$BG$238,COLUMN(AY18),ROW(AY18))="x",'Capacity Backing (Hide)2'!AZ$145,0)</f>
        <v>0</v>
      </c>
      <c r="BA166" cm="1">
        <f t="array" ref="BA166">IF(INDEX('Capacity Summary'!$H$139:$BG$238,COLUMN(AZ18),ROW(AZ18))="x",'Capacity Backing (Hide)2'!BA$145,0)</f>
        <v>0</v>
      </c>
      <c r="BB166" cm="1">
        <f t="array" ref="BB166">IF(INDEX('Capacity Summary'!$H$139:$BG$238,COLUMN(BA18),ROW(BA18))="x",'Capacity Backing (Hide)2'!BB$145,0)</f>
        <v>0</v>
      </c>
      <c r="BC166" cm="1">
        <f t="array" ref="BC166">IF(INDEX('Capacity Summary'!$H$139:$BG$238,COLUMN(BB18),ROW(BB18))="x",'Capacity Backing (Hide)2'!BC$145,0)</f>
        <v>0</v>
      </c>
      <c r="BD166" cm="1">
        <f t="array" ref="BD166">IF(INDEX('Capacity Summary'!$H$139:$BG$238,COLUMN(BC18),ROW(BC18))="x",'Capacity Backing (Hide)2'!BD$145,0)</f>
        <v>0</v>
      </c>
      <c r="BE166" cm="1">
        <f t="array" ref="BE166">IF(INDEX('Capacity Summary'!$H$139:$BG$238,COLUMN(BD18),ROW(BD18))="x",'Capacity Backing (Hide)2'!BE$145,0)</f>
        <v>0</v>
      </c>
      <c r="BF166" cm="1">
        <f t="array" ref="BF166">IF(INDEX('Capacity Summary'!$H$139:$BG$238,COLUMN(BE18),ROW(BE18))="x",'Capacity Backing (Hide)2'!BF$145,0)</f>
        <v>0</v>
      </c>
      <c r="BG166" cm="1">
        <f t="array" ref="BG166">IF(INDEX('Capacity Summary'!$H$139:$BG$238,COLUMN(BF18),ROW(BF18))="x",'Capacity Backing (Hide)2'!BG$145,0)</f>
        <v>0</v>
      </c>
      <c r="BH166" cm="1">
        <f t="array" ref="BH166">IF(INDEX('Capacity Summary'!$H$139:$BG$238,COLUMN(BG18),ROW(BG18))="x",'Capacity Backing (Hide)2'!BH$145,0)</f>
        <v>0</v>
      </c>
      <c r="BI166" cm="1">
        <f t="array" ref="BI166">IF(INDEX('Capacity Summary'!$H$139:$BG$238,COLUMN(BH18),ROW(BH18))="x",'Capacity Backing (Hide)2'!BI$145,0)</f>
        <v>0</v>
      </c>
      <c r="BJ166" cm="1">
        <f t="array" ref="BJ166">IF(INDEX('Capacity Summary'!$H$139:$BG$238,COLUMN(BI18),ROW(BI18))="x",'Capacity Backing (Hide)2'!BJ$145,0)</f>
        <v>0</v>
      </c>
      <c r="BK166" cm="1">
        <f t="array" ref="BK166">IF(INDEX('Capacity Summary'!$H$139:$BG$238,COLUMN(BJ18),ROW(BJ18))="x",'Capacity Backing (Hide)2'!BK$145,0)</f>
        <v>0</v>
      </c>
      <c r="BL166" cm="1">
        <f t="array" ref="BL166">IF(INDEX('Capacity Summary'!$H$139:$BG$238,COLUMN(BK18),ROW(BK18))="x",'Capacity Backing (Hide)2'!BL$145,0)</f>
        <v>0</v>
      </c>
      <c r="BM166" cm="1">
        <f t="array" ref="BM166">IF(INDEX('Capacity Summary'!$H$139:$BG$238,COLUMN(BL18),ROW(BL18))="x",'Capacity Backing (Hide)2'!BM$145,0)</f>
        <v>0</v>
      </c>
      <c r="BN166" cm="1">
        <f t="array" ref="BN166">IF(INDEX('Capacity Summary'!$H$139:$BG$238,COLUMN(BM18),ROW(BM18))="x",'Capacity Backing (Hide)2'!BN$145,0)</f>
        <v>0</v>
      </c>
      <c r="BO166" cm="1">
        <f t="array" ref="BO166">IF(INDEX('Capacity Summary'!$H$139:$BG$238,COLUMN(BN18),ROW(BN18))="x",'Capacity Backing (Hide)2'!BO$145,0)</f>
        <v>0</v>
      </c>
      <c r="BP166" cm="1">
        <f t="array" ref="BP166">IF(INDEX('Capacity Summary'!$H$139:$BG$238,COLUMN(BO18),ROW(BO18))="x",'Capacity Backing (Hide)2'!BP$145,0)</f>
        <v>0</v>
      </c>
      <c r="BQ166" cm="1">
        <f t="array" ref="BQ166">IF(INDEX('Capacity Summary'!$H$139:$BG$238,COLUMN(BP18),ROW(BP18))="x",'Capacity Backing (Hide)2'!BQ$145,0)</f>
        <v>0</v>
      </c>
      <c r="BR166" cm="1">
        <f t="array" ref="BR166">IF(INDEX('Capacity Summary'!$H$139:$BG$238,COLUMN(BQ18),ROW(BQ18))="x",'Capacity Backing (Hide)2'!BR$145,0)</f>
        <v>0</v>
      </c>
      <c r="BS166" cm="1">
        <f t="array" ref="BS166">IF(INDEX('Capacity Summary'!$H$139:$BG$238,COLUMN(BR18),ROW(BR18))="x",'Capacity Backing (Hide)2'!BS$145,0)</f>
        <v>0</v>
      </c>
      <c r="BT166" cm="1">
        <f t="array" ref="BT166">IF(INDEX('Capacity Summary'!$H$139:$BG$238,COLUMN(BS18),ROW(BS18))="x",'Capacity Backing (Hide)2'!BT$145,0)</f>
        <v>0</v>
      </c>
      <c r="BU166" cm="1">
        <f t="array" ref="BU166">IF(INDEX('Capacity Summary'!$H$139:$BG$238,COLUMN(BT18),ROW(BT18))="x",'Capacity Backing (Hide)2'!BU$145,0)</f>
        <v>0</v>
      </c>
      <c r="BV166" cm="1">
        <f t="array" ref="BV166">IF(INDEX('Capacity Summary'!$H$139:$BG$238,COLUMN(BU18),ROW(BU18))="x",'Capacity Backing (Hide)2'!BV$145,0)</f>
        <v>0</v>
      </c>
      <c r="BW166" cm="1">
        <f t="array" ref="BW166">IF(INDEX('Capacity Summary'!$H$139:$BG$238,COLUMN(BV18),ROW(BV18))="x",'Capacity Backing (Hide)2'!BW$145,0)</f>
        <v>0</v>
      </c>
      <c r="BX166" cm="1">
        <f t="array" ref="BX166">IF(INDEX('Capacity Summary'!$H$139:$BG$238,COLUMN(BW18),ROW(BW18))="x",'Capacity Backing (Hide)2'!BX$145,0)</f>
        <v>0</v>
      </c>
      <c r="BY166" cm="1">
        <f t="array" ref="BY166">IF(INDEX('Capacity Summary'!$H$139:$BG$238,COLUMN(BX18),ROW(BX18))="x",'Capacity Backing (Hide)2'!BY$145,0)</f>
        <v>0</v>
      </c>
      <c r="BZ166" cm="1">
        <f t="array" ref="BZ166">IF(INDEX('Capacity Summary'!$H$139:$BG$238,COLUMN(BY18),ROW(BY18))="x",'Capacity Backing (Hide)2'!BZ$145,0)</f>
        <v>0</v>
      </c>
      <c r="CA166" cm="1">
        <f t="array" ref="CA166">IF(INDEX('Capacity Summary'!$H$139:$BG$238,COLUMN(BZ18),ROW(BZ18))="x",'Capacity Backing (Hide)2'!CA$145,0)</f>
        <v>0</v>
      </c>
      <c r="CB166" cm="1">
        <f t="array" ref="CB166">IF(INDEX('Capacity Summary'!$H$139:$BG$238,COLUMN(CA18),ROW(CA18))="x",'Capacity Backing (Hide)2'!CB$145,0)</f>
        <v>0</v>
      </c>
      <c r="CC166" cm="1">
        <f t="array" ref="CC166">IF(INDEX('Capacity Summary'!$H$139:$BG$238,COLUMN(CB18),ROW(CB18))="x",'Capacity Backing (Hide)2'!CC$145,0)</f>
        <v>0</v>
      </c>
      <c r="CD166" cm="1">
        <f t="array" ref="CD166">IF(INDEX('Capacity Summary'!$H$139:$BG$238,COLUMN(CC18),ROW(CC18))="x",'Capacity Backing (Hide)2'!CD$145,0)</f>
        <v>0</v>
      </c>
      <c r="CE166" cm="1">
        <f t="array" ref="CE166">IF(INDEX('Capacity Summary'!$H$139:$BG$238,COLUMN(CD18),ROW(CD18))="x",'Capacity Backing (Hide)2'!CE$145,0)</f>
        <v>0</v>
      </c>
      <c r="CF166" cm="1">
        <f t="array" ref="CF166">IF(INDEX('Capacity Summary'!$H$139:$BG$238,COLUMN(CE18),ROW(CE18))="x",'Capacity Backing (Hide)2'!CF$145,0)</f>
        <v>0</v>
      </c>
      <c r="CG166" cm="1">
        <f t="array" ref="CG166">IF(INDEX('Capacity Summary'!$H$139:$BG$238,COLUMN(CF18),ROW(CF18))="x",'Capacity Backing (Hide)2'!CG$145,0)</f>
        <v>0</v>
      </c>
      <c r="CH166" cm="1">
        <f t="array" ref="CH166">IF(INDEX('Capacity Summary'!$H$139:$BG$238,COLUMN(CG18),ROW(CG18))="x",'Capacity Backing (Hide)2'!CH$145,0)</f>
        <v>0</v>
      </c>
      <c r="CI166" cm="1">
        <f t="array" ref="CI166">IF(INDEX('Capacity Summary'!$H$139:$BG$238,COLUMN(CH18),ROW(CH18))="x",'Capacity Backing (Hide)2'!CI$145,0)</f>
        <v>0</v>
      </c>
      <c r="CJ166" cm="1">
        <f t="array" ref="CJ166">IF(INDEX('Capacity Summary'!$H$139:$BG$238,COLUMN(CI18),ROW(CI18))="x",'Capacity Backing (Hide)2'!CJ$145,0)</f>
        <v>0</v>
      </c>
      <c r="CK166" cm="1">
        <f t="array" ref="CK166">IF(INDEX('Capacity Summary'!$H$139:$BG$238,COLUMN(CJ18),ROW(CJ18))="x",'Capacity Backing (Hide)2'!CK$145,0)</f>
        <v>0</v>
      </c>
      <c r="CL166" cm="1">
        <f t="array" ref="CL166">IF(INDEX('Capacity Summary'!$H$139:$BG$238,COLUMN(CK18),ROW(CK18))="x",'Capacity Backing (Hide)2'!CL$145,0)</f>
        <v>0</v>
      </c>
      <c r="CM166" cm="1">
        <f t="array" ref="CM166">IF(INDEX('Capacity Summary'!$H$139:$BG$238,COLUMN(CL18),ROW(CL18))="x",'Capacity Backing (Hide)2'!CM$145,0)</f>
        <v>0</v>
      </c>
      <c r="CN166" cm="1">
        <f t="array" ref="CN166">IF(INDEX('Capacity Summary'!$H$139:$BG$238,COLUMN(CM18),ROW(CM18))="x",'Capacity Backing (Hide)2'!CN$145,0)</f>
        <v>0</v>
      </c>
      <c r="CO166" cm="1">
        <f t="array" ref="CO166">IF(INDEX('Capacity Summary'!$H$139:$BG$238,COLUMN(CN18),ROW(CN18))="x",'Capacity Backing (Hide)2'!CO$145,0)</f>
        <v>0</v>
      </c>
      <c r="CP166" cm="1">
        <f t="array" ref="CP166">IF(INDEX('Capacity Summary'!$H$139:$BG$238,COLUMN(CO18),ROW(CO18))="x",'Capacity Backing (Hide)2'!CP$145,0)</f>
        <v>0</v>
      </c>
      <c r="CQ166" cm="1">
        <f t="array" ref="CQ166">IF(INDEX('Capacity Summary'!$H$139:$BG$238,COLUMN(CP18),ROW(CP18))="x",'Capacity Backing (Hide)2'!CQ$145,0)</f>
        <v>0</v>
      </c>
      <c r="CR166" cm="1">
        <f t="array" ref="CR166">IF(INDEX('Capacity Summary'!$H$139:$BG$238,COLUMN(CQ18),ROW(CQ18))="x",'Capacity Backing (Hide)2'!CR$145,0)</f>
        <v>0</v>
      </c>
      <c r="CS166" cm="1">
        <f t="array" ref="CS166">IF(INDEX('Capacity Summary'!$H$139:$BG$238,COLUMN(CR18),ROW(CR18))="x",'Capacity Backing (Hide)2'!CS$145,0)</f>
        <v>0</v>
      </c>
      <c r="CT166" cm="1">
        <f t="array" ref="CT166">IF(INDEX('Capacity Summary'!$H$139:$BG$238,COLUMN(CS18),ROW(CS18))="x",'Capacity Backing (Hide)2'!CT$145,0)</f>
        <v>0</v>
      </c>
      <c r="CU166" cm="1">
        <f t="array" ref="CU166">IF(INDEX('Capacity Summary'!$H$139:$BG$238,COLUMN(CT18),ROW(CT18))="x",'Capacity Backing (Hide)2'!CU$145,0)</f>
        <v>0</v>
      </c>
      <c r="CV166" cm="1">
        <f t="array" ref="CV166">IF(INDEX('Capacity Summary'!$H$139:$BG$238,COLUMN(CU18),ROW(CU18))="x",'Capacity Backing (Hide)2'!CV$145,0)</f>
        <v>0</v>
      </c>
      <c r="CW166" cm="1">
        <f t="array" ref="CW166">IF(INDEX('Capacity Summary'!$H$139:$BG$238,COLUMN(CV18),ROW(CV18))="x",'Capacity Backing (Hide)2'!CW$145,0)</f>
        <v>0</v>
      </c>
    </row>
    <row r="167" spans="1:101" x14ac:dyDescent="0.25">
      <c r="A167" s="2">
        <f ca="1">'Required Capacity (Hide)'!E23</f>
        <v>44354</v>
      </c>
      <c r="B167" cm="1">
        <f t="array" ref="B167">IF(INDEX('Capacity Summary'!$H$139:$BG$238,COLUMN(A19),ROW(A19))="x",'Capacity Backing (Hide)2'!B$145,0)</f>
        <v>0</v>
      </c>
      <c r="C167" cm="1">
        <f t="array" ref="C167">IF(INDEX('Capacity Summary'!$H$139:$BG$238,COLUMN(B19),ROW(B19))="x",'Capacity Backing (Hide)2'!C$145,0)</f>
        <v>0</v>
      </c>
      <c r="D167" cm="1">
        <f t="array" ref="D167">IF(INDEX('Capacity Summary'!$H$139:$BG$238,COLUMN(C19),ROW(C19))="x",'Capacity Backing (Hide)2'!D$145,0)</f>
        <v>0</v>
      </c>
      <c r="E167" cm="1">
        <f t="array" ref="E167">IF(INDEX('Capacity Summary'!$H$139:$BG$238,COLUMN(D19),ROW(D19))="x",'Capacity Backing (Hide)2'!E$145,0)</f>
        <v>0</v>
      </c>
      <c r="F167" cm="1">
        <f t="array" ref="F167">IF(INDEX('Capacity Summary'!$H$139:$BG$238,COLUMN(E19),ROW(E19))="x",'Capacity Backing (Hide)2'!F$145,0)</f>
        <v>0</v>
      </c>
      <c r="G167" cm="1">
        <f t="array" ref="G167">IF(INDEX('Capacity Summary'!$H$139:$BG$238,COLUMN(F19),ROW(F19))="x",'Capacity Backing (Hide)2'!G$145,0)</f>
        <v>0</v>
      </c>
      <c r="H167" cm="1">
        <f t="array" ref="H167">IF(INDEX('Capacity Summary'!$H$139:$BG$238,COLUMN(G19),ROW(G19))="x",'Capacity Backing (Hide)2'!H$145,0)</f>
        <v>0</v>
      </c>
      <c r="I167" cm="1">
        <f t="array" ref="I167">IF(INDEX('Capacity Summary'!$H$139:$BG$238,COLUMN(H19),ROW(H19))="x",'Capacity Backing (Hide)2'!I$145,0)</f>
        <v>0</v>
      </c>
      <c r="J167" cm="1">
        <f t="array" ref="J167">IF(INDEX('Capacity Summary'!$H$139:$BG$238,COLUMN(I19),ROW(I19))="x",'Capacity Backing (Hide)2'!J$145,0)</f>
        <v>0</v>
      </c>
      <c r="K167" cm="1">
        <f t="array" ref="K167">IF(INDEX('Capacity Summary'!$H$139:$BG$238,COLUMN(J19),ROW(J19))="x",'Capacity Backing (Hide)2'!K$145,0)</f>
        <v>0</v>
      </c>
      <c r="L167" cm="1">
        <f t="array" ref="L167">IF(INDEX('Capacity Summary'!$H$139:$BG$238,COLUMN(K19),ROW(K19))="x",'Capacity Backing (Hide)2'!L$145,0)</f>
        <v>0</v>
      </c>
      <c r="M167" cm="1">
        <f t="array" ref="M167">IF(INDEX('Capacity Summary'!$H$139:$BG$238,COLUMN(L19),ROW(L19))="x",'Capacity Backing (Hide)2'!M$145,0)</f>
        <v>0</v>
      </c>
      <c r="N167" cm="1">
        <f t="array" ref="N167">IF(INDEX('Capacity Summary'!$H$139:$BG$238,COLUMN(M19),ROW(M19))="x",'Capacity Backing (Hide)2'!N$145,0)</f>
        <v>0</v>
      </c>
      <c r="O167" cm="1">
        <f t="array" ref="O167">IF(INDEX('Capacity Summary'!$H$139:$BG$238,COLUMN(N19),ROW(N19))="x",'Capacity Backing (Hide)2'!O$145,0)</f>
        <v>0</v>
      </c>
      <c r="P167" cm="1">
        <f t="array" ref="P167">IF(INDEX('Capacity Summary'!$H$139:$BG$238,COLUMN(O19),ROW(O19))="x",'Capacity Backing (Hide)2'!P$145,0)</f>
        <v>0</v>
      </c>
      <c r="Q167" cm="1">
        <f t="array" ref="Q167">IF(INDEX('Capacity Summary'!$H$139:$BG$238,COLUMN(P19),ROW(P19))="x",'Capacity Backing (Hide)2'!Q$145,0)</f>
        <v>0</v>
      </c>
      <c r="R167" cm="1">
        <f t="array" ref="R167">IF(INDEX('Capacity Summary'!$H$139:$BG$238,COLUMN(Q19),ROW(Q19))="x",'Capacity Backing (Hide)2'!R$145,0)</f>
        <v>0</v>
      </c>
      <c r="S167" cm="1">
        <f t="array" ref="S167">IF(INDEX('Capacity Summary'!$H$139:$BG$238,COLUMN(R19),ROW(R19))="x",'Capacity Backing (Hide)2'!S$145,0)</f>
        <v>0</v>
      </c>
      <c r="T167" cm="1">
        <f t="array" ref="T167">IF(INDEX('Capacity Summary'!$H$139:$BG$238,COLUMN(S19),ROW(S19))="x",'Capacity Backing (Hide)2'!T$145,0)</f>
        <v>0</v>
      </c>
      <c r="U167" cm="1">
        <f t="array" ref="U167">IF(INDEX('Capacity Summary'!$H$139:$BG$238,COLUMN(T19),ROW(T19))="x",'Capacity Backing (Hide)2'!U$145,0)</f>
        <v>0</v>
      </c>
      <c r="V167" cm="1">
        <f t="array" ref="V167">IF(INDEX('Capacity Summary'!$H$139:$BG$238,COLUMN(U19),ROW(U19))="x",'Capacity Backing (Hide)2'!V$145,0)</f>
        <v>0</v>
      </c>
      <c r="W167" cm="1">
        <f t="array" ref="W167">IF(INDEX('Capacity Summary'!$H$139:$BG$238,COLUMN(V19),ROW(V19))="x",'Capacity Backing (Hide)2'!W$145,0)</f>
        <v>0</v>
      </c>
      <c r="X167" cm="1">
        <f t="array" ref="X167">IF(INDEX('Capacity Summary'!$H$139:$BG$238,COLUMN(W19),ROW(W19))="x",'Capacity Backing (Hide)2'!X$145,0)</f>
        <v>0</v>
      </c>
      <c r="Y167" cm="1">
        <f t="array" ref="Y167">IF(INDEX('Capacity Summary'!$H$139:$BG$238,COLUMN(X19),ROW(X19))="x",'Capacity Backing (Hide)2'!Y$145,0)</f>
        <v>0</v>
      </c>
      <c r="Z167" cm="1">
        <f t="array" ref="Z167">IF(INDEX('Capacity Summary'!$H$139:$BG$238,COLUMN(Y19),ROW(Y19))="x",'Capacity Backing (Hide)2'!Z$145,0)</f>
        <v>0</v>
      </c>
      <c r="AA167" cm="1">
        <f t="array" ref="AA167">IF(INDEX('Capacity Summary'!$H$139:$BG$238,COLUMN(Z19),ROW(Z19))="x",'Capacity Backing (Hide)2'!AA$145,0)</f>
        <v>0</v>
      </c>
      <c r="AB167" cm="1">
        <f t="array" ref="AB167">IF(INDEX('Capacity Summary'!$H$139:$BG$238,COLUMN(AA19),ROW(AA19))="x",'Capacity Backing (Hide)2'!AB$145,0)</f>
        <v>0</v>
      </c>
      <c r="AC167" cm="1">
        <f t="array" ref="AC167">IF(INDEX('Capacity Summary'!$H$139:$BG$238,COLUMN(AB19),ROW(AB19))="x",'Capacity Backing (Hide)2'!AC$145,0)</f>
        <v>0</v>
      </c>
      <c r="AD167" cm="1">
        <f t="array" ref="AD167">IF(INDEX('Capacity Summary'!$H$139:$BG$238,COLUMN(AC19),ROW(AC19))="x",'Capacity Backing (Hide)2'!AD$145,0)</f>
        <v>0</v>
      </c>
      <c r="AE167" cm="1">
        <f t="array" ref="AE167">IF(INDEX('Capacity Summary'!$H$139:$BG$238,COLUMN(AD19),ROW(AD19))="x",'Capacity Backing (Hide)2'!AE$145,0)</f>
        <v>0</v>
      </c>
      <c r="AF167" cm="1">
        <f t="array" ref="AF167">IF(INDEX('Capacity Summary'!$H$139:$BG$238,COLUMN(AE19),ROW(AE19))="x",'Capacity Backing (Hide)2'!AF$145,0)</f>
        <v>0</v>
      </c>
      <c r="AG167" cm="1">
        <f t="array" ref="AG167">IF(INDEX('Capacity Summary'!$H$139:$BG$238,COLUMN(AF19),ROW(AF19))="x",'Capacity Backing (Hide)2'!AG$145,0)</f>
        <v>0</v>
      </c>
      <c r="AH167" cm="1">
        <f t="array" ref="AH167">IF(INDEX('Capacity Summary'!$H$139:$BG$238,COLUMN(AG19),ROW(AG19))="x",'Capacity Backing (Hide)2'!AH$145,0)</f>
        <v>0</v>
      </c>
      <c r="AI167" cm="1">
        <f t="array" ref="AI167">IF(INDEX('Capacity Summary'!$H$139:$BG$238,COLUMN(AH19),ROW(AH19))="x",'Capacity Backing (Hide)2'!AI$145,0)</f>
        <v>0</v>
      </c>
      <c r="AJ167" cm="1">
        <f t="array" ref="AJ167">IF(INDEX('Capacity Summary'!$H$139:$BG$238,COLUMN(AI19),ROW(AI19))="x",'Capacity Backing (Hide)2'!AJ$145,0)</f>
        <v>0</v>
      </c>
      <c r="AK167" cm="1">
        <f t="array" ref="AK167">IF(INDEX('Capacity Summary'!$H$139:$BG$238,COLUMN(AJ19),ROW(AJ19))="x",'Capacity Backing (Hide)2'!AK$145,0)</f>
        <v>0</v>
      </c>
      <c r="AL167" cm="1">
        <f t="array" ref="AL167">IF(INDEX('Capacity Summary'!$H$139:$BG$238,COLUMN(AK19),ROW(AK19))="x",'Capacity Backing (Hide)2'!AL$145,0)</f>
        <v>0</v>
      </c>
      <c r="AM167" cm="1">
        <f t="array" ref="AM167">IF(INDEX('Capacity Summary'!$H$139:$BG$238,COLUMN(AL19),ROW(AL19))="x",'Capacity Backing (Hide)2'!AM$145,0)</f>
        <v>0</v>
      </c>
      <c r="AN167" cm="1">
        <f t="array" ref="AN167">IF(INDEX('Capacity Summary'!$H$139:$BG$238,COLUMN(AM19),ROW(AM19))="x",'Capacity Backing (Hide)2'!AN$145,0)</f>
        <v>0</v>
      </c>
      <c r="AO167" cm="1">
        <f t="array" ref="AO167">IF(INDEX('Capacity Summary'!$H$139:$BG$238,COLUMN(AN19),ROW(AN19))="x",'Capacity Backing (Hide)2'!AO$145,0)</f>
        <v>0</v>
      </c>
      <c r="AP167" cm="1">
        <f t="array" ref="AP167">IF(INDEX('Capacity Summary'!$H$139:$BG$238,COLUMN(AO19),ROW(AO19))="x",'Capacity Backing (Hide)2'!AP$145,0)</f>
        <v>0</v>
      </c>
      <c r="AQ167" cm="1">
        <f t="array" ref="AQ167">IF(INDEX('Capacity Summary'!$H$139:$BG$238,COLUMN(AP19),ROW(AP19))="x",'Capacity Backing (Hide)2'!AQ$145,0)</f>
        <v>0</v>
      </c>
      <c r="AR167" cm="1">
        <f t="array" ref="AR167">IF(INDEX('Capacity Summary'!$H$139:$BG$238,COLUMN(AQ19),ROW(AQ19))="x",'Capacity Backing (Hide)2'!AR$145,0)</f>
        <v>0</v>
      </c>
      <c r="AS167" cm="1">
        <f t="array" ref="AS167">IF(INDEX('Capacity Summary'!$H$139:$BG$238,COLUMN(AR19),ROW(AR19))="x",'Capacity Backing (Hide)2'!AS$145,0)</f>
        <v>0</v>
      </c>
      <c r="AT167" cm="1">
        <f t="array" ref="AT167">IF(INDEX('Capacity Summary'!$H$139:$BG$238,COLUMN(AS19),ROW(AS19))="x",'Capacity Backing (Hide)2'!AT$145,0)</f>
        <v>0</v>
      </c>
      <c r="AU167" cm="1">
        <f t="array" ref="AU167">IF(INDEX('Capacity Summary'!$H$139:$BG$238,COLUMN(AT19),ROW(AT19))="x",'Capacity Backing (Hide)2'!AU$145,0)</f>
        <v>0</v>
      </c>
      <c r="AV167" cm="1">
        <f t="array" ref="AV167">IF(INDEX('Capacity Summary'!$H$139:$BG$238,COLUMN(AU19),ROW(AU19))="x",'Capacity Backing (Hide)2'!AV$145,0)</f>
        <v>0</v>
      </c>
      <c r="AW167" cm="1">
        <f t="array" ref="AW167">IF(INDEX('Capacity Summary'!$H$139:$BG$238,COLUMN(AV19),ROW(AV19))="x",'Capacity Backing (Hide)2'!AW$145,0)</f>
        <v>0</v>
      </c>
      <c r="AX167" cm="1">
        <f t="array" ref="AX167">IF(INDEX('Capacity Summary'!$H$139:$BG$238,COLUMN(AW19),ROW(AW19))="x",'Capacity Backing (Hide)2'!AX$145,0)</f>
        <v>0</v>
      </c>
      <c r="AY167" cm="1">
        <f t="array" ref="AY167">IF(INDEX('Capacity Summary'!$H$139:$BG$238,COLUMN(AX19),ROW(AX19))="x",'Capacity Backing (Hide)2'!AY$145,0)</f>
        <v>0</v>
      </c>
      <c r="AZ167" cm="1">
        <f t="array" ref="AZ167">IF(INDEX('Capacity Summary'!$H$139:$BG$238,COLUMN(AY19),ROW(AY19))="x",'Capacity Backing (Hide)2'!AZ$145,0)</f>
        <v>0</v>
      </c>
      <c r="BA167" cm="1">
        <f t="array" ref="BA167">IF(INDEX('Capacity Summary'!$H$139:$BG$238,COLUMN(AZ19),ROW(AZ19))="x",'Capacity Backing (Hide)2'!BA$145,0)</f>
        <v>0</v>
      </c>
      <c r="BB167" cm="1">
        <f t="array" ref="BB167">IF(INDEX('Capacity Summary'!$H$139:$BG$238,COLUMN(BA19),ROW(BA19))="x",'Capacity Backing (Hide)2'!BB$145,0)</f>
        <v>0</v>
      </c>
      <c r="BC167" cm="1">
        <f t="array" ref="BC167">IF(INDEX('Capacity Summary'!$H$139:$BG$238,COLUMN(BB19),ROW(BB19))="x",'Capacity Backing (Hide)2'!BC$145,0)</f>
        <v>0</v>
      </c>
      <c r="BD167" cm="1">
        <f t="array" ref="BD167">IF(INDEX('Capacity Summary'!$H$139:$BG$238,COLUMN(BC19),ROW(BC19))="x",'Capacity Backing (Hide)2'!BD$145,0)</f>
        <v>0</v>
      </c>
      <c r="BE167" cm="1">
        <f t="array" ref="BE167">IF(INDEX('Capacity Summary'!$H$139:$BG$238,COLUMN(BD19),ROW(BD19))="x",'Capacity Backing (Hide)2'!BE$145,0)</f>
        <v>0</v>
      </c>
      <c r="BF167" cm="1">
        <f t="array" ref="BF167">IF(INDEX('Capacity Summary'!$H$139:$BG$238,COLUMN(BE19),ROW(BE19))="x",'Capacity Backing (Hide)2'!BF$145,0)</f>
        <v>0</v>
      </c>
      <c r="BG167" cm="1">
        <f t="array" ref="BG167">IF(INDEX('Capacity Summary'!$H$139:$BG$238,COLUMN(BF19),ROW(BF19))="x",'Capacity Backing (Hide)2'!BG$145,0)</f>
        <v>0</v>
      </c>
      <c r="BH167" cm="1">
        <f t="array" ref="BH167">IF(INDEX('Capacity Summary'!$H$139:$BG$238,COLUMN(BG19),ROW(BG19))="x",'Capacity Backing (Hide)2'!BH$145,0)</f>
        <v>0</v>
      </c>
      <c r="BI167" cm="1">
        <f t="array" ref="BI167">IF(INDEX('Capacity Summary'!$H$139:$BG$238,COLUMN(BH19),ROW(BH19))="x",'Capacity Backing (Hide)2'!BI$145,0)</f>
        <v>0</v>
      </c>
      <c r="BJ167" cm="1">
        <f t="array" ref="BJ167">IF(INDEX('Capacity Summary'!$H$139:$BG$238,COLUMN(BI19),ROW(BI19))="x",'Capacity Backing (Hide)2'!BJ$145,0)</f>
        <v>0</v>
      </c>
      <c r="BK167" cm="1">
        <f t="array" ref="BK167">IF(INDEX('Capacity Summary'!$H$139:$BG$238,COLUMN(BJ19),ROW(BJ19))="x",'Capacity Backing (Hide)2'!BK$145,0)</f>
        <v>0</v>
      </c>
      <c r="BL167" cm="1">
        <f t="array" ref="BL167">IF(INDEX('Capacity Summary'!$H$139:$BG$238,COLUMN(BK19),ROW(BK19))="x",'Capacity Backing (Hide)2'!BL$145,0)</f>
        <v>0</v>
      </c>
      <c r="BM167" cm="1">
        <f t="array" ref="BM167">IF(INDEX('Capacity Summary'!$H$139:$BG$238,COLUMN(BL19),ROW(BL19))="x",'Capacity Backing (Hide)2'!BM$145,0)</f>
        <v>0</v>
      </c>
      <c r="BN167" cm="1">
        <f t="array" ref="BN167">IF(INDEX('Capacity Summary'!$H$139:$BG$238,COLUMN(BM19),ROW(BM19))="x",'Capacity Backing (Hide)2'!BN$145,0)</f>
        <v>0</v>
      </c>
      <c r="BO167" cm="1">
        <f t="array" ref="BO167">IF(INDEX('Capacity Summary'!$H$139:$BG$238,COLUMN(BN19),ROW(BN19))="x",'Capacity Backing (Hide)2'!BO$145,0)</f>
        <v>0</v>
      </c>
      <c r="BP167" cm="1">
        <f t="array" ref="BP167">IF(INDEX('Capacity Summary'!$H$139:$BG$238,COLUMN(BO19),ROW(BO19))="x",'Capacity Backing (Hide)2'!BP$145,0)</f>
        <v>0</v>
      </c>
      <c r="BQ167" cm="1">
        <f t="array" ref="BQ167">IF(INDEX('Capacity Summary'!$H$139:$BG$238,COLUMN(BP19),ROW(BP19))="x",'Capacity Backing (Hide)2'!BQ$145,0)</f>
        <v>0</v>
      </c>
      <c r="BR167" cm="1">
        <f t="array" ref="BR167">IF(INDEX('Capacity Summary'!$H$139:$BG$238,COLUMN(BQ19),ROW(BQ19))="x",'Capacity Backing (Hide)2'!BR$145,0)</f>
        <v>0</v>
      </c>
      <c r="BS167" cm="1">
        <f t="array" ref="BS167">IF(INDEX('Capacity Summary'!$H$139:$BG$238,COLUMN(BR19),ROW(BR19))="x",'Capacity Backing (Hide)2'!BS$145,0)</f>
        <v>0</v>
      </c>
      <c r="BT167" cm="1">
        <f t="array" ref="BT167">IF(INDEX('Capacity Summary'!$H$139:$BG$238,COLUMN(BS19),ROW(BS19))="x",'Capacity Backing (Hide)2'!BT$145,0)</f>
        <v>0</v>
      </c>
      <c r="BU167" cm="1">
        <f t="array" ref="BU167">IF(INDEX('Capacity Summary'!$H$139:$BG$238,COLUMN(BT19),ROW(BT19))="x",'Capacity Backing (Hide)2'!BU$145,0)</f>
        <v>0</v>
      </c>
      <c r="BV167" cm="1">
        <f t="array" ref="BV167">IF(INDEX('Capacity Summary'!$H$139:$BG$238,COLUMN(BU19),ROW(BU19))="x",'Capacity Backing (Hide)2'!BV$145,0)</f>
        <v>0</v>
      </c>
      <c r="BW167" cm="1">
        <f t="array" ref="BW167">IF(INDEX('Capacity Summary'!$H$139:$BG$238,COLUMN(BV19),ROW(BV19))="x",'Capacity Backing (Hide)2'!BW$145,0)</f>
        <v>0</v>
      </c>
      <c r="BX167" cm="1">
        <f t="array" ref="BX167">IF(INDEX('Capacity Summary'!$H$139:$BG$238,COLUMN(BW19),ROW(BW19))="x",'Capacity Backing (Hide)2'!BX$145,0)</f>
        <v>0</v>
      </c>
      <c r="BY167" cm="1">
        <f t="array" ref="BY167">IF(INDEX('Capacity Summary'!$H$139:$BG$238,COLUMN(BX19),ROW(BX19))="x",'Capacity Backing (Hide)2'!BY$145,0)</f>
        <v>0</v>
      </c>
      <c r="BZ167" cm="1">
        <f t="array" ref="BZ167">IF(INDEX('Capacity Summary'!$H$139:$BG$238,COLUMN(BY19),ROW(BY19))="x",'Capacity Backing (Hide)2'!BZ$145,0)</f>
        <v>0</v>
      </c>
      <c r="CA167" cm="1">
        <f t="array" ref="CA167">IF(INDEX('Capacity Summary'!$H$139:$BG$238,COLUMN(BZ19),ROW(BZ19))="x",'Capacity Backing (Hide)2'!CA$145,0)</f>
        <v>0</v>
      </c>
      <c r="CB167" cm="1">
        <f t="array" ref="CB167">IF(INDEX('Capacity Summary'!$H$139:$BG$238,COLUMN(CA19),ROW(CA19))="x",'Capacity Backing (Hide)2'!CB$145,0)</f>
        <v>0</v>
      </c>
      <c r="CC167" cm="1">
        <f t="array" ref="CC167">IF(INDEX('Capacity Summary'!$H$139:$BG$238,COLUMN(CB19),ROW(CB19))="x",'Capacity Backing (Hide)2'!CC$145,0)</f>
        <v>0</v>
      </c>
      <c r="CD167" cm="1">
        <f t="array" ref="CD167">IF(INDEX('Capacity Summary'!$H$139:$BG$238,COLUMN(CC19),ROW(CC19))="x",'Capacity Backing (Hide)2'!CD$145,0)</f>
        <v>0</v>
      </c>
      <c r="CE167" cm="1">
        <f t="array" ref="CE167">IF(INDEX('Capacity Summary'!$H$139:$BG$238,COLUMN(CD19),ROW(CD19))="x",'Capacity Backing (Hide)2'!CE$145,0)</f>
        <v>0</v>
      </c>
      <c r="CF167" cm="1">
        <f t="array" ref="CF167">IF(INDEX('Capacity Summary'!$H$139:$BG$238,COLUMN(CE19),ROW(CE19))="x",'Capacity Backing (Hide)2'!CF$145,0)</f>
        <v>0</v>
      </c>
      <c r="CG167" cm="1">
        <f t="array" ref="CG167">IF(INDEX('Capacity Summary'!$H$139:$BG$238,COLUMN(CF19),ROW(CF19))="x",'Capacity Backing (Hide)2'!CG$145,0)</f>
        <v>0</v>
      </c>
      <c r="CH167" cm="1">
        <f t="array" ref="CH167">IF(INDEX('Capacity Summary'!$H$139:$BG$238,COLUMN(CG19),ROW(CG19))="x",'Capacity Backing (Hide)2'!CH$145,0)</f>
        <v>0</v>
      </c>
      <c r="CI167" cm="1">
        <f t="array" ref="CI167">IF(INDEX('Capacity Summary'!$H$139:$BG$238,COLUMN(CH19),ROW(CH19))="x",'Capacity Backing (Hide)2'!CI$145,0)</f>
        <v>0</v>
      </c>
      <c r="CJ167" cm="1">
        <f t="array" ref="CJ167">IF(INDEX('Capacity Summary'!$H$139:$BG$238,COLUMN(CI19),ROW(CI19))="x",'Capacity Backing (Hide)2'!CJ$145,0)</f>
        <v>0</v>
      </c>
      <c r="CK167" cm="1">
        <f t="array" ref="CK167">IF(INDEX('Capacity Summary'!$H$139:$BG$238,COLUMN(CJ19),ROW(CJ19))="x",'Capacity Backing (Hide)2'!CK$145,0)</f>
        <v>0</v>
      </c>
      <c r="CL167" cm="1">
        <f t="array" ref="CL167">IF(INDEX('Capacity Summary'!$H$139:$BG$238,COLUMN(CK19),ROW(CK19))="x",'Capacity Backing (Hide)2'!CL$145,0)</f>
        <v>0</v>
      </c>
      <c r="CM167" cm="1">
        <f t="array" ref="CM167">IF(INDEX('Capacity Summary'!$H$139:$BG$238,COLUMN(CL19),ROW(CL19))="x",'Capacity Backing (Hide)2'!CM$145,0)</f>
        <v>0</v>
      </c>
      <c r="CN167" cm="1">
        <f t="array" ref="CN167">IF(INDEX('Capacity Summary'!$H$139:$BG$238,COLUMN(CM19),ROW(CM19))="x",'Capacity Backing (Hide)2'!CN$145,0)</f>
        <v>0</v>
      </c>
      <c r="CO167" cm="1">
        <f t="array" ref="CO167">IF(INDEX('Capacity Summary'!$H$139:$BG$238,COLUMN(CN19),ROW(CN19))="x",'Capacity Backing (Hide)2'!CO$145,0)</f>
        <v>0</v>
      </c>
      <c r="CP167" cm="1">
        <f t="array" ref="CP167">IF(INDEX('Capacity Summary'!$H$139:$BG$238,COLUMN(CO19),ROW(CO19))="x",'Capacity Backing (Hide)2'!CP$145,0)</f>
        <v>0</v>
      </c>
      <c r="CQ167" cm="1">
        <f t="array" ref="CQ167">IF(INDEX('Capacity Summary'!$H$139:$BG$238,COLUMN(CP19),ROW(CP19))="x",'Capacity Backing (Hide)2'!CQ$145,0)</f>
        <v>0</v>
      </c>
      <c r="CR167" cm="1">
        <f t="array" ref="CR167">IF(INDEX('Capacity Summary'!$H$139:$BG$238,COLUMN(CQ19),ROW(CQ19))="x",'Capacity Backing (Hide)2'!CR$145,0)</f>
        <v>0</v>
      </c>
      <c r="CS167" cm="1">
        <f t="array" ref="CS167">IF(INDEX('Capacity Summary'!$H$139:$BG$238,COLUMN(CR19),ROW(CR19))="x",'Capacity Backing (Hide)2'!CS$145,0)</f>
        <v>0</v>
      </c>
      <c r="CT167" cm="1">
        <f t="array" ref="CT167">IF(INDEX('Capacity Summary'!$H$139:$BG$238,COLUMN(CS19),ROW(CS19))="x",'Capacity Backing (Hide)2'!CT$145,0)</f>
        <v>0</v>
      </c>
      <c r="CU167" cm="1">
        <f t="array" ref="CU167">IF(INDEX('Capacity Summary'!$H$139:$BG$238,COLUMN(CT19),ROW(CT19))="x",'Capacity Backing (Hide)2'!CU$145,0)</f>
        <v>0</v>
      </c>
      <c r="CV167" cm="1">
        <f t="array" ref="CV167">IF(INDEX('Capacity Summary'!$H$139:$BG$238,COLUMN(CU19),ROW(CU19))="x",'Capacity Backing (Hide)2'!CV$145,0)</f>
        <v>0</v>
      </c>
      <c r="CW167" cm="1">
        <f t="array" ref="CW167">IF(INDEX('Capacity Summary'!$H$139:$BG$238,COLUMN(CV19),ROW(CV19))="x",'Capacity Backing (Hide)2'!CW$145,0)</f>
        <v>0</v>
      </c>
    </row>
    <row r="168" spans="1:101" x14ac:dyDescent="0.25">
      <c r="A168" s="2">
        <f ca="1">'Required Capacity (Hide)'!E24</f>
        <v>44361</v>
      </c>
      <c r="B168" cm="1">
        <f t="array" ref="B168">IF(INDEX('Capacity Summary'!$H$139:$BG$238,COLUMN(A20),ROW(A20))="x",'Capacity Backing (Hide)2'!B$145,0)</f>
        <v>0</v>
      </c>
      <c r="C168" cm="1">
        <f t="array" ref="C168">IF(INDEX('Capacity Summary'!$H$139:$BG$238,COLUMN(B20),ROW(B20))="x",'Capacity Backing (Hide)2'!C$145,0)</f>
        <v>0</v>
      </c>
      <c r="D168" cm="1">
        <f t="array" ref="D168">IF(INDEX('Capacity Summary'!$H$139:$BG$238,COLUMN(C20),ROW(C20))="x",'Capacity Backing (Hide)2'!D$145,0)</f>
        <v>0</v>
      </c>
      <c r="E168" cm="1">
        <f t="array" ref="E168">IF(INDEX('Capacity Summary'!$H$139:$BG$238,COLUMN(D20),ROW(D20))="x",'Capacity Backing (Hide)2'!E$145,0)</f>
        <v>0</v>
      </c>
      <c r="F168" cm="1">
        <f t="array" ref="F168">IF(INDEX('Capacity Summary'!$H$139:$BG$238,COLUMN(E20),ROW(E20))="x",'Capacity Backing (Hide)2'!F$145,0)</f>
        <v>0</v>
      </c>
      <c r="G168" cm="1">
        <f t="array" ref="G168">IF(INDEX('Capacity Summary'!$H$139:$BG$238,COLUMN(F20),ROW(F20))="x",'Capacity Backing (Hide)2'!G$145,0)</f>
        <v>0</v>
      </c>
      <c r="H168" cm="1">
        <f t="array" ref="H168">IF(INDEX('Capacity Summary'!$H$139:$BG$238,COLUMN(G20),ROW(G20))="x",'Capacity Backing (Hide)2'!H$145,0)</f>
        <v>0</v>
      </c>
      <c r="I168" cm="1">
        <f t="array" ref="I168">IF(INDEX('Capacity Summary'!$H$139:$BG$238,COLUMN(H20),ROW(H20))="x",'Capacity Backing (Hide)2'!I$145,0)</f>
        <v>0</v>
      </c>
      <c r="J168" cm="1">
        <f t="array" ref="J168">IF(INDEX('Capacity Summary'!$H$139:$BG$238,COLUMN(I20),ROW(I20))="x",'Capacity Backing (Hide)2'!J$145,0)</f>
        <v>0</v>
      </c>
      <c r="K168" cm="1">
        <f t="array" ref="K168">IF(INDEX('Capacity Summary'!$H$139:$BG$238,COLUMN(J20),ROW(J20))="x",'Capacity Backing (Hide)2'!K$145,0)</f>
        <v>0</v>
      </c>
      <c r="L168" cm="1">
        <f t="array" ref="L168">IF(INDEX('Capacity Summary'!$H$139:$BG$238,COLUMN(K20),ROW(K20))="x",'Capacity Backing (Hide)2'!L$145,0)</f>
        <v>0</v>
      </c>
      <c r="M168" cm="1">
        <f t="array" ref="M168">IF(INDEX('Capacity Summary'!$H$139:$BG$238,COLUMN(L20),ROW(L20))="x",'Capacity Backing (Hide)2'!M$145,0)</f>
        <v>0</v>
      </c>
      <c r="N168" cm="1">
        <f t="array" ref="N168">IF(INDEX('Capacity Summary'!$H$139:$BG$238,COLUMN(M20),ROW(M20))="x",'Capacity Backing (Hide)2'!N$145,0)</f>
        <v>0</v>
      </c>
      <c r="O168" cm="1">
        <f t="array" ref="O168">IF(INDEX('Capacity Summary'!$H$139:$BG$238,COLUMN(N20),ROW(N20))="x",'Capacity Backing (Hide)2'!O$145,0)</f>
        <v>0</v>
      </c>
      <c r="P168" cm="1">
        <f t="array" ref="P168">IF(INDEX('Capacity Summary'!$H$139:$BG$238,COLUMN(O20),ROW(O20))="x",'Capacity Backing (Hide)2'!P$145,0)</f>
        <v>0</v>
      </c>
      <c r="Q168" cm="1">
        <f t="array" ref="Q168">IF(INDEX('Capacity Summary'!$H$139:$BG$238,COLUMN(P20),ROW(P20))="x",'Capacity Backing (Hide)2'!Q$145,0)</f>
        <v>0</v>
      </c>
      <c r="R168" cm="1">
        <f t="array" ref="R168">IF(INDEX('Capacity Summary'!$H$139:$BG$238,COLUMN(Q20),ROW(Q20))="x",'Capacity Backing (Hide)2'!R$145,0)</f>
        <v>0</v>
      </c>
      <c r="S168" cm="1">
        <f t="array" ref="S168">IF(INDEX('Capacity Summary'!$H$139:$BG$238,COLUMN(R20),ROW(R20))="x",'Capacity Backing (Hide)2'!S$145,0)</f>
        <v>0</v>
      </c>
      <c r="T168" cm="1">
        <f t="array" ref="T168">IF(INDEX('Capacity Summary'!$H$139:$BG$238,COLUMN(S20),ROW(S20))="x",'Capacity Backing (Hide)2'!T$145,0)</f>
        <v>0</v>
      </c>
      <c r="U168" cm="1">
        <f t="array" ref="U168">IF(INDEX('Capacity Summary'!$H$139:$BG$238,COLUMN(T20),ROW(T20))="x",'Capacity Backing (Hide)2'!U$145,0)</f>
        <v>0</v>
      </c>
      <c r="V168" cm="1">
        <f t="array" ref="V168">IF(INDEX('Capacity Summary'!$H$139:$BG$238,COLUMN(U20),ROW(U20))="x",'Capacity Backing (Hide)2'!V$145,0)</f>
        <v>0</v>
      </c>
      <c r="W168" cm="1">
        <f t="array" ref="W168">IF(INDEX('Capacity Summary'!$H$139:$BG$238,COLUMN(V20),ROW(V20))="x",'Capacity Backing (Hide)2'!W$145,0)</f>
        <v>0</v>
      </c>
      <c r="X168" cm="1">
        <f t="array" ref="X168">IF(INDEX('Capacity Summary'!$H$139:$BG$238,COLUMN(W20),ROW(W20))="x",'Capacity Backing (Hide)2'!X$145,0)</f>
        <v>0</v>
      </c>
      <c r="Y168" cm="1">
        <f t="array" ref="Y168">IF(INDEX('Capacity Summary'!$H$139:$BG$238,COLUMN(X20),ROW(X20))="x",'Capacity Backing (Hide)2'!Y$145,0)</f>
        <v>0</v>
      </c>
      <c r="Z168" cm="1">
        <f t="array" ref="Z168">IF(INDEX('Capacity Summary'!$H$139:$BG$238,COLUMN(Y20),ROW(Y20))="x",'Capacity Backing (Hide)2'!Z$145,0)</f>
        <v>0</v>
      </c>
      <c r="AA168" cm="1">
        <f t="array" ref="AA168">IF(INDEX('Capacity Summary'!$H$139:$BG$238,COLUMN(Z20),ROW(Z20))="x",'Capacity Backing (Hide)2'!AA$145,0)</f>
        <v>0</v>
      </c>
      <c r="AB168" cm="1">
        <f t="array" ref="AB168">IF(INDEX('Capacity Summary'!$H$139:$BG$238,COLUMN(AA20),ROW(AA20))="x",'Capacity Backing (Hide)2'!AB$145,0)</f>
        <v>0</v>
      </c>
      <c r="AC168" cm="1">
        <f t="array" ref="AC168">IF(INDEX('Capacity Summary'!$H$139:$BG$238,COLUMN(AB20),ROW(AB20))="x",'Capacity Backing (Hide)2'!AC$145,0)</f>
        <v>0</v>
      </c>
      <c r="AD168" cm="1">
        <f t="array" ref="AD168">IF(INDEX('Capacity Summary'!$H$139:$BG$238,COLUMN(AC20),ROW(AC20))="x",'Capacity Backing (Hide)2'!AD$145,0)</f>
        <v>0</v>
      </c>
      <c r="AE168" cm="1">
        <f t="array" ref="AE168">IF(INDEX('Capacity Summary'!$H$139:$BG$238,COLUMN(AD20),ROW(AD20))="x",'Capacity Backing (Hide)2'!AE$145,0)</f>
        <v>0</v>
      </c>
      <c r="AF168" cm="1">
        <f t="array" ref="AF168">IF(INDEX('Capacity Summary'!$H$139:$BG$238,COLUMN(AE20),ROW(AE20))="x",'Capacity Backing (Hide)2'!AF$145,0)</f>
        <v>0</v>
      </c>
      <c r="AG168" cm="1">
        <f t="array" ref="AG168">IF(INDEX('Capacity Summary'!$H$139:$BG$238,COLUMN(AF20),ROW(AF20))="x",'Capacity Backing (Hide)2'!AG$145,0)</f>
        <v>0</v>
      </c>
      <c r="AH168" cm="1">
        <f t="array" ref="AH168">IF(INDEX('Capacity Summary'!$H$139:$BG$238,COLUMN(AG20),ROW(AG20))="x",'Capacity Backing (Hide)2'!AH$145,0)</f>
        <v>0</v>
      </c>
      <c r="AI168" cm="1">
        <f t="array" ref="AI168">IF(INDEX('Capacity Summary'!$H$139:$BG$238,COLUMN(AH20),ROW(AH20))="x",'Capacity Backing (Hide)2'!AI$145,0)</f>
        <v>0</v>
      </c>
      <c r="AJ168" cm="1">
        <f t="array" ref="AJ168">IF(INDEX('Capacity Summary'!$H$139:$BG$238,COLUMN(AI20),ROW(AI20))="x",'Capacity Backing (Hide)2'!AJ$145,0)</f>
        <v>0</v>
      </c>
      <c r="AK168" cm="1">
        <f t="array" ref="AK168">IF(INDEX('Capacity Summary'!$H$139:$BG$238,COLUMN(AJ20),ROW(AJ20))="x",'Capacity Backing (Hide)2'!AK$145,0)</f>
        <v>0</v>
      </c>
      <c r="AL168" cm="1">
        <f t="array" ref="AL168">IF(INDEX('Capacity Summary'!$H$139:$BG$238,COLUMN(AK20),ROW(AK20))="x",'Capacity Backing (Hide)2'!AL$145,0)</f>
        <v>0</v>
      </c>
      <c r="AM168" cm="1">
        <f t="array" ref="AM168">IF(INDEX('Capacity Summary'!$H$139:$BG$238,COLUMN(AL20),ROW(AL20))="x",'Capacity Backing (Hide)2'!AM$145,0)</f>
        <v>0</v>
      </c>
      <c r="AN168" cm="1">
        <f t="array" ref="AN168">IF(INDEX('Capacity Summary'!$H$139:$BG$238,COLUMN(AM20),ROW(AM20))="x",'Capacity Backing (Hide)2'!AN$145,0)</f>
        <v>0</v>
      </c>
      <c r="AO168" cm="1">
        <f t="array" ref="AO168">IF(INDEX('Capacity Summary'!$H$139:$BG$238,COLUMN(AN20),ROW(AN20))="x",'Capacity Backing (Hide)2'!AO$145,0)</f>
        <v>0</v>
      </c>
      <c r="AP168" cm="1">
        <f t="array" ref="AP168">IF(INDEX('Capacity Summary'!$H$139:$BG$238,COLUMN(AO20),ROW(AO20))="x",'Capacity Backing (Hide)2'!AP$145,0)</f>
        <v>0</v>
      </c>
      <c r="AQ168" cm="1">
        <f t="array" ref="AQ168">IF(INDEX('Capacity Summary'!$H$139:$BG$238,COLUMN(AP20),ROW(AP20))="x",'Capacity Backing (Hide)2'!AQ$145,0)</f>
        <v>0</v>
      </c>
      <c r="AR168" cm="1">
        <f t="array" ref="AR168">IF(INDEX('Capacity Summary'!$H$139:$BG$238,COLUMN(AQ20),ROW(AQ20))="x",'Capacity Backing (Hide)2'!AR$145,0)</f>
        <v>0</v>
      </c>
      <c r="AS168" cm="1">
        <f t="array" ref="AS168">IF(INDEX('Capacity Summary'!$H$139:$BG$238,COLUMN(AR20),ROW(AR20))="x",'Capacity Backing (Hide)2'!AS$145,0)</f>
        <v>0</v>
      </c>
      <c r="AT168" cm="1">
        <f t="array" ref="AT168">IF(INDEX('Capacity Summary'!$H$139:$BG$238,COLUMN(AS20),ROW(AS20))="x",'Capacity Backing (Hide)2'!AT$145,0)</f>
        <v>0</v>
      </c>
      <c r="AU168" cm="1">
        <f t="array" ref="AU168">IF(INDEX('Capacity Summary'!$H$139:$BG$238,COLUMN(AT20),ROW(AT20))="x",'Capacity Backing (Hide)2'!AU$145,0)</f>
        <v>0</v>
      </c>
      <c r="AV168" cm="1">
        <f t="array" ref="AV168">IF(INDEX('Capacity Summary'!$H$139:$BG$238,COLUMN(AU20),ROW(AU20))="x",'Capacity Backing (Hide)2'!AV$145,0)</f>
        <v>0</v>
      </c>
      <c r="AW168" cm="1">
        <f t="array" ref="AW168">IF(INDEX('Capacity Summary'!$H$139:$BG$238,COLUMN(AV20),ROW(AV20))="x",'Capacity Backing (Hide)2'!AW$145,0)</f>
        <v>0</v>
      </c>
      <c r="AX168" cm="1">
        <f t="array" ref="AX168">IF(INDEX('Capacity Summary'!$H$139:$BG$238,COLUMN(AW20),ROW(AW20))="x",'Capacity Backing (Hide)2'!AX$145,0)</f>
        <v>0</v>
      </c>
      <c r="AY168" cm="1">
        <f t="array" ref="AY168">IF(INDEX('Capacity Summary'!$H$139:$BG$238,COLUMN(AX20),ROW(AX20))="x",'Capacity Backing (Hide)2'!AY$145,0)</f>
        <v>0</v>
      </c>
      <c r="AZ168" cm="1">
        <f t="array" ref="AZ168">IF(INDEX('Capacity Summary'!$H$139:$BG$238,COLUMN(AY20),ROW(AY20))="x",'Capacity Backing (Hide)2'!AZ$145,0)</f>
        <v>0</v>
      </c>
      <c r="BA168" cm="1">
        <f t="array" ref="BA168">IF(INDEX('Capacity Summary'!$H$139:$BG$238,COLUMN(AZ20),ROW(AZ20))="x",'Capacity Backing (Hide)2'!BA$145,0)</f>
        <v>0</v>
      </c>
      <c r="BB168" cm="1">
        <f t="array" ref="BB168">IF(INDEX('Capacity Summary'!$H$139:$BG$238,COLUMN(BA20),ROW(BA20))="x",'Capacity Backing (Hide)2'!BB$145,0)</f>
        <v>0</v>
      </c>
      <c r="BC168" cm="1">
        <f t="array" ref="BC168">IF(INDEX('Capacity Summary'!$H$139:$BG$238,COLUMN(BB20),ROW(BB20))="x",'Capacity Backing (Hide)2'!BC$145,0)</f>
        <v>0</v>
      </c>
      <c r="BD168" cm="1">
        <f t="array" ref="BD168">IF(INDEX('Capacity Summary'!$H$139:$BG$238,COLUMN(BC20),ROW(BC20))="x",'Capacity Backing (Hide)2'!BD$145,0)</f>
        <v>0</v>
      </c>
      <c r="BE168" cm="1">
        <f t="array" ref="BE168">IF(INDEX('Capacity Summary'!$H$139:$BG$238,COLUMN(BD20),ROW(BD20))="x",'Capacity Backing (Hide)2'!BE$145,0)</f>
        <v>0</v>
      </c>
      <c r="BF168" cm="1">
        <f t="array" ref="BF168">IF(INDEX('Capacity Summary'!$H$139:$BG$238,COLUMN(BE20),ROW(BE20))="x",'Capacity Backing (Hide)2'!BF$145,0)</f>
        <v>0</v>
      </c>
      <c r="BG168" cm="1">
        <f t="array" ref="BG168">IF(INDEX('Capacity Summary'!$H$139:$BG$238,COLUMN(BF20),ROW(BF20))="x",'Capacity Backing (Hide)2'!BG$145,0)</f>
        <v>0</v>
      </c>
      <c r="BH168" cm="1">
        <f t="array" ref="BH168">IF(INDEX('Capacity Summary'!$H$139:$BG$238,COLUMN(BG20),ROW(BG20))="x",'Capacity Backing (Hide)2'!BH$145,0)</f>
        <v>0</v>
      </c>
      <c r="BI168" cm="1">
        <f t="array" ref="BI168">IF(INDEX('Capacity Summary'!$H$139:$BG$238,COLUMN(BH20),ROW(BH20))="x",'Capacity Backing (Hide)2'!BI$145,0)</f>
        <v>0</v>
      </c>
      <c r="BJ168" cm="1">
        <f t="array" ref="BJ168">IF(INDEX('Capacity Summary'!$H$139:$BG$238,COLUMN(BI20),ROW(BI20))="x",'Capacity Backing (Hide)2'!BJ$145,0)</f>
        <v>0</v>
      </c>
      <c r="BK168" cm="1">
        <f t="array" ref="BK168">IF(INDEX('Capacity Summary'!$H$139:$BG$238,COLUMN(BJ20),ROW(BJ20))="x",'Capacity Backing (Hide)2'!BK$145,0)</f>
        <v>0</v>
      </c>
      <c r="BL168" cm="1">
        <f t="array" ref="BL168">IF(INDEX('Capacity Summary'!$H$139:$BG$238,COLUMN(BK20),ROW(BK20))="x",'Capacity Backing (Hide)2'!BL$145,0)</f>
        <v>0</v>
      </c>
      <c r="BM168" cm="1">
        <f t="array" ref="BM168">IF(INDEX('Capacity Summary'!$H$139:$BG$238,COLUMN(BL20),ROW(BL20))="x",'Capacity Backing (Hide)2'!BM$145,0)</f>
        <v>0</v>
      </c>
      <c r="BN168" cm="1">
        <f t="array" ref="BN168">IF(INDEX('Capacity Summary'!$H$139:$BG$238,COLUMN(BM20),ROW(BM20))="x",'Capacity Backing (Hide)2'!BN$145,0)</f>
        <v>0</v>
      </c>
      <c r="BO168" cm="1">
        <f t="array" ref="BO168">IF(INDEX('Capacity Summary'!$H$139:$BG$238,COLUMN(BN20),ROW(BN20))="x",'Capacity Backing (Hide)2'!BO$145,0)</f>
        <v>0</v>
      </c>
      <c r="BP168" cm="1">
        <f t="array" ref="BP168">IF(INDEX('Capacity Summary'!$H$139:$BG$238,COLUMN(BO20),ROW(BO20))="x",'Capacity Backing (Hide)2'!BP$145,0)</f>
        <v>0</v>
      </c>
      <c r="BQ168" cm="1">
        <f t="array" ref="BQ168">IF(INDEX('Capacity Summary'!$H$139:$BG$238,COLUMN(BP20),ROW(BP20))="x",'Capacity Backing (Hide)2'!BQ$145,0)</f>
        <v>0</v>
      </c>
      <c r="BR168" cm="1">
        <f t="array" ref="BR168">IF(INDEX('Capacity Summary'!$H$139:$BG$238,COLUMN(BQ20),ROW(BQ20))="x",'Capacity Backing (Hide)2'!BR$145,0)</f>
        <v>0</v>
      </c>
      <c r="BS168" cm="1">
        <f t="array" ref="BS168">IF(INDEX('Capacity Summary'!$H$139:$BG$238,COLUMN(BR20),ROW(BR20))="x",'Capacity Backing (Hide)2'!BS$145,0)</f>
        <v>0</v>
      </c>
      <c r="BT168" cm="1">
        <f t="array" ref="BT168">IF(INDEX('Capacity Summary'!$H$139:$BG$238,COLUMN(BS20),ROW(BS20))="x",'Capacity Backing (Hide)2'!BT$145,0)</f>
        <v>0</v>
      </c>
      <c r="BU168" cm="1">
        <f t="array" ref="BU168">IF(INDEX('Capacity Summary'!$H$139:$BG$238,COLUMN(BT20),ROW(BT20))="x",'Capacity Backing (Hide)2'!BU$145,0)</f>
        <v>0</v>
      </c>
      <c r="BV168" cm="1">
        <f t="array" ref="BV168">IF(INDEX('Capacity Summary'!$H$139:$BG$238,COLUMN(BU20),ROW(BU20))="x",'Capacity Backing (Hide)2'!BV$145,0)</f>
        <v>0</v>
      </c>
      <c r="BW168" cm="1">
        <f t="array" ref="BW168">IF(INDEX('Capacity Summary'!$H$139:$BG$238,COLUMN(BV20),ROW(BV20))="x",'Capacity Backing (Hide)2'!BW$145,0)</f>
        <v>0</v>
      </c>
      <c r="BX168" cm="1">
        <f t="array" ref="BX168">IF(INDEX('Capacity Summary'!$H$139:$BG$238,COLUMN(BW20),ROW(BW20))="x",'Capacity Backing (Hide)2'!BX$145,0)</f>
        <v>0</v>
      </c>
      <c r="BY168" cm="1">
        <f t="array" ref="BY168">IF(INDEX('Capacity Summary'!$H$139:$BG$238,COLUMN(BX20),ROW(BX20))="x",'Capacity Backing (Hide)2'!BY$145,0)</f>
        <v>0</v>
      </c>
      <c r="BZ168" cm="1">
        <f t="array" ref="BZ168">IF(INDEX('Capacity Summary'!$H$139:$BG$238,COLUMN(BY20),ROW(BY20))="x",'Capacity Backing (Hide)2'!BZ$145,0)</f>
        <v>0</v>
      </c>
      <c r="CA168" cm="1">
        <f t="array" ref="CA168">IF(INDEX('Capacity Summary'!$H$139:$BG$238,COLUMN(BZ20),ROW(BZ20))="x",'Capacity Backing (Hide)2'!CA$145,0)</f>
        <v>0</v>
      </c>
      <c r="CB168" cm="1">
        <f t="array" ref="CB168">IF(INDEX('Capacity Summary'!$H$139:$BG$238,COLUMN(CA20),ROW(CA20))="x",'Capacity Backing (Hide)2'!CB$145,0)</f>
        <v>0</v>
      </c>
      <c r="CC168" cm="1">
        <f t="array" ref="CC168">IF(INDEX('Capacity Summary'!$H$139:$BG$238,COLUMN(CB20),ROW(CB20))="x",'Capacity Backing (Hide)2'!CC$145,0)</f>
        <v>0</v>
      </c>
      <c r="CD168" cm="1">
        <f t="array" ref="CD168">IF(INDEX('Capacity Summary'!$H$139:$BG$238,COLUMN(CC20),ROW(CC20))="x",'Capacity Backing (Hide)2'!CD$145,0)</f>
        <v>0</v>
      </c>
      <c r="CE168" cm="1">
        <f t="array" ref="CE168">IF(INDEX('Capacity Summary'!$H$139:$BG$238,COLUMN(CD20),ROW(CD20))="x",'Capacity Backing (Hide)2'!CE$145,0)</f>
        <v>0</v>
      </c>
      <c r="CF168" cm="1">
        <f t="array" ref="CF168">IF(INDEX('Capacity Summary'!$H$139:$BG$238,COLUMN(CE20),ROW(CE20))="x",'Capacity Backing (Hide)2'!CF$145,0)</f>
        <v>0</v>
      </c>
      <c r="CG168" cm="1">
        <f t="array" ref="CG168">IF(INDEX('Capacity Summary'!$H$139:$BG$238,COLUMN(CF20),ROW(CF20))="x",'Capacity Backing (Hide)2'!CG$145,0)</f>
        <v>0</v>
      </c>
      <c r="CH168" cm="1">
        <f t="array" ref="CH168">IF(INDEX('Capacity Summary'!$H$139:$BG$238,COLUMN(CG20),ROW(CG20))="x",'Capacity Backing (Hide)2'!CH$145,0)</f>
        <v>0</v>
      </c>
      <c r="CI168" cm="1">
        <f t="array" ref="CI168">IF(INDEX('Capacity Summary'!$H$139:$BG$238,COLUMN(CH20),ROW(CH20))="x",'Capacity Backing (Hide)2'!CI$145,0)</f>
        <v>0</v>
      </c>
      <c r="CJ168" cm="1">
        <f t="array" ref="CJ168">IF(INDEX('Capacity Summary'!$H$139:$BG$238,COLUMN(CI20),ROW(CI20))="x",'Capacity Backing (Hide)2'!CJ$145,0)</f>
        <v>0</v>
      </c>
      <c r="CK168" cm="1">
        <f t="array" ref="CK168">IF(INDEX('Capacity Summary'!$H$139:$BG$238,COLUMN(CJ20),ROW(CJ20))="x",'Capacity Backing (Hide)2'!CK$145,0)</f>
        <v>0</v>
      </c>
      <c r="CL168" cm="1">
        <f t="array" ref="CL168">IF(INDEX('Capacity Summary'!$H$139:$BG$238,COLUMN(CK20),ROW(CK20))="x",'Capacity Backing (Hide)2'!CL$145,0)</f>
        <v>0</v>
      </c>
      <c r="CM168" cm="1">
        <f t="array" ref="CM168">IF(INDEX('Capacity Summary'!$H$139:$BG$238,COLUMN(CL20),ROW(CL20))="x",'Capacity Backing (Hide)2'!CM$145,0)</f>
        <v>0</v>
      </c>
      <c r="CN168" cm="1">
        <f t="array" ref="CN168">IF(INDEX('Capacity Summary'!$H$139:$BG$238,COLUMN(CM20),ROW(CM20))="x",'Capacity Backing (Hide)2'!CN$145,0)</f>
        <v>0</v>
      </c>
      <c r="CO168" cm="1">
        <f t="array" ref="CO168">IF(INDEX('Capacity Summary'!$H$139:$BG$238,COLUMN(CN20),ROW(CN20))="x",'Capacity Backing (Hide)2'!CO$145,0)</f>
        <v>0</v>
      </c>
      <c r="CP168" cm="1">
        <f t="array" ref="CP168">IF(INDEX('Capacity Summary'!$H$139:$BG$238,COLUMN(CO20),ROW(CO20))="x",'Capacity Backing (Hide)2'!CP$145,0)</f>
        <v>0</v>
      </c>
      <c r="CQ168" cm="1">
        <f t="array" ref="CQ168">IF(INDEX('Capacity Summary'!$H$139:$BG$238,COLUMN(CP20),ROW(CP20))="x",'Capacity Backing (Hide)2'!CQ$145,0)</f>
        <v>0</v>
      </c>
      <c r="CR168" cm="1">
        <f t="array" ref="CR168">IF(INDEX('Capacity Summary'!$H$139:$BG$238,COLUMN(CQ20),ROW(CQ20))="x",'Capacity Backing (Hide)2'!CR$145,0)</f>
        <v>0</v>
      </c>
      <c r="CS168" cm="1">
        <f t="array" ref="CS168">IF(INDEX('Capacity Summary'!$H$139:$BG$238,COLUMN(CR20),ROW(CR20))="x",'Capacity Backing (Hide)2'!CS$145,0)</f>
        <v>0</v>
      </c>
      <c r="CT168" cm="1">
        <f t="array" ref="CT168">IF(INDEX('Capacity Summary'!$H$139:$BG$238,COLUMN(CS20),ROW(CS20))="x",'Capacity Backing (Hide)2'!CT$145,0)</f>
        <v>0</v>
      </c>
      <c r="CU168" cm="1">
        <f t="array" ref="CU168">IF(INDEX('Capacity Summary'!$H$139:$BG$238,COLUMN(CT20),ROW(CT20))="x",'Capacity Backing (Hide)2'!CU$145,0)</f>
        <v>0</v>
      </c>
      <c r="CV168" cm="1">
        <f t="array" ref="CV168">IF(INDEX('Capacity Summary'!$H$139:$BG$238,COLUMN(CU20),ROW(CU20))="x",'Capacity Backing (Hide)2'!CV$145,0)</f>
        <v>0</v>
      </c>
      <c r="CW168" cm="1">
        <f t="array" ref="CW168">IF(INDEX('Capacity Summary'!$H$139:$BG$238,COLUMN(CV20),ROW(CV20))="x",'Capacity Backing (Hide)2'!CW$145,0)</f>
        <v>0</v>
      </c>
    </row>
    <row r="169" spans="1:101" x14ac:dyDescent="0.25">
      <c r="A169" s="2">
        <f ca="1">'Required Capacity (Hide)'!E25</f>
        <v>44368</v>
      </c>
      <c r="B169" cm="1">
        <f t="array" ref="B169">IF(INDEX('Capacity Summary'!$H$139:$BG$238,COLUMN(A21),ROW(A21))="x",'Capacity Backing (Hide)2'!B$145,0)</f>
        <v>0</v>
      </c>
      <c r="C169" cm="1">
        <f t="array" ref="C169">IF(INDEX('Capacity Summary'!$H$139:$BG$238,COLUMN(B21),ROW(B21))="x",'Capacity Backing (Hide)2'!C$145,0)</f>
        <v>0</v>
      </c>
      <c r="D169" cm="1">
        <f t="array" ref="D169">IF(INDEX('Capacity Summary'!$H$139:$BG$238,COLUMN(C21),ROW(C21))="x",'Capacity Backing (Hide)2'!D$145,0)</f>
        <v>0</v>
      </c>
      <c r="E169" cm="1">
        <f t="array" ref="E169">IF(INDEX('Capacity Summary'!$H$139:$BG$238,COLUMN(D21),ROW(D21))="x",'Capacity Backing (Hide)2'!E$145,0)</f>
        <v>0</v>
      </c>
      <c r="F169" cm="1">
        <f t="array" ref="F169">IF(INDEX('Capacity Summary'!$H$139:$BG$238,COLUMN(E21),ROW(E21))="x",'Capacity Backing (Hide)2'!F$145,0)</f>
        <v>0</v>
      </c>
      <c r="G169" cm="1">
        <f t="array" ref="G169">IF(INDEX('Capacity Summary'!$H$139:$BG$238,COLUMN(F21),ROW(F21))="x",'Capacity Backing (Hide)2'!G$145,0)</f>
        <v>0</v>
      </c>
      <c r="H169" cm="1">
        <f t="array" ref="H169">IF(INDEX('Capacity Summary'!$H$139:$BG$238,COLUMN(G21),ROW(G21))="x",'Capacity Backing (Hide)2'!H$145,0)</f>
        <v>0</v>
      </c>
      <c r="I169" cm="1">
        <f t="array" ref="I169">IF(INDEX('Capacity Summary'!$H$139:$BG$238,COLUMN(H21),ROW(H21))="x",'Capacity Backing (Hide)2'!I$145,0)</f>
        <v>0</v>
      </c>
      <c r="J169" cm="1">
        <f t="array" ref="J169">IF(INDEX('Capacity Summary'!$H$139:$BG$238,COLUMN(I21),ROW(I21))="x",'Capacity Backing (Hide)2'!J$145,0)</f>
        <v>0</v>
      </c>
      <c r="K169" cm="1">
        <f t="array" ref="K169">IF(INDEX('Capacity Summary'!$H$139:$BG$238,COLUMN(J21),ROW(J21))="x",'Capacity Backing (Hide)2'!K$145,0)</f>
        <v>0</v>
      </c>
      <c r="L169" cm="1">
        <f t="array" ref="L169">IF(INDEX('Capacity Summary'!$H$139:$BG$238,COLUMN(K21),ROW(K21))="x",'Capacity Backing (Hide)2'!L$145,0)</f>
        <v>0</v>
      </c>
      <c r="M169" cm="1">
        <f t="array" ref="M169">IF(INDEX('Capacity Summary'!$H$139:$BG$238,COLUMN(L21),ROW(L21))="x",'Capacity Backing (Hide)2'!M$145,0)</f>
        <v>0</v>
      </c>
      <c r="N169" cm="1">
        <f t="array" ref="N169">IF(INDEX('Capacity Summary'!$H$139:$BG$238,COLUMN(M21),ROW(M21))="x",'Capacity Backing (Hide)2'!N$145,0)</f>
        <v>0</v>
      </c>
      <c r="O169" cm="1">
        <f t="array" ref="O169">IF(INDEX('Capacity Summary'!$H$139:$BG$238,COLUMN(N21),ROW(N21))="x",'Capacity Backing (Hide)2'!O$145,0)</f>
        <v>0</v>
      </c>
      <c r="P169" cm="1">
        <f t="array" ref="P169">IF(INDEX('Capacity Summary'!$H$139:$BG$238,COLUMN(O21),ROW(O21))="x",'Capacity Backing (Hide)2'!P$145,0)</f>
        <v>0</v>
      </c>
      <c r="Q169" cm="1">
        <f t="array" ref="Q169">IF(INDEX('Capacity Summary'!$H$139:$BG$238,COLUMN(P21),ROW(P21))="x",'Capacity Backing (Hide)2'!Q$145,0)</f>
        <v>0</v>
      </c>
      <c r="R169" cm="1">
        <f t="array" ref="R169">IF(INDEX('Capacity Summary'!$H$139:$BG$238,COLUMN(Q21),ROW(Q21))="x",'Capacity Backing (Hide)2'!R$145,0)</f>
        <v>0</v>
      </c>
      <c r="S169" cm="1">
        <f t="array" ref="S169">IF(INDEX('Capacity Summary'!$H$139:$BG$238,COLUMN(R21),ROW(R21))="x",'Capacity Backing (Hide)2'!S$145,0)</f>
        <v>0</v>
      </c>
      <c r="T169" cm="1">
        <f t="array" ref="T169">IF(INDEX('Capacity Summary'!$H$139:$BG$238,COLUMN(S21),ROW(S21))="x",'Capacity Backing (Hide)2'!T$145,0)</f>
        <v>0</v>
      </c>
      <c r="U169" cm="1">
        <f t="array" ref="U169">IF(INDEX('Capacity Summary'!$H$139:$BG$238,COLUMN(T21),ROW(T21))="x",'Capacity Backing (Hide)2'!U$145,0)</f>
        <v>0</v>
      </c>
      <c r="V169" cm="1">
        <f t="array" ref="V169">IF(INDEX('Capacity Summary'!$H$139:$BG$238,COLUMN(U21),ROW(U21))="x",'Capacity Backing (Hide)2'!V$145,0)</f>
        <v>0</v>
      </c>
      <c r="W169" cm="1">
        <f t="array" ref="W169">IF(INDEX('Capacity Summary'!$H$139:$BG$238,COLUMN(V21),ROW(V21))="x",'Capacity Backing (Hide)2'!W$145,0)</f>
        <v>0</v>
      </c>
      <c r="X169" cm="1">
        <f t="array" ref="X169">IF(INDEX('Capacity Summary'!$H$139:$BG$238,COLUMN(W21),ROW(W21))="x",'Capacity Backing (Hide)2'!X$145,0)</f>
        <v>0</v>
      </c>
      <c r="Y169" cm="1">
        <f t="array" ref="Y169">IF(INDEX('Capacity Summary'!$H$139:$BG$238,COLUMN(X21),ROW(X21))="x",'Capacity Backing (Hide)2'!Y$145,0)</f>
        <v>0</v>
      </c>
      <c r="Z169" cm="1">
        <f t="array" ref="Z169">IF(INDEX('Capacity Summary'!$H$139:$BG$238,COLUMN(Y21),ROW(Y21))="x",'Capacity Backing (Hide)2'!Z$145,0)</f>
        <v>0</v>
      </c>
      <c r="AA169" cm="1">
        <f t="array" ref="AA169">IF(INDEX('Capacity Summary'!$H$139:$BG$238,COLUMN(Z21),ROW(Z21))="x",'Capacity Backing (Hide)2'!AA$145,0)</f>
        <v>0</v>
      </c>
      <c r="AB169" cm="1">
        <f t="array" ref="AB169">IF(INDEX('Capacity Summary'!$H$139:$BG$238,COLUMN(AA21),ROW(AA21))="x",'Capacity Backing (Hide)2'!AB$145,0)</f>
        <v>0</v>
      </c>
      <c r="AC169" cm="1">
        <f t="array" ref="AC169">IF(INDEX('Capacity Summary'!$H$139:$BG$238,COLUMN(AB21),ROW(AB21))="x",'Capacity Backing (Hide)2'!AC$145,0)</f>
        <v>0</v>
      </c>
      <c r="AD169" cm="1">
        <f t="array" ref="AD169">IF(INDEX('Capacity Summary'!$H$139:$BG$238,COLUMN(AC21),ROW(AC21))="x",'Capacity Backing (Hide)2'!AD$145,0)</f>
        <v>0</v>
      </c>
      <c r="AE169" cm="1">
        <f t="array" ref="AE169">IF(INDEX('Capacity Summary'!$H$139:$BG$238,COLUMN(AD21),ROW(AD21))="x",'Capacity Backing (Hide)2'!AE$145,0)</f>
        <v>0</v>
      </c>
      <c r="AF169" cm="1">
        <f t="array" ref="AF169">IF(INDEX('Capacity Summary'!$H$139:$BG$238,COLUMN(AE21),ROW(AE21))="x",'Capacity Backing (Hide)2'!AF$145,0)</f>
        <v>0</v>
      </c>
      <c r="AG169" cm="1">
        <f t="array" ref="AG169">IF(INDEX('Capacity Summary'!$H$139:$BG$238,COLUMN(AF21),ROW(AF21))="x",'Capacity Backing (Hide)2'!AG$145,0)</f>
        <v>0</v>
      </c>
      <c r="AH169" cm="1">
        <f t="array" ref="AH169">IF(INDEX('Capacity Summary'!$H$139:$BG$238,COLUMN(AG21),ROW(AG21))="x",'Capacity Backing (Hide)2'!AH$145,0)</f>
        <v>0</v>
      </c>
      <c r="AI169" cm="1">
        <f t="array" ref="AI169">IF(INDEX('Capacity Summary'!$H$139:$BG$238,COLUMN(AH21),ROW(AH21))="x",'Capacity Backing (Hide)2'!AI$145,0)</f>
        <v>0</v>
      </c>
      <c r="AJ169" cm="1">
        <f t="array" ref="AJ169">IF(INDEX('Capacity Summary'!$H$139:$BG$238,COLUMN(AI21),ROW(AI21))="x",'Capacity Backing (Hide)2'!AJ$145,0)</f>
        <v>0</v>
      </c>
      <c r="AK169" cm="1">
        <f t="array" ref="AK169">IF(INDEX('Capacity Summary'!$H$139:$BG$238,COLUMN(AJ21),ROW(AJ21))="x",'Capacity Backing (Hide)2'!AK$145,0)</f>
        <v>0</v>
      </c>
      <c r="AL169" cm="1">
        <f t="array" ref="AL169">IF(INDEX('Capacity Summary'!$H$139:$BG$238,COLUMN(AK21),ROW(AK21))="x",'Capacity Backing (Hide)2'!AL$145,0)</f>
        <v>0</v>
      </c>
      <c r="AM169" cm="1">
        <f t="array" ref="AM169">IF(INDEX('Capacity Summary'!$H$139:$BG$238,COLUMN(AL21),ROW(AL21))="x",'Capacity Backing (Hide)2'!AM$145,0)</f>
        <v>0</v>
      </c>
      <c r="AN169" cm="1">
        <f t="array" ref="AN169">IF(INDEX('Capacity Summary'!$H$139:$BG$238,COLUMN(AM21),ROW(AM21))="x",'Capacity Backing (Hide)2'!AN$145,0)</f>
        <v>0</v>
      </c>
      <c r="AO169" cm="1">
        <f t="array" ref="AO169">IF(INDEX('Capacity Summary'!$H$139:$BG$238,COLUMN(AN21),ROW(AN21))="x",'Capacity Backing (Hide)2'!AO$145,0)</f>
        <v>0</v>
      </c>
      <c r="AP169" cm="1">
        <f t="array" ref="AP169">IF(INDEX('Capacity Summary'!$H$139:$BG$238,COLUMN(AO21),ROW(AO21))="x",'Capacity Backing (Hide)2'!AP$145,0)</f>
        <v>0</v>
      </c>
      <c r="AQ169" cm="1">
        <f t="array" ref="AQ169">IF(INDEX('Capacity Summary'!$H$139:$BG$238,COLUMN(AP21),ROW(AP21))="x",'Capacity Backing (Hide)2'!AQ$145,0)</f>
        <v>0</v>
      </c>
      <c r="AR169" cm="1">
        <f t="array" ref="AR169">IF(INDEX('Capacity Summary'!$H$139:$BG$238,COLUMN(AQ21),ROW(AQ21))="x",'Capacity Backing (Hide)2'!AR$145,0)</f>
        <v>0</v>
      </c>
      <c r="AS169" cm="1">
        <f t="array" ref="AS169">IF(INDEX('Capacity Summary'!$H$139:$BG$238,COLUMN(AR21),ROW(AR21))="x",'Capacity Backing (Hide)2'!AS$145,0)</f>
        <v>0</v>
      </c>
      <c r="AT169" cm="1">
        <f t="array" ref="AT169">IF(INDEX('Capacity Summary'!$H$139:$BG$238,COLUMN(AS21),ROW(AS21))="x",'Capacity Backing (Hide)2'!AT$145,0)</f>
        <v>0</v>
      </c>
      <c r="AU169" cm="1">
        <f t="array" ref="AU169">IF(INDEX('Capacity Summary'!$H$139:$BG$238,COLUMN(AT21),ROW(AT21))="x",'Capacity Backing (Hide)2'!AU$145,0)</f>
        <v>0</v>
      </c>
      <c r="AV169" cm="1">
        <f t="array" ref="AV169">IF(INDEX('Capacity Summary'!$H$139:$BG$238,COLUMN(AU21),ROW(AU21))="x",'Capacity Backing (Hide)2'!AV$145,0)</f>
        <v>0</v>
      </c>
      <c r="AW169" cm="1">
        <f t="array" ref="AW169">IF(INDEX('Capacity Summary'!$H$139:$BG$238,COLUMN(AV21),ROW(AV21))="x",'Capacity Backing (Hide)2'!AW$145,0)</f>
        <v>0</v>
      </c>
      <c r="AX169" cm="1">
        <f t="array" ref="AX169">IF(INDEX('Capacity Summary'!$H$139:$BG$238,COLUMN(AW21),ROW(AW21))="x",'Capacity Backing (Hide)2'!AX$145,0)</f>
        <v>0</v>
      </c>
      <c r="AY169" cm="1">
        <f t="array" ref="AY169">IF(INDEX('Capacity Summary'!$H$139:$BG$238,COLUMN(AX21),ROW(AX21))="x",'Capacity Backing (Hide)2'!AY$145,0)</f>
        <v>0</v>
      </c>
      <c r="AZ169" cm="1">
        <f t="array" ref="AZ169">IF(INDEX('Capacity Summary'!$H$139:$BG$238,COLUMN(AY21),ROW(AY21))="x",'Capacity Backing (Hide)2'!AZ$145,0)</f>
        <v>0</v>
      </c>
      <c r="BA169" cm="1">
        <f t="array" ref="BA169">IF(INDEX('Capacity Summary'!$H$139:$BG$238,COLUMN(AZ21),ROW(AZ21))="x",'Capacity Backing (Hide)2'!BA$145,0)</f>
        <v>0</v>
      </c>
      <c r="BB169" cm="1">
        <f t="array" ref="BB169">IF(INDEX('Capacity Summary'!$H$139:$BG$238,COLUMN(BA21),ROW(BA21))="x",'Capacity Backing (Hide)2'!BB$145,0)</f>
        <v>0</v>
      </c>
      <c r="BC169" cm="1">
        <f t="array" ref="BC169">IF(INDEX('Capacity Summary'!$H$139:$BG$238,COLUMN(BB21),ROW(BB21))="x",'Capacity Backing (Hide)2'!BC$145,0)</f>
        <v>0</v>
      </c>
      <c r="BD169" cm="1">
        <f t="array" ref="BD169">IF(INDEX('Capacity Summary'!$H$139:$BG$238,COLUMN(BC21),ROW(BC21))="x",'Capacity Backing (Hide)2'!BD$145,0)</f>
        <v>0</v>
      </c>
      <c r="BE169" cm="1">
        <f t="array" ref="BE169">IF(INDEX('Capacity Summary'!$H$139:$BG$238,COLUMN(BD21),ROW(BD21))="x",'Capacity Backing (Hide)2'!BE$145,0)</f>
        <v>0</v>
      </c>
      <c r="BF169" cm="1">
        <f t="array" ref="BF169">IF(INDEX('Capacity Summary'!$H$139:$BG$238,COLUMN(BE21),ROW(BE21))="x",'Capacity Backing (Hide)2'!BF$145,0)</f>
        <v>0</v>
      </c>
      <c r="BG169" cm="1">
        <f t="array" ref="BG169">IF(INDEX('Capacity Summary'!$H$139:$BG$238,COLUMN(BF21),ROW(BF21))="x",'Capacity Backing (Hide)2'!BG$145,0)</f>
        <v>0</v>
      </c>
      <c r="BH169" cm="1">
        <f t="array" ref="BH169">IF(INDEX('Capacity Summary'!$H$139:$BG$238,COLUMN(BG21),ROW(BG21))="x",'Capacity Backing (Hide)2'!BH$145,0)</f>
        <v>0</v>
      </c>
      <c r="BI169" cm="1">
        <f t="array" ref="BI169">IF(INDEX('Capacity Summary'!$H$139:$BG$238,COLUMN(BH21),ROW(BH21))="x",'Capacity Backing (Hide)2'!BI$145,0)</f>
        <v>0</v>
      </c>
      <c r="BJ169" cm="1">
        <f t="array" ref="BJ169">IF(INDEX('Capacity Summary'!$H$139:$BG$238,COLUMN(BI21),ROW(BI21))="x",'Capacity Backing (Hide)2'!BJ$145,0)</f>
        <v>0</v>
      </c>
      <c r="BK169" cm="1">
        <f t="array" ref="BK169">IF(INDEX('Capacity Summary'!$H$139:$BG$238,COLUMN(BJ21),ROW(BJ21))="x",'Capacity Backing (Hide)2'!BK$145,0)</f>
        <v>0</v>
      </c>
      <c r="BL169" cm="1">
        <f t="array" ref="BL169">IF(INDEX('Capacity Summary'!$H$139:$BG$238,COLUMN(BK21),ROW(BK21))="x",'Capacity Backing (Hide)2'!BL$145,0)</f>
        <v>0</v>
      </c>
      <c r="BM169" cm="1">
        <f t="array" ref="BM169">IF(INDEX('Capacity Summary'!$H$139:$BG$238,COLUMN(BL21),ROW(BL21))="x",'Capacity Backing (Hide)2'!BM$145,0)</f>
        <v>0</v>
      </c>
      <c r="BN169" cm="1">
        <f t="array" ref="BN169">IF(INDEX('Capacity Summary'!$H$139:$BG$238,COLUMN(BM21),ROW(BM21))="x",'Capacity Backing (Hide)2'!BN$145,0)</f>
        <v>0</v>
      </c>
      <c r="BO169" cm="1">
        <f t="array" ref="BO169">IF(INDEX('Capacity Summary'!$H$139:$BG$238,COLUMN(BN21),ROW(BN21))="x",'Capacity Backing (Hide)2'!BO$145,0)</f>
        <v>0</v>
      </c>
      <c r="BP169" cm="1">
        <f t="array" ref="BP169">IF(INDEX('Capacity Summary'!$H$139:$BG$238,COLUMN(BO21),ROW(BO21))="x",'Capacity Backing (Hide)2'!BP$145,0)</f>
        <v>0</v>
      </c>
      <c r="BQ169" cm="1">
        <f t="array" ref="BQ169">IF(INDEX('Capacity Summary'!$H$139:$BG$238,COLUMN(BP21),ROW(BP21))="x",'Capacity Backing (Hide)2'!BQ$145,0)</f>
        <v>0</v>
      </c>
      <c r="BR169" cm="1">
        <f t="array" ref="BR169">IF(INDEX('Capacity Summary'!$H$139:$BG$238,COLUMN(BQ21),ROW(BQ21))="x",'Capacity Backing (Hide)2'!BR$145,0)</f>
        <v>0</v>
      </c>
      <c r="BS169" cm="1">
        <f t="array" ref="BS169">IF(INDEX('Capacity Summary'!$H$139:$BG$238,COLUMN(BR21),ROW(BR21))="x",'Capacity Backing (Hide)2'!BS$145,0)</f>
        <v>0</v>
      </c>
      <c r="BT169" cm="1">
        <f t="array" ref="BT169">IF(INDEX('Capacity Summary'!$H$139:$BG$238,COLUMN(BS21),ROW(BS21))="x",'Capacity Backing (Hide)2'!BT$145,0)</f>
        <v>0</v>
      </c>
      <c r="BU169" cm="1">
        <f t="array" ref="BU169">IF(INDEX('Capacity Summary'!$H$139:$BG$238,COLUMN(BT21),ROW(BT21))="x",'Capacity Backing (Hide)2'!BU$145,0)</f>
        <v>0</v>
      </c>
      <c r="BV169" cm="1">
        <f t="array" ref="BV169">IF(INDEX('Capacity Summary'!$H$139:$BG$238,COLUMN(BU21),ROW(BU21))="x",'Capacity Backing (Hide)2'!BV$145,0)</f>
        <v>0</v>
      </c>
      <c r="BW169" cm="1">
        <f t="array" ref="BW169">IF(INDEX('Capacity Summary'!$H$139:$BG$238,COLUMN(BV21),ROW(BV21))="x",'Capacity Backing (Hide)2'!BW$145,0)</f>
        <v>0</v>
      </c>
      <c r="BX169" cm="1">
        <f t="array" ref="BX169">IF(INDEX('Capacity Summary'!$H$139:$BG$238,COLUMN(BW21),ROW(BW21))="x",'Capacity Backing (Hide)2'!BX$145,0)</f>
        <v>0</v>
      </c>
      <c r="BY169" cm="1">
        <f t="array" ref="BY169">IF(INDEX('Capacity Summary'!$H$139:$BG$238,COLUMN(BX21),ROW(BX21))="x",'Capacity Backing (Hide)2'!BY$145,0)</f>
        <v>0</v>
      </c>
      <c r="BZ169" cm="1">
        <f t="array" ref="BZ169">IF(INDEX('Capacity Summary'!$H$139:$BG$238,COLUMN(BY21),ROW(BY21))="x",'Capacity Backing (Hide)2'!BZ$145,0)</f>
        <v>0</v>
      </c>
      <c r="CA169" cm="1">
        <f t="array" ref="CA169">IF(INDEX('Capacity Summary'!$H$139:$BG$238,COLUMN(BZ21),ROW(BZ21))="x",'Capacity Backing (Hide)2'!CA$145,0)</f>
        <v>0</v>
      </c>
      <c r="CB169" cm="1">
        <f t="array" ref="CB169">IF(INDEX('Capacity Summary'!$H$139:$BG$238,COLUMN(CA21),ROW(CA21))="x",'Capacity Backing (Hide)2'!CB$145,0)</f>
        <v>0</v>
      </c>
      <c r="CC169" cm="1">
        <f t="array" ref="CC169">IF(INDEX('Capacity Summary'!$H$139:$BG$238,COLUMN(CB21),ROW(CB21))="x",'Capacity Backing (Hide)2'!CC$145,0)</f>
        <v>0</v>
      </c>
      <c r="CD169" cm="1">
        <f t="array" ref="CD169">IF(INDEX('Capacity Summary'!$H$139:$BG$238,COLUMN(CC21),ROW(CC21))="x",'Capacity Backing (Hide)2'!CD$145,0)</f>
        <v>0</v>
      </c>
      <c r="CE169" cm="1">
        <f t="array" ref="CE169">IF(INDEX('Capacity Summary'!$H$139:$BG$238,COLUMN(CD21),ROW(CD21))="x",'Capacity Backing (Hide)2'!CE$145,0)</f>
        <v>0</v>
      </c>
      <c r="CF169" cm="1">
        <f t="array" ref="CF169">IF(INDEX('Capacity Summary'!$H$139:$BG$238,COLUMN(CE21),ROW(CE21))="x",'Capacity Backing (Hide)2'!CF$145,0)</f>
        <v>0</v>
      </c>
      <c r="CG169" cm="1">
        <f t="array" ref="CG169">IF(INDEX('Capacity Summary'!$H$139:$BG$238,COLUMN(CF21),ROW(CF21))="x",'Capacity Backing (Hide)2'!CG$145,0)</f>
        <v>0</v>
      </c>
      <c r="CH169" cm="1">
        <f t="array" ref="CH169">IF(INDEX('Capacity Summary'!$H$139:$BG$238,COLUMN(CG21),ROW(CG21))="x",'Capacity Backing (Hide)2'!CH$145,0)</f>
        <v>0</v>
      </c>
      <c r="CI169" cm="1">
        <f t="array" ref="CI169">IF(INDEX('Capacity Summary'!$H$139:$BG$238,COLUMN(CH21),ROW(CH21))="x",'Capacity Backing (Hide)2'!CI$145,0)</f>
        <v>0</v>
      </c>
      <c r="CJ169" cm="1">
        <f t="array" ref="CJ169">IF(INDEX('Capacity Summary'!$H$139:$BG$238,COLUMN(CI21),ROW(CI21))="x",'Capacity Backing (Hide)2'!CJ$145,0)</f>
        <v>0</v>
      </c>
      <c r="CK169" cm="1">
        <f t="array" ref="CK169">IF(INDEX('Capacity Summary'!$H$139:$BG$238,COLUMN(CJ21),ROW(CJ21))="x",'Capacity Backing (Hide)2'!CK$145,0)</f>
        <v>0</v>
      </c>
      <c r="CL169" cm="1">
        <f t="array" ref="CL169">IF(INDEX('Capacity Summary'!$H$139:$BG$238,COLUMN(CK21),ROW(CK21))="x",'Capacity Backing (Hide)2'!CL$145,0)</f>
        <v>0</v>
      </c>
      <c r="CM169" cm="1">
        <f t="array" ref="CM169">IF(INDEX('Capacity Summary'!$H$139:$BG$238,COLUMN(CL21),ROW(CL21))="x",'Capacity Backing (Hide)2'!CM$145,0)</f>
        <v>0</v>
      </c>
      <c r="CN169" cm="1">
        <f t="array" ref="CN169">IF(INDEX('Capacity Summary'!$H$139:$BG$238,COLUMN(CM21),ROW(CM21))="x",'Capacity Backing (Hide)2'!CN$145,0)</f>
        <v>0</v>
      </c>
      <c r="CO169" cm="1">
        <f t="array" ref="CO169">IF(INDEX('Capacity Summary'!$H$139:$BG$238,COLUMN(CN21),ROW(CN21))="x",'Capacity Backing (Hide)2'!CO$145,0)</f>
        <v>0</v>
      </c>
      <c r="CP169" cm="1">
        <f t="array" ref="CP169">IF(INDEX('Capacity Summary'!$H$139:$BG$238,COLUMN(CO21),ROW(CO21))="x",'Capacity Backing (Hide)2'!CP$145,0)</f>
        <v>0</v>
      </c>
      <c r="CQ169" cm="1">
        <f t="array" ref="CQ169">IF(INDEX('Capacity Summary'!$H$139:$BG$238,COLUMN(CP21),ROW(CP21))="x",'Capacity Backing (Hide)2'!CQ$145,0)</f>
        <v>0</v>
      </c>
      <c r="CR169" cm="1">
        <f t="array" ref="CR169">IF(INDEX('Capacity Summary'!$H$139:$BG$238,COLUMN(CQ21),ROW(CQ21))="x",'Capacity Backing (Hide)2'!CR$145,0)</f>
        <v>0</v>
      </c>
      <c r="CS169" cm="1">
        <f t="array" ref="CS169">IF(INDEX('Capacity Summary'!$H$139:$BG$238,COLUMN(CR21),ROW(CR21))="x",'Capacity Backing (Hide)2'!CS$145,0)</f>
        <v>0</v>
      </c>
      <c r="CT169" cm="1">
        <f t="array" ref="CT169">IF(INDEX('Capacity Summary'!$H$139:$BG$238,COLUMN(CS21),ROW(CS21))="x",'Capacity Backing (Hide)2'!CT$145,0)</f>
        <v>0</v>
      </c>
      <c r="CU169" cm="1">
        <f t="array" ref="CU169">IF(INDEX('Capacity Summary'!$H$139:$BG$238,COLUMN(CT21),ROW(CT21))="x",'Capacity Backing (Hide)2'!CU$145,0)</f>
        <v>0</v>
      </c>
      <c r="CV169" cm="1">
        <f t="array" ref="CV169">IF(INDEX('Capacity Summary'!$H$139:$BG$238,COLUMN(CU21),ROW(CU21))="x",'Capacity Backing (Hide)2'!CV$145,0)</f>
        <v>0</v>
      </c>
      <c r="CW169" cm="1">
        <f t="array" ref="CW169">IF(INDEX('Capacity Summary'!$H$139:$BG$238,COLUMN(CV21),ROW(CV21))="x",'Capacity Backing (Hide)2'!CW$145,0)</f>
        <v>0</v>
      </c>
    </row>
    <row r="170" spans="1:101" x14ac:dyDescent="0.25">
      <c r="A170" s="2">
        <f ca="1">'Required Capacity (Hide)'!E26</f>
        <v>44375</v>
      </c>
      <c r="B170" cm="1">
        <f t="array" ref="B170">IF(INDEX('Capacity Summary'!$H$139:$BG$238,COLUMN(A22),ROW(A22))="x",'Capacity Backing (Hide)2'!B$145,0)</f>
        <v>0</v>
      </c>
      <c r="C170" cm="1">
        <f t="array" ref="C170">IF(INDEX('Capacity Summary'!$H$139:$BG$238,COLUMN(B22),ROW(B22))="x",'Capacity Backing (Hide)2'!C$145,0)</f>
        <v>0</v>
      </c>
      <c r="D170" cm="1">
        <f t="array" ref="D170">IF(INDEX('Capacity Summary'!$H$139:$BG$238,COLUMN(C22),ROW(C22))="x",'Capacity Backing (Hide)2'!D$145,0)</f>
        <v>0</v>
      </c>
      <c r="E170" cm="1">
        <f t="array" ref="E170">IF(INDEX('Capacity Summary'!$H$139:$BG$238,COLUMN(D22),ROW(D22))="x",'Capacity Backing (Hide)2'!E$145,0)</f>
        <v>0</v>
      </c>
      <c r="F170" cm="1">
        <f t="array" ref="F170">IF(INDEX('Capacity Summary'!$H$139:$BG$238,COLUMN(E22),ROW(E22))="x",'Capacity Backing (Hide)2'!F$145,0)</f>
        <v>0</v>
      </c>
      <c r="G170" cm="1">
        <f t="array" ref="G170">IF(INDEX('Capacity Summary'!$H$139:$BG$238,COLUMN(F22),ROW(F22))="x",'Capacity Backing (Hide)2'!G$145,0)</f>
        <v>0</v>
      </c>
      <c r="H170" cm="1">
        <f t="array" ref="H170">IF(INDEX('Capacity Summary'!$H$139:$BG$238,COLUMN(G22),ROW(G22))="x",'Capacity Backing (Hide)2'!H$145,0)</f>
        <v>0</v>
      </c>
      <c r="I170" cm="1">
        <f t="array" ref="I170">IF(INDEX('Capacity Summary'!$H$139:$BG$238,COLUMN(H22),ROW(H22))="x",'Capacity Backing (Hide)2'!I$145,0)</f>
        <v>0</v>
      </c>
      <c r="J170" cm="1">
        <f t="array" ref="J170">IF(INDEX('Capacity Summary'!$H$139:$BG$238,COLUMN(I22),ROW(I22))="x",'Capacity Backing (Hide)2'!J$145,0)</f>
        <v>0</v>
      </c>
      <c r="K170" cm="1">
        <f t="array" ref="K170">IF(INDEX('Capacity Summary'!$H$139:$BG$238,COLUMN(J22),ROW(J22))="x",'Capacity Backing (Hide)2'!K$145,0)</f>
        <v>0</v>
      </c>
      <c r="L170" cm="1">
        <f t="array" ref="L170">IF(INDEX('Capacity Summary'!$H$139:$BG$238,COLUMN(K22),ROW(K22))="x",'Capacity Backing (Hide)2'!L$145,0)</f>
        <v>0</v>
      </c>
      <c r="M170" cm="1">
        <f t="array" ref="M170">IF(INDEX('Capacity Summary'!$H$139:$BG$238,COLUMN(L22),ROW(L22))="x",'Capacity Backing (Hide)2'!M$145,0)</f>
        <v>0</v>
      </c>
      <c r="N170" cm="1">
        <f t="array" ref="N170">IF(INDEX('Capacity Summary'!$H$139:$BG$238,COLUMN(M22),ROW(M22))="x",'Capacity Backing (Hide)2'!N$145,0)</f>
        <v>0</v>
      </c>
      <c r="O170" cm="1">
        <f t="array" ref="O170">IF(INDEX('Capacity Summary'!$H$139:$BG$238,COLUMN(N22),ROW(N22))="x",'Capacity Backing (Hide)2'!O$145,0)</f>
        <v>0</v>
      </c>
      <c r="P170" cm="1">
        <f t="array" ref="P170">IF(INDEX('Capacity Summary'!$H$139:$BG$238,COLUMN(O22),ROW(O22))="x",'Capacity Backing (Hide)2'!P$145,0)</f>
        <v>0</v>
      </c>
      <c r="Q170" cm="1">
        <f t="array" ref="Q170">IF(INDEX('Capacity Summary'!$H$139:$BG$238,COLUMN(P22),ROW(P22))="x",'Capacity Backing (Hide)2'!Q$145,0)</f>
        <v>0</v>
      </c>
      <c r="R170" cm="1">
        <f t="array" ref="R170">IF(INDEX('Capacity Summary'!$H$139:$BG$238,COLUMN(Q22),ROW(Q22))="x",'Capacity Backing (Hide)2'!R$145,0)</f>
        <v>0</v>
      </c>
      <c r="S170" cm="1">
        <f t="array" ref="S170">IF(INDEX('Capacity Summary'!$H$139:$BG$238,COLUMN(R22),ROW(R22))="x",'Capacity Backing (Hide)2'!S$145,0)</f>
        <v>0</v>
      </c>
      <c r="T170" cm="1">
        <f t="array" ref="T170">IF(INDEX('Capacity Summary'!$H$139:$BG$238,COLUMN(S22),ROW(S22))="x",'Capacity Backing (Hide)2'!T$145,0)</f>
        <v>0</v>
      </c>
      <c r="U170" cm="1">
        <f t="array" ref="U170">IF(INDEX('Capacity Summary'!$H$139:$BG$238,COLUMN(T22),ROW(T22))="x",'Capacity Backing (Hide)2'!U$145,0)</f>
        <v>0</v>
      </c>
      <c r="V170" cm="1">
        <f t="array" ref="V170">IF(INDEX('Capacity Summary'!$H$139:$BG$238,COLUMN(U22),ROW(U22))="x",'Capacity Backing (Hide)2'!V$145,0)</f>
        <v>0</v>
      </c>
      <c r="W170" cm="1">
        <f t="array" ref="W170">IF(INDEX('Capacity Summary'!$H$139:$BG$238,COLUMN(V22),ROW(V22))="x",'Capacity Backing (Hide)2'!W$145,0)</f>
        <v>0</v>
      </c>
      <c r="X170" cm="1">
        <f t="array" ref="X170">IF(INDEX('Capacity Summary'!$H$139:$BG$238,COLUMN(W22),ROW(W22))="x",'Capacity Backing (Hide)2'!X$145,0)</f>
        <v>0</v>
      </c>
      <c r="Y170" cm="1">
        <f t="array" ref="Y170">IF(INDEX('Capacity Summary'!$H$139:$BG$238,COLUMN(X22),ROW(X22))="x",'Capacity Backing (Hide)2'!Y$145,0)</f>
        <v>0</v>
      </c>
      <c r="Z170" cm="1">
        <f t="array" ref="Z170">IF(INDEX('Capacity Summary'!$H$139:$BG$238,COLUMN(Y22),ROW(Y22))="x",'Capacity Backing (Hide)2'!Z$145,0)</f>
        <v>0</v>
      </c>
      <c r="AA170" cm="1">
        <f t="array" ref="AA170">IF(INDEX('Capacity Summary'!$H$139:$BG$238,COLUMN(Z22),ROW(Z22))="x",'Capacity Backing (Hide)2'!AA$145,0)</f>
        <v>0</v>
      </c>
      <c r="AB170" cm="1">
        <f t="array" ref="AB170">IF(INDEX('Capacity Summary'!$H$139:$BG$238,COLUMN(AA22),ROW(AA22))="x",'Capacity Backing (Hide)2'!AB$145,0)</f>
        <v>0</v>
      </c>
      <c r="AC170" cm="1">
        <f t="array" ref="AC170">IF(INDEX('Capacity Summary'!$H$139:$BG$238,COLUMN(AB22),ROW(AB22))="x",'Capacity Backing (Hide)2'!AC$145,0)</f>
        <v>0</v>
      </c>
      <c r="AD170" cm="1">
        <f t="array" ref="AD170">IF(INDEX('Capacity Summary'!$H$139:$BG$238,COLUMN(AC22),ROW(AC22))="x",'Capacity Backing (Hide)2'!AD$145,0)</f>
        <v>0</v>
      </c>
      <c r="AE170" cm="1">
        <f t="array" ref="AE170">IF(INDEX('Capacity Summary'!$H$139:$BG$238,COLUMN(AD22),ROW(AD22))="x",'Capacity Backing (Hide)2'!AE$145,0)</f>
        <v>0</v>
      </c>
      <c r="AF170" cm="1">
        <f t="array" ref="AF170">IF(INDEX('Capacity Summary'!$H$139:$BG$238,COLUMN(AE22),ROW(AE22))="x",'Capacity Backing (Hide)2'!AF$145,0)</f>
        <v>0</v>
      </c>
      <c r="AG170" cm="1">
        <f t="array" ref="AG170">IF(INDEX('Capacity Summary'!$H$139:$BG$238,COLUMN(AF22),ROW(AF22))="x",'Capacity Backing (Hide)2'!AG$145,0)</f>
        <v>0</v>
      </c>
      <c r="AH170" cm="1">
        <f t="array" ref="AH170">IF(INDEX('Capacity Summary'!$H$139:$BG$238,COLUMN(AG22),ROW(AG22))="x",'Capacity Backing (Hide)2'!AH$145,0)</f>
        <v>0</v>
      </c>
      <c r="AI170" cm="1">
        <f t="array" ref="AI170">IF(INDEX('Capacity Summary'!$H$139:$BG$238,COLUMN(AH22),ROW(AH22))="x",'Capacity Backing (Hide)2'!AI$145,0)</f>
        <v>0</v>
      </c>
      <c r="AJ170" cm="1">
        <f t="array" ref="AJ170">IF(INDEX('Capacity Summary'!$H$139:$BG$238,COLUMN(AI22),ROW(AI22))="x",'Capacity Backing (Hide)2'!AJ$145,0)</f>
        <v>0</v>
      </c>
      <c r="AK170" cm="1">
        <f t="array" ref="AK170">IF(INDEX('Capacity Summary'!$H$139:$BG$238,COLUMN(AJ22),ROW(AJ22))="x",'Capacity Backing (Hide)2'!AK$145,0)</f>
        <v>0</v>
      </c>
      <c r="AL170" cm="1">
        <f t="array" ref="AL170">IF(INDEX('Capacity Summary'!$H$139:$BG$238,COLUMN(AK22),ROW(AK22))="x",'Capacity Backing (Hide)2'!AL$145,0)</f>
        <v>0</v>
      </c>
      <c r="AM170" cm="1">
        <f t="array" ref="AM170">IF(INDEX('Capacity Summary'!$H$139:$BG$238,COLUMN(AL22),ROW(AL22))="x",'Capacity Backing (Hide)2'!AM$145,0)</f>
        <v>0</v>
      </c>
      <c r="AN170" cm="1">
        <f t="array" ref="AN170">IF(INDEX('Capacity Summary'!$H$139:$BG$238,COLUMN(AM22),ROW(AM22))="x",'Capacity Backing (Hide)2'!AN$145,0)</f>
        <v>0</v>
      </c>
      <c r="AO170" cm="1">
        <f t="array" ref="AO170">IF(INDEX('Capacity Summary'!$H$139:$BG$238,COLUMN(AN22),ROW(AN22))="x",'Capacity Backing (Hide)2'!AO$145,0)</f>
        <v>0</v>
      </c>
      <c r="AP170" cm="1">
        <f t="array" ref="AP170">IF(INDEX('Capacity Summary'!$H$139:$BG$238,COLUMN(AO22),ROW(AO22))="x",'Capacity Backing (Hide)2'!AP$145,0)</f>
        <v>0</v>
      </c>
      <c r="AQ170" cm="1">
        <f t="array" ref="AQ170">IF(INDEX('Capacity Summary'!$H$139:$BG$238,COLUMN(AP22),ROW(AP22))="x",'Capacity Backing (Hide)2'!AQ$145,0)</f>
        <v>0</v>
      </c>
      <c r="AR170" cm="1">
        <f t="array" ref="AR170">IF(INDEX('Capacity Summary'!$H$139:$BG$238,COLUMN(AQ22),ROW(AQ22))="x",'Capacity Backing (Hide)2'!AR$145,0)</f>
        <v>0</v>
      </c>
      <c r="AS170" cm="1">
        <f t="array" ref="AS170">IF(INDEX('Capacity Summary'!$H$139:$BG$238,COLUMN(AR22),ROW(AR22))="x",'Capacity Backing (Hide)2'!AS$145,0)</f>
        <v>0</v>
      </c>
      <c r="AT170" cm="1">
        <f t="array" ref="AT170">IF(INDEX('Capacity Summary'!$H$139:$BG$238,COLUMN(AS22),ROW(AS22))="x",'Capacity Backing (Hide)2'!AT$145,0)</f>
        <v>0</v>
      </c>
      <c r="AU170" cm="1">
        <f t="array" ref="AU170">IF(INDEX('Capacity Summary'!$H$139:$BG$238,COLUMN(AT22),ROW(AT22))="x",'Capacity Backing (Hide)2'!AU$145,0)</f>
        <v>0</v>
      </c>
      <c r="AV170" cm="1">
        <f t="array" ref="AV170">IF(INDEX('Capacity Summary'!$H$139:$BG$238,COLUMN(AU22),ROW(AU22))="x",'Capacity Backing (Hide)2'!AV$145,0)</f>
        <v>0</v>
      </c>
      <c r="AW170" cm="1">
        <f t="array" ref="AW170">IF(INDEX('Capacity Summary'!$H$139:$BG$238,COLUMN(AV22),ROW(AV22))="x",'Capacity Backing (Hide)2'!AW$145,0)</f>
        <v>0</v>
      </c>
      <c r="AX170" cm="1">
        <f t="array" ref="AX170">IF(INDEX('Capacity Summary'!$H$139:$BG$238,COLUMN(AW22),ROW(AW22))="x",'Capacity Backing (Hide)2'!AX$145,0)</f>
        <v>0</v>
      </c>
      <c r="AY170" cm="1">
        <f t="array" ref="AY170">IF(INDEX('Capacity Summary'!$H$139:$BG$238,COLUMN(AX22),ROW(AX22))="x",'Capacity Backing (Hide)2'!AY$145,0)</f>
        <v>0</v>
      </c>
      <c r="AZ170" cm="1">
        <f t="array" ref="AZ170">IF(INDEX('Capacity Summary'!$H$139:$BG$238,COLUMN(AY22),ROW(AY22))="x",'Capacity Backing (Hide)2'!AZ$145,0)</f>
        <v>0</v>
      </c>
      <c r="BA170" cm="1">
        <f t="array" ref="BA170">IF(INDEX('Capacity Summary'!$H$139:$BG$238,COLUMN(AZ22),ROW(AZ22))="x",'Capacity Backing (Hide)2'!BA$145,0)</f>
        <v>0</v>
      </c>
      <c r="BB170" cm="1">
        <f t="array" ref="BB170">IF(INDEX('Capacity Summary'!$H$139:$BG$238,COLUMN(BA22),ROW(BA22))="x",'Capacity Backing (Hide)2'!BB$145,0)</f>
        <v>0</v>
      </c>
      <c r="BC170" cm="1">
        <f t="array" ref="BC170">IF(INDEX('Capacity Summary'!$H$139:$BG$238,COLUMN(BB22),ROW(BB22))="x",'Capacity Backing (Hide)2'!BC$145,0)</f>
        <v>0</v>
      </c>
      <c r="BD170" cm="1">
        <f t="array" ref="BD170">IF(INDEX('Capacity Summary'!$H$139:$BG$238,COLUMN(BC22),ROW(BC22))="x",'Capacity Backing (Hide)2'!BD$145,0)</f>
        <v>0</v>
      </c>
      <c r="BE170" cm="1">
        <f t="array" ref="BE170">IF(INDEX('Capacity Summary'!$H$139:$BG$238,COLUMN(BD22),ROW(BD22))="x",'Capacity Backing (Hide)2'!BE$145,0)</f>
        <v>0</v>
      </c>
      <c r="BF170" cm="1">
        <f t="array" ref="BF170">IF(INDEX('Capacity Summary'!$H$139:$BG$238,COLUMN(BE22),ROW(BE22))="x",'Capacity Backing (Hide)2'!BF$145,0)</f>
        <v>0</v>
      </c>
      <c r="BG170" cm="1">
        <f t="array" ref="BG170">IF(INDEX('Capacity Summary'!$H$139:$BG$238,COLUMN(BF22),ROW(BF22))="x",'Capacity Backing (Hide)2'!BG$145,0)</f>
        <v>0</v>
      </c>
      <c r="BH170" cm="1">
        <f t="array" ref="BH170">IF(INDEX('Capacity Summary'!$H$139:$BG$238,COLUMN(BG22),ROW(BG22))="x",'Capacity Backing (Hide)2'!BH$145,0)</f>
        <v>0</v>
      </c>
      <c r="BI170" cm="1">
        <f t="array" ref="BI170">IF(INDEX('Capacity Summary'!$H$139:$BG$238,COLUMN(BH22),ROW(BH22))="x",'Capacity Backing (Hide)2'!BI$145,0)</f>
        <v>0</v>
      </c>
      <c r="BJ170" cm="1">
        <f t="array" ref="BJ170">IF(INDEX('Capacity Summary'!$H$139:$BG$238,COLUMN(BI22),ROW(BI22))="x",'Capacity Backing (Hide)2'!BJ$145,0)</f>
        <v>0</v>
      </c>
      <c r="BK170" cm="1">
        <f t="array" ref="BK170">IF(INDEX('Capacity Summary'!$H$139:$BG$238,COLUMN(BJ22),ROW(BJ22))="x",'Capacity Backing (Hide)2'!BK$145,0)</f>
        <v>0</v>
      </c>
      <c r="BL170" cm="1">
        <f t="array" ref="BL170">IF(INDEX('Capacity Summary'!$H$139:$BG$238,COLUMN(BK22),ROW(BK22))="x",'Capacity Backing (Hide)2'!BL$145,0)</f>
        <v>0</v>
      </c>
      <c r="BM170" cm="1">
        <f t="array" ref="BM170">IF(INDEX('Capacity Summary'!$H$139:$BG$238,COLUMN(BL22),ROW(BL22))="x",'Capacity Backing (Hide)2'!BM$145,0)</f>
        <v>0</v>
      </c>
      <c r="BN170" cm="1">
        <f t="array" ref="BN170">IF(INDEX('Capacity Summary'!$H$139:$BG$238,COLUMN(BM22),ROW(BM22))="x",'Capacity Backing (Hide)2'!BN$145,0)</f>
        <v>0</v>
      </c>
      <c r="BO170" cm="1">
        <f t="array" ref="BO170">IF(INDEX('Capacity Summary'!$H$139:$BG$238,COLUMN(BN22),ROW(BN22))="x",'Capacity Backing (Hide)2'!BO$145,0)</f>
        <v>0</v>
      </c>
      <c r="BP170" cm="1">
        <f t="array" ref="BP170">IF(INDEX('Capacity Summary'!$H$139:$BG$238,COLUMN(BO22),ROW(BO22))="x",'Capacity Backing (Hide)2'!BP$145,0)</f>
        <v>0</v>
      </c>
      <c r="BQ170" cm="1">
        <f t="array" ref="BQ170">IF(INDEX('Capacity Summary'!$H$139:$BG$238,COLUMN(BP22),ROW(BP22))="x",'Capacity Backing (Hide)2'!BQ$145,0)</f>
        <v>0</v>
      </c>
      <c r="BR170" cm="1">
        <f t="array" ref="BR170">IF(INDEX('Capacity Summary'!$H$139:$BG$238,COLUMN(BQ22),ROW(BQ22))="x",'Capacity Backing (Hide)2'!BR$145,0)</f>
        <v>0</v>
      </c>
      <c r="BS170" cm="1">
        <f t="array" ref="BS170">IF(INDEX('Capacity Summary'!$H$139:$BG$238,COLUMN(BR22),ROW(BR22))="x",'Capacity Backing (Hide)2'!BS$145,0)</f>
        <v>0</v>
      </c>
      <c r="BT170" cm="1">
        <f t="array" ref="BT170">IF(INDEX('Capacity Summary'!$H$139:$BG$238,COLUMN(BS22),ROW(BS22))="x",'Capacity Backing (Hide)2'!BT$145,0)</f>
        <v>0</v>
      </c>
      <c r="BU170" cm="1">
        <f t="array" ref="BU170">IF(INDEX('Capacity Summary'!$H$139:$BG$238,COLUMN(BT22),ROW(BT22))="x",'Capacity Backing (Hide)2'!BU$145,0)</f>
        <v>0</v>
      </c>
      <c r="BV170" cm="1">
        <f t="array" ref="BV170">IF(INDEX('Capacity Summary'!$H$139:$BG$238,COLUMN(BU22),ROW(BU22))="x",'Capacity Backing (Hide)2'!BV$145,0)</f>
        <v>0</v>
      </c>
      <c r="BW170" cm="1">
        <f t="array" ref="BW170">IF(INDEX('Capacity Summary'!$H$139:$BG$238,COLUMN(BV22),ROW(BV22))="x",'Capacity Backing (Hide)2'!BW$145,0)</f>
        <v>0</v>
      </c>
      <c r="BX170" cm="1">
        <f t="array" ref="BX170">IF(INDEX('Capacity Summary'!$H$139:$BG$238,COLUMN(BW22),ROW(BW22))="x",'Capacity Backing (Hide)2'!BX$145,0)</f>
        <v>0</v>
      </c>
      <c r="BY170" cm="1">
        <f t="array" ref="BY170">IF(INDEX('Capacity Summary'!$H$139:$BG$238,COLUMN(BX22),ROW(BX22))="x",'Capacity Backing (Hide)2'!BY$145,0)</f>
        <v>0</v>
      </c>
      <c r="BZ170" cm="1">
        <f t="array" ref="BZ170">IF(INDEX('Capacity Summary'!$H$139:$BG$238,COLUMN(BY22),ROW(BY22))="x",'Capacity Backing (Hide)2'!BZ$145,0)</f>
        <v>0</v>
      </c>
      <c r="CA170" cm="1">
        <f t="array" ref="CA170">IF(INDEX('Capacity Summary'!$H$139:$BG$238,COLUMN(BZ22),ROW(BZ22))="x",'Capacity Backing (Hide)2'!CA$145,0)</f>
        <v>0</v>
      </c>
      <c r="CB170" cm="1">
        <f t="array" ref="CB170">IF(INDEX('Capacity Summary'!$H$139:$BG$238,COLUMN(CA22),ROW(CA22))="x",'Capacity Backing (Hide)2'!CB$145,0)</f>
        <v>0</v>
      </c>
      <c r="CC170" cm="1">
        <f t="array" ref="CC170">IF(INDEX('Capacity Summary'!$H$139:$BG$238,COLUMN(CB22),ROW(CB22))="x",'Capacity Backing (Hide)2'!CC$145,0)</f>
        <v>0</v>
      </c>
      <c r="CD170" cm="1">
        <f t="array" ref="CD170">IF(INDEX('Capacity Summary'!$H$139:$BG$238,COLUMN(CC22),ROW(CC22))="x",'Capacity Backing (Hide)2'!CD$145,0)</f>
        <v>0</v>
      </c>
      <c r="CE170" cm="1">
        <f t="array" ref="CE170">IF(INDEX('Capacity Summary'!$H$139:$BG$238,COLUMN(CD22),ROW(CD22))="x",'Capacity Backing (Hide)2'!CE$145,0)</f>
        <v>0</v>
      </c>
      <c r="CF170" cm="1">
        <f t="array" ref="CF170">IF(INDEX('Capacity Summary'!$H$139:$BG$238,COLUMN(CE22),ROW(CE22))="x",'Capacity Backing (Hide)2'!CF$145,0)</f>
        <v>0</v>
      </c>
      <c r="CG170" cm="1">
        <f t="array" ref="CG170">IF(INDEX('Capacity Summary'!$H$139:$BG$238,COLUMN(CF22),ROW(CF22))="x",'Capacity Backing (Hide)2'!CG$145,0)</f>
        <v>0</v>
      </c>
      <c r="CH170" cm="1">
        <f t="array" ref="CH170">IF(INDEX('Capacity Summary'!$H$139:$BG$238,COLUMN(CG22),ROW(CG22))="x",'Capacity Backing (Hide)2'!CH$145,0)</f>
        <v>0</v>
      </c>
      <c r="CI170" cm="1">
        <f t="array" ref="CI170">IF(INDEX('Capacity Summary'!$H$139:$BG$238,COLUMN(CH22),ROW(CH22))="x",'Capacity Backing (Hide)2'!CI$145,0)</f>
        <v>0</v>
      </c>
      <c r="CJ170" cm="1">
        <f t="array" ref="CJ170">IF(INDEX('Capacity Summary'!$H$139:$BG$238,COLUMN(CI22),ROW(CI22))="x",'Capacity Backing (Hide)2'!CJ$145,0)</f>
        <v>0</v>
      </c>
      <c r="CK170" cm="1">
        <f t="array" ref="CK170">IF(INDEX('Capacity Summary'!$H$139:$BG$238,COLUMN(CJ22),ROW(CJ22))="x",'Capacity Backing (Hide)2'!CK$145,0)</f>
        <v>0</v>
      </c>
      <c r="CL170" cm="1">
        <f t="array" ref="CL170">IF(INDEX('Capacity Summary'!$H$139:$BG$238,COLUMN(CK22),ROW(CK22))="x",'Capacity Backing (Hide)2'!CL$145,0)</f>
        <v>0</v>
      </c>
      <c r="CM170" cm="1">
        <f t="array" ref="CM170">IF(INDEX('Capacity Summary'!$H$139:$BG$238,COLUMN(CL22),ROW(CL22))="x",'Capacity Backing (Hide)2'!CM$145,0)</f>
        <v>0</v>
      </c>
      <c r="CN170" cm="1">
        <f t="array" ref="CN170">IF(INDEX('Capacity Summary'!$H$139:$BG$238,COLUMN(CM22),ROW(CM22))="x",'Capacity Backing (Hide)2'!CN$145,0)</f>
        <v>0</v>
      </c>
      <c r="CO170" cm="1">
        <f t="array" ref="CO170">IF(INDEX('Capacity Summary'!$H$139:$BG$238,COLUMN(CN22),ROW(CN22))="x",'Capacity Backing (Hide)2'!CO$145,0)</f>
        <v>0</v>
      </c>
      <c r="CP170" cm="1">
        <f t="array" ref="CP170">IF(INDEX('Capacity Summary'!$H$139:$BG$238,COLUMN(CO22),ROW(CO22))="x",'Capacity Backing (Hide)2'!CP$145,0)</f>
        <v>0</v>
      </c>
      <c r="CQ170" cm="1">
        <f t="array" ref="CQ170">IF(INDEX('Capacity Summary'!$H$139:$BG$238,COLUMN(CP22),ROW(CP22))="x",'Capacity Backing (Hide)2'!CQ$145,0)</f>
        <v>0</v>
      </c>
      <c r="CR170" cm="1">
        <f t="array" ref="CR170">IF(INDEX('Capacity Summary'!$H$139:$BG$238,COLUMN(CQ22),ROW(CQ22))="x",'Capacity Backing (Hide)2'!CR$145,0)</f>
        <v>0</v>
      </c>
      <c r="CS170" cm="1">
        <f t="array" ref="CS170">IF(INDEX('Capacity Summary'!$H$139:$BG$238,COLUMN(CR22),ROW(CR22))="x",'Capacity Backing (Hide)2'!CS$145,0)</f>
        <v>0</v>
      </c>
      <c r="CT170" cm="1">
        <f t="array" ref="CT170">IF(INDEX('Capacity Summary'!$H$139:$BG$238,COLUMN(CS22),ROW(CS22))="x",'Capacity Backing (Hide)2'!CT$145,0)</f>
        <v>0</v>
      </c>
      <c r="CU170" cm="1">
        <f t="array" ref="CU170">IF(INDEX('Capacity Summary'!$H$139:$BG$238,COLUMN(CT22),ROW(CT22))="x",'Capacity Backing (Hide)2'!CU$145,0)</f>
        <v>0</v>
      </c>
      <c r="CV170" cm="1">
        <f t="array" ref="CV170">IF(INDEX('Capacity Summary'!$H$139:$BG$238,COLUMN(CU22),ROW(CU22))="x",'Capacity Backing (Hide)2'!CV$145,0)</f>
        <v>0</v>
      </c>
      <c r="CW170" cm="1">
        <f t="array" ref="CW170">IF(INDEX('Capacity Summary'!$H$139:$BG$238,COLUMN(CV22),ROW(CV22))="x",'Capacity Backing (Hide)2'!CW$145,0)</f>
        <v>0</v>
      </c>
    </row>
    <row r="171" spans="1:101" x14ac:dyDescent="0.25">
      <c r="A171" s="2">
        <f ca="1">'Required Capacity (Hide)'!E27</f>
        <v>44382</v>
      </c>
      <c r="B171" cm="1">
        <f t="array" ref="B171">IF(INDEX('Capacity Summary'!$H$139:$BG$238,COLUMN(A23),ROW(A23))="x",'Capacity Backing (Hide)2'!B$145,0)</f>
        <v>0</v>
      </c>
      <c r="C171" cm="1">
        <f t="array" ref="C171">IF(INDEX('Capacity Summary'!$H$139:$BG$238,COLUMN(B23),ROW(B23))="x",'Capacity Backing (Hide)2'!C$145,0)</f>
        <v>0</v>
      </c>
      <c r="D171" cm="1">
        <f t="array" ref="D171">IF(INDEX('Capacity Summary'!$H$139:$BG$238,COLUMN(C23),ROW(C23))="x",'Capacity Backing (Hide)2'!D$145,0)</f>
        <v>0</v>
      </c>
      <c r="E171" cm="1">
        <f t="array" ref="E171">IF(INDEX('Capacity Summary'!$H$139:$BG$238,COLUMN(D23),ROW(D23))="x",'Capacity Backing (Hide)2'!E$145,0)</f>
        <v>0</v>
      </c>
      <c r="F171" cm="1">
        <f t="array" ref="F171">IF(INDEX('Capacity Summary'!$H$139:$BG$238,COLUMN(E23),ROW(E23))="x",'Capacity Backing (Hide)2'!F$145,0)</f>
        <v>0</v>
      </c>
      <c r="G171" cm="1">
        <f t="array" ref="G171">IF(INDEX('Capacity Summary'!$H$139:$BG$238,COLUMN(F23),ROW(F23))="x",'Capacity Backing (Hide)2'!G$145,0)</f>
        <v>0</v>
      </c>
      <c r="H171" cm="1">
        <f t="array" ref="H171">IF(INDEX('Capacity Summary'!$H$139:$BG$238,COLUMN(G23),ROW(G23))="x",'Capacity Backing (Hide)2'!H$145,0)</f>
        <v>0</v>
      </c>
      <c r="I171" cm="1">
        <f t="array" ref="I171">IF(INDEX('Capacity Summary'!$H$139:$BG$238,COLUMN(H23),ROW(H23))="x",'Capacity Backing (Hide)2'!I$145,0)</f>
        <v>0</v>
      </c>
      <c r="J171" cm="1">
        <f t="array" ref="J171">IF(INDEX('Capacity Summary'!$H$139:$BG$238,COLUMN(I23),ROW(I23))="x",'Capacity Backing (Hide)2'!J$145,0)</f>
        <v>0</v>
      </c>
      <c r="K171" cm="1">
        <f t="array" ref="K171">IF(INDEX('Capacity Summary'!$H$139:$BG$238,COLUMN(J23),ROW(J23))="x",'Capacity Backing (Hide)2'!K$145,0)</f>
        <v>0</v>
      </c>
      <c r="L171" cm="1">
        <f t="array" ref="L171">IF(INDEX('Capacity Summary'!$H$139:$BG$238,COLUMN(K23),ROW(K23))="x",'Capacity Backing (Hide)2'!L$145,0)</f>
        <v>0</v>
      </c>
      <c r="M171" cm="1">
        <f t="array" ref="M171">IF(INDEX('Capacity Summary'!$H$139:$BG$238,COLUMN(L23),ROW(L23))="x",'Capacity Backing (Hide)2'!M$145,0)</f>
        <v>0</v>
      </c>
      <c r="N171" cm="1">
        <f t="array" ref="N171">IF(INDEX('Capacity Summary'!$H$139:$BG$238,COLUMN(M23),ROW(M23))="x",'Capacity Backing (Hide)2'!N$145,0)</f>
        <v>0</v>
      </c>
      <c r="O171" cm="1">
        <f t="array" ref="O171">IF(INDEX('Capacity Summary'!$H$139:$BG$238,COLUMN(N23),ROW(N23))="x",'Capacity Backing (Hide)2'!O$145,0)</f>
        <v>0</v>
      </c>
      <c r="P171" cm="1">
        <f t="array" ref="P171">IF(INDEX('Capacity Summary'!$H$139:$BG$238,COLUMN(O23),ROW(O23))="x",'Capacity Backing (Hide)2'!P$145,0)</f>
        <v>0</v>
      </c>
      <c r="Q171" cm="1">
        <f t="array" ref="Q171">IF(INDEX('Capacity Summary'!$H$139:$BG$238,COLUMN(P23),ROW(P23))="x",'Capacity Backing (Hide)2'!Q$145,0)</f>
        <v>0</v>
      </c>
      <c r="R171" cm="1">
        <f t="array" ref="R171">IF(INDEX('Capacity Summary'!$H$139:$BG$238,COLUMN(Q23),ROW(Q23))="x",'Capacity Backing (Hide)2'!R$145,0)</f>
        <v>0</v>
      </c>
      <c r="S171" cm="1">
        <f t="array" ref="S171">IF(INDEX('Capacity Summary'!$H$139:$BG$238,COLUMN(R23),ROW(R23))="x",'Capacity Backing (Hide)2'!S$145,0)</f>
        <v>0</v>
      </c>
      <c r="T171" cm="1">
        <f t="array" ref="T171">IF(INDEX('Capacity Summary'!$H$139:$BG$238,COLUMN(S23),ROW(S23))="x",'Capacity Backing (Hide)2'!T$145,0)</f>
        <v>0</v>
      </c>
      <c r="U171" cm="1">
        <f t="array" ref="U171">IF(INDEX('Capacity Summary'!$H$139:$BG$238,COLUMN(T23),ROW(T23))="x",'Capacity Backing (Hide)2'!U$145,0)</f>
        <v>0</v>
      </c>
      <c r="V171" cm="1">
        <f t="array" ref="V171">IF(INDEX('Capacity Summary'!$H$139:$BG$238,COLUMN(U23),ROW(U23))="x",'Capacity Backing (Hide)2'!V$145,0)</f>
        <v>0</v>
      </c>
      <c r="W171" cm="1">
        <f t="array" ref="W171">IF(INDEX('Capacity Summary'!$H$139:$BG$238,COLUMN(V23),ROW(V23))="x",'Capacity Backing (Hide)2'!W$145,0)</f>
        <v>0</v>
      </c>
      <c r="X171" cm="1">
        <f t="array" ref="X171">IF(INDEX('Capacity Summary'!$H$139:$BG$238,COLUMN(W23),ROW(W23))="x",'Capacity Backing (Hide)2'!X$145,0)</f>
        <v>0</v>
      </c>
      <c r="Y171" cm="1">
        <f t="array" ref="Y171">IF(INDEX('Capacity Summary'!$H$139:$BG$238,COLUMN(X23),ROW(X23))="x",'Capacity Backing (Hide)2'!Y$145,0)</f>
        <v>0</v>
      </c>
      <c r="Z171" cm="1">
        <f t="array" ref="Z171">IF(INDEX('Capacity Summary'!$H$139:$BG$238,COLUMN(Y23),ROW(Y23))="x",'Capacity Backing (Hide)2'!Z$145,0)</f>
        <v>0</v>
      </c>
      <c r="AA171" cm="1">
        <f t="array" ref="AA171">IF(INDEX('Capacity Summary'!$H$139:$BG$238,COLUMN(Z23),ROW(Z23))="x",'Capacity Backing (Hide)2'!AA$145,0)</f>
        <v>0</v>
      </c>
      <c r="AB171" cm="1">
        <f t="array" ref="AB171">IF(INDEX('Capacity Summary'!$H$139:$BG$238,COLUMN(AA23),ROW(AA23))="x",'Capacity Backing (Hide)2'!AB$145,0)</f>
        <v>0</v>
      </c>
      <c r="AC171" cm="1">
        <f t="array" ref="AC171">IF(INDEX('Capacity Summary'!$H$139:$BG$238,COLUMN(AB23),ROW(AB23))="x",'Capacity Backing (Hide)2'!AC$145,0)</f>
        <v>0</v>
      </c>
      <c r="AD171" cm="1">
        <f t="array" ref="AD171">IF(INDEX('Capacity Summary'!$H$139:$BG$238,COLUMN(AC23),ROW(AC23))="x",'Capacity Backing (Hide)2'!AD$145,0)</f>
        <v>0</v>
      </c>
      <c r="AE171" cm="1">
        <f t="array" ref="AE171">IF(INDEX('Capacity Summary'!$H$139:$BG$238,COLUMN(AD23),ROW(AD23))="x",'Capacity Backing (Hide)2'!AE$145,0)</f>
        <v>0</v>
      </c>
      <c r="AF171" cm="1">
        <f t="array" ref="AF171">IF(INDEX('Capacity Summary'!$H$139:$BG$238,COLUMN(AE23),ROW(AE23))="x",'Capacity Backing (Hide)2'!AF$145,0)</f>
        <v>0</v>
      </c>
      <c r="AG171" cm="1">
        <f t="array" ref="AG171">IF(INDEX('Capacity Summary'!$H$139:$BG$238,COLUMN(AF23),ROW(AF23))="x",'Capacity Backing (Hide)2'!AG$145,0)</f>
        <v>0</v>
      </c>
      <c r="AH171" cm="1">
        <f t="array" ref="AH171">IF(INDEX('Capacity Summary'!$H$139:$BG$238,COLUMN(AG23),ROW(AG23))="x",'Capacity Backing (Hide)2'!AH$145,0)</f>
        <v>0</v>
      </c>
      <c r="AI171" cm="1">
        <f t="array" ref="AI171">IF(INDEX('Capacity Summary'!$H$139:$BG$238,COLUMN(AH23),ROW(AH23))="x",'Capacity Backing (Hide)2'!AI$145,0)</f>
        <v>0</v>
      </c>
      <c r="AJ171" cm="1">
        <f t="array" ref="AJ171">IF(INDEX('Capacity Summary'!$H$139:$BG$238,COLUMN(AI23),ROW(AI23))="x",'Capacity Backing (Hide)2'!AJ$145,0)</f>
        <v>0</v>
      </c>
      <c r="AK171" cm="1">
        <f t="array" ref="AK171">IF(INDEX('Capacity Summary'!$H$139:$BG$238,COLUMN(AJ23),ROW(AJ23))="x",'Capacity Backing (Hide)2'!AK$145,0)</f>
        <v>0</v>
      </c>
      <c r="AL171" cm="1">
        <f t="array" ref="AL171">IF(INDEX('Capacity Summary'!$H$139:$BG$238,COLUMN(AK23),ROW(AK23))="x",'Capacity Backing (Hide)2'!AL$145,0)</f>
        <v>0</v>
      </c>
      <c r="AM171" cm="1">
        <f t="array" ref="AM171">IF(INDEX('Capacity Summary'!$H$139:$BG$238,COLUMN(AL23),ROW(AL23))="x",'Capacity Backing (Hide)2'!AM$145,0)</f>
        <v>0</v>
      </c>
      <c r="AN171" cm="1">
        <f t="array" ref="AN171">IF(INDEX('Capacity Summary'!$H$139:$BG$238,COLUMN(AM23),ROW(AM23))="x",'Capacity Backing (Hide)2'!AN$145,0)</f>
        <v>0</v>
      </c>
      <c r="AO171" cm="1">
        <f t="array" ref="AO171">IF(INDEX('Capacity Summary'!$H$139:$BG$238,COLUMN(AN23),ROW(AN23))="x",'Capacity Backing (Hide)2'!AO$145,0)</f>
        <v>0</v>
      </c>
      <c r="AP171" cm="1">
        <f t="array" ref="AP171">IF(INDEX('Capacity Summary'!$H$139:$BG$238,COLUMN(AO23),ROW(AO23))="x",'Capacity Backing (Hide)2'!AP$145,0)</f>
        <v>0</v>
      </c>
      <c r="AQ171" cm="1">
        <f t="array" ref="AQ171">IF(INDEX('Capacity Summary'!$H$139:$BG$238,COLUMN(AP23),ROW(AP23))="x",'Capacity Backing (Hide)2'!AQ$145,0)</f>
        <v>0</v>
      </c>
      <c r="AR171" cm="1">
        <f t="array" ref="AR171">IF(INDEX('Capacity Summary'!$H$139:$BG$238,COLUMN(AQ23),ROW(AQ23))="x",'Capacity Backing (Hide)2'!AR$145,0)</f>
        <v>0</v>
      </c>
      <c r="AS171" cm="1">
        <f t="array" ref="AS171">IF(INDEX('Capacity Summary'!$H$139:$BG$238,COLUMN(AR23),ROW(AR23))="x",'Capacity Backing (Hide)2'!AS$145,0)</f>
        <v>0</v>
      </c>
      <c r="AT171" cm="1">
        <f t="array" ref="AT171">IF(INDEX('Capacity Summary'!$H$139:$BG$238,COLUMN(AS23),ROW(AS23))="x",'Capacity Backing (Hide)2'!AT$145,0)</f>
        <v>0</v>
      </c>
      <c r="AU171" cm="1">
        <f t="array" ref="AU171">IF(INDEX('Capacity Summary'!$H$139:$BG$238,COLUMN(AT23),ROW(AT23))="x",'Capacity Backing (Hide)2'!AU$145,0)</f>
        <v>0</v>
      </c>
      <c r="AV171" cm="1">
        <f t="array" ref="AV171">IF(INDEX('Capacity Summary'!$H$139:$BG$238,COLUMN(AU23),ROW(AU23))="x",'Capacity Backing (Hide)2'!AV$145,0)</f>
        <v>0</v>
      </c>
      <c r="AW171" cm="1">
        <f t="array" ref="AW171">IF(INDEX('Capacity Summary'!$H$139:$BG$238,COLUMN(AV23),ROW(AV23))="x",'Capacity Backing (Hide)2'!AW$145,0)</f>
        <v>0</v>
      </c>
      <c r="AX171" cm="1">
        <f t="array" ref="AX171">IF(INDEX('Capacity Summary'!$H$139:$BG$238,COLUMN(AW23),ROW(AW23))="x",'Capacity Backing (Hide)2'!AX$145,0)</f>
        <v>0</v>
      </c>
      <c r="AY171" cm="1">
        <f t="array" ref="AY171">IF(INDEX('Capacity Summary'!$H$139:$BG$238,COLUMN(AX23),ROW(AX23))="x",'Capacity Backing (Hide)2'!AY$145,0)</f>
        <v>0</v>
      </c>
      <c r="AZ171" cm="1">
        <f t="array" ref="AZ171">IF(INDEX('Capacity Summary'!$H$139:$BG$238,COLUMN(AY23),ROW(AY23))="x",'Capacity Backing (Hide)2'!AZ$145,0)</f>
        <v>0</v>
      </c>
      <c r="BA171" cm="1">
        <f t="array" ref="BA171">IF(INDEX('Capacity Summary'!$H$139:$BG$238,COLUMN(AZ23),ROW(AZ23))="x",'Capacity Backing (Hide)2'!BA$145,0)</f>
        <v>0</v>
      </c>
      <c r="BB171" cm="1">
        <f t="array" ref="BB171">IF(INDEX('Capacity Summary'!$H$139:$BG$238,COLUMN(BA23),ROW(BA23))="x",'Capacity Backing (Hide)2'!BB$145,0)</f>
        <v>0</v>
      </c>
      <c r="BC171" cm="1">
        <f t="array" ref="BC171">IF(INDEX('Capacity Summary'!$H$139:$BG$238,COLUMN(BB23),ROW(BB23))="x",'Capacity Backing (Hide)2'!BC$145,0)</f>
        <v>0</v>
      </c>
      <c r="BD171" cm="1">
        <f t="array" ref="BD171">IF(INDEX('Capacity Summary'!$H$139:$BG$238,COLUMN(BC23),ROW(BC23))="x",'Capacity Backing (Hide)2'!BD$145,0)</f>
        <v>0</v>
      </c>
      <c r="BE171" cm="1">
        <f t="array" ref="BE171">IF(INDEX('Capacity Summary'!$H$139:$BG$238,COLUMN(BD23),ROW(BD23))="x",'Capacity Backing (Hide)2'!BE$145,0)</f>
        <v>0</v>
      </c>
      <c r="BF171" cm="1">
        <f t="array" ref="BF171">IF(INDEX('Capacity Summary'!$H$139:$BG$238,COLUMN(BE23),ROW(BE23))="x",'Capacity Backing (Hide)2'!BF$145,0)</f>
        <v>0</v>
      </c>
      <c r="BG171" cm="1">
        <f t="array" ref="BG171">IF(INDEX('Capacity Summary'!$H$139:$BG$238,COLUMN(BF23),ROW(BF23))="x",'Capacity Backing (Hide)2'!BG$145,0)</f>
        <v>0</v>
      </c>
      <c r="BH171" cm="1">
        <f t="array" ref="BH171">IF(INDEX('Capacity Summary'!$H$139:$BG$238,COLUMN(BG23),ROW(BG23))="x",'Capacity Backing (Hide)2'!BH$145,0)</f>
        <v>0</v>
      </c>
      <c r="BI171" cm="1">
        <f t="array" ref="BI171">IF(INDEX('Capacity Summary'!$H$139:$BG$238,COLUMN(BH23),ROW(BH23))="x",'Capacity Backing (Hide)2'!BI$145,0)</f>
        <v>0</v>
      </c>
      <c r="BJ171" cm="1">
        <f t="array" ref="BJ171">IF(INDEX('Capacity Summary'!$H$139:$BG$238,COLUMN(BI23),ROW(BI23))="x",'Capacity Backing (Hide)2'!BJ$145,0)</f>
        <v>0</v>
      </c>
      <c r="BK171" cm="1">
        <f t="array" ref="BK171">IF(INDEX('Capacity Summary'!$H$139:$BG$238,COLUMN(BJ23),ROW(BJ23))="x",'Capacity Backing (Hide)2'!BK$145,0)</f>
        <v>0</v>
      </c>
      <c r="BL171" cm="1">
        <f t="array" ref="BL171">IF(INDEX('Capacity Summary'!$H$139:$BG$238,COLUMN(BK23),ROW(BK23))="x",'Capacity Backing (Hide)2'!BL$145,0)</f>
        <v>0</v>
      </c>
      <c r="BM171" cm="1">
        <f t="array" ref="BM171">IF(INDEX('Capacity Summary'!$H$139:$BG$238,COLUMN(BL23),ROW(BL23))="x",'Capacity Backing (Hide)2'!BM$145,0)</f>
        <v>0</v>
      </c>
      <c r="BN171" cm="1">
        <f t="array" ref="BN171">IF(INDEX('Capacity Summary'!$H$139:$BG$238,COLUMN(BM23),ROW(BM23))="x",'Capacity Backing (Hide)2'!BN$145,0)</f>
        <v>0</v>
      </c>
      <c r="BO171" cm="1">
        <f t="array" ref="BO171">IF(INDEX('Capacity Summary'!$H$139:$BG$238,COLUMN(BN23),ROW(BN23))="x",'Capacity Backing (Hide)2'!BO$145,0)</f>
        <v>0</v>
      </c>
      <c r="BP171" cm="1">
        <f t="array" ref="BP171">IF(INDEX('Capacity Summary'!$H$139:$BG$238,COLUMN(BO23),ROW(BO23))="x",'Capacity Backing (Hide)2'!BP$145,0)</f>
        <v>0</v>
      </c>
      <c r="BQ171" cm="1">
        <f t="array" ref="BQ171">IF(INDEX('Capacity Summary'!$H$139:$BG$238,COLUMN(BP23),ROW(BP23))="x",'Capacity Backing (Hide)2'!BQ$145,0)</f>
        <v>0</v>
      </c>
      <c r="BR171" cm="1">
        <f t="array" ref="BR171">IF(INDEX('Capacity Summary'!$H$139:$BG$238,COLUMN(BQ23),ROW(BQ23))="x",'Capacity Backing (Hide)2'!BR$145,0)</f>
        <v>0</v>
      </c>
      <c r="BS171" cm="1">
        <f t="array" ref="BS171">IF(INDEX('Capacity Summary'!$H$139:$BG$238,COLUMN(BR23),ROW(BR23))="x",'Capacity Backing (Hide)2'!BS$145,0)</f>
        <v>0</v>
      </c>
      <c r="BT171" cm="1">
        <f t="array" ref="BT171">IF(INDEX('Capacity Summary'!$H$139:$BG$238,COLUMN(BS23),ROW(BS23))="x",'Capacity Backing (Hide)2'!BT$145,0)</f>
        <v>0</v>
      </c>
      <c r="BU171" cm="1">
        <f t="array" ref="BU171">IF(INDEX('Capacity Summary'!$H$139:$BG$238,COLUMN(BT23),ROW(BT23))="x",'Capacity Backing (Hide)2'!BU$145,0)</f>
        <v>0</v>
      </c>
      <c r="BV171" cm="1">
        <f t="array" ref="BV171">IF(INDEX('Capacity Summary'!$H$139:$BG$238,COLUMN(BU23),ROW(BU23))="x",'Capacity Backing (Hide)2'!BV$145,0)</f>
        <v>0</v>
      </c>
      <c r="BW171" cm="1">
        <f t="array" ref="BW171">IF(INDEX('Capacity Summary'!$H$139:$BG$238,COLUMN(BV23),ROW(BV23))="x",'Capacity Backing (Hide)2'!BW$145,0)</f>
        <v>0</v>
      </c>
      <c r="BX171" cm="1">
        <f t="array" ref="BX171">IF(INDEX('Capacity Summary'!$H$139:$BG$238,COLUMN(BW23),ROW(BW23))="x",'Capacity Backing (Hide)2'!BX$145,0)</f>
        <v>0</v>
      </c>
      <c r="BY171" cm="1">
        <f t="array" ref="BY171">IF(INDEX('Capacity Summary'!$H$139:$BG$238,COLUMN(BX23),ROW(BX23))="x",'Capacity Backing (Hide)2'!BY$145,0)</f>
        <v>0</v>
      </c>
      <c r="BZ171" cm="1">
        <f t="array" ref="BZ171">IF(INDEX('Capacity Summary'!$H$139:$BG$238,COLUMN(BY23),ROW(BY23))="x",'Capacity Backing (Hide)2'!BZ$145,0)</f>
        <v>0</v>
      </c>
      <c r="CA171" cm="1">
        <f t="array" ref="CA171">IF(INDEX('Capacity Summary'!$H$139:$BG$238,COLUMN(BZ23),ROW(BZ23))="x",'Capacity Backing (Hide)2'!CA$145,0)</f>
        <v>0</v>
      </c>
      <c r="CB171" cm="1">
        <f t="array" ref="CB171">IF(INDEX('Capacity Summary'!$H$139:$BG$238,COLUMN(CA23),ROW(CA23))="x",'Capacity Backing (Hide)2'!CB$145,0)</f>
        <v>0</v>
      </c>
      <c r="CC171" cm="1">
        <f t="array" ref="CC171">IF(INDEX('Capacity Summary'!$H$139:$BG$238,COLUMN(CB23),ROW(CB23))="x",'Capacity Backing (Hide)2'!CC$145,0)</f>
        <v>0</v>
      </c>
      <c r="CD171" cm="1">
        <f t="array" ref="CD171">IF(INDEX('Capacity Summary'!$H$139:$BG$238,COLUMN(CC23),ROW(CC23))="x",'Capacity Backing (Hide)2'!CD$145,0)</f>
        <v>0</v>
      </c>
      <c r="CE171" cm="1">
        <f t="array" ref="CE171">IF(INDEX('Capacity Summary'!$H$139:$BG$238,COLUMN(CD23),ROW(CD23))="x",'Capacity Backing (Hide)2'!CE$145,0)</f>
        <v>0</v>
      </c>
      <c r="CF171" cm="1">
        <f t="array" ref="CF171">IF(INDEX('Capacity Summary'!$H$139:$BG$238,COLUMN(CE23),ROW(CE23))="x",'Capacity Backing (Hide)2'!CF$145,0)</f>
        <v>0</v>
      </c>
      <c r="CG171" cm="1">
        <f t="array" ref="CG171">IF(INDEX('Capacity Summary'!$H$139:$BG$238,COLUMN(CF23),ROW(CF23))="x",'Capacity Backing (Hide)2'!CG$145,0)</f>
        <v>0</v>
      </c>
      <c r="CH171" cm="1">
        <f t="array" ref="CH171">IF(INDEX('Capacity Summary'!$H$139:$BG$238,COLUMN(CG23),ROW(CG23))="x",'Capacity Backing (Hide)2'!CH$145,0)</f>
        <v>0</v>
      </c>
      <c r="CI171" cm="1">
        <f t="array" ref="CI171">IF(INDEX('Capacity Summary'!$H$139:$BG$238,COLUMN(CH23),ROW(CH23))="x",'Capacity Backing (Hide)2'!CI$145,0)</f>
        <v>0</v>
      </c>
      <c r="CJ171" cm="1">
        <f t="array" ref="CJ171">IF(INDEX('Capacity Summary'!$H$139:$BG$238,COLUMN(CI23),ROW(CI23))="x",'Capacity Backing (Hide)2'!CJ$145,0)</f>
        <v>0</v>
      </c>
      <c r="CK171" cm="1">
        <f t="array" ref="CK171">IF(INDEX('Capacity Summary'!$H$139:$BG$238,COLUMN(CJ23),ROW(CJ23))="x",'Capacity Backing (Hide)2'!CK$145,0)</f>
        <v>0</v>
      </c>
      <c r="CL171" cm="1">
        <f t="array" ref="CL171">IF(INDEX('Capacity Summary'!$H$139:$BG$238,COLUMN(CK23),ROW(CK23))="x",'Capacity Backing (Hide)2'!CL$145,0)</f>
        <v>0</v>
      </c>
      <c r="CM171" cm="1">
        <f t="array" ref="CM171">IF(INDEX('Capacity Summary'!$H$139:$BG$238,COLUMN(CL23),ROW(CL23))="x",'Capacity Backing (Hide)2'!CM$145,0)</f>
        <v>0</v>
      </c>
      <c r="CN171" cm="1">
        <f t="array" ref="CN171">IF(INDEX('Capacity Summary'!$H$139:$BG$238,COLUMN(CM23),ROW(CM23))="x",'Capacity Backing (Hide)2'!CN$145,0)</f>
        <v>0</v>
      </c>
      <c r="CO171" cm="1">
        <f t="array" ref="CO171">IF(INDEX('Capacity Summary'!$H$139:$BG$238,COLUMN(CN23),ROW(CN23))="x",'Capacity Backing (Hide)2'!CO$145,0)</f>
        <v>0</v>
      </c>
      <c r="CP171" cm="1">
        <f t="array" ref="CP171">IF(INDEX('Capacity Summary'!$H$139:$BG$238,COLUMN(CO23),ROW(CO23))="x",'Capacity Backing (Hide)2'!CP$145,0)</f>
        <v>0</v>
      </c>
      <c r="CQ171" cm="1">
        <f t="array" ref="CQ171">IF(INDEX('Capacity Summary'!$H$139:$BG$238,COLUMN(CP23),ROW(CP23))="x",'Capacity Backing (Hide)2'!CQ$145,0)</f>
        <v>0</v>
      </c>
      <c r="CR171" cm="1">
        <f t="array" ref="CR171">IF(INDEX('Capacity Summary'!$H$139:$BG$238,COLUMN(CQ23),ROW(CQ23))="x",'Capacity Backing (Hide)2'!CR$145,0)</f>
        <v>0</v>
      </c>
      <c r="CS171" cm="1">
        <f t="array" ref="CS171">IF(INDEX('Capacity Summary'!$H$139:$BG$238,COLUMN(CR23),ROW(CR23))="x",'Capacity Backing (Hide)2'!CS$145,0)</f>
        <v>0</v>
      </c>
      <c r="CT171" cm="1">
        <f t="array" ref="CT171">IF(INDEX('Capacity Summary'!$H$139:$BG$238,COLUMN(CS23),ROW(CS23))="x",'Capacity Backing (Hide)2'!CT$145,0)</f>
        <v>0</v>
      </c>
      <c r="CU171" cm="1">
        <f t="array" ref="CU171">IF(INDEX('Capacity Summary'!$H$139:$BG$238,COLUMN(CT23),ROW(CT23))="x",'Capacity Backing (Hide)2'!CU$145,0)</f>
        <v>0</v>
      </c>
      <c r="CV171" cm="1">
        <f t="array" ref="CV171">IF(INDEX('Capacity Summary'!$H$139:$BG$238,COLUMN(CU23),ROW(CU23))="x",'Capacity Backing (Hide)2'!CV$145,0)</f>
        <v>0</v>
      </c>
      <c r="CW171" cm="1">
        <f t="array" ref="CW171">IF(INDEX('Capacity Summary'!$H$139:$BG$238,COLUMN(CV23),ROW(CV23))="x",'Capacity Backing (Hide)2'!CW$145,0)</f>
        <v>0</v>
      </c>
    </row>
    <row r="172" spans="1:101" x14ac:dyDescent="0.25">
      <c r="A172" s="2">
        <f ca="1">'Required Capacity (Hide)'!E28</f>
        <v>44389</v>
      </c>
      <c r="B172" cm="1">
        <f t="array" ref="B172">IF(INDEX('Capacity Summary'!$H$139:$BG$238,COLUMN(A24),ROW(A24))="x",'Capacity Backing (Hide)2'!B$145,0)</f>
        <v>0</v>
      </c>
      <c r="C172" cm="1">
        <f t="array" ref="C172">IF(INDEX('Capacity Summary'!$H$139:$BG$238,COLUMN(B24),ROW(B24))="x",'Capacity Backing (Hide)2'!C$145,0)</f>
        <v>0</v>
      </c>
      <c r="D172" cm="1">
        <f t="array" ref="D172">IF(INDEX('Capacity Summary'!$H$139:$BG$238,COLUMN(C24),ROW(C24))="x",'Capacity Backing (Hide)2'!D$145,0)</f>
        <v>0</v>
      </c>
      <c r="E172" cm="1">
        <f t="array" ref="E172">IF(INDEX('Capacity Summary'!$H$139:$BG$238,COLUMN(D24),ROW(D24))="x",'Capacity Backing (Hide)2'!E$145,0)</f>
        <v>0</v>
      </c>
      <c r="F172" cm="1">
        <f t="array" ref="F172">IF(INDEX('Capacity Summary'!$H$139:$BG$238,COLUMN(E24),ROW(E24))="x",'Capacity Backing (Hide)2'!F$145,0)</f>
        <v>0</v>
      </c>
      <c r="G172" cm="1">
        <f t="array" ref="G172">IF(INDEX('Capacity Summary'!$H$139:$BG$238,COLUMN(F24),ROW(F24))="x",'Capacity Backing (Hide)2'!G$145,0)</f>
        <v>0</v>
      </c>
      <c r="H172" cm="1">
        <f t="array" ref="H172">IF(INDEX('Capacity Summary'!$H$139:$BG$238,COLUMN(G24),ROW(G24))="x",'Capacity Backing (Hide)2'!H$145,0)</f>
        <v>0</v>
      </c>
      <c r="I172" cm="1">
        <f t="array" ref="I172">IF(INDEX('Capacity Summary'!$H$139:$BG$238,COLUMN(H24),ROW(H24))="x",'Capacity Backing (Hide)2'!I$145,0)</f>
        <v>0</v>
      </c>
      <c r="J172" cm="1">
        <f t="array" ref="J172">IF(INDEX('Capacity Summary'!$H$139:$BG$238,COLUMN(I24),ROW(I24))="x",'Capacity Backing (Hide)2'!J$145,0)</f>
        <v>0</v>
      </c>
      <c r="K172" cm="1">
        <f t="array" ref="K172">IF(INDEX('Capacity Summary'!$H$139:$BG$238,COLUMN(J24),ROW(J24))="x",'Capacity Backing (Hide)2'!K$145,0)</f>
        <v>0</v>
      </c>
      <c r="L172" cm="1">
        <f t="array" ref="L172">IF(INDEX('Capacity Summary'!$H$139:$BG$238,COLUMN(K24),ROW(K24))="x",'Capacity Backing (Hide)2'!L$145,0)</f>
        <v>0</v>
      </c>
      <c r="M172" cm="1">
        <f t="array" ref="M172">IF(INDEX('Capacity Summary'!$H$139:$BG$238,COLUMN(L24),ROW(L24))="x",'Capacity Backing (Hide)2'!M$145,0)</f>
        <v>0</v>
      </c>
      <c r="N172" cm="1">
        <f t="array" ref="N172">IF(INDEX('Capacity Summary'!$H$139:$BG$238,COLUMN(M24),ROW(M24))="x",'Capacity Backing (Hide)2'!N$145,0)</f>
        <v>0</v>
      </c>
      <c r="O172" cm="1">
        <f t="array" ref="O172">IF(INDEX('Capacity Summary'!$H$139:$BG$238,COLUMN(N24),ROW(N24))="x",'Capacity Backing (Hide)2'!O$145,0)</f>
        <v>0</v>
      </c>
      <c r="P172" cm="1">
        <f t="array" ref="P172">IF(INDEX('Capacity Summary'!$H$139:$BG$238,COLUMN(O24),ROW(O24))="x",'Capacity Backing (Hide)2'!P$145,0)</f>
        <v>0</v>
      </c>
      <c r="Q172" cm="1">
        <f t="array" ref="Q172">IF(INDEX('Capacity Summary'!$H$139:$BG$238,COLUMN(P24),ROW(P24))="x",'Capacity Backing (Hide)2'!Q$145,0)</f>
        <v>0</v>
      </c>
      <c r="R172" cm="1">
        <f t="array" ref="R172">IF(INDEX('Capacity Summary'!$H$139:$BG$238,COLUMN(Q24),ROW(Q24))="x",'Capacity Backing (Hide)2'!R$145,0)</f>
        <v>0</v>
      </c>
      <c r="S172" cm="1">
        <f t="array" ref="S172">IF(INDEX('Capacity Summary'!$H$139:$BG$238,COLUMN(R24),ROW(R24))="x",'Capacity Backing (Hide)2'!S$145,0)</f>
        <v>0</v>
      </c>
      <c r="T172" cm="1">
        <f t="array" ref="T172">IF(INDEX('Capacity Summary'!$H$139:$BG$238,COLUMN(S24),ROW(S24))="x",'Capacity Backing (Hide)2'!T$145,0)</f>
        <v>0</v>
      </c>
      <c r="U172" cm="1">
        <f t="array" ref="U172">IF(INDEX('Capacity Summary'!$H$139:$BG$238,COLUMN(T24),ROW(T24))="x",'Capacity Backing (Hide)2'!U$145,0)</f>
        <v>0</v>
      </c>
      <c r="V172" cm="1">
        <f t="array" ref="V172">IF(INDEX('Capacity Summary'!$H$139:$BG$238,COLUMN(U24),ROW(U24))="x",'Capacity Backing (Hide)2'!V$145,0)</f>
        <v>0</v>
      </c>
      <c r="W172" cm="1">
        <f t="array" ref="W172">IF(INDEX('Capacity Summary'!$H$139:$BG$238,COLUMN(V24),ROW(V24))="x",'Capacity Backing (Hide)2'!W$145,0)</f>
        <v>0</v>
      </c>
      <c r="X172" cm="1">
        <f t="array" ref="X172">IF(INDEX('Capacity Summary'!$H$139:$BG$238,COLUMN(W24),ROW(W24))="x",'Capacity Backing (Hide)2'!X$145,0)</f>
        <v>0</v>
      </c>
      <c r="Y172" cm="1">
        <f t="array" ref="Y172">IF(INDEX('Capacity Summary'!$H$139:$BG$238,COLUMN(X24),ROW(X24))="x",'Capacity Backing (Hide)2'!Y$145,0)</f>
        <v>0</v>
      </c>
      <c r="Z172" cm="1">
        <f t="array" ref="Z172">IF(INDEX('Capacity Summary'!$H$139:$BG$238,COLUMN(Y24),ROW(Y24))="x",'Capacity Backing (Hide)2'!Z$145,0)</f>
        <v>0</v>
      </c>
      <c r="AA172" cm="1">
        <f t="array" ref="AA172">IF(INDEX('Capacity Summary'!$H$139:$BG$238,COLUMN(Z24),ROW(Z24))="x",'Capacity Backing (Hide)2'!AA$145,0)</f>
        <v>0</v>
      </c>
      <c r="AB172" cm="1">
        <f t="array" ref="AB172">IF(INDEX('Capacity Summary'!$H$139:$BG$238,COLUMN(AA24),ROW(AA24))="x",'Capacity Backing (Hide)2'!AB$145,0)</f>
        <v>0</v>
      </c>
      <c r="AC172" cm="1">
        <f t="array" ref="AC172">IF(INDEX('Capacity Summary'!$H$139:$BG$238,COLUMN(AB24),ROW(AB24))="x",'Capacity Backing (Hide)2'!AC$145,0)</f>
        <v>0</v>
      </c>
      <c r="AD172" cm="1">
        <f t="array" ref="AD172">IF(INDEX('Capacity Summary'!$H$139:$BG$238,COLUMN(AC24),ROW(AC24))="x",'Capacity Backing (Hide)2'!AD$145,0)</f>
        <v>0</v>
      </c>
      <c r="AE172" cm="1">
        <f t="array" ref="AE172">IF(INDEX('Capacity Summary'!$H$139:$BG$238,COLUMN(AD24),ROW(AD24))="x",'Capacity Backing (Hide)2'!AE$145,0)</f>
        <v>0</v>
      </c>
      <c r="AF172" cm="1">
        <f t="array" ref="AF172">IF(INDEX('Capacity Summary'!$H$139:$BG$238,COLUMN(AE24),ROW(AE24))="x",'Capacity Backing (Hide)2'!AF$145,0)</f>
        <v>0</v>
      </c>
      <c r="AG172" cm="1">
        <f t="array" ref="AG172">IF(INDEX('Capacity Summary'!$H$139:$BG$238,COLUMN(AF24),ROW(AF24))="x",'Capacity Backing (Hide)2'!AG$145,0)</f>
        <v>0</v>
      </c>
      <c r="AH172" cm="1">
        <f t="array" ref="AH172">IF(INDEX('Capacity Summary'!$H$139:$BG$238,COLUMN(AG24),ROW(AG24))="x",'Capacity Backing (Hide)2'!AH$145,0)</f>
        <v>0</v>
      </c>
      <c r="AI172" cm="1">
        <f t="array" ref="AI172">IF(INDEX('Capacity Summary'!$H$139:$BG$238,COLUMN(AH24),ROW(AH24))="x",'Capacity Backing (Hide)2'!AI$145,0)</f>
        <v>0</v>
      </c>
      <c r="AJ172" cm="1">
        <f t="array" ref="AJ172">IF(INDEX('Capacity Summary'!$H$139:$BG$238,COLUMN(AI24),ROW(AI24))="x",'Capacity Backing (Hide)2'!AJ$145,0)</f>
        <v>0</v>
      </c>
      <c r="AK172" cm="1">
        <f t="array" ref="AK172">IF(INDEX('Capacity Summary'!$H$139:$BG$238,COLUMN(AJ24),ROW(AJ24))="x",'Capacity Backing (Hide)2'!AK$145,0)</f>
        <v>0</v>
      </c>
      <c r="AL172" cm="1">
        <f t="array" ref="AL172">IF(INDEX('Capacity Summary'!$H$139:$BG$238,COLUMN(AK24),ROW(AK24))="x",'Capacity Backing (Hide)2'!AL$145,0)</f>
        <v>0</v>
      </c>
      <c r="AM172" cm="1">
        <f t="array" ref="AM172">IF(INDEX('Capacity Summary'!$H$139:$BG$238,COLUMN(AL24),ROW(AL24))="x",'Capacity Backing (Hide)2'!AM$145,0)</f>
        <v>0</v>
      </c>
      <c r="AN172" cm="1">
        <f t="array" ref="AN172">IF(INDEX('Capacity Summary'!$H$139:$BG$238,COLUMN(AM24),ROW(AM24))="x",'Capacity Backing (Hide)2'!AN$145,0)</f>
        <v>0</v>
      </c>
      <c r="AO172" cm="1">
        <f t="array" ref="AO172">IF(INDEX('Capacity Summary'!$H$139:$BG$238,COLUMN(AN24),ROW(AN24))="x",'Capacity Backing (Hide)2'!AO$145,0)</f>
        <v>0</v>
      </c>
      <c r="AP172" cm="1">
        <f t="array" ref="AP172">IF(INDEX('Capacity Summary'!$H$139:$BG$238,COLUMN(AO24),ROW(AO24))="x",'Capacity Backing (Hide)2'!AP$145,0)</f>
        <v>0</v>
      </c>
      <c r="AQ172" cm="1">
        <f t="array" ref="AQ172">IF(INDEX('Capacity Summary'!$H$139:$BG$238,COLUMN(AP24),ROW(AP24))="x",'Capacity Backing (Hide)2'!AQ$145,0)</f>
        <v>0</v>
      </c>
      <c r="AR172" cm="1">
        <f t="array" ref="AR172">IF(INDEX('Capacity Summary'!$H$139:$BG$238,COLUMN(AQ24),ROW(AQ24))="x",'Capacity Backing (Hide)2'!AR$145,0)</f>
        <v>0</v>
      </c>
      <c r="AS172" cm="1">
        <f t="array" ref="AS172">IF(INDEX('Capacity Summary'!$H$139:$BG$238,COLUMN(AR24),ROW(AR24))="x",'Capacity Backing (Hide)2'!AS$145,0)</f>
        <v>0</v>
      </c>
      <c r="AT172" cm="1">
        <f t="array" ref="AT172">IF(INDEX('Capacity Summary'!$H$139:$BG$238,COLUMN(AS24),ROW(AS24))="x",'Capacity Backing (Hide)2'!AT$145,0)</f>
        <v>0</v>
      </c>
      <c r="AU172" cm="1">
        <f t="array" ref="AU172">IF(INDEX('Capacity Summary'!$H$139:$BG$238,COLUMN(AT24),ROW(AT24))="x",'Capacity Backing (Hide)2'!AU$145,0)</f>
        <v>0</v>
      </c>
      <c r="AV172" cm="1">
        <f t="array" ref="AV172">IF(INDEX('Capacity Summary'!$H$139:$BG$238,COLUMN(AU24),ROW(AU24))="x",'Capacity Backing (Hide)2'!AV$145,0)</f>
        <v>0</v>
      </c>
      <c r="AW172" cm="1">
        <f t="array" ref="AW172">IF(INDEX('Capacity Summary'!$H$139:$BG$238,COLUMN(AV24),ROW(AV24))="x",'Capacity Backing (Hide)2'!AW$145,0)</f>
        <v>0</v>
      </c>
      <c r="AX172" cm="1">
        <f t="array" ref="AX172">IF(INDEX('Capacity Summary'!$H$139:$BG$238,COLUMN(AW24),ROW(AW24))="x",'Capacity Backing (Hide)2'!AX$145,0)</f>
        <v>0</v>
      </c>
      <c r="AY172" cm="1">
        <f t="array" ref="AY172">IF(INDEX('Capacity Summary'!$H$139:$BG$238,COLUMN(AX24),ROW(AX24))="x",'Capacity Backing (Hide)2'!AY$145,0)</f>
        <v>0</v>
      </c>
      <c r="AZ172" cm="1">
        <f t="array" ref="AZ172">IF(INDEX('Capacity Summary'!$H$139:$BG$238,COLUMN(AY24),ROW(AY24))="x",'Capacity Backing (Hide)2'!AZ$145,0)</f>
        <v>0</v>
      </c>
      <c r="BA172" cm="1">
        <f t="array" ref="BA172">IF(INDEX('Capacity Summary'!$H$139:$BG$238,COLUMN(AZ24),ROW(AZ24))="x",'Capacity Backing (Hide)2'!BA$145,0)</f>
        <v>0</v>
      </c>
      <c r="BB172" cm="1">
        <f t="array" ref="BB172">IF(INDEX('Capacity Summary'!$H$139:$BG$238,COLUMN(BA24),ROW(BA24))="x",'Capacity Backing (Hide)2'!BB$145,0)</f>
        <v>0</v>
      </c>
      <c r="BC172" cm="1">
        <f t="array" ref="BC172">IF(INDEX('Capacity Summary'!$H$139:$BG$238,COLUMN(BB24),ROW(BB24))="x",'Capacity Backing (Hide)2'!BC$145,0)</f>
        <v>0</v>
      </c>
      <c r="BD172" cm="1">
        <f t="array" ref="BD172">IF(INDEX('Capacity Summary'!$H$139:$BG$238,COLUMN(BC24),ROW(BC24))="x",'Capacity Backing (Hide)2'!BD$145,0)</f>
        <v>0</v>
      </c>
      <c r="BE172" cm="1">
        <f t="array" ref="BE172">IF(INDEX('Capacity Summary'!$H$139:$BG$238,COLUMN(BD24),ROW(BD24))="x",'Capacity Backing (Hide)2'!BE$145,0)</f>
        <v>0</v>
      </c>
      <c r="BF172" cm="1">
        <f t="array" ref="BF172">IF(INDEX('Capacity Summary'!$H$139:$BG$238,COLUMN(BE24),ROW(BE24))="x",'Capacity Backing (Hide)2'!BF$145,0)</f>
        <v>0</v>
      </c>
      <c r="BG172" cm="1">
        <f t="array" ref="BG172">IF(INDEX('Capacity Summary'!$H$139:$BG$238,COLUMN(BF24),ROW(BF24))="x",'Capacity Backing (Hide)2'!BG$145,0)</f>
        <v>0</v>
      </c>
      <c r="BH172" cm="1">
        <f t="array" ref="BH172">IF(INDEX('Capacity Summary'!$H$139:$BG$238,COLUMN(BG24),ROW(BG24))="x",'Capacity Backing (Hide)2'!BH$145,0)</f>
        <v>0</v>
      </c>
      <c r="BI172" cm="1">
        <f t="array" ref="BI172">IF(INDEX('Capacity Summary'!$H$139:$BG$238,COLUMN(BH24),ROW(BH24))="x",'Capacity Backing (Hide)2'!BI$145,0)</f>
        <v>0</v>
      </c>
      <c r="BJ172" cm="1">
        <f t="array" ref="BJ172">IF(INDEX('Capacity Summary'!$H$139:$BG$238,COLUMN(BI24),ROW(BI24))="x",'Capacity Backing (Hide)2'!BJ$145,0)</f>
        <v>0</v>
      </c>
      <c r="BK172" cm="1">
        <f t="array" ref="BK172">IF(INDEX('Capacity Summary'!$H$139:$BG$238,COLUMN(BJ24),ROW(BJ24))="x",'Capacity Backing (Hide)2'!BK$145,0)</f>
        <v>0</v>
      </c>
      <c r="BL172" cm="1">
        <f t="array" ref="BL172">IF(INDEX('Capacity Summary'!$H$139:$BG$238,COLUMN(BK24),ROW(BK24))="x",'Capacity Backing (Hide)2'!BL$145,0)</f>
        <v>0</v>
      </c>
      <c r="BM172" cm="1">
        <f t="array" ref="BM172">IF(INDEX('Capacity Summary'!$H$139:$BG$238,COLUMN(BL24),ROW(BL24))="x",'Capacity Backing (Hide)2'!BM$145,0)</f>
        <v>0</v>
      </c>
      <c r="BN172" cm="1">
        <f t="array" ref="BN172">IF(INDEX('Capacity Summary'!$H$139:$BG$238,COLUMN(BM24),ROW(BM24))="x",'Capacity Backing (Hide)2'!BN$145,0)</f>
        <v>0</v>
      </c>
      <c r="BO172" cm="1">
        <f t="array" ref="BO172">IF(INDEX('Capacity Summary'!$H$139:$BG$238,COLUMN(BN24),ROW(BN24))="x",'Capacity Backing (Hide)2'!BO$145,0)</f>
        <v>0</v>
      </c>
      <c r="BP172" cm="1">
        <f t="array" ref="BP172">IF(INDEX('Capacity Summary'!$H$139:$BG$238,COLUMN(BO24),ROW(BO24))="x",'Capacity Backing (Hide)2'!BP$145,0)</f>
        <v>0</v>
      </c>
      <c r="BQ172" cm="1">
        <f t="array" ref="BQ172">IF(INDEX('Capacity Summary'!$H$139:$BG$238,COLUMN(BP24),ROW(BP24))="x",'Capacity Backing (Hide)2'!BQ$145,0)</f>
        <v>0</v>
      </c>
      <c r="BR172" cm="1">
        <f t="array" ref="BR172">IF(INDEX('Capacity Summary'!$H$139:$BG$238,COLUMN(BQ24),ROW(BQ24))="x",'Capacity Backing (Hide)2'!BR$145,0)</f>
        <v>0</v>
      </c>
      <c r="BS172" cm="1">
        <f t="array" ref="BS172">IF(INDEX('Capacity Summary'!$H$139:$BG$238,COLUMN(BR24),ROW(BR24))="x",'Capacity Backing (Hide)2'!BS$145,0)</f>
        <v>0</v>
      </c>
      <c r="BT172" cm="1">
        <f t="array" ref="BT172">IF(INDEX('Capacity Summary'!$H$139:$BG$238,COLUMN(BS24),ROW(BS24))="x",'Capacity Backing (Hide)2'!BT$145,0)</f>
        <v>0</v>
      </c>
      <c r="BU172" cm="1">
        <f t="array" ref="BU172">IF(INDEX('Capacity Summary'!$H$139:$BG$238,COLUMN(BT24),ROW(BT24))="x",'Capacity Backing (Hide)2'!BU$145,0)</f>
        <v>0</v>
      </c>
      <c r="BV172" cm="1">
        <f t="array" ref="BV172">IF(INDEX('Capacity Summary'!$H$139:$BG$238,COLUMN(BU24),ROW(BU24))="x",'Capacity Backing (Hide)2'!BV$145,0)</f>
        <v>0</v>
      </c>
      <c r="BW172" cm="1">
        <f t="array" ref="BW172">IF(INDEX('Capacity Summary'!$H$139:$BG$238,COLUMN(BV24),ROW(BV24))="x",'Capacity Backing (Hide)2'!BW$145,0)</f>
        <v>0</v>
      </c>
      <c r="BX172" cm="1">
        <f t="array" ref="BX172">IF(INDEX('Capacity Summary'!$H$139:$BG$238,COLUMN(BW24),ROW(BW24))="x",'Capacity Backing (Hide)2'!BX$145,0)</f>
        <v>0</v>
      </c>
      <c r="BY172" cm="1">
        <f t="array" ref="BY172">IF(INDEX('Capacity Summary'!$H$139:$BG$238,COLUMN(BX24),ROW(BX24))="x",'Capacity Backing (Hide)2'!BY$145,0)</f>
        <v>0</v>
      </c>
      <c r="BZ172" cm="1">
        <f t="array" ref="BZ172">IF(INDEX('Capacity Summary'!$H$139:$BG$238,COLUMN(BY24),ROW(BY24))="x",'Capacity Backing (Hide)2'!BZ$145,0)</f>
        <v>0</v>
      </c>
      <c r="CA172" cm="1">
        <f t="array" ref="CA172">IF(INDEX('Capacity Summary'!$H$139:$BG$238,COLUMN(BZ24),ROW(BZ24))="x",'Capacity Backing (Hide)2'!CA$145,0)</f>
        <v>0</v>
      </c>
      <c r="CB172" cm="1">
        <f t="array" ref="CB172">IF(INDEX('Capacity Summary'!$H$139:$BG$238,COLUMN(CA24),ROW(CA24))="x",'Capacity Backing (Hide)2'!CB$145,0)</f>
        <v>0</v>
      </c>
      <c r="CC172" cm="1">
        <f t="array" ref="CC172">IF(INDEX('Capacity Summary'!$H$139:$BG$238,COLUMN(CB24),ROW(CB24))="x",'Capacity Backing (Hide)2'!CC$145,0)</f>
        <v>0</v>
      </c>
      <c r="CD172" cm="1">
        <f t="array" ref="CD172">IF(INDEX('Capacity Summary'!$H$139:$BG$238,COLUMN(CC24),ROW(CC24))="x",'Capacity Backing (Hide)2'!CD$145,0)</f>
        <v>0</v>
      </c>
      <c r="CE172" cm="1">
        <f t="array" ref="CE172">IF(INDEX('Capacity Summary'!$H$139:$BG$238,COLUMN(CD24),ROW(CD24))="x",'Capacity Backing (Hide)2'!CE$145,0)</f>
        <v>0</v>
      </c>
      <c r="CF172" cm="1">
        <f t="array" ref="CF172">IF(INDEX('Capacity Summary'!$H$139:$BG$238,COLUMN(CE24),ROW(CE24))="x",'Capacity Backing (Hide)2'!CF$145,0)</f>
        <v>0</v>
      </c>
      <c r="CG172" cm="1">
        <f t="array" ref="CG172">IF(INDEX('Capacity Summary'!$H$139:$BG$238,COLUMN(CF24),ROW(CF24))="x",'Capacity Backing (Hide)2'!CG$145,0)</f>
        <v>0</v>
      </c>
      <c r="CH172" cm="1">
        <f t="array" ref="CH172">IF(INDEX('Capacity Summary'!$H$139:$BG$238,COLUMN(CG24),ROW(CG24))="x",'Capacity Backing (Hide)2'!CH$145,0)</f>
        <v>0</v>
      </c>
      <c r="CI172" cm="1">
        <f t="array" ref="CI172">IF(INDEX('Capacity Summary'!$H$139:$BG$238,COLUMN(CH24),ROW(CH24))="x",'Capacity Backing (Hide)2'!CI$145,0)</f>
        <v>0</v>
      </c>
      <c r="CJ172" cm="1">
        <f t="array" ref="CJ172">IF(INDEX('Capacity Summary'!$H$139:$BG$238,COLUMN(CI24),ROW(CI24))="x",'Capacity Backing (Hide)2'!CJ$145,0)</f>
        <v>0</v>
      </c>
      <c r="CK172" cm="1">
        <f t="array" ref="CK172">IF(INDEX('Capacity Summary'!$H$139:$BG$238,COLUMN(CJ24),ROW(CJ24))="x",'Capacity Backing (Hide)2'!CK$145,0)</f>
        <v>0</v>
      </c>
      <c r="CL172" cm="1">
        <f t="array" ref="CL172">IF(INDEX('Capacity Summary'!$H$139:$BG$238,COLUMN(CK24),ROW(CK24))="x",'Capacity Backing (Hide)2'!CL$145,0)</f>
        <v>0</v>
      </c>
      <c r="CM172" cm="1">
        <f t="array" ref="CM172">IF(INDEX('Capacity Summary'!$H$139:$BG$238,COLUMN(CL24),ROW(CL24))="x",'Capacity Backing (Hide)2'!CM$145,0)</f>
        <v>0</v>
      </c>
      <c r="CN172" cm="1">
        <f t="array" ref="CN172">IF(INDEX('Capacity Summary'!$H$139:$BG$238,COLUMN(CM24),ROW(CM24))="x",'Capacity Backing (Hide)2'!CN$145,0)</f>
        <v>0</v>
      </c>
      <c r="CO172" cm="1">
        <f t="array" ref="CO172">IF(INDEX('Capacity Summary'!$H$139:$BG$238,COLUMN(CN24),ROW(CN24))="x",'Capacity Backing (Hide)2'!CO$145,0)</f>
        <v>0</v>
      </c>
      <c r="CP172" cm="1">
        <f t="array" ref="CP172">IF(INDEX('Capacity Summary'!$H$139:$BG$238,COLUMN(CO24),ROW(CO24))="x",'Capacity Backing (Hide)2'!CP$145,0)</f>
        <v>0</v>
      </c>
      <c r="CQ172" cm="1">
        <f t="array" ref="CQ172">IF(INDEX('Capacity Summary'!$H$139:$BG$238,COLUMN(CP24),ROW(CP24))="x",'Capacity Backing (Hide)2'!CQ$145,0)</f>
        <v>0</v>
      </c>
      <c r="CR172" cm="1">
        <f t="array" ref="CR172">IF(INDEX('Capacity Summary'!$H$139:$BG$238,COLUMN(CQ24),ROW(CQ24))="x",'Capacity Backing (Hide)2'!CR$145,0)</f>
        <v>0</v>
      </c>
      <c r="CS172" cm="1">
        <f t="array" ref="CS172">IF(INDEX('Capacity Summary'!$H$139:$BG$238,COLUMN(CR24),ROW(CR24))="x",'Capacity Backing (Hide)2'!CS$145,0)</f>
        <v>0</v>
      </c>
      <c r="CT172" cm="1">
        <f t="array" ref="CT172">IF(INDEX('Capacity Summary'!$H$139:$BG$238,COLUMN(CS24),ROW(CS24))="x",'Capacity Backing (Hide)2'!CT$145,0)</f>
        <v>0</v>
      </c>
      <c r="CU172" cm="1">
        <f t="array" ref="CU172">IF(INDEX('Capacity Summary'!$H$139:$BG$238,COLUMN(CT24),ROW(CT24))="x",'Capacity Backing (Hide)2'!CU$145,0)</f>
        <v>0</v>
      </c>
      <c r="CV172" cm="1">
        <f t="array" ref="CV172">IF(INDEX('Capacity Summary'!$H$139:$BG$238,COLUMN(CU24),ROW(CU24))="x",'Capacity Backing (Hide)2'!CV$145,0)</f>
        <v>0</v>
      </c>
      <c r="CW172" cm="1">
        <f t="array" ref="CW172">IF(INDEX('Capacity Summary'!$H$139:$BG$238,COLUMN(CV24),ROW(CV24))="x",'Capacity Backing (Hide)2'!CW$145,0)</f>
        <v>0</v>
      </c>
    </row>
    <row r="173" spans="1:101" x14ac:dyDescent="0.25">
      <c r="A173" s="2">
        <f ca="1">'Required Capacity (Hide)'!E29</f>
        <v>44396</v>
      </c>
      <c r="B173" cm="1">
        <f t="array" ref="B173">IF(INDEX('Capacity Summary'!$H$139:$BG$238,COLUMN(A25),ROW(A25))="x",'Capacity Backing (Hide)2'!B$145,0)</f>
        <v>0</v>
      </c>
      <c r="C173" cm="1">
        <f t="array" ref="C173">IF(INDEX('Capacity Summary'!$H$139:$BG$238,COLUMN(B25),ROW(B25))="x",'Capacity Backing (Hide)2'!C$145,0)</f>
        <v>0</v>
      </c>
      <c r="D173" cm="1">
        <f t="array" ref="D173">IF(INDEX('Capacity Summary'!$H$139:$BG$238,COLUMN(C25),ROW(C25))="x",'Capacity Backing (Hide)2'!D$145,0)</f>
        <v>0</v>
      </c>
      <c r="E173" cm="1">
        <f t="array" ref="E173">IF(INDEX('Capacity Summary'!$H$139:$BG$238,COLUMN(D25),ROW(D25))="x",'Capacity Backing (Hide)2'!E$145,0)</f>
        <v>0</v>
      </c>
      <c r="F173" cm="1">
        <f t="array" ref="F173">IF(INDEX('Capacity Summary'!$H$139:$BG$238,COLUMN(E25),ROW(E25))="x",'Capacity Backing (Hide)2'!F$145,0)</f>
        <v>0</v>
      </c>
      <c r="G173" cm="1">
        <f t="array" ref="G173">IF(INDEX('Capacity Summary'!$H$139:$BG$238,COLUMN(F25),ROW(F25))="x",'Capacity Backing (Hide)2'!G$145,0)</f>
        <v>0</v>
      </c>
      <c r="H173" cm="1">
        <f t="array" ref="H173">IF(INDEX('Capacity Summary'!$H$139:$BG$238,COLUMN(G25),ROW(G25))="x",'Capacity Backing (Hide)2'!H$145,0)</f>
        <v>0</v>
      </c>
      <c r="I173" cm="1">
        <f t="array" ref="I173">IF(INDEX('Capacity Summary'!$H$139:$BG$238,COLUMN(H25),ROW(H25))="x",'Capacity Backing (Hide)2'!I$145,0)</f>
        <v>0</v>
      </c>
      <c r="J173" cm="1">
        <f t="array" ref="J173">IF(INDEX('Capacity Summary'!$H$139:$BG$238,COLUMN(I25),ROW(I25))="x",'Capacity Backing (Hide)2'!J$145,0)</f>
        <v>0</v>
      </c>
      <c r="K173" cm="1">
        <f t="array" ref="K173">IF(INDEX('Capacity Summary'!$H$139:$BG$238,COLUMN(J25),ROW(J25))="x",'Capacity Backing (Hide)2'!K$145,0)</f>
        <v>0</v>
      </c>
      <c r="L173" cm="1">
        <f t="array" ref="L173">IF(INDEX('Capacity Summary'!$H$139:$BG$238,COLUMN(K25),ROW(K25))="x",'Capacity Backing (Hide)2'!L$145,0)</f>
        <v>0</v>
      </c>
      <c r="M173" cm="1">
        <f t="array" ref="M173">IF(INDEX('Capacity Summary'!$H$139:$BG$238,COLUMN(L25),ROW(L25))="x",'Capacity Backing (Hide)2'!M$145,0)</f>
        <v>0</v>
      </c>
      <c r="N173" cm="1">
        <f t="array" ref="N173">IF(INDEX('Capacity Summary'!$H$139:$BG$238,COLUMN(M25),ROW(M25))="x",'Capacity Backing (Hide)2'!N$145,0)</f>
        <v>0</v>
      </c>
      <c r="O173" cm="1">
        <f t="array" ref="O173">IF(INDEX('Capacity Summary'!$H$139:$BG$238,COLUMN(N25),ROW(N25))="x",'Capacity Backing (Hide)2'!O$145,0)</f>
        <v>0</v>
      </c>
      <c r="P173" cm="1">
        <f t="array" ref="P173">IF(INDEX('Capacity Summary'!$H$139:$BG$238,COLUMN(O25),ROW(O25))="x",'Capacity Backing (Hide)2'!P$145,0)</f>
        <v>0</v>
      </c>
      <c r="Q173" cm="1">
        <f t="array" ref="Q173">IF(INDEX('Capacity Summary'!$H$139:$BG$238,COLUMN(P25),ROW(P25))="x",'Capacity Backing (Hide)2'!Q$145,0)</f>
        <v>0</v>
      </c>
      <c r="R173" cm="1">
        <f t="array" ref="R173">IF(INDEX('Capacity Summary'!$H$139:$BG$238,COLUMN(Q25),ROW(Q25))="x",'Capacity Backing (Hide)2'!R$145,0)</f>
        <v>0</v>
      </c>
      <c r="S173" cm="1">
        <f t="array" ref="S173">IF(INDEX('Capacity Summary'!$H$139:$BG$238,COLUMN(R25),ROW(R25))="x",'Capacity Backing (Hide)2'!S$145,0)</f>
        <v>0</v>
      </c>
      <c r="T173" cm="1">
        <f t="array" ref="T173">IF(INDEX('Capacity Summary'!$H$139:$BG$238,COLUMN(S25),ROW(S25))="x",'Capacity Backing (Hide)2'!T$145,0)</f>
        <v>0</v>
      </c>
      <c r="U173" cm="1">
        <f t="array" ref="U173">IF(INDEX('Capacity Summary'!$H$139:$BG$238,COLUMN(T25),ROW(T25))="x",'Capacity Backing (Hide)2'!U$145,0)</f>
        <v>0</v>
      </c>
      <c r="V173" cm="1">
        <f t="array" ref="V173">IF(INDEX('Capacity Summary'!$H$139:$BG$238,COLUMN(U25),ROW(U25))="x",'Capacity Backing (Hide)2'!V$145,0)</f>
        <v>0</v>
      </c>
      <c r="W173" cm="1">
        <f t="array" ref="W173">IF(INDEX('Capacity Summary'!$H$139:$BG$238,COLUMN(V25),ROW(V25))="x",'Capacity Backing (Hide)2'!W$145,0)</f>
        <v>0</v>
      </c>
      <c r="X173" cm="1">
        <f t="array" ref="X173">IF(INDEX('Capacity Summary'!$H$139:$BG$238,COLUMN(W25),ROW(W25))="x",'Capacity Backing (Hide)2'!X$145,0)</f>
        <v>0</v>
      </c>
      <c r="Y173" cm="1">
        <f t="array" ref="Y173">IF(INDEX('Capacity Summary'!$H$139:$BG$238,COLUMN(X25),ROW(X25))="x",'Capacity Backing (Hide)2'!Y$145,0)</f>
        <v>0</v>
      </c>
      <c r="Z173" cm="1">
        <f t="array" ref="Z173">IF(INDEX('Capacity Summary'!$H$139:$BG$238,COLUMN(Y25),ROW(Y25))="x",'Capacity Backing (Hide)2'!Z$145,0)</f>
        <v>0</v>
      </c>
      <c r="AA173" cm="1">
        <f t="array" ref="AA173">IF(INDEX('Capacity Summary'!$H$139:$BG$238,COLUMN(Z25),ROW(Z25))="x",'Capacity Backing (Hide)2'!AA$145,0)</f>
        <v>0</v>
      </c>
      <c r="AB173" cm="1">
        <f t="array" ref="AB173">IF(INDEX('Capacity Summary'!$H$139:$BG$238,COLUMN(AA25),ROW(AA25))="x",'Capacity Backing (Hide)2'!AB$145,0)</f>
        <v>0</v>
      </c>
      <c r="AC173" cm="1">
        <f t="array" ref="AC173">IF(INDEX('Capacity Summary'!$H$139:$BG$238,COLUMN(AB25),ROW(AB25))="x",'Capacity Backing (Hide)2'!AC$145,0)</f>
        <v>0</v>
      </c>
      <c r="AD173" cm="1">
        <f t="array" ref="AD173">IF(INDEX('Capacity Summary'!$H$139:$BG$238,COLUMN(AC25),ROW(AC25))="x",'Capacity Backing (Hide)2'!AD$145,0)</f>
        <v>0</v>
      </c>
      <c r="AE173" cm="1">
        <f t="array" ref="AE173">IF(INDEX('Capacity Summary'!$H$139:$BG$238,COLUMN(AD25),ROW(AD25))="x",'Capacity Backing (Hide)2'!AE$145,0)</f>
        <v>0</v>
      </c>
      <c r="AF173" cm="1">
        <f t="array" ref="AF173">IF(INDEX('Capacity Summary'!$H$139:$BG$238,COLUMN(AE25),ROW(AE25))="x",'Capacity Backing (Hide)2'!AF$145,0)</f>
        <v>0</v>
      </c>
      <c r="AG173" cm="1">
        <f t="array" ref="AG173">IF(INDEX('Capacity Summary'!$H$139:$BG$238,COLUMN(AF25),ROW(AF25))="x",'Capacity Backing (Hide)2'!AG$145,0)</f>
        <v>0</v>
      </c>
      <c r="AH173" cm="1">
        <f t="array" ref="AH173">IF(INDEX('Capacity Summary'!$H$139:$BG$238,COLUMN(AG25),ROW(AG25))="x",'Capacity Backing (Hide)2'!AH$145,0)</f>
        <v>0</v>
      </c>
      <c r="AI173" cm="1">
        <f t="array" ref="AI173">IF(INDEX('Capacity Summary'!$H$139:$BG$238,COLUMN(AH25),ROW(AH25))="x",'Capacity Backing (Hide)2'!AI$145,0)</f>
        <v>0</v>
      </c>
      <c r="AJ173" cm="1">
        <f t="array" ref="AJ173">IF(INDEX('Capacity Summary'!$H$139:$BG$238,COLUMN(AI25),ROW(AI25))="x",'Capacity Backing (Hide)2'!AJ$145,0)</f>
        <v>0</v>
      </c>
      <c r="AK173" cm="1">
        <f t="array" ref="AK173">IF(INDEX('Capacity Summary'!$H$139:$BG$238,COLUMN(AJ25),ROW(AJ25))="x",'Capacity Backing (Hide)2'!AK$145,0)</f>
        <v>0</v>
      </c>
      <c r="AL173" cm="1">
        <f t="array" ref="AL173">IF(INDEX('Capacity Summary'!$H$139:$BG$238,COLUMN(AK25),ROW(AK25))="x",'Capacity Backing (Hide)2'!AL$145,0)</f>
        <v>0</v>
      </c>
      <c r="AM173" cm="1">
        <f t="array" ref="AM173">IF(INDEX('Capacity Summary'!$H$139:$BG$238,COLUMN(AL25),ROW(AL25))="x",'Capacity Backing (Hide)2'!AM$145,0)</f>
        <v>0</v>
      </c>
      <c r="AN173" cm="1">
        <f t="array" ref="AN173">IF(INDEX('Capacity Summary'!$H$139:$BG$238,COLUMN(AM25),ROW(AM25))="x",'Capacity Backing (Hide)2'!AN$145,0)</f>
        <v>0</v>
      </c>
      <c r="AO173" cm="1">
        <f t="array" ref="AO173">IF(INDEX('Capacity Summary'!$H$139:$BG$238,COLUMN(AN25),ROW(AN25))="x",'Capacity Backing (Hide)2'!AO$145,0)</f>
        <v>0</v>
      </c>
      <c r="AP173" cm="1">
        <f t="array" ref="AP173">IF(INDEX('Capacity Summary'!$H$139:$BG$238,COLUMN(AO25),ROW(AO25))="x",'Capacity Backing (Hide)2'!AP$145,0)</f>
        <v>0</v>
      </c>
      <c r="AQ173" cm="1">
        <f t="array" ref="AQ173">IF(INDEX('Capacity Summary'!$H$139:$BG$238,COLUMN(AP25),ROW(AP25))="x",'Capacity Backing (Hide)2'!AQ$145,0)</f>
        <v>0</v>
      </c>
      <c r="AR173" cm="1">
        <f t="array" ref="AR173">IF(INDEX('Capacity Summary'!$H$139:$BG$238,COLUMN(AQ25),ROW(AQ25))="x",'Capacity Backing (Hide)2'!AR$145,0)</f>
        <v>0</v>
      </c>
      <c r="AS173" cm="1">
        <f t="array" ref="AS173">IF(INDEX('Capacity Summary'!$H$139:$BG$238,COLUMN(AR25),ROW(AR25))="x",'Capacity Backing (Hide)2'!AS$145,0)</f>
        <v>0</v>
      </c>
      <c r="AT173" cm="1">
        <f t="array" ref="AT173">IF(INDEX('Capacity Summary'!$H$139:$BG$238,COLUMN(AS25),ROW(AS25))="x",'Capacity Backing (Hide)2'!AT$145,0)</f>
        <v>0</v>
      </c>
      <c r="AU173" cm="1">
        <f t="array" ref="AU173">IF(INDEX('Capacity Summary'!$H$139:$BG$238,COLUMN(AT25),ROW(AT25))="x",'Capacity Backing (Hide)2'!AU$145,0)</f>
        <v>0</v>
      </c>
      <c r="AV173" cm="1">
        <f t="array" ref="AV173">IF(INDEX('Capacity Summary'!$H$139:$BG$238,COLUMN(AU25),ROW(AU25))="x",'Capacity Backing (Hide)2'!AV$145,0)</f>
        <v>0</v>
      </c>
      <c r="AW173" cm="1">
        <f t="array" ref="AW173">IF(INDEX('Capacity Summary'!$H$139:$BG$238,COLUMN(AV25),ROW(AV25))="x",'Capacity Backing (Hide)2'!AW$145,0)</f>
        <v>0</v>
      </c>
      <c r="AX173" cm="1">
        <f t="array" ref="AX173">IF(INDEX('Capacity Summary'!$H$139:$BG$238,COLUMN(AW25),ROW(AW25))="x",'Capacity Backing (Hide)2'!AX$145,0)</f>
        <v>0</v>
      </c>
      <c r="AY173" cm="1">
        <f t="array" ref="AY173">IF(INDEX('Capacity Summary'!$H$139:$BG$238,COLUMN(AX25),ROW(AX25))="x",'Capacity Backing (Hide)2'!AY$145,0)</f>
        <v>0</v>
      </c>
      <c r="AZ173" cm="1">
        <f t="array" ref="AZ173">IF(INDEX('Capacity Summary'!$H$139:$BG$238,COLUMN(AY25),ROW(AY25))="x",'Capacity Backing (Hide)2'!AZ$145,0)</f>
        <v>0</v>
      </c>
      <c r="BA173" cm="1">
        <f t="array" ref="BA173">IF(INDEX('Capacity Summary'!$H$139:$BG$238,COLUMN(AZ25),ROW(AZ25))="x",'Capacity Backing (Hide)2'!BA$145,0)</f>
        <v>0</v>
      </c>
      <c r="BB173" cm="1">
        <f t="array" ref="BB173">IF(INDEX('Capacity Summary'!$H$139:$BG$238,COLUMN(BA25),ROW(BA25))="x",'Capacity Backing (Hide)2'!BB$145,0)</f>
        <v>0</v>
      </c>
      <c r="BC173" cm="1">
        <f t="array" ref="BC173">IF(INDEX('Capacity Summary'!$H$139:$BG$238,COLUMN(BB25),ROW(BB25))="x",'Capacity Backing (Hide)2'!BC$145,0)</f>
        <v>0</v>
      </c>
      <c r="BD173" cm="1">
        <f t="array" ref="BD173">IF(INDEX('Capacity Summary'!$H$139:$BG$238,COLUMN(BC25),ROW(BC25))="x",'Capacity Backing (Hide)2'!BD$145,0)</f>
        <v>0</v>
      </c>
      <c r="BE173" cm="1">
        <f t="array" ref="BE173">IF(INDEX('Capacity Summary'!$H$139:$BG$238,COLUMN(BD25),ROW(BD25))="x",'Capacity Backing (Hide)2'!BE$145,0)</f>
        <v>0</v>
      </c>
      <c r="BF173" cm="1">
        <f t="array" ref="BF173">IF(INDEX('Capacity Summary'!$H$139:$BG$238,COLUMN(BE25),ROW(BE25))="x",'Capacity Backing (Hide)2'!BF$145,0)</f>
        <v>0</v>
      </c>
      <c r="BG173" cm="1">
        <f t="array" ref="BG173">IF(INDEX('Capacity Summary'!$H$139:$BG$238,COLUMN(BF25),ROW(BF25))="x",'Capacity Backing (Hide)2'!BG$145,0)</f>
        <v>0</v>
      </c>
      <c r="BH173" cm="1">
        <f t="array" ref="BH173">IF(INDEX('Capacity Summary'!$H$139:$BG$238,COLUMN(BG25),ROW(BG25))="x",'Capacity Backing (Hide)2'!BH$145,0)</f>
        <v>0</v>
      </c>
      <c r="BI173" cm="1">
        <f t="array" ref="BI173">IF(INDEX('Capacity Summary'!$H$139:$BG$238,COLUMN(BH25),ROW(BH25))="x",'Capacity Backing (Hide)2'!BI$145,0)</f>
        <v>0</v>
      </c>
      <c r="BJ173" cm="1">
        <f t="array" ref="BJ173">IF(INDEX('Capacity Summary'!$H$139:$BG$238,COLUMN(BI25),ROW(BI25))="x",'Capacity Backing (Hide)2'!BJ$145,0)</f>
        <v>0</v>
      </c>
      <c r="BK173" cm="1">
        <f t="array" ref="BK173">IF(INDEX('Capacity Summary'!$H$139:$BG$238,COLUMN(BJ25),ROW(BJ25))="x",'Capacity Backing (Hide)2'!BK$145,0)</f>
        <v>0</v>
      </c>
      <c r="BL173" cm="1">
        <f t="array" ref="BL173">IF(INDEX('Capacity Summary'!$H$139:$BG$238,COLUMN(BK25),ROW(BK25))="x",'Capacity Backing (Hide)2'!BL$145,0)</f>
        <v>0</v>
      </c>
      <c r="BM173" cm="1">
        <f t="array" ref="BM173">IF(INDEX('Capacity Summary'!$H$139:$BG$238,COLUMN(BL25),ROW(BL25))="x",'Capacity Backing (Hide)2'!BM$145,0)</f>
        <v>0</v>
      </c>
      <c r="BN173" cm="1">
        <f t="array" ref="BN173">IF(INDEX('Capacity Summary'!$H$139:$BG$238,COLUMN(BM25),ROW(BM25))="x",'Capacity Backing (Hide)2'!BN$145,0)</f>
        <v>0</v>
      </c>
      <c r="BO173" cm="1">
        <f t="array" ref="BO173">IF(INDEX('Capacity Summary'!$H$139:$BG$238,COLUMN(BN25),ROW(BN25))="x",'Capacity Backing (Hide)2'!BO$145,0)</f>
        <v>0</v>
      </c>
      <c r="BP173" cm="1">
        <f t="array" ref="BP173">IF(INDEX('Capacity Summary'!$H$139:$BG$238,COLUMN(BO25),ROW(BO25))="x",'Capacity Backing (Hide)2'!BP$145,0)</f>
        <v>0</v>
      </c>
      <c r="BQ173" cm="1">
        <f t="array" ref="BQ173">IF(INDEX('Capacity Summary'!$H$139:$BG$238,COLUMN(BP25),ROW(BP25))="x",'Capacity Backing (Hide)2'!BQ$145,0)</f>
        <v>0</v>
      </c>
      <c r="BR173" cm="1">
        <f t="array" ref="BR173">IF(INDEX('Capacity Summary'!$H$139:$BG$238,COLUMN(BQ25),ROW(BQ25))="x",'Capacity Backing (Hide)2'!BR$145,0)</f>
        <v>0</v>
      </c>
      <c r="BS173" cm="1">
        <f t="array" ref="BS173">IF(INDEX('Capacity Summary'!$H$139:$BG$238,COLUMN(BR25),ROW(BR25))="x",'Capacity Backing (Hide)2'!BS$145,0)</f>
        <v>0</v>
      </c>
      <c r="BT173" cm="1">
        <f t="array" ref="BT173">IF(INDEX('Capacity Summary'!$H$139:$BG$238,COLUMN(BS25),ROW(BS25))="x",'Capacity Backing (Hide)2'!BT$145,0)</f>
        <v>0</v>
      </c>
      <c r="BU173" cm="1">
        <f t="array" ref="BU173">IF(INDEX('Capacity Summary'!$H$139:$BG$238,COLUMN(BT25),ROW(BT25))="x",'Capacity Backing (Hide)2'!BU$145,0)</f>
        <v>0</v>
      </c>
      <c r="BV173" cm="1">
        <f t="array" ref="BV173">IF(INDEX('Capacity Summary'!$H$139:$BG$238,COLUMN(BU25),ROW(BU25))="x",'Capacity Backing (Hide)2'!BV$145,0)</f>
        <v>0</v>
      </c>
      <c r="BW173" cm="1">
        <f t="array" ref="BW173">IF(INDEX('Capacity Summary'!$H$139:$BG$238,COLUMN(BV25),ROW(BV25))="x",'Capacity Backing (Hide)2'!BW$145,0)</f>
        <v>0</v>
      </c>
      <c r="BX173" cm="1">
        <f t="array" ref="BX173">IF(INDEX('Capacity Summary'!$H$139:$BG$238,COLUMN(BW25),ROW(BW25))="x",'Capacity Backing (Hide)2'!BX$145,0)</f>
        <v>0</v>
      </c>
      <c r="BY173" cm="1">
        <f t="array" ref="BY173">IF(INDEX('Capacity Summary'!$H$139:$BG$238,COLUMN(BX25),ROW(BX25))="x",'Capacity Backing (Hide)2'!BY$145,0)</f>
        <v>0</v>
      </c>
      <c r="BZ173" cm="1">
        <f t="array" ref="BZ173">IF(INDEX('Capacity Summary'!$H$139:$BG$238,COLUMN(BY25),ROW(BY25))="x",'Capacity Backing (Hide)2'!BZ$145,0)</f>
        <v>0</v>
      </c>
      <c r="CA173" cm="1">
        <f t="array" ref="CA173">IF(INDEX('Capacity Summary'!$H$139:$BG$238,COLUMN(BZ25),ROW(BZ25))="x",'Capacity Backing (Hide)2'!CA$145,0)</f>
        <v>0</v>
      </c>
      <c r="CB173" cm="1">
        <f t="array" ref="CB173">IF(INDEX('Capacity Summary'!$H$139:$BG$238,COLUMN(CA25),ROW(CA25))="x",'Capacity Backing (Hide)2'!CB$145,0)</f>
        <v>0</v>
      </c>
      <c r="CC173" cm="1">
        <f t="array" ref="CC173">IF(INDEX('Capacity Summary'!$H$139:$BG$238,COLUMN(CB25),ROW(CB25))="x",'Capacity Backing (Hide)2'!CC$145,0)</f>
        <v>0</v>
      </c>
      <c r="CD173" cm="1">
        <f t="array" ref="CD173">IF(INDEX('Capacity Summary'!$H$139:$BG$238,COLUMN(CC25),ROW(CC25))="x",'Capacity Backing (Hide)2'!CD$145,0)</f>
        <v>0</v>
      </c>
      <c r="CE173" cm="1">
        <f t="array" ref="CE173">IF(INDEX('Capacity Summary'!$H$139:$BG$238,COLUMN(CD25),ROW(CD25))="x",'Capacity Backing (Hide)2'!CE$145,0)</f>
        <v>0</v>
      </c>
      <c r="CF173" cm="1">
        <f t="array" ref="CF173">IF(INDEX('Capacity Summary'!$H$139:$BG$238,COLUMN(CE25),ROW(CE25))="x",'Capacity Backing (Hide)2'!CF$145,0)</f>
        <v>0</v>
      </c>
      <c r="CG173" cm="1">
        <f t="array" ref="CG173">IF(INDEX('Capacity Summary'!$H$139:$BG$238,COLUMN(CF25),ROW(CF25))="x",'Capacity Backing (Hide)2'!CG$145,0)</f>
        <v>0</v>
      </c>
      <c r="CH173" cm="1">
        <f t="array" ref="CH173">IF(INDEX('Capacity Summary'!$H$139:$BG$238,COLUMN(CG25),ROW(CG25))="x",'Capacity Backing (Hide)2'!CH$145,0)</f>
        <v>0</v>
      </c>
      <c r="CI173" cm="1">
        <f t="array" ref="CI173">IF(INDEX('Capacity Summary'!$H$139:$BG$238,COLUMN(CH25),ROW(CH25))="x",'Capacity Backing (Hide)2'!CI$145,0)</f>
        <v>0</v>
      </c>
      <c r="CJ173" cm="1">
        <f t="array" ref="CJ173">IF(INDEX('Capacity Summary'!$H$139:$BG$238,COLUMN(CI25),ROW(CI25))="x",'Capacity Backing (Hide)2'!CJ$145,0)</f>
        <v>0</v>
      </c>
      <c r="CK173" cm="1">
        <f t="array" ref="CK173">IF(INDEX('Capacity Summary'!$H$139:$BG$238,COLUMN(CJ25),ROW(CJ25))="x",'Capacity Backing (Hide)2'!CK$145,0)</f>
        <v>0</v>
      </c>
      <c r="CL173" cm="1">
        <f t="array" ref="CL173">IF(INDEX('Capacity Summary'!$H$139:$BG$238,COLUMN(CK25),ROW(CK25))="x",'Capacity Backing (Hide)2'!CL$145,0)</f>
        <v>0</v>
      </c>
      <c r="CM173" cm="1">
        <f t="array" ref="CM173">IF(INDEX('Capacity Summary'!$H$139:$BG$238,COLUMN(CL25),ROW(CL25))="x",'Capacity Backing (Hide)2'!CM$145,0)</f>
        <v>0</v>
      </c>
      <c r="CN173" cm="1">
        <f t="array" ref="CN173">IF(INDEX('Capacity Summary'!$H$139:$BG$238,COLUMN(CM25),ROW(CM25))="x",'Capacity Backing (Hide)2'!CN$145,0)</f>
        <v>0</v>
      </c>
      <c r="CO173" cm="1">
        <f t="array" ref="CO173">IF(INDEX('Capacity Summary'!$H$139:$BG$238,COLUMN(CN25),ROW(CN25))="x",'Capacity Backing (Hide)2'!CO$145,0)</f>
        <v>0</v>
      </c>
      <c r="CP173" cm="1">
        <f t="array" ref="CP173">IF(INDEX('Capacity Summary'!$H$139:$BG$238,COLUMN(CO25),ROW(CO25))="x",'Capacity Backing (Hide)2'!CP$145,0)</f>
        <v>0</v>
      </c>
      <c r="CQ173" cm="1">
        <f t="array" ref="CQ173">IF(INDEX('Capacity Summary'!$H$139:$BG$238,COLUMN(CP25),ROW(CP25))="x",'Capacity Backing (Hide)2'!CQ$145,0)</f>
        <v>0</v>
      </c>
      <c r="CR173" cm="1">
        <f t="array" ref="CR173">IF(INDEX('Capacity Summary'!$H$139:$BG$238,COLUMN(CQ25),ROW(CQ25))="x",'Capacity Backing (Hide)2'!CR$145,0)</f>
        <v>0</v>
      </c>
      <c r="CS173" cm="1">
        <f t="array" ref="CS173">IF(INDEX('Capacity Summary'!$H$139:$BG$238,COLUMN(CR25),ROW(CR25))="x",'Capacity Backing (Hide)2'!CS$145,0)</f>
        <v>0</v>
      </c>
      <c r="CT173" cm="1">
        <f t="array" ref="CT173">IF(INDEX('Capacity Summary'!$H$139:$BG$238,COLUMN(CS25),ROW(CS25))="x",'Capacity Backing (Hide)2'!CT$145,0)</f>
        <v>0</v>
      </c>
      <c r="CU173" cm="1">
        <f t="array" ref="CU173">IF(INDEX('Capacity Summary'!$H$139:$BG$238,COLUMN(CT25),ROW(CT25))="x",'Capacity Backing (Hide)2'!CU$145,0)</f>
        <v>0</v>
      </c>
      <c r="CV173" cm="1">
        <f t="array" ref="CV173">IF(INDEX('Capacity Summary'!$H$139:$BG$238,COLUMN(CU25),ROW(CU25))="x",'Capacity Backing (Hide)2'!CV$145,0)</f>
        <v>0</v>
      </c>
      <c r="CW173" cm="1">
        <f t="array" ref="CW173">IF(INDEX('Capacity Summary'!$H$139:$BG$238,COLUMN(CV25),ROW(CV25))="x",'Capacity Backing (Hide)2'!CW$145,0)</f>
        <v>0</v>
      </c>
    </row>
    <row r="174" spans="1:101" x14ac:dyDescent="0.25">
      <c r="A174" s="2">
        <f ca="1">'Required Capacity (Hide)'!E30</f>
        <v>44403</v>
      </c>
      <c r="B174" cm="1">
        <f t="array" ref="B174">IF(INDEX('Capacity Summary'!$H$139:$BG$238,COLUMN(A26),ROW(A26))="x",'Capacity Backing (Hide)2'!B$145,0)</f>
        <v>0</v>
      </c>
      <c r="C174" cm="1">
        <f t="array" ref="C174">IF(INDEX('Capacity Summary'!$H$139:$BG$238,COLUMN(B26),ROW(B26))="x",'Capacity Backing (Hide)2'!C$145,0)</f>
        <v>0</v>
      </c>
      <c r="D174" cm="1">
        <f t="array" ref="D174">IF(INDEX('Capacity Summary'!$H$139:$BG$238,COLUMN(C26),ROW(C26))="x",'Capacity Backing (Hide)2'!D$145,0)</f>
        <v>0</v>
      </c>
      <c r="E174" cm="1">
        <f t="array" ref="E174">IF(INDEX('Capacity Summary'!$H$139:$BG$238,COLUMN(D26),ROW(D26))="x",'Capacity Backing (Hide)2'!E$145,0)</f>
        <v>0</v>
      </c>
      <c r="F174" cm="1">
        <f t="array" ref="F174">IF(INDEX('Capacity Summary'!$H$139:$BG$238,COLUMN(E26),ROW(E26))="x",'Capacity Backing (Hide)2'!F$145,0)</f>
        <v>0</v>
      </c>
      <c r="G174" cm="1">
        <f t="array" ref="G174">IF(INDEX('Capacity Summary'!$H$139:$BG$238,COLUMN(F26),ROW(F26))="x",'Capacity Backing (Hide)2'!G$145,0)</f>
        <v>0</v>
      </c>
      <c r="H174" cm="1">
        <f t="array" ref="H174">IF(INDEX('Capacity Summary'!$H$139:$BG$238,COLUMN(G26),ROW(G26))="x",'Capacity Backing (Hide)2'!H$145,0)</f>
        <v>0</v>
      </c>
      <c r="I174" cm="1">
        <f t="array" ref="I174">IF(INDEX('Capacity Summary'!$H$139:$BG$238,COLUMN(H26),ROW(H26))="x",'Capacity Backing (Hide)2'!I$145,0)</f>
        <v>0</v>
      </c>
      <c r="J174" cm="1">
        <f t="array" ref="J174">IF(INDEX('Capacity Summary'!$H$139:$BG$238,COLUMN(I26),ROW(I26))="x",'Capacity Backing (Hide)2'!J$145,0)</f>
        <v>0</v>
      </c>
      <c r="K174" cm="1">
        <f t="array" ref="K174">IF(INDEX('Capacity Summary'!$H$139:$BG$238,COLUMN(J26),ROW(J26))="x",'Capacity Backing (Hide)2'!K$145,0)</f>
        <v>0</v>
      </c>
      <c r="L174" cm="1">
        <f t="array" ref="L174">IF(INDEX('Capacity Summary'!$H$139:$BG$238,COLUMN(K26),ROW(K26))="x",'Capacity Backing (Hide)2'!L$145,0)</f>
        <v>0</v>
      </c>
      <c r="M174" cm="1">
        <f t="array" ref="M174">IF(INDEX('Capacity Summary'!$H$139:$BG$238,COLUMN(L26),ROW(L26))="x",'Capacity Backing (Hide)2'!M$145,0)</f>
        <v>0</v>
      </c>
      <c r="N174" cm="1">
        <f t="array" ref="N174">IF(INDEX('Capacity Summary'!$H$139:$BG$238,COLUMN(M26),ROW(M26))="x",'Capacity Backing (Hide)2'!N$145,0)</f>
        <v>0</v>
      </c>
      <c r="O174" cm="1">
        <f t="array" ref="O174">IF(INDEX('Capacity Summary'!$H$139:$BG$238,COLUMN(N26),ROW(N26))="x",'Capacity Backing (Hide)2'!O$145,0)</f>
        <v>0</v>
      </c>
      <c r="P174" cm="1">
        <f t="array" ref="P174">IF(INDEX('Capacity Summary'!$H$139:$BG$238,COLUMN(O26),ROW(O26))="x",'Capacity Backing (Hide)2'!P$145,0)</f>
        <v>0</v>
      </c>
      <c r="Q174" cm="1">
        <f t="array" ref="Q174">IF(INDEX('Capacity Summary'!$H$139:$BG$238,COLUMN(P26),ROW(P26))="x",'Capacity Backing (Hide)2'!Q$145,0)</f>
        <v>0</v>
      </c>
      <c r="R174" cm="1">
        <f t="array" ref="R174">IF(INDEX('Capacity Summary'!$H$139:$BG$238,COLUMN(Q26),ROW(Q26))="x",'Capacity Backing (Hide)2'!R$145,0)</f>
        <v>0</v>
      </c>
      <c r="S174" cm="1">
        <f t="array" ref="S174">IF(INDEX('Capacity Summary'!$H$139:$BG$238,COLUMN(R26),ROW(R26))="x",'Capacity Backing (Hide)2'!S$145,0)</f>
        <v>0</v>
      </c>
      <c r="T174" cm="1">
        <f t="array" ref="T174">IF(INDEX('Capacity Summary'!$H$139:$BG$238,COLUMN(S26),ROW(S26))="x",'Capacity Backing (Hide)2'!T$145,0)</f>
        <v>0</v>
      </c>
      <c r="U174" cm="1">
        <f t="array" ref="U174">IF(INDEX('Capacity Summary'!$H$139:$BG$238,COLUMN(T26),ROW(T26))="x",'Capacity Backing (Hide)2'!U$145,0)</f>
        <v>0</v>
      </c>
      <c r="V174" cm="1">
        <f t="array" ref="V174">IF(INDEX('Capacity Summary'!$H$139:$BG$238,COLUMN(U26),ROW(U26))="x",'Capacity Backing (Hide)2'!V$145,0)</f>
        <v>0</v>
      </c>
      <c r="W174" cm="1">
        <f t="array" ref="W174">IF(INDEX('Capacity Summary'!$H$139:$BG$238,COLUMN(V26),ROW(V26))="x",'Capacity Backing (Hide)2'!W$145,0)</f>
        <v>0</v>
      </c>
      <c r="X174" cm="1">
        <f t="array" ref="X174">IF(INDEX('Capacity Summary'!$H$139:$BG$238,COLUMN(W26),ROW(W26))="x",'Capacity Backing (Hide)2'!X$145,0)</f>
        <v>0</v>
      </c>
      <c r="Y174" cm="1">
        <f t="array" ref="Y174">IF(INDEX('Capacity Summary'!$H$139:$BG$238,COLUMN(X26),ROW(X26))="x",'Capacity Backing (Hide)2'!Y$145,0)</f>
        <v>0</v>
      </c>
      <c r="Z174" cm="1">
        <f t="array" ref="Z174">IF(INDEX('Capacity Summary'!$H$139:$BG$238,COLUMN(Y26),ROW(Y26))="x",'Capacity Backing (Hide)2'!Z$145,0)</f>
        <v>0</v>
      </c>
      <c r="AA174" cm="1">
        <f t="array" ref="AA174">IF(INDEX('Capacity Summary'!$H$139:$BG$238,COLUMN(Z26),ROW(Z26))="x",'Capacity Backing (Hide)2'!AA$145,0)</f>
        <v>0</v>
      </c>
      <c r="AB174" cm="1">
        <f t="array" ref="AB174">IF(INDEX('Capacity Summary'!$H$139:$BG$238,COLUMN(AA26),ROW(AA26))="x",'Capacity Backing (Hide)2'!AB$145,0)</f>
        <v>0</v>
      </c>
      <c r="AC174" cm="1">
        <f t="array" ref="AC174">IF(INDEX('Capacity Summary'!$H$139:$BG$238,COLUMN(AB26),ROW(AB26))="x",'Capacity Backing (Hide)2'!AC$145,0)</f>
        <v>0</v>
      </c>
      <c r="AD174" cm="1">
        <f t="array" ref="AD174">IF(INDEX('Capacity Summary'!$H$139:$BG$238,COLUMN(AC26),ROW(AC26))="x",'Capacity Backing (Hide)2'!AD$145,0)</f>
        <v>0</v>
      </c>
      <c r="AE174" cm="1">
        <f t="array" ref="AE174">IF(INDEX('Capacity Summary'!$H$139:$BG$238,COLUMN(AD26),ROW(AD26))="x",'Capacity Backing (Hide)2'!AE$145,0)</f>
        <v>0</v>
      </c>
      <c r="AF174" cm="1">
        <f t="array" ref="AF174">IF(INDEX('Capacity Summary'!$H$139:$BG$238,COLUMN(AE26),ROW(AE26))="x",'Capacity Backing (Hide)2'!AF$145,0)</f>
        <v>0</v>
      </c>
      <c r="AG174" cm="1">
        <f t="array" ref="AG174">IF(INDEX('Capacity Summary'!$H$139:$BG$238,COLUMN(AF26),ROW(AF26))="x",'Capacity Backing (Hide)2'!AG$145,0)</f>
        <v>0</v>
      </c>
      <c r="AH174" cm="1">
        <f t="array" ref="AH174">IF(INDEX('Capacity Summary'!$H$139:$BG$238,COLUMN(AG26),ROW(AG26))="x",'Capacity Backing (Hide)2'!AH$145,0)</f>
        <v>0</v>
      </c>
      <c r="AI174" cm="1">
        <f t="array" ref="AI174">IF(INDEX('Capacity Summary'!$H$139:$BG$238,COLUMN(AH26),ROW(AH26))="x",'Capacity Backing (Hide)2'!AI$145,0)</f>
        <v>0</v>
      </c>
      <c r="AJ174" cm="1">
        <f t="array" ref="AJ174">IF(INDEX('Capacity Summary'!$H$139:$BG$238,COLUMN(AI26),ROW(AI26))="x",'Capacity Backing (Hide)2'!AJ$145,0)</f>
        <v>0</v>
      </c>
      <c r="AK174" cm="1">
        <f t="array" ref="AK174">IF(INDEX('Capacity Summary'!$H$139:$BG$238,COLUMN(AJ26),ROW(AJ26))="x",'Capacity Backing (Hide)2'!AK$145,0)</f>
        <v>0</v>
      </c>
      <c r="AL174" cm="1">
        <f t="array" ref="AL174">IF(INDEX('Capacity Summary'!$H$139:$BG$238,COLUMN(AK26),ROW(AK26))="x",'Capacity Backing (Hide)2'!AL$145,0)</f>
        <v>0</v>
      </c>
      <c r="AM174" cm="1">
        <f t="array" ref="AM174">IF(INDEX('Capacity Summary'!$H$139:$BG$238,COLUMN(AL26),ROW(AL26))="x",'Capacity Backing (Hide)2'!AM$145,0)</f>
        <v>0</v>
      </c>
      <c r="AN174" cm="1">
        <f t="array" ref="AN174">IF(INDEX('Capacity Summary'!$H$139:$BG$238,COLUMN(AM26),ROW(AM26))="x",'Capacity Backing (Hide)2'!AN$145,0)</f>
        <v>0</v>
      </c>
      <c r="AO174" cm="1">
        <f t="array" ref="AO174">IF(INDEX('Capacity Summary'!$H$139:$BG$238,COLUMN(AN26),ROW(AN26))="x",'Capacity Backing (Hide)2'!AO$145,0)</f>
        <v>0</v>
      </c>
      <c r="AP174" cm="1">
        <f t="array" ref="AP174">IF(INDEX('Capacity Summary'!$H$139:$BG$238,COLUMN(AO26),ROW(AO26))="x",'Capacity Backing (Hide)2'!AP$145,0)</f>
        <v>0</v>
      </c>
      <c r="AQ174" cm="1">
        <f t="array" ref="AQ174">IF(INDEX('Capacity Summary'!$H$139:$BG$238,COLUMN(AP26),ROW(AP26))="x",'Capacity Backing (Hide)2'!AQ$145,0)</f>
        <v>0</v>
      </c>
      <c r="AR174" cm="1">
        <f t="array" ref="AR174">IF(INDEX('Capacity Summary'!$H$139:$BG$238,COLUMN(AQ26),ROW(AQ26))="x",'Capacity Backing (Hide)2'!AR$145,0)</f>
        <v>0</v>
      </c>
      <c r="AS174" cm="1">
        <f t="array" ref="AS174">IF(INDEX('Capacity Summary'!$H$139:$BG$238,COLUMN(AR26),ROW(AR26))="x",'Capacity Backing (Hide)2'!AS$145,0)</f>
        <v>0</v>
      </c>
      <c r="AT174" cm="1">
        <f t="array" ref="AT174">IF(INDEX('Capacity Summary'!$H$139:$BG$238,COLUMN(AS26),ROW(AS26))="x",'Capacity Backing (Hide)2'!AT$145,0)</f>
        <v>0</v>
      </c>
      <c r="AU174" cm="1">
        <f t="array" ref="AU174">IF(INDEX('Capacity Summary'!$H$139:$BG$238,COLUMN(AT26),ROW(AT26))="x",'Capacity Backing (Hide)2'!AU$145,0)</f>
        <v>0</v>
      </c>
      <c r="AV174" cm="1">
        <f t="array" ref="AV174">IF(INDEX('Capacity Summary'!$H$139:$BG$238,COLUMN(AU26),ROW(AU26))="x",'Capacity Backing (Hide)2'!AV$145,0)</f>
        <v>0</v>
      </c>
      <c r="AW174" cm="1">
        <f t="array" ref="AW174">IF(INDEX('Capacity Summary'!$H$139:$BG$238,COLUMN(AV26),ROW(AV26))="x",'Capacity Backing (Hide)2'!AW$145,0)</f>
        <v>0</v>
      </c>
      <c r="AX174" cm="1">
        <f t="array" ref="AX174">IF(INDEX('Capacity Summary'!$H$139:$BG$238,COLUMN(AW26),ROW(AW26))="x",'Capacity Backing (Hide)2'!AX$145,0)</f>
        <v>0</v>
      </c>
      <c r="AY174" cm="1">
        <f t="array" ref="AY174">IF(INDEX('Capacity Summary'!$H$139:$BG$238,COLUMN(AX26),ROW(AX26))="x",'Capacity Backing (Hide)2'!AY$145,0)</f>
        <v>0</v>
      </c>
      <c r="AZ174" cm="1">
        <f t="array" ref="AZ174">IF(INDEX('Capacity Summary'!$H$139:$BG$238,COLUMN(AY26),ROW(AY26))="x",'Capacity Backing (Hide)2'!AZ$145,0)</f>
        <v>0</v>
      </c>
      <c r="BA174" cm="1">
        <f t="array" ref="BA174">IF(INDEX('Capacity Summary'!$H$139:$BG$238,COLUMN(AZ26),ROW(AZ26))="x",'Capacity Backing (Hide)2'!BA$145,0)</f>
        <v>0</v>
      </c>
      <c r="BB174" cm="1">
        <f t="array" ref="BB174">IF(INDEX('Capacity Summary'!$H$139:$BG$238,COLUMN(BA26),ROW(BA26))="x",'Capacity Backing (Hide)2'!BB$145,0)</f>
        <v>0</v>
      </c>
      <c r="BC174" cm="1">
        <f t="array" ref="BC174">IF(INDEX('Capacity Summary'!$H$139:$BG$238,COLUMN(BB26),ROW(BB26))="x",'Capacity Backing (Hide)2'!BC$145,0)</f>
        <v>0</v>
      </c>
      <c r="BD174" cm="1">
        <f t="array" ref="BD174">IF(INDEX('Capacity Summary'!$H$139:$BG$238,COLUMN(BC26),ROW(BC26))="x",'Capacity Backing (Hide)2'!BD$145,0)</f>
        <v>0</v>
      </c>
      <c r="BE174" cm="1">
        <f t="array" ref="BE174">IF(INDEX('Capacity Summary'!$H$139:$BG$238,COLUMN(BD26),ROW(BD26))="x",'Capacity Backing (Hide)2'!BE$145,0)</f>
        <v>0</v>
      </c>
      <c r="BF174" cm="1">
        <f t="array" ref="BF174">IF(INDEX('Capacity Summary'!$H$139:$BG$238,COLUMN(BE26),ROW(BE26))="x",'Capacity Backing (Hide)2'!BF$145,0)</f>
        <v>0</v>
      </c>
      <c r="BG174" cm="1">
        <f t="array" ref="BG174">IF(INDEX('Capacity Summary'!$H$139:$BG$238,COLUMN(BF26),ROW(BF26))="x",'Capacity Backing (Hide)2'!BG$145,0)</f>
        <v>0</v>
      </c>
      <c r="BH174" cm="1">
        <f t="array" ref="BH174">IF(INDEX('Capacity Summary'!$H$139:$BG$238,COLUMN(BG26),ROW(BG26))="x",'Capacity Backing (Hide)2'!BH$145,0)</f>
        <v>0</v>
      </c>
      <c r="BI174" cm="1">
        <f t="array" ref="BI174">IF(INDEX('Capacity Summary'!$H$139:$BG$238,COLUMN(BH26),ROW(BH26))="x",'Capacity Backing (Hide)2'!BI$145,0)</f>
        <v>0</v>
      </c>
      <c r="BJ174" cm="1">
        <f t="array" ref="BJ174">IF(INDEX('Capacity Summary'!$H$139:$BG$238,COLUMN(BI26),ROW(BI26))="x",'Capacity Backing (Hide)2'!BJ$145,0)</f>
        <v>0</v>
      </c>
      <c r="BK174" cm="1">
        <f t="array" ref="BK174">IF(INDEX('Capacity Summary'!$H$139:$BG$238,COLUMN(BJ26),ROW(BJ26))="x",'Capacity Backing (Hide)2'!BK$145,0)</f>
        <v>0</v>
      </c>
      <c r="BL174" cm="1">
        <f t="array" ref="BL174">IF(INDEX('Capacity Summary'!$H$139:$BG$238,COLUMN(BK26),ROW(BK26))="x",'Capacity Backing (Hide)2'!BL$145,0)</f>
        <v>0</v>
      </c>
      <c r="BM174" cm="1">
        <f t="array" ref="BM174">IF(INDEX('Capacity Summary'!$H$139:$BG$238,COLUMN(BL26),ROW(BL26))="x",'Capacity Backing (Hide)2'!BM$145,0)</f>
        <v>0</v>
      </c>
      <c r="BN174" cm="1">
        <f t="array" ref="BN174">IF(INDEX('Capacity Summary'!$H$139:$BG$238,COLUMN(BM26),ROW(BM26))="x",'Capacity Backing (Hide)2'!BN$145,0)</f>
        <v>0</v>
      </c>
      <c r="BO174" cm="1">
        <f t="array" ref="BO174">IF(INDEX('Capacity Summary'!$H$139:$BG$238,COLUMN(BN26),ROW(BN26))="x",'Capacity Backing (Hide)2'!BO$145,0)</f>
        <v>0</v>
      </c>
      <c r="BP174" cm="1">
        <f t="array" ref="BP174">IF(INDEX('Capacity Summary'!$H$139:$BG$238,COLUMN(BO26),ROW(BO26))="x",'Capacity Backing (Hide)2'!BP$145,0)</f>
        <v>0</v>
      </c>
      <c r="BQ174" cm="1">
        <f t="array" ref="BQ174">IF(INDEX('Capacity Summary'!$H$139:$BG$238,COLUMN(BP26),ROW(BP26))="x",'Capacity Backing (Hide)2'!BQ$145,0)</f>
        <v>0</v>
      </c>
      <c r="BR174" cm="1">
        <f t="array" ref="BR174">IF(INDEX('Capacity Summary'!$H$139:$BG$238,COLUMN(BQ26),ROW(BQ26))="x",'Capacity Backing (Hide)2'!BR$145,0)</f>
        <v>0</v>
      </c>
      <c r="BS174" cm="1">
        <f t="array" ref="BS174">IF(INDEX('Capacity Summary'!$H$139:$BG$238,COLUMN(BR26),ROW(BR26))="x",'Capacity Backing (Hide)2'!BS$145,0)</f>
        <v>0</v>
      </c>
      <c r="BT174" cm="1">
        <f t="array" ref="BT174">IF(INDEX('Capacity Summary'!$H$139:$BG$238,COLUMN(BS26),ROW(BS26))="x",'Capacity Backing (Hide)2'!BT$145,0)</f>
        <v>0</v>
      </c>
      <c r="BU174" cm="1">
        <f t="array" ref="BU174">IF(INDEX('Capacity Summary'!$H$139:$BG$238,COLUMN(BT26),ROW(BT26))="x",'Capacity Backing (Hide)2'!BU$145,0)</f>
        <v>0</v>
      </c>
      <c r="BV174" cm="1">
        <f t="array" ref="BV174">IF(INDEX('Capacity Summary'!$H$139:$BG$238,COLUMN(BU26),ROW(BU26))="x",'Capacity Backing (Hide)2'!BV$145,0)</f>
        <v>0</v>
      </c>
      <c r="BW174" cm="1">
        <f t="array" ref="BW174">IF(INDEX('Capacity Summary'!$H$139:$BG$238,COLUMN(BV26),ROW(BV26))="x",'Capacity Backing (Hide)2'!BW$145,0)</f>
        <v>0</v>
      </c>
      <c r="BX174" cm="1">
        <f t="array" ref="BX174">IF(INDEX('Capacity Summary'!$H$139:$BG$238,COLUMN(BW26),ROW(BW26))="x",'Capacity Backing (Hide)2'!BX$145,0)</f>
        <v>0</v>
      </c>
      <c r="BY174" cm="1">
        <f t="array" ref="BY174">IF(INDEX('Capacity Summary'!$H$139:$BG$238,COLUMN(BX26),ROW(BX26))="x",'Capacity Backing (Hide)2'!BY$145,0)</f>
        <v>0</v>
      </c>
      <c r="BZ174" cm="1">
        <f t="array" ref="BZ174">IF(INDEX('Capacity Summary'!$H$139:$BG$238,COLUMN(BY26),ROW(BY26))="x",'Capacity Backing (Hide)2'!BZ$145,0)</f>
        <v>0</v>
      </c>
      <c r="CA174" cm="1">
        <f t="array" ref="CA174">IF(INDEX('Capacity Summary'!$H$139:$BG$238,COLUMN(BZ26),ROW(BZ26))="x",'Capacity Backing (Hide)2'!CA$145,0)</f>
        <v>0</v>
      </c>
      <c r="CB174" cm="1">
        <f t="array" ref="CB174">IF(INDEX('Capacity Summary'!$H$139:$BG$238,COLUMN(CA26),ROW(CA26))="x",'Capacity Backing (Hide)2'!CB$145,0)</f>
        <v>0</v>
      </c>
      <c r="CC174" cm="1">
        <f t="array" ref="CC174">IF(INDEX('Capacity Summary'!$H$139:$BG$238,COLUMN(CB26),ROW(CB26))="x",'Capacity Backing (Hide)2'!CC$145,0)</f>
        <v>0</v>
      </c>
      <c r="CD174" cm="1">
        <f t="array" ref="CD174">IF(INDEX('Capacity Summary'!$H$139:$BG$238,COLUMN(CC26),ROW(CC26))="x",'Capacity Backing (Hide)2'!CD$145,0)</f>
        <v>0</v>
      </c>
      <c r="CE174" cm="1">
        <f t="array" ref="CE174">IF(INDEX('Capacity Summary'!$H$139:$BG$238,COLUMN(CD26),ROW(CD26))="x",'Capacity Backing (Hide)2'!CE$145,0)</f>
        <v>0</v>
      </c>
      <c r="CF174" cm="1">
        <f t="array" ref="CF174">IF(INDEX('Capacity Summary'!$H$139:$BG$238,COLUMN(CE26),ROW(CE26))="x",'Capacity Backing (Hide)2'!CF$145,0)</f>
        <v>0</v>
      </c>
      <c r="CG174" cm="1">
        <f t="array" ref="CG174">IF(INDEX('Capacity Summary'!$H$139:$BG$238,COLUMN(CF26),ROW(CF26))="x",'Capacity Backing (Hide)2'!CG$145,0)</f>
        <v>0</v>
      </c>
      <c r="CH174" cm="1">
        <f t="array" ref="CH174">IF(INDEX('Capacity Summary'!$H$139:$BG$238,COLUMN(CG26),ROW(CG26))="x",'Capacity Backing (Hide)2'!CH$145,0)</f>
        <v>0</v>
      </c>
      <c r="CI174" cm="1">
        <f t="array" ref="CI174">IF(INDEX('Capacity Summary'!$H$139:$BG$238,COLUMN(CH26),ROW(CH26))="x",'Capacity Backing (Hide)2'!CI$145,0)</f>
        <v>0</v>
      </c>
      <c r="CJ174" cm="1">
        <f t="array" ref="CJ174">IF(INDEX('Capacity Summary'!$H$139:$BG$238,COLUMN(CI26),ROW(CI26))="x",'Capacity Backing (Hide)2'!CJ$145,0)</f>
        <v>0</v>
      </c>
      <c r="CK174" cm="1">
        <f t="array" ref="CK174">IF(INDEX('Capacity Summary'!$H$139:$BG$238,COLUMN(CJ26),ROW(CJ26))="x",'Capacity Backing (Hide)2'!CK$145,0)</f>
        <v>0</v>
      </c>
      <c r="CL174" cm="1">
        <f t="array" ref="CL174">IF(INDEX('Capacity Summary'!$H$139:$BG$238,COLUMN(CK26),ROW(CK26))="x",'Capacity Backing (Hide)2'!CL$145,0)</f>
        <v>0</v>
      </c>
      <c r="CM174" cm="1">
        <f t="array" ref="CM174">IF(INDEX('Capacity Summary'!$H$139:$BG$238,COLUMN(CL26),ROW(CL26))="x",'Capacity Backing (Hide)2'!CM$145,0)</f>
        <v>0</v>
      </c>
      <c r="CN174" cm="1">
        <f t="array" ref="CN174">IF(INDEX('Capacity Summary'!$H$139:$BG$238,COLUMN(CM26),ROW(CM26))="x",'Capacity Backing (Hide)2'!CN$145,0)</f>
        <v>0</v>
      </c>
      <c r="CO174" cm="1">
        <f t="array" ref="CO174">IF(INDEX('Capacity Summary'!$H$139:$BG$238,COLUMN(CN26),ROW(CN26))="x",'Capacity Backing (Hide)2'!CO$145,0)</f>
        <v>0</v>
      </c>
      <c r="CP174" cm="1">
        <f t="array" ref="CP174">IF(INDEX('Capacity Summary'!$H$139:$BG$238,COLUMN(CO26),ROW(CO26))="x",'Capacity Backing (Hide)2'!CP$145,0)</f>
        <v>0</v>
      </c>
      <c r="CQ174" cm="1">
        <f t="array" ref="CQ174">IF(INDEX('Capacity Summary'!$H$139:$BG$238,COLUMN(CP26),ROW(CP26))="x",'Capacity Backing (Hide)2'!CQ$145,0)</f>
        <v>0</v>
      </c>
      <c r="CR174" cm="1">
        <f t="array" ref="CR174">IF(INDEX('Capacity Summary'!$H$139:$BG$238,COLUMN(CQ26),ROW(CQ26))="x",'Capacity Backing (Hide)2'!CR$145,0)</f>
        <v>0</v>
      </c>
      <c r="CS174" cm="1">
        <f t="array" ref="CS174">IF(INDEX('Capacity Summary'!$H$139:$BG$238,COLUMN(CR26),ROW(CR26))="x",'Capacity Backing (Hide)2'!CS$145,0)</f>
        <v>0</v>
      </c>
      <c r="CT174" cm="1">
        <f t="array" ref="CT174">IF(INDEX('Capacity Summary'!$H$139:$BG$238,COLUMN(CS26),ROW(CS26))="x",'Capacity Backing (Hide)2'!CT$145,0)</f>
        <v>0</v>
      </c>
      <c r="CU174" cm="1">
        <f t="array" ref="CU174">IF(INDEX('Capacity Summary'!$H$139:$BG$238,COLUMN(CT26),ROW(CT26))="x",'Capacity Backing (Hide)2'!CU$145,0)</f>
        <v>0</v>
      </c>
      <c r="CV174" cm="1">
        <f t="array" ref="CV174">IF(INDEX('Capacity Summary'!$H$139:$BG$238,COLUMN(CU26),ROW(CU26))="x",'Capacity Backing (Hide)2'!CV$145,0)</f>
        <v>0</v>
      </c>
      <c r="CW174" cm="1">
        <f t="array" ref="CW174">IF(INDEX('Capacity Summary'!$H$139:$BG$238,COLUMN(CV26),ROW(CV26))="x",'Capacity Backing (Hide)2'!CW$145,0)</f>
        <v>0</v>
      </c>
    </row>
    <row r="175" spans="1:101" x14ac:dyDescent="0.25">
      <c r="A175" s="2">
        <f ca="1">'Required Capacity (Hide)'!E31</f>
        <v>44410</v>
      </c>
      <c r="B175" cm="1">
        <f t="array" ref="B175">IF(INDEX('Capacity Summary'!$H$139:$BG$238,COLUMN(A27),ROW(A27))="x",'Capacity Backing (Hide)2'!B$145,0)</f>
        <v>0</v>
      </c>
      <c r="C175" cm="1">
        <f t="array" ref="C175">IF(INDEX('Capacity Summary'!$H$139:$BG$238,COLUMN(B27),ROW(B27))="x",'Capacity Backing (Hide)2'!C$145,0)</f>
        <v>0</v>
      </c>
      <c r="D175" cm="1">
        <f t="array" ref="D175">IF(INDEX('Capacity Summary'!$H$139:$BG$238,COLUMN(C27),ROW(C27))="x",'Capacity Backing (Hide)2'!D$145,0)</f>
        <v>0</v>
      </c>
      <c r="E175" cm="1">
        <f t="array" ref="E175">IF(INDEX('Capacity Summary'!$H$139:$BG$238,COLUMN(D27),ROW(D27))="x",'Capacity Backing (Hide)2'!E$145,0)</f>
        <v>0</v>
      </c>
      <c r="F175" cm="1">
        <f t="array" ref="F175">IF(INDEX('Capacity Summary'!$H$139:$BG$238,COLUMN(E27),ROW(E27))="x",'Capacity Backing (Hide)2'!F$145,0)</f>
        <v>0</v>
      </c>
      <c r="G175" cm="1">
        <f t="array" ref="G175">IF(INDEX('Capacity Summary'!$H$139:$BG$238,COLUMN(F27),ROW(F27))="x",'Capacity Backing (Hide)2'!G$145,0)</f>
        <v>0</v>
      </c>
      <c r="H175" cm="1">
        <f t="array" ref="H175">IF(INDEX('Capacity Summary'!$H$139:$BG$238,COLUMN(G27),ROW(G27))="x",'Capacity Backing (Hide)2'!H$145,0)</f>
        <v>0</v>
      </c>
      <c r="I175" cm="1">
        <f t="array" ref="I175">IF(INDEX('Capacity Summary'!$H$139:$BG$238,COLUMN(H27),ROW(H27))="x",'Capacity Backing (Hide)2'!I$145,0)</f>
        <v>0</v>
      </c>
      <c r="J175" cm="1">
        <f t="array" ref="J175">IF(INDEX('Capacity Summary'!$H$139:$BG$238,COLUMN(I27),ROW(I27))="x",'Capacity Backing (Hide)2'!J$145,0)</f>
        <v>0</v>
      </c>
      <c r="K175" cm="1">
        <f t="array" ref="K175">IF(INDEX('Capacity Summary'!$H$139:$BG$238,COLUMN(J27),ROW(J27))="x",'Capacity Backing (Hide)2'!K$145,0)</f>
        <v>0</v>
      </c>
      <c r="L175" cm="1">
        <f t="array" ref="L175">IF(INDEX('Capacity Summary'!$H$139:$BG$238,COLUMN(K27),ROW(K27))="x",'Capacity Backing (Hide)2'!L$145,0)</f>
        <v>0</v>
      </c>
      <c r="M175" cm="1">
        <f t="array" ref="M175">IF(INDEX('Capacity Summary'!$H$139:$BG$238,COLUMN(L27),ROW(L27))="x",'Capacity Backing (Hide)2'!M$145,0)</f>
        <v>0</v>
      </c>
      <c r="N175" cm="1">
        <f t="array" ref="N175">IF(INDEX('Capacity Summary'!$H$139:$BG$238,COLUMN(M27),ROW(M27))="x",'Capacity Backing (Hide)2'!N$145,0)</f>
        <v>0</v>
      </c>
      <c r="O175" cm="1">
        <f t="array" ref="O175">IF(INDEX('Capacity Summary'!$H$139:$BG$238,COLUMN(N27),ROW(N27))="x",'Capacity Backing (Hide)2'!O$145,0)</f>
        <v>0</v>
      </c>
      <c r="P175" cm="1">
        <f t="array" ref="P175">IF(INDEX('Capacity Summary'!$H$139:$BG$238,COLUMN(O27),ROW(O27))="x",'Capacity Backing (Hide)2'!P$145,0)</f>
        <v>0</v>
      </c>
      <c r="Q175" cm="1">
        <f t="array" ref="Q175">IF(INDEX('Capacity Summary'!$H$139:$BG$238,COLUMN(P27),ROW(P27))="x",'Capacity Backing (Hide)2'!Q$145,0)</f>
        <v>0</v>
      </c>
      <c r="R175" cm="1">
        <f t="array" ref="R175">IF(INDEX('Capacity Summary'!$H$139:$BG$238,COLUMN(Q27),ROW(Q27))="x",'Capacity Backing (Hide)2'!R$145,0)</f>
        <v>0</v>
      </c>
      <c r="S175" cm="1">
        <f t="array" ref="S175">IF(INDEX('Capacity Summary'!$H$139:$BG$238,COLUMN(R27),ROW(R27))="x",'Capacity Backing (Hide)2'!S$145,0)</f>
        <v>0</v>
      </c>
      <c r="T175" cm="1">
        <f t="array" ref="T175">IF(INDEX('Capacity Summary'!$H$139:$BG$238,COLUMN(S27),ROW(S27))="x",'Capacity Backing (Hide)2'!T$145,0)</f>
        <v>0</v>
      </c>
      <c r="U175" cm="1">
        <f t="array" ref="U175">IF(INDEX('Capacity Summary'!$H$139:$BG$238,COLUMN(T27),ROW(T27))="x",'Capacity Backing (Hide)2'!U$145,0)</f>
        <v>0</v>
      </c>
      <c r="V175" cm="1">
        <f t="array" ref="V175">IF(INDEX('Capacity Summary'!$H$139:$BG$238,COLUMN(U27),ROW(U27))="x",'Capacity Backing (Hide)2'!V$145,0)</f>
        <v>0</v>
      </c>
      <c r="W175" cm="1">
        <f t="array" ref="W175">IF(INDEX('Capacity Summary'!$H$139:$BG$238,COLUMN(V27),ROW(V27))="x",'Capacity Backing (Hide)2'!W$145,0)</f>
        <v>0</v>
      </c>
      <c r="X175" cm="1">
        <f t="array" ref="X175">IF(INDEX('Capacity Summary'!$H$139:$BG$238,COLUMN(W27),ROW(W27))="x",'Capacity Backing (Hide)2'!X$145,0)</f>
        <v>0</v>
      </c>
      <c r="Y175" cm="1">
        <f t="array" ref="Y175">IF(INDEX('Capacity Summary'!$H$139:$BG$238,COLUMN(X27),ROW(X27))="x",'Capacity Backing (Hide)2'!Y$145,0)</f>
        <v>0</v>
      </c>
      <c r="Z175" cm="1">
        <f t="array" ref="Z175">IF(INDEX('Capacity Summary'!$H$139:$BG$238,COLUMN(Y27),ROW(Y27))="x",'Capacity Backing (Hide)2'!Z$145,0)</f>
        <v>0</v>
      </c>
      <c r="AA175" cm="1">
        <f t="array" ref="AA175">IF(INDEX('Capacity Summary'!$H$139:$BG$238,COLUMN(Z27),ROW(Z27))="x",'Capacity Backing (Hide)2'!AA$145,0)</f>
        <v>0</v>
      </c>
      <c r="AB175" cm="1">
        <f t="array" ref="AB175">IF(INDEX('Capacity Summary'!$H$139:$BG$238,COLUMN(AA27),ROW(AA27))="x",'Capacity Backing (Hide)2'!AB$145,0)</f>
        <v>0</v>
      </c>
      <c r="AC175" cm="1">
        <f t="array" ref="AC175">IF(INDEX('Capacity Summary'!$H$139:$BG$238,COLUMN(AB27),ROW(AB27))="x",'Capacity Backing (Hide)2'!AC$145,0)</f>
        <v>0</v>
      </c>
      <c r="AD175" cm="1">
        <f t="array" ref="AD175">IF(INDEX('Capacity Summary'!$H$139:$BG$238,COLUMN(AC27),ROW(AC27))="x",'Capacity Backing (Hide)2'!AD$145,0)</f>
        <v>0</v>
      </c>
      <c r="AE175" cm="1">
        <f t="array" ref="AE175">IF(INDEX('Capacity Summary'!$H$139:$BG$238,COLUMN(AD27),ROW(AD27))="x",'Capacity Backing (Hide)2'!AE$145,0)</f>
        <v>0</v>
      </c>
      <c r="AF175" cm="1">
        <f t="array" ref="AF175">IF(INDEX('Capacity Summary'!$H$139:$BG$238,COLUMN(AE27),ROW(AE27))="x",'Capacity Backing (Hide)2'!AF$145,0)</f>
        <v>0</v>
      </c>
      <c r="AG175" cm="1">
        <f t="array" ref="AG175">IF(INDEX('Capacity Summary'!$H$139:$BG$238,COLUMN(AF27),ROW(AF27))="x",'Capacity Backing (Hide)2'!AG$145,0)</f>
        <v>0</v>
      </c>
      <c r="AH175" cm="1">
        <f t="array" ref="AH175">IF(INDEX('Capacity Summary'!$H$139:$BG$238,COLUMN(AG27),ROW(AG27))="x",'Capacity Backing (Hide)2'!AH$145,0)</f>
        <v>0</v>
      </c>
      <c r="AI175" cm="1">
        <f t="array" ref="AI175">IF(INDEX('Capacity Summary'!$H$139:$BG$238,COLUMN(AH27),ROW(AH27))="x",'Capacity Backing (Hide)2'!AI$145,0)</f>
        <v>0</v>
      </c>
      <c r="AJ175" cm="1">
        <f t="array" ref="AJ175">IF(INDEX('Capacity Summary'!$H$139:$BG$238,COLUMN(AI27),ROW(AI27))="x",'Capacity Backing (Hide)2'!AJ$145,0)</f>
        <v>0</v>
      </c>
      <c r="AK175" cm="1">
        <f t="array" ref="AK175">IF(INDEX('Capacity Summary'!$H$139:$BG$238,COLUMN(AJ27),ROW(AJ27))="x",'Capacity Backing (Hide)2'!AK$145,0)</f>
        <v>0</v>
      </c>
      <c r="AL175" cm="1">
        <f t="array" ref="AL175">IF(INDEX('Capacity Summary'!$H$139:$BG$238,COLUMN(AK27),ROW(AK27))="x",'Capacity Backing (Hide)2'!AL$145,0)</f>
        <v>0</v>
      </c>
      <c r="AM175" cm="1">
        <f t="array" ref="AM175">IF(INDEX('Capacity Summary'!$H$139:$BG$238,COLUMN(AL27),ROW(AL27))="x",'Capacity Backing (Hide)2'!AM$145,0)</f>
        <v>0</v>
      </c>
      <c r="AN175" cm="1">
        <f t="array" ref="AN175">IF(INDEX('Capacity Summary'!$H$139:$BG$238,COLUMN(AM27),ROW(AM27))="x",'Capacity Backing (Hide)2'!AN$145,0)</f>
        <v>0</v>
      </c>
      <c r="AO175" cm="1">
        <f t="array" ref="AO175">IF(INDEX('Capacity Summary'!$H$139:$BG$238,COLUMN(AN27),ROW(AN27))="x",'Capacity Backing (Hide)2'!AO$145,0)</f>
        <v>0</v>
      </c>
      <c r="AP175" cm="1">
        <f t="array" ref="AP175">IF(INDEX('Capacity Summary'!$H$139:$BG$238,COLUMN(AO27),ROW(AO27))="x",'Capacity Backing (Hide)2'!AP$145,0)</f>
        <v>0</v>
      </c>
      <c r="AQ175" cm="1">
        <f t="array" ref="AQ175">IF(INDEX('Capacity Summary'!$H$139:$BG$238,COLUMN(AP27),ROW(AP27))="x",'Capacity Backing (Hide)2'!AQ$145,0)</f>
        <v>0</v>
      </c>
      <c r="AR175" cm="1">
        <f t="array" ref="AR175">IF(INDEX('Capacity Summary'!$H$139:$BG$238,COLUMN(AQ27),ROW(AQ27))="x",'Capacity Backing (Hide)2'!AR$145,0)</f>
        <v>0</v>
      </c>
      <c r="AS175" cm="1">
        <f t="array" ref="AS175">IF(INDEX('Capacity Summary'!$H$139:$BG$238,COLUMN(AR27),ROW(AR27))="x",'Capacity Backing (Hide)2'!AS$145,0)</f>
        <v>0</v>
      </c>
      <c r="AT175" cm="1">
        <f t="array" ref="AT175">IF(INDEX('Capacity Summary'!$H$139:$BG$238,COLUMN(AS27),ROW(AS27))="x",'Capacity Backing (Hide)2'!AT$145,0)</f>
        <v>0</v>
      </c>
      <c r="AU175" cm="1">
        <f t="array" ref="AU175">IF(INDEX('Capacity Summary'!$H$139:$BG$238,COLUMN(AT27),ROW(AT27))="x",'Capacity Backing (Hide)2'!AU$145,0)</f>
        <v>0</v>
      </c>
      <c r="AV175" cm="1">
        <f t="array" ref="AV175">IF(INDEX('Capacity Summary'!$H$139:$BG$238,COLUMN(AU27),ROW(AU27))="x",'Capacity Backing (Hide)2'!AV$145,0)</f>
        <v>0</v>
      </c>
      <c r="AW175" cm="1">
        <f t="array" ref="AW175">IF(INDEX('Capacity Summary'!$H$139:$BG$238,COLUMN(AV27),ROW(AV27))="x",'Capacity Backing (Hide)2'!AW$145,0)</f>
        <v>0</v>
      </c>
      <c r="AX175" cm="1">
        <f t="array" ref="AX175">IF(INDEX('Capacity Summary'!$H$139:$BG$238,COLUMN(AW27),ROW(AW27))="x",'Capacity Backing (Hide)2'!AX$145,0)</f>
        <v>0</v>
      </c>
      <c r="AY175" cm="1">
        <f t="array" ref="AY175">IF(INDEX('Capacity Summary'!$H$139:$BG$238,COLUMN(AX27),ROW(AX27))="x",'Capacity Backing (Hide)2'!AY$145,0)</f>
        <v>0</v>
      </c>
      <c r="AZ175" cm="1">
        <f t="array" ref="AZ175">IF(INDEX('Capacity Summary'!$H$139:$BG$238,COLUMN(AY27),ROW(AY27))="x",'Capacity Backing (Hide)2'!AZ$145,0)</f>
        <v>0</v>
      </c>
      <c r="BA175" cm="1">
        <f t="array" ref="BA175">IF(INDEX('Capacity Summary'!$H$139:$BG$238,COLUMN(AZ27),ROW(AZ27))="x",'Capacity Backing (Hide)2'!BA$145,0)</f>
        <v>0</v>
      </c>
      <c r="BB175" cm="1">
        <f t="array" ref="BB175">IF(INDEX('Capacity Summary'!$H$139:$BG$238,COLUMN(BA27),ROW(BA27))="x",'Capacity Backing (Hide)2'!BB$145,0)</f>
        <v>0</v>
      </c>
      <c r="BC175" cm="1">
        <f t="array" ref="BC175">IF(INDEX('Capacity Summary'!$H$139:$BG$238,COLUMN(BB27),ROW(BB27))="x",'Capacity Backing (Hide)2'!BC$145,0)</f>
        <v>0</v>
      </c>
      <c r="BD175" cm="1">
        <f t="array" ref="BD175">IF(INDEX('Capacity Summary'!$H$139:$BG$238,COLUMN(BC27),ROW(BC27))="x",'Capacity Backing (Hide)2'!BD$145,0)</f>
        <v>0</v>
      </c>
      <c r="BE175" cm="1">
        <f t="array" ref="BE175">IF(INDEX('Capacity Summary'!$H$139:$BG$238,COLUMN(BD27),ROW(BD27))="x",'Capacity Backing (Hide)2'!BE$145,0)</f>
        <v>0</v>
      </c>
      <c r="BF175" cm="1">
        <f t="array" ref="BF175">IF(INDEX('Capacity Summary'!$H$139:$BG$238,COLUMN(BE27),ROW(BE27))="x",'Capacity Backing (Hide)2'!BF$145,0)</f>
        <v>0</v>
      </c>
      <c r="BG175" cm="1">
        <f t="array" ref="BG175">IF(INDEX('Capacity Summary'!$H$139:$BG$238,COLUMN(BF27),ROW(BF27))="x",'Capacity Backing (Hide)2'!BG$145,0)</f>
        <v>0</v>
      </c>
      <c r="BH175" cm="1">
        <f t="array" ref="BH175">IF(INDEX('Capacity Summary'!$H$139:$BG$238,COLUMN(BG27),ROW(BG27))="x",'Capacity Backing (Hide)2'!BH$145,0)</f>
        <v>0</v>
      </c>
      <c r="BI175" cm="1">
        <f t="array" ref="BI175">IF(INDEX('Capacity Summary'!$H$139:$BG$238,COLUMN(BH27),ROW(BH27))="x",'Capacity Backing (Hide)2'!BI$145,0)</f>
        <v>0</v>
      </c>
      <c r="BJ175" cm="1">
        <f t="array" ref="BJ175">IF(INDEX('Capacity Summary'!$H$139:$BG$238,COLUMN(BI27),ROW(BI27))="x",'Capacity Backing (Hide)2'!BJ$145,0)</f>
        <v>0</v>
      </c>
      <c r="BK175" cm="1">
        <f t="array" ref="BK175">IF(INDEX('Capacity Summary'!$H$139:$BG$238,COLUMN(BJ27),ROW(BJ27))="x",'Capacity Backing (Hide)2'!BK$145,0)</f>
        <v>0</v>
      </c>
      <c r="BL175" cm="1">
        <f t="array" ref="BL175">IF(INDEX('Capacity Summary'!$H$139:$BG$238,COLUMN(BK27),ROW(BK27))="x",'Capacity Backing (Hide)2'!BL$145,0)</f>
        <v>0</v>
      </c>
      <c r="BM175" cm="1">
        <f t="array" ref="BM175">IF(INDEX('Capacity Summary'!$H$139:$BG$238,COLUMN(BL27),ROW(BL27))="x",'Capacity Backing (Hide)2'!BM$145,0)</f>
        <v>0</v>
      </c>
      <c r="BN175" cm="1">
        <f t="array" ref="BN175">IF(INDEX('Capacity Summary'!$H$139:$BG$238,COLUMN(BM27),ROW(BM27))="x",'Capacity Backing (Hide)2'!BN$145,0)</f>
        <v>0</v>
      </c>
      <c r="BO175" cm="1">
        <f t="array" ref="BO175">IF(INDEX('Capacity Summary'!$H$139:$BG$238,COLUMN(BN27),ROW(BN27))="x",'Capacity Backing (Hide)2'!BO$145,0)</f>
        <v>0</v>
      </c>
      <c r="BP175" cm="1">
        <f t="array" ref="BP175">IF(INDEX('Capacity Summary'!$H$139:$BG$238,COLUMN(BO27),ROW(BO27))="x",'Capacity Backing (Hide)2'!BP$145,0)</f>
        <v>0</v>
      </c>
      <c r="BQ175" cm="1">
        <f t="array" ref="BQ175">IF(INDEX('Capacity Summary'!$H$139:$BG$238,COLUMN(BP27),ROW(BP27))="x",'Capacity Backing (Hide)2'!BQ$145,0)</f>
        <v>0</v>
      </c>
      <c r="BR175" cm="1">
        <f t="array" ref="BR175">IF(INDEX('Capacity Summary'!$H$139:$BG$238,COLUMN(BQ27),ROW(BQ27))="x",'Capacity Backing (Hide)2'!BR$145,0)</f>
        <v>0</v>
      </c>
      <c r="BS175" cm="1">
        <f t="array" ref="BS175">IF(INDEX('Capacity Summary'!$H$139:$BG$238,COLUMN(BR27),ROW(BR27))="x",'Capacity Backing (Hide)2'!BS$145,0)</f>
        <v>0</v>
      </c>
      <c r="BT175" cm="1">
        <f t="array" ref="BT175">IF(INDEX('Capacity Summary'!$H$139:$BG$238,COLUMN(BS27),ROW(BS27))="x",'Capacity Backing (Hide)2'!BT$145,0)</f>
        <v>0</v>
      </c>
      <c r="BU175" cm="1">
        <f t="array" ref="BU175">IF(INDEX('Capacity Summary'!$H$139:$BG$238,COLUMN(BT27),ROW(BT27))="x",'Capacity Backing (Hide)2'!BU$145,0)</f>
        <v>0</v>
      </c>
      <c r="BV175" cm="1">
        <f t="array" ref="BV175">IF(INDEX('Capacity Summary'!$H$139:$BG$238,COLUMN(BU27),ROW(BU27))="x",'Capacity Backing (Hide)2'!BV$145,0)</f>
        <v>0</v>
      </c>
      <c r="BW175" cm="1">
        <f t="array" ref="BW175">IF(INDEX('Capacity Summary'!$H$139:$BG$238,COLUMN(BV27),ROW(BV27))="x",'Capacity Backing (Hide)2'!BW$145,0)</f>
        <v>0</v>
      </c>
      <c r="BX175" cm="1">
        <f t="array" ref="BX175">IF(INDEX('Capacity Summary'!$H$139:$BG$238,COLUMN(BW27),ROW(BW27))="x",'Capacity Backing (Hide)2'!BX$145,0)</f>
        <v>0</v>
      </c>
      <c r="BY175" cm="1">
        <f t="array" ref="BY175">IF(INDEX('Capacity Summary'!$H$139:$BG$238,COLUMN(BX27),ROW(BX27))="x",'Capacity Backing (Hide)2'!BY$145,0)</f>
        <v>0</v>
      </c>
      <c r="BZ175" cm="1">
        <f t="array" ref="BZ175">IF(INDEX('Capacity Summary'!$H$139:$BG$238,COLUMN(BY27),ROW(BY27))="x",'Capacity Backing (Hide)2'!BZ$145,0)</f>
        <v>0</v>
      </c>
      <c r="CA175" cm="1">
        <f t="array" ref="CA175">IF(INDEX('Capacity Summary'!$H$139:$BG$238,COLUMN(BZ27),ROW(BZ27))="x",'Capacity Backing (Hide)2'!CA$145,0)</f>
        <v>0</v>
      </c>
      <c r="CB175" cm="1">
        <f t="array" ref="CB175">IF(INDEX('Capacity Summary'!$H$139:$BG$238,COLUMN(CA27),ROW(CA27))="x",'Capacity Backing (Hide)2'!CB$145,0)</f>
        <v>0</v>
      </c>
      <c r="CC175" cm="1">
        <f t="array" ref="CC175">IF(INDEX('Capacity Summary'!$H$139:$BG$238,COLUMN(CB27),ROW(CB27))="x",'Capacity Backing (Hide)2'!CC$145,0)</f>
        <v>0</v>
      </c>
      <c r="CD175" cm="1">
        <f t="array" ref="CD175">IF(INDEX('Capacity Summary'!$H$139:$BG$238,COLUMN(CC27),ROW(CC27))="x",'Capacity Backing (Hide)2'!CD$145,0)</f>
        <v>0</v>
      </c>
      <c r="CE175" cm="1">
        <f t="array" ref="CE175">IF(INDEX('Capacity Summary'!$H$139:$BG$238,COLUMN(CD27),ROW(CD27))="x",'Capacity Backing (Hide)2'!CE$145,0)</f>
        <v>0</v>
      </c>
      <c r="CF175" cm="1">
        <f t="array" ref="CF175">IF(INDEX('Capacity Summary'!$H$139:$BG$238,COLUMN(CE27),ROW(CE27))="x",'Capacity Backing (Hide)2'!CF$145,0)</f>
        <v>0</v>
      </c>
      <c r="CG175" cm="1">
        <f t="array" ref="CG175">IF(INDEX('Capacity Summary'!$H$139:$BG$238,COLUMN(CF27),ROW(CF27))="x",'Capacity Backing (Hide)2'!CG$145,0)</f>
        <v>0</v>
      </c>
      <c r="CH175" cm="1">
        <f t="array" ref="CH175">IF(INDEX('Capacity Summary'!$H$139:$BG$238,COLUMN(CG27),ROW(CG27))="x",'Capacity Backing (Hide)2'!CH$145,0)</f>
        <v>0</v>
      </c>
      <c r="CI175" cm="1">
        <f t="array" ref="CI175">IF(INDEX('Capacity Summary'!$H$139:$BG$238,COLUMN(CH27),ROW(CH27))="x",'Capacity Backing (Hide)2'!CI$145,0)</f>
        <v>0</v>
      </c>
      <c r="CJ175" cm="1">
        <f t="array" ref="CJ175">IF(INDEX('Capacity Summary'!$H$139:$BG$238,COLUMN(CI27),ROW(CI27))="x",'Capacity Backing (Hide)2'!CJ$145,0)</f>
        <v>0</v>
      </c>
      <c r="CK175" cm="1">
        <f t="array" ref="CK175">IF(INDEX('Capacity Summary'!$H$139:$BG$238,COLUMN(CJ27),ROW(CJ27))="x",'Capacity Backing (Hide)2'!CK$145,0)</f>
        <v>0</v>
      </c>
      <c r="CL175" cm="1">
        <f t="array" ref="CL175">IF(INDEX('Capacity Summary'!$H$139:$BG$238,COLUMN(CK27),ROW(CK27))="x",'Capacity Backing (Hide)2'!CL$145,0)</f>
        <v>0</v>
      </c>
      <c r="CM175" cm="1">
        <f t="array" ref="CM175">IF(INDEX('Capacity Summary'!$H$139:$BG$238,COLUMN(CL27),ROW(CL27))="x",'Capacity Backing (Hide)2'!CM$145,0)</f>
        <v>0</v>
      </c>
      <c r="CN175" cm="1">
        <f t="array" ref="CN175">IF(INDEX('Capacity Summary'!$H$139:$BG$238,COLUMN(CM27),ROW(CM27))="x",'Capacity Backing (Hide)2'!CN$145,0)</f>
        <v>0</v>
      </c>
      <c r="CO175" cm="1">
        <f t="array" ref="CO175">IF(INDEX('Capacity Summary'!$H$139:$BG$238,COLUMN(CN27),ROW(CN27))="x",'Capacity Backing (Hide)2'!CO$145,0)</f>
        <v>0</v>
      </c>
      <c r="CP175" cm="1">
        <f t="array" ref="CP175">IF(INDEX('Capacity Summary'!$H$139:$BG$238,COLUMN(CO27),ROW(CO27))="x",'Capacity Backing (Hide)2'!CP$145,0)</f>
        <v>0</v>
      </c>
      <c r="CQ175" cm="1">
        <f t="array" ref="CQ175">IF(INDEX('Capacity Summary'!$H$139:$BG$238,COLUMN(CP27),ROW(CP27))="x",'Capacity Backing (Hide)2'!CQ$145,0)</f>
        <v>0</v>
      </c>
      <c r="CR175" cm="1">
        <f t="array" ref="CR175">IF(INDEX('Capacity Summary'!$H$139:$BG$238,COLUMN(CQ27),ROW(CQ27))="x",'Capacity Backing (Hide)2'!CR$145,0)</f>
        <v>0</v>
      </c>
      <c r="CS175" cm="1">
        <f t="array" ref="CS175">IF(INDEX('Capacity Summary'!$H$139:$BG$238,COLUMN(CR27),ROW(CR27))="x",'Capacity Backing (Hide)2'!CS$145,0)</f>
        <v>0</v>
      </c>
      <c r="CT175" cm="1">
        <f t="array" ref="CT175">IF(INDEX('Capacity Summary'!$H$139:$BG$238,COLUMN(CS27),ROW(CS27))="x",'Capacity Backing (Hide)2'!CT$145,0)</f>
        <v>0</v>
      </c>
      <c r="CU175" cm="1">
        <f t="array" ref="CU175">IF(INDEX('Capacity Summary'!$H$139:$BG$238,COLUMN(CT27),ROW(CT27))="x",'Capacity Backing (Hide)2'!CU$145,0)</f>
        <v>0</v>
      </c>
      <c r="CV175" cm="1">
        <f t="array" ref="CV175">IF(INDEX('Capacity Summary'!$H$139:$BG$238,COLUMN(CU27),ROW(CU27))="x",'Capacity Backing (Hide)2'!CV$145,0)</f>
        <v>0</v>
      </c>
      <c r="CW175" cm="1">
        <f t="array" ref="CW175">IF(INDEX('Capacity Summary'!$H$139:$BG$238,COLUMN(CV27),ROW(CV27))="x",'Capacity Backing (Hide)2'!CW$145,0)</f>
        <v>0</v>
      </c>
    </row>
    <row r="176" spans="1:101" x14ac:dyDescent="0.25">
      <c r="A176" s="2">
        <f ca="1">'Required Capacity (Hide)'!E32</f>
        <v>44417</v>
      </c>
      <c r="B176" cm="1">
        <f t="array" ref="B176">IF(INDEX('Capacity Summary'!$H$139:$BG$238,COLUMN(A28),ROW(A28))="x",'Capacity Backing (Hide)2'!B$145,0)</f>
        <v>0</v>
      </c>
      <c r="C176" cm="1">
        <f t="array" ref="C176">IF(INDEX('Capacity Summary'!$H$139:$BG$238,COLUMN(B28),ROW(B28))="x",'Capacity Backing (Hide)2'!C$145,0)</f>
        <v>0</v>
      </c>
      <c r="D176" cm="1">
        <f t="array" ref="D176">IF(INDEX('Capacity Summary'!$H$139:$BG$238,COLUMN(C28),ROW(C28))="x",'Capacity Backing (Hide)2'!D$145,0)</f>
        <v>0</v>
      </c>
      <c r="E176" cm="1">
        <f t="array" ref="E176">IF(INDEX('Capacity Summary'!$H$139:$BG$238,COLUMN(D28),ROW(D28))="x",'Capacity Backing (Hide)2'!E$145,0)</f>
        <v>0</v>
      </c>
      <c r="F176" cm="1">
        <f t="array" ref="F176">IF(INDEX('Capacity Summary'!$H$139:$BG$238,COLUMN(E28),ROW(E28))="x",'Capacity Backing (Hide)2'!F$145,0)</f>
        <v>0</v>
      </c>
      <c r="G176" cm="1">
        <f t="array" ref="G176">IF(INDEX('Capacity Summary'!$H$139:$BG$238,COLUMN(F28),ROW(F28))="x",'Capacity Backing (Hide)2'!G$145,0)</f>
        <v>0</v>
      </c>
      <c r="H176" cm="1">
        <f t="array" ref="H176">IF(INDEX('Capacity Summary'!$H$139:$BG$238,COLUMN(G28),ROW(G28))="x",'Capacity Backing (Hide)2'!H$145,0)</f>
        <v>0</v>
      </c>
      <c r="I176" cm="1">
        <f t="array" ref="I176">IF(INDEX('Capacity Summary'!$H$139:$BG$238,COLUMN(H28),ROW(H28))="x",'Capacity Backing (Hide)2'!I$145,0)</f>
        <v>0</v>
      </c>
      <c r="J176" cm="1">
        <f t="array" ref="J176">IF(INDEX('Capacity Summary'!$H$139:$BG$238,COLUMN(I28),ROW(I28))="x",'Capacity Backing (Hide)2'!J$145,0)</f>
        <v>0</v>
      </c>
      <c r="K176" cm="1">
        <f t="array" ref="K176">IF(INDEX('Capacity Summary'!$H$139:$BG$238,COLUMN(J28),ROW(J28))="x",'Capacity Backing (Hide)2'!K$145,0)</f>
        <v>0</v>
      </c>
      <c r="L176" cm="1">
        <f t="array" ref="L176">IF(INDEX('Capacity Summary'!$H$139:$BG$238,COLUMN(K28),ROW(K28))="x",'Capacity Backing (Hide)2'!L$145,0)</f>
        <v>0</v>
      </c>
      <c r="M176" cm="1">
        <f t="array" ref="M176">IF(INDEX('Capacity Summary'!$H$139:$BG$238,COLUMN(L28),ROW(L28))="x",'Capacity Backing (Hide)2'!M$145,0)</f>
        <v>0</v>
      </c>
      <c r="N176" cm="1">
        <f t="array" ref="N176">IF(INDEX('Capacity Summary'!$H$139:$BG$238,COLUMN(M28),ROW(M28))="x",'Capacity Backing (Hide)2'!N$145,0)</f>
        <v>0</v>
      </c>
      <c r="O176" cm="1">
        <f t="array" ref="O176">IF(INDEX('Capacity Summary'!$H$139:$BG$238,COLUMN(N28),ROW(N28))="x",'Capacity Backing (Hide)2'!O$145,0)</f>
        <v>0</v>
      </c>
      <c r="P176" cm="1">
        <f t="array" ref="P176">IF(INDEX('Capacity Summary'!$H$139:$BG$238,COLUMN(O28),ROW(O28))="x",'Capacity Backing (Hide)2'!P$145,0)</f>
        <v>0</v>
      </c>
      <c r="Q176" cm="1">
        <f t="array" ref="Q176">IF(INDEX('Capacity Summary'!$H$139:$BG$238,COLUMN(P28),ROW(P28))="x",'Capacity Backing (Hide)2'!Q$145,0)</f>
        <v>0</v>
      </c>
      <c r="R176" cm="1">
        <f t="array" ref="R176">IF(INDEX('Capacity Summary'!$H$139:$BG$238,COLUMN(Q28),ROW(Q28))="x",'Capacity Backing (Hide)2'!R$145,0)</f>
        <v>0</v>
      </c>
      <c r="S176" cm="1">
        <f t="array" ref="S176">IF(INDEX('Capacity Summary'!$H$139:$BG$238,COLUMN(R28),ROW(R28))="x",'Capacity Backing (Hide)2'!S$145,0)</f>
        <v>0</v>
      </c>
      <c r="T176" cm="1">
        <f t="array" ref="T176">IF(INDEX('Capacity Summary'!$H$139:$BG$238,COLUMN(S28),ROW(S28))="x",'Capacity Backing (Hide)2'!T$145,0)</f>
        <v>0</v>
      </c>
      <c r="U176" cm="1">
        <f t="array" ref="U176">IF(INDEX('Capacity Summary'!$H$139:$BG$238,COLUMN(T28),ROW(T28))="x",'Capacity Backing (Hide)2'!U$145,0)</f>
        <v>0</v>
      </c>
      <c r="V176" cm="1">
        <f t="array" ref="V176">IF(INDEX('Capacity Summary'!$H$139:$BG$238,COLUMN(U28),ROW(U28))="x",'Capacity Backing (Hide)2'!V$145,0)</f>
        <v>0</v>
      </c>
      <c r="W176" cm="1">
        <f t="array" ref="W176">IF(INDEX('Capacity Summary'!$H$139:$BG$238,COLUMN(V28),ROW(V28))="x",'Capacity Backing (Hide)2'!W$145,0)</f>
        <v>0</v>
      </c>
      <c r="X176" cm="1">
        <f t="array" ref="X176">IF(INDEX('Capacity Summary'!$H$139:$BG$238,COLUMN(W28),ROW(W28))="x",'Capacity Backing (Hide)2'!X$145,0)</f>
        <v>0</v>
      </c>
      <c r="Y176" cm="1">
        <f t="array" ref="Y176">IF(INDEX('Capacity Summary'!$H$139:$BG$238,COLUMN(X28),ROW(X28))="x",'Capacity Backing (Hide)2'!Y$145,0)</f>
        <v>0</v>
      </c>
      <c r="Z176" cm="1">
        <f t="array" ref="Z176">IF(INDEX('Capacity Summary'!$H$139:$BG$238,COLUMN(Y28),ROW(Y28))="x",'Capacity Backing (Hide)2'!Z$145,0)</f>
        <v>0</v>
      </c>
      <c r="AA176" cm="1">
        <f t="array" ref="AA176">IF(INDEX('Capacity Summary'!$H$139:$BG$238,COLUMN(Z28),ROW(Z28))="x",'Capacity Backing (Hide)2'!AA$145,0)</f>
        <v>0</v>
      </c>
      <c r="AB176" cm="1">
        <f t="array" ref="AB176">IF(INDEX('Capacity Summary'!$H$139:$BG$238,COLUMN(AA28),ROW(AA28))="x",'Capacity Backing (Hide)2'!AB$145,0)</f>
        <v>0</v>
      </c>
      <c r="AC176" cm="1">
        <f t="array" ref="AC176">IF(INDEX('Capacity Summary'!$H$139:$BG$238,COLUMN(AB28),ROW(AB28))="x",'Capacity Backing (Hide)2'!AC$145,0)</f>
        <v>0</v>
      </c>
      <c r="AD176" cm="1">
        <f t="array" ref="AD176">IF(INDEX('Capacity Summary'!$H$139:$BG$238,COLUMN(AC28),ROW(AC28))="x",'Capacity Backing (Hide)2'!AD$145,0)</f>
        <v>0</v>
      </c>
      <c r="AE176" cm="1">
        <f t="array" ref="AE176">IF(INDEX('Capacity Summary'!$H$139:$BG$238,COLUMN(AD28),ROW(AD28))="x",'Capacity Backing (Hide)2'!AE$145,0)</f>
        <v>0</v>
      </c>
      <c r="AF176" cm="1">
        <f t="array" ref="AF176">IF(INDEX('Capacity Summary'!$H$139:$BG$238,COLUMN(AE28),ROW(AE28))="x",'Capacity Backing (Hide)2'!AF$145,0)</f>
        <v>0</v>
      </c>
      <c r="AG176" cm="1">
        <f t="array" ref="AG176">IF(INDEX('Capacity Summary'!$H$139:$BG$238,COLUMN(AF28),ROW(AF28))="x",'Capacity Backing (Hide)2'!AG$145,0)</f>
        <v>0</v>
      </c>
      <c r="AH176" cm="1">
        <f t="array" ref="AH176">IF(INDEX('Capacity Summary'!$H$139:$BG$238,COLUMN(AG28),ROW(AG28))="x",'Capacity Backing (Hide)2'!AH$145,0)</f>
        <v>0</v>
      </c>
      <c r="AI176" cm="1">
        <f t="array" ref="AI176">IF(INDEX('Capacity Summary'!$H$139:$BG$238,COLUMN(AH28),ROW(AH28))="x",'Capacity Backing (Hide)2'!AI$145,0)</f>
        <v>0</v>
      </c>
      <c r="AJ176" cm="1">
        <f t="array" ref="AJ176">IF(INDEX('Capacity Summary'!$H$139:$BG$238,COLUMN(AI28),ROW(AI28))="x",'Capacity Backing (Hide)2'!AJ$145,0)</f>
        <v>0</v>
      </c>
      <c r="AK176" cm="1">
        <f t="array" ref="AK176">IF(INDEX('Capacity Summary'!$H$139:$BG$238,COLUMN(AJ28),ROW(AJ28))="x",'Capacity Backing (Hide)2'!AK$145,0)</f>
        <v>0</v>
      </c>
      <c r="AL176" cm="1">
        <f t="array" ref="AL176">IF(INDEX('Capacity Summary'!$H$139:$BG$238,COLUMN(AK28),ROW(AK28))="x",'Capacity Backing (Hide)2'!AL$145,0)</f>
        <v>0</v>
      </c>
      <c r="AM176" cm="1">
        <f t="array" ref="AM176">IF(INDEX('Capacity Summary'!$H$139:$BG$238,COLUMN(AL28),ROW(AL28))="x",'Capacity Backing (Hide)2'!AM$145,0)</f>
        <v>0</v>
      </c>
      <c r="AN176" cm="1">
        <f t="array" ref="AN176">IF(INDEX('Capacity Summary'!$H$139:$BG$238,COLUMN(AM28),ROW(AM28))="x",'Capacity Backing (Hide)2'!AN$145,0)</f>
        <v>0</v>
      </c>
      <c r="AO176" cm="1">
        <f t="array" ref="AO176">IF(INDEX('Capacity Summary'!$H$139:$BG$238,COLUMN(AN28),ROW(AN28))="x",'Capacity Backing (Hide)2'!AO$145,0)</f>
        <v>0</v>
      </c>
      <c r="AP176" cm="1">
        <f t="array" ref="AP176">IF(INDEX('Capacity Summary'!$H$139:$BG$238,COLUMN(AO28),ROW(AO28))="x",'Capacity Backing (Hide)2'!AP$145,0)</f>
        <v>0</v>
      </c>
      <c r="AQ176" cm="1">
        <f t="array" ref="AQ176">IF(INDEX('Capacity Summary'!$H$139:$BG$238,COLUMN(AP28),ROW(AP28))="x",'Capacity Backing (Hide)2'!AQ$145,0)</f>
        <v>0</v>
      </c>
      <c r="AR176" cm="1">
        <f t="array" ref="AR176">IF(INDEX('Capacity Summary'!$H$139:$BG$238,COLUMN(AQ28),ROW(AQ28))="x",'Capacity Backing (Hide)2'!AR$145,0)</f>
        <v>0</v>
      </c>
      <c r="AS176" cm="1">
        <f t="array" ref="AS176">IF(INDEX('Capacity Summary'!$H$139:$BG$238,COLUMN(AR28),ROW(AR28))="x",'Capacity Backing (Hide)2'!AS$145,0)</f>
        <v>0</v>
      </c>
      <c r="AT176" cm="1">
        <f t="array" ref="AT176">IF(INDEX('Capacity Summary'!$H$139:$BG$238,COLUMN(AS28),ROW(AS28))="x",'Capacity Backing (Hide)2'!AT$145,0)</f>
        <v>0</v>
      </c>
      <c r="AU176" cm="1">
        <f t="array" ref="AU176">IF(INDEX('Capacity Summary'!$H$139:$BG$238,COLUMN(AT28),ROW(AT28))="x",'Capacity Backing (Hide)2'!AU$145,0)</f>
        <v>0</v>
      </c>
      <c r="AV176" cm="1">
        <f t="array" ref="AV176">IF(INDEX('Capacity Summary'!$H$139:$BG$238,COLUMN(AU28),ROW(AU28))="x",'Capacity Backing (Hide)2'!AV$145,0)</f>
        <v>0</v>
      </c>
      <c r="AW176" cm="1">
        <f t="array" ref="AW176">IF(INDEX('Capacity Summary'!$H$139:$BG$238,COLUMN(AV28),ROW(AV28))="x",'Capacity Backing (Hide)2'!AW$145,0)</f>
        <v>0</v>
      </c>
      <c r="AX176" cm="1">
        <f t="array" ref="AX176">IF(INDEX('Capacity Summary'!$H$139:$BG$238,COLUMN(AW28),ROW(AW28))="x",'Capacity Backing (Hide)2'!AX$145,0)</f>
        <v>0</v>
      </c>
      <c r="AY176" cm="1">
        <f t="array" ref="AY176">IF(INDEX('Capacity Summary'!$H$139:$BG$238,COLUMN(AX28),ROW(AX28))="x",'Capacity Backing (Hide)2'!AY$145,0)</f>
        <v>0</v>
      </c>
      <c r="AZ176" cm="1">
        <f t="array" ref="AZ176">IF(INDEX('Capacity Summary'!$H$139:$BG$238,COLUMN(AY28),ROW(AY28))="x",'Capacity Backing (Hide)2'!AZ$145,0)</f>
        <v>0</v>
      </c>
      <c r="BA176" cm="1">
        <f t="array" ref="BA176">IF(INDEX('Capacity Summary'!$H$139:$BG$238,COLUMN(AZ28),ROW(AZ28))="x",'Capacity Backing (Hide)2'!BA$145,0)</f>
        <v>0</v>
      </c>
      <c r="BB176" cm="1">
        <f t="array" ref="BB176">IF(INDEX('Capacity Summary'!$H$139:$BG$238,COLUMN(BA28),ROW(BA28))="x",'Capacity Backing (Hide)2'!BB$145,0)</f>
        <v>0</v>
      </c>
      <c r="BC176" cm="1">
        <f t="array" ref="BC176">IF(INDEX('Capacity Summary'!$H$139:$BG$238,COLUMN(BB28),ROW(BB28))="x",'Capacity Backing (Hide)2'!BC$145,0)</f>
        <v>0</v>
      </c>
      <c r="BD176" cm="1">
        <f t="array" ref="BD176">IF(INDEX('Capacity Summary'!$H$139:$BG$238,COLUMN(BC28),ROW(BC28))="x",'Capacity Backing (Hide)2'!BD$145,0)</f>
        <v>0</v>
      </c>
      <c r="BE176" cm="1">
        <f t="array" ref="BE176">IF(INDEX('Capacity Summary'!$H$139:$BG$238,COLUMN(BD28),ROW(BD28))="x",'Capacity Backing (Hide)2'!BE$145,0)</f>
        <v>0</v>
      </c>
      <c r="BF176" cm="1">
        <f t="array" ref="BF176">IF(INDEX('Capacity Summary'!$H$139:$BG$238,COLUMN(BE28),ROW(BE28))="x",'Capacity Backing (Hide)2'!BF$145,0)</f>
        <v>0</v>
      </c>
      <c r="BG176" cm="1">
        <f t="array" ref="BG176">IF(INDEX('Capacity Summary'!$H$139:$BG$238,COLUMN(BF28),ROW(BF28))="x",'Capacity Backing (Hide)2'!BG$145,0)</f>
        <v>0</v>
      </c>
      <c r="BH176" cm="1">
        <f t="array" ref="BH176">IF(INDEX('Capacity Summary'!$H$139:$BG$238,COLUMN(BG28),ROW(BG28))="x",'Capacity Backing (Hide)2'!BH$145,0)</f>
        <v>0</v>
      </c>
      <c r="BI176" cm="1">
        <f t="array" ref="BI176">IF(INDEX('Capacity Summary'!$H$139:$BG$238,COLUMN(BH28),ROW(BH28))="x",'Capacity Backing (Hide)2'!BI$145,0)</f>
        <v>0</v>
      </c>
      <c r="BJ176" cm="1">
        <f t="array" ref="BJ176">IF(INDEX('Capacity Summary'!$H$139:$BG$238,COLUMN(BI28),ROW(BI28))="x",'Capacity Backing (Hide)2'!BJ$145,0)</f>
        <v>0</v>
      </c>
      <c r="BK176" cm="1">
        <f t="array" ref="BK176">IF(INDEX('Capacity Summary'!$H$139:$BG$238,COLUMN(BJ28),ROW(BJ28))="x",'Capacity Backing (Hide)2'!BK$145,0)</f>
        <v>0</v>
      </c>
      <c r="BL176" cm="1">
        <f t="array" ref="BL176">IF(INDEX('Capacity Summary'!$H$139:$BG$238,COLUMN(BK28),ROW(BK28))="x",'Capacity Backing (Hide)2'!BL$145,0)</f>
        <v>0</v>
      </c>
      <c r="BM176" cm="1">
        <f t="array" ref="BM176">IF(INDEX('Capacity Summary'!$H$139:$BG$238,COLUMN(BL28),ROW(BL28))="x",'Capacity Backing (Hide)2'!BM$145,0)</f>
        <v>0</v>
      </c>
      <c r="BN176" cm="1">
        <f t="array" ref="BN176">IF(INDEX('Capacity Summary'!$H$139:$BG$238,COLUMN(BM28),ROW(BM28))="x",'Capacity Backing (Hide)2'!BN$145,0)</f>
        <v>0</v>
      </c>
      <c r="BO176" cm="1">
        <f t="array" ref="BO176">IF(INDEX('Capacity Summary'!$H$139:$BG$238,COLUMN(BN28),ROW(BN28))="x",'Capacity Backing (Hide)2'!BO$145,0)</f>
        <v>0</v>
      </c>
      <c r="BP176" cm="1">
        <f t="array" ref="BP176">IF(INDEX('Capacity Summary'!$H$139:$BG$238,COLUMN(BO28),ROW(BO28))="x",'Capacity Backing (Hide)2'!BP$145,0)</f>
        <v>0</v>
      </c>
      <c r="BQ176" cm="1">
        <f t="array" ref="BQ176">IF(INDEX('Capacity Summary'!$H$139:$BG$238,COLUMN(BP28),ROW(BP28))="x",'Capacity Backing (Hide)2'!BQ$145,0)</f>
        <v>0</v>
      </c>
      <c r="BR176" cm="1">
        <f t="array" ref="BR176">IF(INDEX('Capacity Summary'!$H$139:$BG$238,COLUMN(BQ28),ROW(BQ28))="x",'Capacity Backing (Hide)2'!BR$145,0)</f>
        <v>0</v>
      </c>
      <c r="BS176" cm="1">
        <f t="array" ref="BS176">IF(INDEX('Capacity Summary'!$H$139:$BG$238,COLUMN(BR28),ROW(BR28))="x",'Capacity Backing (Hide)2'!BS$145,0)</f>
        <v>0</v>
      </c>
      <c r="BT176" cm="1">
        <f t="array" ref="BT176">IF(INDEX('Capacity Summary'!$H$139:$BG$238,COLUMN(BS28),ROW(BS28))="x",'Capacity Backing (Hide)2'!BT$145,0)</f>
        <v>0</v>
      </c>
      <c r="BU176" cm="1">
        <f t="array" ref="BU176">IF(INDEX('Capacity Summary'!$H$139:$BG$238,COLUMN(BT28),ROW(BT28))="x",'Capacity Backing (Hide)2'!BU$145,0)</f>
        <v>0</v>
      </c>
      <c r="BV176" cm="1">
        <f t="array" ref="BV176">IF(INDEX('Capacity Summary'!$H$139:$BG$238,COLUMN(BU28),ROW(BU28))="x",'Capacity Backing (Hide)2'!BV$145,0)</f>
        <v>0</v>
      </c>
      <c r="BW176" cm="1">
        <f t="array" ref="BW176">IF(INDEX('Capacity Summary'!$H$139:$BG$238,COLUMN(BV28),ROW(BV28))="x",'Capacity Backing (Hide)2'!BW$145,0)</f>
        <v>0</v>
      </c>
      <c r="BX176" cm="1">
        <f t="array" ref="BX176">IF(INDEX('Capacity Summary'!$H$139:$BG$238,COLUMN(BW28),ROW(BW28))="x",'Capacity Backing (Hide)2'!BX$145,0)</f>
        <v>0</v>
      </c>
      <c r="BY176" cm="1">
        <f t="array" ref="BY176">IF(INDEX('Capacity Summary'!$H$139:$BG$238,COLUMN(BX28),ROW(BX28))="x",'Capacity Backing (Hide)2'!BY$145,0)</f>
        <v>0</v>
      </c>
      <c r="BZ176" cm="1">
        <f t="array" ref="BZ176">IF(INDEX('Capacity Summary'!$H$139:$BG$238,COLUMN(BY28),ROW(BY28))="x",'Capacity Backing (Hide)2'!BZ$145,0)</f>
        <v>0</v>
      </c>
      <c r="CA176" cm="1">
        <f t="array" ref="CA176">IF(INDEX('Capacity Summary'!$H$139:$BG$238,COLUMN(BZ28),ROW(BZ28))="x",'Capacity Backing (Hide)2'!CA$145,0)</f>
        <v>0</v>
      </c>
      <c r="CB176" cm="1">
        <f t="array" ref="CB176">IF(INDEX('Capacity Summary'!$H$139:$BG$238,COLUMN(CA28),ROW(CA28))="x",'Capacity Backing (Hide)2'!CB$145,0)</f>
        <v>0</v>
      </c>
      <c r="CC176" cm="1">
        <f t="array" ref="CC176">IF(INDEX('Capacity Summary'!$H$139:$BG$238,COLUMN(CB28),ROW(CB28))="x",'Capacity Backing (Hide)2'!CC$145,0)</f>
        <v>0</v>
      </c>
      <c r="CD176" cm="1">
        <f t="array" ref="CD176">IF(INDEX('Capacity Summary'!$H$139:$BG$238,COLUMN(CC28),ROW(CC28))="x",'Capacity Backing (Hide)2'!CD$145,0)</f>
        <v>0</v>
      </c>
      <c r="CE176" cm="1">
        <f t="array" ref="CE176">IF(INDEX('Capacity Summary'!$H$139:$BG$238,COLUMN(CD28),ROW(CD28))="x",'Capacity Backing (Hide)2'!CE$145,0)</f>
        <v>0</v>
      </c>
      <c r="CF176" cm="1">
        <f t="array" ref="CF176">IF(INDEX('Capacity Summary'!$H$139:$BG$238,COLUMN(CE28),ROW(CE28))="x",'Capacity Backing (Hide)2'!CF$145,0)</f>
        <v>0</v>
      </c>
      <c r="CG176" cm="1">
        <f t="array" ref="CG176">IF(INDEX('Capacity Summary'!$H$139:$BG$238,COLUMN(CF28),ROW(CF28))="x",'Capacity Backing (Hide)2'!CG$145,0)</f>
        <v>0</v>
      </c>
      <c r="CH176" cm="1">
        <f t="array" ref="CH176">IF(INDEX('Capacity Summary'!$H$139:$BG$238,COLUMN(CG28),ROW(CG28))="x",'Capacity Backing (Hide)2'!CH$145,0)</f>
        <v>0</v>
      </c>
      <c r="CI176" cm="1">
        <f t="array" ref="CI176">IF(INDEX('Capacity Summary'!$H$139:$BG$238,COLUMN(CH28),ROW(CH28))="x",'Capacity Backing (Hide)2'!CI$145,0)</f>
        <v>0</v>
      </c>
      <c r="CJ176" cm="1">
        <f t="array" ref="CJ176">IF(INDEX('Capacity Summary'!$H$139:$BG$238,COLUMN(CI28),ROW(CI28))="x",'Capacity Backing (Hide)2'!CJ$145,0)</f>
        <v>0</v>
      </c>
      <c r="CK176" cm="1">
        <f t="array" ref="CK176">IF(INDEX('Capacity Summary'!$H$139:$BG$238,COLUMN(CJ28),ROW(CJ28))="x",'Capacity Backing (Hide)2'!CK$145,0)</f>
        <v>0</v>
      </c>
      <c r="CL176" cm="1">
        <f t="array" ref="CL176">IF(INDEX('Capacity Summary'!$H$139:$BG$238,COLUMN(CK28),ROW(CK28))="x",'Capacity Backing (Hide)2'!CL$145,0)</f>
        <v>0</v>
      </c>
      <c r="CM176" cm="1">
        <f t="array" ref="CM176">IF(INDEX('Capacity Summary'!$H$139:$BG$238,COLUMN(CL28),ROW(CL28))="x",'Capacity Backing (Hide)2'!CM$145,0)</f>
        <v>0</v>
      </c>
      <c r="CN176" cm="1">
        <f t="array" ref="CN176">IF(INDEX('Capacity Summary'!$H$139:$BG$238,COLUMN(CM28),ROW(CM28))="x",'Capacity Backing (Hide)2'!CN$145,0)</f>
        <v>0</v>
      </c>
      <c r="CO176" cm="1">
        <f t="array" ref="CO176">IF(INDEX('Capacity Summary'!$H$139:$BG$238,COLUMN(CN28),ROW(CN28))="x",'Capacity Backing (Hide)2'!CO$145,0)</f>
        <v>0</v>
      </c>
      <c r="CP176" cm="1">
        <f t="array" ref="CP176">IF(INDEX('Capacity Summary'!$H$139:$BG$238,COLUMN(CO28),ROW(CO28))="x",'Capacity Backing (Hide)2'!CP$145,0)</f>
        <v>0</v>
      </c>
      <c r="CQ176" cm="1">
        <f t="array" ref="CQ176">IF(INDEX('Capacity Summary'!$H$139:$BG$238,COLUMN(CP28),ROW(CP28))="x",'Capacity Backing (Hide)2'!CQ$145,0)</f>
        <v>0</v>
      </c>
      <c r="CR176" cm="1">
        <f t="array" ref="CR176">IF(INDEX('Capacity Summary'!$H$139:$BG$238,COLUMN(CQ28),ROW(CQ28))="x",'Capacity Backing (Hide)2'!CR$145,0)</f>
        <v>0</v>
      </c>
      <c r="CS176" cm="1">
        <f t="array" ref="CS176">IF(INDEX('Capacity Summary'!$H$139:$BG$238,COLUMN(CR28),ROW(CR28))="x",'Capacity Backing (Hide)2'!CS$145,0)</f>
        <v>0</v>
      </c>
      <c r="CT176" cm="1">
        <f t="array" ref="CT176">IF(INDEX('Capacity Summary'!$H$139:$BG$238,COLUMN(CS28),ROW(CS28))="x",'Capacity Backing (Hide)2'!CT$145,0)</f>
        <v>0</v>
      </c>
      <c r="CU176" cm="1">
        <f t="array" ref="CU176">IF(INDEX('Capacity Summary'!$H$139:$BG$238,COLUMN(CT28),ROW(CT28))="x",'Capacity Backing (Hide)2'!CU$145,0)</f>
        <v>0</v>
      </c>
      <c r="CV176" cm="1">
        <f t="array" ref="CV176">IF(INDEX('Capacity Summary'!$H$139:$BG$238,COLUMN(CU28),ROW(CU28))="x",'Capacity Backing (Hide)2'!CV$145,0)</f>
        <v>0</v>
      </c>
      <c r="CW176" cm="1">
        <f t="array" ref="CW176">IF(INDEX('Capacity Summary'!$H$139:$BG$238,COLUMN(CV28),ROW(CV28))="x",'Capacity Backing (Hide)2'!CW$145,0)</f>
        <v>0</v>
      </c>
    </row>
    <row r="177" spans="1:101" x14ac:dyDescent="0.25">
      <c r="A177" s="2">
        <f ca="1">'Required Capacity (Hide)'!E33</f>
        <v>44424</v>
      </c>
      <c r="B177" cm="1">
        <f t="array" ref="B177">IF(INDEX('Capacity Summary'!$H$139:$BG$238,COLUMN(A29),ROW(A29))="x",'Capacity Backing (Hide)2'!B$145,0)</f>
        <v>0</v>
      </c>
      <c r="C177" cm="1">
        <f t="array" ref="C177">IF(INDEX('Capacity Summary'!$H$139:$BG$238,COLUMN(B29),ROW(B29))="x",'Capacity Backing (Hide)2'!C$145,0)</f>
        <v>0</v>
      </c>
      <c r="D177" cm="1">
        <f t="array" ref="D177">IF(INDEX('Capacity Summary'!$H$139:$BG$238,COLUMN(C29),ROW(C29))="x",'Capacity Backing (Hide)2'!D$145,0)</f>
        <v>0</v>
      </c>
      <c r="E177" cm="1">
        <f t="array" ref="E177">IF(INDEX('Capacity Summary'!$H$139:$BG$238,COLUMN(D29),ROW(D29))="x",'Capacity Backing (Hide)2'!E$145,0)</f>
        <v>0</v>
      </c>
      <c r="F177" cm="1">
        <f t="array" ref="F177">IF(INDEX('Capacity Summary'!$H$139:$BG$238,COLUMN(E29),ROW(E29))="x",'Capacity Backing (Hide)2'!F$145,0)</f>
        <v>0</v>
      </c>
      <c r="G177" cm="1">
        <f t="array" ref="G177">IF(INDEX('Capacity Summary'!$H$139:$BG$238,COLUMN(F29),ROW(F29))="x",'Capacity Backing (Hide)2'!G$145,0)</f>
        <v>0</v>
      </c>
      <c r="H177" cm="1">
        <f t="array" ref="H177">IF(INDEX('Capacity Summary'!$H$139:$BG$238,COLUMN(G29),ROW(G29))="x",'Capacity Backing (Hide)2'!H$145,0)</f>
        <v>0</v>
      </c>
      <c r="I177" cm="1">
        <f t="array" ref="I177">IF(INDEX('Capacity Summary'!$H$139:$BG$238,COLUMN(H29),ROW(H29))="x",'Capacity Backing (Hide)2'!I$145,0)</f>
        <v>0</v>
      </c>
      <c r="J177" cm="1">
        <f t="array" ref="J177">IF(INDEX('Capacity Summary'!$H$139:$BG$238,COLUMN(I29),ROW(I29))="x",'Capacity Backing (Hide)2'!J$145,0)</f>
        <v>0</v>
      </c>
      <c r="K177" cm="1">
        <f t="array" ref="K177">IF(INDEX('Capacity Summary'!$H$139:$BG$238,COLUMN(J29),ROW(J29))="x",'Capacity Backing (Hide)2'!K$145,0)</f>
        <v>0</v>
      </c>
      <c r="L177" cm="1">
        <f t="array" ref="L177">IF(INDEX('Capacity Summary'!$H$139:$BG$238,COLUMN(K29),ROW(K29))="x",'Capacity Backing (Hide)2'!L$145,0)</f>
        <v>0</v>
      </c>
      <c r="M177" cm="1">
        <f t="array" ref="M177">IF(INDEX('Capacity Summary'!$H$139:$BG$238,COLUMN(L29),ROW(L29))="x",'Capacity Backing (Hide)2'!M$145,0)</f>
        <v>0</v>
      </c>
      <c r="N177" cm="1">
        <f t="array" ref="N177">IF(INDEX('Capacity Summary'!$H$139:$BG$238,COLUMN(M29),ROW(M29))="x",'Capacity Backing (Hide)2'!N$145,0)</f>
        <v>0</v>
      </c>
      <c r="O177" cm="1">
        <f t="array" ref="O177">IF(INDEX('Capacity Summary'!$H$139:$BG$238,COLUMN(N29),ROW(N29))="x",'Capacity Backing (Hide)2'!O$145,0)</f>
        <v>0</v>
      </c>
      <c r="P177" cm="1">
        <f t="array" ref="P177">IF(INDEX('Capacity Summary'!$H$139:$BG$238,COLUMN(O29),ROW(O29))="x",'Capacity Backing (Hide)2'!P$145,0)</f>
        <v>0</v>
      </c>
      <c r="Q177" cm="1">
        <f t="array" ref="Q177">IF(INDEX('Capacity Summary'!$H$139:$BG$238,COLUMN(P29),ROW(P29))="x",'Capacity Backing (Hide)2'!Q$145,0)</f>
        <v>0</v>
      </c>
      <c r="R177" cm="1">
        <f t="array" ref="R177">IF(INDEX('Capacity Summary'!$H$139:$BG$238,COLUMN(Q29),ROW(Q29))="x",'Capacity Backing (Hide)2'!R$145,0)</f>
        <v>0</v>
      </c>
      <c r="S177" cm="1">
        <f t="array" ref="S177">IF(INDEX('Capacity Summary'!$H$139:$BG$238,COLUMN(R29),ROW(R29))="x",'Capacity Backing (Hide)2'!S$145,0)</f>
        <v>0</v>
      </c>
      <c r="T177" cm="1">
        <f t="array" ref="T177">IF(INDEX('Capacity Summary'!$H$139:$BG$238,COLUMN(S29),ROW(S29))="x",'Capacity Backing (Hide)2'!T$145,0)</f>
        <v>0</v>
      </c>
      <c r="U177" cm="1">
        <f t="array" ref="U177">IF(INDEX('Capacity Summary'!$H$139:$BG$238,COLUMN(T29),ROW(T29))="x",'Capacity Backing (Hide)2'!U$145,0)</f>
        <v>0</v>
      </c>
      <c r="V177" cm="1">
        <f t="array" ref="V177">IF(INDEX('Capacity Summary'!$H$139:$BG$238,COLUMN(U29),ROW(U29))="x",'Capacity Backing (Hide)2'!V$145,0)</f>
        <v>0</v>
      </c>
      <c r="W177" cm="1">
        <f t="array" ref="W177">IF(INDEX('Capacity Summary'!$H$139:$BG$238,COLUMN(V29),ROW(V29))="x",'Capacity Backing (Hide)2'!W$145,0)</f>
        <v>0</v>
      </c>
      <c r="X177" cm="1">
        <f t="array" ref="X177">IF(INDEX('Capacity Summary'!$H$139:$BG$238,COLUMN(W29),ROW(W29))="x",'Capacity Backing (Hide)2'!X$145,0)</f>
        <v>0</v>
      </c>
      <c r="Y177" cm="1">
        <f t="array" ref="Y177">IF(INDEX('Capacity Summary'!$H$139:$BG$238,COLUMN(X29),ROW(X29))="x",'Capacity Backing (Hide)2'!Y$145,0)</f>
        <v>0</v>
      </c>
      <c r="Z177" cm="1">
        <f t="array" ref="Z177">IF(INDEX('Capacity Summary'!$H$139:$BG$238,COLUMN(Y29),ROW(Y29))="x",'Capacity Backing (Hide)2'!Z$145,0)</f>
        <v>0</v>
      </c>
      <c r="AA177" cm="1">
        <f t="array" ref="AA177">IF(INDEX('Capacity Summary'!$H$139:$BG$238,COLUMN(Z29),ROW(Z29))="x",'Capacity Backing (Hide)2'!AA$145,0)</f>
        <v>0</v>
      </c>
      <c r="AB177" cm="1">
        <f t="array" ref="AB177">IF(INDEX('Capacity Summary'!$H$139:$BG$238,COLUMN(AA29),ROW(AA29))="x",'Capacity Backing (Hide)2'!AB$145,0)</f>
        <v>0</v>
      </c>
      <c r="AC177" cm="1">
        <f t="array" ref="AC177">IF(INDEX('Capacity Summary'!$H$139:$BG$238,COLUMN(AB29),ROW(AB29))="x",'Capacity Backing (Hide)2'!AC$145,0)</f>
        <v>0</v>
      </c>
      <c r="AD177" cm="1">
        <f t="array" ref="AD177">IF(INDEX('Capacity Summary'!$H$139:$BG$238,COLUMN(AC29),ROW(AC29))="x",'Capacity Backing (Hide)2'!AD$145,0)</f>
        <v>0</v>
      </c>
      <c r="AE177" cm="1">
        <f t="array" ref="AE177">IF(INDEX('Capacity Summary'!$H$139:$BG$238,COLUMN(AD29),ROW(AD29))="x",'Capacity Backing (Hide)2'!AE$145,0)</f>
        <v>0</v>
      </c>
      <c r="AF177" cm="1">
        <f t="array" ref="AF177">IF(INDEX('Capacity Summary'!$H$139:$BG$238,COLUMN(AE29),ROW(AE29))="x",'Capacity Backing (Hide)2'!AF$145,0)</f>
        <v>0</v>
      </c>
      <c r="AG177" cm="1">
        <f t="array" ref="AG177">IF(INDEX('Capacity Summary'!$H$139:$BG$238,COLUMN(AF29),ROW(AF29))="x",'Capacity Backing (Hide)2'!AG$145,0)</f>
        <v>0</v>
      </c>
      <c r="AH177" cm="1">
        <f t="array" ref="AH177">IF(INDEX('Capacity Summary'!$H$139:$BG$238,COLUMN(AG29),ROW(AG29))="x",'Capacity Backing (Hide)2'!AH$145,0)</f>
        <v>0</v>
      </c>
      <c r="AI177" cm="1">
        <f t="array" ref="AI177">IF(INDEX('Capacity Summary'!$H$139:$BG$238,COLUMN(AH29),ROW(AH29))="x",'Capacity Backing (Hide)2'!AI$145,0)</f>
        <v>0</v>
      </c>
      <c r="AJ177" cm="1">
        <f t="array" ref="AJ177">IF(INDEX('Capacity Summary'!$H$139:$BG$238,COLUMN(AI29),ROW(AI29))="x",'Capacity Backing (Hide)2'!AJ$145,0)</f>
        <v>0</v>
      </c>
      <c r="AK177" cm="1">
        <f t="array" ref="AK177">IF(INDEX('Capacity Summary'!$H$139:$BG$238,COLUMN(AJ29),ROW(AJ29))="x",'Capacity Backing (Hide)2'!AK$145,0)</f>
        <v>0</v>
      </c>
      <c r="AL177" cm="1">
        <f t="array" ref="AL177">IF(INDEX('Capacity Summary'!$H$139:$BG$238,COLUMN(AK29),ROW(AK29))="x",'Capacity Backing (Hide)2'!AL$145,0)</f>
        <v>0</v>
      </c>
      <c r="AM177" cm="1">
        <f t="array" ref="AM177">IF(INDEX('Capacity Summary'!$H$139:$BG$238,COLUMN(AL29),ROW(AL29))="x",'Capacity Backing (Hide)2'!AM$145,0)</f>
        <v>0</v>
      </c>
      <c r="AN177" cm="1">
        <f t="array" ref="AN177">IF(INDEX('Capacity Summary'!$H$139:$BG$238,COLUMN(AM29),ROW(AM29))="x",'Capacity Backing (Hide)2'!AN$145,0)</f>
        <v>0</v>
      </c>
      <c r="AO177" cm="1">
        <f t="array" ref="AO177">IF(INDEX('Capacity Summary'!$H$139:$BG$238,COLUMN(AN29),ROW(AN29))="x",'Capacity Backing (Hide)2'!AO$145,0)</f>
        <v>0</v>
      </c>
      <c r="AP177" cm="1">
        <f t="array" ref="AP177">IF(INDEX('Capacity Summary'!$H$139:$BG$238,COLUMN(AO29),ROW(AO29))="x",'Capacity Backing (Hide)2'!AP$145,0)</f>
        <v>0</v>
      </c>
      <c r="AQ177" cm="1">
        <f t="array" ref="AQ177">IF(INDEX('Capacity Summary'!$H$139:$BG$238,COLUMN(AP29),ROW(AP29))="x",'Capacity Backing (Hide)2'!AQ$145,0)</f>
        <v>0</v>
      </c>
      <c r="AR177" cm="1">
        <f t="array" ref="AR177">IF(INDEX('Capacity Summary'!$H$139:$BG$238,COLUMN(AQ29),ROW(AQ29))="x",'Capacity Backing (Hide)2'!AR$145,0)</f>
        <v>0</v>
      </c>
      <c r="AS177" cm="1">
        <f t="array" ref="AS177">IF(INDEX('Capacity Summary'!$H$139:$BG$238,COLUMN(AR29),ROW(AR29))="x",'Capacity Backing (Hide)2'!AS$145,0)</f>
        <v>0</v>
      </c>
      <c r="AT177" cm="1">
        <f t="array" ref="AT177">IF(INDEX('Capacity Summary'!$H$139:$BG$238,COLUMN(AS29),ROW(AS29))="x",'Capacity Backing (Hide)2'!AT$145,0)</f>
        <v>0</v>
      </c>
      <c r="AU177" cm="1">
        <f t="array" ref="AU177">IF(INDEX('Capacity Summary'!$H$139:$BG$238,COLUMN(AT29),ROW(AT29))="x",'Capacity Backing (Hide)2'!AU$145,0)</f>
        <v>0</v>
      </c>
      <c r="AV177" cm="1">
        <f t="array" ref="AV177">IF(INDEX('Capacity Summary'!$H$139:$BG$238,COLUMN(AU29),ROW(AU29))="x",'Capacity Backing (Hide)2'!AV$145,0)</f>
        <v>0</v>
      </c>
      <c r="AW177" cm="1">
        <f t="array" ref="AW177">IF(INDEX('Capacity Summary'!$H$139:$BG$238,COLUMN(AV29),ROW(AV29))="x",'Capacity Backing (Hide)2'!AW$145,0)</f>
        <v>0</v>
      </c>
      <c r="AX177" cm="1">
        <f t="array" ref="AX177">IF(INDEX('Capacity Summary'!$H$139:$BG$238,COLUMN(AW29),ROW(AW29))="x",'Capacity Backing (Hide)2'!AX$145,0)</f>
        <v>0</v>
      </c>
      <c r="AY177" cm="1">
        <f t="array" ref="AY177">IF(INDEX('Capacity Summary'!$H$139:$BG$238,COLUMN(AX29),ROW(AX29))="x",'Capacity Backing (Hide)2'!AY$145,0)</f>
        <v>0</v>
      </c>
      <c r="AZ177" cm="1">
        <f t="array" ref="AZ177">IF(INDEX('Capacity Summary'!$H$139:$BG$238,COLUMN(AY29),ROW(AY29))="x",'Capacity Backing (Hide)2'!AZ$145,0)</f>
        <v>0</v>
      </c>
      <c r="BA177" cm="1">
        <f t="array" ref="BA177">IF(INDEX('Capacity Summary'!$H$139:$BG$238,COLUMN(AZ29),ROW(AZ29))="x",'Capacity Backing (Hide)2'!BA$145,0)</f>
        <v>0</v>
      </c>
      <c r="BB177" cm="1">
        <f t="array" ref="BB177">IF(INDEX('Capacity Summary'!$H$139:$BG$238,COLUMN(BA29),ROW(BA29))="x",'Capacity Backing (Hide)2'!BB$145,0)</f>
        <v>0</v>
      </c>
      <c r="BC177" cm="1">
        <f t="array" ref="BC177">IF(INDEX('Capacity Summary'!$H$139:$BG$238,COLUMN(BB29),ROW(BB29))="x",'Capacity Backing (Hide)2'!BC$145,0)</f>
        <v>0</v>
      </c>
      <c r="BD177" cm="1">
        <f t="array" ref="BD177">IF(INDEX('Capacity Summary'!$H$139:$BG$238,COLUMN(BC29),ROW(BC29))="x",'Capacity Backing (Hide)2'!BD$145,0)</f>
        <v>0</v>
      </c>
      <c r="BE177" cm="1">
        <f t="array" ref="BE177">IF(INDEX('Capacity Summary'!$H$139:$BG$238,COLUMN(BD29),ROW(BD29))="x",'Capacity Backing (Hide)2'!BE$145,0)</f>
        <v>0</v>
      </c>
      <c r="BF177" cm="1">
        <f t="array" ref="BF177">IF(INDEX('Capacity Summary'!$H$139:$BG$238,COLUMN(BE29),ROW(BE29))="x",'Capacity Backing (Hide)2'!BF$145,0)</f>
        <v>0</v>
      </c>
      <c r="BG177" cm="1">
        <f t="array" ref="BG177">IF(INDEX('Capacity Summary'!$H$139:$BG$238,COLUMN(BF29),ROW(BF29))="x",'Capacity Backing (Hide)2'!BG$145,0)</f>
        <v>0</v>
      </c>
      <c r="BH177" cm="1">
        <f t="array" ref="BH177">IF(INDEX('Capacity Summary'!$H$139:$BG$238,COLUMN(BG29),ROW(BG29))="x",'Capacity Backing (Hide)2'!BH$145,0)</f>
        <v>0</v>
      </c>
      <c r="BI177" cm="1">
        <f t="array" ref="BI177">IF(INDEX('Capacity Summary'!$H$139:$BG$238,COLUMN(BH29),ROW(BH29))="x",'Capacity Backing (Hide)2'!BI$145,0)</f>
        <v>0</v>
      </c>
      <c r="BJ177" cm="1">
        <f t="array" ref="BJ177">IF(INDEX('Capacity Summary'!$H$139:$BG$238,COLUMN(BI29),ROW(BI29))="x",'Capacity Backing (Hide)2'!BJ$145,0)</f>
        <v>0</v>
      </c>
      <c r="BK177" cm="1">
        <f t="array" ref="BK177">IF(INDEX('Capacity Summary'!$H$139:$BG$238,COLUMN(BJ29),ROW(BJ29))="x",'Capacity Backing (Hide)2'!BK$145,0)</f>
        <v>0</v>
      </c>
      <c r="BL177" cm="1">
        <f t="array" ref="BL177">IF(INDEX('Capacity Summary'!$H$139:$BG$238,COLUMN(BK29),ROW(BK29))="x",'Capacity Backing (Hide)2'!BL$145,0)</f>
        <v>0</v>
      </c>
      <c r="BM177" cm="1">
        <f t="array" ref="BM177">IF(INDEX('Capacity Summary'!$H$139:$BG$238,COLUMN(BL29),ROW(BL29))="x",'Capacity Backing (Hide)2'!BM$145,0)</f>
        <v>0</v>
      </c>
      <c r="BN177" cm="1">
        <f t="array" ref="BN177">IF(INDEX('Capacity Summary'!$H$139:$BG$238,COLUMN(BM29),ROW(BM29))="x",'Capacity Backing (Hide)2'!BN$145,0)</f>
        <v>0</v>
      </c>
      <c r="BO177" cm="1">
        <f t="array" ref="BO177">IF(INDEX('Capacity Summary'!$H$139:$BG$238,COLUMN(BN29),ROW(BN29))="x",'Capacity Backing (Hide)2'!BO$145,0)</f>
        <v>0</v>
      </c>
      <c r="BP177" cm="1">
        <f t="array" ref="BP177">IF(INDEX('Capacity Summary'!$H$139:$BG$238,COLUMN(BO29),ROW(BO29))="x",'Capacity Backing (Hide)2'!BP$145,0)</f>
        <v>0</v>
      </c>
      <c r="BQ177" cm="1">
        <f t="array" ref="BQ177">IF(INDEX('Capacity Summary'!$H$139:$BG$238,COLUMN(BP29),ROW(BP29))="x",'Capacity Backing (Hide)2'!BQ$145,0)</f>
        <v>0</v>
      </c>
      <c r="BR177" cm="1">
        <f t="array" ref="BR177">IF(INDEX('Capacity Summary'!$H$139:$BG$238,COLUMN(BQ29),ROW(BQ29))="x",'Capacity Backing (Hide)2'!BR$145,0)</f>
        <v>0</v>
      </c>
      <c r="BS177" cm="1">
        <f t="array" ref="BS177">IF(INDEX('Capacity Summary'!$H$139:$BG$238,COLUMN(BR29),ROW(BR29))="x",'Capacity Backing (Hide)2'!BS$145,0)</f>
        <v>0</v>
      </c>
      <c r="BT177" cm="1">
        <f t="array" ref="BT177">IF(INDEX('Capacity Summary'!$H$139:$BG$238,COLUMN(BS29),ROW(BS29))="x",'Capacity Backing (Hide)2'!BT$145,0)</f>
        <v>0</v>
      </c>
      <c r="BU177" cm="1">
        <f t="array" ref="BU177">IF(INDEX('Capacity Summary'!$H$139:$BG$238,COLUMN(BT29),ROW(BT29))="x",'Capacity Backing (Hide)2'!BU$145,0)</f>
        <v>0</v>
      </c>
      <c r="BV177" cm="1">
        <f t="array" ref="BV177">IF(INDEX('Capacity Summary'!$H$139:$BG$238,COLUMN(BU29),ROW(BU29))="x",'Capacity Backing (Hide)2'!BV$145,0)</f>
        <v>0</v>
      </c>
      <c r="BW177" cm="1">
        <f t="array" ref="BW177">IF(INDEX('Capacity Summary'!$H$139:$BG$238,COLUMN(BV29),ROW(BV29))="x",'Capacity Backing (Hide)2'!BW$145,0)</f>
        <v>0</v>
      </c>
      <c r="BX177" cm="1">
        <f t="array" ref="BX177">IF(INDEX('Capacity Summary'!$H$139:$BG$238,COLUMN(BW29),ROW(BW29))="x",'Capacity Backing (Hide)2'!BX$145,0)</f>
        <v>0</v>
      </c>
      <c r="BY177" cm="1">
        <f t="array" ref="BY177">IF(INDEX('Capacity Summary'!$H$139:$BG$238,COLUMN(BX29),ROW(BX29))="x",'Capacity Backing (Hide)2'!BY$145,0)</f>
        <v>0</v>
      </c>
      <c r="BZ177" cm="1">
        <f t="array" ref="BZ177">IF(INDEX('Capacity Summary'!$H$139:$BG$238,COLUMN(BY29),ROW(BY29))="x",'Capacity Backing (Hide)2'!BZ$145,0)</f>
        <v>0</v>
      </c>
      <c r="CA177" cm="1">
        <f t="array" ref="CA177">IF(INDEX('Capacity Summary'!$H$139:$BG$238,COLUMN(BZ29),ROW(BZ29))="x",'Capacity Backing (Hide)2'!CA$145,0)</f>
        <v>0</v>
      </c>
      <c r="CB177" cm="1">
        <f t="array" ref="CB177">IF(INDEX('Capacity Summary'!$H$139:$BG$238,COLUMN(CA29),ROW(CA29))="x",'Capacity Backing (Hide)2'!CB$145,0)</f>
        <v>0</v>
      </c>
      <c r="CC177" cm="1">
        <f t="array" ref="CC177">IF(INDEX('Capacity Summary'!$H$139:$BG$238,COLUMN(CB29),ROW(CB29))="x",'Capacity Backing (Hide)2'!CC$145,0)</f>
        <v>0</v>
      </c>
      <c r="CD177" cm="1">
        <f t="array" ref="CD177">IF(INDEX('Capacity Summary'!$H$139:$BG$238,COLUMN(CC29),ROW(CC29))="x",'Capacity Backing (Hide)2'!CD$145,0)</f>
        <v>0</v>
      </c>
      <c r="CE177" cm="1">
        <f t="array" ref="CE177">IF(INDEX('Capacity Summary'!$H$139:$BG$238,COLUMN(CD29),ROW(CD29))="x",'Capacity Backing (Hide)2'!CE$145,0)</f>
        <v>0</v>
      </c>
      <c r="CF177" cm="1">
        <f t="array" ref="CF177">IF(INDEX('Capacity Summary'!$H$139:$BG$238,COLUMN(CE29),ROW(CE29))="x",'Capacity Backing (Hide)2'!CF$145,0)</f>
        <v>0</v>
      </c>
      <c r="CG177" cm="1">
        <f t="array" ref="CG177">IF(INDEX('Capacity Summary'!$H$139:$BG$238,COLUMN(CF29),ROW(CF29))="x",'Capacity Backing (Hide)2'!CG$145,0)</f>
        <v>0</v>
      </c>
      <c r="CH177" cm="1">
        <f t="array" ref="CH177">IF(INDEX('Capacity Summary'!$H$139:$BG$238,COLUMN(CG29),ROW(CG29))="x",'Capacity Backing (Hide)2'!CH$145,0)</f>
        <v>0</v>
      </c>
      <c r="CI177" cm="1">
        <f t="array" ref="CI177">IF(INDEX('Capacity Summary'!$H$139:$BG$238,COLUMN(CH29),ROW(CH29))="x",'Capacity Backing (Hide)2'!CI$145,0)</f>
        <v>0</v>
      </c>
      <c r="CJ177" cm="1">
        <f t="array" ref="CJ177">IF(INDEX('Capacity Summary'!$H$139:$BG$238,COLUMN(CI29),ROW(CI29))="x",'Capacity Backing (Hide)2'!CJ$145,0)</f>
        <v>0</v>
      </c>
      <c r="CK177" cm="1">
        <f t="array" ref="CK177">IF(INDEX('Capacity Summary'!$H$139:$BG$238,COLUMN(CJ29),ROW(CJ29))="x",'Capacity Backing (Hide)2'!CK$145,0)</f>
        <v>0</v>
      </c>
      <c r="CL177" cm="1">
        <f t="array" ref="CL177">IF(INDEX('Capacity Summary'!$H$139:$BG$238,COLUMN(CK29),ROW(CK29))="x",'Capacity Backing (Hide)2'!CL$145,0)</f>
        <v>0</v>
      </c>
      <c r="CM177" cm="1">
        <f t="array" ref="CM177">IF(INDEX('Capacity Summary'!$H$139:$BG$238,COLUMN(CL29),ROW(CL29))="x",'Capacity Backing (Hide)2'!CM$145,0)</f>
        <v>0</v>
      </c>
      <c r="CN177" cm="1">
        <f t="array" ref="CN177">IF(INDEX('Capacity Summary'!$H$139:$BG$238,COLUMN(CM29),ROW(CM29))="x",'Capacity Backing (Hide)2'!CN$145,0)</f>
        <v>0</v>
      </c>
      <c r="CO177" cm="1">
        <f t="array" ref="CO177">IF(INDEX('Capacity Summary'!$H$139:$BG$238,COLUMN(CN29),ROW(CN29))="x",'Capacity Backing (Hide)2'!CO$145,0)</f>
        <v>0</v>
      </c>
      <c r="CP177" cm="1">
        <f t="array" ref="CP177">IF(INDEX('Capacity Summary'!$H$139:$BG$238,COLUMN(CO29),ROW(CO29))="x",'Capacity Backing (Hide)2'!CP$145,0)</f>
        <v>0</v>
      </c>
      <c r="CQ177" cm="1">
        <f t="array" ref="CQ177">IF(INDEX('Capacity Summary'!$H$139:$BG$238,COLUMN(CP29),ROW(CP29))="x",'Capacity Backing (Hide)2'!CQ$145,0)</f>
        <v>0</v>
      </c>
      <c r="CR177" cm="1">
        <f t="array" ref="CR177">IF(INDEX('Capacity Summary'!$H$139:$BG$238,COLUMN(CQ29),ROW(CQ29))="x",'Capacity Backing (Hide)2'!CR$145,0)</f>
        <v>0</v>
      </c>
      <c r="CS177" cm="1">
        <f t="array" ref="CS177">IF(INDEX('Capacity Summary'!$H$139:$BG$238,COLUMN(CR29),ROW(CR29))="x",'Capacity Backing (Hide)2'!CS$145,0)</f>
        <v>0</v>
      </c>
      <c r="CT177" cm="1">
        <f t="array" ref="CT177">IF(INDEX('Capacity Summary'!$H$139:$BG$238,COLUMN(CS29),ROW(CS29))="x",'Capacity Backing (Hide)2'!CT$145,0)</f>
        <v>0</v>
      </c>
      <c r="CU177" cm="1">
        <f t="array" ref="CU177">IF(INDEX('Capacity Summary'!$H$139:$BG$238,COLUMN(CT29),ROW(CT29))="x",'Capacity Backing (Hide)2'!CU$145,0)</f>
        <v>0</v>
      </c>
      <c r="CV177" cm="1">
        <f t="array" ref="CV177">IF(INDEX('Capacity Summary'!$H$139:$BG$238,COLUMN(CU29),ROW(CU29))="x",'Capacity Backing (Hide)2'!CV$145,0)</f>
        <v>0</v>
      </c>
      <c r="CW177" cm="1">
        <f t="array" ref="CW177">IF(INDEX('Capacity Summary'!$H$139:$BG$238,COLUMN(CV29),ROW(CV29))="x",'Capacity Backing (Hide)2'!CW$145,0)</f>
        <v>0</v>
      </c>
    </row>
    <row r="178" spans="1:101" x14ac:dyDescent="0.25">
      <c r="A178" s="2">
        <f ca="1">'Required Capacity (Hide)'!E34</f>
        <v>44431</v>
      </c>
      <c r="B178" cm="1">
        <f t="array" ref="B178">IF(INDEX('Capacity Summary'!$H$139:$BG$238,COLUMN(A30),ROW(A30))="x",'Capacity Backing (Hide)2'!B$145,0)</f>
        <v>0</v>
      </c>
      <c r="C178" cm="1">
        <f t="array" ref="C178">IF(INDEX('Capacity Summary'!$H$139:$BG$238,COLUMN(B30),ROW(B30))="x",'Capacity Backing (Hide)2'!C$145,0)</f>
        <v>0</v>
      </c>
      <c r="D178" cm="1">
        <f t="array" ref="D178">IF(INDEX('Capacity Summary'!$H$139:$BG$238,COLUMN(C30),ROW(C30))="x",'Capacity Backing (Hide)2'!D$145,0)</f>
        <v>0</v>
      </c>
      <c r="E178" cm="1">
        <f t="array" ref="E178">IF(INDEX('Capacity Summary'!$H$139:$BG$238,COLUMN(D30),ROW(D30))="x",'Capacity Backing (Hide)2'!E$145,0)</f>
        <v>0</v>
      </c>
      <c r="F178" cm="1">
        <f t="array" ref="F178">IF(INDEX('Capacity Summary'!$H$139:$BG$238,COLUMN(E30),ROW(E30))="x",'Capacity Backing (Hide)2'!F$145,0)</f>
        <v>0</v>
      </c>
      <c r="G178" cm="1">
        <f t="array" ref="G178">IF(INDEX('Capacity Summary'!$H$139:$BG$238,COLUMN(F30),ROW(F30))="x",'Capacity Backing (Hide)2'!G$145,0)</f>
        <v>0</v>
      </c>
      <c r="H178" cm="1">
        <f t="array" ref="H178">IF(INDEX('Capacity Summary'!$H$139:$BG$238,COLUMN(G30),ROW(G30))="x",'Capacity Backing (Hide)2'!H$145,0)</f>
        <v>0</v>
      </c>
      <c r="I178" cm="1">
        <f t="array" ref="I178">IF(INDEX('Capacity Summary'!$H$139:$BG$238,COLUMN(H30),ROW(H30))="x",'Capacity Backing (Hide)2'!I$145,0)</f>
        <v>0</v>
      </c>
      <c r="J178" cm="1">
        <f t="array" ref="J178">IF(INDEX('Capacity Summary'!$H$139:$BG$238,COLUMN(I30),ROW(I30))="x",'Capacity Backing (Hide)2'!J$145,0)</f>
        <v>0</v>
      </c>
      <c r="K178" cm="1">
        <f t="array" ref="K178">IF(INDEX('Capacity Summary'!$H$139:$BG$238,COLUMN(J30),ROW(J30))="x",'Capacity Backing (Hide)2'!K$145,0)</f>
        <v>0</v>
      </c>
      <c r="L178" cm="1">
        <f t="array" ref="L178">IF(INDEX('Capacity Summary'!$H$139:$BG$238,COLUMN(K30),ROW(K30))="x",'Capacity Backing (Hide)2'!L$145,0)</f>
        <v>0</v>
      </c>
      <c r="M178" cm="1">
        <f t="array" ref="M178">IF(INDEX('Capacity Summary'!$H$139:$BG$238,COLUMN(L30),ROW(L30))="x",'Capacity Backing (Hide)2'!M$145,0)</f>
        <v>0</v>
      </c>
      <c r="N178" cm="1">
        <f t="array" ref="N178">IF(INDEX('Capacity Summary'!$H$139:$BG$238,COLUMN(M30),ROW(M30))="x",'Capacity Backing (Hide)2'!N$145,0)</f>
        <v>0</v>
      </c>
      <c r="O178" cm="1">
        <f t="array" ref="O178">IF(INDEX('Capacity Summary'!$H$139:$BG$238,COLUMN(N30),ROW(N30))="x",'Capacity Backing (Hide)2'!O$145,0)</f>
        <v>0</v>
      </c>
      <c r="P178" cm="1">
        <f t="array" ref="P178">IF(INDEX('Capacity Summary'!$H$139:$BG$238,COLUMN(O30),ROW(O30))="x",'Capacity Backing (Hide)2'!P$145,0)</f>
        <v>0</v>
      </c>
      <c r="Q178" cm="1">
        <f t="array" ref="Q178">IF(INDEX('Capacity Summary'!$H$139:$BG$238,COLUMN(P30),ROW(P30))="x",'Capacity Backing (Hide)2'!Q$145,0)</f>
        <v>0</v>
      </c>
      <c r="R178" cm="1">
        <f t="array" ref="R178">IF(INDEX('Capacity Summary'!$H$139:$BG$238,COLUMN(Q30),ROW(Q30))="x",'Capacity Backing (Hide)2'!R$145,0)</f>
        <v>0</v>
      </c>
      <c r="S178" cm="1">
        <f t="array" ref="S178">IF(INDEX('Capacity Summary'!$H$139:$BG$238,COLUMN(R30),ROW(R30))="x",'Capacity Backing (Hide)2'!S$145,0)</f>
        <v>0</v>
      </c>
      <c r="T178" cm="1">
        <f t="array" ref="T178">IF(INDEX('Capacity Summary'!$H$139:$BG$238,COLUMN(S30),ROW(S30))="x",'Capacity Backing (Hide)2'!T$145,0)</f>
        <v>0</v>
      </c>
      <c r="U178" cm="1">
        <f t="array" ref="U178">IF(INDEX('Capacity Summary'!$H$139:$BG$238,COLUMN(T30),ROW(T30))="x",'Capacity Backing (Hide)2'!U$145,0)</f>
        <v>0</v>
      </c>
      <c r="V178" cm="1">
        <f t="array" ref="V178">IF(INDEX('Capacity Summary'!$H$139:$BG$238,COLUMN(U30),ROW(U30))="x",'Capacity Backing (Hide)2'!V$145,0)</f>
        <v>0</v>
      </c>
      <c r="W178" cm="1">
        <f t="array" ref="W178">IF(INDEX('Capacity Summary'!$H$139:$BG$238,COLUMN(V30),ROW(V30))="x",'Capacity Backing (Hide)2'!W$145,0)</f>
        <v>0</v>
      </c>
      <c r="X178" cm="1">
        <f t="array" ref="X178">IF(INDEX('Capacity Summary'!$H$139:$BG$238,COLUMN(W30),ROW(W30))="x",'Capacity Backing (Hide)2'!X$145,0)</f>
        <v>0</v>
      </c>
      <c r="Y178" cm="1">
        <f t="array" ref="Y178">IF(INDEX('Capacity Summary'!$H$139:$BG$238,COLUMN(X30),ROW(X30))="x",'Capacity Backing (Hide)2'!Y$145,0)</f>
        <v>0</v>
      </c>
      <c r="Z178" cm="1">
        <f t="array" ref="Z178">IF(INDEX('Capacity Summary'!$H$139:$BG$238,COLUMN(Y30),ROW(Y30))="x",'Capacity Backing (Hide)2'!Z$145,0)</f>
        <v>0</v>
      </c>
      <c r="AA178" cm="1">
        <f t="array" ref="AA178">IF(INDEX('Capacity Summary'!$H$139:$BG$238,COLUMN(Z30),ROW(Z30))="x",'Capacity Backing (Hide)2'!AA$145,0)</f>
        <v>0</v>
      </c>
      <c r="AB178" cm="1">
        <f t="array" ref="AB178">IF(INDEX('Capacity Summary'!$H$139:$BG$238,COLUMN(AA30),ROW(AA30))="x",'Capacity Backing (Hide)2'!AB$145,0)</f>
        <v>0</v>
      </c>
      <c r="AC178" cm="1">
        <f t="array" ref="AC178">IF(INDEX('Capacity Summary'!$H$139:$BG$238,COLUMN(AB30),ROW(AB30))="x",'Capacity Backing (Hide)2'!AC$145,0)</f>
        <v>0</v>
      </c>
      <c r="AD178" cm="1">
        <f t="array" ref="AD178">IF(INDEX('Capacity Summary'!$H$139:$BG$238,COLUMN(AC30),ROW(AC30))="x",'Capacity Backing (Hide)2'!AD$145,0)</f>
        <v>0</v>
      </c>
      <c r="AE178" cm="1">
        <f t="array" ref="AE178">IF(INDEX('Capacity Summary'!$H$139:$BG$238,COLUMN(AD30),ROW(AD30))="x",'Capacity Backing (Hide)2'!AE$145,0)</f>
        <v>0</v>
      </c>
      <c r="AF178" cm="1">
        <f t="array" ref="AF178">IF(INDEX('Capacity Summary'!$H$139:$BG$238,COLUMN(AE30),ROW(AE30))="x",'Capacity Backing (Hide)2'!AF$145,0)</f>
        <v>0</v>
      </c>
      <c r="AG178" cm="1">
        <f t="array" ref="AG178">IF(INDEX('Capacity Summary'!$H$139:$BG$238,COLUMN(AF30),ROW(AF30))="x",'Capacity Backing (Hide)2'!AG$145,0)</f>
        <v>0</v>
      </c>
      <c r="AH178" cm="1">
        <f t="array" ref="AH178">IF(INDEX('Capacity Summary'!$H$139:$BG$238,COLUMN(AG30),ROW(AG30))="x",'Capacity Backing (Hide)2'!AH$145,0)</f>
        <v>0</v>
      </c>
      <c r="AI178" cm="1">
        <f t="array" ref="AI178">IF(INDEX('Capacity Summary'!$H$139:$BG$238,COLUMN(AH30),ROW(AH30))="x",'Capacity Backing (Hide)2'!AI$145,0)</f>
        <v>0</v>
      </c>
      <c r="AJ178" cm="1">
        <f t="array" ref="AJ178">IF(INDEX('Capacity Summary'!$H$139:$BG$238,COLUMN(AI30),ROW(AI30))="x",'Capacity Backing (Hide)2'!AJ$145,0)</f>
        <v>0</v>
      </c>
      <c r="AK178" cm="1">
        <f t="array" ref="AK178">IF(INDEX('Capacity Summary'!$H$139:$BG$238,COLUMN(AJ30),ROW(AJ30))="x",'Capacity Backing (Hide)2'!AK$145,0)</f>
        <v>0</v>
      </c>
      <c r="AL178" cm="1">
        <f t="array" ref="AL178">IF(INDEX('Capacity Summary'!$H$139:$BG$238,COLUMN(AK30),ROW(AK30))="x",'Capacity Backing (Hide)2'!AL$145,0)</f>
        <v>0</v>
      </c>
      <c r="AM178" cm="1">
        <f t="array" ref="AM178">IF(INDEX('Capacity Summary'!$H$139:$BG$238,COLUMN(AL30),ROW(AL30))="x",'Capacity Backing (Hide)2'!AM$145,0)</f>
        <v>0</v>
      </c>
      <c r="AN178" cm="1">
        <f t="array" ref="AN178">IF(INDEX('Capacity Summary'!$H$139:$BG$238,COLUMN(AM30),ROW(AM30))="x",'Capacity Backing (Hide)2'!AN$145,0)</f>
        <v>0</v>
      </c>
      <c r="AO178" cm="1">
        <f t="array" ref="AO178">IF(INDEX('Capacity Summary'!$H$139:$BG$238,COLUMN(AN30),ROW(AN30))="x",'Capacity Backing (Hide)2'!AO$145,0)</f>
        <v>0</v>
      </c>
      <c r="AP178" cm="1">
        <f t="array" ref="AP178">IF(INDEX('Capacity Summary'!$H$139:$BG$238,COLUMN(AO30),ROW(AO30))="x",'Capacity Backing (Hide)2'!AP$145,0)</f>
        <v>0</v>
      </c>
      <c r="AQ178" cm="1">
        <f t="array" ref="AQ178">IF(INDEX('Capacity Summary'!$H$139:$BG$238,COLUMN(AP30),ROW(AP30))="x",'Capacity Backing (Hide)2'!AQ$145,0)</f>
        <v>0</v>
      </c>
      <c r="AR178" cm="1">
        <f t="array" ref="AR178">IF(INDEX('Capacity Summary'!$H$139:$BG$238,COLUMN(AQ30),ROW(AQ30))="x",'Capacity Backing (Hide)2'!AR$145,0)</f>
        <v>0</v>
      </c>
      <c r="AS178" cm="1">
        <f t="array" ref="AS178">IF(INDEX('Capacity Summary'!$H$139:$BG$238,COLUMN(AR30),ROW(AR30))="x",'Capacity Backing (Hide)2'!AS$145,0)</f>
        <v>0</v>
      </c>
      <c r="AT178" cm="1">
        <f t="array" ref="AT178">IF(INDEX('Capacity Summary'!$H$139:$BG$238,COLUMN(AS30),ROW(AS30))="x",'Capacity Backing (Hide)2'!AT$145,0)</f>
        <v>0</v>
      </c>
      <c r="AU178" cm="1">
        <f t="array" ref="AU178">IF(INDEX('Capacity Summary'!$H$139:$BG$238,COLUMN(AT30),ROW(AT30))="x",'Capacity Backing (Hide)2'!AU$145,0)</f>
        <v>0</v>
      </c>
      <c r="AV178" cm="1">
        <f t="array" ref="AV178">IF(INDEX('Capacity Summary'!$H$139:$BG$238,COLUMN(AU30),ROW(AU30))="x",'Capacity Backing (Hide)2'!AV$145,0)</f>
        <v>0</v>
      </c>
      <c r="AW178" cm="1">
        <f t="array" ref="AW178">IF(INDEX('Capacity Summary'!$H$139:$BG$238,COLUMN(AV30),ROW(AV30))="x",'Capacity Backing (Hide)2'!AW$145,0)</f>
        <v>0</v>
      </c>
      <c r="AX178" cm="1">
        <f t="array" ref="AX178">IF(INDEX('Capacity Summary'!$H$139:$BG$238,COLUMN(AW30),ROW(AW30))="x",'Capacity Backing (Hide)2'!AX$145,0)</f>
        <v>0</v>
      </c>
      <c r="AY178" cm="1">
        <f t="array" ref="AY178">IF(INDEX('Capacity Summary'!$H$139:$BG$238,COLUMN(AX30),ROW(AX30))="x",'Capacity Backing (Hide)2'!AY$145,0)</f>
        <v>0</v>
      </c>
      <c r="AZ178" cm="1">
        <f t="array" ref="AZ178">IF(INDEX('Capacity Summary'!$H$139:$BG$238,COLUMN(AY30),ROW(AY30))="x",'Capacity Backing (Hide)2'!AZ$145,0)</f>
        <v>0</v>
      </c>
      <c r="BA178" cm="1">
        <f t="array" ref="BA178">IF(INDEX('Capacity Summary'!$H$139:$BG$238,COLUMN(AZ30),ROW(AZ30))="x",'Capacity Backing (Hide)2'!BA$145,0)</f>
        <v>0</v>
      </c>
      <c r="BB178" cm="1">
        <f t="array" ref="BB178">IF(INDEX('Capacity Summary'!$H$139:$BG$238,COLUMN(BA30),ROW(BA30))="x",'Capacity Backing (Hide)2'!BB$145,0)</f>
        <v>0</v>
      </c>
      <c r="BC178" cm="1">
        <f t="array" ref="BC178">IF(INDEX('Capacity Summary'!$H$139:$BG$238,COLUMN(BB30),ROW(BB30))="x",'Capacity Backing (Hide)2'!BC$145,0)</f>
        <v>0</v>
      </c>
      <c r="BD178" cm="1">
        <f t="array" ref="BD178">IF(INDEX('Capacity Summary'!$H$139:$BG$238,COLUMN(BC30),ROW(BC30))="x",'Capacity Backing (Hide)2'!BD$145,0)</f>
        <v>0</v>
      </c>
      <c r="BE178" cm="1">
        <f t="array" ref="BE178">IF(INDEX('Capacity Summary'!$H$139:$BG$238,COLUMN(BD30),ROW(BD30))="x",'Capacity Backing (Hide)2'!BE$145,0)</f>
        <v>0</v>
      </c>
      <c r="BF178" cm="1">
        <f t="array" ref="BF178">IF(INDEX('Capacity Summary'!$H$139:$BG$238,COLUMN(BE30),ROW(BE30))="x",'Capacity Backing (Hide)2'!BF$145,0)</f>
        <v>0</v>
      </c>
      <c r="BG178" cm="1">
        <f t="array" ref="BG178">IF(INDEX('Capacity Summary'!$H$139:$BG$238,COLUMN(BF30),ROW(BF30))="x",'Capacity Backing (Hide)2'!BG$145,0)</f>
        <v>0</v>
      </c>
      <c r="BH178" cm="1">
        <f t="array" ref="BH178">IF(INDEX('Capacity Summary'!$H$139:$BG$238,COLUMN(BG30),ROW(BG30))="x",'Capacity Backing (Hide)2'!BH$145,0)</f>
        <v>0</v>
      </c>
      <c r="BI178" cm="1">
        <f t="array" ref="BI178">IF(INDEX('Capacity Summary'!$H$139:$BG$238,COLUMN(BH30),ROW(BH30))="x",'Capacity Backing (Hide)2'!BI$145,0)</f>
        <v>0</v>
      </c>
      <c r="BJ178" cm="1">
        <f t="array" ref="BJ178">IF(INDEX('Capacity Summary'!$H$139:$BG$238,COLUMN(BI30),ROW(BI30))="x",'Capacity Backing (Hide)2'!BJ$145,0)</f>
        <v>0</v>
      </c>
      <c r="BK178" cm="1">
        <f t="array" ref="BK178">IF(INDEX('Capacity Summary'!$H$139:$BG$238,COLUMN(BJ30),ROW(BJ30))="x",'Capacity Backing (Hide)2'!BK$145,0)</f>
        <v>0</v>
      </c>
      <c r="BL178" cm="1">
        <f t="array" ref="BL178">IF(INDEX('Capacity Summary'!$H$139:$BG$238,COLUMN(BK30),ROW(BK30))="x",'Capacity Backing (Hide)2'!BL$145,0)</f>
        <v>0</v>
      </c>
      <c r="BM178" cm="1">
        <f t="array" ref="BM178">IF(INDEX('Capacity Summary'!$H$139:$BG$238,COLUMN(BL30),ROW(BL30))="x",'Capacity Backing (Hide)2'!BM$145,0)</f>
        <v>0</v>
      </c>
      <c r="BN178" cm="1">
        <f t="array" ref="BN178">IF(INDEX('Capacity Summary'!$H$139:$BG$238,COLUMN(BM30),ROW(BM30))="x",'Capacity Backing (Hide)2'!BN$145,0)</f>
        <v>0</v>
      </c>
      <c r="BO178" cm="1">
        <f t="array" ref="BO178">IF(INDEX('Capacity Summary'!$H$139:$BG$238,COLUMN(BN30),ROW(BN30))="x",'Capacity Backing (Hide)2'!BO$145,0)</f>
        <v>0</v>
      </c>
      <c r="BP178" cm="1">
        <f t="array" ref="BP178">IF(INDEX('Capacity Summary'!$H$139:$BG$238,COLUMN(BO30),ROW(BO30))="x",'Capacity Backing (Hide)2'!BP$145,0)</f>
        <v>0</v>
      </c>
      <c r="BQ178" cm="1">
        <f t="array" ref="BQ178">IF(INDEX('Capacity Summary'!$H$139:$BG$238,COLUMN(BP30),ROW(BP30))="x",'Capacity Backing (Hide)2'!BQ$145,0)</f>
        <v>0</v>
      </c>
      <c r="BR178" cm="1">
        <f t="array" ref="BR178">IF(INDEX('Capacity Summary'!$H$139:$BG$238,COLUMN(BQ30),ROW(BQ30))="x",'Capacity Backing (Hide)2'!BR$145,0)</f>
        <v>0</v>
      </c>
      <c r="BS178" cm="1">
        <f t="array" ref="BS178">IF(INDEX('Capacity Summary'!$H$139:$BG$238,COLUMN(BR30),ROW(BR30))="x",'Capacity Backing (Hide)2'!BS$145,0)</f>
        <v>0</v>
      </c>
      <c r="BT178" cm="1">
        <f t="array" ref="BT178">IF(INDEX('Capacity Summary'!$H$139:$BG$238,COLUMN(BS30),ROW(BS30))="x",'Capacity Backing (Hide)2'!BT$145,0)</f>
        <v>0</v>
      </c>
      <c r="BU178" cm="1">
        <f t="array" ref="BU178">IF(INDEX('Capacity Summary'!$H$139:$BG$238,COLUMN(BT30),ROW(BT30))="x",'Capacity Backing (Hide)2'!BU$145,0)</f>
        <v>0</v>
      </c>
      <c r="BV178" cm="1">
        <f t="array" ref="BV178">IF(INDEX('Capacity Summary'!$H$139:$BG$238,COLUMN(BU30),ROW(BU30))="x",'Capacity Backing (Hide)2'!BV$145,0)</f>
        <v>0</v>
      </c>
      <c r="BW178" cm="1">
        <f t="array" ref="BW178">IF(INDEX('Capacity Summary'!$H$139:$BG$238,COLUMN(BV30),ROW(BV30))="x",'Capacity Backing (Hide)2'!BW$145,0)</f>
        <v>0</v>
      </c>
      <c r="BX178" cm="1">
        <f t="array" ref="BX178">IF(INDEX('Capacity Summary'!$H$139:$BG$238,COLUMN(BW30),ROW(BW30))="x",'Capacity Backing (Hide)2'!BX$145,0)</f>
        <v>0</v>
      </c>
      <c r="BY178" cm="1">
        <f t="array" ref="BY178">IF(INDEX('Capacity Summary'!$H$139:$BG$238,COLUMN(BX30),ROW(BX30))="x",'Capacity Backing (Hide)2'!BY$145,0)</f>
        <v>0</v>
      </c>
      <c r="BZ178" cm="1">
        <f t="array" ref="BZ178">IF(INDEX('Capacity Summary'!$H$139:$BG$238,COLUMN(BY30),ROW(BY30))="x",'Capacity Backing (Hide)2'!BZ$145,0)</f>
        <v>0</v>
      </c>
      <c r="CA178" cm="1">
        <f t="array" ref="CA178">IF(INDEX('Capacity Summary'!$H$139:$BG$238,COLUMN(BZ30),ROW(BZ30))="x",'Capacity Backing (Hide)2'!CA$145,0)</f>
        <v>0</v>
      </c>
      <c r="CB178" cm="1">
        <f t="array" ref="CB178">IF(INDEX('Capacity Summary'!$H$139:$BG$238,COLUMN(CA30),ROW(CA30))="x",'Capacity Backing (Hide)2'!CB$145,0)</f>
        <v>0</v>
      </c>
      <c r="CC178" cm="1">
        <f t="array" ref="CC178">IF(INDEX('Capacity Summary'!$H$139:$BG$238,COLUMN(CB30),ROW(CB30))="x",'Capacity Backing (Hide)2'!CC$145,0)</f>
        <v>0</v>
      </c>
      <c r="CD178" cm="1">
        <f t="array" ref="CD178">IF(INDEX('Capacity Summary'!$H$139:$BG$238,COLUMN(CC30),ROW(CC30))="x",'Capacity Backing (Hide)2'!CD$145,0)</f>
        <v>0</v>
      </c>
      <c r="CE178" cm="1">
        <f t="array" ref="CE178">IF(INDEX('Capacity Summary'!$H$139:$BG$238,COLUMN(CD30),ROW(CD30))="x",'Capacity Backing (Hide)2'!CE$145,0)</f>
        <v>0</v>
      </c>
      <c r="CF178" cm="1">
        <f t="array" ref="CF178">IF(INDEX('Capacity Summary'!$H$139:$BG$238,COLUMN(CE30),ROW(CE30))="x",'Capacity Backing (Hide)2'!CF$145,0)</f>
        <v>0</v>
      </c>
      <c r="CG178" cm="1">
        <f t="array" ref="CG178">IF(INDEX('Capacity Summary'!$H$139:$BG$238,COLUMN(CF30),ROW(CF30))="x",'Capacity Backing (Hide)2'!CG$145,0)</f>
        <v>0</v>
      </c>
      <c r="CH178" cm="1">
        <f t="array" ref="CH178">IF(INDEX('Capacity Summary'!$H$139:$BG$238,COLUMN(CG30),ROW(CG30))="x",'Capacity Backing (Hide)2'!CH$145,0)</f>
        <v>0</v>
      </c>
      <c r="CI178" cm="1">
        <f t="array" ref="CI178">IF(INDEX('Capacity Summary'!$H$139:$BG$238,COLUMN(CH30),ROW(CH30))="x",'Capacity Backing (Hide)2'!CI$145,0)</f>
        <v>0</v>
      </c>
      <c r="CJ178" cm="1">
        <f t="array" ref="CJ178">IF(INDEX('Capacity Summary'!$H$139:$BG$238,COLUMN(CI30),ROW(CI30))="x",'Capacity Backing (Hide)2'!CJ$145,0)</f>
        <v>0</v>
      </c>
      <c r="CK178" cm="1">
        <f t="array" ref="CK178">IF(INDEX('Capacity Summary'!$H$139:$BG$238,COLUMN(CJ30),ROW(CJ30))="x",'Capacity Backing (Hide)2'!CK$145,0)</f>
        <v>0</v>
      </c>
      <c r="CL178" cm="1">
        <f t="array" ref="CL178">IF(INDEX('Capacity Summary'!$H$139:$BG$238,COLUMN(CK30),ROW(CK30))="x",'Capacity Backing (Hide)2'!CL$145,0)</f>
        <v>0</v>
      </c>
      <c r="CM178" cm="1">
        <f t="array" ref="CM178">IF(INDEX('Capacity Summary'!$H$139:$BG$238,COLUMN(CL30),ROW(CL30))="x",'Capacity Backing (Hide)2'!CM$145,0)</f>
        <v>0</v>
      </c>
      <c r="CN178" cm="1">
        <f t="array" ref="CN178">IF(INDEX('Capacity Summary'!$H$139:$BG$238,COLUMN(CM30),ROW(CM30))="x",'Capacity Backing (Hide)2'!CN$145,0)</f>
        <v>0</v>
      </c>
      <c r="CO178" cm="1">
        <f t="array" ref="CO178">IF(INDEX('Capacity Summary'!$H$139:$BG$238,COLUMN(CN30),ROW(CN30))="x",'Capacity Backing (Hide)2'!CO$145,0)</f>
        <v>0</v>
      </c>
      <c r="CP178" cm="1">
        <f t="array" ref="CP178">IF(INDEX('Capacity Summary'!$H$139:$BG$238,COLUMN(CO30),ROW(CO30))="x",'Capacity Backing (Hide)2'!CP$145,0)</f>
        <v>0</v>
      </c>
      <c r="CQ178" cm="1">
        <f t="array" ref="CQ178">IF(INDEX('Capacity Summary'!$H$139:$BG$238,COLUMN(CP30),ROW(CP30))="x",'Capacity Backing (Hide)2'!CQ$145,0)</f>
        <v>0</v>
      </c>
      <c r="CR178" cm="1">
        <f t="array" ref="CR178">IF(INDEX('Capacity Summary'!$H$139:$BG$238,COLUMN(CQ30),ROW(CQ30))="x",'Capacity Backing (Hide)2'!CR$145,0)</f>
        <v>0</v>
      </c>
      <c r="CS178" cm="1">
        <f t="array" ref="CS178">IF(INDEX('Capacity Summary'!$H$139:$BG$238,COLUMN(CR30),ROW(CR30))="x",'Capacity Backing (Hide)2'!CS$145,0)</f>
        <v>0</v>
      </c>
      <c r="CT178" cm="1">
        <f t="array" ref="CT178">IF(INDEX('Capacity Summary'!$H$139:$BG$238,COLUMN(CS30),ROW(CS30))="x",'Capacity Backing (Hide)2'!CT$145,0)</f>
        <v>0</v>
      </c>
      <c r="CU178" cm="1">
        <f t="array" ref="CU178">IF(INDEX('Capacity Summary'!$H$139:$BG$238,COLUMN(CT30),ROW(CT30))="x",'Capacity Backing (Hide)2'!CU$145,0)</f>
        <v>0</v>
      </c>
      <c r="CV178" cm="1">
        <f t="array" ref="CV178">IF(INDEX('Capacity Summary'!$H$139:$BG$238,COLUMN(CU30),ROW(CU30))="x",'Capacity Backing (Hide)2'!CV$145,0)</f>
        <v>0</v>
      </c>
      <c r="CW178" cm="1">
        <f t="array" ref="CW178">IF(INDEX('Capacity Summary'!$H$139:$BG$238,COLUMN(CV30),ROW(CV30))="x",'Capacity Backing (Hide)2'!CW$145,0)</f>
        <v>0</v>
      </c>
    </row>
    <row r="179" spans="1:101" x14ac:dyDescent="0.25">
      <c r="A179" s="2">
        <f ca="1">'Required Capacity (Hide)'!E35</f>
        <v>44438</v>
      </c>
      <c r="B179" cm="1">
        <f t="array" ref="B179">IF(INDEX('Capacity Summary'!$H$139:$BG$238,COLUMN(A31),ROW(A31))="x",'Capacity Backing (Hide)2'!B$145,0)</f>
        <v>0</v>
      </c>
      <c r="C179" cm="1">
        <f t="array" ref="C179">IF(INDEX('Capacity Summary'!$H$139:$BG$238,COLUMN(B31),ROW(B31))="x",'Capacity Backing (Hide)2'!C$145,0)</f>
        <v>0</v>
      </c>
      <c r="D179" cm="1">
        <f t="array" ref="D179">IF(INDEX('Capacity Summary'!$H$139:$BG$238,COLUMN(C31),ROW(C31))="x",'Capacity Backing (Hide)2'!D$145,0)</f>
        <v>0</v>
      </c>
      <c r="E179" cm="1">
        <f t="array" ref="E179">IF(INDEX('Capacity Summary'!$H$139:$BG$238,COLUMN(D31),ROW(D31))="x",'Capacity Backing (Hide)2'!E$145,0)</f>
        <v>0</v>
      </c>
      <c r="F179" cm="1">
        <f t="array" ref="F179">IF(INDEX('Capacity Summary'!$H$139:$BG$238,COLUMN(E31),ROW(E31))="x",'Capacity Backing (Hide)2'!F$145,0)</f>
        <v>0</v>
      </c>
      <c r="G179" cm="1">
        <f t="array" ref="G179">IF(INDEX('Capacity Summary'!$H$139:$BG$238,COLUMN(F31),ROW(F31))="x",'Capacity Backing (Hide)2'!G$145,0)</f>
        <v>0</v>
      </c>
      <c r="H179" cm="1">
        <f t="array" ref="H179">IF(INDEX('Capacity Summary'!$H$139:$BG$238,COLUMN(G31),ROW(G31))="x",'Capacity Backing (Hide)2'!H$145,0)</f>
        <v>0</v>
      </c>
      <c r="I179" cm="1">
        <f t="array" ref="I179">IF(INDEX('Capacity Summary'!$H$139:$BG$238,COLUMN(H31),ROW(H31))="x",'Capacity Backing (Hide)2'!I$145,0)</f>
        <v>0</v>
      </c>
      <c r="J179" cm="1">
        <f t="array" ref="J179">IF(INDEX('Capacity Summary'!$H$139:$BG$238,COLUMN(I31),ROW(I31))="x",'Capacity Backing (Hide)2'!J$145,0)</f>
        <v>0</v>
      </c>
      <c r="K179" cm="1">
        <f t="array" ref="K179">IF(INDEX('Capacity Summary'!$H$139:$BG$238,COLUMN(J31),ROW(J31))="x",'Capacity Backing (Hide)2'!K$145,0)</f>
        <v>0</v>
      </c>
      <c r="L179" cm="1">
        <f t="array" ref="L179">IF(INDEX('Capacity Summary'!$H$139:$BG$238,COLUMN(K31),ROW(K31))="x",'Capacity Backing (Hide)2'!L$145,0)</f>
        <v>0</v>
      </c>
      <c r="M179" cm="1">
        <f t="array" ref="M179">IF(INDEX('Capacity Summary'!$H$139:$BG$238,COLUMN(L31),ROW(L31))="x",'Capacity Backing (Hide)2'!M$145,0)</f>
        <v>0</v>
      </c>
      <c r="N179" cm="1">
        <f t="array" ref="N179">IF(INDEX('Capacity Summary'!$H$139:$BG$238,COLUMN(M31),ROW(M31))="x",'Capacity Backing (Hide)2'!N$145,0)</f>
        <v>0</v>
      </c>
      <c r="O179" cm="1">
        <f t="array" ref="O179">IF(INDEX('Capacity Summary'!$H$139:$BG$238,COLUMN(N31),ROW(N31))="x",'Capacity Backing (Hide)2'!O$145,0)</f>
        <v>0</v>
      </c>
      <c r="P179" cm="1">
        <f t="array" ref="P179">IF(INDEX('Capacity Summary'!$H$139:$BG$238,COLUMN(O31),ROW(O31))="x",'Capacity Backing (Hide)2'!P$145,0)</f>
        <v>0</v>
      </c>
      <c r="Q179" cm="1">
        <f t="array" ref="Q179">IF(INDEX('Capacity Summary'!$H$139:$BG$238,COLUMN(P31),ROW(P31))="x",'Capacity Backing (Hide)2'!Q$145,0)</f>
        <v>0</v>
      </c>
      <c r="R179" cm="1">
        <f t="array" ref="R179">IF(INDEX('Capacity Summary'!$H$139:$BG$238,COLUMN(Q31),ROW(Q31))="x",'Capacity Backing (Hide)2'!R$145,0)</f>
        <v>0</v>
      </c>
      <c r="S179" cm="1">
        <f t="array" ref="S179">IF(INDEX('Capacity Summary'!$H$139:$BG$238,COLUMN(R31),ROW(R31))="x",'Capacity Backing (Hide)2'!S$145,0)</f>
        <v>0</v>
      </c>
      <c r="T179" cm="1">
        <f t="array" ref="T179">IF(INDEX('Capacity Summary'!$H$139:$BG$238,COLUMN(S31),ROW(S31))="x",'Capacity Backing (Hide)2'!T$145,0)</f>
        <v>0</v>
      </c>
      <c r="U179" cm="1">
        <f t="array" ref="U179">IF(INDEX('Capacity Summary'!$H$139:$BG$238,COLUMN(T31),ROW(T31))="x",'Capacity Backing (Hide)2'!U$145,0)</f>
        <v>0</v>
      </c>
      <c r="V179" cm="1">
        <f t="array" ref="V179">IF(INDEX('Capacity Summary'!$H$139:$BG$238,COLUMN(U31),ROW(U31))="x",'Capacity Backing (Hide)2'!V$145,0)</f>
        <v>0</v>
      </c>
      <c r="W179" cm="1">
        <f t="array" ref="W179">IF(INDEX('Capacity Summary'!$H$139:$BG$238,COLUMN(V31),ROW(V31))="x",'Capacity Backing (Hide)2'!W$145,0)</f>
        <v>0</v>
      </c>
      <c r="X179" cm="1">
        <f t="array" ref="X179">IF(INDEX('Capacity Summary'!$H$139:$BG$238,COLUMN(W31),ROW(W31))="x",'Capacity Backing (Hide)2'!X$145,0)</f>
        <v>0</v>
      </c>
      <c r="Y179" cm="1">
        <f t="array" ref="Y179">IF(INDEX('Capacity Summary'!$H$139:$BG$238,COLUMN(X31),ROW(X31))="x",'Capacity Backing (Hide)2'!Y$145,0)</f>
        <v>0</v>
      </c>
      <c r="Z179" cm="1">
        <f t="array" ref="Z179">IF(INDEX('Capacity Summary'!$H$139:$BG$238,COLUMN(Y31),ROW(Y31))="x",'Capacity Backing (Hide)2'!Z$145,0)</f>
        <v>0</v>
      </c>
      <c r="AA179" cm="1">
        <f t="array" ref="AA179">IF(INDEX('Capacity Summary'!$H$139:$BG$238,COLUMN(Z31),ROW(Z31))="x",'Capacity Backing (Hide)2'!AA$145,0)</f>
        <v>0</v>
      </c>
      <c r="AB179" cm="1">
        <f t="array" ref="AB179">IF(INDEX('Capacity Summary'!$H$139:$BG$238,COLUMN(AA31),ROW(AA31))="x",'Capacity Backing (Hide)2'!AB$145,0)</f>
        <v>0</v>
      </c>
      <c r="AC179" cm="1">
        <f t="array" ref="AC179">IF(INDEX('Capacity Summary'!$H$139:$BG$238,COLUMN(AB31),ROW(AB31))="x",'Capacity Backing (Hide)2'!AC$145,0)</f>
        <v>0</v>
      </c>
      <c r="AD179" cm="1">
        <f t="array" ref="AD179">IF(INDEX('Capacity Summary'!$H$139:$BG$238,COLUMN(AC31),ROW(AC31))="x",'Capacity Backing (Hide)2'!AD$145,0)</f>
        <v>0</v>
      </c>
      <c r="AE179" cm="1">
        <f t="array" ref="AE179">IF(INDEX('Capacity Summary'!$H$139:$BG$238,COLUMN(AD31),ROW(AD31))="x",'Capacity Backing (Hide)2'!AE$145,0)</f>
        <v>0</v>
      </c>
      <c r="AF179" cm="1">
        <f t="array" ref="AF179">IF(INDEX('Capacity Summary'!$H$139:$BG$238,COLUMN(AE31),ROW(AE31))="x",'Capacity Backing (Hide)2'!AF$145,0)</f>
        <v>0</v>
      </c>
      <c r="AG179" cm="1">
        <f t="array" ref="AG179">IF(INDEX('Capacity Summary'!$H$139:$BG$238,COLUMN(AF31),ROW(AF31))="x",'Capacity Backing (Hide)2'!AG$145,0)</f>
        <v>0</v>
      </c>
      <c r="AH179" cm="1">
        <f t="array" ref="AH179">IF(INDEX('Capacity Summary'!$H$139:$BG$238,COLUMN(AG31),ROW(AG31))="x",'Capacity Backing (Hide)2'!AH$145,0)</f>
        <v>0</v>
      </c>
      <c r="AI179" cm="1">
        <f t="array" ref="AI179">IF(INDEX('Capacity Summary'!$H$139:$BG$238,COLUMN(AH31),ROW(AH31))="x",'Capacity Backing (Hide)2'!AI$145,0)</f>
        <v>0</v>
      </c>
      <c r="AJ179" cm="1">
        <f t="array" ref="AJ179">IF(INDEX('Capacity Summary'!$H$139:$BG$238,COLUMN(AI31),ROW(AI31))="x",'Capacity Backing (Hide)2'!AJ$145,0)</f>
        <v>0</v>
      </c>
      <c r="AK179" cm="1">
        <f t="array" ref="AK179">IF(INDEX('Capacity Summary'!$H$139:$BG$238,COLUMN(AJ31),ROW(AJ31))="x",'Capacity Backing (Hide)2'!AK$145,0)</f>
        <v>0</v>
      </c>
      <c r="AL179" cm="1">
        <f t="array" ref="AL179">IF(INDEX('Capacity Summary'!$H$139:$BG$238,COLUMN(AK31),ROW(AK31))="x",'Capacity Backing (Hide)2'!AL$145,0)</f>
        <v>0</v>
      </c>
      <c r="AM179" cm="1">
        <f t="array" ref="AM179">IF(INDEX('Capacity Summary'!$H$139:$BG$238,COLUMN(AL31),ROW(AL31))="x",'Capacity Backing (Hide)2'!AM$145,0)</f>
        <v>0</v>
      </c>
      <c r="AN179" cm="1">
        <f t="array" ref="AN179">IF(INDEX('Capacity Summary'!$H$139:$BG$238,COLUMN(AM31),ROW(AM31))="x",'Capacity Backing (Hide)2'!AN$145,0)</f>
        <v>0</v>
      </c>
      <c r="AO179" cm="1">
        <f t="array" ref="AO179">IF(INDEX('Capacity Summary'!$H$139:$BG$238,COLUMN(AN31),ROW(AN31))="x",'Capacity Backing (Hide)2'!AO$145,0)</f>
        <v>0</v>
      </c>
      <c r="AP179" cm="1">
        <f t="array" ref="AP179">IF(INDEX('Capacity Summary'!$H$139:$BG$238,COLUMN(AO31),ROW(AO31))="x",'Capacity Backing (Hide)2'!AP$145,0)</f>
        <v>0</v>
      </c>
      <c r="AQ179" cm="1">
        <f t="array" ref="AQ179">IF(INDEX('Capacity Summary'!$H$139:$BG$238,COLUMN(AP31),ROW(AP31))="x",'Capacity Backing (Hide)2'!AQ$145,0)</f>
        <v>0</v>
      </c>
      <c r="AR179" cm="1">
        <f t="array" ref="AR179">IF(INDEX('Capacity Summary'!$H$139:$BG$238,COLUMN(AQ31),ROW(AQ31))="x",'Capacity Backing (Hide)2'!AR$145,0)</f>
        <v>0</v>
      </c>
      <c r="AS179" cm="1">
        <f t="array" ref="AS179">IF(INDEX('Capacity Summary'!$H$139:$BG$238,COLUMN(AR31),ROW(AR31))="x",'Capacity Backing (Hide)2'!AS$145,0)</f>
        <v>0</v>
      </c>
      <c r="AT179" cm="1">
        <f t="array" ref="AT179">IF(INDEX('Capacity Summary'!$H$139:$BG$238,COLUMN(AS31),ROW(AS31))="x",'Capacity Backing (Hide)2'!AT$145,0)</f>
        <v>0</v>
      </c>
      <c r="AU179" cm="1">
        <f t="array" ref="AU179">IF(INDEX('Capacity Summary'!$H$139:$BG$238,COLUMN(AT31),ROW(AT31))="x",'Capacity Backing (Hide)2'!AU$145,0)</f>
        <v>0</v>
      </c>
      <c r="AV179" cm="1">
        <f t="array" ref="AV179">IF(INDEX('Capacity Summary'!$H$139:$BG$238,COLUMN(AU31),ROW(AU31))="x",'Capacity Backing (Hide)2'!AV$145,0)</f>
        <v>0</v>
      </c>
      <c r="AW179" cm="1">
        <f t="array" ref="AW179">IF(INDEX('Capacity Summary'!$H$139:$BG$238,COLUMN(AV31),ROW(AV31))="x",'Capacity Backing (Hide)2'!AW$145,0)</f>
        <v>0</v>
      </c>
      <c r="AX179" cm="1">
        <f t="array" ref="AX179">IF(INDEX('Capacity Summary'!$H$139:$BG$238,COLUMN(AW31),ROW(AW31))="x",'Capacity Backing (Hide)2'!AX$145,0)</f>
        <v>0</v>
      </c>
      <c r="AY179" cm="1">
        <f t="array" ref="AY179">IF(INDEX('Capacity Summary'!$H$139:$BG$238,COLUMN(AX31),ROW(AX31))="x",'Capacity Backing (Hide)2'!AY$145,0)</f>
        <v>0</v>
      </c>
      <c r="AZ179" cm="1">
        <f t="array" ref="AZ179">IF(INDEX('Capacity Summary'!$H$139:$BG$238,COLUMN(AY31),ROW(AY31))="x",'Capacity Backing (Hide)2'!AZ$145,0)</f>
        <v>0</v>
      </c>
      <c r="BA179" cm="1">
        <f t="array" ref="BA179">IF(INDEX('Capacity Summary'!$H$139:$BG$238,COLUMN(AZ31),ROW(AZ31))="x",'Capacity Backing (Hide)2'!BA$145,0)</f>
        <v>0</v>
      </c>
      <c r="BB179" cm="1">
        <f t="array" ref="BB179">IF(INDEX('Capacity Summary'!$H$139:$BG$238,COLUMN(BA31),ROW(BA31))="x",'Capacity Backing (Hide)2'!BB$145,0)</f>
        <v>0</v>
      </c>
      <c r="BC179" cm="1">
        <f t="array" ref="BC179">IF(INDEX('Capacity Summary'!$H$139:$BG$238,COLUMN(BB31),ROW(BB31))="x",'Capacity Backing (Hide)2'!BC$145,0)</f>
        <v>0</v>
      </c>
      <c r="BD179" cm="1">
        <f t="array" ref="BD179">IF(INDEX('Capacity Summary'!$H$139:$BG$238,COLUMN(BC31),ROW(BC31))="x",'Capacity Backing (Hide)2'!BD$145,0)</f>
        <v>0</v>
      </c>
      <c r="BE179" cm="1">
        <f t="array" ref="BE179">IF(INDEX('Capacity Summary'!$H$139:$BG$238,COLUMN(BD31),ROW(BD31))="x",'Capacity Backing (Hide)2'!BE$145,0)</f>
        <v>0</v>
      </c>
      <c r="BF179" cm="1">
        <f t="array" ref="BF179">IF(INDEX('Capacity Summary'!$H$139:$BG$238,COLUMN(BE31),ROW(BE31))="x",'Capacity Backing (Hide)2'!BF$145,0)</f>
        <v>0</v>
      </c>
      <c r="BG179" cm="1">
        <f t="array" ref="BG179">IF(INDEX('Capacity Summary'!$H$139:$BG$238,COLUMN(BF31),ROW(BF31))="x",'Capacity Backing (Hide)2'!BG$145,0)</f>
        <v>0</v>
      </c>
      <c r="BH179" cm="1">
        <f t="array" ref="BH179">IF(INDEX('Capacity Summary'!$H$139:$BG$238,COLUMN(BG31),ROW(BG31))="x",'Capacity Backing (Hide)2'!BH$145,0)</f>
        <v>0</v>
      </c>
      <c r="BI179" cm="1">
        <f t="array" ref="BI179">IF(INDEX('Capacity Summary'!$H$139:$BG$238,COLUMN(BH31),ROW(BH31))="x",'Capacity Backing (Hide)2'!BI$145,0)</f>
        <v>0</v>
      </c>
      <c r="BJ179" cm="1">
        <f t="array" ref="BJ179">IF(INDEX('Capacity Summary'!$H$139:$BG$238,COLUMN(BI31),ROW(BI31))="x",'Capacity Backing (Hide)2'!BJ$145,0)</f>
        <v>0</v>
      </c>
      <c r="BK179" cm="1">
        <f t="array" ref="BK179">IF(INDEX('Capacity Summary'!$H$139:$BG$238,COLUMN(BJ31),ROW(BJ31))="x",'Capacity Backing (Hide)2'!BK$145,0)</f>
        <v>0</v>
      </c>
      <c r="BL179" cm="1">
        <f t="array" ref="BL179">IF(INDEX('Capacity Summary'!$H$139:$BG$238,COLUMN(BK31),ROW(BK31))="x",'Capacity Backing (Hide)2'!BL$145,0)</f>
        <v>0</v>
      </c>
      <c r="BM179" cm="1">
        <f t="array" ref="BM179">IF(INDEX('Capacity Summary'!$H$139:$BG$238,COLUMN(BL31),ROW(BL31))="x",'Capacity Backing (Hide)2'!BM$145,0)</f>
        <v>0</v>
      </c>
      <c r="BN179" cm="1">
        <f t="array" ref="BN179">IF(INDEX('Capacity Summary'!$H$139:$BG$238,COLUMN(BM31),ROW(BM31))="x",'Capacity Backing (Hide)2'!BN$145,0)</f>
        <v>0</v>
      </c>
      <c r="BO179" cm="1">
        <f t="array" ref="BO179">IF(INDEX('Capacity Summary'!$H$139:$BG$238,COLUMN(BN31),ROW(BN31))="x",'Capacity Backing (Hide)2'!BO$145,0)</f>
        <v>0</v>
      </c>
      <c r="BP179" cm="1">
        <f t="array" ref="BP179">IF(INDEX('Capacity Summary'!$H$139:$BG$238,COLUMN(BO31),ROW(BO31))="x",'Capacity Backing (Hide)2'!BP$145,0)</f>
        <v>0</v>
      </c>
      <c r="BQ179" cm="1">
        <f t="array" ref="BQ179">IF(INDEX('Capacity Summary'!$H$139:$BG$238,COLUMN(BP31),ROW(BP31))="x",'Capacity Backing (Hide)2'!BQ$145,0)</f>
        <v>0</v>
      </c>
      <c r="BR179" cm="1">
        <f t="array" ref="BR179">IF(INDEX('Capacity Summary'!$H$139:$BG$238,COLUMN(BQ31),ROW(BQ31))="x",'Capacity Backing (Hide)2'!BR$145,0)</f>
        <v>0</v>
      </c>
      <c r="BS179" cm="1">
        <f t="array" ref="BS179">IF(INDEX('Capacity Summary'!$H$139:$BG$238,COLUMN(BR31),ROW(BR31))="x",'Capacity Backing (Hide)2'!BS$145,0)</f>
        <v>0</v>
      </c>
      <c r="BT179" cm="1">
        <f t="array" ref="BT179">IF(INDEX('Capacity Summary'!$H$139:$BG$238,COLUMN(BS31),ROW(BS31))="x",'Capacity Backing (Hide)2'!BT$145,0)</f>
        <v>0</v>
      </c>
      <c r="BU179" cm="1">
        <f t="array" ref="BU179">IF(INDEX('Capacity Summary'!$H$139:$BG$238,COLUMN(BT31),ROW(BT31))="x",'Capacity Backing (Hide)2'!BU$145,0)</f>
        <v>0</v>
      </c>
      <c r="BV179" cm="1">
        <f t="array" ref="BV179">IF(INDEX('Capacity Summary'!$H$139:$BG$238,COLUMN(BU31),ROW(BU31))="x",'Capacity Backing (Hide)2'!BV$145,0)</f>
        <v>0</v>
      </c>
      <c r="BW179" cm="1">
        <f t="array" ref="BW179">IF(INDEX('Capacity Summary'!$H$139:$BG$238,COLUMN(BV31),ROW(BV31))="x",'Capacity Backing (Hide)2'!BW$145,0)</f>
        <v>0</v>
      </c>
      <c r="BX179" cm="1">
        <f t="array" ref="BX179">IF(INDEX('Capacity Summary'!$H$139:$BG$238,COLUMN(BW31),ROW(BW31))="x",'Capacity Backing (Hide)2'!BX$145,0)</f>
        <v>0</v>
      </c>
      <c r="BY179" cm="1">
        <f t="array" ref="BY179">IF(INDEX('Capacity Summary'!$H$139:$BG$238,COLUMN(BX31),ROW(BX31))="x",'Capacity Backing (Hide)2'!BY$145,0)</f>
        <v>0</v>
      </c>
      <c r="BZ179" cm="1">
        <f t="array" ref="BZ179">IF(INDEX('Capacity Summary'!$H$139:$BG$238,COLUMN(BY31),ROW(BY31))="x",'Capacity Backing (Hide)2'!BZ$145,0)</f>
        <v>0</v>
      </c>
      <c r="CA179" cm="1">
        <f t="array" ref="CA179">IF(INDEX('Capacity Summary'!$H$139:$BG$238,COLUMN(BZ31),ROW(BZ31))="x",'Capacity Backing (Hide)2'!CA$145,0)</f>
        <v>0</v>
      </c>
      <c r="CB179" cm="1">
        <f t="array" ref="CB179">IF(INDEX('Capacity Summary'!$H$139:$BG$238,COLUMN(CA31),ROW(CA31))="x",'Capacity Backing (Hide)2'!CB$145,0)</f>
        <v>0</v>
      </c>
      <c r="CC179" cm="1">
        <f t="array" ref="CC179">IF(INDEX('Capacity Summary'!$H$139:$BG$238,COLUMN(CB31),ROW(CB31))="x",'Capacity Backing (Hide)2'!CC$145,0)</f>
        <v>0</v>
      </c>
      <c r="CD179" cm="1">
        <f t="array" ref="CD179">IF(INDEX('Capacity Summary'!$H$139:$BG$238,COLUMN(CC31),ROW(CC31))="x",'Capacity Backing (Hide)2'!CD$145,0)</f>
        <v>0</v>
      </c>
      <c r="CE179" cm="1">
        <f t="array" ref="CE179">IF(INDEX('Capacity Summary'!$H$139:$BG$238,COLUMN(CD31),ROW(CD31))="x",'Capacity Backing (Hide)2'!CE$145,0)</f>
        <v>0</v>
      </c>
      <c r="CF179" cm="1">
        <f t="array" ref="CF179">IF(INDEX('Capacity Summary'!$H$139:$BG$238,COLUMN(CE31),ROW(CE31))="x",'Capacity Backing (Hide)2'!CF$145,0)</f>
        <v>0</v>
      </c>
      <c r="CG179" cm="1">
        <f t="array" ref="CG179">IF(INDEX('Capacity Summary'!$H$139:$BG$238,COLUMN(CF31),ROW(CF31))="x",'Capacity Backing (Hide)2'!CG$145,0)</f>
        <v>0</v>
      </c>
      <c r="CH179" cm="1">
        <f t="array" ref="CH179">IF(INDEX('Capacity Summary'!$H$139:$BG$238,COLUMN(CG31),ROW(CG31))="x",'Capacity Backing (Hide)2'!CH$145,0)</f>
        <v>0</v>
      </c>
      <c r="CI179" cm="1">
        <f t="array" ref="CI179">IF(INDEX('Capacity Summary'!$H$139:$BG$238,COLUMN(CH31),ROW(CH31))="x",'Capacity Backing (Hide)2'!CI$145,0)</f>
        <v>0</v>
      </c>
      <c r="CJ179" cm="1">
        <f t="array" ref="CJ179">IF(INDEX('Capacity Summary'!$H$139:$BG$238,COLUMN(CI31),ROW(CI31))="x",'Capacity Backing (Hide)2'!CJ$145,0)</f>
        <v>0</v>
      </c>
      <c r="CK179" cm="1">
        <f t="array" ref="CK179">IF(INDEX('Capacity Summary'!$H$139:$BG$238,COLUMN(CJ31),ROW(CJ31))="x",'Capacity Backing (Hide)2'!CK$145,0)</f>
        <v>0</v>
      </c>
      <c r="CL179" cm="1">
        <f t="array" ref="CL179">IF(INDEX('Capacity Summary'!$H$139:$BG$238,COLUMN(CK31),ROW(CK31))="x",'Capacity Backing (Hide)2'!CL$145,0)</f>
        <v>0</v>
      </c>
      <c r="CM179" cm="1">
        <f t="array" ref="CM179">IF(INDEX('Capacity Summary'!$H$139:$BG$238,COLUMN(CL31),ROW(CL31))="x",'Capacity Backing (Hide)2'!CM$145,0)</f>
        <v>0</v>
      </c>
      <c r="CN179" cm="1">
        <f t="array" ref="CN179">IF(INDEX('Capacity Summary'!$H$139:$BG$238,COLUMN(CM31),ROW(CM31))="x",'Capacity Backing (Hide)2'!CN$145,0)</f>
        <v>0</v>
      </c>
      <c r="CO179" cm="1">
        <f t="array" ref="CO179">IF(INDEX('Capacity Summary'!$H$139:$BG$238,COLUMN(CN31),ROW(CN31))="x",'Capacity Backing (Hide)2'!CO$145,0)</f>
        <v>0</v>
      </c>
      <c r="CP179" cm="1">
        <f t="array" ref="CP179">IF(INDEX('Capacity Summary'!$H$139:$BG$238,COLUMN(CO31),ROW(CO31))="x",'Capacity Backing (Hide)2'!CP$145,0)</f>
        <v>0</v>
      </c>
      <c r="CQ179" cm="1">
        <f t="array" ref="CQ179">IF(INDEX('Capacity Summary'!$H$139:$BG$238,COLUMN(CP31),ROW(CP31))="x",'Capacity Backing (Hide)2'!CQ$145,0)</f>
        <v>0</v>
      </c>
      <c r="CR179" cm="1">
        <f t="array" ref="CR179">IF(INDEX('Capacity Summary'!$H$139:$BG$238,COLUMN(CQ31),ROW(CQ31))="x",'Capacity Backing (Hide)2'!CR$145,0)</f>
        <v>0</v>
      </c>
      <c r="CS179" cm="1">
        <f t="array" ref="CS179">IF(INDEX('Capacity Summary'!$H$139:$BG$238,COLUMN(CR31),ROW(CR31))="x",'Capacity Backing (Hide)2'!CS$145,0)</f>
        <v>0</v>
      </c>
      <c r="CT179" cm="1">
        <f t="array" ref="CT179">IF(INDEX('Capacity Summary'!$H$139:$BG$238,COLUMN(CS31),ROW(CS31))="x",'Capacity Backing (Hide)2'!CT$145,0)</f>
        <v>0</v>
      </c>
      <c r="CU179" cm="1">
        <f t="array" ref="CU179">IF(INDEX('Capacity Summary'!$H$139:$BG$238,COLUMN(CT31),ROW(CT31))="x",'Capacity Backing (Hide)2'!CU$145,0)</f>
        <v>0</v>
      </c>
      <c r="CV179" cm="1">
        <f t="array" ref="CV179">IF(INDEX('Capacity Summary'!$H$139:$BG$238,COLUMN(CU31),ROW(CU31))="x",'Capacity Backing (Hide)2'!CV$145,0)</f>
        <v>0</v>
      </c>
      <c r="CW179" cm="1">
        <f t="array" ref="CW179">IF(INDEX('Capacity Summary'!$H$139:$BG$238,COLUMN(CV31),ROW(CV31))="x",'Capacity Backing (Hide)2'!CW$145,0)</f>
        <v>0</v>
      </c>
    </row>
    <row r="180" spans="1:101" x14ac:dyDescent="0.25">
      <c r="A180" s="2">
        <f ca="1">'Required Capacity (Hide)'!E36</f>
        <v>44445</v>
      </c>
      <c r="B180" cm="1">
        <f t="array" ref="B180">IF(INDEX('Capacity Summary'!$H$139:$BG$238,COLUMN(A32),ROW(A32))="x",'Capacity Backing (Hide)2'!B$145,0)</f>
        <v>0</v>
      </c>
      <c r="C180" cm="1">
        <f t="array" ref="C180">IF(INDEX('Capacity Summary'!$H$139:$BG$238,COLUMN(B32),ROW(B32))="x",'Capacity Backing (Hide)2'!C$145,0)</f>
        <v>0</v>
      </c>
      <c r="D180" cm="1">
        <f t="array" ref="D180">IF(INDEX('Capacity Summary'!$H$139:$BG$238,COLUMN(C32),ROW(C32))="x",'Capacity Backing (Hide)2'!D$145,0)</f>
        <v>0</v>
      </c>
      <c r="E180" cm="1">
        <f t="array" ref="E180">IF(INDEX('Capacity Summary'!$H$139:$BG$238,COLUMN(D32),ROW(D32))="x",'Capacity Backing (Hide)2'!E$145,0)</f>
        <v>0</v>
      </c>
      <c r="F180" cm="1">
        <f t="array" ref="F180">IF(INDEX('Capacity Summary'!$H$139:$BG$238,COLUMN(E32),ROW(E32))="x",'Capacity Backing (Hide)2'!F$145,0)</f>
        <v>0</v>
      </c>
      <c r="G180" cm="1">
        <f t="array" ref="G180">IF(INDEX('Capacity Summary'!$H$139:$BG$238,COLUMN(F32),ROW(F32))="x",'Capacity Backing (Hide)2'!G$145,0)</f>
        <v>0</v>
      </c>
      <c r="H180" cm="1">
        <f t="array" ref="H180">IF(INDEX('Capacity Summary'!$H$139:$BG$238,COLUMN(G32),ROW(G32))="x",'Capacity Backing (Hide)2'!H$145,0)</f>
        <v>0</v>
      </c>
      <c r="I180" cm="1">
        <f t="array" ref="I180">IF(INDEX('Capacity Summary'!$H$139:$BG$238,COLUMN(H32),ROW(H32))="x",'Capacity Backing (Hide)2'!I$145,0)</f>
        <v>0</v>
      </c>
      <c r="J180" cm="1">
        <f t="array" ref="J180">IF(INDEX('Capacity Summary'!$H$139:$BG$238,COLUMN(I32),ROW(I32))="x",'Capacity Backing (Hide)2'!J$145,0)</f>
        <v>0</v>
      </c>
      <c r="K180" cm="1">
        <f t="array" ref="K180">IF(INDEX('Capacity Summary'!$H$139:$BG$238,COLUMN(J32),ROW(J32))="x",'Capacity Backing (Hide)2'!K$145,0)</f>
        <v>0</v>
      </c>
      <c r="L180" cm="1">
        <f t="array" ref="L180">IF(INDEX('Capacity Summary'!$H$139:$BG$238,COLUMN(K32),ROW(K32))="x",'Capacity Backing (Hide)2'!L$145,0)</f>
        <v>0</v>
      </c>
      <c r="M180" cm="1">
        <f t="array" ref="M180">IF(INDEX('Capacity Summary'!$H$139:$BG$238,COLUMN(L32),ROW(L32))="x",'Capacity Backing (Hide)2'!M$145,0)</f>
        <v>0</v>
      </c>
      <c r="N180" cm="1">
        <f t="array" ref="N180">IF(INDEX('Capacity Summary'!$H$139:$BG$238,COLUMN(M32),ROW(M32))="x",'Capacity Backing (Hide)2'!N$145,0)</f>
        <v>0</v>
      </c>
      <c r="O180" cm="1">
        <f t="array" ref="O180">IF(INDEX('Capacity Summary'!$H$139:$BG$238,COLUMN(N32),ROW(N32))="x",'Capacity Backing (Hide)2'!O$145,0)</f>
        <v>0</v>
      </c>
      <c r="P180" cm="1">
        <f t="array" ref="P180">IF(INDEX('Capacity Summary'!$H$139:$BG$238,COLUMN(O32),ROW(O32))="x",'Capacity Backing (Hide)2'!P$145,0)</f>
        <v>0</v>
      </c>
      <c r="Q180" cm="1">
        <f t="array" ref="Q180">IF(INDEX('Capacity Summary'!$H$139:$BG$238,COLUMN(P32),ROW(P32))="x",'Capacity Backing (Hide)2'!Q$145,0)</f>
        <v>0</v>
      </c>
      <c r="R180" cm="1">
        <f t="array" ref="R180">IF(INDEX('Capacity Summary'!$H$139:$BG$238,COLUMN(Q32),ROW(Q32))="x",'Capacity Backing (Hide)2'!R$145,0)</f>
        <v>0</v>
      </c>
      <c r="S180" cm="1">
        <f t="array" ref="S180">IF(INDEX('Capacity Summary'!$H$139:$BG$238,COLUMN(R32),ROW(R32))="x",'Capacity Backing (Hide)2'!S$145,0)</f>
        <v>0</v>
      </c>
      <c r="T180" cm="1">
        <f t="array" ref="T180">IF(INDEX('Capacity Summary'!$H$139:$BG$238,COLUMN(S32),ROW(S32))="x",'Capacity Backing (Hide)2'!T$145,0)</f>
        <v>0</v>
      </c>
      <c r="U180" cm="1">
        <f t="array" ref="U180">IF(INDEX('Capacity Summary'!$H$139:$BG$238,COLUMN(T32),ROW(T32))="x",'Capacity Backing (Hide)2'!U$145,0)</f>
        <v>0</v>
      </c>
      <c r="V180" cm="1">
        <f t="array" ref="V180">IF(INDEX('Capacity Summary'!$H$139:$BG$238,COLUMN(U32),ROW(U32))="x",'Capacity Backing (Hide)2'!V$145,0)</f>
        <v>0</v>
      </c>
      <c r="W180" cm="1">
        <f t="array" ref="W180">IF(INDEX('Capacity Summary'!$H$139:$BG$238,COLUMN(V32),ROW(V32))="x",'Capacity Backing (Hide)2'!W$145,0)</f>
        <v>0</v>
      </c>
      <c r="X180" cm="1">
        <f t="array" ref="X180">IF(INDEX('Capacity Summary'!$H$139:$BG$238,COLUMN(W32),ROW(W32))="x",'Capacity Backing (Hide)2'!X$145,0)</f>
        <v>0</v>
      </c>
      <c r="Y180" cm="1">
        <f t="array" ref="Y180">IF(INDEX('Capacity Summary'!$H$139:$BG$238,COLUMN(X32),ROW(X32))="x",'Capacity Backing (Hide)2'!Y$145,0)</f>
        <v>0</v>
      </c>
      <c r="Z180" cm="1">
        <f t="array" ref="Z180">IF(INDEX('Capacity Summary'!$H$139:$BG$238,COLUMN(Y32),ROW(Y32))="x",'Capacity Backing (Hide)2'!Z$145,0)</f>
        <v>0</v>
      </c>
      <c r="AA180" cm="1">
        <f t="array" ref="AA180">IF(INDEX('Capacity Summary'!$H$139:$BG$238,COLUMN(Z32),ROW(Z32))="x",'Capacity Backing (Hide)2'!AA$145,0)</f>
        <v>0</v>
      </c>
      <c r="AB180" cm="1">
        <f t="array" ref="AB180">IF(INDEX('Capacity Summary'!$H$139:$BG$238,COLUMN(AA32),ROW(AA32))="x",'Capacity Backing (Hide)2'!AB$145,0)</f>
        <v>0</v>
      </c>
      <c r="AC180" cm="1">
        <f t="array" ref="AC180">IF(INDEX('Capacity Summary'!$H$139:$BG$238,COLUMN(AB32),ROW(AB32))="x",'Capacity Backing (Hide)2'!AC$145,0)</f>
        <v>0</v>
      </c>
      <c r="AD180" cm="1">
        <f t="array" ref="AD180">IF(INDEX('Capacity Summary'!$H$139:$BG$238,COLUMN(AC32),ROW(AC32))="x",'Capacity Backing (Hide)2'!AD$145,0)</f>
        <v>0</v>
      </c>
      <c r="AE180" cm="1">
        <f t="array" ref="AE180">IF(INDEX('Capacity Summary'!$H$139:$BG$238,COLUMN(AD32),ROW(AD32))="x",'Capacity Backing (Hide)2'!AE$145,0)</f>
        <v>0</v>
      </c>
      <c r="AF180" cm="1">
        <f t="array" ref="AF180">IF(INDEX('Capacity Summary'!$H$139:$BG$238,COLUMN(AE32),ROW(AE32))="x",'Capacity Backing (Hide)2'!AF$145,0)</f>
        <v>0</v>
      </c>
      <c r="AG180" cm="1">
        <f t="array" ref="AG180">IF(INDEX('Capacity Summary'!$H$139:$BG$238,COLUMN(AF32),ROW(AF32))="x",'Capacity Backing (Hide)2'!AG$145,0)</f>
        <v>0</v>
      </c>
      <c r="AH180" cm="1">
        <f t="array" ref="AH180">IF(INDEX('Capacity Summary'!$H$139:$BG$238,COLUMN(AG32),ROW(AG32))="x",'Capacity Backing (Hide)2'!AH$145,0)</f>
        <v>0</v>
      </c>
      <c r="AI180" cm="1">
        <f t="array" ref="AI180">IF(INDEX('Capacity Summary'!$H$139:$BG$238,COLUMN(AH32),ROW(AH32))="x",'Capacity Backing (Hide)2'!AI$145,0)</f>
        <v>0</v>
      </c>
      <c r="AJ180" cm="1">
        <f t="array" ref="AJ180">IF(INDEX('Capacity Summary'!$H$139:$BG$238,COLUMN(AI32),ROW(AI32))="x",'Capacity Backing (Hide)2'!AJ$145,0)</f>
        <v>0</v>
      </c>
      <c r="AK180" cm="1">
        <f t="array" ref="AK180">IF(INDEX('Capacity Summary'!$H$139:$BG$238,COLUMN(AJ32),ROW(AJ32))="x",'Capacity Backing (Hide)2'!AK$145,0)</f>
        <v>0</v>
      </c>
      <c r="AL180" cm="1">
        <f t="array" ref="AL180">IF(INDEX('Capacity Summary'!$H$139:$BG$238,COLUMN(AK32),ROW(AK32))="x",'Capacity Backing (Hide)2'!AL$145,0)</f>
        <v>0</v>
      </c>
      <c r="AM180" cm="1">
        <f t="array" ref="AM180">IF(INDEX('Capacity Summary'!$H$139:$BG$238,COLUMN(AL32),ROW(AL32))="x",'Capacity Backing (Hide)2'!AM$145,0)</f>
        <v>0</v>
      </c>
      <c r="AN180" cm="1">
        <f t="array" ref="AN180">IF(INDEX('Capacity Summary'!$H$139:$BG$238,COLUMN(AM32),ROW(AM32))="x",'Capacity Backing (Hide)2'!AN$145,0)</f>
        <v>0</v>
      </c>
      <c r="AO180" cm="1">
        <f t="array" ref="AO180">IF(INDEX('Capacity Summary'!$H$139:$BG$238,COLUMN(AN32),ROW(AN32))="x",'Capacity Backing (Hide)2'!AO$145,0)</f>
        <v>0</v>
      </c>
      <c r="AP180" cm="1">
        <f t="array" ref="AP180">IF(INDEX('Capacity Summary'!$H$139:$BG$238,COLUMN(AO32),ROW(AO32))="x",'Capacity Backing (Hide)2'!AP$145,0)</f>
        <v>0</v>
      </c>
      <c r="AQ180" cm="1">
        <f t="array" ref="AQ180">IF(INDEX('Capacity Summary'!$H$139:$BG$238,COLUMN(AP32),ROW(AP32))="x",'Capacity Backing (Hide)2'!AQ$145,0)</f>
        <v>0</v>
      </c>
      <c r="AR180" cm="1">
        <f t="array" ref="AR180">IF(INDEX('Capacity Summary'!$H$139:$BG$238,COLUMN(AQ32),ROW(AQ32))="x",'Capacity Backing (Hide)2'!AR$145,0)</f>
        <v>0</v>
      </c>
      <c r="AS180" cm="1">
        <f t="array" ref="AS180">IF(INDEX('Capacity Summary'!$H$139:$BG$238,COLUMN(AR32),ROW(AR32))="x",'Capacity Backing (Hide)2'!AS$145,0)</f>
        <v>0</v>
      </c>
      <c r="AT180" cm="1">
        <f t="array" ref="AT180">IF(INDEX('Capacity Summary'!$H$139:$BG$238,COLUMN(AS32),ROW(AS32))="x",'Capacity Backing (Hide)2'!AT$145,0)</f>
        <v>0</v>
      </c>
      <c r="AU180" cm="1">
        <f t="array" ref="AU180">IF(INDEX('Capacity Summary'!$H$139:$BG$238,COLUMN(AT32),ROW(AT32))="x",'Capacity Backing (Hide)2'!AU$145,0)</f>
        <v>0</v>
      </c>
      <c r="AV180" cm="1">
        <f t="array" ref="AV180">IF(INDEX('Capacity Summary'!$H$139:$BG$238,COLUMN(AU32),ROW(AU32))="x",'Capacity Backing (Hide)2'!AV$145,0)</f>
        <v>0</v>
      </c>
      <c r="AW180" cm="1">
        <f t="array" ref="AW180">IF(INDEX('Capacity Summary'!$H$139:$BG$238,COLUMN(AV32),ROW(AV32))="x",'Capacity Backing (Hide)2'!AW$145,0)</f>
        <v>0</v>
      </c>
      <c r="AX180" cm="1">
        <f t="array" ref="AX180">IF(INDEX('Capacity Summary'!$H$139:$BG$238,COLUMN(AW32),ROW(AW32))="x",'Capacity Backing (Hide)2'!AX$145,0)</f>
        <v>0</v>
      </c>
      <c r="AY180" cm="1">
        <f t="array" ref="AY180">IF(INDEX('Capacity Summary'!$H$139:$BG$238,COLUMN(AX32),ROW(AX32))="x",'Capacity Backing (Hide)2'!AY$145,0)</f>
        <v>0</v>
      </c>
      <c r="AZ180" cm="1">
        <f t="array" ref="AZ180">IF(INDEX('Capacity Summary'!$H$139:$BG$238,COLUMN(AY32),ROW(AY32))="x",'Capacity Backing (Hide)2'!AZ$145,0)</f>
        <v>0</v>
      </c>
      <c r="BA180" cm="1">
        <f t="array" ref="BA180">IF(INDEX('Capacity Summary'!$H$139:$BG$238,COLUMN(AZ32),ROW(AZ32))="x",'Capacity Backing (Hide)2'!BA$145,0)</f>
        <v>0</v>
      </c>
      <c r="BB180" cm="1">
        <f t="array" ref="BB180">IF(INDEX('Capacity Summary'!$H$139:$BG$238,COLUMN(BA32),ROW(BA32))="x",'Capacity Backing (Hide)2'!BB$145,0)</f>
        <v>0</v>
      </c>
      <c r="BC180" cm="1">
        <f t="array" ref="BC180">IF(INDEX('Capacity Summary'!$H$139:$BG$238,COLUMN(BB32),ROW(BB32))="x",'Capacity Backing (Hide)2'!BC$145,0)</f>
        <v>0</v>
      </c>
      <c r="BD180" cm="1">
        <f t="array" ref="BD180">IF(INDEX('Capacity Summary'!$H$139:$BG$238,COLUMN(BC32),ROW(BC32))="x",'Capacity Backing (Hide)2'!BD$145,0)</f>
        <v>0</v>
      </c>
      <c r="BE180" cm="1">
        <f t="array" ref="BE180">IF(INDEX('Capacity Summary'!$H$139:$BG$238,COLUMN(BD32),ROW(BD32))="x",'Capacity Backing (Hide)2'!BE$145,0)</f>
        <v>0</v>
      </c>
      <c r="BF180" cm="1">
        <f t="array" ref="BF180">IF(INDEX('Capacity Summary'!$H$139:$BG$238,COLUMN(BE32),ROW(BE32))="x",'Capacity Backing (Hide)2'!BF$145,0)</f>
        <v>0</v>
      </c>
      <c r="BG180" cm="1">
        <f t="array" ref="BG180">IF(INDEX('Capacity Summary'!$H$139:$BG$238,COLUMN(BF32),ROW(BF32))="x",'Capacity Backing (Hide)2'!BG$145,0)</f>
        <v>0</v>
      </c>
      <c r="BH180" cm="1">
        <f t="array" ref="BH180">IF(INDEX('Capacity Summary'!$H$139:$BG$238,COLUMN(BG32),ROW(BG32))="x",'Capacity Backing (Hide)2'!BH$145,0)</f>
        <v>0</v>
      </c>
      <c r="BI180" cm="1">
        <f t="array" ref="BI180">IF(INDEX('Capacity Summary'!$H$139:$BG$238,COLUMN(BH32),ROW(BH32))="x",'Capacity Backing (Hide)2'!BI$145,0)</f>
        <v>0</v>
      </c>
      <c r="BJ180" cm="1">
        <f t="array" ref="BJ180">IF(INDEX('Capacity Summary'!$H$139:$BG$238,COLUMN(BI32),ROW(BI32))="x",'Capacity Backing (Hide)2'!BJ$145,0)</f>
        <v>0</v>
      </c>
      <c r="BK180" cm="1">
        <f t="array" ref="BK180">IF(INDEX('Capacity Summary'!$H$139:$BG$238,COLUMN(BJ32),ROW(BJ32))="x",'Capacity Backing (Hide)2'!BK$145,0)</f>
        <v>0</v>
      </c>
      <c r="BL180" cm="1">
        <f t="array" ref="BL180">IF(INDEX('Capacity Summary'!$H$139:$BG$238,COLUMN(BK32),ROW(BK32))="x",'Capacity Backing (Hide)2'!BL$145,0)</f>
        <v>0</v>
      </c>
      <c r="BM180" cm="1">
        <f t="array" ref="BM180">IF(INDEX('Capacity Summary'!$H$139:$BG$238,COLUMN(BL32),ROW(BL32))="x",'Capacity Backing (Hide)2'!BM$145,0)</f>
        <v>0</v>
      </c>
      <c r="BN180" cm="1">
        <f t="array" ref="BN180">IF(INDEX('Capacity Summary'!$H$139:$BG$238,COLUMN(BM32),ROW(BM32))="x",'Capacity Backing (Hide)2'!BN$145,0)</f>
        <v>0</v>
      </c>
      <c r="BO180" cm="1">
        <f t="array" ref="BO180">IF(INDEX('Capacity Summary'!$H$139:$BG$238,COLUMN(BN32),ROW(BN32))="x",'Capacity Backing (Hide)2'!BO$145,0)</f>
        <v>0</v>
      </c>
      <c r="BP180" cm="1">
        <f t="array" ref="BP180">IF(INDEX('Capacity Summary'!$H$139:$BG$238,COLUMN(BO32),ROW(BO32))="x",'Capacity Backing (Hide)2'!BP$145,0)</f>
        <v>0</v>
      </c>
      <c r="BQ180" cm="1">
        <f t="array" ref="BQ180">IF(INDEX('Capacity Summary'!$H$139:$BG$238,COLUMN(BP32),ROW(BP32))="x",'Capacity Backing (Hide)2'!BQ$145,0)</f>
        <v>0</v>
      </c>
      <c r="BR180" cm="1">
        <f t="array" ref="BR180">IF(INDEX('Capacity Summary'!$H$139:$BG$238,COLUMN(BQ32),ROW(BQ32))="x",'Capacity Backing (Hide)2'!BR$145,0)</f>
        <v>0</v>
      </c>
      <c r="BS180" cm="1">
        <f t="array" ref="BS180">IF(INDEX('Capacity Summary'!$H$139:$BG$238,COLUMN(BR32),ROW(BR32))="x",'Capacity Backing (Hide)2'!BS$145,0)</f>
        <v>0</v>
      </c>
      <c r="BT180" cm="1">
        <f t="array" ref="BT180">IF(INDEX('Capacity Summary'!$H$139:$BG$238,COLUMN(BS32),ROW(BS32))="x",'Capacity Backing (Hide)2'!BT$145,0)</f>
        <v>0</v>
      </c>
      <c r="BU180" cm="1">
        <f t="array" ref="BU180">IF(INDEX('Capacity Summary'!$H$139:$BG$238,COLUMN(BT32),ROW(BT32))="x",'Capacity Backing (Hide)2'!BU$145,0)</f>
        <v>0</v>
      </c>
      <c r="BV180" cm="1">
        <f t="array" ref="BV180">IF(INDEX('Capacity Summary'!$H$139:$BG$238,COLUMN(BU32),ROW(BU32))="x",'Capacity Backing (Hide)2'!BV$145,0)</f>
        <v>0</v>
      </c>
      <c r="BW180" cm="1">
        <f t="array" ref="BW180">IF(INDEX('Capacity Summary'!$H$139:$BG$238,COLUMN(BV32),ROW(BV32))="x",'Capacity Backing (Hide)2'!BW$145,0)</f>
        <v>0</v>
      </c>
      <c r="BX180" cm="1">
        <f t="array" ref="BX180">IF(INDEX('Capacity Summary'!$H$139:$BG$238,COLUMN(BW32),ROW(BW32))="x",'Capacity Backing (Hide)2'!BX$145,0)</f>
        <v>0</v>
      </c>
      <c r="BY180" cm="1">
        <f t="array" ref="BY180">IF(INDEX('Capacity Summary'!$H$139:$BG$238,COLUMN(BX32),ROW(BX32))="x",'Capacity Backing (Hide)2'!BY$145,0)</f>
        <v>0</v>
      </c>
      <c r="BZ180" cm="1">
        <f t="array" ref="BZ180">IF(INDEX('Capacity Summary'!$H$139:$BG$238,COLUMN(BY32),ROW(BY32))="x",'Capacity Backing (Hide)2'!BZ$145,0)</f>
        <v>0</v>
      </c>
      <c r="CA180" cm="1">
        <f t="array" ref="CA180">IF(INDEX('Capacity Summary'!$H$139:$BG$238,COLUMN(BZ32),ROW(BZ32))="x",'Capacity Backing (Hide)2'!CA$145,0)</f>
        <v>0</v>
      </c>
      <c r="CB180" cm="1">
        <f t="array" ref="CB180">IF(INDEX('Capacity Summary'!$H$139:$BG$238,COLUMN(CA32),ROW(CA32))="x",'Capacity Backing (Hide)2'!CB$145,0)</f>
        <v>0</v>
      </c>
      <c r="CC180" cm="1">
        <f t="array" ref="CC180">IF(INDEX('Capacity Summary'!$H$139:$BG$238,COLUMN(CB32),ROW(CB32))="x",'Capacity Backing (Hide)2'!CC$145,0)</f>
        <v>0</v>
      </c>
      <c r="CD180" cm="1">
        <f t="array" ref="CD180">IF(INDEX('Capacity Summary'!$H$139:$BG$238,COLUMN(CC32),ROW(CC32))="x",'Capacity Backing (Hide)2'!CD$145,0)</f>
        <v>0</v>
      </c>
      <c r="CE180" cm="1">
        <f t="array" ref="CE180">IF(INDEX('Capacity Summary'!$H$139:$BG$238,COLUMN(CD32),ROW(CD32))="x",'Capacity Backing (Hide)2'!CE$145,0)</f>
        <v>0</v>
      </c>
      <c r="CF180" cm="1">
        <f t="array" ref="CF180">IF(INDEX('Capacity Summary'!$H$139:$BG$238,COLUMN(CE32),ROW(CE32))="x",'Capacity Backing (Hide)2'!CF$145,0)</f>
        <v>0</v>
      </c>
      <c r="CG180" cm="1">
        <f t="array" ref="CG180">IF(INDEX('Capacity Summary'!$H$139:$BG$238,COLUMN(CF32),ROW(CF32))="x",'Capacity Backing (Hide)2'!CG$145,0)</f>
        <v>0</v>
      </c>
      <c r="CH180" cm="1">
        <f t="array" ref="CH180">IF(INDEX('Capacity Summary'!$H$139:$BG$238,COLUMN(CG32),ROW(CG32))="x",'Capacity Backing (Hide)2'!CH$145,0)</f>
        <v>0</v>
      </c>
      <c r="CI180" cm="1">
        <f t="array" ref="CI180">IF(INDEX('Capacity Summary'!$H$139:$BG$238,COLUMN(CH32),ROW(CH32))="x",'Capacity Backing (Hide)2'!CI$145,0)</f>
        <v>0</v>
      </c>
      <c r="CJ180" cm="1">
        <f t="array" ref="CJ180">IF(INDEX('Capacity Summary'!$H$139:$BG$238,COLUMN(CI32),ROW(CI32))="x",'Capacity Backing (Hide)2'!CJ$145,0)</f>
        <v>0</v>
      </c>
      <c r="CK180" cm="1">
        <f t="array" ref="CK180">IF(INDEX('Capacity Summary'!$H$139:$BG$238,COLUMN(CJ32),ROW(CJ32))="x",'Capacity Backing (Hide)2'!CK$145,0)</f>
        <v>0</v>
      </c>
      <c r="CL180" cm="1">
        <f t="array" ref="CL180">IF(INDEX('Capacity Summary'!$H$139:$BG$238,COLUMN(CK32),ROW(CK32))="x",'Capacity Backing (Hide)2'!CL$145,0)</f>
        <v>0</v>
      </c>
      <c r="CM180" cm="1">
        <f t="array" ref="CM180">IF(INDEX('Capacity Summary'!$H$139:$BG$238,COLUMN(CL32),ROW(CL32))="x",'Capacity Backing (Hide)2'!CM$145,0)</f>
        <v>0</v>
      </c>
      <c r="CN180" cm="1">
        <f t="array" ref="CN180">IF(INDEX('Capacity Summary'!$H$139:$BG$238,COLUMN(CM32),ROW(CM32))="x",'Capacity Backing (Hide)2'!CN$145,0)</f>
        <v>0</v>
      </c>
      <c r="CO180" cm="1">
        <f t="array" ref="CO180">IF(INDEX('Capacity Summary'!$H$139:$BG$238,COLUMN(CN32),ROW(CN32))="x",'Capacity Backing (Hide)2'!CO$145,0)</f>
        <v>0</v>
      </c>
      <c r="CP180" cm="1">
        <f t="array" ref="CP180">IF(INDEX('Capacity Summary'!$H$139:$BG$238,COLUMN(CO32),ROW(CO32))="x",'Capacity Backing (Hide)2'!CP$145,0)</f>
        <v>0</v>
      </c>
      <c r="CQ180" cm="1">
        <f t="array" ref="CQ180">IF(INDEX('Capacity Summary'!$H$139:$BG$238,COLUMN(CP32),ROW(CP32))="x",'Capacity Backing (Hide)2'!CQ$145,0)</f>
        <v>0</v>
      </c>
      <c r="CR180" cm="1">
        <f t="array" ref="CR180">IF(INDEX('Capacity Summary'!$H$139:$BG$238,COLUMN(CQ32),ROW(CQ32))="x",'Capacity Backing (Hide)2'!CR$145,0)</f>
        <v>0</v>
      </c>
      <c r="CS180" cm="1">
        <f t="array" ref="CS180">IF(INDEX('Capacity Summary'!$H$139:$BG$238,COLUMN(CR32),ROW(CR32))="x",'Capacity Backing (Hide)2'!CS$145,0)</f>
        <v>0</v>
      </c>
      <c r="CT180" cm="1">
        <f t="array" ref="CT180">IF(INDEX('Capacity Summary'!$H$139:$BG$238,COLUMN(CS32),ROW(CS32))="x",'Capacity Backing (Hide)2'!CT$145,0)</f>
        <v>0</v>
      </c>
      <c r="CU180" cm="1">
        <f t="array" ref="CU180">IF(INDEX('Capacity Summary'!$H$139:$BG$238,COLUMN(CT32),ROW(CT32))="x",'Capacity Backing (Hide)2'!CU$145,0)</f>
        <v>0</v>
      </c>
      <c r="CV180" cm="1">
        <f t="array" ref="CV180">IF(INDEX('Capacity Summary'!$H$139:$BG$238,COLUMN(CU32),ROW(CU32))="x",'Capacity Backing (Hide)2'!CV$145,0)</f>
        <v>0</v>
      </c>
      <c r="CW180" cm="1">
        <f t="array" ref="CW180">IF(INDEX('Capacity Summary'!$H$139:$BG$238,COLUMN(CV32),ROW(CV32))="x",'Capacity Backing (Hide)2'!CW$145,0)</f>
        <v>0</v>
      </c>
    </row>
    <row r="181" spans="1:101" x14ac:dyDescent="0.25">
      <c r="A181" s="2">
        <f ca="1">'Required Capacity (Hide)'!E37</f>
        <v>44452</v>
      </c>
      <c r="B181" cm="1">
        <f t="array" ref="B181">IF(INDEX('Capacity Summary'!$H$139:$BG$238,COLUMN(A33),ROW(A33))="x",'Capacity Backing (Hide)2'!B$145,0)</f>
        <v>0</v>
      </c>
      <c r="C181" cm="1">
        <f t="array" ref="C181">IF(INDEX('Capacity Summary'!$H$139:$BG$238,COLUMN(B33),ROW(B33))="x",'Capacity Backing (Hide)2'!C$145,0)</f>
        <v>0</v>
      </c>
      <c r="D181" cm="1">
        <f t="array" ref="D181">IF(INDEX('Capacity Summary'!$H$139:$BG$238,COLUMN(C33),ROW(C33))="x",'Capacity Backing (Hide)2'!D$145,0)</f>
        <v>0</v>
      </c>
      <c r="E181" cm="1">
        <f t="array" ref="E181">IF(INDEX('Capacity Summary'!$H$139:$BG$238,COLUMN(D33),ROW(D33))="x",'Capacity Backing (Hide)2'!E$145,0)</f>
        <v>0</v>
      </c>
      <c r="F181" cm="1">
        <f t="array" ref="F181">IF(INDEX('Capacity Summary'!$H$139:$BG$238,COLUMN(E33),ROW(E33))="x",'Capacity Backing (Hide)2'!F$145,0)</f>
        <v>0</v>
      </c>
      <c r="G181" cm="1">
        <f t="array" ref="G181">IF(INDEX('Capacity Summary'!$H$139:$BG$238,COLUMN(F33),ROW(F33))="x",'Capacity Backing (Hide)2'!G$145,0)</f>
        <v>0</v>
      </c>
      <c r="H181" cm="1">
        <f t="array" ref="H181">IF(INDEX('Capacity Summary'!$H$139:$BG$238,COLUMN(G33),ROW(G33))="x",'Capacity Backing (Hide)2'!H$145,0)</f>
        <v>0</v>
      </c>
      <c r="I181" cm="1">
        <f t="array" ref="I181">IF(INDEX('Capacity Summary'!$H$139:$BG$238,COLUMN(H33),ROW(H33))="x",'Capacity Backing (Hide)2'!I$145,0)</f>
        <v>0</v>
      </c>
      <c r="J181" cm="1">
        <f t="array" ref="J181">IF(INDEX('Capacity Summary'!$H$139:$BG$238,COLUMN(I33),ROW(I33))="x",'Capacity Backing (Hide)2'!J$145,0)</f>
        <v>0</v>
      </c>
      <c r="K181" cm="1">
        <f t="array" ref="K181">IF(INDEX('Capacity Summary'!$H$139:$BG$238,COLUMN(J33),ROW(J33))="x",'Capacity Backing (Hide)2'!K$145,0)</f>
        <v>0</v>
      </c>
      <c r="L181" cm="1">
        <f t="array" ref="L181">IF(INDEX('Capacity Summary'!$H$139:$BG$238,COLUMN(K33),ROW(K33))="x",'Capacity Backing (Hide)2'!L$145,0)</f>
        <v>0</v>
      </c>
      <c r="M181" cm="1">
        <f t="array" ref="M181">IF(INDEX('Capacity Summary'!$H$139:$BG$238,COLUMN(L33),ROW(L33))="x",'Capacity Backing (Hide)2'!M$145,0)</f>
        <v>0</v>
      </c>
      <c r="N181" cm="1">
        <f t="array" ref="N181">IF(INDEX('Capacity Summary'!$H$139:$BG$238,COLUMN(M33),ROW(M33))="x",'Capacity Backing (Hide)2'!N$145,0)</f>
        <v>0</v>
      </c>
      <c r="O181" cm="1">
        <f t="array" ref="O181">IF(INDEX('Capacity Summary'!$H$139:$BG$238,COLUMN(N33),ROW(N33))="x",'Capacity Backing (Hide)2'!O$145,0)</f>
        <v>0</v>
      </c>
      <c r="P181" cm="1">
        <f t="array" ref="P181">IF(INDEX('Capacity Summary'!$H$139:$BG$238,COLUMN(O33),ROW(O33))="x",'Capacity Backing (Hide)2'!P$145,0)</f>
        <v>0</v>
      </c>
      <c r="Q181" cm="1">
        <f t="array" ref="Q181">IF(INDEX('Capacity Summary'!$H$139:$BG$238,COLUMN(P33),ROW(P33))="x",'Capacity Backing (Hide)2'!Q$145,0)</f>
        <v>0</v>
      </c>
      <c r="R181" cm="1">
        <f t="array" ref="R181">IF(INDEX('Capacity Summary'!$H$139:$BG$238,COLUMN(Q33),ROW(Q33))="x",'Capacity Backing (Hide)2'!R$145,0)</f>
        <v>0</v>
      </c>
      <c r="S181" cm="1">
        <f t="array" ref="S181">IF(INDEX('Capacity Summary'!$H$139:$BG$238,COLUMN(R33),ROW(R33))="x",'Capacity Backing (Hide)2'!S$145,0)</f>
        <v>0</v>
      </c>
      <c r="T181" cm="1">
        <f t="array" ref="T181">IF(INDEX('Capacity Summary'!$H$139:$BG$238,COLUMN(S33),ROW(S33))="x",'Capacity Backing (Hide)2'!T$145,0)</f>
        <v>0</v>
      </c>
      <c r="U181" cm="1">
        <f t="array" ref="U181">IF(INDEX('Capacity Summary'!$H$139:$BG$238,COLUMN(T33),ROW(T33))="x",'Capacity Backing (Hide)2'!U$145,0)</f>
        <v>0</v>
      </c>
      <c r="V181" cm="1">
        <f t="array" ref="V181">IF(INDEX('Capacity Summary'!$H$139:$BG$238,COLUMN(U33),ROW(U33))="x",'Capacity Backing (Hide)2'!V$145,0)</f>
        <v>0</v>
      </c>
      <c r="W181" cm="1">
        <f t="array" ref="W181">IF(INDEX('Capacity Summary'!$H$139:$BG$238,COLUMN(V33),ROW(V33))="x",'Capacity Backing (Hide)2'!W$145,0)</f>
        <v>0</v>
      </c>
      <c r="X181" cm="1">
        <f t="array" ref="X181">IF(INDEX('Capacity Summary'!$H$139:$BG$238,COLUMN(W33),ROW(W33))="x",'Capacity Backing (Hide)2'!X$145,0)</f>
        <v>0</v>
      </c>
      <c r="Y181" cm="1">
        <f t="array" ref="Y181">IF(INDEX('Capacity Summary'!$H$139:$BG$238,COLUMN(X33),ROW(X33))="x",'Capacity Backing (Hide)2'!Y$145,0)</f>
        <v>0</v>
      </c>
      <c r="Z181" cm="1">
        <f t="array" ref="Z181">IF(INDEX('Capacity Summary'!$H$139:$BG$238,COLUMN(Y33),ROW(Y33))="x",'Capacity Backing (Hide)2'!Z$145,0)</f>
        <v>0</v>
      </c>
      <c r="AA181" cm="1">
        <f t="array" ref="AA181">IF(INDEX('Capacity Summary'!$H$139:$BG$238,COLUMN(Z33),ROW(Z33))="x",'Capacity Backing (Hide)2'!AA$145,0)</f>
        <v>0</v>
      </c>
      <c r="AB181" cm="1">
        <f t="array" ref="AB181">IF(INDEX('Capacity Summary'!$H$139:$BG$238,COLUMN(AA33),ROW(AA33))="x",'Capacity Backing (Hide)2'!AB$145,0)</f>
        <v>0</v>
      </c>
      <c r="AC181" cm="1">
        <f t="array" ref="AC181">IF(INDEX('Capacity Summary'!$H$139:$BG$238,COLUMN(AB33),ROW(AB33))="x",'Capacity Backing (Hide)2'!AC$145,0)</f>
        <v>0</v>
      </c>
      <c r="AD181" cm="1">
        <f t="array" ref="AD181">IF(INDEX('Capacity Summary'!$H$139:$BG$238,COLUMN(AC33),ROW(AC33))="x",'Capacity Backing (Hide)2'!AD$145,0)</f>
        <v>0</v>
      </c>
      <c r="AE181" cm="1">
        <f t="array" ref="AE181">IF(INDEX('Capacity Summary'!$H$139:$BG$238,COLUMN(AD33),ROW(AD33))="x",'Capacity Backing (Hide)2'!AE$145,0)</f>
        <v>0</v>
      </c>
      <c r="AF181" cm="1">
        <f t="array" ref="AF181">IF(INDEX('Capacity Summary'!$H$139:$BG$238,COLUMN(AE33),ROW(AE33))="x",'Capacity Backing (Hide)2'!AF$145,0)</f>
        <v>0</v>
      </c>
      <c r="AG181" cm="1">
        <f t="array" ref="AG181">IF(INDEX('Capacity Summary'!$H$139:$BG$238,COLUMN(AF33),ROW(AF33))="x",'Capacity Backing (Hide)2'!AG$145,0)</f>
        <v>0</v>
      </c>
      <c r="AH181" cm="1">
        <f t="array" ref="AH181">IF(INDEX('Capacity Summary'!$H$139:$BG$238,COLUMN(AG33),ROW(AG33))="x",'Capacity Backing (Hide)2'!AH$145,0)</f>
        <v>0</v>
      </c>
      <c r="AI181" cm="1">
        <f t="array" ref="AI181">IF(INDEX('Capacity Summary'!$H$139:$BG$238,COLUMN(AH33),ROW(AH33))="x",'Capacity Backing (Hide)2'!AI$145,0)</f>
        <v>0</v>
      </c>
      <c r="AJ181" cm="1">
        <f t="array" ref="AJ181">IF(INDEX('Capacity Summary'!$H$139:$BG$238,COLUMN(AI33),ROW(AI33))="x",'Capacity Backing (Hide)2'!AJ$145,0)</f>
        <v>0</v>
      </c>
      <c r="AK181" cm="1">
        <f t="array" ref="AK181">IF(INDEX('Capacity Summary'!$H$139:$BG$238,COLUMN(AJ33),ROW(AJ33))="x",'Capacity Backing (Hide)2'!AK$145,0)</f>
        <v>0</v>
      </c>
      <c r="AL181" cm="1">
        <f t="array" ref="AL181">IF(INDEX('Capacity Summary'!$H$139:$BG$238,COLUMN(AK33),ROW(AK33))="x",'Capacity Backing (Hide)2'!AL$145,0)</f>
        <v>0</v>
      </c>
      <c r="AM181" cm="1">
        <f t="array" ref="AM181">IF(INDEX('Capacity Summary'!$H$139:$BG$238,COLUMN(AL33),ROW(AL33))="x",'Capacity Backing (Hide)2'!AM$145,0)</f>
        <v>0</v>
      </c>
      <c r="AN181" cm="1">
        <f t="array" ref="AN181">IF(INDEX('Capacity Summary'!$H$139:$BG$238,COLUMN(AM33),ROW(AM33))="x",'Capacity Backing (Hide)2'!AN$145,0)</f>
        <v>0</v>
      </c>
      <c r="AO181" cm="1">
        <f t="array" ref="AO181">IF(INDEX('Capacity Summary'!$H$139:$BG$238,COLUMN(AN33),ROW(AN33))="x",'Capacity Backing (Hide)2'!AO$145,0)</f>
        <v>0</v>
      </c>
      <c r="AP181" cm="1">
        <f t="array" ref="AP181">IF(INDEX('Capacity Summary'!$H$139:$BG$238,COLUMN(AO33),ROW(AO33))="x",'Capacity Backing (Hide)2'!AP$145,0)</f>
        <v>0</v>
      </c>
      <c r="AQ181" cm="1">
        <f t="array" ref="AQ181">IF(INDEX('Capacity Summary'!$H$139:$BG$238,COLUMN(AP33),ROW(AP33))="x",'Capacity Backing (Hide)2'!AQ$145,0)</f>
        <v>0</v>
      </c>
      <c r="AR181" cm="1">
        <f t="array" ref="AR181">IF(INDEX('Capacity Summary'!$H$139:$BG$238,COLUMN(AQ33),ROW(AQ33))="x",'Capacity Backing (Hide)2'!AR$145,0)</f>
        <v>0</v>
      </c>
      <c r="AS181" cm="1">
        <f t="array" ref="AS181">IF(INDEX('Capacity Summary'!$H$139:$BG$238,COLUMN(AR33),ROW(AR33))="x",'Capacity Backing (Hide)2'!AS$145,0)</f>
        <v>0</v>
      </c>
      <c r="AT181" cm="1">
        <f t="array" ref="AT181">IF(INDEX('Capacity Summary'!$H$139:$BG$238,COLUMN(AS33),ROW(AS33))="x",'Capacity Backing (Hide)2'!AT$145,0)</f>
        <v>0</v>
      </c>
      <c r="AU181" cm="1">
        <f t="array" ref="AU181">IF(INDEX('Capacity Summary'!$H$139:$BG$238,COLUMN(AT33),ROW(AT33))="x",'Capacity Backing (Hide)2'!AU$145,0)</f>
        <v>0</v>
      </c>
      <c r="AV181" cm="1">
        <f t="array" ref="AV181">IF(INDEX('Capacity Summary'!$H$139:$BG$238,COLUMN(AU33),ROW(AU33))="x",'Capacity Backing (Hide)2'!AV$145,0)</f>
        <v>0</v>
      </c>
      <c r="AW181" cm="1">
        <f t="array" ref="AW181">IF(INDEX('Capacity Summary'!$H$139:$BG$238,COLUMN(AV33),ROW(AV33))="x",'Capacity Backing (Hide)2'!AW$145,0)</f>
        <v>0</v>
      </c>
      <c r="AX181" cm="1">
        <f t="array" ref="AX181">IF(INDEX('Capacity Summary'!$H$139:$BG$238,COLUMN(AW33),ROW(AW33))="x",'Capacity Backing (Hide)2'!AX$145,0)</f>
        <v>0</v>
      </c>
      <c r="AY181" cm="1">
        <f t="array" ref="AY181">IF(INDEX('Capacity Summary'!$H$139:$BG$238,COLUMN(AX33),ROW(AX33))="x",'Capacity Backing (Hide)2'!AY$145,0)</f>
        <v>0</v>
      </c>
      <c r="AZ181" cm="1">
        <f t="array" ref="AZ181">IF(INDEX('Capacity Summary'!$H$139:$BG$238,COLUMN(AY33),ROW(AY33))="x",'Capacity Backing (Hide)2'!AZ$145,0)</f>
        <v>0</v>
      </c>
      <c r="BA181" cm="1">
        <f t="array" ref="BA181">IF(INDEX('Capacity Summary'!$H$139:$BG$238,COLUMN(AZ33),ROW(AZ33))="x",'Capacity Backing (Hide)2'!BA$145,0)</f>
        <v>0</v>
      </c>
      <c r="BB181" cm="1">
        <f t="array" ref="BB181">IF(INDEX('Capacity Summary'!$H$139:$BG$238,COLUMN(BA33),ROW(BA33))="x",'Capacity Backing (Hide)2'!BB$145,0)</f>
        <v>0</v>
      </c>
      <c r="BC181" cm="1">
        <f t="array" ref="BC181">IF(INDEX('Capacity Summary'!$H$139:$BG$238,COLUMN(BB33),ROW(BB33))="x",'Capacity Backing (Hide)2'!BC$145,0)</f>
        <v>0</v>
      </c>
      <c r="BD181" cm="1">
        <f t="array" ref="BD181">IF(INDEX('Capacity Summary'!$H$139:$BG$238,COLUMN(BC33),ROW(BC33))="x",'Capacity Backing (Hide)2'!BD$145,0)</f>
        <v>0</v>
      </c>
      <c r="BE181" cm="1">
        <f t="array" ref="BE181">IF(INDEX('Capacity Summary'!$H$139:$BG$238,COLUMN(BD33),ROW(BD33))="x",'Capacity Backing (Hide)2'!BE$145,0)</f>
        <v>0</v>
      </c>
      <c r="BF181" cm="1">
        <f t="array" ref="BF181">IF(INDEX('Capacity Summary'!$H$139:$BG$238,COLUMN(BE33),ROW(BE33))="x",'Capacity Backing (Hide)2'!BF$145,0)</f>
        <v>0</v>
      </c>
      <c r="BG181" cm="1">
        <f t="array" ref="BG181">IF(INDEX('Capacity Summary'!$H$139:$BG$238,COLUMN(BF33),ROW(BF33))="x",'Capacity Backing (Hide)2'!BG$145,0)</f>
        <v>0</v>
      </c>
      <c r="BH181" cm="1">
        <f t="array" ref="BH181">IF(INDEX('Capacity Summary'!$H$139:$BG$238,COLUMN(BG33),ROW(BG33))="x",'Capacity Backing (Hide)2'!BH$145,0)</f>
        <v>0</v>
      </c>
      <c r="BI181" cm="1">
        <f t="array" ref="BI181">IF(INDEX('Capacity Summary'!$H$139:$BG$238,COLUMN(BH33),ROW(BH33))="x",'Capacity Backing (Hide)2'!BI$145,0)</f>
        <v>0</v>
      </c>
      <c r="BJ181" cm="1">
        <f t="array" ref="BJ181">IF(INDEX('Capacity Summary'!$H$139:$BG$238,COLUMN(BI33),ROW(BI33))="x",'Capacity Backing (Hide)2'!BJ$145,0)</f>
        <v>0</v>
      </c>
      <c r="BK181" cm="1">
        <f t="array" ref="BK181">IF(INDEX('Capacity Summary'!$H$139:$BG$238,COLUMN(BJ33),ROW(BJ33))="x",'Capacity Backing (Hide)2'!BK$145,0)</f>
        <v>0</v>
      </c>
      <c r="BL181" cm="1">
        <f t="array" ref="BL181">IF(INDEX('Capacity Summary'!$H$139:$BG$238,COLUMN(BK33),ROW(BK33))="x",'Capacity Backing (Hide)2'!BL$145,0)</f>
        <v>0</v>
      </c>
      <c r="BM181" cm="1">
        <f t="array" ref="BM181">IF(INDEX('Capacity Summary'!$H$139:$BG$238,COLUMN(BL33),ROW(BL33))="x",'Capacity Backing (Hide)2'!BM$145,0)</f>
        <v>0</v>
      </c>
      <c r="BN181" cm="1">
        <f t="array" ref="BN181">IF(INDEX('Capacity Summary'!$H$139:$BG$238,COLUMN(BM33),ROW(BM33))="x",'Capacity Backing (Hide)2'!BN$145,0)</f>
        <v>0</v>
      </c>
      <c r="BO181" cm="1">
        <f t="array" ref="BO181">IF(INDEX('Capacity Summary'!$H$139:$BG$238,COLUMN(BN33),ROW(BN33))="x",'Capacity Backing (Hide)2'!BO$145,0)</f>
        <v>0</v>
      </c>
      <c r="BP181" cm="1">
        <f t="array" ref="BP181">IF(INDEX('Capacity Summary'!$H$139:$BG$238,COLUMN(BO33),ROW(BO33))="x",'Capacity Backing (Hide)2'!BP$145,0)</f>
        <v>0</v>
      </c>
      <c r="BQ181" cm="1">
        <f t="array" ref="BQ181">IF(INDEX('Capacity Summary'!$H$139:$BG$238,COLUMN(BP33),ROW(BP33))="x",'Capacity Backing (Hide)2'!BQ$145,0)</f>
        <v>0</v>
      </c>
      <c r="BR181" cm="1">
        <f t="array" ref="BR181">IF(INDEX('Capacity Summary'!$H$139:$BG$238,COLUMN(BQ33),ROW(BQ33))="x",'Capacity Backing (Hide)2'!BR$145,0)</f>
        <v>0</v>
      </c>
      <c r="BS181" cm="1">
        <f t="array" ref="BS181">IF(INDEX('Capacity Summary'!$H$139:$BG$238,COLUMN(BR33),ROW(BR33))="x",'Capacity Backing (Hide)2'!BS$145,0)</f>
        <v>0</v>
      </c>
      <c r="BT181" cm="1">
        <f t="array" ref="BT181">IF(INDEX('Capacity Summary'!$H$139:$BG$238,COLUMN(BS33),ROW(BS33))="x",'Capacity Backing (Hide)2'!BT$145,0)</f>
        <v>0</v>
      </c>
      <c r="BU181" cm="1">
        <f t="array" ref="BU181">IF(INDEX('Capacity Summary'!$H$139:$BG$238,COLUMN(BT33),ROW(BT33))="x",'Capacity Backing (Hide)2'!BU$145,0)</f>
        <v>0</v>
      </c>
      <c r="BV181" cm="1">
        <f t="array" ref="BV181">IF(INDEX('Capacity Summary'!$H$139:$BG$238,COLUMN(BU33),ROW(BU33))="x",'Capacity Backing (Hide)2'!BV$145,0)</f>
        <v>0</v>
      </c>
      <c r="BW181" cm="1">
        <f t="array" ref="BW181">IF(INDEX('Capacity Summary'!$H$139:$BG$238,COLUMN(BV33),ROW(BV33))="x",'Capacity Backing (Hide)2'!BW$145,0)</f>
        <v>0</v>
      </c>
      <c r="BX181" cm="1">
        <f t="array" ref="BX181">IF(INDEX('Capacity Summary'!$H$139:$BG$238,COLUMN(BW33),ROW(BW33))="x",'Capacity Backing (Hide)2'!BX$145,0)</f>
        <v>0</v>
      </c>
      <c r="BY181" cm="1">
        <f t="array" ref="BY181">IF(INDEX('Capacity Summary'!$H$139:$BG$238,COLUMN(BX33),ROW(BX33))="x",'Capacity Backing (Hide)2'!BY$145,0)</f>
        <v>0</v>
      </c>
      <c r="BZ181" cm="1">
        <f t="array" ref="BZ181">IF(INDEX('Capacity Summary'!$H$139:$BG$238,COLUMN(BY33),ROW(BY33))="x",'Capacity Backing (Hide)2'!BZ$145,0)</f>
        <v>0</v>
      </c>
      <c r="CA181" cm="1">
        <f t="array" ref="CA181">IF(INDEX('Capacity Summary'!$H$139:$BG$238,COLUMN(BZ33),ROW(BZ33))="x",'Capacity Backing (Hide)2'!CA$145,0)</f>
        <v>0</v>
      </c>
      <c r="CB181" cm="1">
        <f t="array" ref="CB181">IF(INDEX('Capacity Summary'!$H$139:$BG$238,COLUMN(CA33),ROW(CA33))="x",'Capacity Backing (Hide)2'!CB$145,0)</f>
        <v>0</v>
      </c>
      <c r="CC181" cm="1">
        <f t="array" ref="CC181">IF(INDEX('Capacity Summary'!$H$139:$BG$238,COLUMN(CB33),ROW(CB33))="x",'Capacity Backing (Hide)2'!CC$145,0)</f>
        <v>0</v>
      </c>
      <c r="CD181" cm="1">
        <f t="array" ref="CD181">IF(INDEX('Capacity Summary'!$H$139:$BG$238,COLUMN(CC33),ROW(CC33))="x",'Capacity Backing (Hide)2'!CD$145,0)</f>
        <v>0</v>
      </c>
      <c r="CE181" cm="1">
        <f t="array" ref="CE181">IF(INDEX('Capacity Summary'!$H$139:$BG$238,COLUMN(CD33),ROW(CD33))="x",'Capacity Backing (Hide)2'!CE$145,0)</f>
        <v>0</v>
      </c>
      <c r="CF181" cm="1">
        <f t="array" ref="CF181">IF(INDEX('Capacity Summary'!$H$139:$BG$238,COLUMN(CE33),ROW(CE33))="x",'Capacity Backing (Hide)2'!CF$145,0)</f>
        <v>0</v>
      </c>
      <c r="CG181" cm="1">
        <f t="array" ref="CG181">IF(INDEX('Capacity Summary'!$H$139:$BG$238,COLUMN(CF33),ROW(CF33))="x",'Capacity Backing (Hide)2'!CG$145,0)</f>
        <v>0</v>
      </c>
      <c r="CH181" cm="1">
        <f t="array" ref="CH181">IF(INDEX('Capacity Summary'!$H$139:$BG$238,COLUMN(CG33),ROW(CG33))="x",'Capacity Backing (Hide)2'!CH$145,0)</f>
        <v>0</v>
      </c>
      <c r="CI181" cm="1">
        <f t="array" ref="CI181">IF(INDEX('Capacity Summary'!$H$139:$BG$238,COLUMN(CH33),ROW(CH33))="x",'Capacity Backing (Hide)2'!CI$145,0)</f>
        <v>0</v>
      </c>
      <c r="CJ181" cm="1">
        <f t="array" ref="CJ181">IF(INDEX('Capacity Summary'!$H$139:$BG$238,COLUMN(CI33),ROW(CI33))="x",'Capacity Backing (Hide)2'!CJ$145,0)</f>
        <v>0</v>
      </c>
      <c r="CK181" cm="1">
        <f t="array" ref="CK181">IF(INDEX('Capacity Summary'!$H$139:$BG$238,COLUMN(CJ33),ROW(CJ33))="x",'Capacity Backing (Hide)2'!CK$145,0)</f>
        <v>0</v>
      </c>
      <c r="CL181" cm="1">
        <f t="array" ref="CL181">IF(INDEX('Capacity Summary'!$H$139:$BG$238,COLUMN(CK33),ROW(CK33))="x",'Capacity Backing (Hide)2'!CL$145,0)</f>
        <v>0</v>
      </c>
      <c r="CM181" cm="1">
        <f t="array" ref="CM181">IF(INDEX('Capacity Summary'!$H$139:$BG$238,COLUMN(CL33),ROW(CL33))="x",'Capacity Backing (Hide)2'!CM$145,0)</f>
        <v>0</v>
      </c>
      <c r="CN181" cm="1">
        <f t="array" ref="CN181">IF(INDEX('Capacity Summary'!$H$139:$BG$238,COLUMN(CM33),ROW(CM33))="x",'Capacity Backing (Hide)2'!CN$145,0)</f>
        <v>0</v>
      </c>
      <c r="CO181" cm="1">
        <f t="array" ref="CO181">IF(INDEX('Capacity Summary'!$H$139:$BG$238,COLUMN(CN33),ROW(CN33))="x",'Capacity Backing (Hide)2'!CO$145,0)</f>
        <v>0</v>
      </c>
      <c r="CP181" cm="1">
        <f t="array" ref="CP181">IF(INDEX('Capacity Summary'!$H$139:$BG$238,COLUMN(CO33),ROW(CO33))="x",'Capacity Backing (Hide)2'!CP$145,0)</f>
        <v>0</v>
      </c>
      <c r="CQ181" cm="1">
        <f t="array" ref="CQ181">IF(INDEX('Capacity Summary'!$H$139:$BG$238,COLUMN(CP33),ROW(CP33))="x",'Capacity Backing (Hide)2'!CQ$145,0)</f>
        <v>0</v>
      </c>
      <c r="CR181" cm="1">
        <f t="array" ref="CR181">IF(INDEX('Capacity Summary'!$H$139:$BG$238,COLUMN(CQ33),ROW(CQ33))="x",'Capacity Backing (Hide)2'!CR$145,0)</f>
        <v>0</v>
      </c>
      <c r="CS181" cm="1">
        <f t="array" ref="CS181">IF(INDEX('Capacity Summary'!$H$139:$BG$238,COLUMN(CR33),ROW(CR33))="x",'Capacity Backing (Hide)2'!CS$145,0)</f>
        <v>0</v>
      </c>
      <c r="CT181" cm="1">
        <f t="array" ref="CT181">IF(INDEX('Capacity Summary'!$H$139:$BG$238,COLUMN(CS33),ROW(CS33))="x",'Capacity Backing (Hide)2'!CT$145,0)</f>
        <v>0</v>
      </c>
      <c r="CU181" cm="1">
        <f t="array" ref="CU181">IF(INDEX('Capacity Summary'!$H$139:$BG$238,COLUMN(CT33),ROW(CT33))="x",'Capacity Backing (Hide)2'!CU$145,0)</f>
        <v>0</v>
      </c>
      <c r="CV181" cm="1">
        <f t="array" ref="CV181">IF(INDEX('Capacity Summary'!$H$139:$BG$238,COLUMN(CU33),ROW(CU33))="x",'Capacity Backing (Hide)2'!CV$145,0)</f>
        <v>0</v>
      </c>
      <c r="CW181" cm="1">
        <f t="array" ref="CW181">IF(INDEX('Capacity Summary'!$H$139:$BG$238,COLUMN(CV33),ROW(CV33))="x",'Capacity Backing (Hide)2'!CW$145,0)</f>
        <v>0</v>
      </c>
    </row>
    <row r="182" spans="1:101" x14ac:dyDescent="0.25">
      <c r="A182" s="2">
        <f ca="1">'Required Capacity (Hide)'!E38</f>
        <v>44459</v>
      </c>
      <c r="B182" cm="1">
        <f t="array" ref="B182">IF(INDEX('Capacity Summary'!$H$139:$BG$238,COLUMN(A34),ROW(A34))="x",'Capacity Backing (Hide)2'!B$145,0)</f>
        <v>0</v>
      </c>
      <c r="C182" cm="1">
        <f t="array" ref="C182">IF(INDEX('Capacity Summary'!$H$139:$BG$238,COLUMN(B34),ROW(B34))="x",'Capacity Backing (Hide)2'!C$145,0)</f>
        <v>0</v>
      </c>
      <c r="D182" cm="1">
        <f t="array" ref="D182">IF(INDEX('Capacity Summary'!$H$139:$BG$238,COLUMN(C34),ROW(C34))="x",'Capacity Backing (Hide)2'!D$145,0)</f>
        <v>0</v>
      </c>
      <c r="E182" cm="1">
        <f t="array" ref="E182">IF(INDEX('Capacity Summary'!$H$139:$BG$238,COLUMN(D34),ROW(D34))="x",'Capacity Backing (Hide)2'!E$145,0)</f>
        <v>0</v>
      </c>
      <c r="F182" cm="1">
        <f t="array" ref="F182">IF(INDEX('Capacity Summary'!$H$139:$BG$238,COLUMN(E34),ROW(E34))="x",'Capacity Backing (Hide)2'!F$145,0)</f>
        <v>0</v>
      </c>
      <c r="G182" cm="1">
        <f t="array" ref="G182">IF(INDEX('Capacity Summary'!$H$139:$BG$238,COLUMN(F34),ROW(F34))="x",'Capacity Backing (Hide)2'!G$145,0)</f>
        <v>0</v>
      </c>
      <c r="H182" cm="1">
        <f t="array" ref="H182">IF(INDEX('Capacity Summary'!$H$139:$BG$238,COLUMN(G34),ROW(G34))="x",'Capacity Backing (Hide)2'!H$145,0)</f>
        <v>0</v>
      </c>
      <c r="I182" cm="1">
        <f t="array" ref="I182">IF(INDEX('Capacity Summary'!$H$139:$BG$238,COLUMN(H34),ROW(H34))="x",'Capacity Backing (Hide)2'!I$145,0)</f>
        <v>0</v>
      </c>
      <c r="J182" cm="1">
        <f t="array" ref="J182">IF(INDEX('Capacity Summary'!$H$139:$BG$238,COLUMN(I34),ROW(I34))="x",'Capacity Backing (Hide)2'!J$145,0)</f>
        <v>0</v>
      </c>
      <c r="K182" cm="1">
        <f t="array" ref="K182">IF(INDEX('Capacity Summary'!$H$139:$BG$238,COLUMN(J34),ROW(J34))="x",'Capacity Backing (Hide)2'!K$145,0)</f>
        <v>0</v>
      </c>
      <c r="L182" cm="1">
        <f t="array" ref="L182">IF(INDEX('Capacity Summary'!$H$139:$BG$238,COLUMN(K34),ROW(K34))="x",'Capacity Backing (Hide)2'!L$145,0)</f>
        <v>0</v>
      </c>
      <c r="M182" cm="1">
        <f t="array" ref="M182">IF(INDEX('Capacity Summary'!$H$139:$BG$238,COLUMN(L34),ROW(L34))="x",'Capacity Backing (Hide)2'!M$145,0)</f>
        <v>0</v>
      </c>
      <c r="N182" cm="1">
        <f t="array" ref="N182">IF(INDEX('Capacity Summary'!$H$139:$BG$238,COLUMN(M34),ROW(M34))="x",'Capacity Backing (Hide)2'!N$145,0)</f>
        <v>0</v>
      </c>
      <c r="O182" cm="1">
        <f t="array" ref="O182">IF(INDEX('Capacity Summary'!$H$139:$BG$238,COLUMN(N34),ROW(N34))="x",'Capacity Backing (Hide)2'!O$145,0)</f>
        <v>0</v>
      </c>
      <c r="P182" cm="1">
        <f t="array" ref="P182">IF(INDEX('Capacity Summary'!$H$139:$BG$238,COLUMN(O34),ROW(O34))="x",'Capacity Backing (Hide)2'!P$145,0)</f>
        <v>0</v>
      </c>
      <c r="Q182" cm="1">
        <f t="array" ref="Q182">IF(INDEX('Capacity Summary'!$H$139:$BG$238,COLUMN(P34),ROW(P34))="x",'Capacity Backing (Hide)2'!Q$145,0)</f>
        <v>0</v>
      </c>
      <c r="R182" cm="1">
        <f t="array" ref="R182">IF(INDEX('Capacity Summary'!$H$139:$BG$238,COLUMN(Q34),ROW(Q34))="x",'Capacity Backing (Hide)2'!R$145,0)</f>
        <v>0</v>
      </c>
      <c r="S182" cm="1">
        <f t="array" ref="S182">IF(INDEX('Capacity Summary'!$H$139:$BG$238,COLUMN(R34),ROW(R34))="x",'Capacity Backing (Hide)2'!S$145,0)</f>
        <v>0</v>
      </c>
      <c r="T182" cm="1">
        <f t="array" ref="T182">IF(INDEX('Capacity Summary'!$H$139:$BG$238,COLUMN(S34),ROW(S34))="x",'Capacity Backing (Hide)2'!T$145,0)</f>
        <v>0</v>
      </c>
      <c r="U182" cm="1">
        <f t="array" ref="U182">IF(INDEX('Capacity Summary'!$H$139:$BG$238,COLUMN(T34),ROW(T34))="x",'Capacity Backing (Hide)2'!U$145,0)</f>
        <v>0</v>
      </c>
      <c r="V182" cm="1">
        <f t="array" ref="V182">IF(INDEX('Capacity Summary'!$H$139:$BG$238,COLUMN(U34),ROW(U34))="x",'Capacity Backing (Hide)2'!V$145,0)</f>
        <v>0</v>
      </c>
      <c r="W182" cm="1">
        <f t="array" ref="W182">IF(INDEX('Capacity Summary'!$H$139:$BG$238,COLUMN(V34),ROW(V34))="x",'Capacity Backing (Hide)2'!W$145,0)</f>
        <v>0</v>
      </c>
      <c r="X182" cm="1">
        <f t="array" ref="X182">IF(INDEX('Capacity Summary'!$H$139:$BG$238,COLUMN(W34),ROW(W34))="x",'Capacity Backing (Hide)2'!X$145,0)</f>
        <v>0</v>
      </c>
      <c r="Y182" cm="1">
        <f t="array" ref="Y182">IF(INDEX('Capacity Summary'!$H$139:$BG$238,COLUMN(X34),ROW(X34))="x",'Capacity Backing (Hide)2'!Y$145,0)</f>
        <v>0</v>
      </c>
      <c r="Z182" cm="1">
        <f t="array" ref="Z182">IF(INDEX('Capacity Summary'!$H$139:$BG$238,COLUMN(Y34),ROW(Y34))="x",'Capacity Backing (Hide)2'!Z$145,0)</f>
        <v>0</v>
      </c>
      <c r="AA182" cm="1">
        <f t="array" ref="AA182">IF(INDEX('Capacity Summary'!$H$139:$BG$238,COLUMN(Z34),ROW(Z34))="x",'Capacity Backing (Hide)2'!AA$145,0)</f>
        <v>0</v>
      </c>
      <c r="AB182" cm="1">
        <f t="array" ref="AB182">IF(INDEX('Capacity Summary'!$H$139:$BG$238,COLUMN(AA34),ROW(AA34))="x",'Capacity Backing (Hide)2'!AB$145,0)</f>
        <v>0</v>
      </c>
      <c r="AC182" cm="1">
        <f t="array" ref="AC182">IF(INDEX('Capacity Summary'!$H$139:$BG$238,COLUMN(AB34),ROW(AB34))="x",'Capacity Backing (Hide)2'!AC$145,0)</f>
        <v>0</v>
      </c>
      <c r="AD182" cm="1">
        <f t="array" ref="AD182">IF(INDEX('Capacity Summary'!$H$139:$BG$238,COLUMN(AC34),ROW(AC34))="x",'Capacity Backing (Hide)2'!AD$145,0)</f>
        <v>0</v>
      </c>
      <c r="AE182" cm="1">
        <f t="array" ref="AE182">IF(INDEX('Capacity Summary'!$H$139:$BG$238,COLUMN(AD34),ROW(AD34))="x",'Capacity Backing (Hide)2'!AE$145,0)</f>
        <v>0</v>
      </c>
      <c r="AF182" cm="1">
        <f t="array" ref="AF182">IF(INDEX('Capacity Summary'!$H$139:$BG$238,COLUMN(AE34),ROW(AE34))="x",'Capacity Backing (Hide)2'!AF$145,0)</f>
        <v>0</v>
      </c>
      <c r="AG182" cm="1">
        <f t="array" ref="AG182">IF(INDEX('Capacity Summary'!$H$139:$BG$238,COLUMN(AF34),ROW(AF34))="x",'Capacity Backing (Hide)2'!AG$145,0)</f>
        <v>0</v>
      </c>
      <c r="AH182" cm="1">
        <f t="array" ref="AH182">IF(INDEX('Capacity Summary'!$H$139:$BG$238,COLUMN(AG34),ROW(AG34))="x",'Capacity Backing (Hide)2'!AH$145,0)</f>
        <v>0</v>
      </c>
      <c r="AI182" cm="1">
        <f t="array" ref="AI182">IF(INDEX('Capacity Summary'!$H$139:$BG$238,COLUMN(AH34),ROW(AH34))="x",'Capacity Backing (Hide)2'!AI$145,0)</f>
        <v>0</v>
      </c>
      <c r="AJ182" cm="1">
        <f t="array" ref="AJ182">IF(INDEX('Capacity Summary'!$H$139:$BG$238,COLUMN(AI34),ROW(AI34))="x",'Capacity Backing (Hide)2'!AJ$145,0)</f>
        <v>0</v>
      </c>
      <c r="AK182" cm="1">
        <f t="array" ref="AK182">IF(INDEX('Capacity Summary'!$H$139:$BG$238,COLUMN(AJ34),ROW(AJ34))="x",'Capacity Backing (Hide)2'!AK$145,0)</f>
        <v>0</v>
      </c>
      <c r="AL182" cm="1">
        <f t="array" ref="AL182">IF(INDEX('Capacity Summary'!$H$139:$BG$238,COLUMN(AK34),ROW(AK34))="x",'Capacity Backing (Hide)2'!AL$145,0)</f>
        <v>0</v>
      </c>
      <c r="AM182" cm="1">
        <f t="array" ref="AM182">IF(INDEX('Capacity Summary'!$H$139:$BG$238,COLUMN(AL34),ROW(AL34))="x",'Capacity Backing (Hide)2'!AM$145,0)</f>
        <v>0</v>
      </c>
      <c r="AN182" cm="1">
        <f t="array" ref="AN182">IF(INDEX('Capacity Summary'!$H$139:$BG$238,COLUMN(AM34),ROW(AM34))="x",'Capacity Backing (Hide)2'!AN$145,0)</f>
        <v>0</v>
      </c>
      <c r="AO182" cm="1">
        <f t="array" ref="AO182">IF(INDEX('Capacity Summary'!$H$139:$BG$238,COLUMN(AN34),ROW(AN34))="x",'Capacity Backing (Hide)2'!AO$145,0)</f>
        <v>0</v>
      </c>
      <c r="AP182" cm="1">
        <f t="array" ref="AP182">IF(INDEX('Capacity Summary'!$H$139:$BG$238,COLUMN(AO34),ROW(AO34))="x",'Capacity Backing (Hide)2'!AP$145,0)</f>
        <v>0</v>
      </c>
      <c r="AQ182" cm="1">
        <f t="array" ref="AQ182">IF(INDEX('Capacity Summary'!$H$139:$BG$238,COLUMN(AP34),ROW(AP34))="x",'Capacity Backing (Hide)2'!AQ$145,0)</f>
        <v>0</v>
      </c>
      <c r="AR182" cm="1">
        <f t="array" ref="AR182">IF(INDEX('Capacity Summary'!$H$139:$BG$238,COLUMN(AQ34),ROW(AQ34))="x",'Capacity Backing (Hide)2'!AR$145,0)</f>
        <v>0</v>
      </c>
      <c r="AS182" cm="1">
        <f t="array" ref="AS182">IF(INDEX('Capacity Summary'!$H$139:$BG$238,COLUMN(AR34),ROW(AR34))="x",'Capacity Backing (Hide)2'!AS$145,0)</f>
        <v>0</v>
      </c>
      <c r="AT182" cm="1">
        <f t="array" ref="AT182">IF(INDEX('Capacity Summary'!$H$139:$BG$238,COLUMN(AS34),ROW(AS34))="x",'Capacity Backing (Hide)2'!AT$145,0)</f>
        <v>0</v>
      </c>
      <c r="AU182" cm="1">
        <f t="array" ref="AU182">IF(INDEX('Capacity Summary'!$H$139:$BG$238,COLUMN(AT34),ROW(AT34))="x",'Capacity Backing (Hide)2'!AU$145,0)</f>
        <v>0</v>
      </c>
      <c r="AV182" cm="1">
        <f t="array" ref="AV182">IF(INDEX('Capacity Summary'!$H$139:$BG$238,COLUMN(AU34),ROW(AU34))="x",'Capacity Backing (Hide)2'!AV$145,0)</f>
        <v>0</v>
      </c>
      <c r="AW182" cm="1">
        <f t="array" ref="AW182">IF(INDEX('Capacity Summary'!$H$139:$BG$238,COLUMN(AV34),ROW(AV34))="x",'Capacity Backing (Hide)2'!AW$145,0)</f>
        <v>0</v>
      </c>
      <c r="AX182" cm="1">
        <f t="array" ref="AX182">IF(INDEX('Capacity Summary'!$H$139:$BG$238,COLUMN(AW34),ROW(AW34))="x",'Capacity Backing (Hide)2'!AX$145,0)</f>
        <v>0</v>
      </c>
      <c r="AY182" cm="1">
        <f t="array" ref="AY182">IF(INDEX('Capacity Summary'!$H$139:$BG$238,COLUMN(AX34),ROW(AX34))="x",'Capacity Backing (Hide)2'!AY$145,0)</f>
        <v>0</v>
      </c>
      <c r="AZ182" cm="1">
        <f t="array" ref="AZ182">IF(INDEX('Capacity Summary'!$H$139:$BG$238,COLUMN(AY34),ROW(AY34))="x",'Capacity Backing (Hide)2'!AZ$145,0)</f>
        <v>0</v>
      </c>
      <c r="BA182" cm="1">
        <f t="array" ref="BA182">IF(INDEX('Capacity Summary'!$H$139:$BG$238,COLUMN(AZ34),ROW(AZ34))="x",'Capacity Backing (Hide)2'!BA$145,0)</f>
        <v>0</v>
      </c>
      <c r="BB182" cm="1">
        <f t="array" ref="BB182">IF(INDEX('Capacity Summary'!$H$139:$BG$238,COLUMN(BA34),ROW(BA34))="x",'Capacity Backing (Hide)2'!BB$145,0)</f>
        <v>0</v>
      </c>
      <c r="BC182" cm="1">
        <f t="array" ref="BC182">IF(INDEX('Capacity Summary'!$H$139:$BG$238,COLUMN(BB34),ROW(BB34))="x",'Capacity Backing (Hide)2'!BC$145,0)</f>
        <v>0</v>
      </c>
      <c r="BD182" cm="1">
        <f t="array" ref="BD182">IF(INDEX('Capacity Summary'!$H$139:$BG$238,COLUMN(BC34),ROW(BC34))="x",'Capacity Backing (Hide)2'!BD$145,0)</f>
        <v>0</v>
      </c>
      <c r="BE182" cm="1">
        <f t="array" ref="BE182">IF(INDEX('Capacity Summary'!$H$139:$BG$238,COLUMN(BD34),ROW(BD34))="x",'Capacity Backing (Hide)2'!BE$145,0)</f>
        <v>0</v>
      </c>
      <c r="BF182" cm="1">
        <f t="array" ref="BF182">IF(INDEX('Capacity Summary'!$H$139:$BG$238,COLUMN(BE34),ROW(BE34))="x",'Capacity Backing (Hide)2'!BF$145,0)</f>
        <v>0</v>
      </c>
      <c r="BG182" cm="1">
        <f t="array" ref="BG182">IF(INDEX('Capacity Summary'!$H$139:$BG$238,COLUMN(BF34),ROW(BF34))="x",'Capacity Backing (Hide)2'!BG$145,0)</f>
        <v>0</v>
      </c>
      <c r="BH182" cm="1">
        <f t="array" ref="BH182">IF(INDEX('Capacity Summary'!$H$139:$BG$238,COLUMN(BG34),ROW(BG34))="x",'Capacity Backing (Hide)2'!BH$145,0)</f>
        <v>0</v>
      </c>
      <c r="BI182" cm="1">
        <f t="array" ref="BI182">IF(INDEX('Capacity Summary'!$H$139:$BG$238,COLUMN(BH34),ROW(BH34))="x",'Capacity Backing (Hide)2'!BI$145,0)</f>
        <v>0</v>
      </c>
      <c r="BJ182" cm="1">
        <f t="array" ref="BJ182">IF(INDEX('Capacity Summary'!$H$139:$BG$238,COLUMN(BI34),ROW(BI34))="x",'Capacity Backing (Hide)2'!BJ$145,0)</f>
        <v>0</v>
      </c>
      <c r="BK182" cm="1">
        <f t="array" ref="BK182">IF(INDEX('Capacity Summary'!$H$139:$BG$238,COLUMN(BJ34),ROW(BJ34))="x",'Capacity Backing (Hide)2'!BK$145,0)</f>
        <v>0</v>
      </c>
      <c r="BL182" cm="1">
        <f t="array" ref="BL182">IF(INDEX('Capacity Summary'!$H$139:$BG$238,COLUMN(BK34),ROW(BK34))="x",'Capacity Backing (Hide)2'!BL$145,0)</f>
        <v>0</v>
      </c>
      <c r="BM182" cm="1">
        <f t="array" ref="BM182">IF(INDEX('Capacity Summary'!$H$139:$BG$238,COLUMN(BL34),ROW(BL34))="x",'Capacity Backing (Hide)2'!BM$145,0)</f>
        <v>0</v>
      </c>
      <c r="BN182" cm="1">
        <f t="array" ref="BN182">IF(INDEX('Capacity Summary'!$H$139:$BG$238,COLUMN(BM34),ROW(BM34))="x",'Capacity Backing (Hide)2'!BN$145,0)</f>
        <v>0</v>
      </c>
      <c r="BO182" cm="1">
        <f t="array" ref="BO182">IF(INDEX('Capacity Summary'!$H$139:$BG$238,COLUMN(BN34),ROW(BN34))="x",'Capacity Backing (Hide)2'!BO$145,0)</f>
        <v>0</v>
      </c>
      <c r="BP182" cm="1">
        <f t="array" ref="BP182">IF(INDEX('Capacity Summary'!$H$139:$BG$238,COLUMN(BO34),ROW(BO34))="x",'Capacity Backing (Hide)2'!BP$145,0)</f>
        <v>0</v>
      </c>
      <c r="BQ182" cm="1">
        <f t="array" ref="BQ182">IF(INDEX('Capacity Summary'!$H$139:$BG$238,COLUMN(BP34),ROW(BP34))="x",'Capacity Backing (Hide)2'!BQ$145,0)</f>
        <v>0</v>
      </c>
      <c r="BR182" cm="1">
        <f t="array" ref="BR182">IF(INDEX('Capacity Summary'!$H$139:$BG$238,COLUMN(BQ34),ROW(BQ34))="x",'Capacity Backing (Hide)2'!BR$145,0)</f>
        <v>0</v>
      </c>
      <c r="BS182" cm="1">
        <f t="array" ref="BS182">IF(INDEX('Capacity Summary'!$H$139:$BG$238,COLUMN(BR34),ROW(BR34))="x",'Capacity Backing (Hide)2'!BS$145,0)</f>
        <v>0</v>
      </c>
      <c r="BT182" cm="1">
        <f t="array" ref="BT182">IF(INDEX('Capacity Summary'!$H$139:$BG$238,COLUMN(BS34),ROW(BS34))="x",'Capacity Backing (Hide)2'!BT$145,0)</f>
        <v>0</v>
      </c>
      <c r="BU182" cm="1">
        <f t="array" ref="BU182">IF(INDEX('Capacity Summary'!$H$139:$BG$238,COLUMN(BT34),ROW(BT34))="x",'Capacity Backing (Hide)2'!BU$145,0)</f>
        <v>0</v>
      </c>
      <c r="BV182" cm="1">
        <f t="array" ref="BV182">IF(INDEX('Capacity Summary'!$H$139:$BG$238,COLUMN(BU34),ROW(BU34))="x",'Capacity Backing (Hide)2'!BV$145,0)</f>
        <v>0</v>
      </c>
      <c r="BW182" cm="1">
        <f t="array" ref="BW182">IF(INDEX('Capacity Summary'!$H$139:$BG$238,COLUMN(BV34),ROW(BV34))="x",'Capacity Backing (Hide)2'!BW$145,0)</f>
        <v>0</v>
      </c>
      <c r="BX182" cm="1">
        <f t="array" ref="BX182">IF(INDEX('Capacity Summary'!$H$139:$BG$238,COLUMN(BW34),ROW(BW34))="x",'Capacity Backing (Hide)2'!BX$145,0)</f>
        <v>0</v>
      </c>
      <c r="BY182" cm="1">
        <f t="array" ref="BY182">IF(INDEX('Capacity Summary'!$H$139:$BG$238,COLUMN(BX34),ROW(BX34))="x",'Capacity Backing (Hide)2'!BY$145,0)</f>
        <v>0</v>
      </c>
      <c r="BZ182" cm="1">
        <f t="array" ref="BZ182">IF(INDEX('Capacity Summary'!$H$139:$BG$238,COLUMN(BY34),ROW(BY34))="x",'Capacity Backing (Hide)2'!BZ$145,0)</f>
        <v>0</v>
      </c>
      <c r="CA182" cm="1">
        <f t="array" ref="CA182">IF(INDEX('Capacity Summary'!$H$139:$BG$238,COLUMN(BZ34),ROW(BZ34))="x",'Capacity Backing (Hide)2'!CA$145,0)</f>
        <v>0</v>
      </c>
      <c r="CB182" cm="1">
        <f t="array" ref="CB182">IF(INDEX('Capacity Summary'!$H$139:$BG$238,COLUMN(CA34),ROW(CA34))="x",'Capacity Backing (Hide)2'!CB$145,0)</f>
        <v>0</v>
      </c>
      <c r="CC182" cm="1">
        <f t="array" ref="CC182">IF(INDEX('Capacity Summary'!$H$139:$BG$238,COLUMN(CB34),ROW(CB34))="x",'Capacity Backing (Hide)2'!CC$145,0)</f>
        <v>0</v>
      </c>
      <c r="CD182" cm="1">
        <f t="array" ref="CD182">IF(INDEX('Capacity Summary'!$H$139:$BG$238,COLUMN(CC34),ROW(CC34))="x",'Capacity Backing (Hide)2'!CD$145,0)</f>
        <v>0</v>
      </c>
      <c r="CE182" cm="1">
        <f t="array" ref="CE182">IF(INDEX('Capacity Summary'!$H$139:$BG$238,COLUMN(CD34),ROW(CD34))="x",'Capacity Backing (Hide)2'!CE$145,0)</f>
        <v>0</v>
      </c>
      <c r="CF182" cm="1">
        <f t="array" ref="CF182">IF(INDEX('Capacity Summary'!$H$139:$BG$238,COLUMN(CE34),ROW(CE34))="x",'Capacity Backing (Hide)2'!CF$145,0)</f>
        <v>0</v>
      </c>
      <c r="CG182" cm="1">
        <f t="array" ref="CG182">IF(INDEX('Capacity Summary'!$H$139:$BG$238,COLUMN(CF34),ROW(CF34))="x",'Capacity Backing (Hide)2'!CG$145,0)</f>
        <v>0</v>
      </c>
      <c r="CH182" cm="1">
        <f t="array" ref="CH182">IF(INDEX('Capacity Summary'!$H$139:$BG$238,COLUMN(CG34),ROW(CG34))="x",'Capacity Backing (Hide)2'!CH$145,0)</f>
        <v>0</v>
      </c>
      <c r="CI182" cm="1">
        <f t="array" ref="CI182">IF(INDEX('Capacity Summary'!$H$139:$BG$238,COLUMN(CH34),ROW(CH34))="x",'Capacity Backing (Hide)2'!CI$145,0)</f>
        <v>0</v>
      </c>
      <c r="CJ182" cm="1">
        <f t="array" ref="CJ182">IF(INDEX('Capacity Summary'!$H$139:$BG$238,COLUMN(CI34),ROW(CI34))="x",'Capacity Backing (Hide)2'!CJ$145,0)</f>
        <v>0</v>
      </c>
      <c r="CK182" cm="1">
        <f t="array" ref="CK182">IF(INDEX('Capacity Summary'!$H$139:$BG$238,COLUMN(CJ34),ROW(CJ34))="x",'Capacity Backing (Hide)2'!CK$145,0)</f>
        <v>0</v>
      </c>
      <c r="CL182" cm="1">
        <f t="array" ref="CL182">IF(INDEX('Capacity Summary'!$H$139:$BG$238,COLUMN(CK34),ROW(CK34))="x",'Capacity Backing (Hide)2'!CL$145,0)</f>
        <v>0</v>
      </c>
      <c r="CM182" cm="1">
        <f t="array" ref="CM182">IF(INDEX('Capacity Summary'!$H$139:$BG$238,COLUMN(CL34),ROW(CL34))="x",'Capacity Backing (Hide)2'!CM$145,0)</f>
        <v>0</v>
      </c>
      <c r="CN182" cm="1">
        <f t="array" ref="CN182">IF(INDEX('Capacity Summary'!$H$139:$BG$238,COLUMN(CM34),ROW(CM34))="x",'Capacity Backing (Hide)2'!CN$145,0)</f>
        <v>0</v>
      </c>
      <c r="CO182" cm="1">
        <f t="array" ref="CO182">IF(INDEX('Capacity Summary'!$H$139:$BG$238,COLUMN(CN34),ROW(CN34))="x",'Capacity Backing (Hide)2'!CO$145,0)</f>
        <v>0</v>
      </c>
      <c r="CP182" cm="1">
        <f t="array" ref="CP182">IF(INDEX('Capacity Summary'!$H$139:$BG$238,COLUMN(CO34),ROW(CO34))="x",'Capacity Backing (Hide)2'!CP$145,0)</f>
        <v>0</v>
      </c>
      <c r="CQ182" cm="1">
        <f t="array" ref="CQ182">IF(INDEX('Capacity Summary'!$H$139:$BG$238,COLUMN(CP34),ROW(CP34))="x",'Capacity Backing (Hide)2'!CQ$145,0)</f>
        <v>0</v>
      </c>
      <c r="CR182" cm="1">
        <f t="array" ref="CR182">IF(INDEX('Capacity Summary'!$H$139:$BG$238,COLUMN(CQ34),ROW(CQ34))="x",'Capacity Backing (Hide)2'!CR$145,0)</f>
        <v>0</v>
      </c>
      <c r="CS182" cm="1">
        <f t="array" ref="CS182">IF(INDEX('Capacity Summary'!$H$139:$BG$238,COLUMN(CR34),ROW(CR34))="x",'Capacity Backing (Hide)2'!CS$145,0)</f>
        <v>0</v>
      </c>
      <c r="CT182" cm="1">
        <f t="array" ref="CT182">IF(INDEX('Capacity Summary'!$H$139:$BG$238,COLUMN(CS34),ROW(CS34))="x",'Capacity Backing (Hide)2'!CT$145,0)</f>
        <v>0</v>
      </c>
      <c r="CU182" cm="1">
        <f t="array" ref="CU182">IF(INDEX('Capacity Summary'!$H$139:$BG$238,COLUMN(CT34),ROW(CT34))="x",'Capacity Backing (Hide)2'!CU$145,0)</f>
        <v>0</v>
      </c>
      <c r="CV182" cm="1">
        <f t="array" ref="CV182">IF(INDEX('Capacity Summary'!$H$139:$BG$238,COLUMN(CU34),ROW(CU34))="x",'Capacity Backing (Hide)2'!CV$145,0)</f>
        <v>0</v>
      </c>
      <c r="CW182" cm="1">
        <f t="array" ref="CW182">IF(INDEX('Capacity Summary'!$H$139:$BG$238,COLUMN(CV34),ROW(CV34))="x",'Capacity Backing (Hide)2'!CW$145,0)</f>
        <v>0</v>
      </c>
    </row>
    <row r="183" spans="1:101" x14ac:dyDescent="0.25">
      <c r="A183" s="2">
        <f ca="1">'Required Capacity (Hide)'!E39</f>
        <v>44466</v>
      </c>
      <c r="B183" cm="1">
        <f t="array" ref="B183">IF(INDEX('Capacity Summary'!$H$139:$BG$238,COLUMN(A35),ROW(A35))="x",'Capacity Backing (Hide)2'!B$145,0)</f>
        <v>0</v>
      </c>
      <c r="C183" cm="1">
        <f t="array" ref="C183">IF(INDEX('Capacity Summary'!$H$139:$BG$238,COLUMN(B35),ROW(B35))="x",'Capacity Backing (Hide)2'!C$145,0)</f>
        <v>0</v>
      </c>
      <c r="D183" cm="1">
        <f t="array" ref="D183">IF(INDEX('Capacity Summary'!$H$139:$BG$238,COLUMN(C35),ROW(C35))="x",'Capacity Backing (Hide)2'!D$145,0)</f>
        <v>0</v>
      </c>
      <c r="E183" cm="1">
        <f t="array" ref="E183">IF(INDEX('Capacity Summary'!$H$139:$BG$238,COLUMN(D35),ROW(D35))="x",'Capacity Backing (Hide)2'!E$145,0)</f>
        <v>0</v>
      </c>
      <c r="F183" cm="1">
        <f t="array" ref="F183">IF(INDEX('Capacity Summary'!$H$139:$BG$238,COLUMN(E35),ROW(E35))="x",'Capacity Backing (Hide)2'!F$145,0)</f>
        <v>0</v>
      </c>
      <c r="G183" cm="1">
        <f t="array" ref="G183">IF(INDEX('Capacity Summary'!$H$139:$BG$238,COLUMN(F35),ROW(F35))="x",'Capacity Backing (Hide)2'!G$145,0)</f>
        <v>0</v>
      </c>
      <c r="H183" cm="1">
        <f t="array" ref="H183">IF(INDEX('Capacity Summary'!$H$139:$BG$238,COLUMN(G35),ROW(G35))="x",'Capacity Backing (Hide)2'!H$145,0)</f>
        <v>0</v>
      </c>
      <c r="I183" cm="1">
        <f t="array" ref="I183">IF(INDEX('Capacity Summary'!$H$139:$BG$238,COLUMN(H35),ROW(H35))="x",'Capacity Backing (Hide)2'!I$145,0)</f>
        <v>0</v>
      </c>
      <c r="J183" cm="1">
        <f t="array" ref="J183">IF(INDEX('Capacity Summary'!$H$139:$BG$238,COLUMN(I35),ROW(I35))="x",'Capacity Backing (Hide)2'!J$145,0)</f>
        <v>0</v>
      </c>
      <c r="K183" cm="1">
        <f t="array" ref="K183">IF(INDEX('Capacity Summary'!$H$139:$BG$238,COLUMN(J35),ROW(J35))="x",'Capacity Backing (Hide)2'!K$145,0)</f>
        <v>0</v>
      </c>
      <c r="L183" cm="1">
        <f t="array" ref="L183">IF(INDEX('Capacity Summary'!$H$139:$BG$238,COLUMN(K35),ROW(K35))="x",'Capacity Backing (Hide)2'!L$145,0)</f>
        <v>0</v>
      </c>
      <c r="M183" cm="1">
        <f t="array" ref="M183">IF(INDEX('Capacity Summary'!$H$139:$BG$238,COLUMN(L35),ROW(L35))="x",'Capacity Backing (Hide)2'!M$145,0)</f>
        <v>0</v>
      </c>
      <c r="N183" cm="1">
        <f t="array" ref="N183">IF(INDEX('Capacity Summary'!$H$139:$BG$238,COLUMN(M35),ROW(M35))="x",'Capacity Backing (Hide)2'!N$145,0)</f>
        <v>0</v>
      </c>
      <c r="O183" cm="1">
        <f t="array" ref="O183">IF(INDEX('Capacity Summary'!$H$139:$BG$238,COLUMN(N35),ROW(N35))="x",'Capacity Backing (Hide)2'!O$145,0)</f>
        <v>0</v>
      </c>
      <c r="P183" cm="1">
        <f t="array" ref="P183">IF(INDEX('Capacity Summary'!$H$139:$BG$238,COLUMN(O35),ROW(O35))="x",'Capacity Backing (Hide)2'!P$145,0)</f>
        <v>0</v>
      </c>
      <c r="Q183" cm="1">
        <f t="array" ref="Q183">IF(INDEX('Capacity Summary'!$H$139:$BG$238,COLUMN(P35),ROW(P35))="x",'Capacity Backing (Hide)2'!Q$145,0)</f>
        <v>0</v>
      </c>
      <c r="R183" cm="1">
        <f t="array" ref="R183">IF(INDEX('Capacity Summary'!$H$139:$BG$238,COLUMN(Q35),ROW(Q35))="x",'Capacity Backing (Hide)2'!R$145,0)</f>
        <v>0</v>
      </c>
      <c r="S183" cm="1">
        <f t="array" ref="S183">IF(INDEX('Capacity Summary'!$H$139:$BG$238,COLUMN(R35),ROW(R35))="x",'Capacity Backing (Hide)2'!S$145,0)</f>
        <v>0</v>
      </c>
      <c r="T183" cm="1">
        <f t="array" ref="T183">IF(INDEX('Capacity Summary'!$H$139:$BG$238,COLUMN(S35),ROW(S35))="x",'Capacity Backing (Hide)2'!T$145,0)</f>
        <v>0</v>
      </c>
      <c r="U183" cm="1">
        <f t="array" ref="U183">IF(INDEX('Capacity Summary'!$H$139:$BG$238,COLUMN(T35),ROW(T35))="x",'Capacity Backing (Hide)2'!U$145,0)</f>
        <v>0</v>
      </c>
      <c r="V183" cm="1">
        <f t="array" ref="V183">IF(INDEX('Capacity Summary'!$H$139:$BG$238,COLUMN(U35),ROW(U35))="x",'Capacity Backing (Hide)2'!V$145,0)</f>
        <v>0</v>
      </c>
      <c r="W183" cm="1">
        <f t="array" ref="W183">IF(INDEX('Capacity Summary'!$H$139:$BG$238,COLUMN(V35),ROW(V35))="x",'Capacity Backing (Hide)2'!W$145,0)</f>
        <v>0</v>
      </c>
      <c r="X183" cm="1">
        <f t="array" ref="X183">IF(INDEX('Capacity Summary'!$H$139:$BG$238,COLUMN(W35),ROW(W35))="x",'Capacity Backing (Hide)2'!X$145,0)</f>
        <v>0</v>
      </c>
      <c r="Y183" cm="1">
        <f t="array" ref="Y183">IF(INDEX('Capacity Summary'!$H$139:$BG$238,COLUMN(X35),ROW(X35))="x",'Capacity Backing (Hide)2'!Y$145,0)</f>
        <v>0</v>
      </c>
      <c r="Z183" cm="1">
        <f t="array" ref="Z183">IF(INDEX('Capacity Summary'!$H$139:$BG$238,COLUMN(Y35),ROW(Y35))="x",'Capacity Backing (Hide)2'!Z$145,0)</f>
        <v>0</v>
      </c>
      <c r="AA183" cm="1">
        <f t="array" ref="AA183">IF(INDEX('Capacity Summary'!$H$139:$BG$238,COLUMN(Z35),ROW(Z35))="x",'Capacity Backing (Hide)2'!AA$145,0)</f>
        <v>0</v>
      </c>
      <c r="AB183" cm="1">
        <f t="array" ref="AB183">IF(INDEX('Capacity Summary'!$H$139:$BG$238,COLUMN(AA35),ROW(AA35))="x",'Capacity Backing (Hide)2'!AB$145,0)</f>
        <v>0</v>
      </c>
      <c r="AC183" cm="1">
        <f t="array" ref="AC183">IF(INDEX('Capacity Summary'!$H$139:$BG$238,COLUMN(AB35),ROW(AB35))="x",'Capacity Backing (Hide)2'!AC$145,0)</f>
        <v>0</v>
      </c>
      <c r="AD183" cm="1">
        <f t="array" ref="AD183">IF(INDEX('Capacity Summary'!$H$139:$BG$238,COLUMN(AC35),ROW(AC35))="x",'Capacity Backing (Hide)2'!AD$145,0)</f>
        <v>0</v>
      </c>
      <c r="AE183" cm="1">
        <f t="array" ref="AE183">IF(INDEX('Capacity Summary'!$H$139:$BG$238,COLUMN(AD35),ROW(AD35))="x",'Capacity Backing (Hide)2'!AE$145,0)</f>
        <v>0</v>
      </c>
      <c r="AF183" cm="1">
        <f t="array" ref="AF183">IF(INDEX('Capacity Summary'!$H$139:$BG$238,COLUMN(AE35),ROW(AE35))="x",'Capacity Backing (Hide)2'!AF$145,0)</f>
        <v>0</v>
      </c>
      <c r="AG183" cm="1">
        <f t="array" ref="AG183">IF(INDEX('Capacity Summary'!$H$139:$BG$238,COLUMN(AF35),ROW(AF35))="x",'Capacity Backing (Hide)2'!AG$145,0)</f>
        <v>0</v>
      </c>
      <c r="AH183" cm="1">
        <f t="array" ref="AH183">IF(INDEX('Capacity Summary'!$H$139:$BG$238,COLUMN(AG35),ROW(AG35))="x",'Capacity Backing (Hide)2'!AH$145,0)</f>
        <v>0</v>
      </c>
      <c r="AI183" cm="1">
        <f t="array" ref="AI183">IF(INDEX('Capacity Summary'!$H$139:$BG$238,COLUMN(AH35),ROW(AH35))="x",'Capacity Backing (Hide)2'!AI$145,0)</f>
        <v>0</v>
      </c>
      <c r="AJ183" cm="1">
        <f t="array" ref="AJ183">IF(INDEX('Capacity Summary'!$H$139:$BG$238,COLUMN(AI35),ROW(AI35))="x",'Capacity Backing (Hide)2'!AJ$145,0)</f>
        <v>0</v>
      </c>
      <c r="AK183" cm="1">
        <f t="array" ref="AK183">IF(INDEX('Capacity Summary'!$H$139:$BG$238,COLUMN(AJ35),ROW(AJ35))="x",'Capacity Backing (Hide)2'!AK$145,0)</f>
        <v>0</v>
      </c>
      <c r="AL183" cm="1">
        <f t="array" ref="AL183">IF(INDEX('Capacity Summary'!$H$139:$BG$238,COLUMN(AK35),ROW(AK35))="x",'Capacity Backing (Hide)2'!AL$145,0)</f>
        <v>0</v>
      </c>
      <c r="AM183" cm="1">
        <f t="array" ref="AM183">IF(INDEX('Capacity Summary'!$H$139:$BG$238,COLUMN(AL35),ROW(AL35))="x",'Capacity Backing (Hide)2'!AM$145,0)</f>
        <v>0</v>
      </c>
      <c r="AN183" cm="1">
        <f t="array" ref="AN183">IF(INDEX('Capacity Summary'!$H$139:$BG$238,COLUMN(AM35),ROW(AM35))="x",'Capacity Backing (Hide)2'!AN$145,0)</f>
        <v>0</v>
      </c>
      <c r="AO183" cm="1">
        <f t="array" ref="AO183">IF(INDEX('Capacity Summary'!$H$139:$BG$238,COLUMN(AN35),ROW(AN35))="x",'Capacity Backing (Hide)2'!AO$145,0)</f>
        <v>0</v>
      </c>
      <c r="AP183" cm="1">
        <f t="array" ref="AP183">IF(INDEX('Capacity Summary'!$H$139:$BG$238,COLUMN(AO35),ROW(AO35))="x",'Capacity Backing (Hide)2'!AP$145,0)</f>
        <v>0</v>
      </c>
      <c r="AQ183" cm="1">
        <f t="array" ref="AQ183">IF(INDEX('Capacity Summary'!$H$139:$BG$238,COLUMN(AP35),ROW(AP35))="x",'Capacity Backing (Hide)2'!AQ$145,0)</f>
        <v>0</v>
      </c>
      <c r="AR183" cm="1">
        <f t="array" ref="AR183">IF(INDEX('Capacity Summary'!$H$139:$BG$238,COLUMN(AQ35),ROW(AQ35))="x",'Capacity Backing (Hide)2'!AR$145,0)</f>
        <v>0</v>
      </c>
      <c r="AS183" cm="1">
        <f t="array" ref="AS183">IF(INDEX('Capacity Summary'!$H$139:$BG$238,COLUMN(AR35),ROW(AR35))="x",'Capacity Backing (Hide)2'!AS$145,0)</f>
        <v>0</v>
      </c>
      <c r="AT183" cm="1">
        <f t="array" ref="AT183">IF(INDEX('Capacity Summary'!$H$139:$BG$238,COLUMN(AS35),ROW(AS35))="x",'Capacity Backing (Hide)2'!AT$145,0)</f>
        <v>0</v>
      </c>
      <c r="AU183" cm="1">
        <f t="array" ref="AU183">IF(INDEX('Capacity Summary'!$H$139:$BG$238,COLUMN(AT35),ROW(AT35))="x",'Capacity Backing (Hide)2'!AU$145,0)</f>
        <v>0</v>
      </c>
      <c r="AV183" cm="1">
        <f t="array" ref="AV183">IF(INDEX('Capacity Summary'!$H$139:$BG$238,COLUMN(AU35),ROW(AU35))="x",'Capacity Backing (Hide)2'!AV$145,0)</f>
        <v>0</v>
      </c>
      <c r="AW183" cm="1">
        <f t="array" ref="AW183">IF(INDEX('Capacity Summary'!$H$139:$BG$238,COLUMN(AV35),ROW(AV35))="x",'Capacity Backing (Hide)2'!AW$145,0)</f>
        <v>0</v>
      </c>
      <c r="AX183" cm="1">
        <f t="array" ref="AX183">IF(INDEX('Capacity Summary'!$H$139:$BG$238,COLUMN(AW35),ROW(AW35))="x",'Capacity Backing (Hide)2'!AX$145,0)</f>
        <v>0</v>
      </c>
      <c r="AY183" cm="1">
        <f t="array" ref="AY183">IF(INDEX('Capacity Summary'!$H$139:$BG$238,COLUMN(AX35),ROW(AX35))="x",'Capacity Backing (Hide)2'!AY$145,0)</f>
        <v>0</v>
      </c>
      <c r="AZ183" cm="1">
        <f t="array" ref="AZ183">IF(INDEX('Capacity Summary'!$H$139:$BG$238,COLUMN(AY35),ROW(AY35))="x",'Capacity Backing (Hide)2'!AZ$145,0)</f>
        <v>0</v>
      </c>
      <c r="BA183" cm="1">
        <f t="array" ref="BA183">IF(INDEX('Capacity Summary'!$H$139:$BG$238,COLUMN(AZ35),ROW(AZ35))="x",'Capacity Backing (Hide)2'!BA$145,0)</f>
        <v>0</v>
      </c>
      <c r="BB183" cm="1">
        <f t="array" ref="BB183">IF(INDEX('Capacity Summary'!$H$139:$BG$238,COLUMN(BA35),ROW(BA35))="x",'Capacity Backing (Hide)2'!BB$145,0)</f>
        <v>0</v>
      </c>
      <c r="BC183" cm="1">
        <f t="array" ref="BC183">IF(INDEX('Capacity Summary'!$H$139:$BG$238,COLUMN(BB35),ROW(BB35))="x",'Capacity Backing (Hide)2'!BC$145,0)</f>
        <v>0</v>
      </c>
      <c r="BD183" cm="1">
        <f t="array" ref="BD183">IF(INDEX('Capacity Summary'!$H$139:$BG$238,COLUMN(BC35),ROW(BC35))="x",'Capacity Backing (Hide)2'!BD$145,0)</f>
        <v>0</v>
      </c>
      <c r="BE183" cm="1">
        <f t="array" ref="BE183">IF(INDEX('Capacity Summary'!$H$139:$BG$238,COLUMN(BD35),ROW(BD35))="x",'Capacity Backing (Hide)2'!BE$145,0)</f>
        <v>0</v>
      </c>
      <c r="BF183" cm="1">
        <f t="array" ref="BF183">IF(INDEX('Capacity Summary'!$H$139:$BG$238,COLUMN(BE35),ROW(BE35))="x",'Capacity Backing (Hide)2'!BF$145,0)</f>
        <v>0</v>
      </c>
      <c r="BG183" cm="1">
        <f t="array" ref="BG183">IF(INDEX('Capacity Summary'!$H$139:$BG$238,COLUMN(BF35),ROW(BF35))="x",'Capacity Backing (Hide)2'!BG$145,0)</f>
        <v>0</v>
      </c>
      <c r="BH183" cm="1">
        <f t="array" ref="BH183">IF(INDEX('Capacity Summary'!$H$139:$BG$238,COLUMN(BG35),ROW(BG35))="x",'Capacity Backing (Hide)2'!BH$145,0)</f>
        <v>0</v>
      </c>
      <c r="BI183" cm="1">
        <f t="array" ref="BI183">IF(INDEX('Capacity Summary'!$H$139:$BG$238,COLUMN(BH35),ROW(BH35))="x",'Capacity Backing (Hide)2'!BI$145,0)</f>
        <v>0</v>
      </c>
      <c r="BJ183" cm="1">
        <f t="array" ref="BJ183">IF(INDEX('Capacity Summary'!$H$139:$BG$238,COLUMN(BI35),ROW(BI35))="x",'Capacity Backing (Hide)2'!BJ$145,0)</f>
        <v>0</v>
      </c>
      <c r="BK183" cm="1">
        <f t="array" ref="BK183">IF(INDEX('Capacity Summary'!$H$139:$BG$238,COLUMN(BJ35),ROW(BJ35))="x",'Capacity Backing (Hide)2'!BK$145,0)</f>
        <v>0</v>
      </c>
      <c r="BL183" cm="1">
        <f t="array" ref="BL183">IF(INDEX('Capacity Summary'!$H$139:$BG$238,COLUMN(BK35),ROW(BK35))="x",'Capacity Backing (Hide)2'!BL$145,0)</f>
        <v>0</v>
      </c>
      <c r="BM183" cm="1">
        <f t="array" ref="BM183">IF(INDEX('Capacity Summary'!$H$139:$BG$238,COLUMN(BL35),ROW(BL35))="x",'Capacity Backing (Hide)2'!BM$145,0)</f>
        <v>0</v>
      </c>
      <c r="BN183" cm="1">
        <f t="array" ref="BN183">IF(INDEX('Capacity Summary'!$H$139:$BG$238,COLUMN(BM35),ROW(BM35))="x",'Capacity Backing (Hide)2'!BN$145,0)</f>
        <v>0</v>
      </c>
      <c r="BO183" cm="1">
        <f t="array" ref="BO183">IF(INDEX('Capacity Summary'!$H$139:$BG$238,COLUMN(BN35),ROW(BN35))="x",'Capacity Backing (Hide)2'!BO$145,0)</f>
        <v>0</v>
      </c>
      <c r="BP183" cm="1">
        <f t="array" ref="BP183">IF(INDEX('Capacity Summary'!$H$139:$BG$238,COLUMN(BO35),ROW(BO35))="x",'Capacity Backing (Hide)2'!BP$145,0)</f>
        <v>0</v>
      </c>
      <c r="BQ183" cm="1">
        <f t="array" ref="BQ183">IF(INDEX('Capacity Summary'!$H$139:$BG$238,COLUMN(BP35),ROW(BP35))="x",'Capacity Backing (Hide)2'!BQ$145,0)</f>
        <v>0</v>
      </c>
      <c r="BR183" cm="1">
        <f t="array" ref="BR183">IF(INDEX('Capacity Summary'!$H$139:$BG$238,COLUMN(BQ35),ROW(BQ35))="x",'Capacity Backing (Hide)2'!BR$145,0)</f>
        <v>0</v>
      </c>
      <c r="BS183" cm="1">
        <f t="array" ref="BS183">IF(INDEX('Capacity Summary'!$H$139:$BG$238,COLUMN(BR35),ROW(BR35))="x",'Capacity Backing (Hide)2'!BS$145,0)</f>
        <v>0</v>
      </c>
      <c r="BT183" cm="1">
        <f t="array" ref="BT183">IF(INDEX('Capacity Summary'!$H$139:$BG$238,COLUMN(BS35),ROW(BS35))="x",'Capacity Backing (Hide)2'!BT$145,0)</f>
        <v>0</v>
      </c>
      <c r="BU183" cm="1">
        <f t="array" ref="BU183">IF(INDEX('Capacity Summary'!$H$139:$BG$238,COLUMN(BT35),ROW(BT35))="x",'Capacity Backing (Hide)2'!BU$145,0)</f>
        <v>0</v>
      </c>
      <c r="BV183" cm="1">
        <f t="array" ref="BV183">IF(INDEX('Capacity Summary'!$H$139:$BG$238,COLUMN(BU35),ROW(BU35))="x",'Capacity Backing (Hide)2'!BV$145,0)</f>
        <v>0</v>
      </c>
      <c r="BW183" cm="1">
        <f t="array" ref="BW183">IF(INDEX('Capacity Summary'!$H$139:$BG$238,COLUMN(BV35),ROW(BV35))="x",'Capacity Backing (Hide)2'!BW$145,0)</f>
        <v>0</v>
      </c>
      <c r="BX183" cm="1">
        <f t="array" ref="BX183">IF(INDEX('Capacity Summary'!$H$139:$BG$238,COLUMN(BW35),ROW(BW35))="x",'Capacity Backing (Hide)2'!BX$145,0)</f>
        <v>0</v>
      </c>
      <c r="BY183" cm="1">
        <f t="array" ref="BY183">IF(INDEX('Capacity Summary'!$H$139:$BG$238,COLUMN(BX35),ROW(BX35))="x",'Capacity Backing (Hide)2'!BY$145,0)</f>
        <v>0</v>
      </c>
      <c r="BZ183" cm="1">
        <f t="array" ref="BZ183">IF(INDEX('Capacity Summary'!$H$139:$BG$238,COLUMN(BY35),ROW(BY35))="x",'Capacity Backing (Hide)2'!BZ$145,0)</f>
        <v>0</v>
      </c>
      <c r="CA183" cm="1">
        <f t="array" ref="CA183">IF(INDEX('Capacity Summary'!$H$139:$BG$238,COLUMN(BZ35),ROW(BZ35))="x",'Capacity Backing (Hide)2'!CA$145,0)</f>
        <v>0</v>
      </c>
      <c r="CB183" cm="1">
        <f t="array" ref="CB183">IF(INDEX('Capacity Summary'!$H$139:$BG$238,COLUMN(CA35),ROW(CA35))="x",'Capacity Backing (Hide)2'!CB$145,0)</f>
        <v>0</v>
      </c>
      <c r="CC183" cm="1">
        <f t="array" ref="CC183">IF(INDEX('Capacity Summary'!$H$139:$BG$238,COLUMN(CB35),ROW(CB35))="x",'Capacity Backing (Hide)2'!CC$145,0)</f>
        <v>0</v>
      </c>
      <c r="CD183" cm="1">
        <f t="array" ref="CD183">IF(INDEX('Capacity Summary'!$H$139:$BG$238,COLUMN(CC35),ROW(CC35))="x",'Capacity Backing (Hide)2'!CD$145,0)</f>
        <v>0</v>
      </c>
      <c r="CE183" cm="1">
        <f t="array" ref="CE183">IF(INDEX('Capacity Summary'!$H$139:$BG$238,COLUMN(CD35),ROW(CD35))="x",'Capacity Backing (Hide)2'!CE$145,0)</f>
        <v>0</v>
      </c>
      <c r="CF183" cm="1">
        <f t="array" ref="CF183">IF(INDEX('Capacity Summary'!$H$139:$BG$238,COLUMN(CE35),ROW(CE35))="x",'Capacity Backing (Hide)2'!CF$145,0)</f>
        <v>0</v>
      </c>
      <c r="CG183" cm="1">
        <f t="array" ref="CG183">IF(INDEX('Capacity Summary'!$H$139:$BG$238,COLUMN(CF35),ROW(CF35))="x",'Capacity Backing (Hide)2'!CG$145,0)</f>
        <v>0</v>
      </c>
      <c r="CH183" cm="1">
        <f t="array" ref="CH183">IF(INDEX('Capacity Summary'!$H$139:$BG$238,COLUMN(CG35),ROW(CG35))="x",'Capacity Backing (Hide)2'!CH$145,0)</f>
        <v>0</v>
      </c>
      <c r="CI183" cm="1">
        <f t="array" ref="CI183">IF(INDEX('Capacity Summary'!$H$139:$BG$238,COLUMN(CH35),ROW(CH35))="x",'Capacity Backing (Hide)2'!CI$145,0)</f>
        <v>0</v>
      </c>
      <c r="CJ183" cm="1">
        <f t="array" ref="CJ183">IF(INDEX('Capacity Summary'!$H$139:$BG$238,COLUMN(CI35),ROW(CI35))="x",'Capacity Backing (Hide)2'!CJ$145,0)</f>
        <v>0</v>
      </c>
      <c r="CK183" cm="1">
        <f t="array" ref="CK183">IF(INDEX('Capacity Summary'!$H$139:$BG$238,COLUMN(CJ35),ROW(CJ35))="x",'Capacity Backing (Hide)2'!CK$145,0)</f>
        <v>0</v>
      </c>
      <c r="CL183" cm="1">
        <f t="array" ref="CL183">IF(INDEX('Capacity Summary'!$H$139:$BG$238,COLUMN(CK35),ROW(CK35))="x",'Capacity Backing (Hide)2'!CL$145,0)</f>
        <v>0</v>
      </c>
      <c r="CM183" cm="1">
        <f t="array" ref="CM183">IF(INDEX('Capacity Summary'!$H$139:$BG$238,COLUMN(CL35),ROW(CL35))="x",'Capacity Backing (Hide)2'!CM$145,0)</f>
        <v>0</v>
      </c>
      <c r="CN183" cm="1">
        <f t="array" ref="CN183">IF(INDEX('Capacity Summary'!$H$139:$BG$238,COLUMN(CM35),ROW(CM35))="x",'Capacity Backing (Hide)2'!CN$145,0)</f>
        <v>0</v>
      </c>
      <c r="CO183" cm="1">
        <f t="array" ref="CO183">IF(INDEX('Capacity Summary'!$H$139:$BG$238,COLUMN(CN35),ROW(CN35))="x",'Capacity Backing (Hide)2'!CO$145,0)</f>
        <v>0</v>
      </c>
      <c r="CP183" cm="1">
        <f t="array" ref="CP183">IF(INDEX('Capacity Summary'!$H$139:$BG$238,COLUMN(CO35),ROW(CO35))="x",'Capacity Backing (Hide)2'!CP$145,0)</f>
        <v>0</v>
      </c>
      <c r="CQ183" cm="1">
        <f t="array" ref="CQ183">IF(INDEX('Capacity Summary'!$H$139:$BG$238,COLUMN(CP35),ROW(CP35))="x",'Capacity Backing (Hide)2'!CQ$145,0)</f>
        <v>0</v>
      </c>
      <c r="CR183" cm="1">
        <f t="array" ref="CR183">IF(INDEX('Capacity Summary'!$H$139:$BG$238,COLUMN(CQ35),ROW(CQ35))="x",'Capacity Backing (Hide)2'!CR$145,0)</f>
        <v>0</v>
      </c>
      <c r="CS183" cm="1">
        <f t="array" ref="CS183">IF(INDEX('Capacity Summary'!$H$139:$BG$238,COLUMN(CR35),ROW(CR35))="x",'Capacity Backing (Hide)2'!CS$145,0)</f>
        <v>0</v>
      </c>
      <c r="CT183" cm="1">
        <f t="array" ref="CT183">IF(INDEX('Capacity Summary'!$H$139:$BG$238,COLUMN(CS35),ROW(CS35))="x",'Capacity Backing (Hide)2'!CT$145,0)</f>
        <v>0</v>
      </c>
      <c r="CU183" cm="1">
        <f t="array" ref="CU183">IF(INDEX('Capacity Summary'!$H$139:$BG$238,COLUMN(CT35),ROW(CT35))="x",'Capacity Backing (Hide)2'!CU$145,0)</f>
        <v>0</v>
      </c>
      <c r="CV183" cm="1">
        <f t="array" ref="CV183">IF(INDEX('Capacity Summary'!$H$139:$BG$238,COLUMN(CU35),ROW(CU35))="x",'Capacity Backing (Hide)2'!CV$145,0)</f>
        <v>0</v>
      </c>
      <c r="CW183" cm="1">
        <f t="array" ref="CW183">IF(INDEX('Capacity Summary'!$H$139:$BG$238,COLUMN(CV35),ROW(CV35))="x",'Capacity Backing (Hide)2'!CW$145,0)</f>
        <v>0</v>
      </c>
    </row>
    <row r="184" spans="1:101" x14ac:dyDescent="0.25">
      <c r="A184" s="2">
        <f ca="1">'Required Capacity (Hide)'!E40</f>
        <v>44473</v>
      </c>
      <c r="B184" cm="1">
        <f t="array" ref="B184">IF(INDEX('Capacity Summary'!$H$139:$BG$238,COLUMN(A36),ROW(A36))="x",'Capacity Backing (Hide)2'!B$145,0)</f>
        <v>0</v>
      </c>
      <c r="C184" cm="1">
        <f t="array" ref="C184">IF(INDEX('Capacity Summary'!$H$139:$BG$238,COLUMN(B36),ROW(B36))="x",'Capacity Backing (Hide)2'!C$145,0)</f>
        <v>0</v>
      </c>
      <c r="D184" cm="1">
        <f t="array" ref="D184">IF(INDEX('Capacity Summary'!$H$139:$BG$238,COLUMN(C36),ROW(C36))="x",'Capacity Backing (Hide)2'!D$145,0)</f>
        <v>0</v>
      </c>
      <c r="E184" cm="1">
        <f t="array" ref="E184">IF(INDEX('Capacity Summary'!$H$139:$BG$238,COLUMN(D36),ROW(D36))="x",'Capacity Backing (Hide)2'!E$145,0)</f>
        <v>0</v>
      </c>
      <c r="F184" cm="1">
        <f t="array" ref="F184">IF(INDEX('Capacity Summary'!$H$139:$BG$238,COLUMN(E36),ROW(E36))="x",'Capacity Backing (Hide)2'!F$145,0)</f>
        <v>0</v>
      </c>
      <c r="G184" cm="1">
        <f t="array" ref="G184">IF(INDEX('Capacity Summary'!$H$139:$BG$238,COLUMN(F36),ROW(F36))="x",'Capacity Backing (Hide)2'!G$145,0)</f>
        <v>0</v>
      </c>
      <c r="H184" cm="1">
        <f t="array" ref="H184">IF(INDEX('Capacity Summary'!$H$139:$BG$238,COLUMN(G36),ROW(G36))="x",'Capacity Backing (Hide)2'!H$145,0)</f>
        <v>0</v>
      </c>
      <c r="I184" cm="1">
        <f t="array" ref="I184">IF(INDEX('Capacity Summary'!$H$139:$BG$238,COLUMN(H36),ROW(H36))="x",'Capacity Backing (Hide)2'!I$145,0)</f>
        <v>0</v>
      </c>
      <c r="J184" cm="1">
        <f t="array" ref="J184">IF(INDEX('Capacity Summary'!$H$139:$BG$238,COLUMN(I36),ROW(I36))="x",'Capacity Backing (Hide)2'!J$145,0)</f>
        <v>0</v>
      </c>
      <c r="K184" cm="1">
        <f t="array" ref="K184">IF(INDEX('Capacity Summary'!$H$139:$BG$238,COLUMN(J36),ROW(J36))="x",'Capacity Backing (Hide)2'!K$145,0)</f>
        <v>0</v>
      </c>
      <c r="L184" cm="1">
        <f t="array" ref="L184">IF(INDEX('Capacity Summary'!$H$139:$BG$238,COLUMN(K36),ROW(K36))="x",'Capacity Backing (Hide)2'!L$145,0)</f>
        <v>0</v>
      </c>
      <c r="M184" cm="1">
        <f t="array" ref="M184">IF(INDEX('Capacity Summary'!$H$139:$BG$238,COLUMN(L36),ROW(L36))="x",'Capacity Backing (Hide)2'!M$145,0)</f>
        <v>0</v>
      </c>
      <c r="N184" cm="1">
        <f t="array" ref="N184">IF(INDEX('Capacity Summary'!$H$139:$BG$238,COLUMN(M36),ROW(M36))="x",'Capacity Backing (Hide)2'!N$145,0)</f>
        <v>0</v>
      </c>
      <c r="O184" cm="1">
        <f t="array" ref="O184">IF(INDEX('Capacity Summary'!$H$139:$BG$238,COLUMN(N36),ROW(N36))="x",'Capacity Backing (Hide)2'!O$145,0)</f>
        <v>0</v>
      </c>
      <c r="P184" cm="1">
        <f t="array" ref="P184">IF(INDEX('Capacity Summary'!$H$139:$BG$238,COLUMN(O36),ROW(O36))="x",'Capacity Backing (Hide)2'!P$145,0)</f>
        <v>0</v>
      </c>
      <c r="Q184" cm="1">
        <f t="array" ref="Q184">IF(INDEX('Capacity Summary'!$H$139:$BG$238,COLUMN(P36),ROW(P36))="x",'Capacity Backing (Hide)2'!Q$145,0)</f>
        <v>0</v>
      </c>
      <c r="R184" cm="1">
        <f t="array" ref="R184">IF(INDEX('Capacity Summary'!$H$139:$BG$238,COLUMN(Q36),ROW(Q36))="x",'Capacity Backing (Hide)2'!R$145,0)</f>
        <v>0</v>
      </c>
      <c r="S184" cm="1">
        <f t="array" ref="S184">IF(INDEX('Capacity Summary'!$H$139:$BG$238,COLUMN(R36),ROW(R36))="x",'Capacity Backing (Hide)2'!S$145,0)</f>
        <v>0</v>
      </c>
      <c r="T184" cm="1">
        <f t="array" ref="T184">IF(INDEX('Capacity Summary'!$H$139:$BG$238,COLUMN(S36),ROW(S36))="x",'Capacity Backing (Hide)2'!T$145,0)</f>
        <v>0</v>
      </c>
      <c r="U184" cm="1">
        <f t="array" ref="U184">IF(INDEX('Capacity Summary'!$H$139:$BG$238,COLUMN(T36),ROW(T36))="x",'Capacity Backing (Hide)2'!U$145,0)</f>
        <v>0</v>
      </c>
      <c r="V184" cm="1">
        <f t="array" ref="V184">IF(INDEX('Capacity Summary'!$H$139:$BG$238,COLUMN(U36),ROW(U36))="x",'Capacity Backing (Hide)2'!V$145,0)</f>
        <v>0</v>
      </c>
      <c r="W184" cm="1">
        <f t="array" ref="W184">IF(INDEX('Capacity Summary'!$H$139:$BG$238,COLUMN(V36),ROW(V36))="x",'Capacity Backing (Hide)2'!W$145,0)</f>
        <v>0</v>
      </c>
      <c r="X184" cm="1">
        <f t="array" ref="X184">IF(INDEX('Capacity Summary'!$H$139:$BG$238,COLUMN(W36),ROW(W36))="x",'Capacity Backing (Hide)2'!X$145,0)</f>
        <v>0</v>
      </c>
      <c r="Y184" cm="1">
        <f t="array" ref="Y184">IF(INDEX('Capacity Summary'!$H$139:$BG$238,COLUMN(X36),ROW(X36))="x",'Capacity Backing (Hide)2'!Y$145,0)</f>
        <v>0</v>
      </c>
      <c r="Z184" cm="1">
        <f t="array" ref="Z184">IF(INDEX('Capacity Summary'!$H$139:$BG$238,COLUMN(Y36),ROW(Y36))="x",'Capacity Backing (Hide)2'!Z$145,0)</f>
        <v>0</v>
      </c>
      <c r="AA184" cm="1">
        <f t="array" ref="AA184">IF(INDEX('Capacity Summary'!$H$139:$BG$238,COLUMN(Z36),ROW(Z36))="x",'Capacity Backing (Hide)2'!AA$145,0)</f>
        <v>0</v>
      </c>
      <c r="AB184" cm="1">
        <f t="array" ref="AB184">IF(INDEX('Capacity Summary'!$H$139:$BG$238,COLUMN(AA36),ROW(AA36))="x",'Capacity Backing (Hide)2'!AB$145,0)</f>
        <v>0</v>
      </c>
      <c r="AC184" cm="1">
        <f t="array" ref="AC184">IF(INDEX('Capacity Summary'!$H$139:$BG$238,COLUMN(AB36),ROW(AB36))="x",'Capacity Backing (Hide)2'!AC$145,0)</f>
        <v>0</v>
      </c>
      <c r="AD184" cm="1">
        <f t="array" ref="AD184">IF(INDEX('Capacity Summary'!$H$139:$BG$238,COLUMN(AC36),ROW(AC36))="x",'Capacity Backing (Hide)2'!AD$145,0)</f>
        <v>0</v>
      </c>
      <c r="AE184" cm="1">
        <f t="array" ref="AE184">IF(INDEX('Capacity Summary'!$H$139:$BG$238,COLUMN(AD36),ROW(AD36))="x",'Capacity Backing (Hide)2'!AE$145,0)</f>
        <v>0</v>
      </c>
      <c r="AF184" cm="1">
        <f t="array" ref="AF184">IF(INDEX('Capacity Summary'!$H$139:$BG$238,COLUMN(AE36),ROW(AE36))="x",'Capacity Backing (Hide)2'!AF$145,0)</f>
        <v>0</v>
      </c>
      <c r="AG184" cm="1">
        <f t="array" ref="AG184">IF(INDEX('Capacity Summary'!$H$139:$BG$238,COLUMN(AF36),ROW(AF36))="x",'Capacity Backing (Hide)2'!AG$145,0)</f>
        <v>0</v>
      </c>
      <c r="AH184" cm="1">
        <f t="array" ref="AH184">IF(INDEX('Capacity Summary'!$H$139:$BG$238,COLUMN(AG36),ROW(AG36))="x",'Capacity Backing (Hide)2'!AH$145,0)</f>
        <v>0</v>
      </c>
      <c r="AI184" cm="1">
        <f t="array" ref="AI184">IF(INDEX('Capacity Summary'!$H$139:$BG$238,COLUMN(AH36),ROW(AH36))="x",'Capacity Backing (Hide)2'!AI$145,0)</f>
        <v>0</v>
      </c>
      <c r="AJ184" cm="1">
        <f t="array" ref="AJ184">IF(INDEX('Capacity Summary'!$H$139:$BG$238,COLUMN(AI36),ROW(AI36))="x",'Capacity Backing (Hide)2'!AJ$145,0)</f>
        <v>0</v>
      </c>
      <c r="AK184" cm="1">
        <f t="array" ref="AK184">IF(INDEX('Capacity Summary'!$H$139:$BG$238,COLUMN(AJ36),ROW(AJ36))="x",'Capacity Backing (Hide)2'!AK$145,0)</f>
        <v>0</v>
      </c>
      <c r="AL184" cm="1">
        <f t="array" ref="AL184">IF(INDEX('Capacity Summary'!$H$139:$BG$238,COLUMN(AK36),ROW(AK36))="x",'Capacity Backing (Hide)2'!AL$145,0)</f>
        <v>0</v>
      </c>
      <c r="AM184" cm="1">
        <f t="array" ref="AM184">IF(INDEX('Capacity Summary'!$H$139:$BG$238,COLUMN(AL36),ROW(AL36))="x",'Capacity Backing (Hide)2'!AM$145,0)</f>
        <v>0</v>
      </c>
      <c r="AN184" cm="1">
        <f t="array" ref="AN184">IF(INDEX('Capacity Summary'!$H$139:$BG$238,COLUMN(AM36),ROW(AM36))="x",'Capacity Backing (Hide)2'!AN$145,0)</f>
        <v>0</v>
      </c>
      <c r="AO184" cm="1">
        <f t="array" ref="AO184">IF(INDEX('Capacity Summary'!$H$139:$BG$238,COLUMN(AN36),ROW(AN36))="x",'Capacity Backing (Hide)2'!AO$145,0)</f>
        <v>0</v>
      </c>
      <c r="AP184" cm="1">
        <f t="array" ref="AP184">IF(INDEX('Capacity Summary'!$H$139:$BG$238,COLUMN(AO36),ROW(AO36))="x",'Capacity Backing (Hide)2'!AP$145,0)</f>
        <v>0</v>
      </c>
      <c r="AQ184" cm="1">
        <f t="array" ref="AQ184">IF(INDEX('Capacity Summary'!$H$139:$BG$238,COLUMN(AP36),ROW(AP36))="x",'Capacity Backing (Hide)2'!AQ$145,0)</f>
        <v>0</v>
      </c>
      <c r="AR184" cm="1">
        <f t="array" ref="AR184">IF(INDEX('Capacity Summary'!$H$139:$BG$238,COLUMN(AQ36),ROW(AQ36))="x",'Capacity Backing (Hide)2'!AR$145,0)</f>
        <v>0</v>
      </c>
      <c r="AS184" cm="1">
        <f t="array" ref="AS184">IF(INDEX('Capacity Summary'!$H$139:$BG$238,COLUMN(AR36),ROW(AR36))="x",'Capacity Backing (Hide)2'!AS$145,0)</f>
        <v>0</v>
      </c>
      <c r="AT184" cm="1">
        <f t="array" ref="AT184">IF(INDEX('Capacity Summary'!$H$139:$BG$238,COLUMN(AS36),ROW(AS36))="x",'Capacity Backing (Hide)2'!AT$145,0)</f>
        <v>0</v>
      </c>
      <c r="AU184" cm="1">
        <f t="array" ref="AU184">IF(INDEX('Capacity Summary'!$H$139:$BG$238,COLUMN(AT36),ROW(AT36))="x",'Capacity Backing (Hide)2'!AU$145,0)</f>
        <v>0</v>
      </c>
      <c r="AV184" cm="1">
        <f t="array" ref="AV184">IF(INDEX('Capacity Summary'!$H$139:$BG$238,COLUMN(AU36),ROW(AU36))="x",'Capacity Backing (Hide)2'!AV$145,0)</f>
        <v>0</v>
      </c>
      <c r="AW184" cm="1">
        <f t="array" ref="AW184">IF(INDEX('Capacity Summary'!$H$139:$BG$238,COLUMN(AV36),ROW(AV36))="x",'Capacity Backing (Hide)2'!AW$145,0)</f>
        <v>0</v>
      </c>
      <c r="AX184" cm="1">
        <f t="array" ref="AX184">IF(INDEX('Capacity Summary'!$H$139:$BG$238,COLUMN(AW36),ROW(AW36))="x",'Capacity Backing (Hide)2'!AX$145,0)</f>
        <v>0</v>
      </c>
      <c r="AY184" cm="1">
        <f t="array" ref="AY184">IF(INDEX('Capacity Summary'!$H$139:$BG$238,COLUMN(AX36),ROW(AX36))="x",'Capacity Backing (Hide)2'!AY$145,0)</f>
        <v>0</v>
      </c>
      <c r="AZ184" cm="1">
        <f t="array" ref="AZ184">IF(INDEX('Capacity Summary'!$H$139:$BG$238,COLUMN(AY36),ROW(AY36))="x",'Capacity Backing (Hide)2'!AZ$145,0)</f>
        <v>0</v>
      </c>
      <c r="BA184" cm="1">
        <f t="array" ref="BA184">IF(INDEX('Capacity Summary'!$H$139:$BG$238,COLUMN(AZ36),ROW(AZ36))="x",'Capacity Backing (Hide)2'!BA$145,0)</f>
        <v>0</v>
      </c>
      <c r="BB184" cm="1">
        <f t="array" ref="BB184">IF(INDEX('Capacity Summary'!$H$139:$BG$238,COLUMN(BA36),ROW(BA36))="x",'Capacity Backing (Hide)2'!BB$145,0)</f>
        <v>0</v>
      </c>
      <c r="BC184" cm="1">
        <f t="array" ref="BC184">IF(INDEX('Capacity Summary'!$H$139:$BG$238,COLUMN(BB36),ROW(BB36))="x",'Capacity Backing (Hide)2'!BC$145,0)</f>
        <v>0</v>
      </c>
      <c r="BD184" cm="1">
        <f t="array" ref="BD184">IF(INDEX('Capacity Summary'!$H$139:$BG$238,COLUMN(BC36),ROW(BC36))="x",'Capacity Backing (Hide)2'!BD$145,0)</f>
        <v>0</v>
      </c>
      <c r="BE184" cm="1">
        <f t="array" ref="BE184">IF(INDEX('Capacity Summary'!$H$139:$BG$238,COLUMN(BD36),ROW(BD36))="x",'Capacity Backing (Hide)2'!BE$145,0)</f>
        <v>0</v>
      </c>
      <c r="BF184" cm="1">
        <f t="array" ref="BF184">IF(INDEX('Capacity Summary'!$H$139:$BG$238,COLUMN(BE36),ROW(BE36))="x",'Capacity Backing (Hide)2'!BF$145,0)</f>
        <v>0</v>
      </c>
      <c r="BG184" cm="1">
        <f t="array" ref="BG184">IF(INDEX('Capacity Summary'!$H$139:$BG$238,COLUMN(BF36),ROW(BF36))="x",'Capacity Backing (Hide)2'!BG$145,0)</f>
        <v>0</v>
      </c>
      <c r="BH184" cm="1">
        <f t="array" ref="BH184">IF(INDEX('Capacity Summary'!$H$139:$BG$238,COLUMN(BG36),ROW(BG36))="x",'Capacity Backing (Hide)2'!BH$145,0)</f>
        <v>0</v>
      </c>
      <c r="BI184" cm="1">
        <f t="array" ref="BI184">IF(INDEX('Capacity Summary'!$H$139:$BG$238,COLUMN(BH36),ROW(BH36))="x",'Capacity Backing (Hide)2'!BI$145,0)</f>
        <v>0</v>
      </c>
      <c r="BJ184" cm="1">
        <f t="array" ref="BJ184">IF(INDEX('Capacity Summary'!$H$139:$BG$238,COLUMN(BI36),ROW(BI36))="x",'Capacity Backing (Hide)2'!BJ$145,0)</f>
        <v>0</v>
      </c>
      <c r="BK184" cm="1">
        <f t="array" ref="BK184">IF(INDEX('Capacity Summary'!$H$139:$BG$238,COLUMN(BJ36),ROW(BJ36))="x",'Capacity Backing (Hide)2'!BK$145,0)</f>
        <v>0</v>
      </c>
      <c r="BL184" cm="1">
        <f t="array" ref="BL184">IF(INDEX('Capacity Summary'!$H$139:$BG$238,COLUMN(BK36),ROW(BK36))="x",'Capacity Backing (Hide)2'!BL$145,0)</f>
        <v>0</v>
      </c>
      <c r="BM184" cm="1">
        <f t="array" ref="BM184">IF(INDEX('Capacity Summary'!$H$139:$BG$238,COLUMN(BL36),ROW(BL36))="x",'Capacity Backing (Hide)2'!BM$145,0)</f>
        <v>0</v>
      </c>
      <c r="BN184" cm="1">
        <f t="array" ref="BN184">IF(INDEX('Capacity Summary'!$H$139:$BG$238,COLUMN(BM36),ROW(BM36))="x",'Capacity Backing (Hide)2'!BN$145,0)</f>
        <v>0</v>
      </c>
      <c r="BO184" cm="1">
        <f t="array" ref="BO184">IF(INDEX('Capacity Summary'!$H$139:$BG$238,COLUMN(BN36),ROW(BN36))="x",'Capacity Backing (Hide)2'!BO$145,0)</f>
        <v>0</v>
      </c>
      <c r="BP184" cm="1">
        <f t="array" ref="BP184">IF(INDEX('Capacity Summary'!$H$139:$BG$238,COLUMN(BO36),ROW(BO36))="x",'Capacity Backing (Hide)2'!BP$145,0)</f>
        <v>0</v>
      </c>
      <c r="BQ184" cm="1">
        <f t="array" ref="BQ184">IF(INDEX('Capacity Summary'!$H$139:$BG$238,COLUMN(BP36),ROW(BP36))="x",'Capacity Backing (Hide)2'!BQ$145,0)</f>
        <v>0</v>
      </c>
      <c r="BR184" cm="1">
        <f t="array" ref="BR184">IF(INDEX('Capacity Summary'!$H$139:$BG$238,COLUMN(BQ36),ROW(BQ36))="x",'Capacity Backing (Hide)2'!BR$145,0)</f>
        <v>0</v>
      </c>
      <c r="BS184" cm="1">
        <f t="array" ref="BS184">IF(INDEX('Capacity Summary'!$H$139:$BG$238,COLUMN(BR36),ROW(BR36))="x",'Capacity Backing (Hide)2'!BS$145,0)</f>
        <v>0</v>
      </c>
      <c r="BT184" cm="1">
        <f t="array" ref="BT184">IF(INDEX('Capacity Summary'!$H$139:$BG$238,COLUMN(BS36),ROW(BS36))="x",'Capacity Backing (Hide)2'!BT$145,0)</f>
        <v>0</v>
      </c>
      <c r="BU184" cm="1">
        <f t="array" ref="BU184">IF(INDEX('Capacity Summary'!$H$139:$BG$238,COLUMN(BT36),ROW(BT36))="x",'Capacity Backing (Hide)2'!BU$145,0)</f>
        <v>0</v>
      </c>
      <c r="BV184" cm="1">
        <f t="array" ref="BV184">IF(INDEX('Capacity Summary'!$H$139:$BG$238,COLUMN(BU36),ROW(BU36))="x",'Capacity Backing (Hide)2'!BV$145,0)</f>
        <v>0</v>
      </c>
      <c r="BW184" cm="1">
        <f t="array" ref="BW184">IF(INDEX('Capacity Summary'!$H$139:$BG$238,COLUMN(BV36),ROW(BV36))="x",'Capacity Backing (Hide)2'!BW$145,0)</f>
        <v>0</v>
      </c>
      <c r="BX184" cm="1">
        <f t="array" ref="BX184">IF(INDEX('Capacity Summary'!$H$139:$BG$238,COLUMN(BW36),ROW(BW36))="x",'Capacity Backing (Hide)2'!BX$145,0)</f>
        <v>0</v>
      </c>
      <c r="BY184" cm="1">
        <f t="array" ref="BY184">IF(INDEX('Capacity Summary'!$H$139:$BG$238,COLUMN(BX36),ROW(BX36))="x",'Capacity Backing (Hide)2'!BY$145,0)</f>
        <v>0</v>
      </c>
      <c r="BZ184" cm="1">
        <f t="array" ref="BZ184">IF(INDEX('Capacity Summary'!$H$139:$BG$238,COLUMN(BY36),ROW(BY36))="x",'Capacity Backing (Hide)2'!BZ$145,0)</f>
        <v>0</v>
      </c>
      <c r="CA184" cm="1">
        <f t="array" ref="CA184">IF(INDEX('Capacity Summary'!$H$139:$BG$238,COLUMN(BZ36),ROW(BZ36))="x",'Capacity Backing (Hide)2'!CA$145,0)</f>
        <v>0</v>
      </c>
      <c r="CB184" cm="1">
        <f t="array" ref="CB184">IF(INDEX('Capacity Summary'!$H$139:$BG$238,COLUMN(CA36),ROW(CA36))="x",'Capacity Backing (Hide)2'!CB$145,0)</f>
        <v>0</v>
      </c>
      <c r="CC184" cm="1">
        <f t="array" ref="CC184">IF(INDEX('Capacity Summary'!$H$139:$BG$238,COLUMN(CB36),ROW(CB36))="x",'Capacity Backing (Hide)2'!CC$145,0)</f>
        <v>0</v>
      </c>
      <c r="CD184" cm="1">
        <f t="array" ref="CD184">IF(INDEX('Capacity Summary'!$H$139:$BG$238,COLUMN(CC36),ROW(CC36))="x",'Capacity Backing (Hide)2'!CD$145,0)</f>
        <v>0</v>
      </c>
      <c r="CE184" cm="1">
        <f t="array" ref="CE184">IF(INDEX('Capacity Summary'!$H$139:$BG$238,COLUMN(CD36),ROW(CD36))="x",'Capacity Backing (Hide)2'!CE$145,0)</f>
        <v>0</v>
      </c>
      <c r="CF184" cm="1">
        <f t="array" ref="CF184">IF(INDEX('Capacity Summary'!$H$139:$BG$238,COLUMN(CE36),ROW(CE36))="x",'Capacity Backing (Hide)2'!CF$145,0)</f>
        <v>0</v>
      </c>
      <c r="CG184" cm="1">
        <f t="array" ref="CG184">IF(INDEX('Capacity Summary'!$H$139:$BG$238,COLUMN(CF36),ROW(CF36))="x",'Capacity Backing (Hide)2'!CG$145,0)</f>
        <v>0</v>
      </c>
      <c r="CH184" cm="1">
        <f t="array" ref="CH184">IF(INDEX('Capacity Summary'!$H$139:$BG$238,COLUMN(CG36),ROW(CG36))="x",'Capacity Backing (Hide)2'!CH$145,0)</f>
        <v>0</v>
      </c>
      <c r="CI184" cm="1">
        <f t="array" ref="CI184">IF(INDEX('Capacity Summary'!$H$139:$BG$238,COLUMN(CH36),ROW(CH36))="x",'Capacity Backing (Hide)2'!CI$145,0)</f>
        <v>0</v>
      </c>
      <c r="CJ184" cm="1">
        <f t="array" ref="CJ184">IF(INDEX('Capacity Summary'!$H$139:$BG$238,COLUMN(CI36),ROW(CI36))="x",'Capacity Backing (Hide)2'!CJ$145,0)</f>
        <v>0</v>
      </c>
      <c r="CK184" cm="1">
        <f t="array" ref="CK184">IF(INDEX('Capacity Summary'!$H$139:$BG$238,COLUMN(CJ36),ROW(CJ36))="x",'Capacity Backing (Hide)2'!CK$145,0)</f>
        <v>0</v>
      </c>
      <c r="CL184" cm="1">
        <f t="array" ref="CL184">IF(INDEX('Capacity Summary'!$H$139:$BG$238,COLUMN(CK36),ROW(CK36))="x",'Capacity Backing (Hide)2'!CL$145,0)</f>
        <v>0</v>
      </c>
      <c r="CM184" cm="1">
        <f t="array" ref="CM184">IF(INDEX('Capacity Summary'!$H$139:$BG$238,COLUMN(CL36),ROW(CL36))="x",'Capacity Backing (Hide)2'!CM$145,0)</f>
        <v>0</v>
      </c>
      <c r="CN184" cm="1">
        <f t="array" ref="CN184">IF(INDEX('Capacity Summary'!$H$139:$BG$238,COLUMN(CM36),ROW(CM36))="x",'Capacity Backing (Hide)2'!CN$145,0)</f>
        <v>0</v>
      </c>
      <c r="CO184" cm="1">
        <f t="array" ref="CO184">IF(INDEX('Capacity Summary'!$H$139:$BG$238,COLUMN(CN36),ROW(CN36))="x",'Capacity Backing (Hide)2'!CO$145,0)</f>
        <v>0</v>
      </c>
      <c r="CP184" cm="1">
        <f t="array" ref="CP184">IF(INDEX('Capacity Summary'!$H$139:$BG$238,COLUMN(CO36),ROW(CO36))="x",'Capacity Backing (Hide)2'!CP$145,0)</f>
        <v>0</v>
      </c>
      <c r="CQ184" cm="1">
        <f t="array" ref="CQ184">IF(INDEX('Capacity Summary'!$H$139:$BG$238,COLUMN(CP36),ROW(CP36))="x",'Capacity Backing (Hide)2'!CQ$145,0)</f>
        <v>0</v>
      </c>
      <c r="CR184" cm="1">
        <f t="array" ref="CR184">IF(INDEX('Capacity Summary'!$H$139:$BG$238,COLUMN(CQ36),ROW(CQ36))="x",'Capacity Backing (Hide)2'!CR$145,0)</f>
        <v>0</v>
      </c>
      <c r="CS184" cm="1">
        <f t="array" ref="CS184">IF(INDEX('Capacity Summary'!$H$139:$BG$238,COLUMN(CR36),ROW(CR36))="x",'Capacity Backing (Hide)2'!CS$145,0)</f>
        <v>0</v>
      </c>
      <c r="CT184" cm="1">
        <f t="array" ref="CT184">IF(INDEX('Capacity Summary'!$H$139:$BG$238,COLUMN(CS36),ROW(CS36))="x",'Capacity Backing (Hide)2'!CT$145,0)</f>
        <v>0</v>
      </c>
      <c r="CU184" cm="1">
        <f t="array" ref="CU184">IF(INDEX('Capacity Summary'!$H$139:$BG$238,COLUMN(CT36),ROW(CT36))="x",'Capacity Backing (Hide)2'!CU$145,0)</f>
        <v>0</v>
      </c>
      <c r="CV184" cm="1">
        <f t="array" ref="CV184">IF(INDEX('Capacity Summary'!$H$139:$BG$238,COLUMN(CU36),ROW(CU36))="x",'Capacity Backing (Hide)2'!CV$145,0)</f>
        <v>0</v>
      </c>
      <c r="CW184" cm="1">
        <f t="array" ref="CW184">IF(INDEX('Capacity Summary'!$H$139:$BG$238,COLUMN(CV36),ROW(CV36))="x",'Capacity Backing (Hide)2'!CW$145,0)</f>
        <v>0</v>
      </c>
    </row>
    <row r="185" spans="1:101" x14ac:dyDescent="0.25">
      <c r="A185" s="2">
        <f ca="1">'Required Capacity (Hide)'!E41</f>
        <v>44480</v>
      </c>
      <c r="B185" cm="1">
        <f t="array" ref="B185">IF(INDEX('Capacity Summary'!$H$139:$BG$238,COLUMN(A37),ROW(A37))="x",'Capacity Backing (Hide)2'!B$145,0)</f>
        <v>0</v>
      </c>
      <c r="C185" cm="1">
        <f t="array" ref="C185">IF(INDEX('Capacity Summary'!$H$139:$BG$238,COLUMN(B37),ROW(B37))="x",'Capacity Backing (Hide)2'!C$145,0)</f>
        <v>0</v>
      </c>
      <c r="D185" cm="1">
        <f t="array" ref="D185">IF(INDEX('Capacity Summary'!$H$139:$BG$238,COLUMN(C37),ROW(C37))="x",'Capacity Backing (Hide)2'!D$145,0)</f>
        <v>0</v>
      </c>
      <c r="E185" cm="1">
        <f t="array" ref="E185">IF(INDEX('Capacity Summary'!$H$139:$BG$238,COLUMN(D37),ROW(D37))="x",'Capacity Backing (Hide)2'!E$145,0)</f>
        <v>0</v>
      </c>
      <c r="F185" cm="1">
        <f t="array" ref="F185">IF(INDEX('Capacity Summary'!$H$139:$BG$238,COLUMN(E37),ROW(E37))="x",'Capacity Backing (Hide)2'!F$145,0)</f>
        <v>0</v>
      </c>
      <c r="G185" cm="1">
        <f t="array" ref="G185">IF(INDEX('Capacity Summary'!$H$139:$BG$238,COLUMN(F37),ROW(F37))="x",'Capacity Backing (Hide)2'!G$145,0)</f>
        <v>0</v>
      </c>
      <c r="H185" cm="1">
        <f t="array" ref="H185">IF(INDEX('Capacity Summary'!$H$139:$BG$238,COLUMN(G37),ROW(G37))="x",'Capacity Backing (Hide)2'!H$145,0)</f>
        <v>0</v>
      </c>
      <c r="I185" cm="1">
        <f t="array" ref="I185">IF(INDEX('Capacity Summary'!$H$139:$BG$238,COLUMN(H37),ROW(H37))="x",'Capacity Backing (Hide)2'!I$145,0)</f>
        <v>0</v>
      </c>
      <c r="J185" cm="1">
        <f t="array" ref="J185">IF(INDEX('Capacity Summary'!$H$139:$BG$238,COLUMN(I37),ROW(I37))="x",'Capacity Backing (Hide)2'!J$145,0)</f>
        <v>0</v>
      </c>
      <c r="K185" cm="1">
        <f t="array" ref="K185">IF(INDEX('Capacity Summary'!$H$139:$BG$238,COLUMN(J37),ROW(J37))="x",'Capacity Backing (Hide)2'!K$145,0)</f>
        <v>0</v>
      </c>
      <c r="L185" cm="1">
        <f t="array" ref="L185">IF(INDEX('Capacity Summary'!$H$139:$BG$238,COLUMN(K37),ROW(K37))="x",'Capacity Backing (Hide)2'!L$145,0)</f>
        <v>0</v>
      </c>
      <c r="M185" cm="1">
        <f t="array" ref="M185">IF(INDEX('Capacity Summary'!$H$139:$BG$238,COLUMN(L37),ROW(L37))="x",'Capacity Backing (Hide)2'!M$145,0)</f>
        <v>0</v>
      </c>
      <c r="N185" cm="1">
        <f t="array" ref="N185">IF(INDEX('Capacity Summary'!$H$139:$BG$238,COLUMN(M37),ROW(M37))="x",'Capacity Backing (Hide)2'!N$145,0)</f>
        <v>0</v>
      </c>
      <c r="O185" cm="1">
        <f t="array" ref="O185">IF(INDEX('Capacity Summary'!$H$139:$BG$238,COLUMN(N37),ROW(N37))="x",'Capacity Backing (Hide)2'!O$145,0)</f>
        <v>0</v>
      </c>
      <c r="P185" cm="1">
        <f t="array" ref="P185">IF(INDEX('Capacity Summary'!$H$139:$BG$238,COLUMN(O37),ROW(O37))="x",'Capacity Backing (Hide)2'!P$145,0)</f>
        <v>0</v>
      </c>
      <c r="Q185" cm="1">
        <f t="array" ref="Q185">IF(INDEX('Capacity Summary'!$H$139:$BG$238,COLUMN(P37),ROW(P37))="x",'Capacity Backing (Hide)2'!Q$145,0)</f>
        <v>0</v>
      </c>
      <c r="R185" cm="1">
        <f t="array" ref="R185">IF(INDEX('Capacity Summary'!$H$139:$BG$238,COLUMN(Q37),ROW(Q37))="x",'Capacity Backing (Hide)2'!R$145,0)</f>
        <v>0</v>
      </c>
      <c r="S185" cm="1">
        <f t="array" ref="S185">IF(INDEX('Capacity Summary'!$H$139:$BG$238,COLUMN(R37),ROW(R37))="x",'Capacity Backing (Hide)2'!S$145,0)</f>
        <v>0</v>
      </c>
      <c r="T185" cm="1">
        <f t="array" ref="T185">IF(INDEX('Capacity Summary'!$H$139:$BG$238,COLUMN(S37),ROW(S37))="x",'Capacity Backing (Hide)2'!T$145,0)</f>
        <v>0</v>
      </c>
      <c r="U185" cm="1">
        <f t="array" ref="U185">IF(INDEX('Capacity Summary'!$H$139:$BG$238,COLUMN(T37),ROW(T37))="x",'Capacity Backing (Hide)2'!U$145,0)</f>
        <v>0</v>
      </c>
      <c r="V185" cm="1">
        <f t="array" ref="V185">IF(INDEX('Capacity Summary'!$H$139:$BG$238,COLUMN(U37),ROW(U37))="x",'Capacity Backing (Hide)2'!V$145,0)</f>
        <v>0</v>
      </c>
      <c r="W185" cm="1">
        <f t="array" ref="W185">IF(INDEX('Capacity Summary'!$H$139:$BG$238,COLUMN(V37),ROW(V37))="x",'Capacity Backing (Hide)2'!W$145,0)</f>
        <v>0</v>
      </c>
      <c r="X185" cm="1">
        <f t="array" ref="X185">IF(INDEX('Capacity Summary'!$H$139:$BG$238,COLUMN(W37),ROW(W37))="x",'Capacity Backing (Hide)2'!X$145,0)</f>
        <v>0</v>
      </c>
      <c r="Y185" cm="1">
        <f t="array" ref="Y185">IF(INDEX('Capacity Summary'!$H$139:$BG$238,COLUMN(X37),ROW(X37))="x",'Capacity Backing (Hide)2'!Y$145,0)</f>
        <v>0</v>
      </c>
      <c r="Z185" cm="1">
        <f t="array" ref="Z185">IF(INDEX('Capacity Summary'!$H$139:$BG$238,COLUMN(Y37),ROW(Y37))="x",'Capacity Backing (Hide)2'!Z$145,0)</f>
        <v>0</v>
      </c>
      <c r="AA185" cm="1">
        <f t="array" ref="AA185">IF(INDEX('Capacity Summary'!$H$139:$BG$238,COLUMN(Z37),ROW(Z37))="x",'Capacity Backing (Hide)2'!AA$145,0)</f>
        <v>0</v>
      </c>
      <c r="AB185" cm="1">
        <f t="array" ref="AB185">IF(INDEX('Capacity Summary'!$H$139:$BG$238,COLUMN(AA37),ROW(AA37))="x",'Capacity Backing (Hide)2'!AB$145,0)</f>
        <v>0</v>
      </c>
      <c r="AC185" cm="1">
        <f t="array" ref="AC185">IF(INDEX('Capacity Summary'!$H$139:$BG$238,COLUMN(AB37),ROW(AB37))="x",'Capacity Backing (Hide)2'!AC$145,0)</f>
        <v>0</v>
      </c>
      <c r="AD185" cm="1">
        <f t="array" ref="AD185">IF(INDEX('Capacity Summary'!$H$139:$BG$238,COLUMN(AC37),ROW(AC37))="x",'Capacity Backing (Hide)2'!AD$145,0)</f>
        <v>0</v>
      </c>
      <c r="AE185" cm="1">
        <f t="array" ref="AE185">IF(INDEX('Capacity Summary'!$H$139:$BG$238,COLUMN(AD37),ROW(AD37))="x",'Capacity Backing (Hide)2'!AE$145,0)</f>
        <v>0</v>
      </c>
      <c r="AF185" cm="1">
        <f t="array" ref="AF185">IF(INDEX('Capacity Summary'!$H$139:$BG$238,COLUMN(AE37),ROW(AE37))="x",'Capacity Backing (Hide)2'!AF$145,0)</f>
        <v>0</v>
      </c>
      <c r="AG185" cm="1">
        <f t="array" ref="AG185">IF(INDEX('Capacity Summary'!$H$139:$BG$238,COLUMN(AF37),ROW(AF37))="x",'Capacity Backing (Hide)2'!AG$145,0)</f>
        <v>0</v>
      </c>
      <c r="AH185" cm="1">
        <f t="array" ref="AH185">IF(INDEX('Capacity Summary'!$H$139:$BG$238,COLUMN(AG37),ROW(AG37))="x",'Capacity Backing (Hide)2'!AH$145,0)</f>
        <v>0</v>
      </c>
      <c r="AI185" cm="1">
        <f t="array" ref="AI185">IF(INDEX('Capacity Summary'!$H$139:$BG$238,COLUMN(AH37),ROW(AH37))="x",'Capacity Backing (Hide)2'!AI$145,0)</f>
        <v>0</v>
      </c>
      <c r="AJ185" cm="1">
        <f t="array" ref="AJ185">IF(INDEX('Capacity Summary'!$H$139:$BG$238,COLUMN(AI37),ROW(AI37))="x",'Capacity Backing (Hide)2'!AJ$145,0)</f>
        <v>0</v>
      </c>
      <c r="AK185" cm="1">
        <f t="array" ref="AK185">IF(INDEX('Capacity Summary'!$H$139:$BG$238,COLUMN(AJ37),ROW(AJ37))="x",'Capacity Backing (Hide)2'!AK$145,0)</f>
        <v>0</v>
      </c>
      <c r="AL185" cm="1">
        <f t="array" ref="AL185">IF(INDEX('Capacity Summary'!$H$139:$BG$238,COLUMN(AK37),ROW(AK37))="x",'Capacity Backing (Hide)2'!AL$145,0)</f>
        <v>0</v>
      </c>
      <c r="AM185" cm="1">
        <f t="array" ref="AM185">IF(INDEX('Capacity Summary'!$H$139:$BG$238,COLUMN(AL37),ROW(AL37))="x",'Capacity Backing (Hide)2'!AM$145,0)</f>
        <v>0</v>
      </c>
      <c r="AN185" cm="1">
        <f t="array" ref="AN185">IF(INDEX('Capacity Summary'!$H$139:$BG$238,COLUMN(AM37),ROW(AM37))="x",'Capacity Backing (Hide)2'!AN$145,0)</f>
        <v>0</v>
      </c>
      <c r="AO185" cm="1">
        <f t="array" ref="AO185">IF(INDEX('Capacity Summary'!$H$139:$BG$238,COLUMN(AN37),ROW(AN37))="x",'Capacity Backing (Hide)2'!AO$145,0)</f>
        <v>0</v>
      </c>
      <c r="AP185" cm="1">
        <f t="array" ref="AP185">IF(INDEX('Capacity Summary'!$H$139:$BG$238,COLUMN(AO37),ROW(AO37))="x",'Capacity Backing (Hide)2'!AP$145,0)</f>
        <v>0</v>
      </c>
      <c r="AQ185" cm="1">
        <f t="array" ref="AQ185">IF(INDEX('Capacity Summary'!$H$139:$BG$238,COLUMN(AP37),ROW(AP37))="x",'Capacity Backing (Hide)2'!AQ$145,0)</f>
        <v>0</v>
      </c>
      <c r="AR185" cm="1">
        <f t="array" ref="AR185">IF(INDEX('Capacity Summary'!$H$139:$BG$238,COLUMN(AQ37),ROW(AQ37))="x",'Capacity Backing (Hide)2'!AR$145,0)</f>
        <v>0</v>
      </c>
      <c r="AS185" cm="1">
        <f t="array" ref="AS185">IF(INDEX('Capacity Summary'!$H$139:$BG$238,COLUMN(AR37),ROW(AR37))="x",'Capacity Backing (Hide)2'!AS$145,0)</f>
        <v>0</v>
      </c>
      <c r="AT185" cm="1">
        <f t="array" ref="AT185">IF(INDEX('Capacity Summary'!$H$139:$BG$238,COLUMN(AS37),ROW(AS37))="x",'Capacity Backing (Hide)2'!AT$145,0)</f>
        <v>0</v>
      </c>
      <c r="AU185" cm="1">
        <f t="array" ref="AU185">IF(INDEX('Capacity Summary'!$H$139:$BG$238,COLUMN(AT37),ROW(AT37))="x",'Capacity Backing (Hide)2'!AU$145,0)</f>
        <v>0</v>
      </c>
      <c r="AV185" cm="1">
        <f t="array" ref="AV185">IF(INDEX('Capacity Summary'!$H$139:$BG$238,COLUMN(AU37),ROW(AU37))="x",'Capacity Backing (Hide)2'!AV$145,0)</f>
        <v>0</v>
      </c>
      <c r="AW185" cm="1">
        <f t="array" ref="AW185">IF(INDEX('Capacity Summary'!$H$139:$BG$238,COLUMN(AV37),ROW(AV37))="x",'Capacity Backing (Hide)2'!AW$145,0)</f>
        <v>0</v>
      </c>
      <c r="AX185" cm="1">
        <f t="array" ref="AX185">IF(INDEX('Capacity Summary'!$H$139:$BG$238,COLUMN(AW37),ROW(AW37))="x",'Capacity Backing (Hide)2'!AX$145,0)</f>
        <v>0</v>
      </c>
      <c r="AY185" cm="1">
        <f t="array" ref="AY185">IF(INDEX('Capacity Summary'!$H$139:$BG$238,COLUMN(AX37),ROW(AX37))="x",'Capacity Backing (Hide)2'!AY$145,0)</f>
        <v>0</v>
      </c>
      <c r="AZ185" cm="1">
        <f t="array" ref="AZ185">IF(INDEX('Capacity Summary'!$H$139:$BG$238,COLUMN(AY37),ROW(AY37))="x",'Capacity Backing (Hide)2'!AZ$145,0)</f>
        <v>0</v>
      </c>
      <c r="BA185" cm="1">
        <f t="array" ref="BA185">IF(INDEX('Capacity Summary'!$H$139:$BG$238,COLUMN(AZ37),ROW(AZ37))="x",'Capacity Backing (Hide)2'!BA$145,0)</f>
        <v>0</v>
      </c>
      <c r="BB185" cm="1">
        <f t="array" ref="BB185">IF(INDEX('Capacity Summary'!$H$139:$BG$238,COLUMN(BA37),ROW(BA37))="x",'Capacity Backing (Hide)2'!BB$145,0)</f>
        <v>0</v>
      </c>
      <c r="BC185" cm="1">
        <f t="array" ref="BC185">IF(INDEX('Capacity Summary'!$H$139:$BG$238,COLUMN(BB37),ROW(BB37))="x",'Capacity Backing (Hide)2'!BC$145,0)</f>
        <v>0</v>
      </c>
      <c r="BD185" cm="1">
        <f t="array" ref="BD185">IF(INDEX('Capacity Summary'!$H$139:$BG$238,COLUMN(BC37),ROW(BC37))="x",'Capacity Backing (Hide)2'!BD$145,0)</f>
        <v>0</v>
      </c>
      <c r="BE185" cm="1">
        <f t="array" ref="BE185">IF(INDEX('Capacity Summary'!$H$139:$BG$238,COLUMN(BD37),ROW(BD37))="x",'Capacity Backing (Hide)2'!BE$145,0)</f>
        <v>0</v>
      </c>
      <c r="BF185" cm="1">
        <f t="array" ref="BF185">IF(INDEX('Capacity Summary'!$H$139:$BG$238,COLUMN(BE37),ROW(BE37))="x",'Capacity Backing (Hide)2'!BF$145,0)</f>
        <v>0</v>
      </c>
      <c r="BG185" cm="1">
        <f t="array" ref="BG185">IF(INDEX('Capacity Summary'!$H$139:$BG$238,COLUMN(BF37),ROW(BF37))="x",'Capacity Backing (Hide)2'!BG$145,0)</f>
        <v>0</v>
      </c>
      <c r="BH185" cm="1">
        <f t="array" ref="BH185">IF(INDEX('Capacity Summary'!$H$139:$BG$238,COLUMN(BG37),ROW(BG37))="x",'Capacity Backing (Hide)2'!BH$145,0)</f>
        <v>0</v>
      </c>
      <c r="BI185" cm="1">
        <f t="array" ref="BI185">IF(INDEX('Capacity Summary'!$H$139:$BG$238,COLUMN(BH37),ROW(BH37))="x",'Capacity Backing (Hide)2'!BI$145,0)</f>
        <v>0</v>
      </c>
      <c r="BJ185" cm="1">
        <f t="array" ref="BJ185">IF(INDEX('Capacity Summary'!$H$139:$BG$238,COLUMN(BI37),ROW(BI37))="x",'Capacity Backing (Hide)2'!BJ$145,0)</f>
        <v>0</v>
      </c>
      <c r="BK185" cm="1">
        <f t="array" ref="BK185">IF(INDEX('Capacity Summary'!$H$139:$BG$238,COLUMN(BJ37),ROW(BJ37))="x",'Capacity Backing (Hide)2'!BK$145,0)</f>
        <v>0</v>
      </c>
      <c r="BL185" cm="1">
        <f t="array" ref="BL185">IF(INDEX('Capacity Summary'!$H$139:$BG$238,COLUMN(BK37),ROW(BK37))="x",'Capacity Backing (Hide)2'!BL$145,0)</f>
        <v>0</v>
      </c>
      <c r="BM185" cm="1">
        <f t="array" ref="BM185">IF(INDEX('Capacity Summary'!$H$139:$BG$238,COLUMN(BL37),ROW(BL37))="x",'Capacity Backing (Hide)2'!BM$145,0)</f>
        <v>0</v>
      </c>
      <c r="BN185" cm="1">
        <f t="array" ref="BN185">IF(INDEX('Capacity Summary'!$H$139:$BG$238,COLUMN(BM37),ROW(BM37))="x",'Capacity Backing (Hide)2'!BN$145,0)</f>
        <v>0</v>
      </c>
      <c r="BO185" cm="1">
        <f t="array" ref="BO185">IF(INDEX('Capacity Summary'!$H$139:$BG$238,COLUMN(BN37),ROW(BN37))="x",'Capacity Backing (Hide)2'!BO$145,0)</f>
        <v>0</v>
      </c>
      <c r="BP185" cm="1">
        <f t="array" ref="BP185">IF(INDEX('Capacity Summary'!$H$139:$BG$238,COLUMN(BO37),ROW(BO37))="x",'Capacity Backing (Hide)2'!BP$145,0)</f>
        <v>0</v>
      </c>
      <c r="BQ185" cm="1">
        <f t="array" ref="BQ185">IF(INDEX('Capacity Summary'!$H$139:$BG$238,COLUMN(BP37),ROW(BP37))="x",'Capacity Backing (Hide)2'!BQ$145,0)</f>
        <v>0</v>
      </c>
      <c r="BR185" cm="1">
        <f t="array" ref="BR185">IF(INDEX('Capacity Summary'!$H$139:$BG$238,COLUMN(BQ37),ROW(BQ37))="x",'Capacity Backing (Hide)2'!BR$145,0)</f>
        <v>0</v>
      </c>
      <c r="BS185" cm="1">
        <f t="array" ref="BS185">IF(INDEX('Capacity Summary'!$H$139:$BG$238,COLUMN(BR37),ROW(BR37))="x",'Capacity Backing (Hide)2'!BS$145,0)</f>
        <v>0</v>
      </c>
      <c r="BT185" cm="1">
        <f t="array" ref="BT185">IF(INDEX('Capacity Summary'!$H$139:$BG$238,COLUMN(BS37),ROW(BS37))="x",'Capacity Backing (Hide)2'!BT$145,0)</f>
        <v>0</v>
      </c>
      <c r="BU185" cm="1">
        <f t="array" ref="BU185">IF(INDEX('Capacity Summary'!$H$139:$BG$238,COLUMN(BT37),ROW(BT37))="x",'Capacity Backing (Hide)2'!BU$145,0)</f>
        <v>0</v>
      </c>
      <c r="BV185" cm="1">
        <f t="array" ref="BV185">IF(INDEX('Capacity Summary'!$H$139:$BG$238,COLUMN(BU37),ROW(BU37))="x",'Capacity Backing (Hide)2'!BV$145,0)</f>
        <v>0</v>
      </c>
      <c r="BW185" cm="1">
        <f t="array" ref="BW185">IF(INDEX('Capacity Summary'!$H$139:$BG$238,COLUMN(BV37),ROW(BV37))="x",'Capacity Backing (Hide)2'!BW$145,0)</f>
        <v>0</v>
      </c>
      <c r="BX185" cm="1">
        <f t="array" ref="BX185">IF(INDEX('Capacity Summary'!$H$139:$BG$238,COLUMN(BW37),ROW(BW37))="x",'Capacity Backing (Hide)2'!BX$145,0)</f>
        <v>0</v>
      </c>
      <c r="BY185" cm="1">
        <f t="array" ref="BY185">IF(INDEX('Capacity Summary'!$H$139:$BG$238,COLUMN(BX37),ROW(BX37))="x",'Capacity Backing (Hide)2'!BY$145,0)</f>
        <v>0</v>
      </c>
      <c r="BZ185" cm="1">
        <f t="array" ref="BZ185">IF(INDEX('Capacity Summary'!$H$139:$BG$238,COLUMN(BY37),ROW(BY37))="x",'Capacity Backing (Hide)2'!BZ$145,0)</f>
        <v>0</v>
      </c>
      <c r="CA185" cm="1">
        <f t="array" ref="CA185">IF(INDEX('Capacity Summary'!$H$139:$BG$238,COLUMN(BZ37),ROW(BZ37))="x",'Capacity Backing (Hide)2'!CA$145,0)</f>
        <v>0</v>
      </c>
      <c r="CB185" cm="1">
        <f t="array" ref="CB185">IF(INDEX('Capacity Summary'!$H$139:$BG$238,COLUMN(CA37),ROW(CA37))="x",'Capacity Backing (Hide)2'!CB$145,0)</f>
        <v>0</v>
      </c>
      <c r="CC185" cm="1">
        <f t="array" ref="CC185">IF(INDEX('Capacity Summary'!$H$139:$BG$238,COLUMN(CB37),ROW(CB37))="x",'Capacity Backing (Hide)2'!CC$145,0)</f>
        <v>0</v>
      </c>
      <c r="CD185" cm="1">
        <f t="array" ref="CD185">IF(INDEX('Capacity Summary'!$H$139:$BG$238,COLUMN(CC37),ROW(CC37))="x",'Capacity Backing (Hide)2'!CD$145,0)</f>
        <v>0</v>
      </c>
      <c r="CE185" cm="1">
        <f t="array" ref="CE185">IF(INDEX('Capacity Summary'!$H$139:$BG$238,COLUMN(CD37),ROW(CD37))="x",'Capacity Backing (Hide)2'!CE$145,0)</f>
        <v>0</v>
      </c>
      <c r="CF185" cm="1">
        <f t="array" ref="CF185">IF(INDEX('Capacity Summary'!$H$139:$BG$238,COLUMN(CE37),ROW(CE37))="x",'Capacity Backing (Hide)2'!CF$145,0)</f>
        <v>0</v>
      </c>
      <c r="CG185" cm="1">
        <f t="array" ref="CG185">IF(INDEX('Capacity Summary'!$H$139:$BG$238,COLUMN(CF37),ROW(CF37))="x",'Capacity Backing (Hide)2'!CG$145,0)</f>
        <v>0</v>
      </c>
      <c r="CH185" cm="1">
        <f t="array" ref="CH185">IF(INDEX('Capacity Summary'!$H$139:$BG$238,COLUMN(CG37),ROW(CG37))="x",'Capacity Backing (Hide)2'!CH$145,0)</f>
        <v>0</v>
      </c>
      <c r="CI185" cm="1">
        <f t="array" ref="CI185">IF(INDEX('Capacity Summary'!$H$139:$BG$238,COLUMN(CH37),ROW(CH37))="x",'Capacity Backing (Hide)2'!CI$145,0)</f>
        <v>0</v>
      </c>
      <c r="CJ185" cm="1">
        <f t="array" ref="CJ185">IF(INDEX('Capacity Summary'!$H$139:$BG$238,COLUMN(CI37),ROW(CI37))="x",'Capacity Backing (Hide)2'!CJ$145,0)</f>
        <v>0</v>
      </c>
      <c r="CK185" cm="1">
        <f t="array" ref="CK185">IF(INDEX('Capacity Summary'!$H$139:$BG$238,COLUMN(CJ37),ROW(CJ37))="x",'Capacity Backing (Hide)2'!CK$145,0)</f>
        <v>0</v>
      </c>
      <c r="CL185" cm="1">
        <f t="array" ref="CL185">IF(INDEX('Capacity Summary'!$H$139:$BG$238,COLUMN(CK37),ROW(CK37))="x",'Capacity Backing (Hide)2'!CL$145,0)</f>
        <v>0</v>
      </c>
      <c r="CM185" cm="1">
        <f t="array" ref="CM185">IF(INDEX('Capacity Summary'!$H$139:$BG$238,COLUMN(CL37),ROW(CL37))="x",'Capacity Backing (Hide)2'!CM$145,0)</f>
        <v>0</v>
      </c>
      <c r="CN185" cm="1">
        <f t="array" ref="CN185">IF(INDEX('Capacity Summary'!$H$139:$BG$238,COLUMN(CM37),ROW(CM37))="x",'Capacity Backing (Hide)2'!CN$145,0)</f>
        <v>0</v>
      </c>
      <c r="CO185" cm="1">
        <f t="array" ref="CO185">IF(INDEX('Capacity Summary'!$H$139:$BG$238,COLUMN(CN37),ROW(CN37))="x",'Capacity Backing (Hide)2'!CO$145,0)</f>
        <v>0</v>
      </c>
      <c r="CP185" cm="1">
        <f t="array" ref="CP185">IF(INDEX('Capacity Summary'!$H$139:$BG$238,COLUMN(CO37),ROW(CO37))="x",'Capacity Backing (Hide)2'!CP$145,0)</f>
        <v>0</v>
      </c>
      <c r="CQ185" cm="1">
        <f t="array" ref="CQ185">IF(INDEX('Capacity Summary'!$H$139:$BG$238,COLUMN(CP37),ROW(CP37))="x",'Capacity Backing (Hide)2'!CQ$145,0)</f>
        <v>0</v>
      </c>
      <c r="CR185" cm="1">
        <f t="array" ref="CR185">IF(INDEX('Capacity Summary'!$H$139:$BG$238,COLUMN(CQ37),ROW(CQ37))="x",'Capacity Backing (Hide)2'!CR$145,0)</f>
        <v>0</v>
      </c>
      <c r="CS185" cm="1">
        <f t="array" ref="CS185">IF(INDEX('Capacity Summary'!$H$139:$BG$238,COLUMN(CR37),ROW(CR37))="x",'Capacity Backing (Hide)2'!CS$145,0)</f>
        <v>0</v>
      </c>
      <c r="CT185" cm="1">
        <f t="array" ref="CT185">IF(INDEX('Capacity Summary'!$H$139:$BG$238,COLUMN(CS37),ROW(CS37))="x",'Capacity Backing (Hide)2'!CT$145,0)</f>
        <v>0</v>
      </c>
      <c r="CU185" cm="1">
        <f t="array" ref="CU185">IF(INDEX('Capacity Summary'!$H$139:$BG$238,COLUMN(CT37),ROW(CT37))="x",'Capacity Backing (Hide)2'!CU$145,0)</f>
        <v>0</v>
      </c>
      <c r="CV185" cm="1">
        <f t="array" ref="CV185">IF(INDEX('Capacity Summary'!$H$139:$BG$238,COLUMN(CU37),ROW(CU37))="x",'Capacity Backing (Hide)2'!CV$145,0)</f>
        <v>0</v>
      </c>
      <c r="CW185" cm="1">
        <f t="array" ref="CW185">IF(INDEX('Capacity Summary'!$H$139:$BG$238,COLUMN(CV37),ROW(CV37))="x",'Capacity Backing (Hide)2'!CW$145,0)</f>
        <v>0</v>
      </c>
    </row>
    <row r="186" spans="1:101" x14ac:dyDescent="0.25">
      <c r="A186" s="2">
        <f ca="1">'Required Capacity (Hide)'!E42</f>
        <v>44487</v>
      </c>
      <c r="B186" cm="1">
        <f t="array" ref="B186">IF(INDEX('Capacity Summary'!$H$139:$BG$238,COLUMN(A38),ROW(A38))="x",'Capacity Backing (Hide)2'!B$145,0)</f>
        <v>0</v>
      </c>
      <c r="C186" cm="1">
        <f t="array" ref="C186">IF(INDEX('Capacity Summary'!$H$139:$BG$238,COLUMN(B38),ROW(B38))="x",'Capacity Backing (Hide)2'!C$145,0)</f>
        <v>0</v>
      </c>
      <c r="D186" cm="1">
        <f t="array" ref="D186">IF(INDEX('Capacity Summary'!$H$139:$BG$238,COLUMN(C38),ROW(C38))="x",'Capacity Backing (Hide)2'!D$145,0)</f>
        <v>0</v>
      </c>
      <c r="E186" cm="1">
        <f t="array" ref="E186">IF(INDEX('Capacity Summary'!$H$139:$BG$238,COLUMN(D38),ROW(D38))="x",'Capacity Backing (Hide)2'!E$145,0)</f>
        <v>0</v>
      </c>
      <c r="F186" cm="1">
        <f t="array" ref="F186">IF(INDEX('Capacity Summary'!$H$139:$BG$238,COLUMN(E38),ROW(E38))="x",'Capacity Backing (Hide)2'!F$145,0)</f>
        <v>0</v>
      </c>
      <c r="G186" cm="1">
        <f t="array" ref="G186">IF(INDEX('Capacity Summary'!$H$139:$BG$238,COLUMN(F38),ROW(F38))="x",'Capacity Backing (Hide)2'!G$145,0)</f>
        <v>0</v>
      </c>
      <c r="H186" cm="1">
        <f t="array" ref="H186">IF(INDEX('Capacity Summary'!$H$139:$BG$238,COLUMN(G38),ROW(G38))="x",'Capacity Backing (Hide)2'!H$145,0)</f>
        <v>0</v>
      </c>
      <c r="I186" cm="1">
        <f t="array" ref="I186">IF(INDEX('Capacity Summary'!$H$139:$BG$238,COLUMN(H38),ROW(H38))="x",'Capacity Backing (Hide)2'!I$145,0)</f>
        <v>0</v>
      </c>
      <c r="J186" cm="1">
        <f t="array" ref="J186">IF(INDEX('Capacity Summary'!$H$139:$BG$238,COLUMN(I38),ROW(I38))="x",'Capacity Backing (Hide)2'!J$145,0)</f>
        <v>0</v>
      </c>
      <c r="K186" cm="1">
        <f t="array" ref="K186">IF(INDEX('Capacity Summary'!$H$139:$BG$238,COLUMN(J38),ROW(J38))="x",'Capacity Backing (Hide)2'!K$145,0)</f>
        <v>0</v>
      </c>
      <c r="L186" cm="1">
        <f t="array" ref="L186">IF(INDEX('Capacity Summary'!$H$139:$BG$238,COLUMN(K38),ROW(K38))="x",'Capacity Backing (Hide)2'!L$145,0)</f>
        <v>0</v>
      </c>
      <c r="M186" cm="1">
        <f t="array" ref="M186">IF(INDEX('Capacity Summary'!$H$139:$BG$238,COLUMN(L38),ROW(L38))="x",'Capacity Backing (Hide)2'!M$145,0)</f>
        <v>0</v>
      </c>
      <c r="N186" cm="1">
        <f t="array" ref="N186">IF(INDEX('Capacity Summary'!$H$139:$BG$238,COLUMN(M38),ROW(M38))="x",'Capacity Backing (Hide)2'!N$145,0)</f>
        <v>0</v>
      </c>
      <c r="O186" cm="1">
        <f t="array" ref="O186">IF(INDEX('Capacity Summary'!$H$139:$BG$238,COLUMN(N38),ROW(N38))="x",'Capacity Backing (Hide)2'!O$145,0)</f>
        <v>0</v>
      </c>
      <c r="P186" cm="1">
        <f t="array" ref="P186">IF(INDEX('Capacity Summary'!$H$139:$BG$238,COLUMN(O38),ROW(O38))="x",'Capacity Backing (Hide)2'!P$145,0)</f>
        <v>0</v>
      </c>
      <c r="Q186" cm="1">
        <f t="array" ref="Q186">IF(INDEX('Capacity Summary'!$H$139:$BG$238,COLUMN(P38),ROW(P38))="x",'Capacity Backing (Hide)2'!Q$145,0)</f>
        <v>0</v>
      </c>
      <c r="R186" cm="1">
        <f t="array" ref="R186">IF(INDEX('Capacity Summary'!$H$139:$BG$238,COLUMN(Q38),ROW(Q38))="x",'Capacity Backing (Hide)2'!R$145,0)</f>
        <v>0</v>
      </c>
      <c r="S186" cm="1">
        <f t="array" ref="S186">IF(INDEX('Capacity Summary'!$H$139:$BG$238,COLUMN(R38),ROW(R38))="x",'Capacity Backing (Hide)2'!S$145,0)</f>
        <v>0</v>
      </c>
      <c r="T186" cm="1">
        <f t="array" ref="T186">IF(INDEX('Capacity Summary'!$H$139:$BG$238,COLUMN(S38),ROW(S38))="x",'Capacity Backing (Hide)2'!T$145,0)</f>
        <v>0</v>
      </c>
      <c r="U186" cm="1">
        <f t="array" ref="U186">IF(INDEX('Capacity Summary'!$H$139:$BG$238,COLUMN(T38),ROW(T38))="x",'Capacity Backing (Hide)2'!U$145,0)</f>
        <v>0</v>
      </c>
      <c r="V186" cm="1">
        <f t="array" ref="V186">IF(INDEX('Capacity Summary'!$H$139:$BG$238,COLUMN(U38),ROW(U38))="x",'Capacity Backing (Hide)2'!V$145,0)</f>
        <v>0</v>
      </c>
      <c r="W186" cm="1">
        <f t="array" ref="W186">IF(INDEX('Capacity Summary'!$H$139:$BG$238,COLUMN(V38),ROW(V38))="x",'Capacity Backing (Hide)2'!W$145,0)</f>
        <v>0</v>
      </c>
      <c r="X186" cm="1">
        <f t="array" ref="X186">IF(INDEX('Capacity Summary'!$H$139:$BG$238,COLUMN(W38),ROW(W38))="x",'Capacity Backing (Hide)2'!X$145,0)</f>
        <v>0</v>
      </c>
      <c r="Y186" cm="1">
        <f t="array" ref="Y186">IF(INDEX('Capacity Summary'!$H$139:$BG$238,COLUMN(X38),ROW(X38))="x",'Capacity Backing (Hide)2'!Y$145,0)</f>
        <v>0</v>
      </c>
      <c r="Z186" cm="1">
        <f t="array" ref="Z186">IF(INDEX('Capacity Summary'!$H$139:$BG$238,COLUMN(Y38),ROW(Y38))="x",'Capacity Backing (Hide)2'!Z$145,0)</f>
        <v>0</v>
      </c>
      <c r="AA186" cm="1">
        <f t="array" ref="AA186">IF(INDEX('Capacity Summary'!$H$139:$BG$238,COLUMN(Z38),ROW(Z38))="x",'Capacity Backing (Hide)2'!AA$145,0)</f>
        <v>0</v>
      </c>
      <c r="AB186" cm="1">
        <f t="array" ref="AB186">IF(INDEX('Capacity Summary'!$H$139:$BG$238,COLUMN(AA38),ROW(AA38))="x",'Capacity Backing (Hide)2'!AB$145,0)</f>
        <v>0</v>
      </c>
      <c r="AC186" cm="1">
        <f t="array" ref="AC186">IF(INDEX('Capacity Summary'!$H$139:$BG$238,COLUMN(AB38),ROW(AB38))="x",'Capacity Backing (Hide)2'!AC$145,0)</f>
        <v>0</v>
      </c>
      <c r="AD186" cm="1">
        <f t="array" ref="AD186">IF(INDEX('Capacity Summary'!$H$139:$BG$238,COLUMN(AC38),ROW(AC38))="x",'Capacity Backing (Hide)2'!AD$145,0)</f>
        <v>0</v>
      </c>
      <c r="AE186" cm="1">
        <f t="array" ref="AE186">IF(INDEX('Capacity Summary'!$H$139:$BG$238,COLUMN(AD38),ROW(AD38))="x",'Capacity Backing (Hide)2'!AE$145,0)</f>
        <v>0</v>
      </c>
      <c r="AF186" cm="1">
        <f t="array" ref="AF186">IF(INDEX('Capacity Summary'!$H$139:$BG$238,COLUMN(AE38),ROW(AE38))="x",'Capacity Backing (Hide)2'!AF$145,0)</f>
        <v>0</v>
      </c>
      <c r="AG186" cm="1">
        <f t="array" ref="AG186">IF(INDEX('Capacity Summary'!$H$139:$BG$238,COLUMN(AF38),ROW(AF38))="x",'Capacity Backing (Hide)2'!AG$145,0)</f>
        <v>0</v>
      </c>
      <c r="AH186" cm="1">
        <f t="array" ref="AH186">IF(INDEX('Capacity Summary'!$H$139:$BG$238,COLUMN(AG38),ROW(AG38))="x",'Capacity Backing (Hide)2'!AH$145,0)</f>
        <v>0</v>
      </c>
      <c r="AI186" cm="1">
        <f t="array" ref="AI186">IF(INDEX('Capacity Summary'!$H$139:$BG$238,COLUMN(AH38),ROW(AH38))="x",'Capacity Backing (Hide)2'!AI$145,0)</f>
        <v>0</v>
      </c>
      <c r="AJ186" cm="1">
        <f t="array" ref="AJ186">IF(INDEX('Capacity Summary'!$H$139:$BG$238,COLUMN(AI38),ROW(AI38))="x",'Capacity Backing (Hide)2'!AJ$145,0)</f>
        <v>0</v>
      </c>
      <c r="AK186" cm="1">
        <f t="array" ref="AK186">IF(INDEX('Capacity Summary'!$H$139:$BG$238,COLUMN(AJ38),ROW(AJ38))="x",'Capacity Backing (Hide)2'!AK$145,0)</f>
        <v>0</v>
      </c>
      <c r="AL186" cm="1">
        <f t="array" ref="AL186">IF(INDEX('Capacity Summary'!$H$139:$BG$238,COLUMN(AK38),ROW(AK38))="x",'Capacity Backing (Hide)2'!AL$145,0)</f>
        <v>0</v>
      </c>
      <c r="AM186" cm="1">
        <f t="array" ref="AM186">IF(INDEX('Capacity Summary'!$H$139:$BG$238,COLUMN(AL38),ROW(AL38))="x",'Capacity Backing (Hide)2'!AM$145,0)</f>
        <v>0</v>
      </c>
      <c r="AN186" cm="1">
        <f t="array" ref="AN186">IF(INDEX('Capacity Summary'!$H$139:$BG$238,COLUMN(AM38),ROW(AM38))="x",'Capacity Backing (Hide)2'!AN$145,0)</f>
        <v>0</v>
      </c>
      <c r="AO186" cm="1">
        <f t="array" ref="AO186">IF(INDEX('Capacity Summary'!$H$139:$BG$238,COLUMN(AN38),ROW(AN38))="x",'Capacity Backing (Hide)2'!AO$145,0)</f>
        <v>0</v>
      </c>
      <c r="AP186" cm="1">
        <f t="array" ref="AP186">IF(INDEX('Capacity Summary'!$H$139:$BG$238,COLUMN(AO38),ROW(AO38))="x",'Capacity Backing (Hide)2'!AP$145,0)</f>
        <v>0</v>
      </c>
      <c r="AQ186" cm="1">
        <f t="array" ref="AQ186">IF(INDEX('Capacity Summary'!$H$139:$BG$238,COLUMN(AP38),ROW(AP38))="x",'Capacity Backing (Hide)2'!AQ$145,0)</f>
        <v>0</v>
      </c>
      <c r="AR186" cm="1">
        <f t="array" ref="AR186">IF(INDEX('Capacity Summary'!$H$139:$BG$238,COLUMN(AQ38),ROW(AQ38))="x",'Capacity Backing (Hide)2'!AR$145,0)</f>
        <v>0</v>
      </c>
      <c r="AS186" cm="1">
        <f t="array" ref="AS186">IF(INDEX('Capacity Summary'!$H$139:$BG$238,COLUMN(AR38),ROW(AR38))="x",'Capacity Backing (Hide)2'!AS$145,0)</f>
        <v>0</v>
      </c>
      <c r="AT186" cm="1">
        <f t="array" ref="AT186">IF(INDEX('Capacity Summary'!$H$139:$BG$238,COLUMN(AS38),ROW(AS38))="x",'Capacity Backing (Hide)2'!AT$145,0)</f>
        <v>0</v>
      </c>
      <c r="AU186" cm="1">
        <f t="array" ref="AU186">IF(INDEX('Capacity Summary'!$H$139:$BG$238,COLUMN(AT38),ROW(AT38))="x",'Capacity Backing (Hide)2'!AU$145,0)</f>
        <v>0</v>
      </c>
      <c r="AV186" cm="1">
        <f t="array" ref="AV186">IF(INDEX('Capacity Summary'!$H$139:$BG$238,COLUMN(AU38),ROW(AU38))="x",'Capacity Backing (Hide)2'!AV$145,0)</f>
        <v>0</v>
      </c>
      <c r="AW186" cm="1">
        <f t="array" ref="AW186">IF(INDEX('Capacity Summary'!$H$139:$BG$238,COLUMN(AV38),ROW(AV38))="x",'Capacity Backing (Hide)2'!AW$145,0)</f>
        <v>0</v>
      </c>
      <c r="AX186" cm="1">
        <f t="array" ref="AX186">IF(INDEX('Capacity Summary'!$H$139:$BG$238,COLUMN(AW38),ROW(AW38))="x",'Capacity Backing (Hide)2'!AX$145,0)</f>
        <v>0</v>
      </c>
      <c r="AY186" cm="1">
        <f t="array" ref="AY186">IF(INDEX('Capacity Summary'!$H$139:$BG$238,COLUMN(AX38),ROW(AX38))="x",'Capacity Backing (Hide)2'!AY$145,0)</f>
        <v>0</v>
      </c>
      <c r="AZ186" cm="1">
        <f t="array" ref="AZ186">IF(INDEX('Capacity Summary'!$H$139:$BG$238,COLUMN(AY38),ROW(AY38))="x",'Capacity Backing (Hide)2'!AZ$145,0)</f>
        <v>0</v>
      </c>
      <c r="BA186" cm="1">
        <f t="array" ref="BA186">IF(INDEX('Capacity Summary'!$H$139:$BG$238,COLUMN(AZ38),ROW(AZ38))="x",'Capacity Backing (Hide)2'!BA$145,0)</f>
        <v>0</v>
      </c>
      <c r="BB186" cm="1">
        <f t="array" ref="BB186">IF(INDEX('Capacity Summary'!$H$139:$BG$238,COLUMN(BA38),ROW(BA38))="x",'Capacity Backing (Hide)2'!BB$145,0)</f>
        <v>0</v>
      </c>
      <c r="BC186" cm="1">
        <f t="array" ref="BC186">IF(INDEX('Capacity Summary'!$H$139:$BG$238,COLUMN(BB38),ROW(BB38))="x",'Capacity Backing (Hide)2'!BC$145,0)</f>
        <v>0</v>
      </c>
      <c r="BD186" cm="1">
        <f t="array" ref="BD186">IF(INDEX('Capacity Summary'!$H$139:$BG$238,COLUMN(BC38),ROW(BC38))="x",'Capacity Backing (Hide)2'!BD$145,0)</f>
        <v>0</v>
      </c>
      <c r="BE186" cm="1">
        <f t="array" ref="BE186">IF(INDEX('Capacity Summary'!$H$139:$BG$238,COLUMN(BD38),ROW(BD38))="x",'Capacity Backing (Hide)2'!BE$145,0)</f>
        <v>0</v>
      </c>
      <c r="BF186" cm="1">
        <f t="array" ref="BF186">IF(INDEX('Capacity Summary'!$H$139:$BG$238,COLUMN(BE38),ROW(BE38))="x",'Capacity Backing (Hide)2'!BF$145,0)</f>
        <v>0</v>
      </c>
      <c r="BG186" cm="1">
        <f t="array" ref="BG186">IF(INDEX('Capacity Summary'!$H$139:$BG$238,COLUMN(BF38),ROW(BF38))="x",'Capacity Backing (Hide)2'!BG$145,0)</f>
        <v>0</v>
      </c>
      <c r="BH186" cm="1">
        <f t="array" ref="BH186">IF(INDEX('Capacity Summary'!$H$139:$BG$238,COLUMN(BG38),ROW(BG38))="x",'Capacity Backing (Hide)2'!BH$145,0)</f>
        <v>0</v>
      </c>
      <c r="BI186" cm="1">
        <f t="array" ref="BI186">IF(INDEX('Capacity Summary'!$H$139:$BG$238,COLUMN(BH38),ROW(BH38))="x",'Capacity Backing (Hide)2'!BI$145,0)</f>
        <v>0</v>
      </c>
      <c r="BJ186" cm="1">
        <f t="array" ref="BJ186">IF(INDEX('Capacity Summary'!$H$139:$BG$238,COLUMN(BI38),ROW(BI38))="x",'Capacity Backing (Hide)2'!BJ$145,0)</f>
        <v>0</v>
      </c>
      <c r="BK186" cm="1">
        <f t="array" ref="BK186">IF(INDEX('Capacity Summary'!$H$139:$BG$238,COLUMN(BJ38),ROW(BJ38))="x",'Capacity Backing (Hide)2'!BK$145,0)</f>
        <v>0</v>
      </c>
      <c r="BL186" cm="1">
        <f t="array" ref="BL186">IF(INDEX('Capacity Summary'!$H$139:$BG$238,COLUMN(BK38),ROW(BK38))="x",'Capacity Backing (Hide)2'!BL$145,0)</f>
        <v>0</v>
      </c>
      <c r="BM186" cm="1">
        <f t="array" ref="BM186">IF(INDEX('Capacity Summary'!$H$139:$BG$238,COLUMN(BL38),ROW(BL38))="x",'Capacity Backing (Hide)2'!BM$145,0)</f>
        <v>0</v>
      </c>
      <c r="BN186" cm="1">
        <f t="array" ref="BN186">IF(INDEX('Capacity Summary'!$H$139:$BG$238,COLUMN(BM38),ROW(BM38))="x",'Capacity Backing (Hide)2'!BN$145,0)</f>
        <v>0</v>
      </c>
      <c r="BO186" cm="1">
        <f t="array" ref="BO186">IF(INDEX('Capacity Summary'!$H$139:$BG$238,COLUMN(BN38),ROW(BN38))="x",'Capacity Backing (Hide)2'!BO$145,0)</f>
        <v>0</v>
      </c>
      <c r="BP186" cm="1">
        <f t="array" ref="BP186">IF(INDEX('Capacity Summary'!$H$139:$BG$238,COLUMN(BO38),ROW(BO38))="x",'Capacity Backing (Hide)2'!BP$145,0)</f>
        <v>0</v>
      </c>
      <c r="BQ186" cm="1">
        <f t="array" ref="BQ186">IF(INDEX('Capacity Summary'!$H$139:$BG$238,COLUMN(BP38),ROW(BP38))="x",'Capacity Backing (Hide)2'!BQ$145,0)</f>
        <v>0</v>
      </c>
      <c r="BR186" cm="1">
        <f t="array" ref="BR186">IF(INDEX('Capacity Summary'!$H$139:$BG$238,COLUMN(BQ38),ROW(BQ38))="x",'Capacity Backing (Hide)2'!BR$145,0)</f>
        <v>0</v>
      </c>
      <c r="BS186" cm="1">
        <f t="array" ref="BS186">IF(INDEX('Capacity Summary'!$H$139:$BG$238,COLUMN(BR38),ROW(BR38))="x",'Capacity Backing (Hide)2'!BS$145,0)</f>
        <v>0</v>
      </c>
      <c r="BT186" cm="1">
        <f t="array" ref="BT186">IF(INDEX('Capacity Summary'!$H$139:$BG$238,COLUMN(BS38),ROW(BS38))="x",'Capacity Backing (Hide)2'!BT$145,0)</f>
        <v>0</v>
      </c>
      <c r="BU186" cm="1">
        <f t="array" ref="BU186">IF(INDEX('Capacity Summary'!$H$139:$BG$238,COLUMN(BT38),ROW(BT38))="x",'Capacity Backing (Hide)2'!BU$145,0)</f>
        <v>0</v>
      </c>
      <c r="BV186" cm="1">
        <f t="array" ref="BV186">IF(INDEX('Capacity Summary'!$H$139:$BG$238,COLUMN(BU38),ROW(BU38))="x",'Capacity Backing (Hide)2'!BV$145,0)</f>
        <v>0</v>
      </c>
      <c r="BW186" cm="1">
        <f t="array" ref="BW186">IF(INDEX('Capacity Summary'!$H$139:$BG$238,COLUMN(BV38),ROW(BV38))="x",'Capacity Backing (Hide)2'!BW$145,0)</f>
        <v>0</v>
      </c>
      <c r="BX186" cm="1">
        <f t="array" ref="BX186">IF(INDEX('Capacity Summary'!$H$139:$BG$238,COLUMN(BW38),ROW(BW38))="x",'Capacity Backing (Hide)2'!BX$145,0)</f>
        <v>0</v>
      </c>
      <c r="BY186" cm="1">
        <f t="array" ref="BY186">IF(INDEX('Capacity Summary'!$H$139:$BG$238,COLUMN(BX38),ROW(BX38))="x",'Capacity Backing (Hide)2'!BY$145,0)</f>
        <v>0</v>
      </c>
      <c r="BZ186" cm="1">
        <f t="array" ref="BZ186">IF(INDEX('Capacity Summary'!$H$139:$BG$238,COLUMN(BY38),ROW(BY38))="x",'Capacity Backing (Hide)2'!BZ$145,0)</f>
        <v>0</v>
      </c>
      <c r="CA186" cm="1">
        <f t="array" ref="CA186">IF(INDEX('Capacity Summary'!$H$139:$BG$238,COLUMN(BZ38),ROW(BZ38))="x",'Capacity Backing (Hide)2'!CA$145,0)</f>
        <v>0</v>
      </c>
      <c r="CB186" cm="1">
        <f t="array" ref="CB186">IF(INDEX('Capacity Summary'!$H$139:$BG$238,COLUMN(CA38),ROW(CA38))="x",'Capacity Backing (Hide)2'!CB$145,0)</f>
        <v>0</v>
      </c>
      <c r="CC186" cm="1">
        <f t="array" ref="CC186">IF(INDEX('Capacity Summary'!$H$139:$BG$238,COLUMN(CB38),ROW(CB38))="x",'Capacity Backing (Hide)2'!CC$145,0)</f>
        <v>0</v>
      </c>
      <c r="CD186" cm="1">
        <f t="array" ref="CD186">IF(INDEX('Capacity Summary'!$H$139:$BG$238,COLUMN(CC38),ROW(CC38))="x",'Capacity Backing (Hide)2'!CD$145,0)</f>
        <v>0</v>
      </c>
      <c r="CE186" cm="1">
        <f t="array" ref="CE186">IF(INDEX('Capacity Summary'!$H$139:$BG$238,COLUMN(CD38),ROW(CD38))="x",'Capacity Backing (Hide)2'!CE$145,0)</f>
        <v>0</v>
      </c>
      <c r="CF186" cm="1">
        <f t="array" ref="CF186">IF(INDEX('Capacity Summary'!$H$139:$BG$238,COLUMN(CE38),ROW(CE38))="x",'Capacity Backing (Hide)2'!CF$145,0)</f>
        <v>0</v>
      </c>
      <c r="CG186" cm="1">
        <f t="array" ref="CG186">IF(INDEX('Capacity Summary'!$H$139:$BG$238,COLUMN(CF38),ROW(CF38))="x",'Capacity Backing (Hide)2'!CG$145,0)</f>
        <v>0</v>
      </c>
      <c r="CH186" cm="1">
        <f t="array" ref="CH186">IF(INDEX('Capacity Summary'!$H$139:$BG$238,COLUMN(CG38),ROW(CG38))="x",'Capacity Backing (Hide)2'!CH$145,0)</f>
        <v>0</v>
      </c>
      <c r="CI186" cm="1">
        <f t="array" ref="CI186">IF(INDEX('Capacity Summary'!$H$139:$BG$238,COLUMN(CH38),ROW(CH38))="x",'Capacity Backing (Hide)2'!CI$145,0)</f>
        <v>0</v>
      </c>
      <c r="CJ186" cm="1">
        <f t="array" ref="CJ186">IF(INDEX('Capacity Summary'!$H$139:$BG$238,COLUMN(CI38),ROW(CI38))="x",'Capacity Backing (Hide)2'!CJ$145,0)</f>
        <v>0</v>
      </c>
      <c r="CK186" cm="1">
        <f t="array" ref="CK186">IF(INDEX('Capacity Summary'!$H$139:$BG$238,COLUMN(CJ38),ROW(CJ38))="x",'Capacity Backing (Hide)2'!CK$145,0)</f>
        <v>0</v>
      </c>
      <c r="CL186" cm="1">
        <f t="array" ref="CL186">IF(INDEX('Capacity Summary'!$H$139:$BG$238,COLUMN(CK38),ROW(CK38))="x",'Capacity Backing (Hide)2'!CL$145,0)</f>
        <v>0</v>
      </c>
      <c r="CM186" cm="1">
        <f t="array" ref="CM186">IF(INDEX('Capacity Summary'!$H$139:$BG$238,COLUMN(CL38),ROW(CL38))="x",'Capacity Backing (Hide)2'!CM$145,0)</f>
        <v>0</v>
      </c>
      <c r="CN186" cm="1">
        <f t="array" ref="CN186">IF(INDEX('Capacity Summary'!$H$139:$BG$238,COLUMN(CM38),ROW(CM38))="x",'Capacity Backing (Hide)2'!CN$145,0)</f>
        <v>0</v>
      </c>
      <c r="CO186" cm="1">
        <f t="array" ref="CO186">IF(INDEX('Capacity Summary'!$H$139:$BG$238,COLUMN(CN38),ROW(CN38))="x",'Capacity Backing (Hide)2'!CO$145,0)</f>
        <v>0</v>
      </c>
      <c r="CP186" cm="1">
        <f t="array" ref="CP186">IF(INDEX('Capacity Summary'!$H$139:$BG$238,COLUMN(CO38),ROW(CO38))="x",'Capacity Backing (Hide)2'!CP$145,0)</f>
        <v>0</v>
      </c>
      <c r="CQ186" cm="1">
        <f t="array" ref="CQ186">IF(INDEX('Capacity Summary'!$H$139:$BG$238,COLUMN(CP38),ROW(CP38))="x",'Capacity Backing (Hide)2'!CQ$145,0)</f>
        <v>0</v>
      </c>
      <c r="CR186" cm="1">
        <f t="array" ref="CR186">IF(INDEX('Capacity Summary'!$H$139:$BG$238,COLUMN(CQ38),ROW(CQ38))="x",'Capacity Backing (Hide)2'!CR$145,0)</f>
        <v>0</v>
      </c>
      <c r="CS186" cm="1">
        <f t="array" ref="CS186">IF(INDEX('Capacity Summary'!$H$139:$BG$238,COLUMN(CR38),ROW(CR38))="x",'Capacity Backing (Hide)2'!CS$145,0)</f>
        <v>0</v>
      </c>
      <c r="CT186" cm="1">
        <f t="array" ref="CT186">IF(INDEX('Capacity Summary'!$H$139:$BG$238,COLUMN(CS38),ROW(CS38))="x",'Capacity Backing (Hide)2'!CT$145,0)</f>
        <v>0</v>
      </c>
      <c r="CU186" cm="1">
        <f t="array" ref="CU186">IF(INDEX('Capacity Summary'!$H$139:$BG$238,COLUMN(CT38),ROW(CT38))="x",'Capacity Backing (Hide)2'!CU$145,0)</f>
        <v>0</v>
      </c>
      <c r="CV186" cm="1">
        <f t="array" ref="CV186">IF(INDEX('Capacity Summary'!$H$139:$BG$238,COLUMN(CU38),ROW(CU38))="x",'Capacity Backing (Hide)2'!CV$145,0)</f>
        <v>0</v>
      </c>
      <c r="CW186" cm="1">
        <f t="array" ref="CW186">IF(INDEX('Capacity Summary'!$H$139:$BG$238,COLUMN(CV38),ROW(CV38))="x",'Capacity Backing (Hide)2'!CW$145,0)</f>
        <v>0</v>
      </c>
    </row>
    <row r="187" spans="1:101" x14ac:dyDescent="0.25">
      <c r="A187" s="2">
        <f ca="1">'Required Capacity (Hide)'!E43</f>
        <v>44494</v>
      </c>
      <c r="B187" cm="1">
        <f t="array" ref="B187">IF(INDEX('Capacity Summary'!$H$139:$BG$238,COLUMN(A39),ROW(A39))="x",'Capacity Backing (Hide)2'!B$145,0)</f>
        <v>0</v>
      </c>
      <c r="C187" cm="1">
        <f t="array" ref="C187">IF(INDEX('Capacity Summary'!$H$139:$BG$238,COLUMN(B39),ROW(B39))="x",'Capacity Backing (Hide)2'!C$145,0)</f>
        <v>0</v>
      </c>
      <c r="D187" cm="1">
        <f t="array" ref="D187">IF(INDEX('Capacity Summary'!$H$139:$BG$238,COLUMN(C39),ROW(C39))="x",'Capacity Backing (Hide)2'!D$145,0)</f>
        <v>0</v>
      </c>
      <c r="E187" cm="1">
        <f t="array" ref="E187">IF(INDEX('Capacity Summary'!$H$139:$BG$238,COLUMN(D39),ROW(D39))="x",'Capacity Backing (Hide)2'!E$145,0)</f>
        <v>0</v>
      </c>
      <c r="F187" cm="1">
        <f t="array" ref="F187">IF(INDEX('Capacity Summary'!$H$139:$BG$238,COLUMN(E39),ROW(E39))="x",'Capacity Backing (Hide)2'!F$145,0)</f>
        <v>0</v>
      </c>
      <c r="G187" cm="1">
        <f t="array" ref="G187">IF(INDEX('Capacity Summary'!$H$139:$BG$238,COLUMN(F39),ROW(F39))="x",'Capacity Backing (Hide)2'!G$145,0)</f>
        <v>0</v>
      </c>
      <c r="H187" cm="1">
        <f t="array" ref="H187">IF(INDEX('Capacity Summary'!$H$139:$BG$238,COLUMN(G39),ROW(G39))="x",'Capacity Backing (Hide)2'!H$145,0)</f>
        <v>0</v>
      </c>
      <c r="I187" cm="1">
        <f t="array" ref="I187">IF(INDEX('Capacity Summary'!$H$139:$BG$238,COLUMN(H39),ROW(H39))="x",'Capacity Backing (Hide)2'!I$145,0)</f>
        <v>0</v>
      </c>
      <c r="J187" cm="1">
        <f t="array" ref="J187">IF(INDEX('Capacity Summary'!$H$139:$BG$238,COLUMN(I39),ROW(I39))="x",'Capacity Backing (Hide)2'!J$145,0)</f>
        <v>0</v>
      </c>
      <c r="K187" cm="1">
        <f t="array" ref="K187">IF(INDEX('Capacity Summary'!$H$139:$BG$238,COLUMN(J39),ROW(J39))="x",'Capacity Backing (Hide)2'!K$145,0)</f>
        <v>0</v>
      </c>
      <c r="L187" cm="1">
        <f t="array" ref="L187">IF(INDEX('Capacity Summary'!$H$139:$BG$238,COLUMN(K39),ROW(K39))="x",'Capacity Backing (Hide)2'!L$145,0)</f>
        <v>0</v>
      </c>
      <c r="M187" cm="1">
        <f t="array" ref="M187">IF(INDEX('Capacity Summary'!$H$139:$BG$238,COLUMN(L39),ROW(L39))="x",'Capacity Backing (Hide)2'!M$145,0)</f>
        <v>0</v>
      </c>
      <c r="N187" cm="1">
        <f t="array" ref="N187">IF(INDEX('Capacity Summary'!$H$139:$BG$238,COLUMN(M39),ROW(M39))="x",'Capacity Backing (Hide)2'!N$145,0)</f>
        <v>0</v>
      </c>
      <c r="O187" cm="1">
        <f t="array" ref="O187">IF(INDEX('Capacity Summary'!$H$139:$BG$238,COLUMN(N39),ROW(N39))="x",'Capacity Backing (Hide)2'!O$145,0)</f>
        <v>0</v>
      </c>
      <c r="P187" cm="1">
        <f t="array" ref="P187">IF(INDEX('Capacity Summary'!$H$139:$BG$238,COLUMN(O39),ROW(O39))="x",'Capacity Backing (Hide)2'!P$145,0)</f>
        <v>0</v>
      </c>
      <c r="Q187" cm="1">
        <f t="array" ref="Q187">IF(INDEX('Capacity Summary'!$H$139:$BG$238,COLUMN(P39),ROW(P39))="x",'Capacity Backing (Hide)2'!Q$145,0)</f>
        <v>0</v>
      </c>
      <c r="R187" cm="1">
        <f t="array" ref="R187">IF(INDEX('Capacity Summary'!$H$139:$BG$238,COLUMN(Q39),ROW(Q39))="x",'Capacity Backing (Hide)2'!R$145,0)</f>
        <v>0</v>
      </c>
      <c r="S187" cm="1">
        <f t="array" ref="S187">IF(INDEX('Capacity Summary'!$H$139:$BG$238,COLUMN(R39),ROW(R39))="x",'Capacity Backing (Hide)2'!S$145,0)</f>
        <v>0</v>
      </c>
      <c r="T187" cm="1">
        <f t="array" ref="T187">IF(INDEX('Capacity Summary'!$H$139:$BG$238,COLUMN(S39),ROW(S39))="x",'Capacity Backing (Hide)2'!T$145,0)</f>
        <v>0</v>
      </c>
      <c r="U187" cm="1">
        <f t="array" ref="U187">IF(INDEX('Capacity Summary'!$H$139:$BG$238,COLUMN(T39),ROW(T39))="x",'Capacity Backing (Hide)2'!U$145,0)</f>
        <v>0</v>
      </c>
      <c r="V187" cm="1">
        <f t="array" ref="V187">IF(INDEX('Capacity Summary'!$H$139:$BG$238,COLUMN(U39),ROW(U39))="x",'Capacity Backing (Hide)2'!V$145,0)</f>
        <v>0</v>
      </c>
      <c r="W187" cm="1">
        <f t="array" ref="W187">IF(INDEX('Capacity Summary'!$H$139:$BG$238,COLUMN(V39),ROW(V39))="x",'Capacity Backing (Hide)2'!W$145,0)</f>
        <v>0</v>
      </c>
      <c r="X187" cm="1">
        <f t="array" ref="X187">IF(INDEX('Capacity Summary'!$H$139:$BG$238,COLUMN(W39),ROW(W39))="x",'Capacity Backing (Hide)2'!X$145,0)</f>
        <v>0</v>
      </c>
      <c r="Y187" cm="1">
        <f t="array" ref="Y187">IF(INDEX('Capacity Summary'!$H$139:$BG$238,COLUMN(X39),ROW(X39))="x",'Capacity Backing (Hide)2'!Y$145,0)</f>
        <v>0</v>
      </c>
      <c r="Z187" cm="1">
        <f t="array" ref="Z187">IF(INDEX('Capacity Summary'!$H$139:$BG$238,COLUMN(Y39),ROW(Y39))="x",'Capacity Backing (Hide)2'!Z$145,0)</f>
        <v>0</v>
      </c>
      <c r="AA187" cm="1">
        <f t="array" ref="AA187">IF(INDEX('Capacity Summary'!$H$139:$BG$238,COLUMN(Z39),ROW(Z39))="x",'Capacity Backing (Hide)2'!AA$145,0)</f>
        <v>0</v>
      </c>
      <c r="AB187" cm="1">
        <f t="array" ref="AB187">IF(INDEX('Capacity Summary'!$H$139:$BG$238,COLUMN(AA39),ROW(AA39))="x",'Capacity Backing (Hide)2'!AB$145,0)</f>
        <v>0</v>
      </c>
      <c r="AC187" cm="1">
        <f t="array" ref="AC187">IF(INDEX('Capacity Summary'!$H$139:$BG$238,COLUMN(AB39),ROW(AB39))="x",'Capacity Backing (Hide)2'!AC$145,0)</f>
        <v>0</v>
      </c>
      <c r="AD187" cm="1">
        <f t="array" ref="AD187">IF(INDEX('Capacity Summary'!$H$139:$BG$238,COLUMN(AC39),ROW(AC39))="x",'Capacity Backing (Hide)2'!AD$145,0)</f>
        <v>0</v>
      </c>
      <c r="AE187" cm="1">
        <f t="array" ref="AE187">IF(INDEX('Capacity Summary'!$H$139:$BG$238,COLUMN(AD39),ROW(AD39))="x",'Capacity Backing (Hide)2'!AE$145,0)</f>
        <v>0</v>
      </c>
      <c r="AF187" cm="1">
        <f t="array" ref="AF187">IF(INDEX('Capacity Summary'!$H$139:$BG$238,COLUMN(AE39),ROW(AE39))="x",'Capacity Backing (Hide)2'!AF$145,0)</f>
        <v>0</v>
      </c>
      <c r="AG187" cm="1">
        <f t="array" ref="AG187">IF(INDEX('Capacity Summary'!$H$139:$BG$238,COLUMN(AF39),ROW(AF39))="x",'Capacity Backing (Hide)2'!AG$145,0)</f>
        <v>0</v>
      </c>
      <c r="AH187" cm="1">
        <f t="array" ref="AH187">IF(INDEX('Capacity Summary'!$H$139:$BG$238,COLUMN(AG39),ROW(AG39))="x",'Capacity Backing (Hide)2'!AH$145,0)</f>
        <v>0</v>
      </c>
      <c r="AI187" cm="1">
        <f t="array" ref="AI187">IF(INDEX('Capacity Summary'!$H$139:$BG$238,COLUMN(AH39),ROW(AH39))="x",'Capacity Backing (Hide)2'!AI$145,0)</f>
        <v>0</v>
      </c>
      <c r="AJ187" cm="1">
        <f t="array" ref="AJ187">IF(INDEX('Capacity Summary'!$H$139:$BG$238,COLUMN(AI39),ROW(AI39))="x",'Capacity Backing (Hide)2'!AJ$145,0)</f>
        <v>0</v>
      </c>
      <c r="AK187" cm="1">
        <f t="array" ref="AK187">IF(INDEX('Capacity Summary'!$H$139:$BG$238,COLUMN(AJ39),ROW(AJ39))="x",'Capacity Backing (Hide)2'!AK$145,0)</f>
        <v>0</v>
      </c>
      <c r="AL187" cm="1">
        <f t="array" ref="AL187">IF(INDEX('Capacity Summary'!$H$139:$BG$238,COLUMN(AK39),ROW(AK39))="x",'Capacity Backing (Hide)2'!AL$145,0)</f>
        <v>0</v>
      </c>
      <c r="AM187" cm="1">
        <f t="array" ref="AM187">IF(INDEX('Capacity Summary'!$H$139:$BG$238,COLUMN(AL39),ROW(AL39))="x",'Capacity Backing (Hide)2'!AM$145,0)</f>
        <v>0</v>
      </c>
      <c r="AN187" cm="1">
        <f t="array" ref="AN187">IF(INDEX('Capacity Summary'!$H$139:$BG$238,COLUMN(AM39),ROW(AM39))="x",'Capacity Backing (Hide)2'!AN$145,0)</f>
        <v>0</v>
      </c>
      <c r="AO187" cm="1">
        <f t="array" ref="AO187">IF(INDEX('Capacity Summary'!$H$139:$BG$238,COLUMN(AN39),ROW(AN39))="x",'Capacity Backing (Hide)2'!AO$145,0)</f>
        <v>0</v>
      </c>
      <c r="AP187" cm="1">
        <f t="array" ref="AP187">IF(INDEX('Capacity Summary'!$H$139:$BG$238,COLUMN(AO39),ROW(AO39))="x",'Capacity Backing (Hide)2'!AP$145,0)</f>
        <v>0</v>
      </c>
      <c r="AQ187" cm="1">
        <f t="array" ref="AQ187">IF(INDEX('Capacity Summary'!$H$139:$BG$238,COLUMN(AP39),ROW(AP39))="x",'Capacity Backing (Hide)2'!AQ$145,0)</f>
        <v>0</v>
      </c>
      <c r="AR187" cm="1">
        <f t="array" ref="AR187">IF(INDEX('Capacity Summary'!$H$139:$BG$238,COLUMN(AQ39),ROW(AQ39))="x",'Capacity Backing (Hide)2'!AR$145,0)</f>
        <v>0</v>
      </c>
      <c r="AS187" cm="1">
        <f t="array" ref="AS187">IF(INDEX('Capacity Summary'!$H$139:$BG$238,COLUMN(AR39),ROW(AR39))="x",'Capacity Backing (Hide)2'!AS$145,0)</f>
        <v>0</v>
      </c>
      <c r="AT187" cm="1">
        <f t="array" ref="AT187">IF(INDEX('Capacity Summary'!$H$139:$BG$238,COLUMN(AS39),ROW(AS39))="x",'Capacity Backing (Hide)2'!AT$145,0)</f>
        <v>0</v>
      </c>
      <c r="AU187" cm="1">
        <f t="array" ref="AU187">IF(INDEX('Capacity Summary'!$H$139:$BG$238,COLUMN(AT39),ROW(AT39))="x",'Capacity Backing (Hide)2'!AU$145,0)</f>
        <v>0</v>
      </c>
      <c r="AV187" cm="1">
        <f t="array" ref="AV187">IF(INDEX('Capacity Summary'!$H$139:$BG$238,COLUMN(AU39),ROW(AU39))="x",'Capacity Backing (Hide)2'!AV$145,0)</f>
        <v>0</v>
      </c>
      <c r="AW187" cm="1">
        <f t="array" ref="AW187">IF(INDEX('Capacity Summary'!$H$139:$BG$238,COLUMN(AV39),ROW(AV39))="x",'Capacity Backing (Hide)2'!AW$145,0)</f>
        <v>0</v>
      </c>
      <c r="AX187" cm="1">
        <f t="array" ref="AX187">IF(INDEX('Capacity Summary'!$H$139:$BG$238,COLUMN(AW39),ROW(AW39))="x",'Capacity Backing (Hide)2'!AX$145,0)</f>
        <v>0</v>
      </c>
      <c r="AY187" cm="1">
        <f t="array" ref="AY187">IF(INDEX('Capacity Summary'!$H$139:$BG$238,COLUMN(AX39),ROW(AX39))="x",'Capacity Backing (Hide)2'!AY$145,0)</f>
        <v>0</v>
      </c>
      <c r="AZ187" cm="1">
        <f t="array" ref="AZ187">IF(INDEX('Capacity Summary'!$H$139:$BG$238,COLUMN(AY39),ROW(AY39))="x",'Capacity Backing (Hide)2'!AZ$145,0)</f>
        <v>0</v>
      </c>
      <c r="BA187" cm="1">
        <f t="array" ref="BA187">IF(INDEX('Capacity Summary'!$H$139:$BG$238,COLUMN(AZ39),ROW(AZ39))="x",'Capacity Backing (Hide)2'!BA$145,0)</f>
        <v>0</v>
      </c>
      <c r="BB187" cm="1">
        <f t="array" ref="BB187">IF(INDEX('Capacity Summary'!$H$139:$BG$238,COLUMN(BA39),ROW(BA39))="x",'Capacity Backing (Hide)2'!BB$145,0)</f>
        <v>0</v>
      </c>
      <c r="BC187" cm="1">
        <f t="array" ref="BC187">IF(INDEX('Capacity Summary'!$H$139:$BG$238,COLUMN(BB39),ROW(BB39))="x",'Capacity Backing (Hide)2'!BC$145,0)</f>
        <v>0</v>
      </c>
      <c r="BD187" cm="1">
        <f t="array" ref="BD187">IF(INDEX('Capacity Summary'!$H$139:$BG$238,COLUMN(BC39),ROW(BC39))="x",'Capacity Backing (Hide)2'!BD$145,0)</f>
        <v>0</v>
      </c>
      <c r="BE187" cm="1">
        <f t="array" ref="BE187">IF(INDEX('Capacity Summary'!$H$139:$BG$238,COLUMN(BD39),ROW(BD39))="x",'Capacity Backing (Hide)2'!BE$145,0)</f>
        <v>0</v>
      </c>
      <c r="BF187" cm="1">
        <f t="array" ref="BF187">IF(INDEX('Capacity Summary'!$H$139:$BG$238,COLUMN(BE39),ROW(BE39))="x",'Capacity Backing (Hide)2'!BF$145,0)</f>
        <v>0</v>
      </c>
      <c r="BG187" cm="1">
        <f t="array" ref="BG187">IF(INDEX('Capacity Summary'!$H$139:$BG$238,COLUMN(BF39),ROW(BF39))="x",'Capacity Backing (Hide)2'!BG$145,0)</f>
        <v>0</v>
      </c>
      <c r="BH187" cm="1">
        <f t="array" ref="BH187">IF(INDEX('Capacity Summary'!$H$139:$BG$238,COLUMN(BG39),ROW(BG39))="x",'Capacity Backing (Hide)2'!BH$145,0)</f>
        <v>0</v>
      </c>
      <c r="BI187" cm="1">
        <f t="array" ref="BI187">IF(INDEX('Capacity Summary'!$H$139:$BG$238,COLUMN(BH39),ROW(BH39))="x",'Capacity Backing (Hide)2'!BI$145,0)</f>
        <v>0</v>
      </c>
      <c r="BJ187" cm="1">
        <f t="array" ref="BJ187">IF(INDEX('Capacity Summary'!$H$139:$BG$238,COLUMN(BI39),ROW(BI39))="x",'Capacity Backing (Hide)2'!BJ$145,0)</f>
        <v>0</v>
      </c>
      <c r="BK187" cm="1">
        <f t="array" ref="BK187">IF(INDEX('Capacity Summary'!$H$139:$BG$238,COLUMN(BJ39),ROW(BJ39))="x",'Capacity Backing (Hide)2'!BK$145,0)</f>
        <v>0</v>
      </c>
      <c r="BL187" cm="1">
        <f t="array" ref="BL187">IF(INDEX('Capacity Summary'!$H$139:$BG$238,COLUMN(BK39),ROW(BK39))="x",'Capacity Backing (Hide)2'!BL$145,0)</f>
        <v>0</v>
      </c>
      <c r="BM187" cm="1">
        <f t="array" ref="BM187">IF(INDEX('Capacity Summary'!$H$139:$BG$238,COLUMN(BL39),ROW(BL39))="x",'Capacity Backing (Hide)2'!BM$145,0)</f>
        <v>0</v>
      </c>
      <c r="BN187" cm="1">
        <f t="array" ref="BN187">IF(INDEX('Capacity Summary'!$H$139:$BG$238,COLUMN(BM39),ROW(BM39))="x",'Capacity Backing (Hide)2'!BN$145,0)</f>
        <v>0</v>
      </c>
      <c r="BO187" cm="1">
        <f t="array" ref="BO187">IF(INDEX('Capacity Summary'!$H$139:$BG$238,COLUMN(BN39),ROW(BN39))="x",'Capacity Backing (Hide)2'!BO$145,0)</f>
        <v>0</v>
      </c>
      <c r="BP187" cm="1">
        <f t="array" ref="BP187">IF(INDEX('Capacity Summary'!$H$139:$BG$238,COLUMN(BO39),ROW(BO39))="x",'Capacity Backing (Hide)2'!BP$145,0)</f>
        <v>0</v>
      </c>
      <c r="BQ187" cm="1">
        <f t="array" ref="BQ187">IF(INDEX('Capacity Summary'!$H$139:$BG$238,COLUMN(BP39),ROW(BP39))="x",'Capacity Backing (Hide)2'!BQ$145,0)</f>
        <v>0</v>
      </c>
      <c r="BR187" cm="1">
        <f t="array" ref="BR187">IF(INDEX('Capacity Summary'!$H$139:$BG$238,COLUMN(BQ39),ROW(BQ39))="x",'Capacity Backing (Hide)2'!BR$145,0)</f>
        <v>0</v>
      </c>
      <c r="BS187" cm="1">
        <f t="array" ref="BS187">IF(INDEX('Capacity Summary'!$H$139:$BG$238,COLUMN(BR39),ROW(BR39))="x",'Capacity Backing (Hide)2'!BS$145,0)</f>
        <v>0</v>
      </c>
      <c r="BT187" cm="1">
        <f t="array" ref="BT187">IF(INDEX('Capacity Summary'!$H$139:$BG$238,COLUMN(BS39),ROW(BS39))="x",'Capacity Backing (Hide)2'!BT$145,0)</f>
        <v>0</v>
      </c>
      <c r="BU187" cm="1">
        <f t="array" ref="BU187">IF(INDEX('Capacity Summary'!$H$139:$BG$238,COLUMN(BT39),ROW(BT39))="x",'Capacity Backing (Hide)2'!BU$145,0)</f>
        <v>0</v>
      </c>
      <c r="BV187" cm="1">
        <f t="array" ref="BV187">IF(INDEX('Capacity Summary'!$H$139:$BG$238,COLUMN(BU39),ROW(BU39))="x",'Capacity Backing (Hide)2'!BV$145,0)</f>
        <v>0</v>
      </c>
      <c r="BW187" cm="1">
        <f t="array" ref="BW187">IF(INDEX('Capacity Summary'!$H$139:$BG$238,COLUMN(BV39),ROW(BV39))="x",'Capacity Backing (Hide)2'!BW$145,0)</f>
        <v>0</v>
      </c>
      <c r="BX187" cm="1">
        <f t="array" ref="BX187">IF(INDEX('Capacity Summary'!$H$139:$BG$238,COLUMN(BW39),ROW(BW39))="x",'Capacity Backing (Hide)2'!BX$145,0)</f>
        <v>0</v>
      </c>
      <c r="BY187" cm="1">
        <f t="array" ref="BY187">IF(INDEX('Capacity Summary'!$H$139:$BG$238,COLUMN(BX39),ROW(BX39))="x",'Capacity Backing (Hide)2'!BY$145,0)</f>
        <v>0</v>
      </c>
      <c r="BZ187" cm="1">
        <f t="array" ref="BZ187">IF(INDEX('Capacity Summary'!$H$139:$BG$238,COLUMN(BY39),ROW(BY39))="x",'Capacity Backing (Hide)2'!BZ$145,0)</f>
        <v>0</v>
      </c>
      <c r="CA187" cm="1">
        <f t="array" ref="CA187">IF(INDEX('Capacity Summary'!$H$139:$BG$238,COLUMN(BZ39),ROW(BZ39))="x",'Capacity Backing (Hide)2'!CA$145,0)</f>
        <v>0</v>
      </c>
      <c r="CB187" cm="1">
        <f t="array" ref="CB187">IF(INDEX('Capacity Summary'!$H$139:$BG$238,COLUMN(CA39),ROW(CA39))="x",'Capacity Backing (Hide)2'!CB$145,0)</f>
        <v>0</v>
      </c>
      <c r="CC187" cm="1">
        <f t="array" ref="CC187">IF(INDEX('Capacity Summary'!$H$139:$BG$238,COLUMN(CB39),ROW(CB39))="x",'Capacity Backing (Hide)2'!CC$145,0)</f>
        <v>0</v>
      </c>
      <c r="CD187" cm="1">
        <f t="array" ref="CD187">IF(INDEX('Capacity Summary'!$H$139:$BG$238,COLUMN(CC39),ROW(CC39))="x",'Capacity Backing (Hide)2'!CD$145,0)</f>
        <v>0</v>
      </c>
      <c r="CE187" cm="1">
        <f t="array" ref="CE187">IF(INDEX('Capacity Summary'!$H$139:$BG$238,COLUMN(CD39),ROW(CD39))="x",'Capacity Backing (Hide)2'!CE$145,0)</f>
        <v>0</v>
      </c>
      <c r="CF187" cm="1">
        <f t="array" ref="CF187">IF(INDEX('Capacity Summary'!$H$139:$BG$238,COLUMN(CE39),ROW(CE39))="x",'Capacity Backing (Hide)2'!CF$145,0)</f>
        <v>0</v>
      </c>
      <c r="CG187" cm="1">
        <f t="array" ref="CG187">IF(INDEX('Capacity Summary'!$H$139:$BG$238,COLUMN(CF39),ROW(CF39))="x",'Capacity Backing (Hide)2'!CG$145,0)</f>
        <v>0</v>
      </c>
      <c r="CH187" cm="1">
        <f t="array" ref="CH187">IF(INDEX('Capacity Summary'!$H$139:$BG$238,COLUMN(CG39),ROW(CG39))="x",'Capacity Backing (Hide)2'!CH$145,0)</f>
        <v>0</v>
      </c>
      <c r="CI187" cm="1">
        <f t="array" ref="CI187">IF(INDEX('Capacity Summary'!$H$139:$BG$238,COLUMN(CH39),ROW(CH39))="x",'Capacity Backing (Hide)2'!CI$145,0)</f>
        <v>0</v>
      </c>
      <c r="CJ187" cm="1">
        <f t="array" ref="CJ187">IF(INDEX('Capacity Summary'!$H$139:$BG$238,COLUMN(CI39),ROW(CI39))="x",'Capacity Backing (Hide)2'!CJ$145,0)</f>
        <v>0</v>
      </c>
      <c r="CK187" cm="1">
        <f t="array" ref="CK187">IF(INDEX('Capacity Summary'!$H$139:$BG$238,COLUMN(CJ39),ROW(CJ39))="x",'Capacity Backing (Hide)2'!CK$145,0)</f>
        <v>0</v>
      </c>
      <c r="CL187" cm="1">
        <f t="array" ref="CL187">IF(INDEX('Capacity Summary'!$H$139:$BG$238,COLUMN(CK39),ROW(CK39))="x",'Capacity Backing (Hide)2'!CL$145,0)</f>
        <v>0</v>
      </c>
      <c r="CM187" cm="1">
        <f t="array" ref="CM187">IF(INDEX('Capacity Summary'!$H$139:$BG$238,COLUMN(CL39),ROW(CL39))="x",'Capacity Backing (Hide)2'!CM$145,0)</f>
        <v>0</v>
      </c>
      <c r="CN187" cm="1">
        <f t="array" ref="CN187">IF(INDEX('Capacity Summary'!$H$139:$BG$238,COLUMN(CM39),ROW(CM39))="x",'Capacity Backing (Hide)2'!CN$145,0)</f>
        <v>0</v>
      </c>
      <c r="CO187" cm="1">
        <f t="array" ref="CO187">IF(INDEX('Capacity Summary'!$H$139:$BG$238,COLUMN(CN39),ROW(CN39))="x",'Capacity Backing (Hide)2'!CO$145,0)</f>
        <v>0</v>
      </c>
      <c r="CP187" cm="1">
        <f t="array" ref="CP187">IF(INDEX('Capacity Summary'!$H$139:$BG$238,COLUMN(CO39),ROW(CO39))="x",'Capacity Backing (Hide)2'!CP$145,0)</f>
        <v>0</v>
      </c>
      <c r="CQ187" cm="1">
        <f t="array" ref="CQ187">IF(INDEX('Capacity Summary'!$H$139:$BG$238,COLUMN(CP39),ROW(CP39))="x",'Capacity Backing (Hide)2'!CQ$145,0)</f>
        <v>0</v>
      </c>
      <c r="CR187" cm="1">
        <f t="array" ref="CR187">IF(INDEX('Capacity Summary'!$H$139:$BG$238,COLUMN(CQ39),ROW(CQ39))="x",'Capacity Backing (Hide)2'!CR$145,0)</f>
        <v>0</v>
      </c>
      <c r="CS187" cm="1">
        <f t="array" ref="CS187">IF(INDEX('Capacity Summary'!$H$139:$BG$238,COLUMN(CR39),ROW(CR39))="x",'Capacity Backing (Hide)2'!CS$145,0)</f>
        <v>0</v>
      </c>
      <c r="CT187" cm="1">
        <f t="array" ref="CT187">IF(INDEX('Capacity Summary'!$H$139:$BG$238,COLUMN(CS39),ROW(CS39))="x",'Capacity Backing (Hide)2'!CT$145,0)</f>
        <v>0</v>
      </c>
      <c r="CU187" cm="1">
        <f t="array" ref="CU187">IF(INDEX('Capacity Summary'!$H$139:$BG$238,COLUMN(CT39),ROW(CT39))="x",'Capacity Backing (Hide)2'!CU$145,0)</f>
        <v>0</v>
      </c>
      <c r="CV187" cm="1">
        <f t="array" ref="CV187">IF(INDEX('Capacity Summary'!$H$139:$BG$238,COLUMN(CU39),ROW(CU39))="x",'Capacity Backing (Hide)2'!CV$145,0)</f>
        <v>0</v>
      </c>
      <c r="CW187" cm="1">
        <f t="array" ref="CW187">IF(INDEX('Capacity Summary'!$H$139:$BG$238,COLUMN(CV39),ROW(CV39))="x",'Capacity Backing (Hide)2'!CW$145,0)</f>
        <v>0</v>
      </c>
    </row>
    <row r="188" spans="1:101" x14ac:dyDescent="0.25">
      <c r="A188" s="2">
        <f ca="1">'Required Capacity (Hide)'!E44</f>
        <v>44501</v>
      </c>
      <c r="B188" cm="1">
        <f t="array" ref="B188">IF(INDEX('Capacity Summary'!$H$139:$BG$238,COLUMN(A40),ROW(A40))="x",'Capacity Backing (Hide)2'!B$145,0)</f>
        <v>0</v>
      </c>
      <c r="C188" cm="1">
        <f t="array" ref="C188">IF(INDEX('Capacity Summary'!$H$139:$BG$238,COLUMN(B40),ROW(B40))="x",'Capacity Backing (Hide)2'!C$145,0)</f>
        <v>0</v>
      </c>
      <c r="D188" cm="1">
        <f t="array" ref="D188">IF(INDEX('Capacity Summary'!$H$139:$BG$238,COLUMN(C40),ROW(C40))="x",'Capacity Backing (Hide)2'!D$145,0)</f>
        <v>0</v>
      </c>
      <c r="E188" cm="1">
        <f t="array" ref="E188">IF(INDEX('Capacity Summary'!$H$139:$BG$238,COLUMN(D40),ROW(D40))="x",'Capacity Backing (Hide)2'!E$145,0)</f>
        <v>0</v>
      </c>
      <c r="F188" cm="1">
        <f t="array" ref="F188">IF(INDEX('Capacity Summary'!$H$139:$BG$238,COLUMN(E40),ROW(E40))="x",'Capacity Backing (Hide)2'!F$145,0)</f>
        <v>0</v>
      </c>
      <c r="G188" cm="1">
        <f t="array" ref="G188">IF(INDEX('Capacity Summary'!$H$139:$BG$238,COLUMN(F40),ROW(F40))="x",'Capacity Backing (Hide)2'!G$145,0)</f>
        <v>0</v>
      </c>
      <c r="H188" cm="1">
        <f t="array" ref="H188">IF(INDEX('Capacity Summary'!$H$139:$BG$238,COLUMN(G40),ROW(G40))="x",'Capacity Backing (Hide)2'!H$145,0)</f>
        <v>0</v>
      </c>
      <c r="I188" cm="1">
        <f t="array" ref="I188">IF(INDEX('Capacity Summary'!$H$139:$BG$238,COLUMN(H40),ROW(H40))="x",'Capacity Backing (Hide)2'!I$145,0)</f>
        <v>0</v>
      </c>
      <c r="J188" cm="1">
        <f t="array" ref="J188">IF(INDEX('Capacity Summary'!$H$139:$BG$238,COLUMN(I40),ROW(I40))="x",'Capacity Backing (Hide)2'!J$145,0)</f>
        <v>0</v>
      </c>
      <c r="K188" cm="1">
        <f t="array" ref="K188">IF(INDEX('Capacity Summary'!$H$139:$BG$238,COLUMN(J40),ROW(J40))="x",'Capacity Backing (Hide)2'!K$145,0)</f>
        <v>0</v>
      </c>
      <c r="L188" cm="1">
        <f t="array" ref="L188">IF(INDEX('Capacity Summary'!$H$139:$BG$238,COLUMN(K40),ROW(K40))="x",'Capacity Backing (Hide)2'!L$145,0)</f>
        <v>0</v>
      </c>
      <c r="M188" cm="1">
        <f t="array" ref="M188">IF(INDEX('Capacity Summary'!$H$139:$BG$238,COLUMN(L40),ROW(L40))="x",'Capacity Backing (Hide)2'!M$145,0)</f>
        <v>0</v>
      </c>
      <c r="N188" cm="1">
        <f t="array" ref="N188">IF(INDEX('Capacity Summary'!$H$139:$BG$238,COLUMN(M40),ROW(M40))="x",'Capacity Backing (Hide)2'!N$145,0)</f>
        <v>0</v>
      </c>
      <c r="O188" cm="1">
        <f t="array" ref="O188">IF(INDEX('Capacity Summary'!$H$139:$BG$238,COLUMN(N40),ROW(N40))="x",'Capacity Backing (Hide)2'!O$145,0)</f>
        <v>0</v>
      </c>
      <c r="P188" cm="1">
        <f t="array" ref="P188">IF(INDEX('Capacity Summary'!$H$139:$BG$238,COLUMN(O40),ROW(O40))="x",'Capacity Backing (Hide)2'!P$145,0)</f>
        <v>0</v>
      </c>
      <c r="Q188" cm="1">
        <f t="array" ref="Q188">IF(INDEX('Capacity Summary'!$H$139:$BG$238,COLUMN(P40),ROW(P40))="x",'Capacity Backing (Hide)2'!Q$145,0)</f>
        <v>0</v>
      </c>
      <c r="R188" cm="1">
        <f t="array" ref="R188">IF(INDEX('Capacity Summary'!$H$139:$BG$238,COLUMN(Q40),ROW(Q40))="x",'Capacity Backing (Hide)2'!R$145,0)</f>
        <v>0</v>
      </c>
      <c r="S188" cm="1">
        <f t="array" ref="S188">IF(INDEX('Capacity Summary'!$H$139:$BG$238,COLUMN(R40),ROW(R40))="x",'Capacity Backing (Hide)2'!S$145,0)</f>
        <v>0</v>
      </c>
      <c r="T188" cm="1">
        <f t="array" ref="T188">IF(INDEX('Capacity Summary'!$H$139:$BG$238,COLUMN(S40),ROW(S40))="x",'Capacity Backing (Hide)2'!T$145,0)</f>
        <v>0</v>
      </c>
      <c r="U188" cm="1">
        <f t="array" ref="U188">IF(INDEX('Capacity Summary'!$H$139:$BG$238,COLUMN(T40),ROW(T40))="x",'Capacity Backing (Hide)2'!U$145,0)</f>
        <v>0</v>
      </c>
      <c r="V188" cm="1">
        <f t="array" ref="V188">IF(INDEX('Capacity Summary'!$H$139:$BG$238,COLUMN(U40),ROW(U40))="x",'Capacity Backing (Hide)2'!V$145,0)</f>
        <v>0</v>
      </c>
      <c r="W188" cm="1">
        <f t="array" ref="W188">IF(INDEX('Capacity Summary'!$H$139:$BG$238,COLUMN(V40),ROW(V40))="x",'Capacity Backing (Hide)2'!W$145,0)</f>
        <v>0</v>
      </c>
      <c r="X188" cm="1">
        <f t="array" ref="X188">IF(INDEX('Capacity Summary'!$H$139:$BG$238,COLUMN(W40),ROW(W40))="x",'Capacity Backing (Hide)2'!X$145,0)</f>
        <v>0</v>
      </c>
      <c r="Y188" cm="1">
        <f t="array" ref="Y188">IF(INDEX('Capacity Summary'!$H$139:$BG$238,COLUMN(X40),ROW(X40))="x",'Capacity Backing (Hide)2'!Y$145,0)</f>
        <v>0</v>
      </c>
      <c r="Z188" cm="1">
        <f t="array" ref="Z188">IF(INDEX('Capacity Summary'!$H$139:$BG$238,COLUMN(Y40),ROW(Y40))="x",'Capacity Backing (Hide)2'!Z$145,0)</f>
        <v>0</v>
      </c>
      <c r="AA188" cm="1">
        <f t="array" ref="AA188">IF(INDEX('Capacity Summary'!$H$139:$BG$238,COLUMN(Z40),ROW(Z40))="x",'Capacity Backing (Hide)2'!AA$145,0)</f>
        <v>0</v>
      </c>
      <c r="AB188" cm="1">
        <f t="array" ref="AB188">IF(INDEX('Capacity Summary'!$H$139:$BG$238,COLUMN(AA40),ROW(AA40))="x",'Capacity Backing (Hide)2'!AB$145,0)</f>
        <v>0</v>
      </c>
      <c r="AC188" cm="1">
        <f t="array" ref="AC188">IF(INDEX('Capacity Summary'!$H$139:$BG$238,COLUMN(AB40),ROW(AB40))="x",'Capacity Backing (Hide)2'!AC$145,0)</f>
        <v>0</v>
      </c>
      <c r="AD188" cm="1">
        <f t="array" ref="AD188">IF(INDEX('Capacity Summary'!$H$139:$BG$238,COLUMN(AC40),ROW(AC40))="x",'Capacity Backing (Hide)2'!AD$145,0)</f>
        <v>0</v>
      </c>
      <c r="AE188" cm="1">
        <f t="array" ref="AE188">IF(INDEX('Capacity Summary'!$H$139:$BG$238,COLUMN(AD40),ROW(AD40))="x",'Capacity Backing (Hide)2'!AE$145,0)</f>
        <v>0</v>
      </c>
      <c r="AF188" cm="1">
        <f t="array" ref="AF188">IF(INDEX('Capacity Summary'!$H$139:$BG$238,COLUMN(AE40),ROW(AE40))="x",'Capacity Backing (Hide)2'!AF$145,0)</f>
        <v>0</v>
      </c>
      <c r="AG188" cm="1">
        <f t="array" ref="AG188">IF(INDEX('Capacity Summary'!$H$139:$BG$238,COLUMN(AF40),ROW(AF40))="x",'Capacity Backing (Hide)2'!AG$145,0)</f>
        <v>0</v>
      </c>
      <c r="AH188" cm="1">
        <f t="array" ref="AH188">IF(INDEX('Capacity Summary'!$H$139:$BG$238,COLUMN(AG40),ROW(AG40))="x",'Capacity Backing (Hide)2'!AH$145,0)</f>
        <v>0</v>
      </c>
      <c r="AI188" cm="1">
        <f t="array" ref="AI188">IF(INDEX('Capacity Summary'!$H$139:$BG$238,COLUMN(AH40),ROW(AH40))="x",'Capacity Backing (Hide)2'!AI$145,0)</f>
        <v>0</v>
      </c>
      <c r="AJ188" cm="1">
        <f t="array" ref="AJ188">IF(INDEX('Capacity Summary'!$H$139:$BG$238,COLUMN(AI40),ROW(AI40))="x",'Capacity Backing (Hide)2'!AJ$145,0)</f>
        <v>0</v>
      </c>
      <c r="AK188" cm="1">
        <f t="array" ref="AK188">IF(INDEX('Capacity Summary'!$H$139:$BG$238,COLUMN(AJ40),ROW(AJ40))="x",'Capacity Backing (Hide)2'!AK$145,0)</f>
        <v>0</v>
      </c>
      <c r="AL188" cm="1">
        <f t="array" ref="AL188">IF(INDEX('Capacity Summary'!$H$139:$BG$238,COLUMN(AK40),ROW(AK40))="x",'Capacity Backing (Hide)2'!AL$145,0)</f>
        <v>0</v>
      </c>
      <c r="AM188" cm="1">
        <f t="array" ref="AM188">IF(INDEX('Capacity Summary'!$H$139:$BG$238,COLUMN(AL40),ROW(AL40))="x",'Capacity Backing (Hide)2'!AM$145,0)</f>
        <v>0</v>
      </c>
      <c r="AN188" cm="1">
        <f t="array" ref="AN188">IF(INDEX('Capacity Summary'!$H$139:$BG$238,COLUMN(AM40),ROW(AM40))="x",'Capacity Backing (Hide)2'!AN$145,0)</f>
        <v>0</v>
      </c>
      <c r="AO188" cm="1">
        <f t="array" ref="AO188">IF(INDEX('Capacity Summary'!$H$139:$BG$238,COLUMN(AN40),ROW(AN40))="x",'Capacity Backing (Hide)2'!AO$145,0)</f>
        <v>0</v>
      </c>
      <c r="AP188" cm="1">
        <f t="array" ref="AP188">IF(INDEX('Capacity Summary'!$H$139:$BG$238,COLUMN(AO40),ROW(AO40))="x",'Capacity Backing (Hide)2'!AP$145,0)</f>
        <v>0</v>
      </c>
      <c r="AQ188" cm="1">
        <f t="array" ref="AQ188">IF(INDEX('Capacity Summary'!$H$139:$BG$238,COLUMN(AP40),ROW(AP40))="x",'Capacity Backing (Hide)2'!AQ$145,0)</f>
        <v>0</v>
      </c>
      <c r="AR188" cm="1">
        <f t="array" ref="AR188">IF(INDEX('Capacity Summary'!$H$139:$BG$238,COLUMN(AQ40),ROW(AQ40))="x",'Capacity Backing (Hide)2'!AR$145,0)</f>
        <v>0</v>
      </c>
      <c r="AS188" cm="1">
        <f t="array" ref="AS188">IF(INDEX('Capacity Summary'!$H$139:$BG$238,COLUMN(AR40),ROW(AR40))="x",'Capacity Backing (Hide)2'!AS$145,0)</f>
        <v>0</v>
      </c>
      <c r="AT188" cm="1">
        <f t="array" ref="AT188">IF(INDEX('Capacity Summary'!$H$139:$BG$238,COLUMN(AS40),ROW(AS40))="x",'Capacity Backing (Hide)2'!AT$145,0)</f>
        <v>0</v>
      </c>
      <c r="AU188" cm="1">
        <f t="array" ref="AU188">IF(INDEX('Capacity Summary'!$H$139:$BG$238,COLUMN(AT40),ROW(AT40))="x",'Capacity Backing (Hide)2'!AU$145,0)</f>
        <v>0</v>
      </c>
      <c r="AV188" cm="1">
        <f t="array" ref="AV188">IF(INDEX('Capacity Summary'!$H$139:$BG$238,COLUMN(AU40),ROW(AU40))="x",'Capacity Backing (Hide)2'!AV$145,0)</f>
        <v>0</v>
      </c>
      <c r="AW188" cm="1">
        <f t="array" ref="AW188">IF(INDEX('Capacity Summary'!$H$139:$BG$238,COLUMN(AV40),ROW(AV40))="x",'Capacity Backing (Hide)2'!AW$145,0)</f>
        <v>0</v>
      </c>
      <c r="AX188" cm="1">
        <f t="array" ref="AX188">IF(INDEX('Capacity Summary'!$H$139:$BG$238,COLUMN(AW40),ROW(AW40))="x",'Capacity Backing (Hide)2'!AX$145,0)</f>
        <v>0</v>
      </c>
      <c r="AY188" cm="1">
        <f t="array" ref="AY188">IF(INDEX('Capacity Summary'!$H$139:$BG$238,COLUMN(AX40),ROW(AX40))="x",'Capacity Backing (Hide)2'!AY$145,0)</f>
        <v>0</v>
      </c>
      <c r="AZ188" cm="1">
        <f t="array" ref="AZ188">IF(INDEX('Capacity Summary'!$H$139:$BG$238,COLUMN(AY40),ROW(AY40))="x",'Capacity Backing (Hide)2'!AZ$145,0)</f>
        <v>0</v>
      </c>
      <c r="BA188" cm="1">
        <f t="array" ref="BA188">IF(INDEX('Capacity Summary'!$H$139:$BG$238,COLUMN(AZ40),ROW(AZ40))="x",'Capacity Backing (Hide)2'!BA$145,0)</f>
        <v>0</v>
      </c>
      <c r="BB188" cm="1">
        <f t="array" ref="BB188">IF(INDEX('Capacity Summary'!$H$139:$BG$238,COLUMN(BA40),ROW(BA40))="x",'Capacity Backing (Hide)2'!BB$145,0)</f>
        <v>0</v>
      </c>
      <c r="BC188" cm="1">
        <f t="array" ref="BC188">IF(INDEX('Capacity Summary'!$H$139:$BG$238,COLUMN(BB40),ROW(BB40))="x",'Capacity Backing (Hide)2'!BC$145,0)</f>
        <v>0</v>
      </c>
      <c r="BD188" cm="1">
        <f t="array" ref="BD188">IF(INDEX('Capacity Summary'!$H$139:$BG$238,COLUMN(BC40),ROW(BC40))="x",'Capacity Backing (Hide)2'!BD$145,0)</f>
        <v>0</v>
      </c>
      <c r="BE188" cm="1">
        <f t="array" ref="BE188">IF(INDEX('Capacity Summary'!$H$139:$BG$238,COLUMN(BD40),ROW(BD40))="x",'Capacity Backing (Hide)2'!BE$145,0)</f>
        <v>0</v>
      </c>
      <c r="BF188" cm="1">
        <f t="array" ref="BF188">IF(INDEX('Capacity Summary'!$H$139:$BG$238,COLUMN(BE40),ROW(BE40))="x",'Capacity Backing (Hide)2'!BF$145,0)</f>
        <v>0</v>
      </c>
      <c r="BG188" cm="1">
        <f t="array" ref="BG188">IF(INDEX('Capacity Summary'!$H$139:$BG$238,COLUMN(BF40),ROW(BF40))="x",'Capacity Backing (Hide)2'!BG$145,0)</f>
        <v>0</v>
      </c>
      <c r="BH188" cm="1">
        <f t="array" ref="BH188">IF(INDEX('Capacity Summary'!$H$139:$BG$238,COLUMN(BG40),ROW(BG40))="x",'Capacity Backing (Hide)2'!BH$145,0)</f>
        <v>0</v>
      </c>
      <c r="BI188" cm="1">
        <f t="array" ref="BI188">IF(INDEX('Capacity Summary'!$H$139:$BG$238,COLUMN(BH40),ROW(BH40))="x",'Capacity Backing (Hide)2'!BI$145,0)</f>
        <v>0</v>
      </c>
      <c r="BJ188" cm="1">
        <f t="array" ref="BJ188">IF(INDEX('Capacity Summary'!$H$139:$BG$238,COLUMN(BI40),ROW(BI40))="x",'Capacity Backing (Hide)2'!BJ$145,0)</f>
        <v>0</v>
      </c>
      <c r="BK188" cm="1">
        <f t="array" ref="BK188">IF(INDEX('Capacity Summary'!$H$139:$BG$238,COLUMN(BJ40),ROW(BJ40))="x",'Capacity Backing (Hide)2'!BK$145,0)</f>
        <v>0</v>
      </c>
      <c r="BL188" cm="1">
        <f t="array" ref="BL188">IF(INDEX('Capacity Summary'!$H$139:$BG$238,COLUMN(BK40),ROW(BK40))="x",'Capacity Backing (Hide)2'!BL$145,0)</f>
        <v>0</v>
      </c>
      <c r="BM188" cm="1">
        <f t="array" ref="BM188">IF(INDEX('Capacity Summary'!$H$139:$BG$238,COLUMN(BL40),ROW(BL40))="x",'Capacity Backing (Hide)2'!BM$145,0)</f>
        <v>0</v>
      </c>
      <c r="BN188" cm="1">
        <f t="array" ref="BN188">IF(INDEX('Capacity Summary'!$H$139:$BG$238,COLUMN(BM40),ROW(BM40))="x",'Capacity Backing (Hide)2'!BN$145,0)</f>
        <v>0</v>
      </c>
      <c r="BO188" cm="1">
        <f t="array" ref="BO188">IF(INDEX('Capacity Summary'!$H$139:$BG$238,COLUMN(BN40),ROW(BN40))="x",'Capacity Backing (Hide)2'!BO$145,0)</f>
        <v>0</v>
      </c>
      <c r="BP188" cm="1">
        <f t="array" ref="BP188">IF(INDEX('Capacity Summary'!$H$139:$BG$238,COLUMN(BO40),ROW(BO40))="x",'Capacity Backing (Hide)2'!BP$145,0)</f>
        <v>0</v>
      </c>
      <c r="BQ188" cm="1">
        <f t="array" ref="BQ188">IF(INDEX('Capacity Summary'!$H$139:$BG$238,COLUMN(BP40),ROW(BP40))="x",'Capacity Backing (Hide)2'!BQ$145,0)</f>
        <v>0</v>
      </c>
      <c r="BR188" cm="1">
        <f t="array" ref="BR188">IF(INDEX('Capacity Summary'!$H$139:$BG$238,COLUMN(BQ40),ROW(BQ40))="x",'Capacity Backing (Hide)2'!BR$145,0)</f>
        <v>0</v>
      </c>
      <c r="BS188" cm="1">
        <f t="array" ref="BS188">IF(INDEX('Capacity Summary'!$H$139:$BG$238,COLUMN(BR40),ROW(BR40))="x",'Capacity Backing (Hide)2'!BS$145,0)</f>
        <v>0</v>
      </c>
      <c r="BT188" cm="1">
        <f t="array" ref="BT188">IF(INDEX('Capacity Summary'!$H$139:$BG$238,COLUMN(BS40),ROW(BS40))="x",'Capacity Backing (Hide)2'!BT$145,0)</f>
        <v>0</v>
      </c>
      <c r="BU188" cm="1">
        <f t="array" ref="BU188">IF(INDEX('Capacity Summary'!$H$139:$BG$238,COLUMN(BT40),ROW(BT40))="x",'Capacity Backing (Hide)2'!BU$145,0)</f>
        <v>0</v>
      </c>
      <c r="BV188" cm="1">
        <f t="array" ref="BV188">IF(INDEX('Capacity Summary'!$H$139:$BG$238,COLUMN(BU40),ROW(BU40))="x",'Capacity Backing (Hide)2'!BV$145,0)</f>
        <v>0</v>
      </c>
      <c r="BW188" cm="1">
        <f t="array" ref="BW188">IF(INDEX('Capacity Summary'!$H$139:$BG$238,COLUMN(BV40),ROW(BV40))="x",'Capacity Backing (Hide)2'!BW$145,0)</f>
        <v>0</v>
      </c>
      <c r="BX188" cm="1">
        <f t="array" ref="BX188">IF(INDEX('Capacity Summary'!$H$139:$BG$238,COLUMN(BW40),ROW(BW40))="x",'Capacity Backing (Hide)2'!BX$145,0)</f>
        <v>0</v>
      </c>
      <c r="BY188" cm="1">
        <f t="array" ref="BY188">IF(INDEX('Capacity Summary'!$H$139:$BG$238,COLUMN(BX40),ROW(BX40))="x",'Capacity Backing (Hide)2'!BY$145,0)</f>
        <v>0</v>
      </c>
      <c r="BZ188" cm="1">
        <f t="array" ref="BZ188">IF(INDEX('Capacity Summary'!$H$139:$BG$238,COLUMN(BY40),ROW(BY40))="x",'Capacity Backing (Hide)2'!BZ$145,0)</f>
        <v>0</v>
      </c>
      <c r="CA188" cm="1">
        <f t="array" ref="CA188">IF(INDEX('Capacity Summary'!$H$139:$BG$238,COLUMN(BZ40),ROW(BZ40))="x",'Capacity Backing (Hide)2'!CA$145,0)</f>
        <v>0</v>
      </c>
      <c r="CB188" cm="1">
        <f t="array" ref="CB188">IF(INDEX('Capacity Summary'!$H$139:$BG$238,COLUMN(CA40),ROW(CA40))="x",'Capacity Backing (Hide)2'!CB$145,0)</f>
        <v>0</v>
      </c>
      <c r="CC188" cm="1">
        <f t="array" ref="CC188">IF(INDEX('Capacity Summary'!$H$139:$BG$238,COLUMN(CB40),ROW(CB40))="x",'Capacity Backing (Hide)2'!CC$145,0)</f>
        <v>0</v>
      </c>
      <c r="CD188" cm="1">
        <f t="array" ref="CD188">IF(INDEX('Capacity Summary'!$H$139:$BG$238,COLUMN(CC40),ROW(CC40))="x",'Capacity Backing (Hide)2'!CD$145,0)</f>
        <v>0</v>
      </c>
      <c r="CE188" cm="1">
        <f t="array" ref="CE188">IF(INDEX('Capacity Summary'!$H$139:$BG$238,COLUMN(CD40),ROW(CD40))="x",'Capacity Backing (Hide)2'!CE$145,0)</f>
        <v>0</v>
      </c>
      <c r="CF188" cm="1">
        <f t="array" ref="CF188">IF(INDEX('Capacity Summary'!$H$139:$BG$238,COLUMN(CE40),ROW(CE40))="x",'Capacity Backing (Hide)2'!CF$145,0)</f>
        <v>0</v>
      </c>
      <c r="CG188" cm="1">
        <f t="array" ref="CG188">IF(INDEX('Capacity Summary'!$H$139:$BG$238,COLUMN(CF40),ROW(CF40))="x",'Capacity Backing (Hide)2'!CG$145,0)</f>
        <v>0</v>
      </c>
      <c r="CH188" cm="1">
        <f t="array" ref="CH188">IF(INDEX('Capacity Summary'!$H$139:$BG$238,COLUMN(CG40),ROW(CG40))="x",'Capacity Backing (Hide)2'!CH$145,0)</f>
        <v>0</v>
      </c>
      <c r="CI188" cm="1">
        <f t="array" ref="CI188">IF(INDEX('Capacity Summary'!$H$139:$BG$238,COLUMN(CH40),ROW(CH40))="x",'Capacity Backing (Hide)2'!CI$145,0)</f>
        <v>0</v>
      </c>
      <c r="CJ188" cm="1">
        <f t="array" ref="CJ188">IF(INDEX('Capacity Summary'!$H$139:$BG$238,COLUMN(CI40),ROW(CI40))="x",'Capacity Backing (Hide)2'!CJ$145,0)</f>
        <v>0</v>
      </c>
      <c r="CK188" cm="1">
        <f t="array" ref="CK188">IF(INDEX('Capacity Summary'!$H$139:$BG$238,COLUMN(CJ40),ROW(CJ40))="x",'Capacity Backing (Hide)2'!CK$145,0)</f>
        <v>0</v>
      </c>
      <c r="CL188" cm="1">
        <f t="array" ref="CL188">IF(INDEX('Capacity Summary'!$H$139:$BG$238,COLUMN(CK40),ROW(CK40))="x",'Capacity Backing (Hide)2'!CL$145,0)</f>
        <v>0</v>
      </c>
      <c r="CM188" cm="1">
        <f t="array" ref="CM188">IF(INDEX('Capacity Summary'!$H$139:$BG$238,COLUMN(CL40),ROW(CL40))="x",'Capacity Backing (Hide)2'!CM$145,0)</f>
        <v>0</v>
      </c>
      <c r="CN188" cm="1">
        <f t="array" ref="CN188">IF(INDEX('Capacity Summary'!$H$139:$BG$238,COLUMN(CM40),ROW(CM40))="x",'Capacity Backing (Hide)2'!CN$145,0)</f>
        <v>0</v>
      </c>
      <c r="CO188" cm="1">
        <f t="array" ref="CO188">IF(INDEX('Capacity Summary'!$H$139:$BG$238,COLUMN(CN40),ROW(CN40))="x",'Capacity Backing (Hide)2'!CO$145,0)</f>
        <v>0</v>
      </c>
      <c r="CP188" cm="1">
        <f t="array" ref="CP188">IF(INDEX('Capacity Summary'!$H$139:$BG$238,COLUMN(CO40),ROW(CO40))="x",'Capacity Backing (Hide)2'!CP$145,0)</f>
        <v>0</v>
      </c>
      <c r="CQ188" cm="1">
        <f t="array" ref="CQ188">IF(INDEX('Capacity Summary'!$H$139:$BG$238,COLUMN(CP40),ROW(CP40))="x",'Capacity Backing (Hide)2'!CQ$145,0)</f>
        <v>0</v>
      </c>
      <c r="CR188" cm="1">
        <f t="array" ref="CR188">IF(INDEX('Capacity Summary'!$H$139:$BG$238,COLUMN(CQ40),ROW(CQ40))="x",'Capacity Backing (Hide)2'!CR$145,0)</f>
        <v>0</v>
      </c>
      <c r="CS188" cm="1">
        <f t="array" ref="CS188">IF(INDEX('Capacity Summary'!$H$139:$BG$238,COLUMN(CR40),ROW(CR40))="x",'Capacity Backing (Hide)2'!CS$145,0)</f>
        <v>0</v>
      </c>
      <c r="CT188" cm="1">
        <f t="array" ref="CT188">IF(INDEX('Capacity Summary'!$H$139:$BG$238,COLUMN(CS40),ROW(CS40))="x",'Capacity Backing (Hide)2'!CT$145,0)</f>
        <v>0</v>
      </c>
      <c r="CU188" cm="1">
        <f t="array" ref="CU188">IF(INDEX('Capacity Summary'!$H$139:$BG$238,COLUMN(CT40),ROW(CT40))="x",'Capacity Backing (Hide)2'!CU$145,0)</f>
        <v>0</v>
      </c>
      <c r="CV188" cm="1">
        <f t="array" ref="CV188">IF(INDEX('Capacity Summary'!$H$139:$BG$238,COLUMN(CU40),ROW(CU40))="x",'Capacity Backing (Hide)2'!CV$145,0)</f>
        <v>0</v>
      </c>
      <c r="CW188" cm="1">
        <f t="array" ref="CW188">IF(INDEX('Capacity Summary'!$H$139:$BG$238,COLUMN(CV40),ROW(CV40))="x",'Capacity Backing (Hide)2'!CW$145,0)</f>
        <v>0</v>
      </c>
    </row>
    <row r="189" spans="1:101" x14ac:dyDescent="0.25">
      <c r="A189" s="2">
        <f ca="1">'Required Capacity (Hide)'!E45</f>
        <v>44508</v>
      </c>
      <c r="B189" cm="1">
        <f t="array" ref="B189">IF(INDEX('Capacity Summary'!$H$139:$BG$238,COLUMN(A41),ROW(A41))="x",'Capacity Backing (Hide)2'!B$145,0)</f>
        <v>0</v>
      </c>
      <c r="C189" cm="1">
        <f t="array" ref="C189">IF(INDEX('Capacity Summary'!$H$139:$BG$238,COLUMN(B41),ROW(B41))="x",'Capacity Backing (Hide)2'!C$145,0)</f>
        <v>0</v>
      </c>
      <c r="D189" cm="1">
        <f t="array" ref="D189">IF(INDEX('Capacity Summary'!$H$139:$BG$238,COLUMN(C41),ROW(C41))="x",'Capacity Backing (Hide)2'!D$145,0)</f>
        <v>0</v>
      </c>
      <c r="E189" cm="1">
        <f t="array" ref="E189">IF(INDEX('Capacity Summary'!$H$139:$BG$238,COLUMN(D41),ROW(D41))="x",'Capacity Backing (Hide)2'!E$145,0)</f>
        <v>0</v>
      </c>
      <c r="F189" cm="1">
        <f t="array" ref="F189">IF(INDEX('Capacity Summary'!$H$139:$BG$238,COLUMN(E41),ROW(E41))="x",'Capacity Backing (Hide)2'!F$145,0)</f>
        <v>0</v>
      </c>
      <c r="G189" cm="1">
        <f t="array" ref="G189">IF(INDEX('Capacity Summary'!$H$139:$BG$238,COLUMN(F41),ROW(F41))="x",'Capacity Backing (Hide)2'!G$145,0)</f>
        <v>0</v>
      </c>
      <c r="H189" cm="1">
        <f t="array" ref="H189">IF(INDEX('Capacity Summary'!$H$139:$BG$238,COLUMN(G41),ROW(G41))="x",'Capacity Backing (Hide)2'!H$145,0)</f>
        <v>0</v>
      </c>
      <c r="I189" cm="1">
        <f t="array" ref="I189">IF(INDEX('Capacity Summary'!$H$139:$BG$238,COLUMN(H41),ROW(H41))="x",'Capacity Backing (Hide)2'!I$145,0)</f>
        <v>0</v>
      </c>
      <c r="J189" cm="1">
        <f t="array" ref="J189">IF(INDEX('Capacity Summary'!$H$139:$BG$238,COLUMN(I41),ROW(I41))="x",'Capacity Backing (Hide)2'!J$145,0)</f>
        <v>0</v>
      </c>
      <c r="K189" cm="1">
        <f t="array" ref="K189">IF(INDEX('Capacity Summary'!$H$139:$BG$238,COLUMN(J41),ROW(J41))="x",'Capacity Backing (Hide)2'!K$145,0)</f>
        <v>0</v>
      </c>
      <c r="L189" cm="1">
        <f t="array" ref="L189">IF(INDEX('Capacity Summary'!$H$139:$BG$238,COLUMN(K41),ROW(K41))="x",'Capacity Backing (Hide)2'!L$145,0)</f>
        <v>0</v>
      </c>
      <c r="M189" cm="1">
        <f t="array" ref="M189">IF(INDEX('Capacity Summary'!$H$139:$BG$238,COLUMN(L41),ROW(L41))="x",'Capacity Backing (Hide)2'!M$145,0)</f>
        <v>0</v>
      </c>
      <c r="N189" cm="1">
        <f t="array" ref="N189">IF(INDEX('Capacity Summary'!$H$139:$BG$238,COLUMN(M41),ROW(M41))="x",'Capacity Backing (Hide)2'!N$145,0)</f>
        <v>0</v>
      </c>
      <c r="O189" cm="1">
        <f t="array" ref="O189">IF(INDEX('Capacity Summary'!$H$139:$BG$238,COLUMN(N41),ROW(N41))="x",'Capacity Backing (Hide)2'!O$145,0)</f>
        <v>0</v>
      </c>
      <c r="P189" cm="1">
        <f t="array" ref="P189">IF(INDEX('Capacity Summary'!$H$139:$BG$238,COLUMN(O41),ROW(O41))="x",'Capacity Backing (Hide)2'!P$145,0)</f>
        <v>0</v>
      </c>
      <c r="Q189" cm="1">
        <f t="array" ref="Q189">IF(INDEX('Capacity Summary'!$H$139:$BG$238,COLUMN(P41),ROW(P41))="x",'Capacity Backing (Hide)2'!Q$145,0)</f>
        <v>0</v>
      </c>
      <c r="R189" cm="1">
        <f t="array" ref="R189">IF(INDEX('Capacity Summary'!$H$139:$BG$238,COLUMN(Q41),ROW(Q41))="x",'Capacity Backing (Hide)2'!R$145,0)</f>
        <v>0</v>
      </c>
      <c r="S189" cm="1">
        <f t="array" ref="S189">IF(INDEX('Capacity Summary'!$H$139:$BG$238,COLUMN(R41),ROW(R41))="x",'Capacity Backing (Hide)2'!S$145,0)</f>
        <v>0</v>
      </c>
      <c r="T189" cm="1">
        <f t="array" ref="T189">IF(INDEX('Capacity Summary'!$H$139:$BG$238,COLUMN(S41),ROW(S41))="x",'Capacity Backing (Hide)2'!T$145,0)</f>
        <v>0</v>
      </c>
      <c r="U189" cm="1">
        <f t="array" ref="U189">IF(INDEX('Capacity Summary'!$H$139:$BG$238,COLUMN(T41),ROW(T41))="x",'Capacity Backing (Hide)2'!U$145,0)</f>
        <v>0</v>
      </c>
      <c r="V189" cm="1">
        <f t="array" ref="V189">IF(INDEX('Capacity Summary'!$H$139:$BG$238,COLUMN(U41),ROW(U41))="x",'Capacity Backing (Hide)2'!V$145,0)</f>
        <v>0</v>
      </c>
      <c r="W189" cm="1">
        <f t="array" ref="W189">IF(INDEX('Capacity Summary'!$H$139:$BG$238,COLUMN(V41),ROW(V41))="x",'Capacity Backing (Hide)2'!W$145,0)</f>
        <v>0</v>
      </c>
      <c r="X189" cm="1">
        <f t="array" ref="X189">IF(INDEX('Capacity Summary'!$H$139:$BG$238,COLUMN(W41),ROW(W41))="x",'Capacity Backing (Hide)2'!X$145,0)</f>
        <v>0</v>
      </c>
      <c r="Y189" cm="1">
        <f t="array" ref="Y189">IF(INDEX('Capacity Summary'!$H$139:$BG$238,COLUMN(X41),ROW(X41))="x",'Capacity Backing (Hide)2'!Y$145,0)</f>
        <v>0</v>
      </c>
      <c r="Z189" cm="1">
        <f t="array" ref="Z189">IF(INDEX('Capacity Summary'!$H$139:$BG$238,COLUMN(Y41),ROW(Y41))="x",'Capacity Backing (Hide)2'!Z$145,0)</f>
        <v>0</v>
      </c>
      <c r="AA189" cm="1">
        <f t="array" ref="AA189">IF(INDEX('Capacity Summary'!$H$139:$BG$238,COLUMN(Z41),ROW(Z41))="x",'Capacity Backing (Hide)2'!AA$145,0)</f>
        <v>0</v>
      </c>
      <c r="AB189" cm="1">
        <f t="array" ref="AB189">IF(INDEX('Capacity Summary'!$H$139:$BG$238,COLUMN(AA41),ROW(AA41))="x",'Capacity Backing (Hide)2'!AB$145,0)</f>
        <v>0</v>
      </c>
      <c r="AC189" cm="1">
        <f t="array" ref="AC189">IF(INDEX('Capacity Summary'!$H$139:$BG$238,COLUMN(AB41),ROW(AB41))="x",'Capacity Backing (Hide)2'!AC$145,0)</f>
        <v>0</v>
      </c>
      <c r="AD189" cm="1">
        <f t="array" ref="AD189">IF(INDEX('Capacity Summary'!$H$139:$BG$238,COLUMN(AC41),ROW(AC41))="x",'Capacity Backing (Hide)2'!AD$145,0)</f>
        <v>0</v>
      </c>
      <c r="AE189" cm="1">
        <f t="array" ref="AE189">IF(INDEX('Capacity Summary'!$H$139:$BG$238,COLUMN(AD41),ROW(AD41))="x",'Capacity Backing (Hide)2'!AE$145,0)</f>
        <v>0</v>
      </c>
      <c r="AF189" cm="1">
        <f t="array" ref="AF189">IF(INDEX('Capacity Summary'!$H$139:$BG$238,COLUMN(AE41),ROW(AE41))="x",'Capacity Backing (Hide)2'!AF$145,0)</f>
        <v>0</v>
      </c>
      <c r="AG189" cm="1">
        <f t="array" ref="AG189">IF(INDEX('Capacity Summary'!$H$139:$BG$238,COLUMN(AF41),ROW(AF41))="x",'Capacity Backing (Hide)2'!AG$145,0)</f>
        <v>0</v>
      </c>
      <c r="AH189" cm="1">
        <f t="array" ref="AH189">IF(INDEX('Capacity Summary'!$H$139:$BG$238,COLUMN(AG41),ROW(AG41))="x",'Capacity Backing (Hide)2'!AH$145,0)</f>
        <v>0</v>
      </c>
      <c r="AI189" cm="1">
        <f t="array" ref="AI189">IF(INDEX('Capacity Summary'!$H$139:$BG$238,COLUMN(AH41),ROW(AH41))="x",'Capacity Backing (Hide)2'!AI$145,0)</f>
        <v>0</v>
      </c>
      <c r="AJ189" cm="1">
        <f t="array" ref="AJ189">IF(INDEX('Capacity Summary'!$H$139:$BG$238,COLUMN(AI41),ROW(AI41))="x",'Capacity Backing (Hide)2'!AJ$145,0)</f>
        <v>0</v>
      </c>
      <c r="AK189" cm="1">
        <f t="array" ref="AK189">IF(INDEX('Capacity Summary'!$H$139:$BG$238,COLUMN(AJ41),ROW(AJ41))="x",'Capacity Backing (Hide)2'!AK$145,0)</f>
        <v>0</v>
      </c>
      <c r="AL189" cm="1">
        <f t="array" ref="AL189">IF(INDEX('Capacity Summary'!$H$139:$BG$238,COLUMN(AK41),ROW(AK41))="x",'Capacity Backing (Hide)2'!AL$145,0)</f>
        <v>0</v>
      </c>
      <c r="AM189" cm="1">
        <f t="array" ref="AM189">IF(INDEX('Capacity Summary'!$H$139:$BG$238,COLUMN(AL41),ROW(AL41))="x",'Capacity Backing (Hide)2'!AM$145,0)</f>
        <v>0</v>
      </c>
      <c r="AN189" cm="1">
        <f t="array" ref="AN189">IF(INDEX('Capacity Summary'!$H$139:$BG$238,COLUMN(AM41),ROW(AM41))="x",'Capacity Backing (Hide)2'!AN$145,0)</f>
        <v>0</v>
      </c>
      <c r="AO189" cm="1">
        <f t="array" ref="AO189">IF(INDEX('Capacity Summary'!$H$139:$BG$238,COLUMN(AN41),ROW(AN41))="x",'Capacity Backing (Hide)2'!AO$145,0)</f>
        <v>0</v>
      </c>
      <c r="AP189" cm="1">
        <f t="array" ref="AP189">IF(INDEX('Capacity Summary'!$H$139:$BG$238,COLUMN(AO41),ROW(AO41))="x",'Capacity Backing (Hide)2'!AP$145,0)</f>
        <v>0</v>
      </c>
      <c r="AQ189" cm="1">
        <f t="array" ref="AQ189">IF(INDEX('Capacity Summary'!$H$139:$BG$238,COLUMN(AP41),ROW(AP41))="x",'Capacity Backing (Hide)2'!AQ$145,0)</f>
        <v>0</v>
      </c>
      <c r="AR189" cm="1">
        <f t="array" ref="AR189">IF(INDEX('Capacity Summary'!$H$139:$BG$238,COLUMN(AQ41),ROW(AQ41))="x",'Capacity Backing (Hide)2'!AR$145,0)</f>
        <v>0</v>
      </c>
      <c r="AS189" cm="1">
        <f t="array" ref="AS189">IF(INDEX('Capacity Summary'!$H$139:$BG$238,COLUMN(AR41),ROW(AR41))="x",'Capacity Backing (Hide)2'!AS$145,0)</f>
        <v>0</v>
      </c>
      <c r="AT189" cm="1">
        <f t="array" ref="AT189">IF(INDEX('Capacity Summary'!$H$139:$BG$238,COLUMN(AS41),ROW(AS41))="x",'Capacity Backing (Hide)2'!AT$145,0)</f>
        <v>0</v>
      </c>
      <c r="AU189" cm="1">
        <f t="array" ref="AU189">IF(INDEX('Capacity Summary'!$H$139:$BG$238,COLUMN(AT41),ROW(AT41))="x",'Capacity Backing (Hide)2'!AU$145,0)</f>
        <v>0</v>
      </c>
      <c r="AV189" cm="1">
        <f t="array" ref="AV189">IF(INDEX('Capacity Summary'!$H$139:$BG$238,COLUMN(AU41),ROW(AU41))="x",'Capacity Backing (Hide)2'!AV$145,0)</f>
        <v>0</v>
      </c>
      <c r="AW189" cm="1">
        <f t="array" ref="AW189">IF(INDEX('Capacity Summary'!$H$139:$BG$238,COLUMN(AV41),ROW(AV41))="x",'Capacity Backing (Hide)2'!AW$145,0)</f>
        <v>0</v>
      </c>
      <c r="AX189" cm="1">
        <f t="array" ref="AX189">IF(INDEX('Capacity Summary'!$H$139:$BG$238,COLUMN(AW41),ROW(AW41))="x",'Capacity Backing (Hide)2'!AX$145,0)</f>
        <v>0</v>
      </c>
      <c r="AY189" cm="1">
        <f t="array" ref="AY189">IF(INDEX('Capacity Summary'!$H$139:$BG$238,COLUMN(AX41),ROW(AX41))="x",'Capacity Backing (Hide)2'!AY$145,0)</f>
        <v>0</v>
      </c>
      <c r="AZ189" cm="1">
        <f t="array" ref="AZ189">IF(INDEX('Capacity Summary'!$H$139:$BG$238,COLUMN(AY41),ROW(AY41))="x",'Capacity Backing (Hide)2'!AZ$145,0)</f>
        <v>0</v>
      </c>
      <c r="BA189" cm="1">
        <f t="array" ref="BA189">IF(INDEX('Capacity Summary'!$H$139:$BG$238,COLUMN(AZ41),ROW(AZ41))="x",'Capacity Backing (Hide)2'!BA$145,0)</f>
        <v>0</v>
      </c>
      <c r="BB189" cm="1">
        <f t="array" ref="BB189">IF(INDEX('Capacity Summary'!$H$139:$BG$238,COLUMN(BA41),ROW(BA41))="x",'Capacity Backing (Hide)2'!BB$145,0)</f>
        <v>0</v>
      </c>
      <c r="BC189" cm="1">
        <f t="array" ref="BC189">IF(INDEX('Capacity Summary'!$H$139:$BG$238,COLUMN(BB41),ROW(BB41))="x",'Capacity Backing (Hide)2'!BC$145,0)</f>
        <v>0</v>
      </c>
      <c r="BD189" cm="1">
        <f t="array" ref="BD189">IF(INDEX('Capacity Summary'!$H$139:$BG$238,COLUMN(BC41),ROW(BC41))="x",'Capacity Backing (Hide)2'!BD$145,0)</f>
        <v>0</v>
      </c>
      <c r="BE189" cm="1">
        <f t="array" ref="BE189">IF(INDEX('Capacity Summary'!$H$139:$BG$238,COLUMN(BD41),ROW(BD41))="x",'Capacity Backing (Hide)2'!BE$145,0)</f>
        <v>0</v>
      </c>
      <c r="BF189" cm="1">
        <f t="array" ref="BF189">IF(INDEX('Capacity Summary'!$H$139:$BG$238,COLUMN(BE41),ROW(BE41))="x",'Capacity Backing (Hide)2'!BF$145,0)</f>
        <v>0</v>
      </c>
      <c r="BG189" cm="1">
        <f t="array" ref="BG189">IF(INDEX('Capacity Summary'!$H$139:$BG$238,COLUMN(BF41),ROW(BF41))="x",'Capacity Backing (Hide)2'!BG$145,0)</f>
        <v>0</v>
      </c>
      <c r="BH189" cm="1">
        <f t="array" ref="BH189">IF(INDEX('Capacity Summary'!$H$139:$BG$238,COLUMN(BG41),ROW(BG41))="x",'Capacity Backing (Hide)2'!BH$145,0)</f>
        <v>0</v>
      </c>
      <c r="BI189" cm="1">
        <f t="array" ref="BI189">IF(INDEX('Capacity Summary'!$H$139:$BG$238,COLUMN(BH41),ROW(BH41))="x",'Capacity Backing (Hide)2'!BI$145,0)</f>
        <v>0</v>
      </c>
      <c r="BJ189" cm="1">
        <f t="array" ref="BJ189">IF(INDEX('Capacity Summary'!$H$139:$BG$238,COLUMN(BI41),ROW(BI41))="x",'Capacity Backing (Hide)2'!BJ$145,0)</f>
        <v>0</v>
      </c>
      <c r="BK189" cm="1">
        <f t="array" ref="BK189">IF(INDEX('Capacity Summary'!$H$139:$BG$238,COLUMN(BJ41),ROW(BJ41))="x",'Capacity Backing (Hide)2'!BK$145,0)</f>
        <v>0</v>
      </c>
      <c r="BL189" cm="1">
        <f t="array" ref="BL189">IF(INDEX('Capacity Summary'!$H$139:$BG$238,COLUMN(BK41),ROW(BK41))="x",'Capacity Backing (Hide)2'!BL$145,0)</f>
        <v>0</v>
      </c>
      <c r="BM189" cm="1">
        <f t="array" ref="BM189">IF(INDEX('Capacity Summary'!$H$139:$BG$238,COLUMN(BL41),ROW(BL41))="x",'Capacity Backing (Hide)2'!BM$145,0)</f>
        <v>0</v>
      </c>
      <c r="BN189" cm="1">
        <f t="array" ref="BN189">IF(INDEX('Capacity Summary'!$H$139:$BG$238,COLUMN(BM41),ROW(BM41))="x",'Capacity Backing (Hide)2'!BN$145,0)</f>
        <v>0</v>
      </c>
      <c r="BO189" cm="1">
        <f t="array" ref="BO189">IF(INDEX('Capacity Summary'!$H$139:$BG$238,COLUMN(BN41),ROW(BN41))="x",'Capacity Backing (Hide)2'!BO$145,0)</f>
        <v>0</v>
      </c>
      <c r="BP189" cm="1">
        <f t="array" ref="BP189">IF(INDEX('Capacity Summary'!$H$139:$BG$238,COLUMN(BO41),ROW(BO41))="x",'Capacity Backing (Hide)2'!BP$145,0)</f>
        <v>0</v>
      </c>
      <c r="BQ189" cm="1">
        <f t="array" ref="BQ189">IF(INDEX('Capacity Summary'!$H$139:$BG$238,COLUMN(BP41),ROW(BP41))="x",'Capacity Backing (Hide)2'!BQ$145,0)</f>
        <v>0</v>
      </c>
      <c r="BR189" cm="1">
        <f t="array" ref="BR189">IF(INDEX('Capacity Summary'!$H$139:$BG$238,COLUMN(BQ41),ROW(BQ41))="x",'Capacity Backing (Hide)2'!BR$145,0)</f>
        <v>0</v>
      </c>
      <c r="BS189" cm="1">
        <f t="array" ref="BS189">IF(INDEX('Capacity Summary'!$H$139:$BG$238,COLUMN(BR41),ROW(BR41))="x",'Capacity Backing (Hide)2'!BS$145,0)</f>
        <v>0</v>
      </c>
      <c r="BT189" cm="1">
        <f t="array" ref="BT189">IF(INDEX('Capacity Summary'!$H$139:$BG$238,COLUMN(BS41),ROW(BS41))="x",'Capacity Backing (Hide)2'!BT$145,0)</f>
        <v>0</v>
      </c>
      <c r="BU189" cm="1">
        <f t="array" ref="BU189">IF(INDEX('Capacity Summary'!$H$139:$BG$238,COLUMN(BT41),ROW(BT41))="x",'Capacity Backing (Hide)2'!BU$145,0)</f>
        <v>0</v>
      </c>
      <c r="BV189" cm="1">
        <f t="array" ref="BV189">IF(INDEX('Capacity Summary'!$H$139:$BG$238,COLUMN(BU41),ROW(BU41))="x",'Capacity Backing (Hide)2'!BV$145,0)</f>
        <v>0</v>
      </c>
      <c r="BW189" cm="1">
        <f t="array" ref="BW189">IF(INDEX('Capacity Summary'!$H$139:$BG$238,COLUMN(BV41),ROW(BV41))="x",'Capacity Backing (Hide)2'!BW$145,0)</f>
        <v>0</v>
      </c>
      <c r="BX189" cm="1">
        <f t="array" ref="BX189">IF(INDEX('Capacity Summary'!$H$139:$BG$238,COLUMN(BW41),ROW(BW41))="x",'Capacity Backing (Hide)2'!BX$145,0)</f>
        <v>0</v>
      </c>
      <c r="BY189" cm="1">
        <f t="array" ref="BY189">IF(INDEX('Capacity Summary'!$H$139:$BG$238,COLUMN(BX41),ROW(BX41))="x",'Capacity Backing (Hide)2'!BY$145,0)</f>
        <v>0</v>
      </c>
      <c r="BZ189" cm="1">
        <f t="array" ref="BZ189">IF(INDEX('Capacity Summary'!$H$139:$BG$238,COLUMN(BY41),ROW(BY41))="x",'Capacity Backing (Hide)2'!BZ$145,0)</f>
        <v>0</v>
      </c>
      <c r="CA189" cm="1">
        <f t="array" ref="CA189">IF(INDEX('Capacity Summary'!$H$139:$BG$238,COLUMN(BZ41),ROW(BZ41))="x",'Capacity Backing (Hide)2'!CA$145,0)</f>
        <v>0</v>
      </c>
      <c r="CB189" cm="1">
        <f t="array" ref="CB189">IF(INDEX('Capacity Summary'!$H$139:$BG$238,COLUMN(CA41),ROW(CA41))="x",'Capacity Backing (Hide)2'!CB$145,0)</f>
        <v>0</v>
      </c>
      <c r="CC189" cm="1">
        <f t="array" ref="CC189">IF(INDEX('Capacity Summary'!$H$139:$BG$238,COLUMN(CB41),ROW(CB41))="x",'Capacity Backing (Hide)2'!CC$145,0)</f>
        <v>0</v>
      </c>
      <c r="CD189" cm="1">
        <f t="array" ref="CD189">IF(INDEX('Capacity Summary'!$H$139:$BG$238,COLUMN(CC41),ROW(CC41))="x",'Capacity Backing (Hide)2'!CD$145,0)</f>
        <v>0</v>
      </c>
      <c r="CE189" cm="1">
        <f t="array" ref="CE189">IF(INDEX('Capacity Summary'!$H$139:$BG$238,COLUMN(CD41),ROW(CD41))="x",'Capacity Backing (Hide)2'!CE$145,0)</f>
        <v>0</v>
      </c>
      <c r="CF189" cm="1">
        <f t="array" ref="CF189">IF(INDEX('Capacity Summary'!$H$139:$BG$238,COLUMN(CE41),ROW(CE41))="x",'Capacity Backing (Hide)2'!CF$145,0)</f>
        <v>0</v>
      </c>
      <c r="CG189" cm="1">
        <f t="array" ref="CG189">IF(INDEX('Capacity Summary'!$H$139:$BG$238,COLUMN(CF41),ROW(CF41))="x",'Capacity Backing (Hide)2'!CG$145,0)</f>
        <v>0</v>
      </c>
      <c r="CH189" cm="1">
        <f t="array" ref="CH189">IF(INDEX('Capacity Summary'!$H$139:$BG$238,COLUMN(CG41),ROW(CG41))="x",'Capacity Backing (Hide)2'!CH$145,0)</f>
        <v>0</v>
      </c>
      <c r="CI189" cm="1">
        <f t="array" ref="CI189">IF(INDEX('Capacity Summary'!$H$139:$BG$238,COLUMN(CH41),ROW(CH41))="x",'Capacity Backing (Hide)2'!CI$145,0)</f>
        <v>0</v>
      </c>
      <c r="CJ189" cm="1">
        <f t="array" ref="CJ189">IF(INDEX('Capacity Summary'!$H$139:$BG$238,COLUMN(CI41),ROW(CI41))="x",'Capacity Backing (Hide)2'!CJ$145,0)</f>
        <v>0</v>
      </c>
      <c r="CK189" cm="1">
        <f t="array" ref="CK189">IF(INDEX('Capacity Summary'!$H$139:$BG$238,COLUMN(CJ41),ROW(CJ41))="x",'Capacity Backing (Hide)2'!CK$145,0)</f>
        <v>0</v>
      </c>
      <c r="CL189" cm="1">
        <f t="array" ref="CL189">IF(INDEX('Capacity Summary'!$H$139:$BG$238,COLUMN(CK41),ROW(CK41))="x",'Capacity Backing (Hide)2'!CL$145,0)</f>
        <v>0</v>
      </c>
      <c r="CM189" cm="1">
        <f t="array" ref="CM189">IF(INDEX('Capacity Summary'!$H$139:$BG$238,COLUMN(CL41),ROW(CL41))="x",'Capacity Backing (Hide)2'!CM$145,0)</f>
        <v>0</v>
      </c>
      <c r="CN189" cm="1">
        <f t="array" ref="CN189">IF(INDEX('Capacity Summary'!$H$139:$BG$238,COLUMN(CM41),ROW(CM41))="x",'Capacity Backing (Hide)2'!CN$145,0)</f>
        <v>0</v>
      </c>
      <c r="CO189" cm="1">
        <f t="array" ref="CO189">IF(INDEX('Capacity Summary'!$H$139:$BG$238,COLUMN(CN41),ROW(CN41))="x",'Capacity Backing (Hide)2'!CO$145,0)</f>
        <v>0</v>
      </c>
      <c r="CP189" cm="1">
        <f t="array" ref="CP189">IF(INDEX('Capacity Summary'!$H$139:$BG$238,COLUMN(CO41),ROW(CO41))="x",'Capacity Backing (Hide)2'!CP$145,0)</f>
        <v>0</v>
      </c>
      <c r="CQ189" cm="1">
        <f t="array" ref="CQ189">IF(INDEX('Capacity Summary'!$H$139:$BG$238,COLUMN(CP41),ROW(CP41))="x",'Capacity Backing (Hide)2'!CQ$145,0)</f>
        <v>0</v>
      </c>
      <c r="CR189" cm="1">
        <f t="array" ref="CR189">IF(INDEX('Capacity Summary'!$H$139:$BG$238,COLUMN(CQ41),ROW(CQ41))="x",'Capacity Backing (Hide)2'!CR$145,0)</f>
        <v>0</v>
      </c>
      <c r="CS189" cm="1">
        <f t="array" ref="CS189">IF(INDEX('Capacity Summary'!$H$139:$BG$238,COLUMN(CR41),ROW(CR41))="x",'Capacity Backing (Hide)2'!CS$145,0)</f>
        <v>0</v>
      </c>
      <c r="CT189" cm="1">
        <f t="array" ref="CT189">IF(INDEX('Capacity Summary'!$H$139:$BG$238,COLUMN(CS41),ROW(CS41))="x",'Capacity Backing (Hide)2'!CT$145,0)</f>
        <v>0</v>
      </c>
      <c r="CU189" cm="1">
        <f t="array" ref="CU189">IF(INDEX('Capacity Summary'!$H$139:$BG$238,COLUMN(CT41),ROW(CT41))="x",'Capacity Backing (Hide)2'!CU$145,0)</f>
        <v>0</v>
      </c>
      <c r="CV189" cm="1">
        <f t="array" ref="CV189">IF(INDEX('Capacity Summary'!$H$139:$BG$238,COLUMN(CU41),ROW(CU41))="x",'Capacity Backing (Hide)2'!CV$145,0)</f>
        <v>0</v>
      </c>
      <c r="CW189" cm="1">
        <f t="array" ref="CW189">IF(INDEX('Capacity Summary'!$H$139:$BG$238,COLUMN(CV41),ROW(CV41))="x",'Capacity Backing (Hide)2'!CW$145,0)</f>
        <v>0</v>
      </c>
    </row>
    <row r="190" spans="1:101" x14ac:dyDescent="0.25">
      <c r="A190" s="2">
        <f ca="1">'Required Capacity (Hide)'!E46</f>
        <v>44515</v>
      </c>
      <c r="B190" cm="1">
        <f t="array" ref="B190">IF(INDEX('Capacity Summary'!$H$139:$BG$238,COLUMN(A42),ROW(A42))="x",'Capacity Backing (Hide)2'!B$145,0)</f>
        <v>0</v>
      </c>
      <c r="C190" cm="1">
        <f t="array" ref="C190">IF(INDEX('Capacity Summary'!$H$139:$BG$238,COLUMN(B42),ROW(B42))="x",'Capacity Backing (Hide)2'!C$145,0)</f>
        <v>0</v>
      </c>
      <c r="D190" cm="1">
        <f t="array" ref="D190">IF(INDEX('Capacity Summary'!$H$139:$BG$238,COLUMN(C42),ROW(C42))="x",'Capacity Backing (Hide)2'!D$145,0)</f>
        <v>0</v>
      </c>
      <c r="E190" cm="1">
        <f t="array" ref="E190">IF(INDEX('Capacity Summary'!$H$139:$BG$238,COLUMN(D42),ROW(D42))="x",'Capacity Backing (Hide)2'!E$145,0)</f>
        <v>0</v>
      </c>
      <c r="F190" cm="1">
        <f t="array" ref="F190">IF(INDEX('Capacity Summary'!$H$139:$BG$238,COLUMN(E42),ROW(E42))="x",'Capacity Backing (Hide)2'!F$145,0)</f>
        <v>0</v>
      </c>
      <c r="G190" cm="1">
        <f t="array" ref="G190">IF(INDEX('Capacity Summary'!$H$139:$BG$238,COLUMN(F42),ROW(F42))="x",'Capacity Backing (Hide)2'!G$145,0)</f>
        <v>0</v>
      </c>
      <c r="H190" cm="1">
        <f t="array" ref="H190">IF(INDEX('Capacity Summary'!$H$139:$BG$238,COLUMN(G42),ROW(G42))="x",'Capacity Backing (Hide)2'!H$145,0)</f>
        <v>0</v>
      </c>
      <c r="I190" cm="1">
        <f t="array" ref="I190">IF(INDEX('Capacity Summary'!$H$139:$BG$238,COLUMN(H42),ROW(H42))="x",'Capacity Backing (Hide)2'!I$145,0)</f>
        <v>0</v>
      </c>
      <c r="J190" cm="1">
        <f t="array" ref="J190">IF(INDEX('Capacity Summary'!$H$139:$BG$238,COLUMN(I42),ROW(I42))="x",'Capacity Backing (Hide)2'!J$145,0)</f>
        <v>0</v>
      </c>
      <c r="K190" cm="1">
        <f t="array" ref="K190">IF(INDEX('Capacity Summary'!$H$139:$BG$238,COLUMN(J42),ROW(J42))="x",'Capacity Backing (Hide)2'!K$145,0)</f>
        <v>0</v>
      </c>
      <c r="L190" cm="1">
        <f t="array" ref="L190">IF(INDEX('Capacity Summary'!$H$139:$BG$238,COLUMN(K42),ROW(K42))="x",'Capacity Backing (Hide)2'!L$145,0)</f>
        <v>0</v>
      </c>
      <c r="M190" cm="1">
        <f t="array" ref="M190">IF(INDEX('Capacity Summary'!$H$139:$BG$238,COLUMN(L42),ROW(L42))="x",'Capacity Backing (Hide)2'!M$145,0)</f>
        <v>0</v>
      </c>
      <c r="N190" cm="1">
        <f t="array" ref="N190">IF(INDEX('Capacity Summary'!$H$139:$BG$238,COLUMN(M42),ROW(M42))="x",'Capacity Backing (Hide)2'!N$145,0)</f>
        <v>0</v>
      </c>
      <c r="O190" cm="1">
        <f t="array" ref="O190">IF(INDEX('Capacity Summary'!$H$139:$BG$238,COLUMN(N42),ROW(N42))="x",'Capacity Backing (Hide)2'!O$145,0)</f>
        <v>0</v>
      </c>
      <c r="P190" cm="1">
        <f t="array" ref="P190">IF(INDEX('Capacity Summary'!$H$139:$BG$238,COLUMN(O42),ROW(O42))="x",'Capacity Backing (Hide)2'!P$145,0)</f>
        <v>0</v>
      </c>
      <c r="Q190" cm="1">
        <f t="array" ref="Q190">IF(INDEX('Capacity Summary'!$H$139:$BG$238,COLUMN(P42),ROW(P42))="x",'Capacity Backing (Hide)2'!Q$145,0)</f>
        <v>0</v>
      </c>
      <c r="R190" cm="1">
        <f t="array" ref="R190">IF(INDEX('Capacity Summary'!$H$139:$BG$238,COLUMN(Q42),ROW(Q42))="x",'Capacity Backing (Hide)2'!R$145,0)</f>
        <v>0</v>
      </c>
      <c r="S190" cm="1">
        <f t="array" ref="S190">IF(INDEX('Capacity Summary'!$H$139:$BG$238,COLUMN(R42),ROW(R42))="x",'Capacity Backing (Hide)2'!S$145,0)</f>
        <v>0</v>
      </c>
      <c r="T190" cm="1">
        <f t="array" ref="T190">IF(INDEX('Capacity Summary'!$H$139:$BG$238,COLUMN(S42),ROW(S42))="x",'Capacity Backing (Hide)2'!T$145,0)</f>
        <v>0</v>
      </c>
      <c r="U190" cm="1">
        <f t="array" ref="U190">IF(INDEX('Capacity Summary'!$H$139:$BG$238,COLUMN(T42),ROW(T42))="x",'Capacity Backing (Hide)2'!U$145,0)</f>
        <v>0</v>
      </c>
      <c r="V190" cm="1">
        <f t="array" ref="V190">IF(INDEX('Capacity Summary'!$H$139:$BG$238,COLUMN(U42),ROW(U42))="x",'Capacity Backing (Hide)2'!V$145,0)</f>
        <v>0</v>
      </c>
      <c r="W190" cm="1">
        <f t="array" ref="W190">IF(INDEX('Capacity Summary'!$H$139:$BG$238,COLUMN(V42),ROW(V42))="x",'Capacity Backing (Hide)2'!W$145,0)</f>
        <v>0</v>
      </c>
      <c r="X190" cm="1">
        <f t="array" ref="X190">IF(INDEX('Capacity Summary'!$H$139:$BG$238,COLUMN(W42),ROW(W42))="x",'Capacity Backing (Hide)2'!X$145,0)</f>
        <v>0</v>
      </c>
      <c r="Y190" cm="1">
        <f t="array" ref="Y190">IF(INDEX('Capacity Summary'!$H$139:$BG$238,COLUMN(X42),ROW(X42))="x",'Capacity Backing (Hide)2'!Y$145,0)</f>
        <v>0</v>
      </c>
      <c r="Z190" cm="1">
        <f t="array" ref="Z190">IF(INDEX('Capacity Summary'!$H$139:$BG$238,COLUMN(Y42),ROW(Y42))="x",'Capacity Backing (Hide)2'!Z$145,0)</f>
        <v>0</v>
      </c>
      <c r="AA190" cm="1">
        <f t="array" ref="AA190">IF(INDEX('Capacity Summary'!$H$139:$BG$238,COLUMN(Z42),ROW(Z42))="x",'Capacity Backing (Hide)2'!AA$145,0)</f>
        <v>0</v>
      </c>
      <c r="AB190" cm="1">
        <f t="array" ref="AB190">IF(INDEX('Capacity Summary'!$H$139:$BG$238,COLUMN(AA42),ROW(AA42))="x",'Capacity Backing (Hide)2'!AB$145,0)</f>
        <v>0</v>
      </c>
      <c r="AC190" cm="1">
        <f t="array" ref="AC190">IF(INDEX('Capacity Summary'!$H$139:$BG$238,COLUMN(AB42),ROW(AB42))="x",'Capacity Backing (Hide)2'!AC$145,0)</f>
        <v>0</v>
      </c>
      <c r="AD190" cm="1">
        <f t="array" ref="AD190">IF(INDEX('Capacity Summary'!$H$139:$BG$238,COLUMN(AC42),ROW(AC42))="x",'Capacity Backing (Hide)2'!AD$145,0)</f>
        <v>0</v>
      </c>
      <c r="AE190" cm="1">
        <f t="array" ref="AE190">IF(INDEX('Capacity Summary'!$H$139:$BG$238,COLUMN(AD42),ROW(AD42))="x",'Capacity Backing (Hide)2'!AE$145,0)</f>
        <v>0</v>
      </c>
      <c r="AF190" cm="1">
        <f t="array" ref="AF190">IF(INDEX('Capacity Summary'!$H$139:$BG$238,COLUMN(AE42),ROW(AE42))="x",'Capacity Backing (Hide)2'!AF$145,0)</f>
        <v>0</v>
      </c>
      <c r="AG190" cm="1">
        <f t="array" ref="AG190">IF(INDEX('Capacity Summary'!$H$139:$BG$238,COLUMN(AF42),ROW(AF42))="x",'Capacity Backing (Hide)2'!AG$145,0)</f>
        <v>0</v>
      </c>
      <c r="AH190" cm="1">
        <f t="array" ref="AH190">IF(INDEX('Capacity Summary'!$H$139:$BG$238,COLUMN(AG42),ROW(AG42))="x",'Capacity Backing (Hide)2'!AH$145,0)</f>
        <v>0</v>
      </c>
      <c r="AI190" cm="1">
        <f t="array" ref="AI190">IF(INDEX('Capacity Summary'!$H$139:$BG$238,COLUMN(AH42),ROW(AH42))="x",'Capacity Backing (Hide)2'!AI$145,0)</f>
        <v>0</v>
      </c>
      <c r="AJ190" cm="1">
        <f t="array" ref="AJ190">IF(INDEX('Capacity Summary'!$H$139:$BG$238,COLUMN(AI42),ROW(AI42))="x",'Capacity Backing (Hide)2'!AJ$145,0)</f>
        <v>0</v>
      </c>
      <c r="AK190" cm="1">
        <f t="array" ref="AK190">IF(INDEX('Capacity Summary'!$H$139:$BG$238,COLUMN(AJ42),ROW(AJ42))="x",'Capacity Backing (Hide)2'!AK$145,0)</f>
        <v>0</v>
      </c>
      <c r="AL190" cm="1">
        <f t="array" ref="AL190">IF(INDEX('Capacity Summary'!$H$139:$BG$238,COLUMN(AK42),ROW(AK42))="x",'Capacity Backing (Hide)2'!AL$145,0)</f>
        <v>0</v>
      </c>
      <c r="AM190" cm="1">
        <f t="array" ref="AM190">IF(INDEX('Capacity Summary'!$H$139:$BG$238,COLUMN(AL42),ROW(AL42))="x",'Capacity Backing (Hide)2'!AM$145,0)</f>
        <v>0</v>
      </c>
      <c r="AN190" cm="1">
        <f t="array" ref="AN190">IF(INDEX('Capacity Summary'!$H$139:$BG$238,COLUMN(AM42),ROW(AM42))="x",'Capacity Backing (Hide)2'!AN$145,0)</f>
        <v>0</v>
      </c>
      <c r="AO190" cm="1">
        <f t="array" ref="AO190">IF(INDEX('Capacity Summary'!$H$139:$BG$238,COLUMN(AN42),ROW(AN42))="x",'Capacity Backing (Hide)2'!AO$145,0)</f>
        <v>0</v>
      </c>
      <c r="AP190" cm="1">
        <f t="array" ref="AP190">IF(INDEX('Capacity Summary'!$H$139:$BG$238,COLUMN(AO42),ROW(AO42))="x",'Capacity Backing (Hide)2'!AP$145,0)</f>
        <v>0</v>
      </c>
      <c r="AQ190" cm="1">
        <f t="array" ref="AQ190">IF(INDEX('Capacity Summary'!$H$139:$BG$238,COLUMN(AP42),ROW(AP42))="x",'Capacity Backing (Hide)2'!AQ$145,0)</f>
        <v>0</v>
      </c>
      <c r="AR190" cm="1">
        <f t="array" ref="AR190">IF(INDEX('Capacity Summary'!$H$139:$BG$238,COLUMN(AQ42),ROW(AQ42))="x",'Capacity Backing (Hide)2'!AR$145,0)</f>
        <v>0</v>
      </c>
      <c r="AS190" cm="1">
        <f t="array" ref="AS190">IF(INDEX('Capacity Summary'!$H$139:$BG$238,COLUMN(AR42),ROW(AR42))="x",'Capacity Backing (Hide)2'!AS$145,0)</f>
        <v>0</v>
      </c>
      <c r="AT190" cm="1">
        <f t="array" ref="AT190">IF(INDEX('Capacity Summary'!$H$139:$BG$238,COLUMN(AS42),ROW(AS42))="x",'Capacity Backing (Hide)2'!AT$145,0)</f>
        <v>0</v>
      </c>
      <c r="AU190" cm="1">
        <f t="array" ref="AU190">IF(INDEX('Capacity Summary'!$H$139:$BG$238,COLUMN(AT42),ROW(AT42))="x",'Capacity Backing (Hide)2'!AU$145,0)</f>
        <v>0</v>
      </c>
      <c r="AV190" cm="1">
        <f t="array" ref="AV190">IF(INDEX('Capacity Summary'!$H$139:$BG$238,COLUMN(AU42),ROW(AU42))="x",'Capacity Backing (Hide)2'!AV$145,0)</f>
        <v>0</v>
      </c>
      <c r="AW190" cm="1">
        <f t="array" ref="AW190">IF(INDEX('Capacity Summary'!$H$139:$BG$238,COLUMN(AV42),ROW(AV42))="x",'Capacity Backing (Hide)2'!AW$145,0)</f>
        <v>0</v>
      </c>
      <c r="AX190" cm="1">
        <f t="array" ref="AX190">IF(INDEX('Capacity Summary'!$H$139:$BG$238,COLUMN(AW42),ROW(AW42))="x",'Capacity Backing (Hide)2'!AX$145,0)</f>
        <v>0</v>
      </c>
      <c r="AY190" cm="1">
        <f t="array" ref="AY190">IF(INDEX('Capacity Summary'!$H$139:$BG$238,COLUMN(AX42),ROW(AX42))="x",'Capacity Backing (Hide)2'!AY$145,0)</f>
        <v>0</v>
      </c>
      <c r="AZ190" cm="1">
        <f t="array" ref="AZ190">IF(INDEX('Capacity Summary'!$H$139:$BG$238,COLUMN(AY42),ROW(AY42))="x",'Capacity Backing (Hide)2'!AZ$145,0)</f>
        <v>0</v>
      </c>
      <c r="BA190" cm="1">
        <f t="array" ref="BA190">IF(INDEX('Capacity Summary'!$H$139:$BG$238,COLUMN(AZ42),ROW(AZ42))="x",'Capacity Backing (Hide)2'!BA$145,0)</f>
        <v>0</v>
      </c>
      <c r="BB190" cm="1">
        <f t="array" ref="BB190">IF(INDEX('Capacity Summary'!$H$139:$BG$238,COLUMN(BA42),ROW(BA42))="x",'Capacity Backing (Hide)2'!BB$145,0)</f>
        <v>0</v>
      </c>
      <c r="BC190" cm="1">
        <f t="array" ref="BC190">IF(INDEX('Capacity Summary'!$H$139:$BG$238,COLUMN(BB42),ROW(BB42))="x",'Capacity Backing (Hide)2'!BC$145,0)</f>
        <v>0</v>
      </c>
      <c r="BD190" cm="1">
        <f t="array" ref="BD190">IF(INDEX('Capacity Summary'!$H$139:$BG$238,COLUMN(BC42),ROW(BC42))="x",'Capacity Backing (Hide)2'!BD$145,0)</f>
        <v>0</v>
      </c>
      <c r="BE190" cm="1">
        <f t="array" ref="BE190">IF(INDEX('Capacity Summary'!$H$139:$BG$238,COLUMN(BD42),ROW(BD42))="x",'Capacity Backing (Hide)2'!BE$145,0)</f>
        <v>0</v>
      </c>
      <c r="BF190" cm="1">
        <f t="array" ref="BF190">IF(INDEX('Capacity Summary'!$H$139:$BG$238,COLUMN(BE42),ROW(BE42))="x",'Capacity Backing (Hide)2'!BF$145,0)</f>
        <v>0</v>
      </c>
      <c r="BG190" cm="1">
        <f t="array" ref="BG190">IF(INDEX('Capacity Summary'!$H$139:$BG$238,COLUMN(BF42),ROW(BF42))="x",'Capacity Backing (Hide)2'!BG$145,0)</f>
        <v>0</v>
      </c>
      <c r="BH190" cm="1">
        <f t="array" ref="BH190">IF(INDEX('Capacity Summary'!$H$139:$BG$238,COLUMN(BG42),ROW(BG42))="x",'Capacity Backing (Hide)2'!BH$145,0)</f>
        <v>0</v>
      </c>
      <c r="BI190" cm="1">
        <f t="array" ref="BI190">IF(INDEX('Capacity Summary'!$H$139:$BG$238,COLUMN(BH42),ROW(BH42))="x",'Capacity Backing (Hide)2'!BI$145,0)</f>
        <v>0</v>
      </c>
      <c r="BJ190" cm="1">
        <f t="array" ref="BJ190">IF(INDEX('Capacity Summary'!$H$139:$BG$238,COLUMN(BI42),ROW(BI42))="x",'Capacity Backing (Hide)2'!BJ$145,0)</f>
        <v>0</v>
      </c>
      <c r="BK190" cm="1">
        <f t="array" ref="BK190">IF(INDEX('Capacity Summary'!$H$139:$BG$238,COLUMN(BJ42),ROW(BJ42))="x",'Capacity Backing (Hide)2'!BK$145,0)</f>
        <v>0</v>
      </c>
      <c r="BL190" cm="1">
        <f t="array" ref="BL190">IF(INDEX('Capacity Summary'!$H$139:$BG$238,COLUMN(BK42),ROW(BK42))="x",'Capacity Backing (Hide)2'!BL$145,0)</f>
        <v>0</v>
      </c>
      <c r="BM190" cm="1">
        <f t="array" ref="BM190">IF(INDEX('Capacity Summary'!$H$139:$BG$238,COLUMN(BL42),ROW(BL42))="x",'Capacity Backing (Hide)2'!BM$145,0)</f>
        <v>0</v>
      </c>
      <c r="BN190" cm="1">
        <f t="array" ref="BN190">IF(INDEX('Capacity Summary'!$H$139:$BG$238,COLUMN(BM42),ROW(BM42))="x",'Capacity Backing (Hide)2'!BN$145,0)</f>
        <v>0</v>
      </c>
      <c r="BO190" cm="1">
        <f t="array" ref="BO190">IF(INDEX('Capacity Summary'!$H$139:$BG$238,COLUMN(BN42),ROW(BN42))="x",'Capacity Backing (Hide)2'!BO$145,0)</f>
        <v>0</v>
      </c>
      <c r="BP190" cm="1">
        <f t="array" ref="BP190">IF(INDEX('Capacity Summary'!$H$139:$BG$238,COLUMN(BO42),ROW(BO42))="x",'Capacity Backing (Hide)2'!BP$145,0)</f>
        <v>0</v>
      </c>
      <c r="BQ190" cm="1">
        <f t="array" ref="BQ190">IF(INDEX('Capacity Summary'!$H$139:$BG$238,COLUMN(BP42),ROW(BP42))="x",'Capacity Backing (Hide)2'!BQ$145,0)</f>
        <v>0</v>
      </c>
      <c r="BR190" cm="1">
        <f t="array" ref="BR190">IF(INDEX('Capacity Summary'!$H$139:$BG$238,COLUMN(BQ42),ROW(BQ42))="x",'Capacity Backing (Hide)2'!BR$145,0)</f>
        <v>0</v>
      </c>
      <c r="BS190" cm="1">
        <f t="array" ref="BS190">IF(INDEX('Capacity Summary'!$H$139:$BG$238,COLUMN(BR42),ROW(BR42))="x",'Capacity Backing (Hide)2'!BS$145,0)</f>
        <v>0</v>
      </c>
      <c r="BT190" cm="1">
        <f t="array" ref="BT190">IF(INDEX('Capacity Summary'!$H$139:$BG$238,COLUMN(BS42),ROW(BS42))="x",'Capacity Backing (Hide)2'!BT$145,0)</f>
        <v>0</v>
      </c>
      <c r="BU190" cm="1">
        <f t="array" ref="BU190">IF(INDEX('Capacity Summary'!$H$139:$BG$238,COLUMN(BT42),ROW(BT42))="x",'Capacity Backing (Hide)2'!BU$145,0)</f>
        <v>0</v>
      </c>
      <c r="BV190" cm="1">
        <f t="array" ref="BV190">IF(INDEX('Capacity Summary'!$H$139:$BG$238,COLUMN(BU42),ROW(BU42))="x",'Capacity Backing (Hide)2'!BV$145,0)</f>
        <v>0</v>
      </c>
      <c r="BW190" cm="1">
        <f t="array" ref="BW190">IF(INDEX('Capacity Summary'!$H$139:$BG$238,COLUMN(BV42),ROW(BV42))="x",'Capacity Backing (Hide)2'!BW$145,0)</f>
        <v>0</v>
      </c>
      <c r="BX190" cm="1">
        <f t="array" ref="BX190">IF(INDEX('Capacity Summary'!$H$139:$BG$238,COLUMN(BW42),ROW(BW42))="x",'Capacity Backing (Hide)2'!BX$145,0)</f>
        <v>0</v>
      </c>
      <c r="BY190" cm="1">
        <f t="array" ref="BY190">IF(INDEX('Capacity Summary'!$H$139:$BG$238,COLUMN(BX42),ROW(BX42))="x",'Capacity Backing (Hide)2'!BY$145,0)</f>
        <v>0</v>
      </c>
      <c r="BZ190" cm="1">
        <f t="array" ref="BZ190">IF(INDEX('Capacity Summary'!$H$139:$BG$238,COLUMN(BY42),ROW(BY42))="x",'Capacity Backing (Hide)2'!BZ$145,0)</f>
        <v>0</v>
      </c>
      <c r="CA190" cm="1">
        <f t="array" ref="CA190">IF(INDEX('Capacity Summary'!$H$139:$BG$238,COLUMN(BZ42),ROW(BZ42))="x",'Capacity Backing (Hide)2'!CA$145,0)</f>
        <v>0</v>
      </c>
      <c r="CB190" cm="1">
        <f t="array" ref="CB190">IF(INDEX('Capacity Summary'!$H$139:$BG$238,COLUMN(CA42),ROW(CA42))="x",'Capacity Backing (Hide)2'!CB$145,0)</f>
        <v>0</v>
      </c>
      <c r="CC190" cm="1">
        <f t="array" ref="CC190">IF(INDEX('Capacity Summary'!$H$139:$BG$238,COLUMN(CB42),ROW(CB42))="x",'Capacity Backing (Hide)2'!CC$145,0)</f>
        <v>0</v>
      </c>
      <c r="CD190" cm="1">
        <f t="array" ref="CD190">IF(INDEX('Capacity Summary'!$H$139:$BG$238,COLUMN(CC42),ROW(CC42))="x",'Capacity Backing (Hide)2'!CD$145,0)</f>
        <v>0</v>
      </c>
      <c r="CE190" cm="1">
        <f t="array" ref="CE190">IF(INDEX('Capacity Summary'!$H$139:$BG$238,COLUMN(CD42),ROW(CD42))="x",'Capacity Backing (Hide)2'!CE$145,0)</f>
        <v>0</v>
      </c>
      <c r="CF190" cm="1">
        <f t="array" ref="CF190">IF(INDEX('Capacity Summary'!$H$139:$BG$238,COLUMN(CE42),ROW(CE42))="x",'Capacity Backing (Hide)2'!CF$145,0)</f>
        <v>0</v>
      </c>
      <c r="CG190" cm="1">
        <f t="array" ref="CG190">IF(INDEX('Capacity Summary'!$H$139:$BG$238,COLUMN(CF42),ROW(CF42))="x",'Capacity Backing (Hide)2'!CG$145,0)</f>
        <v>0</v>
      </c>
      <c r="CH190" cm="1">
        <f t="array" ref="CH190">IF(INDEX('Capacity Summary'!$H$139:$BG$238,COLUMN(CG42),ROW(CG42))="x",'Capacity Backing (Hide)2'!CH$145,0)</f>
        <v>0</v>
      </c>
      <c r="CI190" cm="1">
        <f t="array" ref="CI190">IF(INDEX('Capacity Summary'!$H$139:$BG$238,COLUMN(CH42),ROW(CH42))="x",'Capacity Backing (Hide)2'!CI$145,0)</f>
        <v>0</v>
      </c>
      <c r="CJ190" cm="1">
        <f t="array" ref="CJ190">IF(INDEX('Capacity Summary'!$H$139:$BG$238,COLUMN(CI42),ROW(CI42))="x",'Capacity Backing (Hide)2'!CJ$145,0)</f>
        <v>0</v>
      </c>
      <c r="CK190" cm="1">
        <f t="array" ref="CK190">IF(INDEX('Capacity Summary'!$H$139:$BG$238,COLUMN(CJ42),ROW(CJ42))="x",'Capacity Backing (Hide)2'!CK$145,0)</f>
        <v>0</v>
      </c>
      <c r="CL190" cm="1">
        <f t="array" ref="CL190">IF(INDEX('Capacity Summary'!$H$139:$BG$238,COLUMN(CK42),ROW(CK42))="x",'Capacity Backing (Hide)2'!CL$145,0)</f>
        <v>0</v>
      </c>
      <c r="CM190" cm="1">
        <f t="array" ref="CM190">IF(INDEX('Capacity Summary'!$H$139:$BG$238,COLUMN(CL42),ROW(CL42))="x",'Capacity Backing (Hide)2'!CM$145,0)</f>
        <v>0</v>
      </c>
      <c r="CN190" cm="1">
        <f t="array" ref="CN190">IF(INDEX('Capacity Summary'!$H$139:$BG$238,COLUMN(CM42),ROW(CM42))="x",'Capacity Backing (Hide)2'!CN$145,0)</f>
        <v>0</v>
      </c>
      <c r="CO190" cm="1">
        <f t="array" ref="CO190">IF(INDEX('Capacity Summary'!$H$139:$BG$238,COLUMN(CN42),ROW(CN42))="x",'Capacity Backing (Hide)2'!CO$145,0)</f>
        <v>0</v>
      </c>
      <c r="CP190" cm="1">
        <f t="array" ref="CP190">IF(INDEX('Capacity Summary'!$H$139:$BG$238,COLUMN(CO42),ROW(CO42))="x",'Capacity Backing (Hide)2'!CP$145,0)</f>
        <v>0</v>
      </c>
      <c r="CQ190" cm="1">
        <f t="array" ref="CQ190">IF(INDEX('Capacity Summary'!$H$139:$BG$238,COLUMN(CP42),ROW(CP42))="x",'Capacity Backing (Hide)2'!CQ$145,0)</f>
        <v>0</v>
      </c>
      <c r="CR190" cm="1">
        <f t="array" ref="CR190">IF(INDEX('Capacity Summary'!$H$139:$BG$238,COLUMN(CQ42),ROW(CQ42))="x",'Capacity Backing (Hide)2'!CR$145,0)</f>
        <v>0</v>
      </c>
      <c r="CS190" cm="1">
        <f t="array" ref="CS190">IF(INDEX('Capacity Summary'!$H$139:$BG$238,COLUMN(CR42),ROW(CR42))="x",'Capacity Backing (Hide)2'!CS$145,0)</f>
        <v>0</v>
      </c>
      <c r="CT190" cm="1">
        <f t="array" ref="CT190">IF(INDEX('Capacity Summary'!$H$139:$BG$238,COLUMN(CS42),ROW(CS42))="x",'Capacity Backing (Hide)2'!CT$145,0)</f>
        <v>0</v>
      </c>
      <c r="CU190" cm="1">
        <f t="array" ref="CU190">IF(INDEX('Capacity Summary'!$H$139:$BG$238,COLUMN(CT42),ROW(CT42))="x",'Capacity Backing (Hide)2'!CU$145,0)</f>
        <v>0</v>
      </c>
      <c r="CV190" cm="1">
        <f t="array" ref="CV190">IF(INDEX('Capacity Summary'!$H$139:$BG$238,COLUMN(CU42),ROW(CU42))="x",'Capacity Backing (Hide)2'!CV$145,0)</f>
        <v>0</v>
      </c>
      <c r="CW190" cm="1">
        <f t="array" ref="CW190">IF(INDEX('Capacity Summary'!$H$139:$BG$238,COLUMN(CV42),ROW(CV42))="x",'Capacity Backing (Hide)2'!CW$145,0)</f>
        <v>0</v>
      </c>
    </row>
    <row r="191" spans="1:101" x14ac:dyDescent="0.25">
      <c r="A191" s="2">
        <f ca="1">'Required Capacity (Hide)'!E47</f>
        <v>44522</v>
      </c>
      <c r="B191" cm="1">
        <f t="array" ref="B191">IF(INDEX('Capacity Summary'!$H$139:$BG$238,COLUMN(A43),ROW(A43))="x",'Capacity Backing (Hide)2'!B$145,0)</f>
        <v>0</v>
      </c>
      <c r="C191" cm="1">
        <f t="array" ref="C191">IF(INDEX('Capacity Summary'!$H$139:$BG$238,COLUMN(B43),ROW(B43))="x",'Capacity Backing (Hide)2'!C$145,0)</f>
        <v>0</v>
      </c>
      <c r="D191" cm="1">
        <f t="array" ref="D191">IF(INDEX('Capacity Summary'!$H$139:$BG$238,COLUMN(C43),ROW(C43))="x",'Capacity Backing (Hide)2'!D$145,0)</f>
        <v>0</v>
      </c>
      <c r="E191" cm="1">
        <f t="array" ref="E191">IF(INDEX('Capacity Summary'!$H$139:$BG$238,COLUMN(D43),ROW(D43))="x",'Capacity Backing (Hide)2'!E$145,0)</f>
        <v>0</v>
      </c>
      <c r="F191" cm="1">
        <f t="array" ref="F191">IF(INDEX('Capacity Summary'!$H$139:$BG$238,COLUMN(E43),ROW(E43))="x",'Capacity Backing (Hide)2'!F$145,0)</f>
        <v>0</v>
      </c>
      <c r="G191" cm="1">
        <f t="array" ref="G191">IF(INDEX('Capacity Summary'!$H$139:$BG$238,COLUMN(F43),ROW(F43))="x",'Capacity Backing (Hide)2'!G$145,0)</f>
        <v>0</v>
      </c>
      <c r="H191" cm="1">
        <f t="array" ref="H191">IF(INDEX('Capacity Summary'!$H$139:$BG$238,COLUMN(G43),ROW(G43))="x",'Capacity Backing (Hide)2'!H$145,0)</f>
        <v>0</v>
      </c>
      <c r="I191" cm="1">
        <f t="array" ref="I191">IF(INDEX('Capacity Summary'!$H$139:$BG$238,COLUMN(H43),ROW(H43))="x",'Capacity Backing (Hide)2'!I$145,0)</f>
        <v>0</v>
      </c>
      <c r="J191" cm="1">
        <f t="array" ref="J191">IF(INDEX('Capacity Summary'!$H$139:$BG$238,COLUMN(I43),ROW(I43))="x",'Capacity Backing (Hide)2'!J$145,0)</f>
        <v>0</v>
      </c>
      <c r="K191" cm="1">
        <f t="array" ref="K191">IF(INDEX('Capacity Summary'!$H$139:$BG$238,COLUMN(J43),ROW(J43))="x",'Capacity Backing (Hide)2'!K$145,0)</f>
        <v>0</v>
      </c>
      <c r="L191" cm="1">
        <f t="array" ref="L191">IF(INDEX('Capacity Summary'!$H$139:$BG$238,COLUMN(K43),ROW(K43))="x",'Capacity Backing (Hide)2'!L$145,0)</f>
        <v>0</v>
      </c>
      <c r="M191" cm="1">
        <f t="array" ref="M191">IF(INDEX('Capacity Summary'!$H$139:$BG$238,COLUMN(L43),ROW(L43))="x",'Capacity Backing (Hide)2'!M$145,0)</f>
        <v>0</v>
      </c>
      <c r="N191" cm="1">
        <f t="array" ref="N191">IF(INDEX('Capacity Summary'!$H$139:$BG$238,COLUMN(M43),ROW(M43))="x",'Capacity Backing (Hide)2'!N$145,0)</f>
        <v>0</v>
      </c>
      <c r="O191" cm="1">
        <f t="array" ref="O191">IF(INDEX('Capacity Summary'!$H$139:$BG$238,COLUMN(N43),ROW(N43))="x",'Capacity Backing (Hide)2'!O$145,0)</f>
        <v>0</v>
      </c>
      <c r="P191" cm="1">
        <f t="array" ref="P191">IF(INDEX('Capacity Summary'!$H$139:$BG$238,COLUMN(O43),ROW(O43))="x",'Capacity Backing (Hide)2'!P$145,0)</f>
        <v>0</v>
      </c>
      <c r="Q191" cm="1">
        <f t="array" ref="Q191">IF(INDEX('Capacity Summary'!$H$139:$BG$238,COLUMN(P43),ROW(P43))="x",'Capacity Backing (Hide)2'!Q$145,0)</f>
        <v>0</v>
      </c>
      <c r="R191" cm="1">
        <f t="array" ref="R191">IF(INDEX('Capacity Summary'!$H$139:$BG$238,COLUMN(Q43),ROW(Q43))="x",'Capacity Backing (Hide)2'!R$145,0)</f>
        <v>0</v>
      </c>
      <c r="S191" cm="1">
        <f t="array" ref="S191">IF(INDEX('Capacity Summary'!$H$139:$BG$238,COLUMN(R43),ROW(R43))="x",'Capacity Backing (Hide)2'!S$145,0)</f>
        <v>0</v>
      </c>
      <c r="T191" cm="1">
        <f t="array" ref="T191">IF(INDEX('Capacity Summary'!$H$139:$BG$238,COLUMN(S43),ROW(S43))="x",'Capacity Backing (Hide)2'!T$145,0)</f>
        <v>0</v>
      </c>
      <c r="U191" cm="1">
        <f t="array" ref="U191">IF(INDEX('Capacity Summary'!$H$139:$BG$238,COLUMN(T43),ROW(T43))="x",'Capacity Backing (Hide)2'!U$145,0)</f>
        <v>0</v>
      </c>
      <c r="V191" cm="1">
        <f t="array" ref="V191">IF(INDEX('Capacity Summary'!$H$139:$BG$238,COLUMN(U43),ROW(U43))="x",'Capacity Backing (Hide)2'!V$145,0)</f>
        <v>0</v>
      </c>
      <c r="W191" cm="1">
        <f t="array" ref="W191">IF(INDEX('Capacity Summary'!$H$139:$BG$238,COLUMN(V43),ROW(V43))="x",'Capacity Backing (Hide)2'!W$145,0)</f>
        <v>0</v>
      </c>
      <c r="X191" cm="1">
        <f t="array" ref="X191">IF(INDEX('Capacity Summary'!$H$139:$BG$238,COLUMN(W43),ROW(W43))="x",'Capacity Backing (Hide)2'!X$145,0)</f>
        <v>0</v>
      </c>
      <c r="Y191" cm="1">
        <f t="array" ref="Y191">IF(INDEX('Capacity Summary'!$H$139:$BG$238,COLUMN(X43),ROW(X43))="x",'Capacity Backing (Hide)2'!Y$145,0)</f>
        <v>0</v>
      </c>
      <c r="Z191" cm="1">
        <f t="array" ref="Z191">IF(INDEX('Capacity Summary'!$H$139:$BG$238,COLUMN(Y43),ROW(Y43))="x",'Capacity Backing (Hide)2'!Z$145,0)</f>
        <v>0</v>
      </c>
      <c r="AA191" cm="1">
        <f t="array" ref="AA191">IF(INDEX('Capacity Summary'!$H$139:$BG$238,COLUMN(Z43),ROW(Z43))="x",'Capacity Backing (Hide)2'!AA$145,0)</f>
        <v>0</v>
      </c>
      <c r="AB191" cm="1">
        <f t="array" ref="AB191">IF(INDEX('Capacity Summary'!$H$139:$BG$238,COLUMN(AA43),ROW(AA43))="x",'Capacity Backing (Hide)2'!AB$145,0)</f>
        <v>0</v>
      </c>
      <c r="AC191" cm="1">
        <f t="array" ref="AC191">IF(INDEX('Capacity Summary'!$H$139:$BG$238,COLUMN(AB43),ROW(AB43))="x",'Capacity Backing (Hide)2'!AC$145,0)</f>
        <v>0</v>
      </c>
      <c r="AD191" cm="1">
        <f t="array" ref="AD191">IF(INDEX('Capacity Summary'!$H$139:$BG$238,COLUMN(AC43),ROW(AC43))="x",'Capacity Backing (Hide)2'!AD$145,0)</f>
        <v>0</v>
      </c>
      <c r="AE191" cm="1">
        <f t="array" ref="AE191">IF(INDEX('Capacity Summary'!$H$139:$BG$238,COLUMN(AD43),ROW(AD43))="x",'Capacity Backing (Hide)2'!AE$145,0)</f>
        <v>0</v>
      </c>
      <c r="AF191" cm="1">
        <f t="array" ref="AF191">IF(INDEX('Capacity Summary'!$H$139:$BG$238,COLUMN(AE43),ROW(AE43))="x",'Capacity Backing (Hide)2'!AF$145,0)</f>
        <v>0</v>
      </c>
      <c r="AG191" cm="1">
        <f t="array" ref="AG191">IF(INDEX('Capacity Summary'!$H$139:$BG$238,COLUMN(AF43),ROW(AF43))="x",'Capacity Backing (Hide)2'!AG$145,0)</f>
        <v>0</v>
      </c>
      <c r="AH191" cm="1">
        <f t="array" ref="AH191">IF(INDEX('Capacity Summary'!$H$139:$BG$238,COLUMN(AG43),ROW(AG43))="x",'Capacity Backing (Hide)2'!AH$145,0)</f>
        <v>0</v>
      </c>
      <c r="AI191" cm="1">
        <f t="array" ref="AI191">IF(INDEX('Capacity Summary'!$H$139:$BG$238,COLUMN(AH43),ROW(AH43))="x",'Capacity Backing (Hide)2'!AI$145,0)</f>
        <v>0</v>
      </c>
      <c r="AJ191" cm="1">
        <f t="array" ref="AJ191">IF(INDEX('Capacity Summary'!$H$139:$BG$238,COLUMN(AI43),ROW(AI43))="x",'Capacity Backing (Hide)2'!AJ$145,0)</f>
        <v>0</v>
      </c>
      <c r="AK191" cm="1">
        <f t="array" ref="AK191">IF(INDEX('Capacity Summary'!$H$139:$BG$238,COLUMN(AJ43),ROW(AJ43))="x",'Capacity Backing (Hide)2'!AK$145,0)</f>
        <v>0</v>
      </c>
      <c r="AL191" cm="1">
        <f t="array" ref="AL191">IF(INDEX('Capacity Summary'!$H$139:$BG$238,COLUMN(AK43),ROW(AK43))="x",'Capacity Backing (Hide)2'!AL$145,0)</f>
        <v>0</v>
      </c>
      <c r="AM191" cm="1">
        <f t="array" ref="AM191">IF(INDEX('Capacity Summary'!$H$139:$BG$238,COLUMN(AL43),ROW(AL43))="x",'Capacity Backing (Hide)2'!AM$145,0)</f>
        <v>0</v>
      </c>
      <c r="AN191" cm="1">
        <f t="array" ref="AN191">IF(INDEX('Capacity Summary'!$H$139:$BG$238,COLUMN(AM43),ROW(AM43))="x",'Capacity Backing (Hide)2'!AN$145,0)</f>
        <v>0</v>
      </c>
      <c r="AO191" cm="1">
        <f t="array" ref="AO191">IF(INDEX('Capacity Summary'!$H$139:$BG$238,COLUMN(AN43),ROW(AN43))="x",'Capacity Backing (Hide)2'!AO$145,0)</f>
        <v>0</v>
      </c>
      <c r="AP191" cm="1">
        <f t="array" ref="AP191">IF(INDEX('Capacity Summary'!$H$139:$BG$238,COLUMN(AO43),ROW(AO43))="x",'Capacity Backing (Hide)2'!AP$145,0)</f>
        <v>0</v>
      </c>
      <c r="AQ191" cm="1">
        <f t="array" ref="AQ191">IF(INDEX('Capacity Summary'!$H$139:$BG$238,COLUMN(AP43),ROW(AP43))="x",'Capacity Backing (Hide)2'!AQ$145,0)</f>
        <v>0</v>
      </c>
      <c r="AR191" cm="1">
        <f t="array" ref="AR191">IF(INDEX('Capacity Summary'!$H$139:$BG$238,COLUMN(AQ43),ROW(AQ43))="x",'Capacity Backing (Hide)2'!AR$145,0)</f>
        <v>0</v>
      </c>
      <c r="AS191" cm="1">
        <f t="array" ref="AS191">IF(INDEX('Capacity Summary'!$H$139:$BG$238,COLUMN(AR43),ROW(AR43))="x",'Capacity Backing (Hide)2'!AS$145,0)</f>
        <v>0</v>
      </c>
      <c r="AT191" cm="1">
        <f t="array" ref="AT191">IF(INDEX('Capacity Summary'!$H$139:$BG$238,COLUMN(AS43),ROW(AS43))="x",'Capacity Backing (Hide)2'!AT$145,0)</f>
        <v>0</v>
      </c>
      <c r="AU191" cm="1">
        <f t="array" ref="AU191">IF(INDEX('Capacity Summary'!$H$139:$BG$238,COLUMN(AT43),ROW(AT43))="x",'Capacity Backing (Hide)2'!AU$145,0)</f>
        <v>0</v>
      </c>
      <c r="AV191" cm="1">
        <f t="array" ref="AV191">IF(INDEX('Capacity Summary'!$H$139:$BG$238,COLUMN(AU43),ROW(AU43))="x",'Capacity Backing (Hide)2'!AV$145,0)</f>
        <v>0</v>
      </c>
      <c r="AW191" cm="1">
        <f t="array" ref="AW191">IF(INDEX('Capacity Summary'!$H$139:$BG$238,COLUMN(AV43),ROW(AV43))="x",'Capacity Backing (Hide)2'!AW$145,0)</f>
        <v>0</v>
      </c>
      <c r="AX191" cm="1">
        <f t="array" ref="AX191">IF(INDEX('Capacity Summary'!$H$139:$BG$238,COLUMN(AW43),ROW(AW43))="x",'Capacity Backing (Hide)2'!AX$145,0)</f>
        <v>0</v>
      </c>
      <c r="AY191" cm="1">
        <f t="array" ref="AY191">IF(INDEX('Capacity Summary'!$H$139:$BG$238,COLUMN(AX43),ROW(AX43))="x",'Capacity Backing (Hide)2'!AY$145,0)</f>
        <v>0</v>
      </c>
      <c r="AZ191" cm="1">
        <f t="array" ref="AZ191">IF(INDEX('Capacity Summary'!$H$139:$BG$238,COLUMN(AY43),ROW(AY43))="x",'Capacity Backing (Hide)2'!AZ$145,0)</f>
        <v>0</v>
      </c>
      <c r="BA191" cm="1">
        <f t="array" ref="BA191">IF(INDEX('Capacity Summary'!$H$139:$BG$238,COLUMN(AZ43),ROW(AZ43))="x",'Capacity Backing (Hide)2'!BA$145,0)</f>
        <v>0</v>
      </c>
      <c r="BB191" cm="1">
        <f t="array" ref="BB191">IF(INDEX('Capacity Summary'!$H$139:$BG$238,COLUMN(BA43),ROW(BA43))="x",'Capacity Backing (Hide)2'!BB$145,0)</f>
        <v>0</v>
      </c>
      <c r="BC191" cm="1">
        <f t="array" ref="BC191">IF(INDEX('Capacity Summary'!$H$139:$BG$238,COLUMN(BB43),ROW(BB43))="x",'Capacity Backing (Hide)2'!BC$145,0)</f>
        <v>0</v>
      </c>
      <c r="BD191" cm="1">
        <f t="array" ref="BD191">IF(INDEX('Capacity Summary'!$H$139:$BG$238,COLUMN(BC43),ROW(BC43))="x",'Capacity Backing (Hide)2'!BD$145,0)</f>
        <v>0</v>
      </c>
      <c r="BE191" cm="1">
        <f t="array" ref="BE191">IF(INDEX('Capacity Summary'!$H$139:$BG$238,COLUMN(BD43),ROW(BD43))="x",'Capacity Backing (Hide)2'!BE$145,0)</f>
        <v>0</v>
      </c>
      <c r="BF191" cm="1">
        <f t="array" ref="BF191">IF(INDEX('Capacity Summary'!$H$139:$BG$238,COLUMN(BE43),ROW(BE43))="x",'Capacity Backing (Hide)2'!BF$145,0)</f>
        <v>0</v>
      </c>
      <c r="BG191" cm="1">
        <f t="array" ref="BG191">IF(INDEX('Capacity Summary'!$H$139:$BG$238,COLUMN(BF43),ROW(BF43))="x",'Capacity Backing (Hide)2'!BG$145,0)</f>
        <v>0</v>
      </c>
      <c r="BH191" cm="1">
        <f t="array" ref="BH191">IF(INDEX('Capacity Summary'!$H$139:$BG$238,COLUMN(BG43),ROW(BG43))="x",'Capacity Backing (Hide)2'!BH$145,0)</f>
        <v>0</v>
      </c>
      <c r="BI191" cm="1">
        <f t="array" ref="BI191">IF(INDEX('Capacity Summary'!$H$139:$BG$238,COLUMN(BH43),ROW(BH43))="x",'Capacity Backing (Hide)2'!BI$145,0)</f>
        <v>0</v>
      </c>
      <c r="BJ191" cm="1">
        <f t="array" ref="BJ191">IF(INDEX('Capacity Summary'!$H$139:$BG$238,COLUMN(BI43),ROW(BI43))="x",'Capacity Backing (Hide)2'!BJ$145,0)</f>
        <v>0</v>
      </c>
      <c r="BK191" cm="1">
        <f t="array" ref="BK191">IF(INDEX('Capacity Summary'!$H$139:$BG$238,COLUMN(BJ43),ROW(BJ43))="x",'Capacity Backing (Hide)2'!BK$145,0)</f>
        <v>0</v>
      </c>
      <c r="BL191" cm="1">
        <f t="array" ref="BL191">IF(INDEX('Capacity Summary'!$H$139:$BG$238,COLUMN(BK43),ROW(BK43))="x",'Capacity Backing (Hide)2'!BL$145,0)</f>
        <v>0</v>
      </c>
      <c r="BM191" cm="1">
        <f t="array" ref="BM191">IF(INDEX('Capacity Summary'!$H$139:$BG$238,COLUMN(BL43),ROW(BL43))="x",'Capacity Backing (Hide)2'!BM$145,0)</f>
        <v>0</v>
      </c>
      <c r="BN191" cm="1">
        <f t="array" ref="BN191">IF(INDEX('Capacity Summary'!$H$139:$BG$238,COLUMN(BM43),ROW(BM43))="x",'Capacity Backing (Hide)2'!BN$145,0)</f>
        <v>0</v>
      </c>
      <c r="BO191" cm="1">
        <f t="array" ref="BO191">IF(INDEX('Capacity Summary'!$H$139:$BG$238,COLUMN(BN43),ROW(BN43))="x",'Capacity Backing (Hide)2'!BO$145,0)</f>
        <v>0</v>
      </c>
      <c r="BP191" cm="1">
        <f t="array" ref="BP191">IF(INDEX('Capacity Summary'!$H$139:$BG$238,COLUMN(BO43),ROW(BO43))="x",'Capacity Backing (Hide)2'!BP$145,0)</f>
        <v>0</v>
      </c>
      <c r="BQ191" cm="1">
        <f t="array" ref="BQ191">IF(INDEX('Capacity Summary'!$H$139:$BG$238,COLUMN(BP43),ROW(BP43))="x",'Capacity Backing (Hide)2'!BQ$145,0)</f>
        <v>0</v>
      </c>
      <c r="BR191" cm="1">
        <f t="array" ref="BR191">IF(INDEX('Capacity Summary'!$H$139:$BG$238,COLUMN(BQ43),ROW(BQ43))="x",'Capacity Backing (Hide)2'!BR$145,0)</f>
        <v>0</v>
      </c>
      <c r="BS191" cm="1">
        <f t="array" ref="BS191">IF(INDEX('Capacity Summary'!$H$139:$BG$238,COLUMN(BR43),ROW(BR43))="x",'Capacity Backing (Hide)2'!BS$145,0)</f>
        <v>0</v>
      </c>
      <c r="BT191" cm="1">
        <f t="array" ref="BT191">IF(INDEX('Capacity Summary'!$H$139:$BG$238,COLUMN(BS43),ROW(BS43))="x",'Capacity Backing (Hide)2'!BT$145,0)</f>
        <v>0</v>
      </c>
      <c r="BU191" cm="1">
        <f t="array" ref="BU191">IF(INDEX('Capacity Summary'!$H$139:$BG$238,COLUMN(BT43),ROW(BT43))="x",'Capacity Backing (Hide)2'!BU$145,0)</f>
        <v>0</v>
      </c>
      <c r="BV191" cm="1">
        <f t="array" ref="BV191">IF(INDEX('Capacity Summary'!$H$139:$BG$238,COLUMN(BU43),ROW(BU43))="x",'Capacity Backing (Hide)2'!BV$145,0)</f>
        <v>0</v>
      </c>
      <c r="BW191" cm="1">
        <f t="array" ref="BW191">IF(INDEX('Capacity Summary'!$H$139:$BG$238,COLUMN(BV43),ROW(BV43))="x",'Capacity Backing (Hide)2'!BW$145,0)</f>
        <v>0</v>
      </c>
      <c r="BX191" cm="1">
        <f t="array" ref="BX191">IF(INDEX('Capacity Summary'!$H$139:$BG$238,COLUMN(BW43),ROW(BW43))="x",'Capacity Backing (Hide)2'!BX$145,0)</f>
        <v>0</v>
      </c>
      <c r="BY191" cm="1">
        <f t="array" ref="BY191">IF(INDEX('Capacity Summary'!$H$139:$BG$238,COLUMN(BX43),ROW(BX43))="x",'Capacity Backing (Hide)2'!BY$145,0)</f>
        <v>0</v>
      </c>
      <c r="BZ191" cm="1">
        <f t="array" ref="BZ191">IF(INDEX('Capacity Summary'!$H$139:$BG$238,COLUMN(BY43),ROW(BY43))="x",'Capacity Backing (Hide)2'!BZ$145,0)</f>
        <v>0</v>
      </c>
      <c r="CA191" cm="1">
        <f t="array" ref="CA191">IF(INDEX('Capacity Summary'!$H$139:$BG$238,COLUMN(BZ43),ROW(BZ43))="x",'Capacity Backing (Hide)2'!CA$145,0)</f>
        <v>0</v>
      </c>
      <c r="CB191" cm="1">
        <f t="array" ref="CB191">IF(INDEX('Capacity Summary'!$H$139:$BG$238,COLUMN(CA43),ROW(CA43))="x",'Capacity Backing (Hide)2'!CB$145,0)</f>
        <v>0</v>
      </c>
      <c r="CC191" cm="1">
        <f t="array" ref="CC191">IF(INDEX('Capacity Summary'!$H$139:$BG$238,COLUMN(CB43),ROW(CB43))="x",'Capacity Backing (Hide)2'!CC$145,0)</f>
        <v>0</v>
      </c>
      <c r="CD191" cm="1">
        <f t="array" ref="CD191">IF(INDEX('Capacity Summary'!$H$139:$BG$238,COLUMN(CC43),ROW(CC43))="x",'Capacity Backing (Hide)2'!CD$145,0)</f>
        <v>0</v>
      </c>
      <c r="CE191" cm="1">
        <f t="array" ref="CE191">IF(INDEX('Capacity Summary'!$H$139:$BG$238,COLUMN(CD43),ROW(CD43))="x",'Capacity Backing (Hide)2'!CE$145,0)</f>
        <v>0</v>
      </c>
      <c r="CF191" cm="1">
        <f t="array" ref="CF191">IF(INDEX('Capacity Summary'!$H$139:$BG$238,COLUMN(CE43),ROW(CE43))="x",'Capacity Backing (Hide)2'!CF$145,0)</f>
        <v>0</v>
      </c>
      <c r="CG191" cm="1">
        <f t="array" ref="CG191">IF(INDEX('Capacity Summary'!$H$139:$BG$238,COLUMN(CF43),ROW(CF43))="x",'Capacity Backing (Hide)2'!CG$145,0)</f>
        <v>0</v>
      </c>
      <c r="CH191" cm="1">
        <f t="array" ref="CH191">IF(INDEX('Capacity Summary'!$H$139:$BG$238,COLUMN(CG43),ROW(CG43))="x",'Capacity Backing (Hide)2'!CH$145,0)</f>
        <v>0</v>
      </c>
      <c r="CI191" cm="1">
        <f t="array" ref="CI191">IF(INDEX('Capacity Summary'!$H$139:$BG$238,COLUMN(CH43),ROW(CH43))="x",'Capacity Backing (Hide)2'!CI$145,0)</f>
        <v>0</v>
      </c>
      <c r="CJ191" cm="1">
        <f t="array" ref="CJ191">IF(INDEX('Capacity Summary'!$H$139:$BG$238,COLUMN(CI43),ROW(CI43))="x",'Capacity Backing (Hide)2'!CJ$145,0)</f>
        <v>0</v>
      </c>
      <c r="CK191" cm="1">
        <f t="array" ref="CK191">IF(INDEX('Capacity Summary'!$H$139:$BG$238,COLUMN(CJ43),ROW(CJ43))="x",'Capacity Backing (Hide)2'!CK$145,0)</f>
        <v>0</v>
      </c>
      <c r="CL191" cm="1">
        <f t="array" ref="CL191">IF(INDEX('Capacity Summary'!$H$139:$BG$238,COLUMN(CK43),ROW(CK43))="x",'Capacity Backing (Hide)2'!CL$145,0)</f>
        <v>0</v>
      </c>
      <c r="CM191" cm="1">
        <f t="array" ref="CM191">IF(INDEX('Capacity Summary'!$H$139:$BG$238,COLUMN(CL43),ROW(CL43))="x",'Capacity Backing (Hide)2'!CM$145,0)</f>
        <v>0</v>
      </c>
      <c r="CN191" cm="1">
        <f t="array" ref="CN191">IF(INDEX('Capacity Summary'!$H$139:$BG$238,COLUMN(CM43),ROW(CM43))="x",'Capacity Backing (Hide)2'!CN$145,0)</f>
        <v>0</v>
      </c>
      <c r="CO191" cm="1">
        <f t="array" ref="CO191">IF(INDEX('Capacity Summary'!$H$139:$BG$238,COLUMN(CN43),ROW(CN43))="x",'Capacity Backing (Hide)2'!CO$145,0)</f>
        <v>0</v>
      </c>
      <c r="CP191" cm="1">
        <f t="array" ref="CP191">IF(INDEX('Capacity Summary'!$H$139:$BG$238,COLUMN(CO43),ROW(CO43))="x",'Capacity Backing (Hide)2'!CP$145,0)</f>
        <v>0</v>
      </c>
      <c r="CQ191" cm="1">
        <f t="array" ref="CQ191">IF(INDEX('Capacity Summary'!$H$139:$BG$238,COLUMN(CP43),ROW(CP43))="x",'Capacity Backing (Hide)2'!CQ$145,0)</f>
        <v>0</v>
      </c>
      <c r="CR191" cm="1">
        <f t="array" ref="CR191">IF(INDEX('Capacity Summary'!$H$139:$BG$238,COLUMN(CQ43),ROW(CQ43))="x",'Capacity Backing (Hide)2'!CR$145,0)</f>
        <v>0</v>
      </c>
      <c r="CS191" cm="1">
        <f t="array" ref="CS191">IF(INDEX('Capacity Summary'!$H$139:$BG$238,COLUMN(CR43),ROW(CR43))="x",'Capacity Backing (Hide)2'!CS$145,0)</f>
        <v>0</v>
      </c>
      <c r="CT191" cm="1">
        <f t="array" ref="CT191">IF(INDEX('Capacity Summary'!$H$139:$BG$238,COLUMN(CS43),ROW(CS43))="x",'Capacity Backing (Hide)2'!CT$145,0)</f>
        <v>0</v>
      </c>
      <c r="CU191" cm="1">
        <f t="array" ref="CU191">IF(INDEX('Capacity Summary'!$H$139:$BG$238,COLUMN(CT43),ROW(CT43))="x",'Capacity Backing (Hide)2'!CU$145,0)</f>
        <v>0</v>
      </c>
      <c r="CV191" cm="1">
        <f t="array" ref="CV191">IF(INDEX('Capacity Summary'!$H$139:$BG$238,COLUMN(CU43),ROW(CU43))="x",'Capacity Backing (Hide)2'!CV$145,0)</f>
        <v>0</v>
      </c>
      <c r="CW191" cm="1">
        <f t="array" ref="CW191">IF(INDEX('Capacity Summary'!$H$139:$BG$238,COLUMN(CV43),ROW(CV43))="x",'Capacity Backing (Hide)2'!CW$145,0)</f>
        <v>0</v>
      </c>
    </row>
    <row r="192" spans="1:101" x14ac:dyDescent="0.25">
      <c r="A192" s="2">
        <f ca="1">'Required Capacity (Hide)'!E48</f>
        <v>44529</v>
      </c>
      <c r="B192" cm="1">
        <f t="array" ref="B192">IF(INDEX('Capacity Summary'!$H$139:$BG$238,COLUMN(A44),ROW(A44))="x",'Capacity Backing (Hide)2'!B$145,0)</f>
        <v>0</v>
      </c>
      <c r="C192" cm="1">
        <f t="array" ref="C192">IF(INDEX('Capacity Summary'!$H$139:$BG$238,COLUMN(B44),ROW(B44))="x",'Capacity Backing (Hide)2'!C$145,0)</f>
        <v>0</v>
      </c>
      <c r="D192" cm="1">
        <f t="array" ref="D192">IF(INDEX('Capacity Summary'!$H$139:$BG$238,COLUMN(C44),ROW(C44))="x",'Capacity Backing (Hide)2'!D$145,0)</f>
        <v>0</v>
      </c>
      <c r="E192" cm="1">
        <f t="array" ref="E192">IF(INDEX('Capacity Summary'!$H$139:$BG$238,COLUMN(D44),ROW(D44))="x",'Capacity Backing (Hide)2'!E$145,0)</f>
        <v>0</v>
      </c>
      <c r="F192" cm="1">
        <f t="array" ref="F192">IF(INDEX('Capacity Summary'!$H$139:$BG$238,COLUMN(E44),ROW(E44))="x",'Capacity Backing (Hide)2'!F$145,0)</f>
        <v>0</v>
      </c>
      <c r="G192" cm="1">
        <f t="array" ref="G192">IF(INDEX('Capacity Summary'!$H$139:$BG$238,COLUMN(F44),ROW(F44))="x",'Capacity Backing (Hide)2'!G$145,0)</f>
        <v>0</v>
      </c>
      <c r="H192" cm="1">
        <f t="array" ref="H192">IF(INDEX('Capacity Summary'!$H$139:$BG$238,COLUMN(G44),ROW(G44))="x",'Capacity Backing (Hide)2'!H$145,0)</f>
        <v>0</v>
      </c>
      <c r="I192" cm="1">
        <f t="array" ref="I192">IF(INDEX('Capacity Summary'!$H$139:$BG$238,COLUMN(H44),ROW(H44))="x",'Capacity Backing (Hide)2'!I$145,0)</f>
        <v>0</v>
      </c>
      <c r="J192" cm="1">
        <f t="array" ref="J192">IF(INDEX('Capacity Summary'!$H$139:$BG$238,COLUMN(I44),ROW(I44))="x",'Capacity Backing (Hide)2'!J$145,0)</f>
        <v>0</v>
      </c>
      <c r="K192" cm="1">
        <f t="array" ref="K192">IF(INDEX('Capacity Summary'!$H$139:$BG$238,COLUMN(J44),ROW(J44))="x",'Capacity Backing (Hide)2'!K$145,0)</f>
        <v>0</v>
      </c>
      <c r="L192" cm="1">
        <f t="array" ref="L192">IF(INDEX('Capacity Summary'!$H$139:$BG$238,COLUMN(K44),ROW(K44))="x",'Capacity Backing (Hide)2'!L$145,0)</f>
        <v>0</v>
      </c>
      <c r="M192" cm="1">
        <f t="array" ref="M192">IF(INDEX('Capacity Summary'!$H$139:$BG$238,COLUMN(L44),ROW(L44))="x",'Capacity Backing (Hide)2'!M$145,0)</f>
        <v>0</v>
      </c>
      <c r="N192" cm="1">
        <f t="array" ref="N192">IF(INDEX('Capacity Summary'!$H$139:$BG$238,COLUMN(M44),ROW(M44))="x",'Capacity Backing (Hide)2'!N$145,0)</f>
        <v>0</v>
      </c>
      <c r="O192" cm="1">
        <f t="array" ref="O192">IF(INDEX('Capacity Summary'!$H$139:$BG$238,COLUMN(N44),ROW(N44))="x",'Capacity Backing (Hide)2'!O$145,0)</f>
        <v>0</v>
      </c>
      <c r="P192" cm="1">
        <f t="array" ref="P192">IF(INDEX('Capacity Summary'!$H$139:$BG$238,COLUMN(O44),ROW(O44))="x",'Capacity Backing (Hide)2'!P$145,0)</f>
        <v>0</v>
      </c>
      <c r="Q192" cm="1">
        <f t="array" ref="Q192">IF(INDEX('Capacity Summary'!$H$139:$BG$238,COLUMN(P44),ROW(P44))="x",'Capacity Backing (Hide)2'!Q$145,0)</f>
        <v>0</v>
      </c>
      <c r="R192" cm="1">
        <f t="array" ref="R192">IF(INDEX('Capacity Summary'!$H$139:$BG$238,COLUMN(Q44),ROW(Q44))="x",'Capacity Backing (Hide)2'!R$145,0)</f>
        <v>0</v>
      </c>
      <c r="S192" cm="1">
        <f t="array" ref="S192">IF(INDEX('Capacity Summary'!$H$139:$BG$238,COLUMN(R44),ROW(R44))="x",'Capacity Backing (Hide)2'!S$145,0)</f>
        <v>0</v>
      </c>
      <c r="T192" cm="1">
        <f t="array" ref="T192">IF(INDEX('Capacity Summary'!$H$139:$BG$238,COLUMN(S44),ROW(S44))="x",'Capacity Backing (Hide)2'!T$145,0)</f>
        <v>0</v>
      </c>
      <c r="U192" cm="1">
        <f t="array" ref="U192">IF(INDEX('Capacity Summary'!$H$139:$BG$238,COLUMN(T44),ROW(T44))="x",'Capacity Backing (Hide)2'!U$145,0)</f>
        <v>0</v>
      </c>
      <c r="V192" cm="1">
        <f t="array" ref="V192">IF(INDEX('Capacity Summary'!$H$139:$BG$238,COLUMN(U44),ROW(U44))="x",'Capacity Backing (Hide)2'!V$145,0)</f>
        <v>0</v>
      </c>
      <c r="W192" cm="1">
        <f t="array" ref="W192">IF(INDEX('Capacity Summary'!$H$139:$BG$238,COLUMN(V44),ROW(V44))="x",'Capacity Backing (Hide)2'!W$145,0)</f>
        <v>0</v>
      </c>
      <c r="X192" cm="1">
        <f t="array" ref="X192">IF(INDEX('Capacity Summary'!$H$139:$BG$238,COLUMN(W44),ROW(W44))="x",'Capacity Backing (Hide)2'!X$145,0)</f>
        <v>0</v>
      </c>
      <c r="Y192" cm="1">
        <f t="array" ref="Y192">IF(INDEX('Capacity Summary'!$H$139:$BG$238,COLUMN(X44),ROW(X44))="x",'Capacity Backing (Hide)2'!Y$145,0)</f>
        <v>0</v>
      </c>
      <c r="Z192" cm="1">
        <f t="array" ref="Z192">IF(INDEX('Capacity Summary'!$H$139:$BG$238,COLUMN(Y44),ROW(Y44))="x",'Capacity Backing (Hide)2'!Z$145,0)</f>
        <v>0</v>
      </c>
      <c r="AA192" cm="1">
        <f t="array" ref="AA192">IF(INDEX('Capacity Summary'!$H$139:$BG$238,COLUMN(Z44),ROW(Z44))="x",'Capacity Backing (Hide)2'!AA$145,0)</f>
        <v>0</v>
      </c>
      <c r="AB192" cm="1">
        <f t="array" ref="AB192">IF(INDEX('Capacity Summary'!$H$139:$BG$238,COLUMN(AA44),ROW(AA44))="x",'Capacity Backing (Hide)2'!AB$145,0)</f>
        <v>0</v>
      </c>
      <c r="AC192" cm="1">
        <f t="array" ref="AC192">IF(INDEX('Capacity Summary'!$H$139:$BG$238,COLUMN(AB44),ROW(AB44))="x",'Capacity Backing (Hide)2'!AC$145,0)</f>
        <v>0</v>
      </c>
      <c r="AD192" cm="1">
        <f t="array" ref="AD192">IF(INDEX('Capacity Summary'!$H$139:$BG$238,COLUMN(AC44),ROW(AC44))="x",'Capacity Backing (Hide)2'!AD$145,0)</f>
        <v>0</v>
      </c>
      <c r="AE192" cm="1">
        <f t="array" ref="AE192">IF(INDEX('Capacity Summary'!$H$139:$BG$238,COLUMN(AD44),ROW(AD44))="x",'Capacity Backing (Hide)2'!AE$145,0)</f>
        <v>0</v>
      </c>
      <c r="AF192" cm="1">
        <f t="array" ref="AF192">IF(INDEX('Capacity Summary'!$H$139:$BG$238,COLUMN(AE44),ROW(AE44))="x",'Capacity Backing (Hide)2'!AF$145,0)</f>
        <v>0</v>
      </c>
      <c r="AG192" cm="1">
        <f t="array" ref="AG192">IF(INDEX('Capacity Summary'!$H$139:$BG$238,COLUMN(AF44),ROW(AF44))="x",'Capacity Backing (Hide)2'!AG$145,0)</f>
        <v>0</v>
      </c>
      <c r="AH192" cm="1">
        <f t="array" ref="AH192">IF(INDEX('Capacity Summary'!$H$139:$BG$238,COLUMN(AG44),ROW(AG44))="x",'Capacity Backing (Hide)2'!AH$145,0)</f>
        <v>0</v>
      </c>
      <c r="AI192" cm="1">
        <f t="array" ref="AI192">IF(INDEX('Capacity Summary'!$H$139:$BG$238,COLUMN(AH44),ROW(AH44))="x",'Capacity Backing (Hide)2'!AI$145,0)</f>
        <v>0</v>
      </c>
      <c r="AJ192" cm="1">
        <f t="array" ref="AJ192">IF(INDEX('Capacity Summary'!$H$139:$BG$238,COLUMN(AI44),ROW(AI44))="x",'Capacity Backing (Hide)2'!AJ$145,0)</f>
        <v>0</v>
      </c>
      <c r="AK192" cm="1">
        <f t="array" ref="AK192">IF(INDEX('Capacity Summary'!$H$139:$BG$238,COLUMN(AJ44),ROW(AJ44))="x",'Capacity Backing (Hide)2'!AK$145,0)</f>
        <v>0</v>
      </c>
      <c r="AL192" cm="1">
        <f t="array" ref="AL192">IF(INDEX('Capacity Summary'!$H$139:$BG$238,COLUMN(AK44),ROW(AK44))="x",'Capacity Backing (Hide)2'!AL$145,0)</f>
        <v>0</v>
      </c>
      <c r="AM192" cm="1">
        <f t="array" ref="AM192">IF(INDEX('Capacity Summary'!$H$139:$BG$238,COLUMN(AL44),ROW(AL44))="x",'Capacity Backing (Hide)2'!AM$145,0)</f>
        <v>0</v>
      </c>
      <c r="AN192" cm="1">
        <f t="array" ref="AN192">IF(INDEX('Capacity Summary'!$H$139:$BG$238,COLUMN(AM44),ROW(AM44))="x",'Capacity Backing (Hide)2'!AN$145,0)</f>
        <v>0</v>
      </c>
      <c r="AO192" cm="1">
        <f t="array" ref="AO192">IF(INDEX('Capacity Summary'!$H$139:$BG$238,COLUMN(AN44),ROW(AN44))="x",'Capacity Backing (Hide)2'!AO$145,0)</f>
        <v>0</v>
      </c>
      <c r="AP192" cm="1">
        <f t="array" ref="AP192">IF(INDEX('Capacity Summary'!$H$139:$BG$238,COLUMN(AO44),ROW(AO44))="x",'Capacity Backing (Hide)2'!AP$145,0)</f>
        <v>0</v>
      </c>
      <c r="AQ192" cm="1">
        <f t="array" ref="AQ192">IF(INDEX('Capacity Summary'!$H$139:$BG$238,COLUMN(AP44),ROW(AP44))="x",'Capacity Backing (Hide)2'!AQ$145,0)</f>
        <v>0</v>
      </c>
      <c r="AR192" cm="1">
        <f t="array" ref="AR192">IF(INDEX('Capacity Summary'!$H$139:$BG$238,COLUMN(AQ44),ROW(AQ44))="x",'Capacity Backing (Hide)2'!AR$145,0)</f>
        <v>0</v>
      </c>
      <c r="AS192" cm="1">
        <f t="array" ref="AS192">IF(INDEX('Capacity Summary'!$H$139:$BG$238,COLUMN(AR44),ROW(AR44))="x",'Capacity Backing (Hide)2'!AS$145,0)</f>
        <v>0</v>
      </c>
      <c r="AT192" cm="1">
        <f t="array" ref="AT192">IF(INDEX('Capacity Summary'!$H$139:$BG$238,COLUMN(AS44),ROW(AS44))="x",'Capacity Backing (Hide)2'!AT$145,0)</f>
        <v>0</v>
      </c>
      <c r="AU192" cm="1">
        <f t="array" ref="AU192">IF(INDEX('Capacity Summary'!$H$139:$BG$238,COLUMN(AT44),ROW(AT44))="x",'Capacity Backing (Hide)2'!AU$145,0)</f>
        <v>0</v>
      </c>
      <c r="AV192" cm="1">
        <f t="array" ref="AV192">IF(INDEX('Capacity Summary'!$H$139:$BG$238,COLUMN(AU44),ROW(AU44))="x",'Capacity Backing (Hide)2'!AV$145,0)</f>
        <v>0</v>
      </c>
      <c r="AW192" cm="1">
        <f t="array" ref="AW192">IF(INDEX('Capacity Summary'!$H$139:$BG$238,COLUMN(AV44),ROW(AV44))="x",'Capacity Backing (Hide)2'!AW$145,0)</f>
        <v>0</v>
      </c>
      <c r="AX192" cm="1">
        <f t="array" ref="AX192">IF(INDEX('Capacity Summary'!$H$139:$BG$238,COLUMN(AW44),ROW(AW44))="x",'Capacity Backing (Hide)2'!AX$145,0)</f>
        <v>0</v>
      </c>
      <c r="AY192" cm="1">
        <f t="array" ref="AY192">IF(INDEX('Capacity Summary'!$H$139:$BG$238,COLUMN(AX44),ROW(AX44))="x",'Capacity Backing (Hide)2'!AY$145,0)</f>
        <v>0</v>
      </c>
      <c r="AZ192" cm="1">
        <f t="array" ref="AZ192">IF(INDEX('Capacity Summary'!$H$139:$BG$238,COLUMN(AY44),ROW(AY44))="x",'Capacity Backing (Hide)2'!AZ$145,0)</f>
        <v>0</v>
      </c>
      <c r="BA192" cm="1">
        <f t="array" ref="BA192">IF(INDEX('Capacity Summary'!$H$139:$BG$238,COLUMN(AZ44),ROW(AZ44))="x",'Capacity Backing (Hide)2'!BA$145,0)</f>
        <v>0</v>
      </c>
      <c r="BB192" cm="1">
        <f t="array" ref="BB192">IF(INDEX('Capacity Summary'!$H$139:$BG$238,COLUMN(BA44),ROW(BA44))="x",'Capacity Backing (Hide)2'!BB$145,0)</f>
        <v>0</v>
      </c>
      <c r="BC192" cm="1">
        <f t="array" ref="BC192">IF(INDEX('Capacity Summary'!$H$139:$BG$238,COLUMN(BB44),ROW(BB44))="x",'Capacity Backing (Hide)2'!BC$145,0)</f>
        <v>0</v>
      </c>
      <c r="BD192" cm="1">
        <f t="array" ref="BD192">IF(INDEX('Capacity Summary'!$H$139:$BG$238,COLUMN(BC44),ROW(BC44))="x",'Capacity Backing (Hide)2'!BD$145,0)</f>
        <v>0</v>
      </c>
      <c r="BE192" cm="1">
        <f t="array" ref="BE192">IF(INDEX('Capacity Summary'!$H$139:$BG$238,COLUMN(BD44),ROW(BD44))="x",'Capacity Backing (Hide)2'!BE$145,0)</f>
        <v>0</v>
      </c>
      <c r="BF192" cm="1">
        <f t="array" ref="BF192">IF(INDEX('Capacity Summary'!$H$139:$BG$238,COLUMN(BE44),ROW(BE44))="x",'Capacity Backing (Hide)2'!BF$145,0)</f>
        <v>0</v>
      </c>
      <c r="BG192" cm="1">
        <f t="array" ref="BG192">IF(INDEX('Capacity Summary'!$H$139:$BG$238,COLUMN(BF44),ROW(BF44))="x",'Capacity Backing (Hide)2'!BG$145,0)</f>
        <v>0</v>
      </c>
      <c r="BH192" cm="1">
        <f t="array" ref="BH192">IF(INDEX('Capacity Summary'!$H$139:$BG$238,COLUMN(BG44),ROW(BG44))="x",'Capacity Backing (Hide)2'!BH$145,0)</f>
        <v>0</v>
      </c>
      <c r="BI192" cm="1">
        <f t="array" ref="BI192">IF(INDEX('Capacity Summary'!$H$139:$BG$238,COLUMN(BH44),ROW(BH44))="x",'Capacity Backing (Hide)2'!BI$145,0)</f>
        <v>0</v>
      </c>
      <c r="BJ192" cm="1">
        <f t="array" ref="BJ192">IF(INDEX('Capacity Summary'!$H$139:$BG$238,COLUMN(BI44),ROW(BI44))="x",'Capacity Backing (Hide)2'!BJ$145,0)</f>
        <v>0</v>
      </c>
      <c r="BK192" cm="1">
        <f t="array" ref="BK192">IF(INDEX('Capacity Summary'!$H$139:$BG$238,COLUMN(BJ44),ROW(BJ44))="x",'Capacity Backing (Hide)2'!BK$145,0)</f>
        <v>0</v>
      </c>
      <c r="BL192" cm="1">
        <f t="array" ref="BL192">IF(INDEX('Capacity Summary'!$H$139:$BG$238,COLUMN(BK44),ROW(BK44))="x",'Capacity Backing (Hide)2'!BL$145,0)</f>
        <v>0</v>
      </c>
      <c r="BM192" cm="1">
        <f t="array" ref="BM192">IF(INDEX('Capacity Summary'!$H$139:$BG$238,COLUMN(BL44),ROW(BL44))="x",'Capacity Backing (Hide)2'!BM$145,0)</f>
        <v>0</v>
      </c>
      <c r="BN192" cm="1">
        <f t="array" ref="BN192">IF(INDEX('Capacity Summary'!$H$139:$BG$238,COLUMN(BM44),ROW(BM44))="x",'Capacity Backing (Hide)2'!BN$145,0)</f>
        <v>0</v>
      </c>
      <c r="BO192" cm="1">
        <f t="array" ref="BO192">IF(INDEX('Capacity Summary'!$H$139:$BG$238,COLUMN(BN44),ROW(BN44))="x",'Capacity Backing (Hide)2'!BO$145,0)</f>
        <v>0</v>
      </c>
      <c r="BP192" cm="1">
        <f t="array" ref="BP192">IF(INDEX('Capacity Summary'!$H$139:$BG$238,COLUMN(BO44),ROW(BO44))="x",'Capacity Backing (Hide)2'!BP$145,0)</f>
        <v>0</v>
      </c>
      <c r="BQ192" cm="1">
        <f t="array" ref="BQ192">IF(INDEX('Capacity Summary'!$H$139:$BG$238,COLUMN(BP44),ROW(BP44))="x",'Capacity Backing (Hide)2'!BQ$145,0)</f>
        <v>0</v>
      </c>
      <c r="BR192" cm="1">
        <f t="array" ref="BR192">IF(INDEX('Capacity Summary'!$H$139:$BG$238,COLUMN(BQ44),ROW(BQ44))="x",'Capacity Backing (Hide)2'!BR$145,0)</f>
        <v>0</v>
      </c>
      <c r="BS192" cm="1">
        <f t="array" ref="BS192">IF(INDEX('Capacity Summary'!$H$139:$BG$238,COLUMN(BR44),ROW(BR44))="x",'Capacity Backing (Hide)2'!BS$145,0)</f>
        <v>0</v>
      </c>
      <c r="BT192" cm="1">
        <f t="array" ref="BT192">IF(INDEX('Capacity Summary'!$H$139:$BG$238,COLUMN(BS44),ROW(BS44))="x",'Capacity Backing (Hide)2'!BT$145,0)</f>
        <v>0</v>
      </c>
      <c r="BU192" cm="1">
        <f t="array" ref="BU192">IF(INDEX('Capacity Summary'!$H$139:$BG$238,COLUMN(BT44),ROW(BT44))="x",'Capacity Backing (Hide)2'!BU$145,0)</f>
        <v>0</v>
      </c>
      <c r="BV192" cm="1">
        <f t="array" ref="BV192">IF(INDEX('Capacity Summary'!$H$139:$BG$238,COLUMN(BU44),ROW(BU44))="x",'Capacity Backing (Hide)2'!BV$145,0)</f>
        <v>0</v>
      </c>
      <c r="BW192" cm="1">
        <f t="array" ref="BW192">IF(INDEX('Capacity Summary'!$H$139:$BG$238,COLUMN(BV44),ROW(BV44))="x",'Capacity Backing (Hide)2'!BW$145,0)</f>
        <v>0</v>
      </c>
      <c r="BX192" cm="1">
        <f t="array" ref="BX192">IF(INDEX('Capacity Summary'!$H$139:$BG$238,COLUMN(BW44),ROW(BW44))="x",'Capacity Backing (Hide)2'!BX$145,0)</f>
        <v>0</v>
      </c>
      <c r="BY192" cm="1">
        <f t="array" ref="BY192">IF(INDEX('Capacity Summary'!$H$139:$BG$238,COLUMN(BX44),ROW(BX44))="x",'Capacity Backing (Hide)2'!BY$145,0)</f>
        <v>0</v>
      </c>
      <c r="BZ192" cm="1">
        <f t="array" ref="BZ192">IF(INDEX('Capacity Summary'!$H$139:$BG$238,COLUMN(BY44),ROW(BY44))="x",'Capacity Backing (Hide)2'!BZ$145,0)</f>
        <v>0</v>
      </c>
      <c r="CA192" cm="1">
        <f t="array" ref="CA192">IF(INDEX('Capacity Summary'!$H$139:$BG$238,COLUMN(BZ44),ROW(BZ44))="x",'Capacity Backing (Hide)2'!CA$145,0)</f>
        <v>0</v>
      </c>
      <c r="CB192" cm="1">
        <f t="array" ref="CB192">IF(INDEX('Capacity Summary'!$H$139:$BG$238,COLUMN(CA44),ROW(CA44))="x",'Capacity Backing (Hide)2'!CB$145,0)</f>
        <v>0</v>
      </c>
      <c r="CC192" cm="1">
        <f t="array" ref="CC192">IF(INDEX('Capacity Summary'!$H$139:$BG$238,COLUMN(CB44),ROW(CB44))="x",'Capacity Backing (Hide)2'!CC$145,0)</f>
        <v>0</v>
      </c>
      <c r="CD192" cm="1">
        <f t="array" ref="CD192">IF(INDEX('Capacity Summary'!$H$139:$BG$238,COLUMN(CC44),ROW(CC44))="x",'Capacity Backing (Hide)2'!CD$145,0)</f>
        <v>0</v>
      </c>
      <c r="CE192" cm="1">
        <f t="array" ref="CE192">IF(INDEX('Capacity Summary'!$H$139:$BG$238,COLUMN(CD44),ROW(CD44))="x",'Capacity Backing (Hide)2'!CE$145,0)</f>
        <v>0</v>
      </c>
      <c r="CF192" cm="1">
        <f t="array" ref="CF192">IF(INDEX('Capacity Summary'!$H$139:$BG$238,COLUMN(CE44),ROW(CE44))="x",'Capacity Backing (Hide)2'!CF$145,0)</f>
        <v>0</v>
      </c>
      <c r="CG192" cm="1">
        <f t="array" ref="CG192">IF(INDEX('Capacity Summary'!$H$139:$BG$238,COLUMN(CF44),ROW(CF44))="x",'Capacity Backing (Hide)2'!CG$145,0)</f>
        <v>0</v>
      </c>
      <c r="CH192" cm="1">
        <f t="array" ref="CH192">IF(INDEX('Capacity Summary'!$H$139:$BG$238,COLUMN(CG44),ROW(CG44))="x",'Capacity Backing (Hide)2'!CH$145,0)</f>
        <v>0</v>
      </c>
      <c r="CI192" cm="1">
        <f t="array" ref="CI192">IF(INDEX('Capacity Summary'!$H$139:$BG$238,COLUMN(CH44),ROW(CH44))="x",'Capacity Backing (Hide)2'!CI$145,0)</f>
        <v>0</v>
      </c>
      <c r="CJ192" cm="1">
        <f t="array" ref="CJ192">IF(INDEX('Capacity Summary'!$H$139:$BG$238,COLUMN(CI44),ROW(CI44))="x",'Capacity Backing (Hide)2'!CJ$145,0)</f>
        <v>0</v>
      </c>
      <c r="CK192" cm="1">
        <f t="array" ref="CK192">IF(INDEX('Capacity Summary'!$H$139:$BG$238,COLUMN(CJ44),ROW(CJ44))="x",'Capacity Backing (Hide)2'!CK$145,0)</f>
        <v>0</v>
      </c>
      <c r="CL192" cm="1">
        <f t="array" ref="CL192">IF(INDEX('Capacity Summary'!$H$139:$BG$238,COLUMN(CK44),ROW(CK44))="x",'Capacity Backing (Hide)2'!CL$145,0)</f>
        <v>0</v>
      </c>
      <c r="CM192" cm="1">
        <f t="array" ref="CM192">IF(INDEX('Capacity Summary'!$H$139:$BG$238,COLUMN(CL44),ROW(CL44))="x",'Capacity Backing (Hide)2'!CM$145,0)</f>
        <v>0</v>
      </c>
      <c r="CN192" cm="1">
        <f t="array" ref="CN192">IF(INDEX('Capacity Summary'!$H$139:$BG$238,COLUMN(CM44),ROW(CM44))="x",'Capacity Backing (Hide)2'!CN$145,0)</f>
        <v>0</v>
      </c>
      <c r="CO192" cm="1">
        <f t="array" ref="CO192">IF(INDEX('Capacity Summary'!$H$139:$BG$238,COLUMN(CN44),ROW(CN44))="x",'Capacity Backing (Hide)2'!CO$145,0)</f>
        <v>0</v>
      </c>
      <c r="CP192" cm="1">
        <f t="array" ref="CP192">IF(INDEX('Capacity Summary'!$H$139:$BG$238,COLUMN(CO44),ROW(CO44))="x",'Capacity Backing (Hide)2'!CP$145,0)</f>
        <v>0</v>
      </c>
      <c r="CQ192" cm="1">
        <f t="array" ref="CQ192">IF(INDEX('Capacity Summary'!$H$139:$BG$238,COLUMN(CP44),ROW(CP44))="x",'Capacity Backing (Hide)2'!CQ$145,0)</f>
        <v>0</v>
      </c>
      <c r="CR192" cm="1">
        <f t="array" ref="CR192">IF(INDEX('Capacity Summary'!$H$139:$BG$238,COLUMN(CQ44),ROW(CQ44))="x",'Capacity Backing (Hide)2'!CR$145,0)</f>
        <v>0</v>
      </c>
      <c r="CS192" cm="1">
        <f t="array" ref="CS192">IF(INDEX('Capacity Summary'!$H$139:$BG$238,COLUMN(CR44),ROW(CR44))="x",'Capacity Backing (Hide)2'!CS$145,0)</f>
        <v>0</v>
      </c>
      <c r="CT192" cm="1">
        <f t="array" ref="CT192">IF(INDEX('Capacity Summary'!$H$139:$BG$238,COLUMN(CS44),ROW(CS44))="x",'Capacity Backing (Hide)2'!CT$145,0)</f>
        <v>0</v>
      </c>
      <c r="CU192" cm="1">
        <f t="array" ref="CU192">IF(INDEX('Capacity Summary'!$H$139:$BG$238,COLUMN(CT44),ROW(CT44))="x",'Capacity Backing (Hide)2'!CU$145,0)</f>
        <v>0</v>
      </c>
      <c r="CV192" cm="1">
        <f t="array" ref="CV192">IF(INDEX('Capacity Summary'!$H$139:$BG$238,COLUMN(CU44),ROW(CU44))="x",'Capacity Backing (Hide)2'!CV$145,0)</f>
        <v>0</v>
      </c>
      <c r="CW192" cm="1">
        <f t="array" ref="CW192">IF(INDEX('Capacity Summary'!$H$139:$BG$238,COLUMN(CV44),ROW(CV44))="x",'Capacity Backing (Hide)2'!CW$145,0)</f>
        <v>0</v>
      </c>
    </row>
    <row r="193" spans="1:101" x14ac:dyDescent="0.25">
      <c r="A193" s="2">
        <f ca="1">'Required Capacity (Hide)'!E49</f>
        <v>44536</v>
      </c>
      <c r="B193" cm="1">
        <f t="array" ref="B193">IF(INDEX('Capacity Summary'!$H$139:$BG$238,COLUMN(A45),ROW(A45))="x",'Capacity Backing (Hide)2'!B$145,0)</f>
        <v>0</v>
      </c>
      <c r="C193" cm="1">
        <f t="array" ref="C193">IF(INDEX('Capacity Summary'!$H$139:$BG$238,COLUMN(B45),ROW(B45))="x",'Capacity Backing (Hide)2'!C$145,0)</f>
        <v>0</v>
      </c>
      <c r="D193" cm="1">
        <f t="array" ref="D193">IF(INDEX('Capacity Summary'!$H$139:$BG$238,COLUMN(C45),ROW(C45))="x",'Capacity Backing (Hide)2'!D$145,0)</f>
        <v>0</v>
      </c>
      <c r="E193" cm="1">
        <f t="array" ref="E193">IF(INDEX('Capacity Summary'!$H$139:$BG$238,COLUMN(D45),ROW(D45))="x",'Capacity Backing (Hide)2'!E$145,0)</f>
        <v>0</v>
      </c>
      <c r="F193" cm="1">
        <f t="array" ref="F193">IF(INDEX('Capacity Summary'!$H$139:$BG$238,COLUMN(E45),ROW(E45))="x",'Capacity Backing (Hide)2'!F$145,0)</f>
        <v>0</v>
      </c>
      <c r="G193" cm="1">
        <f t="array" ref="G193">IF(INDEX('Capacity Summary'!$H$139:$BG$238,COLUMN(F45),ROW(F45))="x",'Capacity Backing (Hide)2'!G$145,0)</f>
        <v>0</v>
      </c>
      <c r="H193" cm="1">
        <f t="array" ref="H193">IF(INDEX('Capacity Summary'!$H$139:$BG$238,COLUMN(G45),ROW(G45))="x",'Capacity Backing (Hide)2'!H$145,0)</f>
        <v>0</v>
      </c>
      <c r="I193" cm="1">
        <f t="array" ref="I193">IF(INDEX('Capacity Summary'!$H$139:$BG$238,COLUMN(H45),ROW(H45))="x",'Capacity Backing (Hide)2'!I$145,0)</f>
        <v>0</v>
      </c>
      <c r="J193" cm="1">
        <f t="array" ref="J193">IF(INDEX('Capacity Summary'!$H$139:$BG$238,COLUMN(I45),ROW(I45))="x",'Capacity Backing (Hide)2'!J$145,0)</f>
        <v>0</v>
      </c>
      <c r="K193" cm="1">
        <f t="array" ref="K193">IF(INDEX('Capacity Summary'!$H$139:$BG$238,COLUMN(J45),ROW(J45))="x",'Capacity Backing (Hide)2'!K$145,0)</f>
        <v>0</v>
      </c>
      <c r="L193" cm="1">
        <f t="array" ref="L193">IF(INDEX('Capacity Summary'!$H$139:$BG$238,COLUMN(K45),ROW(K45))="x",'Capacity Backing (Hide)2'!L$145,0)</f>
        <v>0</v>
      </c>
      <c r="M193" cm="1">
        <f t="array" ref="M193">IF(INDEX('Capacity Summary'!$H$139:$BG$238,COLUMN(L45),ROW(L45))="x",'Capacity Backing (Hide)2'!M$145,0)</f>
        <v>0</v>
      </c>
      <c r="N193" cm="1">
        <f t="array" ref="N193">IF(INDEX('Capacity Summary'!$H$139:$BG$238,COLUMN(M45),ROW(M45))="x",'Capacity Backing (Hide)2'!N$145,0)</f>
        <v>0</v>
      </c>
      <c r="O193" cm="1">
        <f t="array" ref="O193">IF(INDEX('Capacity Summary'!$H$139:$BG$238,COLUMN(N45),ROW(N45))="x",'Capacity Backing (Hide)2'!O$145,0)</f>
        <v>0</v>
      </c>
      <c r="P193" cm="1">
        <f t="array" ref="P193">IF(INDEX('Capacity Summary'!$H$139:$BG$238,COLUMN(O45),ROW(O45))="x",'Capacity Backing (Hide)2'!P$145,0)</f>
        <v>0</v>
      </c>
      <c r="Q193" cm="1">
        <f t="array" ref="Q193">IF(INDEX('Capacity Summary'!$H$139:$BG$238,COLUMN(P45),ROW(P45))="x",'Capacity Backing (Hide)2'!Q$145,0)</f>
        <v>0</v>
      </c>
      <c r="R193" cm="1">
        <f t="array" ref="R193">IF(INDEX('Capacity Summary'!$H$139:$BG$238,COLUMN(Q45),ROW(Q45))="x",'Capacity Backing (Hide)2'!R$145,0)</f>
        <v>0</v>
      </c>
      <c r="S193" cm="1">
        <f t="array" ref="S193">IF(INDEX('Capacity Summary'!$H$139:$BG$238,COLUMN(R45),ROW(R45))="x",'Capacity Backing (Hide)2'!S$145,0)</f>
        <v>0</v>
      </c>
      <c r="T193" cm="1">
        <f t="array" ref="T193">IF(INDEX('Capacity Summary'!$H$139:$BG$238,COLUMN(S45),ROW(S45))="x",'Capacity Backing (Hide)2'!T$145,0)</f>
        <v>0</v>
      </c>
      <c r="U193" cm="1">
        <f t="array" ref="U193">IF(INDEX('Capacity Summary'!$H$139:$BG$238,COLUMN(T45),ROW(T45))="x",'Capacity Backing (Hide)2'!U$145,0)</f>
        <v>0</v>
      </c>
      <c r="V193" cm="1">
        <f t="array" ref="V193">IF(INDEX('Capacity Summary'!$H$139:$BG$238,COLUMN(U45),ROW(U45))="x",'Capacity Backing (Hide)2'!V$145,0)</f>
        <v>0</v>
      </c>
      <c r="W193" cm="1">
        <f t="array" ref="W193">IF(INDEX('Capacity Summary'!$H$139:$BG$238,COLUMN(V45),ROW(V45))="x",'Capacity Backing (Hide)2'!W$145,0)</f>
        <v>0</v>
      </c>
      <c r="X193" cm="1">
        <f t="array" ref="X193">IF(INDEX('Capacity Summary'!$H$139:$BG$238,COLUMN(W45),ROW(W45))="x",'Capacity Backing (Hide)2'!X$145,0)</f>
        <v>0</v>
      </c>
      <c r="Y193" cm="1">
        <f t="array" ref="Y193">IF(INDEX('Capacity Summary'!$H$139:$BG$238,COLUMN(X45),ROW(X45))="x",'Capacity Backing (Hide)2'!Y$145,0)</f>
        <v>0</v>
      </c>
      <c r="Z193" cm="1">
        <f t="array" ref="Z193">IF(INDEX('Capacity Summary'!$H$139:$BG$238,COLUMN(Y45),ROW(Y45))="x",'Capacity Backing (Hide)2'!Z$145,0)</f>
        <v>0</v>
      </c>
      <c r="AA193" cm="1">
        <f t="array" ref="AA193">IF(INDEX('Capacity Summary'!$H$139:$BG$238,COLUMN(Z45),ROW(Z45))="x",'Capacity Backing (Hide)2'!AA$145,0)</f>
        <v>0</v>
      </c>
      <c r="AB193" cm="1">
        <f t="array" ref="AB193">IF(INDEX('Capacity Summary'!$H$139:$BG$238,COLUMN(AA45),ROW(AA45))="x",'Capacity Backing (Hide)2'!AB$145,0)</f>
        <v>0</v>
      </c>
      <c r="AC193" cm="1">
        <f t="array" ref="AC193">IF(INDEX('Capacity Summary'!$H$139:$BG$238,COLUMN(AB45),ROW(AB45))="x",'Capacity Backing (Hide)2'!AC$145,0)</f>
        <v>0</v>
      </c>
      <c r="AD193" cm="1">
        <f t="array" ref="AD193">IF(INDEX('Capacity Summary'!$H$139:$BG$238,COLUMN(AC45),ROW(AC45))="x",'Capacity Backing (Hide)2'!AD$145,0)</f>
        <v>0</v>
      </c>
      <c r="AE193" cm="1">
        <f t="array" ref="AE193">IF(INDEX('Capacity Summary'!$H$139:$BG$238,COLUMN(AD45),ROW(AD45))="x",'Capacity Backing (Hide)2'!AE$145,0)</f>
        <v>0</v>
      </c>
      <c r="AF193" cm="1">
        <f t="array" ref="AF193">IF(INDEX('Capacity Summary'!$H$139:$BG$238,COLUMN(AE45),ROW(AE45))="x",'Capacity Backing (Hide)2'!AF$145,0)</f>
        <v>0</v>
      </c>
      <c r="AG193" cm="1">
        <f t="array" ref="AG193">IF(INDEX('Capacity Summary'!$H$139:$BG$238,COLUMN(AF45),ROW(AF45))="x",'Capacity Backing (Hide)2'!AG$145,0)</f>
        <v>0</v>
      </c>
      <c r="AH193" cm="1">
        <f t="array" ref="AH193">IF(INDEX('Capacity Summary'!$H$139:$BG$238,COLUMN(AG45),ROW(AG45))="x",'Capacity Backing (Hide)2'!AH$145,0)</f>
        <v>0</v>
      </c>
      <c r="AI193" cm="1">
        <f t="array" ref="AI193">IF(INDEX('Capacity Summary'!$H$139:$BG$238,COLUMN(AH45),ROW(AH45))="x",'Capacity Backing (Hide)2'!AI$145,0)</f>
        <v>0</v>
      </c>
      <c r="AJ193" cm="1">
        <f t="array" ref="AJ193">IF(INDEX('Capacity Summary'!$H$139:$BG$238,COLUMN(AI45),ROW(AI45))="x",'Capacity Backing (Hide)2'!AJ$145,0)</f>
        <v>0</v>
      </c>
      <c r="AK193" cm="1">
        <f t="array" ref="AK193">IF(INDEX('Capacity Summary'!$H$139:$BG$238,COLUMN(AJ45),ROW(AJ45))="x",'Capacity Backing (Hide)2'!AK$145,0)</f>
        <v>0</v>
      </c>
      <c r="AL193" cm="1">
        <f t="array" ref="AL193">IF(INDEX('Capacity Summary'!$H$139:$BG$238,COLUMN(AK45),ROW(AK45))="x",'Capacity Backing (Hide)2'!AL$145,0)</f>
        <v>0</v>
      </c>
      <c r="AM193" cm="1">
        <f t="array" ref="AM193">IF(INDEX('Capacity Summary'!$H$139:$BG$238,COLUMN(AL45),ROW(AL45))="x",'Capacity Backing (Hide)2'!AM$145,0)</f>
        <v>0</v>
      </c>
      <c r="AN193" cm="1">
        <f t="array" ref="AN193">IF(INDEX('Capacity Summary'!$H$139:$BG$238,COLUMN(AM45),ROW(AM45))="x",'Capacity Backing (Hide)2'!AN$145,0)</f>
        <v>0</v>
      </c>
      <c r="AO193" cm="1">
        <f t="array" ref="AO193">IF(INDEX('Capacity Summary'!$H$139:$BG$238,COLUMN(AN45),ROW(AN45))="x",'Capacity Backing (Hide)2'!AO$145,0)</f>
        <v>0</v>
      </c>
      <c r="AP193" cm="1">
        <f t="array" ref="AP193">IF(INDEX('Capacity Summary'!$H$139:$BG$238,COLUMN(AO45),ROW(AO45))="x",'Capacity Backing (Hide)2'!AP$145,0)</f>
        <v>0</v>
      </c>
      <c r="AQ193" cm="1">
        <f t="array" ref="AQ193">IF(INDEX('Capacity Summary'!$H$139:$BG$238,COLUMN(AP45),ROW(AP45))="x",'Capacity Backing (Hide)2'!AQ$145,0)</f>
        <v>0</v>
      </c>
      <c r="AR193" cm="1">
        <f t="array" ref="AR193">IF(INDEX('Capacity Summary'!$H$139:$BG$238,COLUMN(AQ45),ROW(AQ45))="x",'Capacity Backing (Hide)2'!AR$145,0)</f>
        <v>0</v>
      </c>
      <c r="AS193" cm="1">
        <f t="array" ref="AS193">IF(INDEX('Capacity Summary'!$H$139:$BG$238,COLUMN(AR45),ROW(AR45))="x",'Capacity Backing (Hide)2'!AS$145,0)</f>
        <v>0</v>
      </c>
      <c r="AT193" cm="1">
        <f t="array" ref="AT193">IF(INDEX('Capacity Summary'!$H$139:$BG$238,COLUMN(AS45),ROW(AS45))="x",'Capacity Backing (Hide)2'!AT$145,0)</f>
        <v>0</v>
      </c>
      <c r="AU193" cm="1">
        <f t="array" ref="AU193">IF(INDEX('Capacity Summary'!$H$139:$BG$238,COLUMN(AT45),ROW(AT45))="x",'Capacity Backing (Hide)2'!AU$145,0)</f>
        <v>0</v>
      </c>
      <c r="AV193" cm="1">
        <f t="array" ref="AV193">IF(INDEX('Capacity Summary'!$H$139:$BG$238,COLUMN(AU45),ROW(AU45))="x",'Capacity Backing (Hide)2'!AV$145,0)</f>
        <v>0</v>
      </c>
      <c r="AW193" cm="1">
        <f t="array" ref="AW193">IF(INDEX('Capacity Summary'!$H$139:$BG$238,COLUMN(AV45),ROW(AV45))="x",'Capacity Backing (Hide)2'!AW$145,0)</f>
        <v>0</v>
      </c>
      <c r="AX193" cm="1">
        <f t="array" ref="AX193">IF(INDEX('Capacity Summary'!$H$139:$BG$238,COLUMN(AW45),ROW(AW45))="x",'Capacity Backing (Hide)2'!AX$145,0)</f>
        <v>0</v>
      </c>
      <c r="AY193" cm="1">
        <f t="array" ref="AY193">IF(INDEX('Capacity Summary'!$H$139:$BG$238,COLUMN(AX45),ROW(AX45))="x",'Capacity Backing (Hide)2'!AY$145,0)</f>
        <v>0</v>
      </c>
      <c r="AZ193" cm="1">
        <f t="array" ref="AZ193">IF(INDEX('Capacity Summary'!$H$139:$BG$238,COLUMN(AY45),ROW(AY45))="x",'Capacity Backing (Hide)2'!AZ$145,0)</f>
        <v>0</v>
      </c>
      <c r="BA193" cm="1">
        <f t="array" ref="BA193">IF(INDEX('Capacity Summary'!$H$139:$BG$238,COLUMN(AZ45),ROW(AZ45))="x",'Capacity Backing (Hide)2'!BA$145,0)</f>
        <v>0</v>
      </c>
      <c r="BB193" cm="1">
        <f t="array" ref="BB193">IF(INDEX('Capacity Summary'!$H$139:$BG$238,COLUMN(BA45),ROW(BA45))="x",'Capacity Backing (Hide)2'!BB$145,0)</f>
        <v>0</v>
      </c>
      <c r="BC193" cm="1">
        <f t="array" ref="BC193">IF(INDEX('Capacity Summary'!$H$139:$BG$238,COLUMN(BB45),ROW(BB45))="x",'Capacity Backing (Hide)2'!BC$145,0)</f>
        <v>0</v>
      </c>
      <c r="BD193" cm="1">
        <f t="array" ref="BD193">IF(INDEX('Capacity Summary'!$H$139:$BG$238,COLUMN(BC45),ROW(BC45))="x",'Capacity Backing (Hide)2'!BD$145,0)</f>
        <v>0</v>
      </c>
      <c r="BE193" cm="1">
        <f t="array" ref="BE193">IF(INDEX('Capacity Summary'!$H$139:$BG$238,COLUMN(BD45),ROW(BD45))="x",'Capacity Backing (Hide)2'!BE$145,0)</f>
        <v>0</v>
      </c>
      <c r="BF193" cm="1">
        <f t="array" ref="BF193">IF(INDEX('Capacity Summary'!$H$139:$BG$238,COLUMN(BE45),ROW(BE45))="x",'Capacity Backing (Hide)2'!BF$145,0)</f>
        <v>0</v>
      </c>
      <c r="BG193" cm="1">
        <f t="array" ref="BG193">IF(INDEX('Capacity Summary'!$H$139:$BG$238,COLUMN(BF45),ROW(BF45))="x",'Capacity Backing (Hide)2'!BG$145,0)</f>
        <v>0</v>
      </c>
      <c r="BH193" cm="1">
        <f t="array" ref="BH193">IF(INDEX('Capacity Summary'!$H$139:$BG$238,COLUMN(BG45),ROW(BG45))="x",'Capacity Backing (Hide)2'!BH$145,0)</f>
        <v>0</v>
      </c>
      <c r="BI193" cm="1">
        <f t="array" ref="BI193">IF(INDEX('Capacity Summary'!$H$139:$BG$238,COLUMN(BH45),ROW(BH45))="x",'Capacity Backing (Hide)2'!BI$145,0)</f>
        <v>0</v>
      </c>
      <c r="BJ193" cm="1">
        <f t="array" ref="BJ193">IF(INDEX('Capacity Summary'!$H$139:$BG$238,COLUMN(BI45),ROW(BI45))="x",'Capacity Backing (Hide)2'!BJ$145,0)</f>
        <v>0</v>
      </c>
      <c r="BK193" cm="1">
        <f t="array" ref="BK193">IF(INDEX('Capacity Summary'!$H$139:$BG$238,COLUMN(BJ45),ROW(BJ45))="x",'Capacity Backing (Hide)2'!BK$145,0)</f>
        <v>0</v>
      </c>
      <c r="BL193" cm="1">
        <f t="array" ref="BL193">IF(INDEX('Capacity Summary'!$H$139:$BG$238,COLUMN(BK45),ROW(BK45))="x",'Capacity Backing (Hide)2'!BL$145,0)</f>
        <v>0</v>
      </c>
      <c r="BM193" cm="1">
        <f t="array" ref="BM193">IF(INDEX('Capacity Summary'!$H$139:$BG$238,COLUMN(BL45),ROW(BL45))="x",'Capacity Backing (Hide)2'!BM$145,0)</f>
        <v>0</v>
      </c>
      <c r="BN193" cm="1">
        <f t="array" ref="BN193">IF(INDEX('Capacity Summary'!$H$139:$BG$238,COLUMN(BM45),ROW(BM45))="x",'Capacity Backing (Hide)2'!BN$145,0)</f>
        <v>0</v>
      </c>
      <c r="BO193" cm="1">
        <f t="array" ref="BO193">IF(INDEX('Capacity Summary'!$H$139:$BG$238,COLUMN(BN45),ROW(BN45))="x",'Capacity Backing (Hide)2'!BO$145,0)</f>
        <v>0</v>
      </c>
      <c r="BP193" cm="1">
        <f t="array" ref="BP193">IF(INDEX('Capacity Summary'!$H$139:$BG$238,COLUMN(BO45),ROW(BO45))="x",'Capacity Backing (Hide)2'!BP$145,0)</f>
        <v>0</v>
      </c>
      <c r="BQ193" cm="1">
        <f t="array" ref="BQ193">IF(INDEX('Capacity Summary'!$H$139:$BG$238,COLUMN(BP45),ROW(BP45))="x",'Capacity Backing (Hide)2'!BQ$145,0)</f>
        <v>0</v>
      </c>
      <c r="BR193" cm="1">
        <f t="array" ref="BR193">IF(INDEX('Capacity Summary'!$H$139:$BG$238,COLUMN(BQ45),ROW(BQ45))="x",'Capacity Backing (Hide)2'!BR$145,0)</f>
        <v>0</v>
      </c>
      <c r="BS193" cm="1">
        <f t="array" ref="BS193">IF(INDEX('Capacity Summary'!$H$139:$BG$238,COLUMN(BR45),ROW(BR45))="x",'Capacity Backing (Hide)2'!BS$145,0)</f>
        <v>0</v>
      </c>
      <c r="BT193" cm="1">
        <f t="array" ref="BT193">IF(INDEX('Capacity Summary'!$H$139:$BG$238,COLUMN(BS45),ROW(BS45))="x",'Capacity Backing (Hide)2'!BT$145,0)</f>
        <v>0</v>
      </c>
      <c r="BU193" cm="1">
        <f t="array" ref="BU193">IF(INDEX('Capacity Summary'!$H$139:$BG$238,COLUMN(BT45),ROW(BT45))="x",'Capacity Backing (Hide)2'!BU$145,0)</f>
        <v>0</v>
      </c>
      <c r="BV193" cm="1">
        <f t="array" ref="BV193">IF(INDEX('Capacity Summary'!$H$139:$BG$238,COLUMN(BU45),ROW(BU45))="x",'Capacity Backing (Hide)2'!BV$145,0)</f>
        <v>0</v>
      </c>
      <c r="BW193" cm="1">
        <f t="array" ref="BW193">IF(INDEX('Capacity Summary'!$H$139:$BG$238,COLUMN(BV45),ROW(BV45))="x",'Capacity Backing (Hide)2'!BW$145,0)</f>
        <v>0</v>
      </c>
      <c r="BX193" cm="1">
        <f t="array" ref="BX193">IF(INDEX('Capacity Summary'!$H$139:$BG$238,COLUMN(BW45),ROW(BW45))="x",'Capacity Backing (Hide)2'!BX$145,0)</f>
        <v>0</v>
      </c>
      <c r="BY193" cm="1">
        <f t="array" ref="BY193">IF(INDEX('Capacity Summary'!$H$139:$BG$238,COLUMN(BX45),ROW(BX45))="x",'Capacity Backing (Hide)2'!BY$145,0)</f>
        <v>0</v>
      </c>
      <c r="BZ193" cm="1">
        <f t="array" ref="BZ193">IF(INDEX('Capacity Summary'!$H$139:$BG$238,COLUMN(BY45),ROW(BY45))="x",'Capacity Backing (Hide)2'!BZ$145,0)</f>
        <v>0</v>
      </c>
      <c r="CA193" cm="1">
        <f t="array" ref="CA193">IF(INDEX('Capacity Summary'!$H$139:$BG$238,COLUMN(BZ45),ROW(BZ45))="x",'Capacity Backing (Hide)2'!CA$145,0)</f>
        <v>0</v>
      </c>
      <c r="CB193" cm="1">
        <f t="array" ref="CB193">IF(INDEX('Capacity Summary'!$H$139:$BG$238,COLUMN(CA45),ROW(CA45))="x",'Capacity Backing (Hide)2'!CB$145,0)</f>
        <v>0</v>
      </c>
      <c r="CC193" cm="1">
        <f t="array" ref="CC193">IF(INDEX('Capacity Summary'!$H$139:$BG$238,COLUMN(CB45),ROW(CB45))="x",'Capacity Backing (Hide)2'!CC$145,0)</f>
        <v>0</v>
      </c>
      <c r="CD193" cm="1">
        <f t="array" ref="CD193">IF(INDEX('Capacity Summary'!$H$139:$BG$238,COLUMN(CC45),ROW(CC45))="x",'Capacity Backing (Hide)2'!CD$145,0)</f>
        <v>0</v>
      </c>
      <c r="CE193" cm="1">
        <f t="array" ref="CE193">IF(INDEX('Capacity Summary'!$H$139:$BG$238,COLUMN(CD45),ROW(CD45))="x",'Capacity Backing (Hide)2'!CE$145,0)</f>
        <v>0</v>
      </c>
      <c r="CF193" cm="1">
        <f t="array" ref="CF193">IF(INDEX('Capacity Summary'!$H$139:$BG$238,COLUMN(CE45),ROW(CE45))="x",'Capacity Backing (Hide)2'!CF$145,0)</f>
        <v>0</v>
      </c>
      <c r="CG193" cm="1">
        <f t="array" ref="CG193">IF(INDEX('Capacity Summary'!$H$139:$BG$238,COLUMN(CF45),ROW(CF45))="x",'Capacity Backing (Hide)2'!CG$145,0)</f>
        <v>0</v>
      </c>
      <c r="CH193" cm="1">
        <f t="array" ref="CH193">IF(INDEX('Capacity Summary'!$H$139:$BG$238,COLUMN(CG45),ROW(CG45))="x",'Capacity Backing (Hide)2'!CH$145,0)</f>
        <v>0</v>
      </c>
      <c r="CI193" cm="1">
        <f t="array" ref="CI193">IF(INDEX('Capacity Summary'!$H$139:$BG$238,COLUMN(CH45),ROW(CH45))="x",'Capacity Backing (Hide)2'!CI$145,0)</f>
        <v>0</v>
      </c>
      <c r="CJ193" cm="1">
        <f t="array" ref="CJ193">IF(INDEX('Capacity Summary'!$H$139:$BG$238,COLUMN(CI45),ROW(CI45))="x",'Capacity Backing (Hide)2'!CJ$145,0)</f>
        <v>0</v>
      </c>
      <c r="CK193" cm="1">
        <f t="array" ref="CK193">IF(INDEX('Capacity Summary'!$H$139:$BG$238,COLUMN(CJ45),ROW(CJ45))="x",'Capacity Backing (Hide)2'!CK$145,0)</f>
        <v>0</v>
      </c>
      <c r="CL193" cm="1">
        <f t="array" ref="CL193">IF(INDEX('Capacity Summary'!$H$139:$BG$238,COLUMN(CK45),ROW(CK45))="x",'Capacity Backing (Hide)2'!CL$145,0)</f>
        <v>0</v>
      </c>
      <c r="CM193" cm="1">
        <f t="array" ref="CM193">IF(INDEX('Capacity Summary'!$H$139:$BG$238,COLUMN(CL45),ROW(CL45))="x",'Capacity Backing (Hide)2'!CM$145,0)</f>
        <v>0</v>
      </c>
      <c r="CN193" cm="1">
        <f t="array" ref="CN193">IF(INDEX('Capacity Summary'!$H$139:$BG$238,COLUMN(CM45),ROW(CM45))="x",'Capacity Backing (Hide)2'!CN$145,0)</f>
        <v>0</v>
      </c>
      <c r="CO193" cm="1">
        <f t="array" ref="CO193">IF(INDEX('Capacity Summary'!$H$139:$BG$238,COLUMN(CN45),ROW(CN45))="x",'Capacity Backing (Hide)2'!CO$145,0)</f>
        <v>0</v>
      </c>
      <c r="CP193" cm="1">
        <f t="array" ref="CP193">IF(INDEX('Capacity Summary'!$H$139:$BG$238,COLUMN(CO45),ROW(CO45))="x",'Capacity Backing (Hide)2'!CP$145,0)</f>
        <v>0</v>
      </c>
      <c r="CQ193" cm="1">
        <f t="array" ref="CQ193">IF(INDEX('Capacity Summary'!$H$139:$BG$238,COLUMN(CP45),ROW(CP45))="x",'Capacity Backing (Hide)2'!CQ$145,0)</f>
        <v>0</v>
      </c>
      <c r="CR193" cm="1">
        <f t="array" ref="CR193">IF(INDEX('Capacity Summary'!$H$139:$BG$238,COLUMN(CQ45),ROW(CQ45))="x",'Capacity Backing (Hide)2'!CR$145,0)</f>
        <v>0</v>
      </c>
      <c r="CS193" cm="1">
        <f t="array" ref="CS193">IF(INDEX('Capacity Summary'!$H$139:$BG$238,COLUMN(CR45),ROW(CR45))="x",'Capacity Backing (Hide)2'!CS$145,0)</f>
        <v>0</v>
      </c>
      <c r="CT193" cm="1">
        <f t="array" ref="CT193">IF(INDEX('Capacity Summary'!$H$139:$BG$238,COLUMN(CS45),ROW(CS45))="x",'Capacity Backing (Hide)2'!CT$145,0)</f>
        <v>0</v>
      </c>
      <c r="CU193" cm="1">
        <f t="array" ref="CU193">IF(INDEX('Capacity Summary'!$H$139:$BG$238,COLUMN(CT45),ROW(CT45))="x",'Capacity Backing (Hide)2'!CU$145,0)</f>
        <v>0</v>
      </c>
      <c r="CV193" cm="1">
        <f t="array" ref="CV193">IF(INDEX('Capacity Summary'!$H$139:$BG$238,COLUMN(CU45),ROW(CU45))="x",'Capacity Backing (Hide)2'!CV$145,0)</f>
        <v>0</v>
      </c>
      <c r="CW193" cm="1">
        <f t="array" ref="CW193">IF(INDEX('Capacity Summary'!$H$139:$BG$238,COLUMN(CV45),ROW(CV45))="x",'Capacity Backing (Hide)2'!CW$145,0)</f>
        <v>0</v>
      </c>
    </row>
    <row r="194" spans="1:101" x14ac:dyDescent="0.25">
      <c r="A194" s="2">
        <f ca="1">'Required Capacity (Hide)'!E50</f>
        <v>44543</v>
      </c>
      <c r="B194" cm="1">
        <f t="array" ref="B194">IF(INDEX('Capacity Summary'!$H$139:$BG$238,COLUMN(A46),ROW(A46))="x",'Capacity Backing (Hide)2'!B$145,0)</f>
        <v>0</v>
      </c>
      <c r="C194" cm="1">
        <f t="array" ref="C194">IF(INDEX('Capacity Summary'!$H$139:$BG$238,COLUMN(B46),ROW(B46))="x",'Capacity Backing (Hide)2'!C$145,0)</f>
        <v>0</v>
      </c>
      <c r="D194" cm="1">
        <f t="array" ref="D194">IF(INDEX('Capacity Summary'!$H$139:$BG$238,COLUMN(C46),ROW(C46))="x",'Capacity Backing (Hide)2'!D$145,0)</f>
        <v>0</v>
      </c>
      <c r="E194" cm="1">
        <f t="array" ref="E194">IF(INDEX('Capacity Summary'!$H$139:$BG$238,COLUMN(D46),ROW(D46))="x",'Capacity Backing (Hide)2'!E$145,0)</f>
        <v>0</v>
      </c>
      <c r="F194" cm="1">
        <f t="array" ref="F194">IF(INDEX('Capacity Summary'!$H$139:$BG$238,COLUMN(E46),ROW(E46))="x",'Capacity Backing (Hide)2'!F$145,0)</f>
        <v>0</v>
      </c>
      <c r="G194" cm="1">
        <f t="array" ref="G194">IF(INDEX('Capacity Summary'!$H$139:$BG$238,COLUMN(F46),ROW(F46))="x",'Capacity Backing (Hide)2'!G$145,0)</f>
        <v>0</v>
      </c>
      <c r="H194" cm="1">
        <f t="array" ref="H194">IF(INDEX('Capacity Summary'!$H$139:$BG$238,COLUMN(G46),ROW(G46))="x",'Capacity Backing (Hide)2'!H$145,0)</f>
        <v>0</v>
      </c>
      <c r="I194" cm="1">
        <f t="array" ref="I194">IF(INDEX('Capacity Summary'!$H$139:$BG$238,COLUMN(H46),ROW(H46))="x",'Capacity Backing (Hide)2'!I$145,0)</f>
        <v>0</v>
      </c>
      <c r="J194" cm="1">
        <f t="array" ref="J194">IF(INDEX('Capacity Summary'!$H$139:$BG$238,COLUMN(I46),ROW(I46))="x",'Capacity Backing (Hide)2'!J$145,0)</f>
        <v>0</v>
      </c>
      <c r="K194" cm="1">
        <f t="array" ref="K194">IF(INDEX('Capacity Summary'!$H$139:$BG$238,COLUMN(J46),ROW(J46))="x",'Capacity Backing (Hide)2'!K$145,0)</f>
        <v>0</v>
      </c>
      <c r="L194" cm="1">
        <f t="array" ref="L194">IF(INDEX('Capacity Summary'!$H$139:$BG$238,COLUMN(K46),ROW(K46))="x",'Capacity Backing (Hide)2'!L$145,0)</f>
        <v>0</v>
      </c>
      <c r="M194" cm="1">
        <f t="array" ref="M194">IF(INDEX('Capacity Summary'!$H$139:$BG$238,COLUMN(L46),ROW(L46))="x",'Capacity Backing (Hide)2'!M$145,0)</f>
        <v>0</v>
      </c>
      <c r="N194" cm="1">
        <f t="array" ref="N194">IF(INDEX('Capacity Summary'!$H$139:$BG$238,COLUMN(M46),ROW(M46))="x",'Capacity Backing (Hide)2'!N$145,0)</f>
        <v>0</v>
      </c>
      <c r="O194" cm="1">
        <f t="array" ref="O194">IF(INDEX('Capacity Summary'!$H$139:$BG$238,COLUMN(N46),ROW(N46))="x",'Capacity Backing (Hide)2'!O$145,0)</f>
        <v>0</v>
      </c>
      <c r="P194" cm="1">
        <f t="array" ref="P194">IF(INDEX('Capacity Summary'!$H$139:$BG$238,COLUMN(O46),ROW(O46))="x",'Capacity Backing (Hide)2'!P$145,0)</f>
        <v>0</v>
      </c>
      <c r="Q194" cm="1">
        <f t="array" ref="Q194">IF(INDEX('Capacity Summary'!$H$139:$BG$238,COLUMN(P46),ROW(P46))="x",'Capacity Backing (Hide)2'!Q$145,0)</f>
        <v>0</v>
      </c>
      <c r="R194" cm="1">
        <f t="array" ref="R194">IF(INDEX('Capacity Summary'!$H$139:$BG$238,COLUMN(Q46),ROW(Q46))="x",'Capacity Backing (Hide)2'!R$145,0)</f>
        <v>0</v>
      </c>
      <c r="S194" cm="1">
        <f t="array" ref="S194">IF(INDEX('Capacity Summary'!$H$139:$BG$238,COLUMN(R46),ROW(R46))="x",'Capacity Backing (Hide)2'!S$145,0)</f>
        <v>0</v>
      </c>
      <c r="T194" cm="1">
        <f t="array" ref="T194">IF(INDEX('Capacity Summary'!$H$139:$BG$238,COLUMN(S46),ROW(S46))="x",'Capacity Backing (Hide)2'!T$145,0)</f>
        <v>0</v>
      </c>
      <c r="U194" cm="1">
        <f t="array" ref="U194">IF(INDEX('Capacity Summary'!$H$139:$BG$238,COLUMN(T46),ROW(T46))="x",'Capacity Backing (Hide)2'!U$145,0)</f>
        <v>0</v>
      </c>
      <c r="V194" cm="1">
        <f t="array" ref="V194">IF(INDEX('Capacity Summary'!$H$139:$BG$238,COLUMN(U46),ROW(U46))="x",'Capacity Backing (Hide)2'!V$145,0)</f>
        <v>0</v>
      </c>
      <c r="W194" cm="1">
        <f t="array" ref="W194">IF(INDEX('Capacity Summary'!$H$139:$BG$238,COLUMN(V46),ROW(V46))="x",'Capacity Backing (Hide)2'!W$145,0)</f>
        <v>0</v>
      </c>
      <c r="X194" cm="1">
        <f t="array" ref="X194">IF(INDEX('Capacity Summary'!$H$139:$BG$238,COLUMN(W46),ROW(W46))="x",'Capacity Backing (Hide)2'!X$145,0)</f>
        <v>0</v>
      </c>
      <c r="Y194" cm="1">
        <f t="array" ref="Y194">IF(INDEX('Capacity Summary'!$H$139:$BG$238,COLUMN(X46),ROW(X46))="x",'Capacity Backing (Hide)2'!Y$145,0)</f>
        <v>0</v>
      </c>
      <c r="Z194" cm="1">
        <f t="array" ref="Z194">IF(INDEX('Capacity Summary'!$H$139:$BG$238,COLUMN(Y46),ROW(Y46))="x",'Capacity Backing (Hide)2'!Z$145,0)</f>
        <v>0</v>
      </c>
      <c r="AA194" cm="1">
        <f t="array" ref="AA194">IF(INDEX('Capacity Summary'!$H$139:$BG$238,COLUMN(Z46),ROW(Z46))="x",'Capacity Backing (Hide)2'!AA$145,0)</f>
        <v>0</v>
      </c>
      <c r="AB194" cm="1">
        <f t="array" ref="AB194">IF(INDEX('Capacity Summary'!$H$139:$BG$238,COLUMN(AA46),ROW(AA46))="x",'Capacity Backing (Hide)2'!AB$145,0)</f>
        <v>0</v>
      </c>
      <c r="AC194" cm="1">
        <f t="array" ref="AC194">IF(INDEX('Capacity Summary'!$H$139:$BG$238,COLUMN(AB46),ROW(AB46))="x",'Capacity Backing (Hide)2'!AC$145,0)</f>
        <v>0</v>
      </c>
      <c r="AD194" cm="1">
        <f t="array" ref="AD194">IF(INDEX('Capacity Summary'!$H$139:$BG$238,COLUMN(AC46),ROW(AC46))="x",'Capacity Backing (Hide)2'!AD$145,0)</f>
        <v>0</v>
      </c>
      <c r="AE194" cm="1">
        <f t="array" ref="AE194">IF(INDEX('Capacity Summary'!$H$139:$BG$238,COLUMN(AD46),ROW(AD46))="x",'Capacity Backing (Hide)2'!AE$145,0)</f>
        <v>0</v>
      </c>
      <c r="AF194" cm="1">
        <f t="array" ref="AF194">IF(INDEX('Capacity Summary'!$H$139:$BG$238,COLUMN(AE46),ROW(AE46))="x",'Capacity Backing (Hide)2'!AF$145,0)</f>
        <v>0</v>
      </c>
      <c r="AG194" cm="1">
        <f t="array" ref="AG194">IF(INDEX('Capacity Summary'!$H$139:$BG$238,COLUMN(AF46),ROW(AF46))="x",'Capacity Backing (Hide)2'!AG$145,0)</f>
        <v>0</v>
      </c>
      <c r="AH194" cm="1">
        <f t="array" ref="AH194">IF(INDEX('Capacity Summary'!$H$139:$BG$238,COLUMN(AG46),ROW(AG46))="x",'Capacity Backing (Hide)2'!AH$145,0)</f>
        <v>0</v>
      </c>
      <c r="AI194" cm="1">
        <f t="array" ref="AI194">IF(INDEX('Capacity Summary'!$H$139:$BG$238,COLUMN(AH46),ROW(AH46))="x",'Capacity Backing (Hide)2'!AI$145,0)</f>
        <v>0</v>
      </c>
      <c r="AJ194" cm="1">
        <f t="array" ref="AJ194">IF(INDEX('Capacity Summary'!$H$139:$BG$238,COLUMN(AI46),ROW(AI46))="x",'Capacity Backing (Hide)2'!AJ$145,0)</f>
        <v>0</v>
      </c>
      <c r="AK194" cm="1">
        <f t="array" ref="AK194">IF(INDEX('Capacity Summary'!$H$139:$BG$238,COLUMN(AJ46),ROW(AJ46))="x",'Capacity Backing (Hide)2'!AK$145,0)</f>
        <v>0</v>
      </c>
      <c r="AL194" cm="1">
        <f t="array" ref="AL194">IF(INDEX('Capacity Summary'!$H$139:$BG$238,COLUMN(AK46),ROW(AK46))="x",'Capacity Backing (Hide)2'!AL$145,0)</f>
        <v>0</v>
      </c>
      <c r="AM194" cm="1">
        <f t="array" ref="AM194">IF(INDEX('Capacity Summary'!$H$139:$BG$238,COLUMN(AL46),ROW(AL46))="x",'Capacity Backing (Hide)2'!AM$145,0)</f>
        <v>0</v>
      </c>
      <c r="AN194" cm="1">
        <f t="array" ref="AN194">IF(INDEX('Capacity Summary'!$H$139:$BG$238,COLUMN(AM46),ROW(AM46))="x",'Capacity Backing (Hide)2'!AN$145,0)</f>
        <v>0</v>
      </c>
      <c r="AO194" cm="1">
        <f t="array" ref="AO194">IF(INDEX('Capacity Summary'!$H$139:$BG$238,COLUMN(AN46),ROW(AN46))="x",'Capacity Backing (Hide)2'!AO$145,0)</f>
        <v>0</v>
      </c>
      <c r="AP194" cm="1">
        <f t="array" ref="AP194">IF(INDEX('Capacity Summary'!$H$139:$BG$238,COLUMN(AO46),ROW(AO46))="x",'Capacity Backing (Hide)2'!AP$145,0)</f>
        <v>0</v>
      </c>
      <c r="AQ194" cm="1">
        <f t="array" ref="AQ194">IF(INDEX('Capacity Summary'!$H$139:$BG$238,COLUMN(AP46),ROW(AP46))="x",'Capacity Backing (Hide)2'!AQ$145,0)</f>
        <v>0</v>
      </c>
      <c r="AR194" cm="1">
        <f t="array" ref="AR194">IF(INDEX('Capacity Summary'!$H$139:$BG$238,COLUMN(AQ46),ROW(AQ46))="x",'Capacity Backing (Hide)2'!AR$145,0)</f>
        <v>0</v>
      </c>
      <c r="AS194" cm="1">
        <f t="array" ref="AS194">IF(INDEX('Capacity Summary'!$H$139:$BG$238,COLUMN(AR46),ROW(AR46))="x",'Capacity Backing (Hide)2'!AS$145,0)</f>
        <v>0</v>
      </c>
      <c r="AT194" cm="1">
        <f t="array" ref="AT194">IF(INDEX('Capacity Summary'!$H$139:$BG$238,COLUMN(AS46),ROW(AS46))="x",'Capacity Backing (Hide)2'!AT$145,0)</f>
        <v>0</v>
      </c>
      <c r="AU194" cm="1">
        <f t="array" ref="AU194">IF(INDEX('Capacity Summary'!$H$139:$BG$238,COLUMN(AT46),ROW(AT46))="x",'Capacity Backing (Hide)2'!AU$145,0)</f>
        <v>0</v>
      </c>
      <c r="AV194" cm="1">
        <f t="array" ref="AV194">IF(INDEX('Capacity Summary'!$H$139:$BG$238,COLUMN(AU46),ROW(AU46))="x",'Capacity Backing (Hide)2'!AV$145,0)</f>
        <v>0</v>
      </c>
      <c r="AW194" cm="1">
        <f t="array" ref="AW194">IF(INDEX('Capacity Summary'!$H$139:$BG$238,COLUMN(AV46),ROW(AV46))="x",'Capacity Backing (Hide)2'!AW$145,0)</f>
        <v>0</v>
      </c>
      <c r="AX194" cm="1">
        <f t="array" ref="AX194">IF(INDEX('Capacity Summary'!$H$139:$BG$238,COLUMN(AW46),ROW(AW46))="x",'Capacity Backing (Hide)2'!AX$145,0)</f>
        <v>0</v>
      </c>
      <c r="AY194" cm="1">
        <f t="array" ref="AY194">IF(INDEX('Capacity Summary'!$H$139:$BG$238,COLUMN(AX46),ROW(AX46))="x",'Capacity Backing (Hide)2'!AY$145,0)</f>
        <v>0</v>
      </c>
      <c r="AZ194" cm="1">
        <f t="array" ref="AZ194">IF(INDEX('Capacity Summary'!$H$139:$BG$238,COLUMN(AY46),ROW(AY46))="x",'Capacity Backing (Hide)2'!AZ$145,0)</f>
        <v>0</v>
      </c>
      <c r="BA194" cm="1">
        <f t="array" ref="BA194">IF(INDEX('Capacity Summary'!$H$139:$BG$238,COLUMN(AZ46),ROW(AZ46))="x",'Capacity Backing (Hide)2'!BA$145,0)</f>
        <v>0</v>
      </c>
      <c r="BB194" cm="1">
        <f t="array" ref="BB194">IF(INDEX('Capacity Summary'!$H$139:$BG$238,COLUMN(BA46),ROW(BA46))="x",'Capacity Backing (Hide)2'!BB$145,0)</f>
        <v>0</v>
      </c>
      <c r="BC194" cm="1">
        <f t="array" ref="BC194">IF(INDEX('Capacity Summary'!$H$139:$BG$238,COLUMN(BB46),ROW(BB46))="x",'Capacity Backing (Hide)2'!BC$145,0)</f>
        <v>0</v>
      </c>
      <c r="BD194" cm="1">
        <f t="array" ref="BD194">IF(INDEX('Capacity Summary'!$H$139:$BG$238,COLUMN(BC46),ROW(BC46))="x",'Capacity Backing (Hide)2'!BD$145,0)</f>
        <v>0</v>
      </c>
      <c r="BE194" cm="1">
        <f t="array" ref="BE194">IF(INDEX('Capacity Summary'!$H$139:$BG$238,COLUMN(BD46),ROW(BD46))="x",'Capacity Backing (Hide)2'!BE$145,0)</f>
        <v>0</v>
      </c>
      <c r="BF194" cm="1">
        <f t="array" ref="BF194">IF(INDEX('Capacity Summary'!$H$139:$BG$238,COLUMN(BE46),ROW(BE46))="x",'Capacity Backing (Hide)2'!BF$145,0)</f>
        <v>0</v>
      </c>
      <c r="BG194" cm="1">
        <f t="array" ref="BG194">IF(INDEX('Capacity Summary'!$H$139:$BG$238,COLUMN(BF46),ROW(BF46))="x",'Capacity Backing (Hide)2'!BG$145,0)</f>
        <v>0</v>
      </c>
      <c r="BH194" cm="1">
        <f t="array" ref="BH194">IF(INDEX('Capacity Summary'!$H$139:$BG$238,COLUMN(BG46),ROW(BG46))="x",'Capacity Backing (Hide)2'!BH$145,0)</f>
        <v>0</v>
      </c>
      <c r="BI194" cm="1">
        <f t="array" ref="BI194">IF(INDEX('Capacity Summary'!$H$139:$BG$238,COLUMN(BH46),ROW(BH46))="x",'Capacity Backing (Hide)2'!BI$145,0)</f>
        <v>0</v>
      </c>
      <c r="BJ194" cm="1">
        <f t="array" ref="BJ194">IF(INDEX('Capacity Summary'!$H$139:$BG$238,COLUMN(BI46),ROW(BI46))="x",'Capacity Backing (Hide)2'!BJ$145,0)</f>
        <v>0</v>
      </c>
      <c r="BK194" cm="1">
        <f t="array" ref="BK194">IF(INDEX('Capacity Summary'!$H$139:$BG$238,COLUMN(BJ46),ROW(BJ46))="x",'Capacity Backing (Hide)2'!BK$145,0)</f>
        <v>0</v>
      </c>
      <c r="BL194" cm="1">
        <f t="array" ref="BL194">IF(INDEX('Capacity Summary'!$H$139:$BG$238,COLUMN(BK46),ROW(BK46))="x",'Capacity Backing (Hide)2'!BL$145,0)</f>
        <v>0</v>
      </c>
      <c r="BM194" cm="1">
        <f t="array" ref="BM194">IF(INDEX('Capacity Summary'!$H$139:$BG$238,COLUMN(BL46),ROW(BL46))="x",'Capacity Backing (Hide)2'!BM$145,0)</f>
        <v>0</v>
      </c>
      <c r="BN194" cm="1">
        <f t="array" ref="BN194">IF(INDEX('Capacity Summary'!$H$139:$BG$238,COLUMN(BM46),ROW(BM46))="x",'Capacity Backing (Hide)2'!BN$145,0)</f>
        <v>0</v>
      </c>
      <c r="BO194" cm="1">
        <f t="array" ref="BO194">IF(INDEX('Capacity Summary'!$H$139:$BG$238,COLUMN(BN46),ROW(BN46))="x",'Capacity Backing (Hide)2'!BO$145,0)</f>
        <v>0</v>
      </c>
      <c r="BP194" cm="1">
        <f t="array" ref="BP194">IF(INDEX('Capacity Summary'!$H$139:$BG$238,COLUMN(BO46),ROW(BO46))="x",'Capacity Backing (Hide)2'!BP$145,0)</f>
        <v>0</v>
      </c>
      <c r="BQ194" cm="1">
        <f t="array" ref="BQ194">IF(INDEX('Capacity Summary'!$H$139:$BG$238,COLUMN(BP46),ROW(BP46))="x",'Capacity Backing (Hide)2'!BQ$145,0)</f>
        <v>0</v>
      </c>
      <c r="BR194" cm="1">
        <f t="array" ref="BR194">IF(INDEX('Capacity Summary'!$H$139:$BG$238,COLUMN(BQ46),ROW(BQ46))="x",'Capacity Backing (Hide)2'!BR$145,0)</f>
        <v>0</v>
      </c>
      <c r="BS194" cm="1">
        <f t="array" ref="BS194">IF(INDEX('Capacity Summary'!$H$139:$BG$238,COLUMN(BR46),ROW(BR46))="x",'Capacity Backing (Hide)2'!BS$145,0)</f>
        <v>0</v>
      </c>
      <c r="BT194" cm="1">
        <f t="array" ref="BT194">IF(INDEX('Capacity Summary'!$H$139:$BG$238,COLUMN(BS46),ROW(BS46))="x",'Capacity Backing (Hide)2'!BT$145,0)</f>
        <v>0</v>
      </c>
      <c r="BU194" cm="1">
        <f t="array" ref="BU194">IF(INDEX('Capacity Summary'!$H$139:$BG$238,COLUMN(BT46),ROW(BT46))="x",'Capacity Backing (Hide)2'!BU$145,0)</f>
        <v>0</v>
      </c>
      <c r="BV194" cm="1">
        <f t="array" ref="BV194">IF(INDEX('Capacity Summary'!$H$139:$BG$238,COLUMN(BU46),ROW(BU46))="x",'Capacity Backing (Hide)2'!BV$145,0)</f>
        <v>0</v>
      </c>
      <c r="BW194" cm="1">
        <f t="array" ref="BW194">IF(INDEX('Capacity Summary'!$H$139:$BG$238,COLUMN(BV46),ROW(BV46))="x",'Capacity Backing (Hide)2'!BW$145,0)</f>
        <v>0</v>
      </c>
      <c r="BX194" cm="1">
        <f t="array" ref="BX194">IF(INDEX('Capacity Summary'!$H$139:$BG$238,COLUMN(BW46),ROW(BW46))="x",'Capacity Backing (Hide)2'!BX$145,0)</f>
        <v>0</v>
      </c>
      <c r="BY194" cm="1">
        <f t="array" ref="BY194">IF(INDEX('Capacity Summary'!$H$139:$BG$238,COLUMN(BX46),ROW(BX46))="x",'Capacity Backing (Hide)2'!BY$145,0)</f>
        <v>0</v>
      </c>
      <c r="BZ194" cm="1">
        <f t="array" ref="BZ194">IF(INDEX('Capacity Summary'!$H$139:$BG$238,COLUMN(BY46),ROW(BY46))="x",'Capacity Backing (Hide)2'!BZ$145,0)</f>
        <v>0</v>
      </c>
      <c r="CA194" cm="1">
        <f t="array" ref="CA194">IF(INDEX('Capacity Summary'!$H$139:$BG$238,COLUMN(BZ46),ROW(BZ46))="x",'Capacity Backing (Hide)2'!CA$145,0)</f>
        <v>0</v>
      </c>
      <c r="CB194" cm="1">
        <f t="array" ref="CB194">IF(INDEX('Capacity Summary'!$H$139:$BG$238,COLUMN(CA46),ROW(CA46))="x",'Capacity Backing (Hide)2'!CB$145,0)</f>
        <v>0</v>
      </c>
      <c r="CC194" cm="1">
        <f t="array" ref="CC194">IF(INDEX('Capacity Summary'!$H$139:$BG$238,COLUMN(CB46),ROW(CB46))="x",'Capacity Backing (Hide)2'!CC$145,0)</f>
        <v>0</v>
      </c>
      <c r="CD194" cm="1">
        <f t="array" ref="CD194">IF(INDEX('Capacity Summary'!$H$139:$BG$238,COLUMN(CC46),ROW(CC46))="x",'Capacity Backing (Hide)2'!CD$145,0)</f>
        <v>0</v>
      </c>
      <c r="CE194" cm="1">
        <f t="array" ref="CE194">IF(INDEX('Capacity Summary'!$H$139:$BG$238,COLUMN(CD46),ROW(CD46))="x",'Capacity Backing (Hide)2'!CE$145,0)</f>
        <v>0</v>
      </c>
      <c r="CF194" cm="1">
        <f t="array" ref="CF194">IF(INDEX('Capacity Summary'!$H$139:$BG$238,COLUMN(CE46),ROW(CE46))="x",'Capacity Backing (Hide)2'!CF$145,0)</f>
        <v>0</v>
      </c>
      <c r="CG194" cm="1">
        <f t="array" ref="CG194">IF(INDEX('Capacity Summary'!$H$139:$BG$238,COLUMN(CF46),ROW(CF46))="x",'Capacity Backing (Hide)2'!CG$145,0)</f>
        <v>0</v>
      </c>
      <c r="CH194" cm="1">
        <f t="array" ref="CH194">IF(INDEX('Capacity Summary'!$H$139:$BG$238,COLUMN(CG46),ROW(CG46))="x",'Capacity Backing (Hide)2'!CH$145,0)</f>
        <v>0</v>
      </c>
      <c r="CI194" cm="1">
        <f t="array" ref="CI194">IF(INDEX('Capacity Summary'!$H$139:$BG$238,COLUMN(CH46),ROW(CH46))="x",'Capacity Backing (Hide)2'!CI$145,0)</f>
        <v>0</v>
      </c>
      <c r="CJ194" cm="1">
        <f t="array" ref="CJ194">IF(INDEX('Capacity Summary'!$H$139:$BG$238,COLUMN(CI46),ROW(CI46))="x",'Capacity Backing (Hide)2'!CJ$145,0)</f>
        <v>0</v>
      </c>
      <c r="CK194" cm="1">
        <f t="array" ref="CK194">IF(INDEX('Capacity Summary'!$H$139:$BG$238,COLUMN(CJ46),ROW(CJ46))="x",'Capacity Backing (Hide)2'!CK$145,0)</f>
        <v>0</v>
      </c>
      <c r="CL194" cm="1">
        <f t="array" ref="CL194">IF(INDEX('Capacity Summary'!$H$139:$BG$238,COLUMN(CK46),ROW(CK46))="x",'Capacity Backing (Hide)2'!CL$145,0)</f>
        <v>0</v>
      </c>
      <c r="CM194" cm="1">
        <f t="array" ref="CM194">IF(INDEX('Capacity Summary'!$H$139:$BG$238,COLUMN(CL46),ROW(CL46))="x",'Capacity Backing (Hide)2'!CM$145,0)</f>
        <v>0</v>
      </c>
      <c r="CN194" cm="1">
        <f t="array" ref="CN194">IF(INDEX('Capacity Summary'!$H$139:$BG$238,COLUMN(CM46),ROW(CM46))="x",'Capacity Backing (Hide)2'!CN$145,0)</f>
        <v>0</v>
      </c>
      <c r="CO194" cm="1">
        <f t="array" ref="CO194">IF(INDEX('Capacity Summary'!$H$139:$BG$238,COLUMN(CN46),ROW(CN46))="x",'Capacity Backing (Hide)2'!CO$145,0)</f>
        <v>0</v>
      </c>
      <c r="CP194" cm="1">
        <f t="array" ref="CP194">IF(INDEX('Capacity Summary'!$H$139:$BG$238,COLUMN(CO46),ROW(CO46))="x",'Capacity Backing (Hide)2'!CP$145,0)</f>
        <v>0</v>
      </c>
      <c r="CQ194" cm="1">
        <f t="array" ref="CQ194">IF(INDEX('Capacity Summary'!$H$139:$BG$238,COLUMN(CP46),ROW(CP46))="x",'Capacity Backing (Hide)2'!CQ$145,0)</f>
        <v>0</v>
      </c>
      <c r="CR194" cm="1">
        <f t="array" ref="CR194">IF(INDEX('Capacity Summary'!$H$139:$BG$238,COLUMN(CQ46),ROW(CQ46))="x",'Capacity Backing (Hide)2'!CR$145,0)</f>
        <v>0</v>
      </c>
      <c r="CS194" cm="1">
        <f t="array" ref="CS194">IF(INDEX('Capacity Summary'!$H$139:$BG$238,COLUMN(CR46),ROW(CR46))="x",'Capacity Backing (Hide)2'!CS$145,0)</f>
        <v>0</v>
      </c>
      <c r="CT194" cm="1">
        <f t="array" ref="CT194">IF(INDEX('Capacity Summary'!$H$139:$BG$238,COLUMN(CS46),ROW(CS46))="x",'Capacity Backing (Hide)2'!CT$145,0)</f>
        <v>0</v>
      </c>
      <c r="CU194" cm="1">
        <f t="array" ref="CU194">IF(INDEX('Capacity Summary'!$H$139:$BG$238,COLUMN(CT46),ROW(CT46))="x",'Capacity Backing (Hide)2'!CU$145,0)</f>
        <v>0</v>
      </c>
      <c r="CV194" cm="1">
        <f t="array" ref="CV194">IF(INDEX('Capacity Summary'!$H$139:$BG$238,COLUMN(CU46),ROW(CU46))="x",'Capacity Backing (Hide)2'!CV$145,0)</f>
        <v>0</v>
      </c>
      <c r="CW194" cm="1">
        <f t="array" ref="CW194">IF(INDEX('Capacity Summary'!$H$139:$BG$238,COLUMN(CV46),ROW(CV46))="x",'Capacity Backing (Hide)2'!CW$145,0)</f>
        <v>0</v>
      </c>
    </row>
    <row r="195" spans="1:101" x14ac:dyDescent="0.25">
      <c r="A195" s="2">
        <f ca="1">'Required Capacity (Hide)'!E51</f>
        <v>44550</v>
      </c>
      <c r="B195" cm="1">
        <f t="array" ref="B195">IF(INDEX('Capacity Summary'!$H$139:$BG$238,COLUMN(A47),ROW(A47))="x",'Capacity Backing (Hide)2'!B$145,0)</f>
        <v>0</v>
      </c>
      <c r="C195" cm="1">
        <f t="array" ref="C195">IF(INDEX('Capacity Summary'!$H$139:$BG$238,COLUMN(B47),ROW(B47))="x",'Capacity Backing (Hide)2'!C$145,0)</f>
        <v>0</v>
      </c>
      <c r="D195" cm="1">
        <f t="array" ref="D195">IF(INDEX('Capacity Summary'!$H$139:$BG$238,COLUMN(C47),ROW(C47))="x",'Capacity Backing (Hide)2'!D$145,0)</f>
        <v>0</v>
      </c>
      <c r="E195" cm="1">
        <f t="array" ref="E195">IF(INDEX('Capacity Summary'!$H$139:$BG$238,COLUMN(D47),ROW(D47))="x",'Capacity Backing (Hide)2'!E$145,0)</f>
        <v>0</v>
      </c>
      <c r="F195" cm="1">
        <f t="array" ref="F195">IF(INDEX('Capacity Summary'!$H$139:$BG$238,COLUMN(E47),ROW(E47))="x",'Capacity Backing (Hide)2'!F$145,0)</f>
        <v>0</v>
      </c>
      <c r="G195" cm="1">
        <f t="array" ref="G195">IF(INDEX('Capacity Summary'!$H$139:$BG$238,COLUMN(F47),ROW(F47))="x",'Capacity Backing (Hide)2'!G$145,0)</f>
        <v>0</v>
      </c>
      <c r="H195" cm="1">
        <f t="array" ref="H195">IF(INDEX('Capacity Summary'!$H$139:$BG$238,COLUMN(G47),ROW(G47))="x",'Capacity Backing (Hide)2'!H$145,0)</f>
        <v>0</v>
      </c>
      <c r="I195" cm="1">
        <f t="array" ref="I195">IF(INDEX('Capacity Summary'!$H$139:$BG$238,COLUMN(H47),ROW(H47))="x",'Capacity Backing (Hide)2'!I$145,0)</f>
        <v>0</v>
      </c>
      <c r="J195" cm="1">
        <f t="array" ref="J195">IF(INDEX('Capacity Summary'!$H$139:$BG$238,COLUMN(I47),ROW(I47))="x",'Capacity Backing (Hide)2'!J$145,0)</f>
        <v>0</v>
      </c>
      <c r="K195" cm="1">
        <f t="array" ref="K195">IF(INDEX('Capacity Summary'!$H$139:$BG$238,COLUMN(J47),ROW(J47))="x",'Capacity Backing (Hide)2'!K$145,0)</f>
        <v>0</v>
      </c>
      <c r="L195" cm="1">
        <f t="array" ref="L195">IF(INDEX('Capacity Summary'!$H$139:$BG$238,COLUMN(K47),ROW(K47))="x",'Capacity Backing (Hide)2'!L$145,0)</f>
        <v>0</v>
      </c>
      <c r="M195" cm="1">
        <f t="array" ref="M195">IF(INDEX('Capacity Summary'!$H$139:$BG$238,COLUMN(L47),ROW(L47))="x",'Capacity Backing (Hide)2'!M$145,0)</f>
        <v>0</v>
      </c>
      <c r="N195" cm="1">
        <f t="array" ref="N195">IF(INDEX('Capacity Summary'!$H$139:$BG$238,COLUMN(M47),ROW(M47))="x",'Capacity Backing (Hide)2'!N$145,0)</f>
        <v>0</v>
      </c>
      <c r="O195" cm="1">
        <f t="array" ref="O195">IF(INDEX('Capacity Summary'!$H$139:$BG$238,COLUMN(N47),ROW(N47))="x",'Capacity Backing (Hide)2'!O$145,0)</f>
        <v>0</v>
      </c>
      <c r="P195" cm="1">
        <f t="array" ref="P195">IF(INDEX('Capacity Summary'!$H$139:$BG$238,COLUMN(O47),ROW(O47))="x",'Capacity Backing (Hide)2'!P$145,0)</f>
        <v>0</v>
      </c>
      <c r="Q195" cm="1">
        <f t="array" ref="Q195">IF(INDEX('Capacity Summary'!$H$139:$BG$238,COLUMN(P47),ROW(P47))="x",'Capacity Backing (Hide)2'!Q$145,0)</f>
        <v>0</v>
      </c>
      <c r="R195" cm="1">
        <f t="array" ref="R195">IF(INDEX('Capacity Summary'!$H$139:$BG$238,COLUMN(Q47),ROW(Q47))="x",'Capacity Backing (Hide)2'!R$145,0)</f>
        <v>0</v>
      </c>
      <c r="S195" cm="1">
        <f t="array" ref="S195">IF(INDEX('Capacity Summary'!$H$139:$BG$238,COLUMN(R47),ROW(R47))="x",'Capacity Backing (Hide)2'!S$145,0)</f>
        <v>0</v>
      </c>
      <c r="T195" cm="1">
        <f t="array" ref="T195">IF(INDEX('Capacity Summary'!$H$139:$BG$238,COLUMN(S47),ROW(S47))="x",'Capacity Backing (Hide)2'!T$145,0)</f>
        <v>0</v>
      </c>
      <c r="U195" cm="1">
        <f t="array" ref="U195">IF(INDEX('Capacity Summary'!$H$139:$BG$238,COLUMN(T47),ROW(T47))="x",'Capacity Backing (Hide)2'!U$145,0)</f>
        <v>0</v>
      </c>
      <c r="V195" cm="1">
        <f t="array" ref="V195">IF(INDEX('Capacity Summary'!$H$139:$BG$238,COLUMN(U47),ROW(U47))="x",'Capacity Backing (Hide)2'!V$145,0)</f>
        <v>0</v>
      </c>
      <c r="W195" cm="1">
        <f t="array" ref="W195">IF(INDEX('Capacity Summary'!$H$139:$BG$238,COLUMN(V47),ROW(V47))="x",'Capacity Backing (Hide)2'!W$145,0)</f>
        <v>0</v>
      </c>
      <c r="X195" cm="1">
        <f t="array" ref="X195">IF(INDEX('Capacity Summary'!$H$139:$BG$238,COLUMN(W47),ROW(W47))="x",'Capacity Backing (Hide)2'!X$145,0)</f>
        <v>0</v>
      </c>
      <c r="Y195" cm="1">
        <f t="array" ref="Y195">IF(INDEX('Capacity Summary'!$H$139:$BG$238,COLUMN(X47),ROW(X47))="x",'Capacity Backing (Hide)2'!Y$145,0)</f>
        <v>0</v>
      </c>
      <c r="Z195" cm="1">
        <f t="array" ref="Z195">IF(INDEX('Capacity Summary'!$H$139:$BG$238,COLUMN(Y47),ROW(Y47))="x",'Capacity Backing (Hide)2'!Z$145,0)</f>
        <v>0</v>
      </c>
      <c r="AA195" cm="1">
        <f t="array" ref="AA195">IF(INDEX('Capacity Summary'!$H$139:$BG$238,COLUMN(Z47),ROW(Z47))="x",'Capacity Backing (Hide)2'!AA$145,0)</f>
        <v>0</v>
      </c>
      <c r="AB195" cm="1">
        <f t="array" ref="AB195">IF(INDEX('Capacity Summary'!$H$139:$BG$238,COLUMN(AA47),ROW(AA47))="x",'Capacity Backing (Hide)2'!AB$145,0)</f>
        <v>0</v>
      </c>
      <c r="AC195" cm="1">
        <f t="array" ref="AC195">IF(INDEX('Capacity Summary'!$H$139:$BG$238,COLUMN(AB47),ROW(AB47))="x",'Capacity Backing (Hide)2'!AC$145,0)</f>
        <v>0</v>
      </c>
      <c r="AD195" cm="1">
        <f t="array" ref="AD195">IF(INDEX('Capacity Summary'!$H$139:$BG$238,COLUMN(AC47),ROW(AC47))="x",'Capacity Backing (Hide)2'!AD$145,0)</f>
        <v>0</v>
      </c>
      <c r="AE195" cm="1">
        <f t="array" ref="AE195">IF(INDEX('Capacity Summary'!$H$139:$BG$238,COLUMN(AD47),ROW(AD47))="x",'Capacity Backing (Hide)2'!AE$145,0)</f>
        <v>0</v>
      </c>
      <c r="AF195" cm="1">
        <f t="array" ref="AF195">IF(INDEX('Capacity Summary'!$H$139:$BG$238,COLUMN(AE47),ROW(AE47))="x",'Capacity Backing (Hide)2'!AF$145,0)</f>
        <v>0</v>
      </c>
      <c r="AG195" cm="1">
        <f t="array" ref="AG195">IF(INDEX('Capacity Summary'!$H$139:$BG$238,COLUMN(AF47),ROW(AF47))="x",'Capacity Backing (Hide)2'!AG$145,0)</f>
        <v>0</v>
      </c>
      <c r="AH195" cm="1">
        <f t="array" ref="AH195">IF(INDEX('Capacity Summary'!$H$139:$BG$238,COLUMN(AG47),ROW(AG47))="x",'Capacity Backing (Hide)2'!AH$145,0)</f>
        <v>0</v>
      </c>
      <c r="AI195" cm="1">
        <f t="array" ref="AI195">IF(INDEX('Capacity Summary'!$H$139:$BG$238,COLUMN(AH47),ROW(AH47))="x",'Capacity Backing (Hide)2'!AI$145,0)</f>
        <v>0</v>
      </c>
      <c r="AJ195" cm="1">
        <f t="array" ref="AJ195">IF(INDEX('Capacity Summary'!$H$139:$BG$238,COLUMN(AI47),ROW(AI47))="x",'Capacity Backing (Hide)2'!AJ$145,0)</f>
        <v>0</v>
      </c>
      <c r="AK195" cm="1">
        <f t="array" ref="AK195">IF(INDEX('Capacity Summary'!$H$139:$BG$238,COLUMN(AJ47),ROW(AJ47))="x",'Capacity Backing (Hide)2'!AK$145,0)</f>
        <v>0</v>
      </c>
      <c r="AL195" cm="1">
        <f t="array" ref="AL195">IF(INDEX('Capacity Summary'!$H$139:$BG$238,COLUMN(AK47),ROW(AK47))="x",'Capacity Backing (Hide)2'!AL$145,0)</f>
        <v>0</v>
      </c>
      <c r="AM195" cm="1">
        <f t="array" ref="AM195">IF(INDEX('Capacity Summary'!$H$139:$BG$238,COLUMN(AL47),ROW(AL47))="x",'Capacity Backing (Hide)2'!AM$145,0)</f>
        <v>0</v>
      </c>
      <c r="AN195" cm="1">
        <f t="array" ref="AN195">IF(INDEX('Capacity Summary'!$H$139:$BG$238,COLUMN(AM47),ROW(AM47))="x",'Capacity Backing (Hide)2'!AN$145,0)</f>
        <v>0</v>
      </c>
      <c r="AO195" cm="1">
        <f t="array" ref="AO195">IF(INDEX('Capacity Summary'!$H$139:$BG$238,COLUMN(AN47),ROW(AN47))="x",'Capacity Backing (Hide)2'!AO$145,0)</f>
        <v>0</v>
      </c>
      <c r="AP195" cm="1">
        <f t="array" ref="AP195">IF(INDEX('Capacity Summary'!$H$139:$BG$238,COLUMN(AO47),ROW(AO47))="x",'Capacity Backing (Hide)2'!AP$145,0)</f>
        <v>0</v>
      </c>
      <c r="AQ195" cm="1">
        <f t="array" ref="AQ195">IF(INDEX('Capacity Summary'!$H$139:$BG$238,COLUMN(AP47),ROW(AP47))="x",'Capacity Backing (Hide)2'!AQ$145,0)</f>
        <v>0</v>
      </c>
      <c r="AR195" cm="1">
        <f t="array" ref="AR195">IF(INDEX('Capacity Summary'!$H$139:$BG$238,COLUMN(AQ47),ROW(AQ47))="x",'Capacity Backing (Hide)2'!AR$145,0)</f>
        <v>0</v>
      </c>
      <c r="AS195" cm="1">
        <f t="array" ref="AS195">IF(INDEX('Capacity Summary'!$H$139:$BG$238,COLUMN(AR47),ROW(AR47))="x",'Capacity Backing (Hide)2'!AS$145,0)</f>
        <v>0</v>
      </c>
      <c r="AT195" cm="1">
        <f t="array" ref="AT195">IF(INDEX('Capacity Summary'!$H$139:$BG$238,COLUMN(AS47),ROW(AS47))="x",'Capacity Backing (Hide)2'!AT$145,0)</f>
        <v>0</v>
      </c>
      <c r="AU195" cm="1">
        <f t="array" ref="AU195">IF(INDEX('Capacity Summary'!$H$139:$BG$238,COLUMN(AT47),ROW(AT47))="x",'Capacity Backing (Hide)2'!AU$145,0)</f>
        <v>0</v>
      </c>
      <c r="AV195" cm="1">
        <f t="array" ref="AV195">IF(INDEX('Capacity Summary'!$H$139:$BG$238,COLUMN(AU47),ROW(AU47))="x",'Capacity Backing (Hide)2'!AV$145,0)</f>
        <v>0</v>
      </c>
      <c r="AW195" cm="1">
        <f t="array" ref="AW195">IF(INDEX('Capacity Summary'!$H$139:$BG$238,COLUMN(AV47),ROW(AV47))="x",'Capacity Backing (Hide)2'!AW$145,0)</f>
        <v>0</v>
      </c>
      <c r="AX195" cm="1">
        <f t="array" ref="AX195">IF(INDEX('Capacity Summary'!$H$139:$BG$238,COLUMN(AW47),ROW(AW47))="x",'Capacity Backing (Hide)2'!AX$145,0)</f>
        <v>0</v>
      </c>
      <c r="AY195" cm="1">
        <f t="array" ref="AY195">IF(INDEX('Capacity Summary'!$H$139:$BG$238,COLUMN(AX47),ROW(AX47))="x",'Capacity Backing (Hide)2'!AY$145,0)</f>
        <v>0</v>
      </c>
      <c r="AZ195" cm="1">
        <f t="array" ref="AZ195">IF(INDEX('Capacity Summary'!$H$139:$BG$238,COLUMN(AY47),ROW(AY47))="x",'Capacity Backing (Hide)2'!AZ$145,0)</f>
        <v>0</v>
      </c>
      <c r="BA195" cm="1">
        <f t="array" ref="BA195">IF(INDEX('Capacity Summary'!$H$139:$BG$238,COLUMN(AZ47),ROW(AZ47))="x",'Capacity Backing (Hide)2'!BA$145,0)</f>
        <v>0</v>
      </c>
      <c r="BB195" cm="1">
        <f t="array" ref="BB195">IF(INDEX('Capacity Summary'!$H$139:$BG$238,COLUMN(BA47),ROW(BA47))="x",'Capacity Backing (Hide)2'!BB$145,0)</f>
        <v>0</v>
      </c>
      <c r="BC195" cm="1">
        <f t="array" ref="BC195">IF(INDEX('Capacity Summary'!$H$139:$BG$238,COLUMN(BB47),ROW(BB47))="x",'Capacity Backing (Hide)2'!BC$145,0)</f>
        <v>0</v>
      </c>
      <c r="BD195" cm="1">
        <f t="array" ref="BD195">IF(INDEX('Capacity Summary'!$H$139:$BG$238,COLUMN(BC47),ROW(BC47))="x",'Capacity Backing (Hide)2'!BD$145,0)</f>
        <v>0</v>
      </c>
      <c r="BE195" cm="1">
        <f t="array" ref="BE195">IF(INDEX('Capacity Summary'!$H$139:$BG$238,COLUMN(BD47),ROW(BD47))="x",'Capacity Backing (Hide)2'!BE$145,0)</f>
        <v>0</v>
      </c>
      <c r="BF195" cm="1">
        <f t="array" ref="BF195">IF(INDEX('Capacity Summary'!$H$139:$BG$238,COLUMN(BE47),ROW(BE47))="x",'Capacity Backing (Hide)2'!BF$145,0)</f>
        <v>0</v>
      </c>
      <c r="BG195" cm="1">
        <f t="array" ref="BG195">IF(INDEX('Capacity Summary'!$H$139:$BG$238,COLUMN(BF47),ROW(BF47))="x",'Capacity Backing (Hide)2'!BG$145,0)</f>
        <v>0</v>
      </c>
      <c r="BH195" cm="1">
        <f t="array" ref="BH195">IF(INDEX('Capacity Summary'!$H$139:$BG$238,COLUMN(BG47),ROW(BG47))="x",'Capacity Backing (Hide)2'!BH$145,0)</f>
        <v>0</v>
      </c>
      <c r="BI195" cm="1">
        <f t="array" ref="BI195">IF(INDEX('Capacity Summary'!$H$139:$BG$238,COLUMN(BH47),ROW(BH47))="x",'Capacity Backing (Hide)2'!BI$145,0)</f>
        <v>0</v>
      </c>
      <c r="BJ195" cm="1">
        <f t="array" ref="BJ195">IF(INDEX('Capacity Summary'!$H$139:$BG$238,COLUMN(BI47),ROW(BI47))="x",'Capacity Backing (Hide)2'!BJ$145,0)</f>
        <v>0</v>
      </c>
      <c r="BK195" cm="1">
        <f t="array" ref="BK195">IF(INDEX('Capacity Summary'!$H$139:$BG$238,COLUMN(BJ47),ROW(BJ47))="x",'Capacity Backing (Hide)2'!BK$145,0)</f>
        <v>0</v>
      </c>
      <c r="BL195" cm="1">
        <f t="array" ref="BL195">IF(INDEX('Capacity Summary'!$H$139:$BG$238,COLUMN(BK47),ROW(BK47))="x",'Capacity Backing (Hide)2'!BL$145,0)</f>
        <v>0</v>
      </c>
      <c r="BM195" cm="1">
        <f t="array" ref="BM195">IF(INDEX('Capacity Summary'!$H$139:$BG$238,COLUMN(BL47),ROW(BL47))="x",'Capacity Backing (Hide)2'!BM$145,0)</f>
        <v>0</v>
      </c>
      <c r="BN195" cm="1">
        <f t="array" ref="BN195">IF(INDEX('Capacity Summary'!$H$139:$BG$238,COLUMN(BM47),ROW(BM47))="x",'Capacity Backing (Hide)2'!BN$145,0)</f>
        <v>0</v>
      </c>
      <c r="BO195" cm="1">
        <f t="array" ref="BO195">IF(INDEX('Capacity Summary'!$H$139:$BG$238,COLUMN(BN47),ROW(BN47))="x",'Capacity Backing (Hide)2'!BO$145,0)</f>
        <v>0</v>
      </c>
      <c r="BP195" cm="1">
        <f t="array" ref="BP195">IF(INDEX('Capacity Summary'!$H$139:$BG$238,COLUMN(BO47),ROW(BO47))="x",'Capacity Backing (Hide)2'!BP$145,0)</f>
        <v>0</v>
      </c>
      <c r="BQ195" cm="1">
        <f t="array" ref="BQ195">IF(INDEX('Capacity Summary'!$H$139:$BG$238,COLUMN(BP47),ROW(BP47))="x",'Capacity Backing (Hide)2'!BQ$145,0)</f>
        <v>0</v>
      </c>
      <c r="BR195" cm="1">
        <f t="array" ref="BR195">IF(INDEX('Capacity Summary'!$H$139:$BG$238,COLUMN(BQ47),ROW(BQ47))="x",'Capacity Backing (Hide)2'!BR$145,0)</f>
        <v>0</v>
      </c>
      <c r="BS195" cm="1">
        <f t="array" ref="BS195">IF(INDEX('Capacity Summary'!$H$139:$BG$238,COLUMN(BR47),ROW(BR47))="x",'Capacity Backing (Hide)2'!BS$145,0)</f>
        <v>0</v>
      </c>
      <c r="BT195" cm="1">
        <f t="array" ref="BT195">IF(INDEX('Capacity Summary'!$H$139:$BG$238,COLUMN(BS47),ROW(BS47))="x",'Capacity Backing (Hide)2'!BT$145,0)</f>
        <v>0</v>
      </c>
      <c r="BU195" cm="1">
        <f t="array" ref="BU195">IF(INDEX('Capacity Summary'!$H$139:$BG$238,COLUMN(BT47),ROW(BT47))="x",'Capacity Backing (Hide)2'!BU$145,0)</f>
        <v>0</v>
      </c>
      <c r="BV195" cm="1">
        <f t="array" ref="BV195">IF(INDEX('Capacity Summary'!$H$139:$BG$238,COLUMN(BU47),ROW(BU47))="x",'Capacity Backing (Hide)2'!BV$145,0)</f>
        <v>0</v>
      </c>
      <c r="BW195" cm="1">
        <f t="array" ref="BW195">IF(INDEX('Capacity Summary'!$H$139:$BG$238,COLUMN(BV47),ROW(BV47))="x",'Capacity Backing (Hide)2'!BW$145,0)</f>
        <v>0</v>
      </c>
      <c r="BX195" cm="1">
        <f t="array" ref="BX195">IF(INDEX('Capacity Summary'!$H$139:$BG$238,COLUMN(BW47),ROW(BW47))="x",'Capacity Backing (Hide)2'!BX$145,0)</f>
        <v>0</v>
      </c>
      <c r="BY195" cm="1">
        <f t="array" ref="BY195">IF(INDEX('Capacity Summary'!$H$139:$BG$238,COLUMN(BX47),ROW(BX47))="x",'Capacity Backing (Hide)2'!BY$145,0)</f>
        <v>0</v>
      </c>
      <c r="BZ195" cm="1">
        <f t="array" ref="BZ195">IF(INDEX('Capacity Summary'!$H$139:$BG$238,COLUMN(BY47),ROW(BY47))="x",'Capacity Backing (Hide)2'!BZ$145,0)</f>
        <v>0</v>
      </c>
      <c r="CA195" cm="1">
        <f t="array" ref="CA195">IF(INDEX('Capacity Summary'!$H$139:$BG$238,COLUMN(BZ47),ROW(BZ47))="x",'Capacity Backing (Hide)2'!CA$145,0)</f>
        <v>0</v>
      </c>
      <c r="CB195" cm="1">
        <f t="array" ref="CB195">IF(INDEX('Capacity Summary'!$H$139:$BG$238,COLUMN(CA47),ROW(CA47))="x",'Capacity Backing (Hide)2'!CB$145,0)</f>
        <v>0</v>
      </c>
      <c r="CC195" cm="1">
        <f t="array" ref="CC195">IF(INDEX('Capacity Summary'!$H$139:$BG$238,COLUMN(CB47),ROW(CB47))="x",'Capacity Backing (Hide)2'!CC$145,0)</f>
        <v>0</v>
      </c>
      <c r="CD195" cm="1">
        <f t="array" ref="CD195">IF(INDEX('Capacity Summary'!$H$139:$BG$238,COLUMN(CC47),ROW(CC47))="x",'Capacity Backing (Hide)2'!CD$145,0)</f>
        <v>0</v>
      </c>
      <c r="CE195" cm="1">
        <f t="array" ref="CE195">IF(INDEX('Capacity Summary'!$H$139:$BG$238,COLUMN(CD47),ROW(CD47))="x",'Capacity Backing (Hide)2'!CE$145,0)</f>
        <v>0</v>
      </c>
      <c r="CF195" cm="1">
        <f t="array" ref="CF195">IF(INDEX('Capacity Summary'!$H$139:$BG$238,COLUMN(CE47),ROW(CE47))="x",'Capacity Backing (Hide)2'!CF$145,0)</f>
        <v>0</v>
      </c>
      <c r="CG195" cm="1">
        <f t="array" ref="CG195">IF(INDEX('Capacity Summary'!$H$139:$BG$238,COLUMN(CF47),ROW(CF47))="x",'Capacity Backing (Hide)2'!CG$145,0)</f>
        <v>0</v>
      </c>
      <c r="CH195" cm="1">
        <f t="array" ref="CH195">IF(INDEX('Capacity Summary'!$H$139:$BG$238,COLUMN(CG47),ROW(CG47))="x",'Capacity Backing (Hide)2'!CH$145,0)</f>
        <v>0</v>
      </c>
      <c r="CI195" cm="1">
        <f t="array" ref="CI195">IF(INDEX('Capacity Summary'!$H$139:$BG$238,COLUMN(CH47),ROW(CH47))="x",'Capacity Backing (Hide)2'!CI$145,0)</f>
        <v>0</v>
      </c>
      <c r="CJ195" cm="1">
        <f t="array" ref="CJ195">IF(INDEX('Capacity Summary'!$H$139:$BG$238,COLUMN(CI47),ROW(CI47))="x",'Capacity Backing (Hide)2'!CJ$145,0)</f>
        <v>0</v>
      </c>
      <c r="CK195" cm="1">
        <f t="array" ref="CK195">IF(INDEX('Capacity Summary'!$H$139:$BG$238,COLUMN(CJ47),ROW(CJ47))="x",'Capacity Backing (Hide)2'!CK$145,0)</f>
        <v>0</v>
      </c>
      <c r="CL195" cm="1">
        <f t="array" ref="CL195">IF(INDEX('Capacity Summary'!$H$139:$BG$238,COLUMN(CK47),ROW(CK47))="x",'Capacity Backing (Hide)2'!CL$145,0)</f>
        <v>0</v>
      </c>
      <c r="CM195" cm="1">
        <f t="array" ref="CM195">IF(INDEX('Capacity Summary'!$H$139:$BG$238,COLUMN(CL47),ROW(CL47))="x",'Capacity Backing (Hide)2'!CM$145,0)</f>
        <v>0</v>
      </c>
      <c r="CN195" cm="1">
        <f t="array" ref="CN195">IF(INDEX('Capacity Summary'!$H$139:$BG$238,COLUMN(CM47),ROW(CM47))="x",'Capacity Backing (Hide)2'!CN$145,0)</f>
        <v>0</v>
      </c>
      <c r="CO195" cm="1">
        <f t="array" ref="CO195">IF(INDEX('Capacity Summary'!$H$139:$BG$238,COLUMN(CN47),ROW(CN47))="x",'Capacity Backing (Hide)2'!CO$145,0)</f>
        <v>0</v>
      </c>
      <c r="CP195" cm="1">
        <f t="array" ref="CP195">IF(INDEX('Capacity Summary'!$H$139:$BG$238,COLUMN(CO47),ROW(CO47))="x",'Capacity Backing (Hide)2'!CP$145,0)</f>
        <v>0</v>
      </c>
      <c r="CQ195" cm="1">
        <f t="array" ref="CQ195">IF(INDEX('Capacity Summary'!$H$139:$BG$238,COLUMN(CP47),ROW(CP47))="x",'Capacity Backing (Hide)2'!CQ$145,0)</f>
        <v>0</v>
      </c>
      <c r="CR195" cm="1">
        <f t="array" ref="CR195">IF(INDEX('Capacity Summary'!$H$139:$BG$238,COLUMN(CQ47),ROW(CQ47))="x",'Capacity Backing (Hide)2'!CR$145,0)</f>
        <v>0</v>
      </c>
      <c r="CS195" cm="1">
        <f t="array" ref="CS195">IF(INDEX('Capacity Summary'!$H$139:$BG$238,COLUMN(CR47),ROW(CR47))="x",'Capacity Backing (Hide)2'!CS$145,0)</f>
        <v>0</v>
      </c>
      <c r="CT195" cm="1">
        <f t="array" ref="CT195">IF(INDEX('Capacity Summary'!$H$139:$BG$238,COLUMN(CS47),ROW(CS47))="x",'Capacity Backing (Hide)2'!CT$145,0)</f>
        <v>0</v>
      </c>
      <c r="CU195" cm="1">
        <f t="array" ref="CU195">IF(INDEX('Capacity Summary'!$H$139:$BG$238,COLUMN(CT47),ROW(CT47))="x",'Capacity Backing (Hide)2'!CU$145,0)</f>
        <v>0</v>
      </c>
      <c r="CV195" cm="1">
        <f t="array" ref="CV195">IF(INDEX('Capacity Summary'!$H$139:$BG$238,COLUMN(CU47),ROW(CU47))="x",'Capacity Backing (Hide)2'!CV$145,0)</f>
        <v>0</v>
      </c>
      <c r="CW195" cm="1">
        <f t="array" ref="CW195">IF(INDEX('Capacity Summary'!$H$139:$BG$238,COLUMN(CV47),ROW(CV47))="x",'Capacity Backing (Hide)2'!CW$145,0)</f>
        <v>0</v>
      </c>
    </row>
    <row r="196" spans="1:101" x14ac:dyDescent="0.25">
      <c r="A196" s="2">
        <f ca="1">'Required Capacity (Hide)'!E52</f>
        <v>44557</v>
      </c>
      <c r="B196" cm="1">
        <f t="array" ref="B196">IF(INDEX('Capacity Summary'!$H$139:$BG$238,COLUMN(A48),ROW(A48))="x",'Capacity Backing (Hide)2'!B$145,0)</f>
        <v>0</v>
      </c>
      <c r="C196" cm="1">
        <f t="array" ref="C196">IF(INDEX('Capacity Summary'!$H$139:$BG$238,COLUMN(B48),ROW(B48))="x",'Capacity Backing (Hide)2'!C$145,0)</f>
        <v>0</v>
      </c>
      <c r="D196" cm="1">
        <f t="array" ref="D196">IF(INDEX('Capacity Summary'!$H$139:$BG$238,COLUMN(C48),ROW(C48))="x",'Capacity Backing (Hide)2'!D$145,0)</f>
        <v>0</v>
      </c>
      <c r="E196" cm="1">
        <f t="array" ref="E196">IF(INDEX('Capacity Summary'!$H$139:$BG$238,COLUMN(D48),ROW(D48))="x",'Capacity Backing (Hide)2'!E$145,0)</f>
        <v>0</v>
      </c>
      <c r="F196" cm="1">
        <f t="array" ref="F196">IF(INDEX('Capacity Summary'!$H$139:$BG$238,COLUMN(E48),ROW(E48))="x",'Capacity Backing (Hide)2'!F$145,0)</f>
        <v>0</v>
      </c>
      <c r="G196" cm="1">
        <f t="array" ref="G196">IF(INDEX('Capacity Summary'!$H$139:$BG$238,COLUMN(F48),ROW(F48))="x",'Capacity Backing (Hide)2'!G$145,0)</f>
        <v>0</v>
      </c>
      <c r="H196" cm="1">
        <f t="array" ref="H196">IF(INDEX('Capacity Summary'!$H$139:$BG$238,COLUMN(G48),ROW(G48))="x",'Capacity Backing (Hide)2'!H$145,0)</f>
        <v>0</v>
      </c>
      <c r="I196" cm="1">
        <f t="array" ref="I196">IF(INDEX('Capacity Summary'!$H$139:$BG$238,COLUMN(H48),ROW(H48))="x",'Capacity Backing (Hide)2'!I$145,0)</f>
        <v>0</v>
      </c>
      <c r="J196" cm="1">
        <f t="array" ref="J196">IF(INDEX('Capacity Summary'!$H$139:$BG$238,COLUMN(I48),ROW(I48))="x",'Capacity Backing (Hide)2'!J$145,0)</f>
        <v>0</v>
      </c>
      <c r="K196" cm="1">
        <f t="array" ref="K196">IF(INDEX('Capacity Summary'!$H$139:$BG$238,COLUMN(J48),ROW(J48))="x",'Capacity Backing (Hide)2'!K$145,0)</f>
        <v>0</v>
      </c>
      <c r="L196" cm="1">
        <f t="array" ref="L196">IF(INDEX('Capacity Summary'!$H$139:$BG$238,COLUMN(K48),ROW(K48))="x",'Capacity Backing (Hide)2'!L$145,0)</f>
        <v>0</v>
      </c>
      <c r="M196" cm="1">
        <f t="array" ref="M196">IF(INDEX('Capacity Summary'!$H$139:$BG$238,COLUMN(L48),ROW(L48))="x",'Capacity Backing (Hide)2'!M$145,0)</f>
        <v>0</v>
      </c>
      <c r="N196" cm="1">
        <f t="array" ref="N196">IF(INDEX('Capacity Summary'!$H$139:$BG$238,COLUMN(M48),ROW(M48))="x",'Capacity Backing (Hide)2'!N$145,0)</f>
        <v>0</v>
      </c>
      <c r="O196" cm="1">
        <f t="array" ref="O196">IF(INDEX('Capacity Summary'!$H$139:$BG$238,COLUMN(N48),ROW(N48))="x",'Capacity Backing (Hide)2'!O$145,0)</f>
        <v>0</v>
      </c>
      <c r="P196" cm="1">
        <f t="array" ref="P196">IF(INDEX('Capacity Summary'!$H$139:$BG$238,COLUMN(O48),ROW(O48))="x",'Capacity Backing (Hide)2'!P$145,0)</f>
        <v>0</v>
      </c>
      <c r="Q196" cm="1">
        <f t="array" ref="Q196">IF(INDEX('Capacity Summary'!$H$139:$BG$238,COLUMN(P48),ROW(P48))="x",'Capacity Backing (Hide)2'!Q$145,0)</f>
        <v>0</v>
      </c>
      <c r="R196" cm="1">
        <f t="array" ref="R196">IF(INDEX('Capacity Summary'!$H$139:$BG$238,COLUMN(Q48),ROW(Q48))="x",'Capacity Backing (Hide)2'!R$145,0)</f>
        <v>0</v>
      </c>
      <c r="S196" cm="1">
        <f t="array" ref="S196">IF(INDEX('Capacity Summary'!$H$139:$BG$238,COLUMN(R48),ROW(R48))="x",'Capacity Backing (Hide)2'!S$145,0)</f>
        <v>0</v>
      </c>
      <c r="T196" cm="1">
        <f t="array" ref="T196">IF(INDEX('Capacity Summary'!$H$139:$BG$238,COLUMN(S48),ROW(S48))="x",'Capacity Backing (Hide)2'!T$145,0)</f>
        <v>0</v>
      </c>
      <c r="U196" cm="1">
        <f t="array" ref="U196">IF(INDEX('Capacity Summary'!$H$139:$BG$238,COLUMN(T48),ROW(T48))="x",'Capacity Backing (Hide)2'!U$145,0)</f>
        <v>0</v>
      </c>
      <c r="V196" cm="1">
        <f t="array" ref="V196">IF(INDEX('Capacity Summary'!$H$139:$BG$238,COLUMN(U48),ROW(U48))="x",'Capacity Backing (Hide)2'!V$145,0)</f>
        <v>0</v>
      </c>
      <c r="W196" cm="1">
        <f t="array" ref="W196">IF(INDEX('Capacity Summary'!$H$139:$BG$238,COLUMN(V48),ROW(V48))="x",'Capacity Backing (Hide)2'!W$145,0)</f>
        <v>0</v>
      </c>
      <c r="X196" cm="1">
        <f t="array" ref="X196">IF(INDEX('Capacity Summary'!$H$139:$BG$238,COLUMN(W48),ROW(W48))="x",'Capacity Backing (Hide)2'!X$145,0)</f>
        <v>0</v>
      </c>
      <c r="Y196" cm="1">
        <f t="array" ref="Y196">IF(INDEX('Capacity Summary'!$H$139:$BG$238,COLUMN(X48),ROW(X48))="x",'Capacity Backing (Hide)2'!Y$145,0)</f>
        <v>0</v>
      </c>
      <c r="Z196" cm="1">
        <f t="array" ref="Z196">IF(INDEX('Capacity Summary'!$H$139:$BG$238,COLUMN(Y48),ROW(Y48))="x",'Capacity Backing (Hide)2'!Z$145,0)</f>
        <v>0</v>
      </c>
      <c r="AA196" cm="1">
        <f t="array" ref="AA196">IF(INDEX('Capacity Summary'!$H$139:$BG$238,COLUMN(Z48),ROW(Z48))="x",'Capacity Backing (Hide)2'!AA$145,0)</f>
        <v>0</v>
      </c>
      <c r="AB196" cm="1">
        <f t="array" ref="AB196">IF(INDEX('Capacity Summary'!$H$139:$BG$238,COLUMN(AA48),ROW(AA48))="x",'Capacity Backing (Hide)2'!AB$145,0)</f>
        <v>0</v>
      </c>
      <c r="AC196" cm="1">
        <f t="array" ref="AC196">IF(INDEX('Capacity Summary'!$H$139:$BG$238,COLUMN(AB48),ROW(AB48))="x",'Capacity Backing (Hide)2'!AC$145,0)</f>
        <v>0</v>
      </c>
      <c r="AD196" cm="1">
        <f t="array" ref="AD196">IF(INDEX('Capacity Summary'!$H$139:$BG$238,COLUMN(AC48),ROW(AC48))="x",'Capacity Backing (Hide)2'!AD$145,0)</f>
        <v>0</v>
      </c>
      <c r="AE196" cm="1">
        <f t="array" ref="AE196">IF(INDEX('Capacity Summary'!$H$139:$BG$238,COLUMN(AD48),ROW(AD48))="x",'Capacity Backing (Hide)2'!AE$145,0)</f>
        <v>0</v>
      </c>
      <c r="AF196" cm="1">
        <f t="array" ref="AF196">IF(INDEX('Capacity Summary'!$H$139:$BG$238,COLUMN(AE48),ROW(AE48))="x",'Capacity Backing (Hide)2'!AF$145,0)</f>
        <v>0</v>
      </c>
      <c r="AG196" cm="1">
        <f t="array" ref="AG196">IF(INDEX('Capacity Summary'!$H$139:$BG$238,COLUMN(AF48),ROW(AF48))="x",'Capacity Backing (Hide)2'!AG$145,0)</f>
        <v>0</v>
      </c>
      <c r="AH196" cm="1">
        <f t="array" ref="AH196">IF(INDEX('Capacity Summary'!$H$139:$BG$238,COLUMN(AG48),ROW(AG48))="x",'Capacity Backing (Hide)2'!AH$145,0)</f>
        <v>0</v>
      </c>
      <c r="AI196" cm="1">
        <f t="array" ref="AI196">IF(INDEX('Capacity Summary'!$H$139:$BG$238,COLUMN(AH48),ROW(AH48))="x",'Capacity Backing (Hide)2'!AI$145,0)</f>
        <v>0</v>
      </c>
      <c r="AJ196" cm="1">
        <f t="array" ref="AJ196">IF(INDEX('Capacity Summary'!$H$139:$BG$238,COLUMN(AI48),ROW(AI48))="x",'Capacity Backing (Hide)2'!AJ$145,0)</f>
        <v>0</v>
      </c>
      <c r="AK196" cm="1">
        <f t="array" ref="AK196">IF(INDEX('Capacity Summary'!$H$139:$BG$238,COLUMN(AJ48),ROW(AJ48))="x",'Capacity Backing (Hide)2'!AK$145,0)</f>
        <v>0</v>
      </c>
      <c r="AL196" cm="1">
        <f t="array" ref="AL196">IF(INDEX('Capacity Summary'!$H$139:$BG$238,COLUMN(AK48),ROW(AK48))="x",'Capacity Backing (Hide)2'!AL$145,0)</f>
        <v>0</v>
      </c>
      <c r="AM196" cm="1">
        <f t="array" ref="AM196">IF(INDEX('Capacity Summary'!$H$139:$BG$238,COLUMN(AL48),ROW(AL48))="x",'Capacity Backing (Hide)2'!AM$145,0)</f>
        <v>0</v>
      </c>
      <c r="AN196" cm="1">
        <f t="array" ref="AN196">IF(INDEX('Capacity Summary'!$H$139:$BG$238,COLUMN(AM48),ROW(AM48))="x",'Capacity Backing (Hide)2'!AN$145,0)</f>
        <v>0</v>
      </c>
      <c r="AO196" cm="1">
        <f t="array" ref="AO196">IF(INDEX('Capacity Summary'!$H$139:$BG$238,COLUMN(AN48),ROW(AN48))="x",'Capacity Backing (Hide)2'!AO$145,0)</f>
        <v>0</v>
      </c>
      <c r="AP196" cm="1">
        <f t="array" ref="AP196">IF(INDEX('Capacity Summary'!$H$139:$BG$238,COLUMN(AO48),ROW(AO48))="x",'Capacity Backing (Hide)2'!AP$145,0)</f>
        <v>0</v>
      </c>
      <c r="AQ196" cm="1">
        <f t="array" ref="AQ196">IF(INDEX('Capacity Summary'!$H$139:$BG$238,COLUMN(AP48),ROW(AP48))="x",'Capacity Backing (Hide)2'!AQ$145,0)</f>
        <v>0</v>
      </c>
      <c r="AR196" cm="1">
        <f t="array" ref="AR196">IF(INDEX('Capacity Summary'!$H$139:$BG$238,COLUMN(AQ48),ROW(AQ48))="x",'Capacity Backing (Hide)2'!AR$145,0)</f>
        <v>0</v>
      </c>
      <c r="AS196" cm="1">
        <f t="array" ref="AS196">IF(INDEX('Capacity Summary'!$H$139:$BG$238,COLUMN(AR48),ROW(AR48))="x",'Capacity Backing (Hide)2'!AS$145,0)</f>
        <v>0</v>
      </c>
      <c r="AT196" cm="1">
        <f t="array" ref="AT196">IF(INDEX('Capacity Summary'!$H$139:$BG$238,COLUMN(AS48),ROW(AS48))="x",'Capacity Backing (Hide)2'!AT$145,0)</f>
        <v>0</v>
      </c>
      <c r="AU196" cm="1">
        <f t="array" ref="AU196">IF(INDEX('Capacity Summary'!$H$139:$BG$238,COLUMN(AT48),ROW(AT48))="x",'Capacity Backing (Hide)2'!AU$145,0)</f>
        <v>0</v>
      </c>
      <c r="AV196" cm="1">
        <f t="array" ref="AV196">IF(INDEX('Capacity Summary'!$H$139:$BG$238,COLUMN(AU48),ROW(AU48))="x",'Capacity Backing (Hide)2'!AV$145,0)</f>
        <v>0</v>
      </c>
      <c r="AW196" cm="1">
        <f t="array" ref="AW196">IF(INDEX('Capacity Summary'!$H$139:$BG$238,COLUMN(AV48),ROW(AV48))="x",'Capacity Backing (Hide)2'!AW$145,0)</f>
        <v>0</v>
      </c>
      <c r="AX196" cm="1">
        <f t="array" ref="AX196">IF(INDEX('Capacity Summary'!$H$139:$BG$238,COLUMN(AW48),ROW(AW48))="x",'Capacity Backing (Hide)2'!AX$145,0)</f>
        <v>0</v>
      </c>
      <c r="AY196" cm="1">
        <f t="array" ref="AY196">IF(INDEX('Capacity Summary'!$H$139:$BG$238,COLUMN(AX48),ROW(AX48))="x",'Capacity Backing (Hide)2'!AY$145,0)</f>
        <v>0</v>
      </c>
      <c r="AZ196" cm="1">
        <f t="array" ref="AZ196">IF(INDEX('Capacity Summary'!$H$139:$BG$238,COLUMN(AY48),ROW(AY48))="x",'Capacity Backing (Hide)2'!AZ$145,0)</f>
        <v>0</v>
      </c>
      <c r="BA196" cm="1">
        <f t="array" ref="BA196">IF(INDEX('Capacity Summary'!$H$139:$BG$238,COLUMN(AZ48),ROW(AZ48))="x",'Capacity Backing (Hide)2'!BA$145,0)</f>
        <v>0</v>
      </c>
      <c r="BB196" cm="1">
        <f t="array" ref="BB196">IF(INDEX('Capacity Summary'!$H$139:$BG$238,COLUMN(BA48),ROW(BA48))="x",'Capacity Backing (Hide)2'!BB$145,0)</f>
        <v>0</v>
      </c>
      <c r="BC196" cm="1">
        <f t="array" ref="BC196">IF(INDEX('Capacity Summary'!$H$139:$BG$238,COLUMN(BB48),ROW(BB48))="x",'Capacity Backing (Hide)2'!BC$145,0)</f>
        <v>0</v>
      </c>
      <c r="BD196" cm="1">
        <f t="array" ref="BD196">IF(INDEX('Capacity Summary'!$H$139:$BG$238,COLUMN(BC48),ROW(BC48))="x",'Capacity Backing (Hide)2'!BD$145,0)</f>
        <v>0</v>
      </c>
      <c r="BE196" cm="1">
        <f t="array" ref="BE196">IF(INDEX('Capacity Summary'!$H$139:$BG$238,COLUMN(BD48),ROW(BD48))="x",'Capacity Backing (Hide)2'!BE$145,0)</f>
        <v>0</v>
      </c>
      <c r="BF196" cm="1">
        <f t="array" ref="BF196">IF(INDEX('Capacity Summary'!$H$139:$BG$238,COLUMN(BE48),ROW(BE48))="x",'Capacity Backing (Hide)2'!BF$145,0)</f>
        <v>0</v>
      </c>
      <c r="BG196" cm="1">
        <f t="array" ref="BG196">IF(INDEX('Capacity Summary'!$H$139:$BG$238,COLUMN(BF48),ROW(BF48))="x",'Capacity Backing (Hide)2'!BG$145,0)</f>
        <v>0</v>
      </c>
      <c r="BH196" cm="1">
        <f t="array" ref="BH196">IF(INDEX('Capacity Summary'!$H$139:$BG$238,COLUMN(BG48),ROW(BG48))="x",'Capacity Backing (Hide)2'!BH$145,0)</f>
        <v>0</v>
      </c>
      <c r="BI196" cm="1">
        <f t="array" ref="BI196">IF(INDEX('Capacity Summary'!$H$139:$BG$238,COLUMN(BH48),ROW(BH48))="x",'Capacity Backing (Hide)2'!BI$145,0)</f>
        <v>0</v>
      </c>
      <c r="BJ196" cm="1">
        <f t="array" ref="BJ196">IF(INDEX('Capacity Summary'!$H$139:$BG$238,COLUMN(BI48),ROW(BI48))="x",'Capacity Backing (Hide)2'!BJ$145,0)</f>
        <v>0</v>
      </c>
      <c r="BK196" cm="1">
        <f t="array" ref="BK196">IF(INDEX('Capacity Summary'!$H$139:$BG$238,COLUMN(BJ48),ROW(BJ48))="x",'Capacity Backing (Hide)2'!BK$145,0)</f>
        <v>0</v>
      </c>
      <c r="BL196" cm="1">
        <f t="array" ref="BL196">IF(INDEX('Capacity Summary'!$H$139:$BG$238,COLUMN(BK48),ROW(BK48))="x",'Capacity Backing (Hide)2'!BL$145,0)</f>
        <v>0</v>
      </c>
      <c r="BM196" cm="1">
        <f t="array" ref="BM196">IF(INDEX('Capacity Summary'!$H$139:$BG$238,COLUMN(BL48),ROW(BL48))="x",'Capacity Backing (Hide)2'!BM$145,0)</f>
        <v>0</v>
      </c>
      <c r="BN196" cm="1">
        <f t="array" ref="BN196">IF(INDEX('Capacity Summary'!$H$139:$BG$238,COLUMN(BM48),ROW(BM48))="x",'Capacity Backing (Hide)2'!BN$145,0)</f>
        <v>0</v>
      </c>
      <c r="BO196" cm="1">
        <f t="array" ref="BO196">IF(INDEX('Capacity Summary'!$H$139:$BG$238,COLUMN(BN48),ROW(BN48))="x",'Capacity Backing (Hide)2'!BO$145,0)</f>
        <v>0</v>
      </c>
      <c r="BP196" cm="1">
        <f t="array" ref="BP196">IF(INDEX('Capacity Summary'!$H$139:$BG$238,COLUMN(BO48),ROW(BO48))="x",'Capacity Backing (Hide)2'!BP$145,0)</f>
        <v>0</v>
      </c>
      <c r="BQ196" cm="1">
        <f t="array" ref="BQ196">IF(INDEX('Capacity Summary'!$H$139:$BG$238,COLUMN(BP48),ROW(BP48))="x",'Capacity Backing (Hide)2'!BQ$145,0)</f>
        <v>0</v>
      </c>
      <c r="BR196" cm="1">
        <f t="array" ref="BR196">IF(INDEX('Capacity Summary'!$H$139:$BG$238,COLUMN(BQ48),ROW(BQ48))="x",'Capacity Backing (Hide)2'!BR$145,0)</f>
        <v>0</v>
      </c>
      <c r="BS196" cm="1">
        <f t="array" ref="BS196">IF(INDEX('Capacity Summary'!$H$139:$BG$238,COLUMN(BR48),ROW(BR48))="x",'Capacity Backing (Hide)2'!BS$145,0)</f>
        <v>0</v>
      </c>
      <c r="BT196" cm="1">
        <f t="array" ref="BT196">IF(INDEX('Capacity Summary'!$H$139:$BG$238,COLUMN(BS48),ROW(BS48))="x",'Capacity Backing (Hide)2'!BT$145,0)</f>
        <v>0</v>
      </c>
      <c r="BU196" cm="1">
        <f t="array" ref="BU196">IF(INDEX('Capacity Summary'!$H$139:$BG$238,COLUMN(BT48),ROW(BT48))="x",'Capacity Backing (Hide)2'!BU$145,0)</f>
        <v>0</v>
      </c>
      <c r="BV196" cm="1">
        <f t="array" ref="BV196">IF(INDEX('Capacity Summary'!$H$139:$BG$238,COLUMN(BU48),ROW(BU48))="x",'Capacity Backing (Hide)2'!BV$145,0)</f>
        <v>0</v>
      </c>
      <c r="BW196" cm="1">
        <f t="array" ref="BW196">IF(INDEX('Capacity Summary'!$H$139:$BG$238,COLUMN(BV48),ROW(BV48))="x",'Capacity Backing (Hide)2'!BW$145,0)</f>
        <v>0</v>
      </c>
      <c r="BX196" cm="1">
        <f t="array" ref="BX196">IF(INDEX('Capacity Summary'!$H$139:$BG$238,COLUMN(BW48),ROW(BW48))="x",'Capacity Backing (Hide)2'!BX$145,0)</f>
        <v>0</v>
      </c>
      <c r="BY196" cm="1">
        <f t="array" ref="BY196">IF(INDEX('Capacity Summary'!$H$139:$BG$238,COLUMN(BX48),ROW(BX48))="x",'Capacity Backing (Hide)2'!BY$145,0)</f>
        <v>0</v>
      </c>
      <c r="BZ196" cm="1">
        <f t="array" ref="BZ196">IF(INDEX('Capacity Summary'!$H$139:$BG$238,COLUMN(BY48),ROW(BY48))="x",'Capacity Backing (Hide)2'!BZ$145,0)</f>
        <v>0</v>
      </c>
      <c r="CA196" cm="1">
        <f t="array" ref="CA196">IF(INDEX('Capacity Summary'!$H$139:$BG$238,COLUMN(BZ48),ROW(BZ48))="x",'Capacity Backing (Hide)2'!CA$145,0)</f>
        <v>0</v>
      </c>
      <c r="CB196" cm="1">
        <f t="array" ref="CB196">IF(INDEX('Capacity Summary'!$H$139:$BG$238,COLUMN(CA48),ROW(CA48))="x",'Capacity Backing (Hide)2'!CB$145,0)</f>
        <v>0</v>
      </c>
      <c r="CC196" cm="1">
        <f t="array" ref="CC196">IF(INDEX('Capacity Summary'!$H$139:$BG$238,COLUMN(CB48),ROW(CB48))="x",'Capacity Backing (Hide)2'!CC$145,0)</f>
        <v>0</v>
      </c>
      <c r="CD196" cm="1">
        <f t="array" ref="CD196">IF(INDEX('Capacity Summary'!$H$139:$BG$238,COLUMN(CC48),ROW(CC48))="x",'Capacity Backing (Hide)2'!CD$145,0)</f>
        <v>0</v>
      </c>
      <c r="CE196" cm="1">
        <f t="array" ref="CE196">IF(INDEX('Capacity Summary'!$H$139:$BG$238,COLUMN(CD48),ROW(CD48))="x",'Capacity Backing (Hide)2'!CE$145,0)</f>
        <v>0</v>
      </c>
      <c r="CF196" cm="1">
        <f t="array" ref="CF196">IF(INDEX('Capacity Summary'!$H$139:$BG$238,COLUMN(CE48),ROW(CE48))="x",'Capacity Backing (Hide)2'!CF$145,0)</f>
        <v>0</v>
      </c>
      <c r="CG196" cm="1">
        <f t="array" ref="CG196">IF(INDEX('Capacity Summary'!$H$139:$BG$238,COLUMN(CF48),ROW(CF48))="x",'Capacity Backing (Hide)2'!CG$145,0)</f>
        <v>0</v>
      </c>
      <c r="CH196" cm="1">
        <f t="array" ref="CH196">IF(INDEX('Capacity Summary'!$H$139:$BG$238,COLUMN(CG48),ROW(CG48))="x",'Capacity Backing (Hide)2'!CH$145,0)</f>
        <v>0</v>
      </c>
      <c r="CI196" cm="1">
        <f t="array" ref="CI196">IF(INDEX('Capacity Summary'!$H$139:$BG$238,COLUMN(CH48),ROW(CH48))="x",'Capacity Backing (Hide)2'!CI$145,0)</f>
        <v>0</v>
      </c>
      <c r="CJ196" cm="1">
        <f t="array" ref="CJ196">IF(INDEX('Capacity Summary'!$H$139:$BG$238,COLUMN(CI48),ROW(CI48))="x",'Capacity Backing (Hide)2'!CJ$145,0)</f>
        <v>0</v>
      </c>
      <c r="CK196" cm="1">
        <f t="array" ref="CK196">IF(INDEX('Capacity Summary'!$H$139:$BG$238,COLUMN(CJ48),ROW(CJ48))="x",'Capacity Backing (Hide)2'!CK$145,0)</f>
        <v>0</v>
      </c>
      <c r="CL196" cm="1">
        <f t="array" ref="CL196">IF(INDEX('Capacity Summary'!$H$139:$BG$238,COLUMN(CK48),ROW(CK48))="x",'Capacity Backing (Hide)2'!CL$145,0)</f>
        <v>0</v>
      </c>
      <c r="CM196" cm="1">
        <f t="array" ref="CM196">IF(INDEX('Capacity Summary'!$H$139:$BG$238,COLUMN(CL48),ROW(CL48))="x",'Capacity Backing (Hide)2'!CM$145,0)</f>
        <v>0</v>
      </c>
      <c r="CN196" cm="1">
        <f t="array" ref="CN196">IF(INDEX('Capacity Summary'!$H$139:$BG$238,COLUMN(CM48),ROW(CM48))="x",'Capacity Backing (Hide)2'!CN$145,0)</f>
        <v>0</v>
      </c>
      <c r="CO196" cm="1">
        <f t="array" ref="CO196">IF(INDEX('Capacity Summary'!$H$139:$BG$238,COLUMN(CN48),ROW(CN48))="x",'Capacity Backing (Hide)2'!CO$145,0)</f>
        <v>0</v>
      </c>
      <c r="CP196" cm="1">
        <f t="array" ref="CP196">IF(INDEX('Capacity Summary'!$H$139:$BG$238,COLUMN(CO48),ROW(CO48))="x",'Capacity Backing (Hide)2'!CP$145,0)</f>
        <v>0</v>
      </c>
      <c r="CQ196" cm="1">
        <f t="array" ref="CQ196">IF(INDEX('Capacity Summary'!$H$139:$BG$238,COLUMN(CP48),ROW(CP48))="x",'Capacity Backing (Hide)2'!CQ$145,0)</f>
        <v>0</v>
      </c>
      <c r="CR196" cm="1">
        <f t="array" ref="CR196">IF(INDEX('Capacity Summary'!$H$139:$BG$238,COLUMN(CQ48),ROW(CQ48))="x",'Capacity Backing (Hide)2'!CR$145,0)</f>
        <v>0</v>
      </c>
      <c r="CS196" cm="1">
        <f t="array" ref="CS196">IF(INDEX('Capacity Summary'!$H$139:$BG$238,COLUMN(CR48),ROW(CR48))="x",'Capacity Backing (Hide)2'!CS$145,0)</f>
        <v>0</v>
      </c>
      <c r="CT196" cm="1">
        <f t="array" ref="CT196">IF(INDEX('Capacity Summary'!$H$139:$BG$238,COLUMN(CS48),ROW(CS48))="x",'Capacity Backing (Hide)2'!CT$145,0)</f>
        <v>0</v>
      </c>
      <c r="CU196" cm="1">
        <f t="array" ref="CU196">IF(INDEX('Capacity Summary'!$H$139:$BG$238,COLUMN(CT48),ROW(CT48))="x",'Capacity Backing (Hide)2'!CU$145,0)</f>
        <v>0</v>
      </c>
      <c r="CV196" cm="1">
        <f t="array" ref="CV196">IF(INDEX('Capacity Summary'!$H$139:$BG$238,COLUMN(CU48),ROW(CU48))="x",'Capacity Backing (Hide)2'!CV$145,0)</f>
        <v>0</v>
      </c>
      <c r="CW196" cm="1">
        <f t="array" ref="CW196">IF(INDEX('Capacity Summary'!$H$139:$BG$238,COLUMN(CV48),ROW(CV48))="x",'Capacity Backing (Hide)2'!CW$145,0)</f>
        <v>0</v>
      </c>
    </row>
    <row r="197" spans="1:101" x14ac:dyDescent="0.25">
      <c r="A197" s="2">
        <f ca="1">'Required Capacity (Hide)'!E53</f>
        <v>44564</v>
      </c>
      <c r="B197" cm="1">
        <f t="array" ref="B197">IF(INDEX('Capacity Summary'!$H$139:$BG$238,COLUMN(A49),ROW(A49))="x",'Capacity Backing (Hide)2'!B$145,0)</f>
        <v>0</v>
      </c>
      <c r="C197" cm="1">
        <f t="array" ref="C197">IF(INDEX('Capacity Summary'!$H$139:$BG$238,COLUMN(B49),ROW(B49))="x",'Capacity Backing (Hide)2'!C$145,0)</f>
        <v>0</v>
      </c>
      <c r="D197" cm="1">
        <f t="array" ref="D197">IF(INDEX('Capacity Summary'!$H$139:$BG$238,COLUMN(C49),ROW(C49))="x",'Capacity Backing (Hide)2'!D$145,0)</f>
        <v>0</v>
      </c>
      <c r="E197" cm="1">
        <f t="array" ref="E197">IF(INDEX('Capacity Summary'!$H$139:$BG$238,COLUMN(D49),ROW(D49))="x",'Capacity Backing (Hide)2'!E$145,0)</f>
        <v>0</v>
      </c>
      <c r="F197" cm="1">
        <f t="array" ref="F197">IF(INDEX('Capacity Summary'!$H$139:$BG$238,COLUMN(E49),ROW(E49))="x",'Capacity Backing (Hide)2'!F$145,0)</f>
        <v>0</v>
      </c>
      <c r="G197" cm="1">
        <f t="array" ref="G197">IF(INDEX('Capacity Summary'!$H$139:$BG$238,COLUMN(F49),ROW(F49))="x",'Capacity Backing (Hide)2'!G$145,0)</f>
        <v>0</v>
      </c>
      <c r="H197" cm="1">
        <f t="array" ref="H197">IF(INDEX('Capacity Summary'!$H$139:$BG$238,COLUMN(G49),ROW(G49))="x",'Capacity Backing (Hide)2'!H$145,0)</f>
        <v>0</v>
      </c>
      <c r="I197" cm="1">
        <f t="array" ref="I197">IF(INDEX('Capacity Summary'!$H$139:$BG$238,COLUMN(H49),ROW(H49))="x",'Capacity Backing (Hide)2'!I$145,0)</f>
        <v>0</v>
      </c>
      <c r="J197" cm="1">
        <f t="array" ref="J197">IF(INDEX('Capacity Summary'!$H$139:$BG$238,COLUMN(I49),ROW(I49))="x",'Capacity Backing (Hide)2'!J$145,0)</f>
        <v>0</v>
      </c>
      <c r="K197" cm="1">
        <f t="array" ref="K197">IF(INDEX('Capacity Summary'!$H$139:$BG$238,COLUMN(J49),ROW(J49))="x",'Capacity Backing (Hide)2'!K$145,0)</f>
        <v>0</v>
      </c>
      <c r="L197" cm="1">
        <f t="array" ref="L197">IF(INDEX('Capacity Summary'!$H$139:$BG$238,COLUMN(K49),ROW(K49))="x",'Capacity Backing (Hide)2'!L$145,0)</f>
        <v>0</v>
      </c>
      <c r="M197" cm="1">
        <f t="array" ref="M197">IF(INDEX('Capacity Summary'!$H$139:$BG$238,COLUMN(L49),ROW(L49))="x",'Capacity Backing (Hide)2'!M$145,0)</f>
        <v>0</v>
      </c>
      <c r="N197" cm="1">
        <f t="array" ref="N197">IF(INDEX('Capacity Summary'!$H$139:$BG$238,COLUMN(M49),ROW(M49))="x",'Capacity Backing (Hide)2'!N$145,0)</f>
        <v>0</v>
      </c>
      <c r="O197" cm="1">
        <f t="array" ref="O197">IF(INDEX('Capacity Summary'!$H$139:$BG$238,COLUMN(N49),ROW(N49))="x",'Capacity Backing (Hide)2'!O$145,0)</f>
        <v>0</v>
      </c>
      <c r="P197" cm="1">
        <f t="array" ref="P197">IF(INDEX('Capacity Summary'!$H$139:$BG$238,COLUMN(O49),ROW(O49))="x",'Capacity Backing (Hide)2'!P$145,0)</f>
        <v>0</v>
      </c>
      <c r="Q197" cm="1">
        <f t="array" ref="Q197">IF(INDEX('Capacity Summary'!$H$139:$BG$238,COLUMN(P49),ROW(P49))="x",'Capacity Backing (Hide)2'!Q$145,0)</f>
        <v>0</v>
      </c>
      <c r="R197" cm="1">
        <f t="array" ref="R197">IF(INDEX('Capacity Summary'!$H$139:$BG$238,COLUMN(Q49),ROW(Q49))="x",'Capacity Backing (Hide)2'!R$145,0)</f>
        <v>0</v>
      </c>
      <c r="S197" cm="1">
        <f t="array" ref="S197">IF(INDEX('Capacity Summary'!$H$139:$BG$238,COLUMN(R49),ROW(R49))="x",'Capacity Backing (Hide)2'!S$145,0)</f>
        <v>0</v>
      </c>
      <c r="T197" cm="1">
        <f t="array" ref="T197">IF(INDEX('Capacity Summary'!$H$139:$BG$238,COLUMN(S49),ROW(S49))="x",'Capacity Backing (Hide)2'!T$145,0)</f>
        <v>0</v>
      </c>
      <c r="U197" cm="1">
        <f t="array" ref="U197">IF(INDEX('Capacity Summary'!$H$139:$BG$238,COLUMN(T49),ROW(T49))="x",'Capacity Backing (Hide)2'!U$145,0)</f>
        <v>0</v>
      </c>
      <c r="V197" cm="1">
        <f t="array" ref="V197">IF(INDEX('Capacity Summary'!$H$139:$BG$238,COLUMN(U49),ROW(U49))="x",'Capacity Backing (Hide)2'!V$145,0)</f>
        <v>0</v>
      </c>
      <c r="W197" cm="1">
        <f t="array" ref="W197">IF(INDEX('Capacity Summary'!$H$139:$BG$238,COLUMN(V49),ROW(V49))="x",'Capacity Backing (Hide)2'!W$145,0)</f>
        <v>0</v>
      </c>
      <c r="X197" cm="1">
        <f t="array" ref="X197">IF(INDEX('Capacity Summary'!$H$139:$BG$238,COLUMN(W49),ROW(W49))="x",'Capacity Backing (Hide)2'!X$145,0)</f>
        <v>0</v>
      </c>
      <c r="Y197" cm="1">
        <f t="array" ref="Y197">IF(INDEX('Capacity Summary'!$H$139:$BG$238,COLUMN(X49),ROW(X49))="x",'Capacity Backing (Hide)2'!Y$145,0)</f>
        <v>0</v>
      </c>
      <c r="Z197" cm="1">
        <f t="array" ref="Z197">IF(INDEX('Capacity Summary'!$H$139:$BG$238,COLUMN(Y49),ROW(Y49))="x",'Capacity Backing (Hide)2'!Z$145,0)</f>
        <v>0</v>
      </c>
      <c r="AA197" cm="1">
        <f t="array" ref="AA197">IF(INDEX('Capacity Summary'!$H$139:$BG$238,COLUMN(Z49),ROW(Z49))="x",'Capacity Backing (Hide)2'!AA$145,0)</f>
        <v>0</v>
      </c>
      <c r="AB197" cm="1">
        <f t="array" ref="AB197">IF(INDEX('Capacity Summary'!$H$139:$BG$238,COLUMN(AA49),ROW(AA49))="x",'Capacity Backing (Hide)2'!AB$145,0)</f>
        <v>0</v>
      </c>
      <c r="AC197" cm="1">
        <f t="array" ref="AC197">IF(INDEX('Capacity Summary'!$H$139:$BG$238,COLUMN(AB49),ROW(AB49))="x",'Capacity Backing (Hide)2'!AC$145,0)</f>
        <v>0</v>
      </c>
      <c r="AD197" cm="1">
        <f t="array" ref="AD197">IF(INDEX('Capacity Summary'!$H$139:$BG$238,COLUMN(AC49),ROW(AC49))="x",'Capacity Backing (Hide)2'!AD$145,0)</f>
        <v>0</v>
      </c>
      <c r="AE197" cm="1">
        <f t="array" ref="AE197">IF(INDEX('Capacity Summary'!$H$139:$BG$238,COLUMN(AD49),ROW(AD49))="x",'Capacity Backing (Hide)2'!AE$145,0)</f>
        <v>0</v>
      </c>
      <c r="AF197" cm="1">
        <f t="array" ref="AF197">IF(INDEX('Capacity Summary'!$H$139:$BG$238,COLUMN(AE49),ROW(AE49))="x",'Capacity Backing (Hide)2'!AF$145,0)</f>
        <v>0</v>
      </c>
      <c r="AG197" cm="1">
        <f t="array" ref="AG197">IF(INDEX('Capacity Summary'!$H$139:$BG$238,COLUMN(AF49),ROW(AF49))="x",'Capacity Backing (Hide)2'!AG$145,0)</f>
        <v>0</v>
      </c>
      <c r="AH197" cm="1">
        <f t="array" ref="AH197">IF(INDEX('Capacity Summary'!$H$139:$BG$238,COLUMN(AG49),ROW(AG49))="x",'Capacity Backing (Hide)2'!AH$145,0)</f>
        <v>0</v>
      </c>
      <c r="AI197" cm="1">
        <f t="array" ref="AI197">IF(INDEX('Capacity Summary'!$H$139:$BG$238,COLUMN(AH49),ROW(AH49))="x",'Capacity Backing (Hide)2'!AI$145,0)</f>
        <v>0</v>
      </c>
      <c r="AJ197" cm="1">
        <f t="array" ref="AJ197">IF(INDEX('Capacity Summary'!$H$139:$BG$238,COLUMN(AI49),ROW(AI49))="x",'Capacity Backing (Hide)2'!AJ$145,0)</f>
        <v>0</v>
      </c>
      <c r="AK197" cm="1">
        <f t="array" ref="AK197">IF(INDEX('Capacity Summary'!$H$139:$BG$238,COLUMN(AJ49),ROW(AJ49))="x",'Capacity Backing (Hide)2'!AK$145,0)</f>
        <v>0</v>
      </c>
      <c r="AL197" cm="1">
        <f t="array" ref="AL197">IF(INDEX('Capacity Summary'!$H$139:$BG$238,COLUMN(AK49),ROW(AK49))="x",'Capacity Backing (Hide)2'!AL$145,0)</f>
        <v>0</v>
      </c>
      <c r="AM197" cm="1">
        <f t="array" ref="AM197">IF(INDEX('Capacity Summary'!$H$139:$BG$238,COLUMN(AL49),ROW(AL49))="x",'Capacity Backing (Hide)2'!AM$145,0)</f>
        <v>0</v>
      </c>
      <c r="AN197" cm="1">
        <f t="array" ref="AN197">IF(INDEX('Capacity Summary'!$H$139:$BG$238,COLUMN(AM49),ROW(AM49))="x",'Capacity Backing (Hide)2'!AN$145,0)</f>
        <v>0</v>
      </c>
      <c r="AO197" cm="1">
        <f t="array" ref="AO197">IF(INDEX('Capacity Summary'!$H$139:$BG$238,COLUMN(AN49),ROW(AN49))="x",'Capacity Backing (Hide)2'!AO$145,0)</f>
        <v>0</v>
      </c>
      <c r="AP197" cm="1">
        <f t="array" ref="AP197">IF(INDEX('Capacity Summary'!$H$139:$BG$238,COLUMN(AO49),ROW(AO49))="x",'Capacity Backing (Hide)2'!AP$145,0)</f>
        <v>0</v>
      </c>
      <c r="AQ197" cm="1">
        <f t="array" ref="AQ197">IF(INDEX('Capacity Summary'!$H$139:$BG$238,COLUMN(AP49),ROW(AP49))="x",'Capacity Backing (Hide)2'!AQ$145,0)</f>
        <v>0</v>
      </c>
      <c r="AR197" cm="1">
        <f t="array" ref="AR197">IF(INDEX('Capacity Summary'!$H$139:$BG$238,COLUMN(AQ49),ROW(AQ49))="x",'Capacity Backing (Hide)2'!AR$145,0)</f>
        <v>0</v>
      </c>
      <c r="AS197" cm="1">
        <f t="array" ref="AS197">IF(INDEX('Capacity Summary'!$H$139:$BG$238,COLUMN(AR49),ROW(AR49))="x",'Capacity Backing (Hide)2'!AS$145,0)</f>
        <v>0</v>
      </c>
      <c r="AT197" cm="1">
        <f t="array" ref="AT197">IF(INDEX('Capacity Summary'!$H$139:$BG$238,COLUMN(AS49),ROW(AS49))="x",'Capacity Backing (Hide)2'!AT$145,0)</f>
        <v>0</v>
      </c>
      <c r="AU197" cm="1">
        <f t="array" ref="AU197">IF(INDEX('Capacity Summary'!$H$139:$BG$238,COLUMN(AT49),ROW(AT49))="x",'Capacity Backing (Hide)2'!AU$145,0)</f>
        <v>0</v>
      </c>
      <c r="AV197" cm="1">
        <f t="array" ref="AV197">IF(INDEX('Capacity Summary'!$H$139:$BG$238,COLUMN(AU49),ROW(AU49))="x",'Capacity Backing (Hide)2'!AV$145,0)</f>
        <v>0</v>
      </c>
      <c r="AW197" cm="1">
        <f t="array" ref="AW197">IF(INDEX('Capacity Summary'!$H$139:$BG$238,COLUMN(AV49),ROW(AV49))="x",'Capacity Backing (Hide)2'!AW$145,0)</f>
        <v>0</v>
      </c>
      <c r="AX197" cm="1">
        <f t="array" ref="AX197">IF(INDEX('Capacity Summary'!$H$139:$BG$238,COLUMN(AW49),ROW(AW49))="x",'Capacity Backing (Hide)2'!AX$145,0)</f>
        <v>0</v>
      </c>
      <c r="AY197" cm="1">
        <f t="array" ref="AY197">IF(INDEX('Capacity Summary'!$H$139:$BG$238,COLUMN(AX49),ROW(AX49))="x",'Capacity Backing (Hide)2'!AY$145,0)</f>
        <v>0</v>
      </c>
      <c r="AZ197" cm="1">
        <f t="array" ref="AZ197">IF(INDEX('Capacity Summary'!$H$139:$BG$238,COLUMN(AY49),ROW(AY49))="x",'Capacity Backing (Hide)2'!AZ$145,0)</f>
        <v>0</v>
      </c>
      <c r="BA197" cm="1">
        <f t="array" ref="BA197">IF(INDEX('Capacity Summary'!$H$139:$BG$238,COLUMN(AZ49),ROW(AZ49))="x",'Capacity Backing (Hide)2'!BA$145,0)</f>
        <v>0</v>
      </c>
      <c r="BB197" cm="1">
        <f t="array" ref="BB197">IF(INDEX('Capacity Summary'!$H$139:$BG$238,COLUMN(BA49),ROW(BA49))="x",'Capacity Backing (Hide)2'!BB$145,0)</f>
        <v>0</v>
      </c>
      <c r="BC197" cm="1">
        <f t="array" ref="BC197">IF(INDEX('Capacity Summary'!$H$139:$BG$238,COLUMN(BB49),ROW(BB49))="x",'Capacity Backing (Hide)2'!BC$145,0)</f>
        <v>0</v>
      </c>
      <c r="BD197" cm="1">
        <f t="array" ref="BD197">IF(INDEX('Capacity Summary'!$H$139:$BG$238,COLUMN(BC49),ROW(BC49))="x",'Capacity Backing (Hide)2'!BD$145,0)</f>
        <v>0</v>
      </c>
      <c r="BE197" cm="1">
        <f t="array" ref="BE197">IF(INDEX('Capacity Summary'!$H$139:$BG$238,COLUMN(BD49),ROW(BD49))="x",'Capacity Backing (Hide)2'!BE$145,0)</f>
        <v>0</v>
      </c>
      <c r="BF197" cm="1">
        <f t="array" ref="BF197">IF(INDEX('Capacity Summary'!$H$139:$BG$238,COLUMN(BE49),ROW(BE49))="x",'Capacity Backing (Hide)2'!BF$145,0)</f>
        <v>0</v>
      </c>
      <c r="BG197" cm="1">
        <f t="array" ref="BG197">IF(INDEX('Capacity Summary'!$H$139:$BG$238,COLUMN(BF49),ROW(BF49))="x",'Capacity Backing (Hide)2'!BG$145,0)</f>
        <v>0</v>
      </c>
      <c r="BH197" cm="1">
        <f t="array" ref="BH197">IF(INDEX('Capacity Summary'!$H$139:$BG$238,COLUMN(BG49),ROW(BG49))="x",'Capacity Backing (Hide)2'!BH$145,0)</f>
        <v>0</v>
      </c>
      <c r="BI197" cm="1">
        <f t="array" ref="BI197">IF(INDEX('Capacity Summary'!$H$139:$BG$238,COLUMN(BH49),ROW(BH49))="x",'Capacity Backing (Hide)2'!BI$145,0)</f>
        <v>0</v>
      </c>
      <c r="BJ197" cm="1">
        <f t="array" ref="BJ197">IF(INDEX('Capacity Summary'!$H$139:$BG$238,COLUMN(BI49),ROW(BI49))="x",'Capacity Backing (Hide)2'!BJ$145,0)</f>
        <v>0</v>
      </c>
      <c r="BK197" cm="1">
        <f t="array" ref="BK197">IF(INDEX('Capacity Summary'!$H$139:$BG$238,COLUMN(BJ49),ROW(BJ49))="x",'Capacity Backing (Hide)2'!BK$145,0)</f>
        <v>0</v>
      </c>
      <c r="BL197" cm="1">
        <f t="array" ref="BL197">IF(INDEX('Capacity Summary'!$H$139:$BG$238,COLUMN(BK49),ROW(BK49))="x",'Capacity Backing (Hide)2'!BL$145,0)</f>
        <v>0</v>
      </c>
      <c r="BM197" cm="1">
        <f t="array" ref="BM197">IF(INDEX('Capacity Summary'!$H$139:$BG$238,COLUMN(BL49),ROW(BL49))="x",'Capacity Backing (Hide)2'!BM$145,0)</f>
        <v>0</v>
      </c>
      <c r="BN197" cm="1">
        <f t="array" ref="BN197">IF(INDEX('Capacity Summary'!$H$139:$BG$238,COLUMN(BM49),ROW(BM49))="x",'Capacity Backing (Hide)2'!BN$145,0)</f>
        <v>0</v>
      </c>
      <c r="BO197" cm="1">
        <f t="array" ref="BO197">IF(INDEX('Capacity Summary'!$H$139:$BG$238,COLUMN(BN49),ROW(BN49))="x",'Capacity Backing (Hide)2'!BO$145,0)</f>
        <v>0</v>
      </c>
      <c r="BP197" cm="1">
        <f t="array" ref="BP197">IF(INDEX('Capacity Summary'!$H$139:$BG$238,COLUMN(BO49),ROW(BO49))="x",'Capacity Backing (Hide)2'!BP$145,0)</f>
        <v>0</v>
      </c>
      <c r="BQ197" cm="1">
        <f t="array" ref="BQ197">IF(INDEX('Capacity Summary'!$H$139:$BG$238,COLUMN(BP49),ROW(BP49))="x",'Capacity Backing (Hide)2'!BQ$145,0)</f>
        <v>0</v>
      </c>
      <c r="BR197" cm="1">
        <f t="array" ref="BR197">IF(INDEX('Capacity Summary'!$H$139:$BG$238,COLUMN(BQ49),ROW(BQ49))="x",'Capacity Backing (Hide)2'!BR$145,0)</f>
        <v>0</v>
      </c>
      <c r="BS197" cm="1">
        <f t="array" ref="BS197">IF(INDEX('Capacity Summary'!$H$139:$BG$238,COLUMN(BR49),ROW(BR49))="x",'Capacity Backing (Hide)2'!BS$145,0)</f>
        <v>0</v>
      </c>
      <c r="BT197" cm="1">
        <f t="array" ref="BT197">IF(INDEX('Capacity Summary'!$H$139:$BG$238,COLUMN(BS49),ROW(BS49))="x",'Capacity Backing (Hide)2'!BT$145,0)</f>
        <v>0</v>
      </c>
      <c r="BU197" cm="1">
        <f t="array" ref="BU197">IF(INDEX('Capacity Summary'!$H$139:$BG$238,COLUMN(BT49),ROW(BT49))="x",'Capacity Backing (Hide)2'!BU$145,0)</f>
        <v>0</v>
      </c>
      <c r="BV197" cm="1">
        <f t="array" ref="BV197">IF(INDEX('Capacity Summary'!$H$139:$BG$238,COLUMN(BU49),ROW(BU49))="x",'Capacity Backing (Hide)2'!BV$145,0)</f>
        <v>0</v>
      </c>
      <c r="BW197" cm="1">
        <f t="array" ref="BW197">IF(INDEX('Capacity Summary'!$H$139:$BG$238,COLUMN(BV49),ROW(BV49))="x",'Capacity Backing (Hide)2'!BW$145,0)</f>
        <v>0</v>
      </c>
      <c r="BX197" cm="1">
        <f t="array" ref="BX197">IF(INDEX('Capacity Summary'!$H$139:$BG$238,COLUMN(BW49),ROW(BW49))="x",'Capacity Backing (Hide)2'!BX$145,0)</f>
        <v>0</v>
      </c>
      <c r="BY197" cm="1">
        <f t="array" ref="BY197">IF(INDEX('Capacity Summary'!$H$139:$BG$238,COLUMN(BX49),ROW(BX49))="x",'Capacity Backing (Hide)2'!BY$145,0)</f>
        <v>0</v>
      </c>
      <c r="BZ197" cm="1">
        <f t="array" ref="BZ197">IF(INDEX('Capacity Summary'!$H$139:$BG$238,COLUMN(BY49),ROW(BY49))="x",'Capacity Backing (Hide)2'!BZ$145,0)</f>
        <v>0</v>
      </c>
      <c r="CA197" cm="1">
        <f t="array" ref="CA197">IF(INDEX('Capacity Summary'!$H$139:$BG$238,COLUMN(BZ49),ROW(BZ49))="x",'Capacity Backing (Hide)2'!CA$145,0)</f>
        <v>0</v>
      </c>
      <c r="CB197" cm="1">
        <f t="array" ref="CB197">IF(INDEX('Capacity Summary'!$H$139:$BG$238,COLUMN(CA49),ROW(CA49))="x",'Capacity Backing (Hide)2'!CB$145,0)</f>
        <v>0</v>
      </c>
      <c r="CC197" cm="1">
        <f t="array" ref="CC197">IF(INDEX('Capacity Summary'!$H$139:$BG$238,COLUMN(CB49),ROW(CB49))="x",'Capacity Backing (Hide)2'!CC$145,0)</f>
        <v>0</v>
      </c>
      <c r="CD197" cm="1">
        <f t="array" ref="CD197">IF(INDEX('Capacity Summary'!$H$139:$BG$238,COLUMN(CC49),ROW(CC49))="x",'Capacity Backing (Hide)2'!CD$145,0)</f>
        <v>0</v>
      </c>
      <c r="CE197" cm="1">
        <f t="array" ref="CE197">IF(INDEX('Capacity Summary'!$H$139:$BG$238,COLUMN(CD49),ROW(CD49))="x",'Capacity Backing (Hide)2'!CE$145,0)</f>
        <v>0</v>
      </c>
      <c r="CF197" cm="1">
        <f t="array" ref="CF197">IF(INDEX('Capacity Summary'!$H$139:$BG$238,COLUMN(CE49),ROW(CE49))="x",'Capacity Backing (Hide)2'!CF$145,0)</f>
        <v>0</v>
      </c>
      <c r="CG197" cm="1">
        <f t="array" ref="CG197">IF(INDEX('Capacity Summary'!$H$139:$BG$238,COLUMN(CF49),ROW(CF49))="x",'Capacity Backing (Hide)2'!CG$145,0)</f>
        <v>0</v>
      </c>
      <c r="CH197" cm="1">
        <f t="array" ref="CH197">IF(INDEX('Capacity Summary'!$H$139:$BG$238,COLUMN(CG49),ROW(CG49))="x",'Capacity Backing (Hide)2'!CH$145,0)</f>
        <v>0</v>
      </c>
      <c r="CI197" cm="1">
        <f t="array" ref="CI197">IF(INDEX('Capacity Summary'!$H$139:$BG$238,COLUMN(CH49),ROW(CH49))="x",'Capacity Backing (Hide)2'!CI$145,0)</f>
        <v>0</v>
      </c>
      <c r="CJ197" cm="1">
        <f t="array" ref="CJ197">IF(INDEX('Capacity Summary'!$H$139:$BG$238,COLUMN(CI49),ROW(CI49))="x",'Capacity Backing (Hide)2'!CJ$145,0)</f>
        <v>0</v>
      </c>
      <c r="CK197" cm="1">
        <f t="array" ref="CK197">IF(INDEX('Capacity Summary'!$H$139:$BG$238,COLUMN(CJ49),ROW(CJ49))="x",'Capacity Backing (Hide)2'!CK$145,0)</f>
        <v>0</v>
      </c>
      <c r="CL197" cm="1">
        <f t="array" ref="CL197">IF(INDEX('Capacity Summary'!$H$139:$BG$238,COLUMN(CK49),ROW(CK49))="x",'Capacity Backing (Hide)2'!CL$145,0)</f>
        <v>0</v>
      </c>
      <c r="CM197" cm="1">
        <f t="array" ref="CM197">IF(INDEX('Capacity Summary'!$H$139:$BG$238,COLUMN(CL49),ROW(CL49))="x",'Capacity Backing (Hide)2'!CM$145,0)</f>
        <v>0</v>
      </c>
      <c r="CN197" cm="1">
        <f t="array" ref="CN197">IF(INDEX('Capacity Summary'!$H$139:$BG$238,COLUMN(CM49),ROW(CM49))="x",'Capacity Backing (Hide)2'!CN$145,0)</f>
        <v>0</v>
      </c>
      <c r="CO197" cm="1">
        <f t="array" ref="CO197">IF(INDEX('Capacity Summary'!$H$139:$BG$238,COLUMN(CN49),ROW(CN49))="x",'Capacity Backing (Hide)2'!CO$145,0)</f>
        <v>0</v>
      </c>
      <c r="CP197" cm="1">
        <f t="array" ref="CP197">IF(INDEX('Capacity Summary'!$H$139:$BG$238,COLUMN(CO49),ROW(CO49))="x",'Capacity Backing (Hide)2'!CP$145,0)</f>
        <v>0</v>
      </c>
      <c r="CQ197" cm="1">
        <f t="array" ref="CQ197">IF(INDEX('Capacity Summary'!$H$139:$BG$238,COLUMN(CP49),ROW(CP49))="x",'Capacity Backing (Hide)2'!CQ$145,0)</f>
        <v>0</v>
      </c>
      <c r="CR197" cm="1">
        <f t="array" ref="CR197">IF(INDEX('Capacity Summary'!$H$139:$BG$238,COLUMN(CQ49),ROW(CQ49))="x",'Capacity Backing (Hide)2'!CR$145,0)</f>
        <v>0</v>
      </c>
      <c r="CS197" cm="1">
        <f t="array" ref="CS197">IF(INDEX('Capacity Summary'!$H$139:$BG$238,COLUMN(CR49),ROW(CR49))="x",'Capacity Backing (Hide)2'!CS$145,0)</f>
        <v>0</v>
      </c>
      <c r="CT197" cm="1">
        <f t="array" ref="CT197">IF(INDEX('Capacity Summary'!$H$139:$BG$238,COLUMN(CS49),ROW(CS49))="x",'Capacity Backing (Hide)2'!CT$145,0)</f>
        <v>0</v>
      </c>
      <c r="CU197" cm="1">
        <f t="array" ref="CU197">IF(INDEX('Capacity Summary'!$H$139:$BG$238,COLUMN(CT49),ROW(CT49))="x",'Capacity Backing (Hide)2'!CU$145,0)</f>
        <v>0</v>
      </c>
      <c r="CV197" cm="1">
        <f t="array" ref="CV197">IF(INDEX('Capacity Summary'!$H$139:$BG$238,COLUMN(CU49),ROW(CU49))="x",'Capacity Backing (Hide)2'!CV$145,0)</f>
        <v>0</v>
      </c>
      <c r="CW197" cm="1">
        <f t="array" ref="CW197">IF(INDEX('Capacity Summary'!$H$139:$BG$238,COLUMN(CV49),ROW(CV49))="x",'Capacity Backing (Hide)2'!CW$145,0)</f>
        <v>0</v>
      </c>
    </row>
    <row r="198" spans="1:101" x14ac:dyDescent="0.25">
      <c r="A198" s="2">
        <f ca="1">'Required Capacity (Hide)'!E54</f>
        <v>44571</v>
      </c>
      <c r="B198" cm="1">
        <f t="array" ref="B198">IF(INDEX('Capacity Summary'!$H$139:$BG$238,COLUMN(A50),ROW(A50))="x",'Capacity Backing (Hide)2'!B$145,0)</f>
        <v>0</v>
      </c>
      <c r="C198" cm="1">
        <f t="array" ref="C198">IF(INDEX('Capacity Summary'!$H$139:$BG$238,COLUMN(B50),ROW(B50))="x",'Capacity Backing (Hide)2'!C$145,0)</f>
        <v>0</v>
      </c>
      <c r="D198" cm="1">
        <f t="array" ref="D198">IF(INDEX('Capacity Summary'!$H$139:$BG$238,COLUMN(C50),ROW(C50))="x",'Capacity Backing (Hide)2'!D$145,0)</f>
        <v>0</v>
      </c>
      <c r="E198" cm="1">
        <f t="array" ref="E198">IF(INDEX('Capacity Summary'!$H$139:$BG$238,COLUMN(D50),ROW(D50))="x",'Capacity Backing (Hide)2'!E$145,0)</f>
        <v>0</v>
      </c>
      <c r="F198" cm="1">
        <f t="array" ref="F198">IF(INDEX('Capacity Summary'!$H$139:$BG$238,COLUMN(E50),ROW(E50))="x",'Capacity Backing (Hide)2'!F$145,0)</f>
        <v>0</v>
      </c>
      <c r="G198" cm="1">
        <f t="array" ref="G198">IF(INDEX('Capacity Summary'!$H$139:$BG$238,COLUMN(F50),ROW(F50))="x",'Capacity Backing (Hide)2'!G$145,0)</f>
        <v>0</v>
      </c>
      <c r="H198" cm="1">
        <f t="array" ref="H198">IF(INDEX('Capacity Summary'!$H$139:$BG$238,COLUMN(G50),ROW(G50))="x",'Capacity Backing (Hide)2'!H$145,0)</f>
        <v>0</v>
      </c>
      <c r="I198" cm="1">
        <f t="array" ref="I198">IF(INDEX('Capacity Summary'!$H$139:$BG$238,COLUMN(H50),ROW(H50))="x",'Capacity Backing (Hide)2'!I$145,0)</f>
        <v>0</v>
      </c>
      <c r="J198" cm="1">
        <f t="array" ref="J198">IF(INDEX('Capacity Summary'!$H$139:$BG$238,COLUMN(I50),ROW(I50))="x",'Capacity Backing (Hide)2'!J$145,0)</f>
        <v>0</v>
      </c>
      <c r="K198" cm="1">
        <f t="array" ref="K198">IF(INDEX('Capacity Summary'!$H$139:$BG$238,COLUMN(J50),ROW(J50))="x",'Capacity Backing (Hide)2'!K$145,0)</f>
        <v>0</v>
      </c>
      <c r="L198" cm="1">
        <f t="array" ref="L198">IF(INDEX('Capacity Summary'!$H$139:$BG$238,COLUMN(K50),ROW(K50))="x",'Capacity Backing (Hide)2'!L$145,0)</f>
        <v>0</v>
      </c>
      <c r="M198" cm="1">
        <f t="array" ref="M198">IF(INDEX('Capacity Summary'!$H$139:$BG$238,COLUMN(L50),ROW(L50))="x",'Capacity Backing (Hide)2'!M$145,0)</f>
        <v>0</v>
      </c>
      <c r="N198" cm="1">
        <f t="array" ref="N198">IF(INDEX('Capacity Summary'!$H$139:$BG$238,COLUMN(M50),ROW(M50))="x",'Capacity Backing (Hide)2'!N$145,0)</f>
        <v>0</v>
      </c>
      <c r="O198" cm="1">
        <f t="array" ref="O198">IF(INDEX('Capacity Summary'!$H$139:$BG$238,COLUMN(N50),ROW(N50))="x",'Capacity Backing (Hide)2'!O$145,0)</f>
        <v>0</v>
      </c>
      <c r="P198" cm="1">
        <f t="array" ref="P198">IF(INDEX('Capacity Summary'!$H$139:$BG$238,COLUMN(O50),ROW(O50))="x",'Capacity Backing (Hide)2'!P$145,0)</f>
        <v>0</v>
      </c>
      <c r="Q198" cm="1">
        <f t="array" ref="Q198">IF(INDEX('Capacity Summary'!$H$139:$BG$238,COLUMN(P50),ROW(P50))="x",'Capacity Backing (Hide)2'!Q$145,0)</f>
        <v>0</v>
      </c>
      <c r="R198" cm="1">
        <f t="array" ref="R198">IF(INDEX('Capacity Summary'!$H$139:$BG$238,COLUMN(Q50),ROW(Q50))="x",'Capacity Backing (Hide)2'!R$145,0)</f>
        <v>0</v>
      </c>
      <c r="S198" cm="1">
        <f t="array" ref="S198">IF(INDEX('Capacity Summary'!$H$139:$BG$238,COLUMN(R50),ROW(R50))="x",'Capacity Backing (Hide)2'!S$145,0)</f>
        <v>0</v>
      </c>
      <c r="T198" cm="1">
        <f t="array" ref="T198">IF(INDEX('Capacity Summary'!$H$139:$BG$238,COLUMN(S50),ROW(S50))="x",'Capacity Backing (Hide)2'!T$145,0)</f>
        <v>0</v>
      </c>
      <c r="U198" cm="1">
        <f t="array" ref="U198">IF(INDEX('Capacity Summary'!$H$139:$BG$238,COLUMN(T50),ROW(T50))="x",'Capacity Backing (Hide)2'!U$145,0)</f>
        <v>0</v>
      </c>
      <c r="V198" cm="1">
        <f t="array" ref="V198">IF(INDEX('Capacity Summary'!$H$139:$BG$238,COLUMN(U50),ROW(U50))="x",'Capacity Backing (Hide)2'!V$145,0)</f>
        <v>0</v>
      </c>
      <c r="W198" cm="1">
        <f t="array" ref="W198">IF(INDEX('Capacity Summary'!$H$139:$BG$238,COLUMN(V50),ROW(V50))="x",'Capacity Backing (Hide)2'!W$145,0)</f>
        <v>0</v>
      </c>
      <c r="X198" cm="1">
        <f t="array" ref="X198">IF(INDEX('Capacity Summary'!$H$139:$BG$238,COLUMN(W50),ROW(W50))="x",'Capacity Backing (Hide)2'!X$145,0)</f>
        <v>0</v>
      </c>
      <c r="Y198" cm="1">
        <f t="array" ref="Y198">IF(INDEX('Capacity Summary'!$H$139:$BG$238,COLUMN(X50),ROW(X50))="x",'Capacity Backing (Hide)2'!Y$145,0)</f>
        <v>0</v>
      </c>
      <c r="Z198" cm="1">
        <f t="array" ref="Z198">IF(INDEX('Capacity Summary'!$H$139:$BG$238,COLUMN(Y50),ROW(Y50))="x",'Capacity Backing (Hide)2'!Z$145,0)</f>
        <v>0</v>
      </c>
      <c r="AA198" cm="1">
        <f t="array" ref="AA198">IF(INDEX('Capacity Summary'!$H$139:$BG$238,COLUMN(Z50),ROW(Z50))="x",'Capacity Backing (Hide)2'!AA$145,0)</f>
        <v>0</v>
      </c>
      <c r="AB198" cm="1">
        <f t="array" ref="AB198">IF(INDEX('Capacity Summary'!$H$139:$BG$238,COLUMN(AA50),ROW(AA50))="x",'Capacity Backing (Hide)2'!AB$145,0)</f>
        <v>0</v>
      </c>
      <c r="AC198" cm="1">
        <f t="array" ref="AC198">IF(INDEX('Capacity Summary'!$H$139:$BG$238,COLUMN(AB50),ROW(AB50))="x",'Capacity Backing (Hide)2'!AC$145,0)</f>
        <v>0</v>
      </c>
      <c r="AD198" cm="1">
        <f t="array" ref="AD198">IF(INDEX('Capacity Summary'!$H$139:$BG$238,COLUMN(AC50),ROW(AC50))="x",'Capacity Backing (Hide)2'!AD$145,0)</f>
        <v>0</v>
      </c>
      <c r="AE198" cm="1">
        <f t="array" ref="AE198">IF(INDEX('Capacity Summary'!$H$139:$BG$238,COLUMN(AD50),ROW(AD50))="x",'Capacity Backing (Hide)2'!AE$145,0)</f>
        <v>0</v>
      </c>
      <c r="AF198" cm="1">
        <f t="array" ref="AF198">IF(INDEX('Capacity Summary'!$H$139:$BG$238,COLUMN(AE50),ROW(AE50))="x",'Capacity Backing (Hide)2'!AF$145,0)</f>
        <v>0</v>
      </c>
      <c r="AG198" cm="1">
        <f t="array" ref="AG198">IF(INDEX('Capacity Summary'!$H$139:$BG$238,COLUMN(AF50),ROW(AF50))="x",'Capacity Backing (Hide)2'!AG$145,0)</f>
        <v>0</v>
      </c>
      <c r="AH198" cm="1">
        <f t="array" ref="AH198">IF(INDEX('Capacity Summary'!$H$139:$BG$238,COLUMN(AG50),ROW(AG50))="x",'Capacity Backing (Hide)2'!AH$145,0)</f>
        <v>0</v>
      </c>
      <c r="AI198" cm="1">
        <f t="array" ref="AI198">IF(INDEX('Capacity Summary'!$H$139:$BG$238,COLUMN(AH50),ROW(AH50))="x",'Capacity Backing (Hide)2'!AI$145,0)</f>
        <v>0</v>
      </c>
      <c r="AJ198" cm="1">
        <f t="array" ref="AJ198">IF(INDEX('Capacity Summary'!$H$139:$BG$238,COLUMN(AI50),ROW(AI50))="x",'Capacity Backing (Hide)2'!AJ$145,0)</f>
        <v>0</v>
      </c>
      <c r="AK198" cm="1">
        <f t="array" ref="AK198">IF(INDEX('Capacity Summary'!$H$139:$BG$238,COLUMN(AJ50),ROW(AJ50))="x",'Capacity Backing (Hide)2'!AK$145,0)</f>
        <v>0</v>
      </c>
      <c r="AL198" cm="1">
        <f t="array" ref="AL198">IF(INDEX('Capacity Summary'!$H$139:$BG$238,COLUMN(AK50),ROW(AK50))="x",'Capacity Backing (Hide)2'!AL$145,0)</f>
        <v>0</v>
      </c>
      <c r="AM198" cm="1">
        <f t="array" ref="AM198">IF(INDEX('Capacity Summary'!$H$139:$BG$238,COLUMN(AL50),ROW(AL50))="x",'Capacity Backing (Hide)2'!AM$145,0)</f>
        <v>0</v>
      </c>
      <c r="AN198" cm="1">
        <f t="array" ref="AN198">IF(INDEX('Capacity Summary'!$H$139:$BG$238,COLUMN(AM50),ROW(AM50))="x",'Capacity Backing (Hide)2'!AN$145,0)</f>
        <v>0</v>
      </c>
      <c r="AO198" cm="1">
        <f t="array" ref="AO198">IF(INDEX('Capacity Summary'!$H$139:$BG$238,COLUMN(AN50),ROW(AN50))="x",'Capacity Backing (Hide)2'!AO$145,0)</f>
        <v>0</v>
      </c>
      <c r="AP198" cm="1">
        <f t="array" ref="AP198">IF(INDEX('Capacity Summary'!$H$139:$BG$238,COLUMN(AO50),ROW(AO50))="x",'Capacity Backing (Hide)2'!AP$145,0)</f>
        <v>0</v>
      </c>
      <c r="AQ198" cm="1">
        <f t="array" ref="AQ198">IF(INDEX('Capacity Summary'!$H$139:$BG$238,COLUMN(AP50),ROW(AP50))="x",'Capacity Backing (Hide)2'!AQ$145,0)</f>
        <v>0</v>
      </c>
      <c r="AR198" cm="1">
        <f t="array" ref="AR198">IF(INDEX('Capacity Summary'!$H$139:$BG$238,COLUMN(AQ50),ROW(AQ50))="x",'Capacity Backing (Hide)2'!AR$145,0)</f>
        <v>0</v>
      </c>
      <c r="AS198" cm="1">
        <f t="array" ref="AS198">IF(INDEX('Capacity Summary'!$H$139:$BG$238,COLUMN(AR50),ROW(AR50))="x",'Capacity Backing (Hide)2'!AS$145,0)</f>
        <v>0</v>
      </c>
      <c r="AT198" cm="1">
        <f t="array" ref="AT198">IF(INDEX('Capacity Summary'!$H$139:$BG$238,COLUMN(AS50),ROW(AS50))="x",'Capacity Backing (Hide)2'!AT$145,0)</f>
        <v>0</v>
      </c>
      <c r="AU198" cm="1">
        <f t="array" ref="AU198">IF(INDEX('Capacity Summary'!$H$139:$BG$238,COLUMN(AT50),ROW(AT50))="x",'Capacity Backing (Hide)2'!AU$145,0)</f>
        <v>0</v>
      </c>
      <c r="AV198" cm="1">
        <f t="array" ref="AV198">IF(INDEX('Capacity Summary'!$H$139:$BG$238,COLUMN(AU50),ROW(AU50))="x",'Capacity Backing (Hide)2'!AV$145,0)</f>
        <v>0</v>
      </c>
      <c r="AW198" cm="1">
        <f t="array" ref="AW198">IF(INDEX('Capacity Summary'!$H$139:$BG$238,COLUMN(AV50),ROW(AV50))="x",'Capacity Backing (Hide)2'!AW$145,0)</f>
        <v>0</v>
      </c>
      <c r="AX198" cm="1">
        <f t="array" ref="AX198">IF(INDEX('Capacity Summary'!$H$139:$BG$238,COLUMN(AW50),ROW(AW50))="x",'Capacity Backing (Hide)2'!AX$145,0)</f>
        <v>0</v>
      </c>
      <c r="AY198" cm="1">
        <f t="array" ref="AY198">IF(INDEX('Capacity Summary'!$H$139:$BG$238,COLUMN(AX50),ROW(AX50))="x",'Capacity Backing (Hide)2'!AY$145,0)</f>
        <v>0</v>
      </c>
      <c r="AZ198" cm="1">
        <f t="array" ref="AZ198">IF(INDEX('Capacity Summary'!$H$139:$BG$238,COLUMN(AY50),ROW(AY50))="x",'Capacity Backing (Hide)2'!AZ$145,0)</f>
        <v>0</v>
      </c>
      <c r="BA198" cm="1">
        <f t="array" ref="BA198">IF(INDEX('Capacity Summary'!$H$139:$BG$238,COLUMN(AZ50),ROW(AZ50))="x",'Capacity Backing (Hide)2'!BA$145,0)</f>
        <v>0</v>
      </c>
      <c r="BB198" cm="1">
        <f t="array" ref="BB198">IF(INDEX('Capacity Summary'!$H$139:$BG$238,COLUMN(BA50),ROW(BA50))="x",'Capacity Backing (Hide)2'!BB$145,0)</f>
        <v>0</v>
      </c>
      <c r="BC198" cm="1">
        <f t="array" ref="BC198">IF(INDEX('Capacity Summary'!$H$139:$BG$238,COLUMN(BB50),ROW(BB50))="x",'Capacity Backing (Hide)2'!BC$145,0)</f>
        <v>0</v>
      </c>
      <c r="BD198" cm="1">
        <f t="array" ref="BD198">IF(INDEX('Capacity Summary'!$H$139:$BG$238,COLUMN(BC50),ROW(BC50))="x",'Capacity Backing (Hide)2'!BD$145,0)</f>
        <v>0</v>
      </c>
      <c r="BE198" cm="1">
        <f t="array" ref="BE198">IF(INDEX('Capacity Summary'!$H$139:$BG$238,COLUMN(BD50),ROW(BD50))="x",'Capacity Backing (Hide)2'!BE$145,0)</f>
        <v>0</v>
      </c>
      <c r="BF198" cm="1">
        <f t="array" ref="BF198">IF(INDEX('Capacity Summary'!$H$139:$BG$238,COLUMN(BE50),ROW(BE50))="x",'Capacity Backing (Hide)2'!BF$145,0)</f>
        <v>0</v>
      </c>
      <c r="BG198" cm="1">
        <f t="array" ref="BG198">IF(INDEX('Capacity Summary'!$H$139:$BG$238,COLUMN(BF50),ROW(BF50))="x",'Capacity Backing (Hide)2'!BG$145,0)</f>
        <v>0</v>
      </c>
      <c r="BH198" cm="1">
        <f t="array" ref="BH198">IF(INDEX('Capacity Summary'!$H$139:$BG$238,COLUMN(BG50),ROW(BG50))="x",'Capacity Backing (Hide)2'!BH$145,0)</f>
        <v>0</v>
      </c>
      <c r="BI198" cm="1">
        <f t="array" ref="BI198">IF(INDEX('Capacity Summary'!$H$139:$BG$238,COLUMN(BH50),ROW(BH50))="x",'Capacity Backing (Hide)2'!BI$145,0)</f>
        <v>0</v>
      </c>
      <c r="BJ198" cm="1">
        <f t="array" ref="BJ198">IF(INDEX('Capacity Summary'!$H$139:$BG$238,COLUMN(BI50),ROW(BI50))="x",'Capacity Backing (Hide)2'!BJ$145,0)</f>
        <v>0</v>
      </c>
      <c r="BK198" cm="1">
        <f t="array" ref="BK198">IF(INDEX('Capacity Summary'!$H$139:$BG$238,COLUMN(BJ50),ROW(BJ50))="x",'Capacity Backing (Hide)2'!BK$145,0)</f>
        <v>0</v>
      </c>
      <c r="BL198" cm="1">
        <f t="array" ref="BL198">IF(INDEX('Capacity Summary'!$H$139:$BG$238,COLUMN(BK50),ROW(BK50))="x",'Capacity Backing (Hide)2'!BL$145,0)</f>
        <v>0</v>
      </c>
      <c r="BM198" cm="1">
        <f t="array" ref="BM198">IF(INDEX('Capacity Summary'!$H$139:$BG$238,COLUMN(BL50),ROW(BL50))="x",'Capacity Backing (Hide)2'!BM$145,0)</f>
        <v>0</v>
      </c>
      <c r="BN198" cm="1">
        <f t="array" ref="BN198">IF(INDEX('Capacity Summary'!$H$139:$BG$238,COLUMN(BM50),ROW(BM50))="x",'Capacity Backing (Hide)2'!BN$145,0)</f>
        <v>0</v>
      </c>
      <c r="BO198" cm="1">
        <f t="array" ref="BO198">IF(INDEX('Capacity Summary'!$H$139:$BG$238,COLUMN(BN50),ROW(BN50))="x",'Capacity Backing (Hide)2'!BO$145,0)</f>
        <v>0</v>
      </c>
      <c r="BP198" cm="1">
        <f t="array" ref="BP198">IF(INDEX('Capacity Summary'!$H$139:$BG$238,COLUMN(BO50),ROW(BO50))="x",'Capacity Backing (Hide)2'!BP$145,0)</f>
        <v>0</v>
      </c>
      <c r="BQ198" cm="1">
        <f t="array" ref="BQ198">IF(INDEX('Capacity Summary'!$H$139:$BG$238,COLUMN(BP50),ROW(BP50))="x",'Capacity Backing (Hide)2'!BQ$145,0)</f>
        <v>0</v>
      </c>
      <c r="BR198" cm="1">
        <f t="array" ref="BR198">IF(INDEX('Capacity Summary'!$H$139:$BG$238,COLUMN(BQ50),ROW(BQ50))="x",'Capacity Backing (Hide)2'!BR$145,0)</f>
        <v>0</v>
      </c>
      <c r="BS198" cm="1">
        <f t="array" ref="BS198">IF(INDEX('Capacity Summary'!$H$139:$BG$238,COLUMN(BR50),ROW(BR50))="x",'Capacity Backing (Hide)2'!BS$145,0)</f>
        <v>0</v>
      </c>
      <c r="BT198" cm="1">
        <f t="array" ref="BT198">IF(INDEX('Capacity Summary'!$H$139:$BG$238,COLUMN(BS50),ROW(BS50))="x",'Capacity Backing (Hide)2'!BT$145,0)</f>
        <v>0</v>
      </c>
      <c r="BU198" cm="1">
        <f t="array" ref="BU198">IF(INDEX('Capacity Summary'!$H$139:$BG$238,COLUMN(BT50),ROW(BT50))="x",'Capacity Backing (Hide)2'!BU$145,0)</f>
        <v>0</v>
      </c>
      <c r="BV198" cm="1">
        <f t="array" ref="BV198">IF(INDEX('Capacity Summary'!$H$139:$BG$238,COLUMN(BU50),ROW(BU50))="x",'Capacity Backing (Hide)2'!BV$145,0)</f>
        <v>0</v>
      </c>
      <c r="BW198" cm="1">
        <f t="array" ref="BW198">IF(INDEX('Capacity Summary'!$H$139:$BG$238,COLUMN(BV50),ROW(BV50))="x",'Capacity Backing (Hide)2'!BW$145,0)</f>
        <v>0</v>
      </c>
      <c r="BX198" cm="1">
        <f t="array" ref="BX198">IF(INDEX('Capacity Summary'!$H$139:$BG$238,COLUMN(BW50),ROW(BW50))="x",'Capacity Backing (Hide)2'!BX$145,0)</f>
        <v>0</v>
      </c>
      <c r="BY198" cm="1">
        <f t="array" ref="BY198">IF(INDEX('Capacity Summary'!$H$139:$BG$238,COLUMN(BX50),ROW(BX50))="x",'Capacity Backing (Hide)2'!BY$145,0)</f>
        <v>0</v>
      </c>
      <c r="BZ198" cm="1">
        <f t="array" ref="BZ198">IF(INDEX('Capacity Summary'!$H$139:$BG$238,COLUMN(BY50),ROW(BY50))="x",'Capacity Backing (Hide)2'!BZ$145,0)</f>
        <v>0</v>
      </c>
      <c r="CA198" cm="1">
        <f t="array" ref="CA198">IF(INDEX('Capacity Summary'!$H$139:$BG$238,COLUMN(BZ50),ROW(BZ50))="x",'Capacity Backing (Hide)2'!CA$145,0)</f>
        <v>0</v>
      </c>
      <c r="CB198" cm="1">
        <f t="array" ref="CB198">IF(INDEX('Capacity Summary'!$H$139:$BG$238,COLUMN(CA50),ROW(CA50))="x",'Capacity Backing (Hide)2'!CB$145,0)</f>
        <v>0</v>
      </c>
      <c r="CC198" cm="1">
        <f t="array" ref="CC198">IF(INDEX('Capacity Summary'!$H$139:$BG$238,COLUMN(CB50),ROW(CB50))="x",'Capacity Backing (Hide)2'!CC$145,0)</f>
        <v>0</v>
      </c>
      <c r="CD198" cm="1">
        <f t="array" ref="CD198">IF(INDEX('Capacity Summary'!$H$139:$BG$238,COLUMN(CC50),ROW(CC50))="x",'Capacity Backing (Hide)2'!CD$145,0)</f>
        <v>0</v>
      </c>
      <c r="CE198" cm="1">
        <f t="array" ref="CE198">IF(INDEX('Capacity Summary'!$H$139:$BG$238,COLUMN(CD50),ROW(CD50))="x",'Capacity Backing (Hide)2'!CE$145,0)</f>
        <v>0</v>
      </c>
      <c r="CF198" cm="1">
        <f t="array" ref="CF198">IF(INDEX('Capacity Summary'!$H$139:$BG$238,COLUMN(CE50),ROW(CE50))="x",'Capacity Backing (Hide)2'!CF$145,0)</f>
        <v>0</v>
      </c>
      <c r="CG198" cm="1">
        <f t="array" ref="CG198">IF(INDEX('Capacity Summary'!$H$139:$BG$238,COLUMN(CF50),ROW(CF50))="x",'Capacity Backing (Hide)2'!CG$145,0)</f>
        <v>0</v>
      </c>
      <c r="CH198" cm="1">
        <f t="array" ref="CH198">IF(INDEX('Capacity Summary'!$H$139:$BG$238,COLUMN(CG50),ROW(CG50))="x",'Capacity Backing (Hide)2'!CH$145,0)</f>
        <v>0</v>
      </c>
      <c r="CI198" cm="1">
        <f t="array" ref="CI198">IF(INDEX('Capacity Summary'!$H$139:$BG$238,COLUMN(CH50),ROW(CH50))="x",'Capacity Backing (Hide)2'!CI$145,0)</f>
        <v>0</v>
      </c>
      <c r="CJ198" cm="1">
        <f t="array" ref="CJ198">IF(INDEX('Capacity Summary'!$H$139:$BG$238,COLUMN(CI50),ROW(CI50))="x",'Capacity Backing (Hide)2'!CJ$145,0)</f>
        <v>0</v>
      </c>
      <c r="CK198" cm="1">
        <f t="array" ref="CK198">IF(INDEX('Capacity Summary'!$H$139:$BG$238,COLUMN(CJ50),ROW(CJ50))="x",'Capacity Backing (Hide)2'!CK$145,0)</f>
        <v>0</v>
      </c>
      <c r="CL198" cm="1">
        <f t="array" ref="CL198">IF(INDEX('Capacity Summary'!$H$139:$BG$238,COLUMN(CK50),ROW(CK50))="x",'Capacity Backing (Hide)2'!CL$145,0)</f>
        <v>0</v>
      </c>
      <c r="CM198" cm="1">
        <f t="array" ref="CM198">IF(INDEX('Capacity Summary'!$H$139:$BG$238,COLUMN(CL50),ROW(CL50))="x",'Capacity Backing (Hide)2'!CM$145,0)</f>
        <v>0</v>
      </c>
      <c r="CN198" cm="1">
        <f t="array" ref="CN198">IF(INDEX('Capacity Summary'!$H$139:$BG$238,COLUMN(CM50),ROW(CM50))="x",'Capacity Backing (Hide)2'!CN$145,0)</f>
        <v>0</v>
      </c>
      <c r="CO198" cm="1">
        <f t="array" ref="CO198">IF(INDEX('Capacity Summary'!$H$139:$BG$238,COLUMN(CN50),ROW(CN50))="x",'Capacity Backing (Hide)2'!CO$145,0)</f>
        <v>0</v>
      </c>
      <c r="CP198" cm="1">
        <f t="array" ref="CP198">IF(INDEX('Capacity Summary'!$H$139:$BG$238,COLUMN(CO50),ROW(CO50))="x",'Capacity Backing (Hide)2'!CP$145,0)</f>
        <v>0</v>
      </c>
      <c r="CQ198" cm="1">
        <f t="array" ref="CQ198">IF(INDEX('Capacity Summary'!$H$139:$BG$238,COLUMN(CP50),ROW(CP50))="x",'Capacity Backing (Hide)2'!CQ$145,0)</f>
        <v>0</v>
      </c>
      <c r="CR198" cm="1">
        <f t="array" ref="CR198">IF(INDEX('Capacity Summary'!$H$139:$BG$238,COLUMN(CQ50),ROW(CQ50))="x",'Capacity Backing (Hide)2'!CR$145,0)</f>
        <v>0</v>
      </c>
      <c r="CS198" cm="1">
        <f t="array" ref="CS198">IF(INDEX('Capacity Summary'!$H$139:$BG$238,COLUMN(CR50),ROW(CR50))="x",'Capacity Backing (Hide)2'!CS$145,0)</f>
        <v>0</v>
      </c>
      <c r="CT198" cm="1">
        <f t="array" ref="CT198">IF(INDEX('Capacity Summary'!$H$139:$BG$238,COLUMN(CS50),ROW(CS50))="x",'Capacity Backing (Hide)2'!CT$145,0)</f>
        <v>0</v>
      </c>
      <c r="CU198" cm="1">
        <f t="array" ref="CU198">IF(INDEX('Capacity Summary'!$H$139:$BG$238,COLUMN(CT50),ROW(CT50))="x",'Capacity Backing (Hide)2'!CU$145,0)</f>
        <v>0</v>
      </c>
      <c r="CV198" cm="1">
        <f t="array" ref="CV198">IF(INDEX('Capacity Summary'!$H$139:$BG$238,COLUMN(CU50),ROW(CU50))="x",'Capacity Backing (Hide)2'!CV$145,0)</f>
        <v>0</v>
      </c>
      <c r="CW198" cm="1">
        <f t="array" ref="CW198">IF(INDEX('Capacity Summary'!$H$139:$BG$238,COLUMN(CV50),ROW(CV50))="x",'Capacity Backing (Hide)2'!CW$145,0)</f>
        <v>0</v>
      </c>
    </row>
    <row r="199" spans="1:101" x14ac:dyDescent="0.25">
      <c r="A199" s="2">
        <f ca="1">'Required Capacity (Hide)'!E55</f>
        <v>44578</v>
      </c>
      <c r="B199" cm="1">
        <f t="array" ref="B199">IF(INDEX('Capacity Summary'!$H$139:$BG$238,COLUMN(A51),ROW(A51))="x",'Capacity Backing (Hide)2'!B$145,0)</f>
        <v>0</v>
      </c>
      <c r="C199" cm="1">
        <f t="array" ref="C199">IF(INDEX('Capacity Summary'!$H$139:$BG$238,COLUMN(B51),ROW(B51))="x",'Capacity Backing (Hide)2'!C$145,0)</f>
        <v>0</v>
      </c>
      <c r="D199" cm="1">
        <f t="array" ref="D199">IF(INDEX('Capacity Summary'!$H$139:$BG$238,COLUMN(C51),ROW(C51))="x",'Capacity Backing (Hide)2'!D$145,0)</f>
        <v>0</v>
      </c>
      <c r="E199" cm="1">
        <f t="array" ref="E199">IF(INDEX('Capacity Summary'!$H$139:$BG$238,COLUMN(D51),ROW(D51))="x",'Capacity Backing (Hide)2'!E$145,0)</f>
        <v>0</v>
      </c>
      <c r="F199" cm="1">
        <f t="array" ref="F199">IF(INDEX('Capacity Summary'!$H$139:$BG$238,COLUMN(E51),ROW(E51))="x",'Capacity Backing (Hide)2'!F$145,0)</f>
        <v>0</v>
      </c>
      <c r="G199" cm="1">
        <f t="array" ref="G199">IF(INDEX('Capacity Summary'!$H$139:$BG$238,COLUMN(F51),ROW(F51))="x",'Capacity Backing (Hide)2'!G$145,0)</f>
        <v>0</v>
      </c>
      <c r="H199" cm="1">
        <f t="array" ref="H199">IF(INDEX('Capacity Summary'!$H$139:$BG$238,COLUMN(G51),ROW(G51))="x",'Capacity Backing (Hide)2'!H$145,0)</f>
        <v>0</v>
      </c>
      <c r="I199" cm="1">
        <f t="array" ref="I199">IF(INDEX('Capacity Summary'!$H$139:$BG$238,COLUMN(H51),ROW(H51))="x",'Capacity Backing (Hide)2'!I$145,0)</f>
        <v>0</v>
      </c>
      <c r="J199" cm="1">
        <f t="array" ref="J199">IF(INDEX('Capacity Summary'!$H$139:$BG$238,COLUMN(I51),ROW(I51))="x",'Capacity Backing (Hide)2'!J$145,0)</f>
        <v>0</v>
      </c>
      <c r="K199" cm="1">
        <f t="array" ref="K199">IF(INDEX('Capacity Summary'!$H$139:$BG$238,COLUMN(J51),ROW(J51))="x",'Capacity Backing (Hide)2'!K$145,0)</f>
        <v>0</v>
      </c>
      <c r="L199" cm="1">
        <f t="array" ref="L199">IF(INDEX('Capacity Summary'!$H$139:$BG$238,COLUMN(K51),ROW(K51))="x",'Capacity Backing (Hide)2'!L$145,0)</f>
        <v>0</v>
      </c>
      <c r="M199" cm="1">
        <f t="array" ref="M199">IF(INDEX('Capacity Summary'!$H$139:$BG$238,COLUMN(L51),ROW(L51))="x",'Capacity Backing (Hide)2'!M$145,0)</f>
        <v>0</v>
      </c>
      <c r="N199" cm="1">
        <f t="array" ref="N199">IF(INDEX('Capacity Summary'!$H$139:$BG$238,COLUMN(M51),ROW(M51))="x",'Capacity Backing (Hide)2'!N$145,0)</f>
        <v>0</v>
      </c>
      <c r="O199" cm="1">
        <f t="array" ref="O199">IF(INDEX('Capacity Summary'!$H$139:$BG$238,COLUMN(N51),ROW(N51))="x",'Capacity Backing (Hide)2'!O$145,0)</f>
        <v>0</v>
      </c>
      <c r="P199" cm="1">
        <f t="array" ref="P199">IF(INDEX('Capacity Summary'!$H$139:$BG$238,COLUMN(O51),ROW(O51))="x",'Capacity Backing (Hide)2'!P$145,0)</f>
        <v>0</v>
      </c>
      <c r="Q199" cm="1">
        <f t="array" ref="Q199">IF(INDEX('Capacity Summary'!$H$139:$BG$238,COLUMN(P51),ROW(P51))="x",'Capacity Backing (Hide)2'!Q$145,0)</f>
        <v>0</v>
      </c>
      <c r="R199" cm="1">
        <f t="array" ref="R199">IF(INDEX('Capacity Summary'!$H$139:$BG$238,COLUMN(Q51),ROW(Q51))="x",'Capacity Backing (Hide)2'!R$145,0)</f>
        <v>0</v>
      </c>
      <c r="S199" cm="1">
        <f t="array" ref="S199">IF(INDEX('Capacity Summary'!$H$139:$BG$238,COLUMN(R51),ROW(R51))="x",'Capacity Backing (Hide)2'!S$145,0)</f>
        <v>0</v>
      </c>
      <c r="T199" cm="1">
        <f t="array" ref="T199">IF(INDEX('Capacity Summary'!$H$139:$BG$238,COLUMN(S51),ROW(S51))="x",'Capacity Backing (Hide)2'!T$145,0)</f>
        <v>0</v>
      </c>
      <c r="U199" cm="1">
        <f t="array" ref="U199">IF(INDEX('Capacity Summary'!$H$139:$BG$238,COLUMN(T51),ROW(T51))="x",'Capacity Backing (Hide)2'!U$145,0)</f>
        <v>0</v>
      </c>
      <c r="V199" cm="1">
        <f t="array" ref="V199">IF(INDEX('Capacity Summary'!$H$139:$BG$238,COLUMN(U51),ROW(U51))="x",'Capacity Backing (Hide)2'!V$145,0)</f>
        <v>0</v>
      </c>
      <c r="W199" cm="1">
        <f t="array" ref="W199">IF(INDEX('Capacity Summary'!$H$139:$BG$238,COLUMN(V51),ROW(V51))="x",'Capacity Backing (Hide)2'!W$145,0)</f>
        <v>0</v>
      </c>
      <c r="X199" cm="1">
        <f t="array" ref="X199">IF(INDEX('Capacity Summary'!$H$139:$BG$238,COLUMN(W51),ROW(W51))="x",'Capacity Backing (Hide)2'!X$145,0)</f>
        <v>0</v>
      </c>
      <c r="Y199" cm="1">
        <f t="array" ref="Y199">IF(INDEX('Capacity Summary'!$H$139:$BG$238,COLUMN(X51),ROW(X51))="x",'Capacity Backing (Hide)2'!Y$145,0)</f>
        <v>0</v>
      </c>
      <c r="Z199" cm="1">
        <f t="array" ref="Z199">IF(INDEX('Capacity Summary'!$H$139:$BG$238,COLUMN(Y51),ROW(Y51))="x",'Capacity Backing (Hide)2'!Z$145,0)</f>
        <v>0</v>
      </c>
      <c r="AA199" cm="1">
        <f t="array" ref="AA199">IF(INDEX('Capacity Summary'!$H$139:$BG$238,COLUMN(Z51),ROW(Z51))="x",'Capacity Backing (Hide)2'!AA$145,0)</f>
        <v>0</v>
      </c>
      <c r="AB199" cm="1">
        <f t="array" ref="AB199">IF(INDEX('Capacity Summary'!$H$139:$BG$238,COLUMN(AA51),ROW(AA51))="x",'Capacity Backing (Hide)2'!AB$145,0)</f>
        <v>0</v>
      </c>
      <c r="AC199" cm="1">
        <f t="array" ref="AC199">IF(INDEX('Capacity Summary'!$H$139:$BG$238,COLUMN(AB51),ROW(AB51))="x",'Capacity Backing (Hide)2'!AC$145,0)</f>
        <v>0</v>
      </c>
      <c r="AD199" cm="1">
        <f t="array" ref="AD199">IF(INDEX('Capacity Summary'!$H$139:$BG$238,COLUMN(AC51),ROW(AC51))="x",'Capacity Backing (Hide)2'!AD$145,0)</f>
        <v>0</v>
      </c>
      <c r="AE199" cm="1">
        <f t="array" ref="AE199">IF(INDEX('Capacity Summary'!$H$139:$BG$238,COLUMN(AD51),ROW(AD51))="x",'Capacity Backing (Hide)2'!AE$145,0)</f>
        <v>0</v>
      </c>
      <c r="AF199" cm="1">
        <f t="array" ref="AF199">IF(INDEX('Capacity Summary'!$H$139:$BG$238,COLUMN(AE51),ROW(AE51))="x",'Capacity Backing (Hide)2'!AF$145,0)</f>
        <v>0</v>
      </c>
      <c r="AG199" cm="1">
        <f t="array" ref="AG199">IF(INDEX('Capacity Summary'!$H$139:$BG$238,COLUMN(AF51),ROW(AF51))="x",'Capacity Backing (Hide)2'!AG$145,0)</f>
        <v>0</v>
      </c>
      <c r="AH199" cm="1">
        <f t="array" ref="AH199">IF(INDEX('Capacity Summary'!$H$139:$BG$238,COLUMN(AG51),ROW(AG51))="x",'Capacity Backing (Hide)2'!AH$145,0)</f>
        <v>0</v>
      </c>
      <c r="AI199" cm="1">
        <f t="array" ref="AI199">IF(INDEX('Capacity Summary'!$H$139:$BG$238,COLUMN(AH51),ROW(AH51))="x",'Capacity Backing (Hide)2'!AI$145,0)</f>
        <v>0</v>
      </c>
      <c r="AJ199" cm="1">
        <f t="array" ref="AJ199">IF(INDEX('Capacity Summary'!$H$139:$BG$238,COLUMN(AI51),ROW(AI51))="x",'Capacity Backing (Hide)2'!AJ$145,0)</f>
        <v>0</v>
      </c>
      <c r="AK199" cm="1">
        <f t="array" ref="AK199">IF(INDEX('Capacity Summary'!$H$139:$BG$238,COLUMN(AJ51),ROW(AJ51))="x",'Capacity Backing (Hide)2'!AK$145,0)</f>
        <v>0</v>
      </c>
      <c r="AL199" cm="1">
        <f t="array" ref="AL199">IF(INDEX('Capacity Summary'!$H$139:$BG$238,COLUMN(AK51),ROW(AK51))="x",'Capacity Backing (Hide)2'!AL$145,0)</f>
        <v>0</v>
      </c>
      <c r="AM199" cm="1">
        <f t="array" ref="AM199">IF(INDEX('Capacity Summary'!$H$139:$BG$238,COLUMN(AL51),ROW(AL51))="x",'Capacity Backing (Hide)2'!AM$145,0)</f>
        <v>0</v>
      </c>
      <c r="AN199" cm="1">
        <f t="array" ref="AN199">IF(INDEX('Capacity Summary'!$H$139:$BG$238,COLUMN(AM51),ROW(AM51))="x",'Capacity Backing (Hide)2'!AN$145,0)</f>
        <v>0</v>
      </c>
      <c r="AO199" cm="1">
        <f t="array" ref="AO199">IF(INDEX('Capacity Summary'!$H$139:$BG$238,COLUMN(AN51),ROW(AN51))="x",'Capacity Backing (Hide)2'!AO$145,0)</f>
        <v>0</v>
      </c>
      <c r="AP199" cm="1">
        <f t="array" ref="AP199">IF(INDEX('Capacity Summary'!$H$139:$BG$238,COLUMN(AO51),ROW(AO51))="x",'Capacity Backing (Hide)2'!AP$145,0)</f>
        <v>0</v>
      </c>
      <c r="AQ199" cm="1">
        <f t="array" ref="AQ199">IF(INDEX('Capacity Summary'!$H$139:$BG$238,COLUMN(AP51),ROW(AP51))="x",'Capacity Backing (Hide)2'!AQ$145,0)</f>
        <v>0</v>
      </c>
      <c r="AR199" cm="1">
        <f t="array" ref="AR199">IF(INDEX('Capacity Summary'!$H$139:$BG$238,COLUMN(AQ51),ROW(AQ51))="x",'Capacity Backing (Hide)2'!AR$145,0)</f>
        <v>0</v>
      </c>
      <c r="AS199" cm="1">
        <f t="array" ref="AS199">IF(INDEX('Capacity Summary'!$H$139:$BG$238,COLUMN(AR51),ROW(AR51))="x",'Capacity Backing (Hide)2'!AS$145,0)</f>
        <v>0</v>
      </c>
      <c r="AT199" cm="1">
        <f t="array" ref="AT199">IF(INDEX('Capacity Summary'!$H$139:$BG$238,COLUMN(AS51),ROW(AS51))="x",'Capacity Backing (Hide)2'!AT$145,0)</f>
        <v>0</v>
      </c>
      <c r="AU199" cm="1">
        <f t="array" ref="AU199">IF(INDEX('Capacity Summary'!$H$139:$BG$238,COLUMN(AT51),ROW(AT51))="x",'Capacity Backing (Hide)2'!AU$145,0)</f>
        <v>0</v>
      </c>
      <c r="AV199" cm="1">
        <f t="array" ref="AV199">IF(INDEX('Capacity Summary'!$H$139:$BG$238,COLUMN(AU51),ROW(AU51))="x",'Capacity Backing (Hide)2'!AV$145,0)</f>
        <v>0</v>
      </c>
      <c r="AW199" cm="1">
        <f t="array" ref="AW199">IF(INDEX('Capacity Summary'!$H$139:$BG$238,COLUMN(AV51),ROW(AV51))="x",'Capacity Backing (Hide)2'!AW$145,0)</f>
        <v>0</v>
      </c>
      <c r="AX199" cm="1">
        <f t="array" ref="AX199">IF(INDEX('Capacity Summary'!$H$139:$BG$238,COLUMN(AW51),ROW(AW51))="x",'Capacity Backing (Hide)2'!AX$145,0)</f>
        <v>0</v>
      </c>
      <c r="AY199" cm="1">
        <f t="array" ref="AY199">IF(INDEX('Capacity Summary'!$H$139:$BG$238,COLUMN(AX51),ROW(AX51))="x",'Capacity Backing (Hide)2'!AY$145,0)</f>
        <v>0</v>
      </c>
      <c r="AZ199" cm="1">
        <f t="array" ref="AZ199">IF(INDEX('Capacity Summary'!$H$139:$BG$238,COLUMN(AY51),ROW(AY51))="x",'Capacity Backing (Hide)2'!AZ$145,0)</f>
        <v>0</v>
      </c>
      <c r="BA199" cm="1">
        <f t="array" ref="BA199">IF(INDEX('Capacity Summary'!$H$139:$BG$238,COLUMN(AZ51),ROW(AZ51))="x",'Capacity Backing (Hide)2'!BA$145,0)</f>
        <v>0</v>
      </c>
      <c r="BB199" cm="1">
        <f t="array" ref="BB199">IF(INDEX('Capacity Summary'!$H$139:$BG$238,COLUMN(BA51),ROW(BA51))="x",'Capacity Backing (Hide)2'!BB$145,0)</f>
        <v>0</v>
      </c>
      <c r="BC199" cm="1">
        <f t="array" ref="BC199">IF(INDEX('Capacity Summary'!$H$139:$BG$238,COLUMN(BB51),ROW(BB51))="x",'Capacity Backing (Hide)2'!BC$145,0)</f>
        <v>0</v>
      </c>
      <c r="BD199" cm="1">
        <f t="array" ref="BD199">IF(INDEX('Capacity Summary'!$H$139:$BG$238,COLUMN(BC51),ROW(BC51))="x",'Capacity Backing (Hide)2'!BD$145,0)</f>
        <v>0</v>
      </c>
      <c r="BE199" cm="1">
        <f t="array" ref="BE199">IF(INDEX('Capacity Summary'!$H$139:$BG$238,COLUMN(BD51),ROW(BD51))="x",'Capacity Backing (Hide)2'!BE$145,0)</f>
        <v>0</v>
      </c>
      <c r="BF199" cm="1">
        <f t="array" ref="BF199">IF(INDEX('Capacity Summary'!$H$139:$BG$238,COLUMN(BE51),ROW(BE51))="x",'Capacity Backing (Hide)2'!BF$145,0)</f>
        <v>0</v>
      </c>
      <c r="BG199" cm="1">
        <f t="array" ref="BG199">IF(INDEX('Capacity Summary'!$H$139:$BG$238,COLUMN(BF51),ROW(BF51))="x",'Capacity Backing (Hide)2'!BG$145,0)</f>
        <v>0</v>
      </c>
      <c r="BH199" cm="1">
        <f t="array" ref="BH199">IF(INDEX('Capacity Summary'!$H$139:$BG$238,COLUMN(BG51),ROW(BG51))="x",'Capacity Backing (Hide)2'!BH$145,0)</f>
        <v>0</v>
      </c>
      <c r="BI199" cm="1">
        <f t="array" ref="BI199">IF(INDEX('Capacity Summary'!$H$139:$BG$238,COLUMN(BH51),ROW(BH51))="x",'Capacity Backing (Hide)2'!BI$145,0)</f>
        <v>0</v>
      </c>
      <c r="BJ199" cm="1">
        <f t="array" ref="BJ199">IF(INDEX('Capacity Summary'!$H$139:$BG$238,COLUMN(BI51),ROW(BI51))="x",'Capacity Backing (Hide)2'!BJ$145,0)</f>
        <v>0</v>
      </c>
      <c r="BK199" cm="1">
        <f t="array" ref="BK199">IF(INDEX('Capacity Summary'!$H$139:$BG$238,COLUMN(BJ51),ROW(BJ51))="x",'Capacity Backing (Hide)2'!BK$145,0)</f>
        <v>0</v>
      </c>
      <c r="BL199" cm="1">
        <f t="array" ref="BL199">IF(INDEX('Capacity Summary'!$H$139:$BG$238,COLUMN(BK51),ROW(BK51))="x",'Capacity Backing (Hide)2'!BL$145,0)</f>
        <v>0</v>
      </c>
      <c r="BM199" cm="1">
        <f t="array" ref="BM199">IF(INDEX('Capacity Summary'!$H$139:$BG$238,COLUMN(BL51),ROW(BL51))="x",'Capacity Backing (Hide)2'!BM$145,0)</f>
        <v>0</v>
      </c>
      <c r="BN199" cm="1">
        <f t="array" ref="BN199">IF(INDEX('Capacity Summary'!$H$139:$BG$238,COLUMN(BM51),ROW(BM51))="x",'Capacity Backing (Hide)2'!BN$145,0)</f>
        <v>0</v>
      </c>
      <c r="BO199" cm="1">
        <f t="array" ref="BO199">IF(INDEX('Capacity Summary'!$H$139:$BG$238,COLUMN(BN51),ROW(BN51))="x",'Capacity Backing (Hide)2'!BO$145,0)</f>
        <v>0</v>
      </c>
      <c r="BP199" cm="1">
        <f t="array" ref="BP199">IF(INDEX('Capacity Summary'!$H$139:$BG$238,COLUMN(BO51),ROW(BO51))="x",'Capacity Backing (Hide)2'!BP$145,0)</f>
        <v>0</v>
      </c>
      <c r="BQ199" cm="1">
        <f t="array" ref="BQ199">IF(INDEX('Capacity Summary'!$H$139:$BG$238,COLUMN(BP51),ROW(BP51))="x",'Capacity Backing (Hide)2'!BQ$145,0)</f>
        <v>0</v>
      </c>
      <c r="BR199" cm="1">
        <f t="array" ref="BR199">IF(INDEX('Capacity Summary'!$H$139:$BG$238,COLUMN(BQ51),ROW(BQ51))="x",'Capacity Backing (Hide)2'!BR$145,0)</f>
        <v>0</v>
      </c>
      <c r="BS199" cm="1">
        <f t="array" ref="BS199">IF(INDEX('Capacity Summary'!$H$139:$BG$238,COLUMN(BR51),ROW(BR51))="x",'Capacity Backing (Hide)2'!BS$145,0)</f>
        <v>0</v>
      </c>
      <c r="BT199" cm="1">
        <f t="array" ref="BT199">IF(INDEX('Capacity Summary'!$H$139:$BG$238,COLUMN(BS51),ROW(BS51))="x",'Capacity Backing (Hide)2'!BT$145,0)</f>
        <v>0</v>
      </c>
      <c r="BU199" cm="1">
        <f t="array" ref="BU199">IF(INDEX('Capacity Summary'!$H$139:$BG$238,COLUMN(BT51),ROW(BT51))="x",'Capacity Backing (Hide)2'!BU$145,0)</f>
        <v>0</v>
      </c>
      <c r="BV199" cm="1">
        <f t="array" ref="BV199">IF(INDEX('Capacity Summary'!$H$139:$BG$238,COLUMN(BU51),ROW(BU51))="x",'Capacity Backing (Hide)2'!BV$145,0)</f>
        <v>0</v>
      </c>
      <c r="BW199" cm="1">
        <f t="array" ref="BW199">IF(INDEX('Capacity Summary'!$H$139:$BG$238,COLUMN(BV51),ROW(BV51))="x",'Capacity Backing (Hide)2'!BW$145,0)</f>
        <v>0</v>
      </c>
      <c r="BX199" cm="1">
        <f t="array" ref="BX199">IF(INDEX('Capacity Summary'!$H$139:$BG$238,COLUMN(BW51),ROW(BW51))="x",'Capacity Backing (Hide)2'!BX$145,0)</f>
        <v>0</v>
      </c>
      <c r="BY199" cm="1">
        <f t="array" ref="BY199">IF(INDEX('Capacity Summary'!$H$139:$BG$238,COLUMN(BX51),ROW(BX51))="x",'Capacity Backing (Hide)2'!BY$145,0)</f>
        <v>0</v>
      </c>
      <c r="BZ199" cm="1">
        <f t="array" ref="BZ199">IF(INDEX('Capacity Summary'!$H$139:$BG$238,COLUMN(BY51),ROW(BY51))="x",'Capacity Backing (Hide)2'!BZ$145,0)</f>
        <v>0</v>
      </c>
      <c r="CA199" cm="1">
        <f t="array" ref="CA199">IF(INDEX('Capacity Summary'!$H$139:$BG$238,COLUMN(BZ51),ROW(BZ51))="x",'Capacity Backing (Hide)2'!CA$145,0)</f>
        <v>0</v>
      </c>
      <c r="CB199" cm="1">
        <f t="array" ref="CB199">IF(INDEX('Capacity Summary'!$H$139:$BG$238,COLUMN(CA51),ROW(CA51))="x",'Capacity Backing (Hide)2'!CB$145,0)</f>
        <v>0</v>
      </c>
      <c r="CC199" cm="1">
        <f t="array" ref="CC199">IF(INDEX('Capacity Summary'!$H$139:$BG$238,COLUMN(CB51),ROW(CB51))="x",'Capacity Backing (Hide)2'!CC$145,0)</f>
        <v>0</v>
      </c>
      <c r="CD199" cm="1">
        <f t="array" ref="CD199">IF(INDEX('Capacity Summary'!$H$139:$BG$238,COLUMN(CC51),ROW(CC51))="x",'Capacity Backing (Hide)2'!CD$145,0)</f>
        <v>0</v>
      </c>
      <c r="CE199" cm="1">
        <f t="array" ref="CE199">IF(INDEX('Capacity Summary'!$H$139:$BG$238,COLUMN(CD51),ROW(CD51))="x",'Capacity Backing (Hide)2'!CE$145,0)</f>
        <v>0</v>
      </c>
      <c r="CF199" cm="1">
        <f t="array" ref="CF199">IF(INDEX('Capacity Summary'!$H$139:$BG$238,COLUMN(CE51),ROW(CE51))="x",'Capacity Backing (Hide)2'!CF$145,0)</f>
        <v>0</v>
      </c>
      <c r="CG199" cm="1">
        <f t="array" ref="CG199">IF(INDEX('Capacity Summary'!$H$139:$BG$238,COLUMN(CF51),ROW(CF51))="x",'Capacity Backing (Hide)2'!CG$145,0)</f>
        <v>0</v>
      </c>
      <c r="CH199" cm="1">
        <f t="array" ref="CH199">IF(INDEX('Capacity Summary'!$H$139:$BG$238,COLUMN(CG51),ROW(CG51))="x",'Capacity Backing (Hide)2'!CH$145,0)</f>
        <v>0</v>
      </c>
      <c r="CI199" cm="1">
        <f t="array" ref="CI199">IF(INDEX('Capacity Summary'!$H$139:$BG$238,COLUMN(CH51),ROW(CH51))="x",'Capacity Backing (Hide)2'!CI$145,0)</f>
        <v>0</v>
      </c>
      <c r="CJ199" cm="1">
        <f t="array" ref="CJ199">IF(INDEX('Capacity Summary'!$H$139:$BG$238,COLUMN(CI51),ROW(CI51))="x",'Capacity Backing (Hide)2'!CJ$145,0)</f>
        <v>0</v>
      </c>
      <c r="CK199" cm="1">
        <f t="array" ref="CK199">IF(INDEX('Capacity Summary'!$H$139:$BG$238,COLUMN(CJ51),ROW(CJ51))="x",'Capacity Backing (Hide)2'!CK$145,0)</f>
        <v>0</v>
      </c>
      <c r="CL199" cm="1">
        <f t="array" ref="CL199">IF(INDEX('Capacity Summary'!$H$139:$BG$238,COLUMN(CK51),ROW(CK51))="x",'Capacity Backing (Hide)2'!CL$145,0)</f>
        <v>0</v>
      </c>
      <c r="CM199" cm="1">
        <f t="array" ref="CM199">IF(INDEX('Capacity Summary'!$H$139:$BG$238,COLUMN(CL51),ROW(CL51))="x",'Capacity Backing (Hide)2'!CM$145,0)</f>
        <v>0</v>
      </c>
      <c r="CN199" cm="1">
        <f t="array" ref="CN199">IF(INDEX('Capacity Summary'!$H$139:$BG$238,COLUMN(CM51),ROW(CM51))="x",'Capacity Backing (Hide)2'!CN$145,0)</f>
        <v>0</v>
      </c>
      <c r="CO199" cm="1">
        <f t="array" ref="CO199">IF(INDEX('Capacity Summary'!$H$139:$BG$238,COLUMN(CN51),ROW(CN51))="x",'Capacity Backing (Hide)2'!CO$145,0)</f>
        <v>0</v>
      </c>
      <c r="CP199" cm="1">
        <f t="array" ref="CP199">IF(INDEX('Capacity Summary'!$H$139:$BG$238,COLUMN(CO51),ROW(CO51))="x",'Capacity Backing (Hide)2'!CP$145,0)</f>
        <v>0</v>
      </c>
      <c r="CQ199" cm="1">
        <f t="array" ref="CQ199">IF(INDEX('Capacity Summary'!$H$139:$BG$238,COLUMN(CP51),ROW(CP51))="x",'Capacity Backing (Hide)2'!CQ$145,0)</f>
        <v>0</v>
      </c>
      <c r="CR199" cm="1">
        <f t="array" ref="CR199">IF(INDEX('Capacity Summary'!$H$139:$BG$238,COLUMN(CQ51),ROW(CQ51))="x",'Capacity Backing (Hide)2'!CR$145,0)</f>
        <v>0</v>
      </c>
      <c r="CS199" cm="1">
        <f t="array" ref="CS199">IF(INDEX('Capacity Summary'!$H$139:$BG$238,COLUMN(CR51),ROW(CR51))="x",'Capacity Backing (Hide)2'!CS$145,0)</f>
        <v>0</v>
      </c>
      <c r="CT199" cm="1">
        <f t="array" ref="CT199">IF(INDEX('Capacity Summary'!$H$139:$BG$238,COLUMN(CS51),ROW(CS51))="x",'Capacity Backing (Hide)2'!CT$145,0)</f>
        <v>0</v>
      </c>
      <c r="CU199" cm="1">
        <f t="array" ref="CU199">IF(INDEX('Capacity Summary'!$H$139:$BG$238,COLUMN(CT51),ROW(CT51))="x",'Capacity Backing (Hide)2'!CU$145,0)</f>
        <v>0</v>
      </c>
      <c r="CV199" cm="1">
        <f t="array" ref="CV199">IF(INDEX('Capacity Summary'!$H$139:$BG$238,COLUMN(CU51),ROW(CU51))="x",'Capacity Backing (Hide)2'!CV$145,0)</f>
        <v>0</v>
      </c>
      <c r="CW199" cm="1">
        <f t="array" ref="CW199">IF(INDEX('Capacity Summary'!$H$139:$BG$238,COLUMN(CV51),ROW(CV51))="x",'Capacity Backing (Hide)2'!CW$145,0)</f>
        <v>0</v>
      </c>
    </row>
    <row r="200" spans="1:101" x14ac:dyDescent="0.25">
      <c r="A200" s="2">
        <f ca="1">'Required Capacity (Hide)'!E56</f>
        <v>44585</v>
      </c>
      <c r="B200" cm="1">
        <f t="array" ref="B200">IF(INDEX('Capacity Summary'!$H$139:$BG$238,COLUMN(A52),ROW(A52))="x",'Capacity Backing (Hide)2'!B$145,0)</f>
        <v>0</v>
      </c>
      <c r="C200" cm="1">
        <f t="array" ref="C200">IF(INDEX('Capacity Summary'!$H$139:$BG$238,COLUMN(B52),ROW(B52))="x",'Capacity Backing (Hide)2'!C$145,0)</f>
        <v>0</v>
      </c>
      <c r="D200" cm="1">
        <f t="array" ref="D200">IF(INDEX('Capacity Summary'!$H$139:$BG$238,COLUMN(C52),ROW(C52))="x",'Capacity Backing (Hide)2'!D$145,0)</f>
        <v>0</v>
      </c>
      <c r="E200" cm="1">
        <f t="array" ref="E200">IF(INDEX('Capacity Summary'!$H$139:$BG$238,COLUMN(D52),ROW(D52))="x",'Capacity Backing (Hide)2'!E$145,0)</f>
        <v>0</v>
      </c>
      <c r="F200" cm="1">
        <f t="array" ref="F200">IF(INDEX('Capacity Summary'!$H$139:$BG$238,COLUMN(E52),ROW(E52))="x",'Capacity Backing (Hide)2'!F$145,0)</f>
        <v>0</v>
      </c>
      <c r="G200" cm="1">
        <f t="array" ref="G200">IF(INDEX('Capacity Summary'!$H$139:$BG$238,COLUMN(F52),ROW(F52))="x",'Capacity Backing (Hide)2'!G$145,0)</f>
        <v>0</v>
      </c>
      <c r="H200" cm="1">
        <f t="array" ref="H200">IF(INDEX('Capacity Summary'!$H$139:$BG$238,COLUMN(G52),ROW(G52))="x",'Capacity Backing (Hide)2'!H$145,0)</f>
        <v>0</v>
      </c>
      <c r="I200" cm="1">
        <f t="array" ref="I200">IF(INDEX('Capacity Summary'!$H$139:$BG$238,COLUMN(H52),ROW(H52))="x",'Capacity Backing (Hide)2'!I$145,0)</f>
        <v>0</v>
      </c>
      <c r="J200" cm="1">
        <f t="array" ref="J200">IF(INDEX('Capacity Summary'!$H$139:$BG$238,COLUMN(I52),ROW(I52))="x",'Capacity Backing (Hide)2'!J$145,0)</f>
        <v>0</v>
      </c>
      <c r="K200" cm="1">
        <f t="array" ref="K200">IF(INDEX('Capacity Summary'!$H$139:$BG$238,COLUMN(J52),ROW(J52))="x",'Capacity Backing (Hide)2'!K$145,0)</f>
        <v>0</v>
      </c>
      <c r="L200" cm="1">
        <f t="array" ref="L200">IF(INDEX('Capacity Summary'!$H$139:$BG$238,COLUMN(K52),ROW(K52))="x",'Capacity Backing (Hide)2'!L$145,0)</f>
        <v>0</v>
      </c>
      <c r="M200" cm="1">
        <f t="array" ref="M200">IF(INDEX('Capacity Summary'!$H$139:$BG$238,COLUMN(L52),ROW(L52))="x",'Capacity Backing (Hide)2'!M$145,0)</f>
        <v>0</v>
      </c>
      <c r="N200" cm="1">
        <f t="array" ref="N200">IF(INDEX('Capacity Summary'!$H$139:$BG$238,COLUMN(M52),ROW(M52))="x",'Capacity Backing (Hide)2'!N$145,0)</f>
        <v>0</v>
      </c>
      <c r="O200" cm="1">
        <f t="array" ref="O200">IF(INDEX('Capacity Summary'!$H$139:$BG$238,COLUMN(N52),ROW(N52))="x",'Capacity Backing (Hide)2'!O$145,0)</f>
        <v>0</v>
      </c>
      <c r="P200" cm="1">
        <f t="array" ref="P200">IF(INDEX('Capacity Summary'!$H$139:$BG$238,COLUMN(O52),ROW(O52))="x",'Capacity Backing (Hide)2'!P$145,0)</f>
        <v>0</v>
      </c>
      <c r="Q200" cm="1">
        <f t="array" ref="Q200">IF(INDEX('Capacity Summary'!$H$139:$BG$238,COLUMN(P52),ROW(P52))="x",'Capacity Backing (Hide)2'!Q$145,0)</f>
        <v>0</v>
      </c>
      <c r="R200" cm="1">
        <f t="array" ref="R200">IF(INDEX('Capacity Summary'!$H$139:$BG$238,COLUMN(Q52),ROW(Q52))="x",'Capacity Backing (Hide)2'!R$145,0)</f>
        <v>0</v>
      </c>
      <c r="S200" cm="1">
        <f t="array" ref="S200">IF(INDEX('Capacity Summary'!$H$139:$BG$238,COLUMN(R52),ROW(R52))="x",'Capacity Backing (Hide)2'!S$145,0)</f>
        <v>0</v>
      </c>
      <c r="T200" cm="1">
        <f t="array" ref="T200">IF(INDEX('Capacity Summary'!$H$139:$BG$238,COLUMN(S52),ROW(S52))="x",'Capacity Backing (Hide)2'!T$145,0)</f>
        <v>0</v>
      </c>
      <c r="U200" cm="1">
        <f t="array" ref="U200">IF(INDEX('Capacity Summary'!$H$139:$BG$238,COLUMN(T52),ROW(T52))="x",'Capacity Backing (Hide)2'!U$145,0)</f>
        <v>0</v>
      </c>
      <c r="V200" cm="1">
        <f t="array" ref="V200">IF(INDEX('Capacity Summary'!$H$139:$BG$238,COLUMN(U52),ROW(U52))="x",'Capacity Backing (Hide)2'!V$145,0)</f>
        <v>0</v>
      </c>
      <c r="W200" cm="1">
        <f t="array" ref="W200">IF(INDEX('Capacity Summary'!$H$139:$BG$238,COLUMN(V52),ROW(V52))="x",'Capacity Backing (Hide)2'!W$145,0)</f>
        <v>0</v>
      </c>
      <c r="X200" cm="1">
        <f t="array" ref="X200">IF(INDEX('Capacity Summary'!$H$139:$BG$238,COLUMN(W52),ROW(W52))="x",'Capacity Backing (Hide)2'!X$145,0)</f>
        <v>0</v>
      </c>
      <c r="Y200" cm="1">
        <f t="array" ref="Y200">IF(INDEX('Capacity Summary'!$H$139:$BG$238,COLUMN(X52),ROW(X52))="x",'Capacity Backing (Hide)2'!Y$145,0)</f>
        <v>0</v>
      </c>
      <c r="Z200" cm="1">
        <f t="array" ref="Z200">IF(INDEX('Capacity Summary'!$H$139:$BG$238,COLUMN(Y52),ROW(Y52))="x",'Capacity Backing (Hide)2'!Z$145,0)</f>
        <v>0</v>
      </c>
      <c r="AA200" cm="1">
        <f t="array" ref="AA200">IF(INDEX('Capacity Summary'!$H$139:$BG$238,COLUMN(Z52),ROW(Z52))="x",'Capacity Backing (Hide)2'!AA$145,0)</f>
        <v>0</v>
      </c>
      <c r="AB200" cm="1">
        <f t="array" ref="AB200">IF(INDEX('Capacity Summary'!$H$139:$BG$238,COLUMN(AA52),ROW(AA52))="x",'Capacity Backing (Hide)2'!AB$145,0)</f>
        <v>0</v>
      </c>
      <c r="AC200" cm="1">
        <f t="array" ref="AC200">IF(INDEX('Capacity Summary'!$H$139:$BG$238,COLUMN(AB52),ROW(AB52))="x",'Capacity Backing (Hide)2'!AC$145,0)</f>
        <v>0</v>
      </c>
      <c r="AD200" cm="1">
        <f t="array" ref="AD200">IF(INDEX('Capacity Summary'!$H$139:$BG$238,COLUMN(AC52),ROW(AC52))="x",'Capacity Backing (Hide)2'!AD$145,0)</f>
        <v>0</v>
      </c>
      <c r="AE200" cm="1">
        <f t="array" ref="AE200">IF(INDEX('Capacity Summary'!$H$139:$BG$238,COLUMN(AD52),ROW(AD52))="x",'Capacity Backing (Hide)2'!AE$145,0)</f>
        <v>0</v>
      </c>
      <c r="AF200" cm="1">
        <f t="array" ref="AF200">IF(INDEX('Capacity Summary'!$H$139:$BG$238,COLUMN(AE52),ROW(AE52))="x",'Capacity Backing (Hide)2'!AF$145,0)</f>
        <v>0</v>
      </c>
      <c r="AG200" cm="1">
        <f t="array" ref="AG200">IF(INDEX('Capacity Summary'!$H$139:$BG$238,COLUMN(AF52),ROW(AF52))="x",'Capacity Backing (Hide)2'!AG$145,0)</f>
        <v>0</v>
      </c>
      <c r="AH200" cm="1">
        <f t="array" ref="AH200">IF(INDEX('Capacity Summary'!$H$139:$BG$238,COLUMN(AG52),ROW(AG52))="x",'Capacity Backing (Hide)2'!AH$145,0)</f>
        <v>0</v>
      </c>
      <c r="AI200" cm="1">
        <f t="array" ref="AI200">IF(INDEX('Capacity Summary'!$H$139:$BG$238,COLUMN(AH52),ROW(AH52))="x",'Capacity Backing (Hide)2'!AI$145,0)</f>
        <v>0</v>
      </c>
      <c r="AJ200" cm="1">
        <f t="array" ref="AJ200">IF(INDEX('Capacity Summary'!$H$139:$BG$238,COLUMN(AI52),ROW(AI52))="x",'Capacity Backing (Hide)2'!AJ$145,0)</f>
        <v>0</v>
      </c>
      <c r="AK200" cm="1">
        <f t="array" ref="AK200">IF(INDEX('Capacity Summary'!$H$139:$BG$238,COLUMN(AJ52),ROW(AJ52))="x",'Capacity Backing (Hide)2'!AK$145,0)</f>
        <v>0</v>
      </c>
      <c r="AL200" cm="1">
        <f t="array" ref="AL200">IF(INDEX('Capacity Summary'!$H$139:$BG$238,COLUMN(AK52),ROW(AK52))="x",'Capacity Backing (Hide)2'!AL$145,0)</f>
        <v>0</v>
      </c>
      <c r="AM200" cm="1">
        <f t="array" ref="AM200">IF(INDEX('Capacity Summary'!$H$139:$BG$238,COLUMN(AL52),ROW(AL52))="x",'Capacity Backing (Hide)2'!AM$145,0)</f>
        <v>0</v>
      </c>
      <c r="AN200" cm="1">
        <f t="array" ref="AN200">IF(INDEX('Capacity Summary'!$H$139:$BG$238,COLUMN(AM52),ROW(AM52))="x",'Capacity Backing (Hide)2'!AN$145,0)</f>
        <v>0</v>
      </c>
      <c r="AO200" cm="1">
        <f t="array" ref="AO200">IF(INDEX('Capacity Summary'!$H$139:$BG$238,COLUMN(AN52),ROW(AN52))="x",'Capacity Backing (Hide)2'!AO$145,0)</f>
        <v>0</v>
      </c>
      <c r="AP200" cm="1">
        <f t="array" ref="AP200">IF(INDEX('Capacity Summary'!$H$139:$BG$238,COLUMN(AO52),ROW(AO52))="x",'Capacity Backing (Hide)2'!AP$145,0)</f>
        <v>0</v>
      </c>
      <c r="AQ200" cm="1">
        <f t="array" ref="AQ200">IF(INDEX('Capacity Summary'!$H$139:$BG$238,COLUMN(AP52),ROW(AP52))="x",'Capacity Backing (Hide)2'!AQ$145,0)</f>
        <v>0</v>
      </c>
      <c r="AR200" cm="1">
        <f t="array" ref="AR200">IF(INDEX('Capacity Summary'!$H$139:$BG$238,COLUMN(AQ52),ROW(AQ52))="x",'Capacity Backing (Hide)2'!AR$145,0)</f>
        <v>0</v>
      </c>
      <c r="AS200" cm="1">
        <f t="array" ref="AS200">IF(INDEX('Capacity Summary'!$H$139:$BG$238,COLUMN(AR52),ROW(AR52))="x",'Capacity Backing (Hide)2'!AS$145,0)</f>
        <v>0</v>
      </c>
      <c r="AT200" cm="1">
        <f t="array" ref="AT200">IF(INDEX('Capacity Summary'!$H$139:$BG$238,COLUMN(AS52),ROW(AS52))="x",'Capacity Backing (Hide)2'!AT$145,0)</f>
        <v>0</v>
      </c>
      <c r="AU200" cm="1">
        <f t="array" ref="AU200">IF(INDEX('Capacity Summary'!$H$139:$BG$238,COLUMN(AT52),ROW(AT52))="x",'Capacity Backing (Hide)2'!AU$145,0)</f>
        <v>0</v>
      </c>
      <c r="AV200" cm="1">
        <f t="array" ref="AV200">IF(INDEX('Capacity Summary'!$H$139:$BG$238,COLUMN(AU52),ROW(AU52))="x",'Capacity Backing (Hide)2'!AV$145,0)</f>
        <v>0</v>
      </c>
      <c r="AW200" cm="1">
        <f t="array" ref="AW200">IF(INDEX('Capacity Summary'!$H$139:$BG$238,COLUMN(AV52),ROW(AV52))="x",'Capacity Backing (Hide)2'!AW$145,0)</f>
        <v>0</v>
      </c>
      <c r="AX200" cm="1">
        <f t="array" ref="AX200">IF(INDEX('Capacity Summary'!$H$139:$BG$238,COLUMN(AW52),ROW(AW52))="x",'Capacity Backing (Hide)2'!AX$145,0)</f>
        <v>0</v>
      </c>
      <c r="AY200" cm="1">
        <f t="array" ref="AY200">IF(INDEX('Capacity Summary'!$H$139:$BG$238,COLUMN(AX52),ROW(AX52))="x",'Capacity Backing (Hide)2'!AY$145,0)</f>
        <v>0</v>
      </c>
      <c r="AZ200" cm="1">
        <f t="array" ref="AZ200">IF(INDEX('Capacity Summary'!$H$139:$BG$238,COLUMN(AY52),ROW(AY52))="x",'Capacity Backing (Hide)2'!AZ$145,0)</f>
        <v>0</v>
      </c>
      <c r="BA200" cm="1">
        <f t="array" ref="BA200">IF(INDEX('Capacity Summary'!$H$139:$BG$238,COLUMN(AZ52),ROW(AZ52))="x",'Capacity Backing (Hide)2'!BA$145,0)</f>
        <v>0</v>
      </c>
      <c r="BB200" cm="1">
        <f t="array" ref="BB200">IF(INDEX('Capacity Summary'!$H$139:$BG$238,COLUMN(BA52),ROW(BA52))="x",'Capacity Backing (Hide)2'!BB$145,0)</f>
        <v>0</v>
      </c>
      <c r="BC200" cm="1">
        <f t="array" ref="BC200">IF(INDEX('Capacity Summary'!$H$139:$BG$238,COLUMN(BB52),ROW(BB52))="x",'Capacity Backing (Hide)2'!BC$145,0)</f>
        <v>0</v>
      </c>
      <c r="BD200" cm="1">
        <f t="array" ref="BD200">IF(INDEX('Capacity Summary'!$H$139:$BG$238,COLUMN(BC52),ROW(BC52))="x",'Capacity Backing (Hide)2'!BD$145,0)</f>
        <v>0</v>
      </c>
      <c r="BE200" cm="1">
        <f t="array" ref="BE200">IF(INDEX('Capacity Summary'!$H$139:$BG$238,COLUMN(BD52),ROW(BD52))="x",'Capacity Backing (Hide)2'!BE$145,0)</f>
        <v>0</v>
      </c>
      <c r="BF200" cm="1">
        <f t="array" ref="BF200">IF(INDEX('Capacity Summary'!$H$139:$BG$238,COLUMN(BE52),ROW(BE52))="x",'Capacity Backing (Hide)2'!BF$145,0)</f>
        <v>0</v>
      </c>
      <c r="BG200" cm="1">
        <f t="array" ref="BG200">IF(INDEX('Capacity Summary'!$H$139:$BG$238,COLUMN(BF52),ROW(BF52))="x",'Capacity Backing (Hide)2'!BG$145,0)</f>
        <v>0</v>
      </c>
      <c r="BH200" cm="1">
        <f t="array" ref="BH200">IF(INDEX('Capacity Summary'!$H$139:$BG$238,COLUMN(BG52),ROW(BG52))="x",'Capacity Backing (Hide)2'!BH$145,0)</f>
        <v>0</v>
      </c>
      <c r="BI200" cm="1">
        <f t="array" ref="BI200">IF(INDEX('Capacity Summary'!$H$139:$BG$238,COLUMN(BH52),ROW(BH52))="x",'Capacity Backing (Hide)2'!BI$145,0)</f>
        <v>0</v>
      </c>
      <c r="BJ200" cm="1">
        <f t="array" ref="BJ200">IF(INDEX('Capacity Summary'!$H$139:$BG$238,COLUMN(BI52),ROW(BI52))="x",'Capacity Backing (Hide)2'!BJ$145,0)</f>
        <v>0</v>
      </c>
      <c r="BK200" cm="1">
        <f t="array" ref="BK200">IF(INDEX('Capacity Summary'!$H$139:$BG$238,COLUMN(BJ52),ROW(BJ52))="x",'Capacity Backing (Hide)2'!BK$145,0)</f>
        <v>0</v>
      </c>
      <c r="BL200" cm="1">
        <f t="array" ref="BL200">IF(INDEX('Capacity Summary'!$H$139:$BG$238,COLUMN(BK52),ROW(BK52))="x",'Capacity Backing (Hide)2'!BL$145,0)</f>
        <v>0</v>
      </c>
      <c r="BM200" cm="1">
        <f t="array" ref="BM200">IF(INDEX('Capacity Summary'!$H$139:$BG$238,COLUMN(BL52),ROW(BL52))="x",'Capacity Backing (Hide)2'!BM$145,0)</f>
        <v>0</v>
      </c>
      <c r="BN200" cm="1">
        <f t="array" ref="BN200">IF(INDEX('Capacity Summary'!$H$139:$BG$238,COLUMN(BM52),ROW(BM52))="x",'Capacity Backing (Hide)2'!BN$145,0)</f>
        <v>0</v>
      </c>
      <c r="BO200" cm="1">
        <f t="array" ref="BO200">IF(INDEX('Capacity Summary'!$H$139:$BG$238,COLUMN(BN52),ROW(BN52))="x",'Capacity Backing (Hide)2'!BO$145,0)</f>
        <v>0</v>
      </c>
      <c r="BP200" cm="1">
        <f t="array" ref="BP200">IF(INDEX('Capacity Summary'!$H$139:$BG$238,COLUMN(BO52),ROW(BO52))="x",'Capacity Backing (Hide)2'!BP$145,0)</f>
        <v>0</v>
      </c>
      <c r="BQ200" cm="1">
        <f t="array" ref="BQ200">IF(INDEX('Capacity Summary'!$H$139:$BG$238,COLUMN(BP52),ROW(BP52))="x",'Capacity Backing (Hide)2'!BQ$145,0)</f>
        <v>0</v>
      </c>
      <c r="BR200" cm="1">
        <f t="array" ref="BR200">IF(INDEX('Capacity Summary'!$H$139:$BG$238,COLUMN(BQ52),ROW(BQ52))="x",'Capacity Backing (Hide)2'!BR$145,0)</f>
        <v>0</v>
      </c>
      <c r="BS200" cm="1">
        <f t="array" ref="BS200">IF(INDEX('Capacity Summary'!$H$139:$BG$238,COLUMN(BR52),ROW(BR52))="x",'Capacity Backing (Hide)2'!BS$145,0)</f>
        <v>0</v>
      </c>
      <c r="BT200" cm="1">
        <f t="array" ref="BT200">IF(INDEX('Capacity Summary'!$H$139:$BG$238,COLUMN(BS52),ROW(BS52))="x",'Capacity Backing (Hide)2'!BT$145,0)</f>
        <v>0</v>
      </c>
      <c r="BU200" cm="1">
        <f t="array" ref="BU200">IF(INDEX('Capacity Summary'!$H$139:$BG$238,COLUMN(BT52),ROW(BT52))="x",'Capacity Backing (Hide)2'!BU$145,0)</f>
        <v>0</v>
      </c>
      <c r="BV200" cm="1">
        <f t="array" ref="BV200">IF(INDEX('Capacity Summary'!$H$139:$BG$238,COLUMN(BU52),ROW(BU52))="x",'Capacity Backing (Hide)2'!BV$145,0)</f>
        <v>0</v>
      </c>
      <c r="BW200" cm="1">
        <f t="array" ref="BW200">IF(INDEX('Capacity Summary'!$H$139:$BG$238,COLUMN(BV52),ROW(BV52))="x",'Capacity Backing (Hide)2'!BW$145,0)</f>
        <v>0</v>
      </c>
      <c r="BX200" cm="1">
        <f t="array" ref="BX200">IF(INDEX('Capacity Summary'!$H$139:$BG$238,COLUMN(BW52),ROW(BW52))="x",'Capacity Backing (Hide)2'!BX$145,0)</f>
        <v>0</v>
      </c>
      <c r="BY200" cm="1">
        <f t="array" ref="BY200">IF(INDEX('Capacity Summary'!$H$139:$BG$238,COLUMN(BX52),ROW(BX52))="x",'Capacity Backing (Hide)2'!BY$145,0)</f>
        <v>0</v>
      </c>
      <c r="BZ200" cm="1">
        <f t="array" ref="BZ200">IF(INDEX('Capacity Summary'!$H$139:$BG$238,COLUMN(BY52),ROW(BY52))="x",'Capacity Backing (Hide)2'!BZ$145,0)</f>
        <v>0</v>
      </c>
      <c r="CA200" cm="1">
        <f t="array" ref="CA200">IF(INDEX('Capacity Summary'!$H$139:$BG$238,COLUMN(BZ52),ROW(BZ52))="x",'Capacity Backing (Hide)2'!CA$145,0)</f>
        <v>0</v>
      </c>
      <c r="CB200" cm="1">
        <f t="array" ref="CB200">IF(INDEX('Capacity Summary'!$H$139:$BG$238,COLUMN(CA52),ROW(CA52))="x",'Capacity Backing (Hide)2'!CB$145,0)</f>
        <v>0</v>
      </c>
      <c r="CC200" cm="1">
        <f t="array" ref="CC200">IF(INDEX('Capacity Summary'!$H$139:$BG$238,COLUMN(CB52),ROW(CB52))="x",'Capacity Backing (Hide)2'!CC$145,0)</f>
        <v>0</v>
      </c>
      <c r="CD200" cm="1">
        <f t="array" ref="CD200">IF(INDEX('Capacity Summary'!$H$139:$BG$238,COLUMN(CC52),ROW(CC52))="x",'Capacity Backing (Hide)2'!CD$145,0)</f>
        <v>0</v>
      </c>
      <c r="CE200" cm="1">
        <f t="array" ref="CE200">IF(INDEX('Capacity Summary'!$H$139:$BG$238,COLUMN(CD52),ROW(CD52))="x",'Capacity Backing (Hide)2'!CE$145,0)</f>
        <v>0</v>
      </c>
      <c r="CF200" cm="1">
        <f t="array" ref="CF200">IF(INDEX('Capacity Summary'!$H$139:$BG$238,COLUMN(CE52),ROW(CE52))="x",'Capacity Backing (Hide)2'!CF$145,0)</f>
        <v>0</v>
      </c>
      <c r="CG200" cm="1">
        <f t="array" ref="CG200">IF(INDEX('Capacity Summary'!$H$139:$BG$238,COLUMN(CF52),ROW(CF52))="x",'Capacity Backing (Hide)2'!CG$145,0)</f>
        <v>0</v>
      </c>
      <c r="CH200" cm="1">
        <f t="array" ref="CH200">IF(INDEX('Capacity Summary'!$H$139:$BG$238,COLUMN(CG52),ROW(CG52))="x",'Capacity Backing (Hide)2'!CH$145,0)</f>
        <v>0</v>
      </c>
      <c r="CI200" cm="1">
        <f t="array" ref="CI200">IF(INDEX('Capacity Summary'!$H$139:$BG$238,COLUMN(CH52),ROW(CH52))="x",'Capacity Backing (Hide)2'!CI$145,0)</f>
        <v>0</v>
      </c>
      <c r="CJ200" cm="1">
        <f t="array" ref="CJ200">IF(INDEX('Capacity Summary'!$H$139:$BG$238,COLUMN(CI52),ROW(CI52))="x",'Capacity Backing (Hide)2'!CJ$145,0)</f>
        <v>0</v>
      </c>
      <c r="CK200" cm="1">
        <f t="array" ref="CK200">IF(INDEX('Capacity Summary'!$H$139:$BG$238,COLUMN(CJ52),ROW(CJ52))="x",'Capacity Backing (Hide)2'!CK$145,0)</f>
        <v>0</v>
      </c>
      <c r="CL200" cm="1">
        <f t="array" ref="CL200">IF(INDEX('Capacity Summary'!$H$139:$BG$238,COLUMN(CK52),ROW(CK52))="x",'Capacity Backing (Hide)2'!CL$145,0)</f>
        <v>0</v>
      </c>
      <c r="CM200" cm="1">
        <f t="array" ref="CM200">IF(INDEX('Capacity Summary'!$H$139:$BG$238,COLUMN(CL52),ROW(CL52))="x",'Capacity Backing (Hide)2'!CM$145,0)</f>
        <v>0</v>
      </c>
      <c r="CN200" cm="1">
        <f t="array" ref="CN200">IF(INDEX('Capacity Summary'!$H$139:$BG$238,COLUMN(CM52),ROW(CM52))="x",'Capacity Backing (Hide)2'!CN$145,0)</f>
        <v>0</v>
      </c>
      <c r="CO200" cm="1">
        <f t="array" ref="CO200">IF(INDEX('Capacity Summary'!$H$139:$BG$238,COLUMN(CN52),ROW(CN52))="x",'Capacity Backing (Hide)2'!CO$145,0)</f>
        <v>0</v>
      </c>
      <c r="CP200" cm="1">
        <f t="array" ref="CP200">IF(INDEX('Capacity Summary'!$H$139:$BG$238,COLUMN(CO52),ROW(CO52))="x",'Capacity Backing (Hide)2'!CP$145,0)</f>
        <v>0</v>
      </c>
      <c r="CQ200" cm="1">
        <f t="array" ref="CQ200">IF(INDEX('Capacity Summary'!$H$139:$BG$238,COLUMN(CP52),ROW(CP52))="x",'Capacity Backing (Hide)2'!CQ$145,0)</f>
        <v>0</v>
      </c>
      <c r="CR200" cm="1">
        <f t="array" ref="CR200">IF(INDEX('Capacity Summary'!$H$139:$BG$238,COLUMN(CQ52),ROW(CQ52))="x",'Capacity Backing (Hide)2'!CR$145,0)</f>
        <v>0</v>
      </c>
      <c r="CS200" cm="1">
        <f t="array" ref="CS200">IF(INDEX('Capacity Summary'!$H$139:$BG$238,COLUMN(CR52),ROW(CR52))="x",'Capacity Backing (Hide)2'!CS$145,0)</f>
        <v>0</v>
      </c>
      <c r="CT200" cm="1">
        <f t="array" ref="CT200">IF(INDEX('Capacity Summary'!$H$139:$BG$238,COLUMN(CS52),ROW(CS52))="x",'Capacity Backing (Hide)2'!CT$145,0)</f>
        <v>0</v>
      </c>
      <c r="CU200" cm="1">
        <f t="array" ref="CU200">IF(INDEX('Capacity Summary'!$H$139:$BG$238,COLUMN(CT52),ROW(CT52))="x",'Capacity Backing (Hide)2'!CU$145,0)</f>
        <v>0</v>
      </c>
      <c r="CV200" cm="1">
        <f t="array" ref="CV200">IF(INDEX('Capacity Summary'!$H$139:$BG$238,COLUMN(CU52),ROW(CU52))="x",'Capacity Backing (Hide)2'!CV$145,0)</f>
        <v>0</v>
      </c>
      <c r="CW200" cm="1">
        <f t="array" ref="CW200">IF(INDEX('Capacity Summary'!$H$139:$BG$238,COLUMN(CV52),ROW(CV52))="x",'Capacity Backing (Hide)2'!CW$145,0)</f>
        <v>0</v>
      </c>
    </row>
    <row r="201" spans="1:101" x14ac:dyDescent="0.25">
      <c r="A201" s="2"/>
    </row>
    <row r="202" spans="1:101" x14ac:dyDescent="0.25">
      <c r="A202" s="2" t="s">
        <v>66</v>
      </c>
    </row>
    <row r="203" spans="1:101" x14ac:dyDescent="0.25">
      <c r="A203" s="2" t="str">
        <f>Setup!A20</f>
        <v>Caseload 1</v>
      </c>
      <c r="B203" cm="1">
        <f t="array" ref="B203">INDEX(Capacity!$Z$10:$AN$109,COLUMN(A1),ROW(A1))</f>
        <v>0</v>
      </c>
      <c r="C203" cm="1">
        <f t="array" ref="C203">INDEX(Capacity!$Z$10:$AN$109,COLUMN(B1),ROW(B1))</f>
        <v>0</v>
      </c>
      <c r="D203" cm="1">
        <f t="array" ref="D203">INDEX(Capacity!$Z$10:$AN$109,COLUMN(C1),ROW(C1))</f>
        <v>0</v>
      </c>
      <c r="E203" cm="1">
        <f t="array" ref="E203">INDEX(Capacity!$Z$10:$AN$109,COLUMN(D1),ROW(D1))</f>
        <v>0</v>
      </c>
      <c r="F203" cm="1">
        <f t="array" ref="F203">INDEX(Capacity!$Z$10:$AN$109,COLUMN(E1),ROW(E1))</f>
        <v>0</v>
      </c>
      <c r="G203" cm="1">
        <f t="array" ref="G203">INDEX(Capacity!$Z$10:$AN$109,COLUMN(F1),ROW(F1))</f>
        <v>0</v>
      </c>
      <c r="H203" cm="1">
        <f t="array" ref="H203">INDEX(Capacity!$Z$10:$AN$109,COLUMN(G1),ROW(G1))</f>
        <v>0</v>
      </c>
      <c r="I203" cm="1">
        <f t="array" ref="I203">INDEX(Capacity!$Z$10:$AN$109,COLUMN(H1),ROW(H1))</f>
        <v>0</v>
      </c>
      <c r="J203" cm="1">
        <f t="array" ref="J203">INDEX(Capacity!$Z$10:$AN$109,COLUMN(I1),ROW(I1))</f>
        <v>0</v>
      </c>
      <c r="K203" cm="1">
        <f t="array" ref="K203">INDEX(Capacity!$Z$10:$AN$109,COLUMN(J1),ROW(J1))</f>
        <v>0</v>
      </c>
      <c r="L203" cm="1">
        <f t="array" ref="L203">INDEX(Capacity!$Z$10:$AN$109,COLUMN(K1),ROW(K1))</f>
        <v>0</v>
      </c>
      <c r="M203" cm="1">
        <f t="array" ref="M203">INDEX(Capacity!$Z$10:$AN$109,COLUMN(L1),ROW(L1))</f>
        <v>0</v>
      </c>
      <c r="N203" cm="1">
        <f t="array" ref="N203">INDEX(Capacity!$Z$10:$AN$109,COLUMN(M1),ROW(M1))</f>
        <v>0</v>
      </c>
      <c r="O203" cm="1">
        <f t="array" ref="O203">INDEX(Capacity!$Z$10:$AN$109,COLUMN(N1),ROW(N1))</f>
        <v>0</v>
      </c>
      <c r="P203" cm="1">
        <f t="array" ref="P203">INDEX(Capacity!$Z$10:$AN$109,COLUMN(O1),ROW(O1))</f>
        <v>0</v>
      </c>
      <c r="Q203" cm="1">
        <f t="array" ref="Q203">INDEX(Capacity!$Z$10:$AN$109,COLUMN(P1),ROW(P1))</f>
        <v>0</v>
      </c>
      <c r="R203" cm="1">
        <f t="array" ref="R203">INDEX(Capacity!$Z$10:$AN$109,COLUMN(Q1),ROW(Q1))</f>
        <v>0</v>
      </c>
      <c r="S203" cm="1">
        <f t="array" ref="S203">INDEX(Capacity!$Z$10:$AN$109,COLUMN(R1),ROW(R1))</f>
        <v>0</v>
      </c>
      <c r="T203" cm="1">
        <f t="array" ref="T203">INDEX(Capacity!$Z$10:$AN$109,COLUMN(S1),ROW(S1))</f>
        <v>0</v>
      </c>
      <c r="U203" cm="1">
        <f t="array" ref="U203">INDEX(Capacity!$Z$10:$AN$109,COLUMN(T1),ROW(T1))</f>
        <v>0</v>
      </c>
      <c r="V203" cm="1">
        <f t="array" ref="V203">INDEX(Capacity!$Z$10:$AN$109,COLUMN(U1),ROW(U1))</f>
        <v>0</v>
      </c>
      <c r="W203" cm="1">
        <f t="array" ref="W203">INDEX(Capacity!$Z$10:$AN$109,COLUMN(V1),ROW(V1))</f>
        <v>0</v>
      </c>
      <c r="X203" cm="1">
        <f t="array" ref="X203">INDEX(Capacity!$Z$10:$AN$109,COLUMN(W1),ROW(W1))</f>
        <v>0</v>
      </c>
      <c r="Y203" cm="1">
        <f t="array" ref="Y203">INDEX(Capacity!$Z$10:$AN$109,COLUMN(X1),ROW(X1))</f>
        <v>0</v>
      </c>
      <c r="Z203" cm="1">
        <f t="array" ref="Z203">INDEX(Capacity!$Z$10:$AN$109,COLUMN(Y1),ROW(Y1))</f>
        <v>0</v>
      </c>
      <c r="AA203" cm="1">
        <f t="array" ref="AA203">INDEX(Capacity!$Z$10:$AN$109,COLUMN(Z1),ROW(Z1))</f>
        <v>0</v>
      </c>
      <c r="AB203" cm="1">
        <f t="array" ref="AB203">INDEX(Capacity!$Z$10:$AN$109,COLUMN(AA1),ROW(AA1))</f>
        <v>0</v>
      </c>
      <c r="AC203" cm="1">
        <f t="array" ref="AC203">INDEX(Capacity!$Z$10:$AN$109,COLUMN(AB1),ROW(AB1))</f>
        <v>0</v>
      </c>
      <c r="AD203" cm="1">
        <f t="array" ref="AD203">INDEX(Capacity!$Z$10:$AN$109,COLUMN(AC1),ROW(AC1))</f>
        <v>0</v>
      </c>
      <c r="AE203" cm="1">
        <f t="array" ref="AE203">INDEX(Capacity!$Z$10:$AN$109,COLUMN(AD1),ROW(AD1))</f>
        <v>0</v>
      </c>
      <c r="AF203" cm="1">
        <f t="array" ref="AF203">INDEX(Capacity!$Z$10:$AN$109,COLUMN(AE1),ROW(AE1))</f>
        <v>0</v>
      </c>
      <c r="AG203" cm="1">
        <f t="array" ref="AG203">INDEX(Capacity!$Z$10:$AN$109,COLUMN(AF1),ROW(AF1))</f>
        <v>0</v>
      </c>
      <c r="AH203" cm="1">
        <f t="array" ref="AH203">INDEX(Capacity!$Z$10:$AN$109,COLUMN(AG1),ROW(AG1))</f>
        <v>0</v>
      </c>
      <c r="AI203" cm="1">
        <f t="array" ref="AI203">INDEX(Capacity!$Z$10:$AN$109,COLUMN(AH1),ROW(AH1))</f>
        <v>0</v>
      </c>
      <c r="AJ203" cm="1">
        <f t="array" ref="AJ203">INDEX(Capacity!$Z$10:$AN$109,COLUMN(AI1),ROW(AI1))</f>
        <v>0</v>
      </c>
      <c r="AK203" cm="1">
        <f t="array" ref="AK203">INDEX(Capacity!$Z$10:$AN$109,COLUMN(AJ1),ROW(AJ1))</f>
        <v>0</v>
      </c>
      <c r="AL203" cm="1">
        <f t="array" ref="AL203">INDEX(Capacity!$Z$10:$AN$109,COLUMN(AK1),ROW(AK1))</f>
        <v>0</v>
      </c>
      <c r="AM203" cm="1">
        <f t="array" ref="AM203">INDEX(Capacity!$Z$10:$AN$109,COLUMN(AL1),ROW(AL1))</f>
        <v>0</v>
      </c>
      <c r="AN203" cm="1">
        <f t="array" ref="AN203">INDEX(Capacity!$Z$10:$AN$109,COLUMN(AM1),ROW(AM1))</f>
        <v>0</v>
      </c>
      <c r="AO203" cm="1">
        <f t="array" ref="AO203">INDEX(Capacity!$Z$10:$AN$109,COLUMN(AN1),ROW(AN1))</f>
        <v>0</v>
      </c>
      <c r="AP203" cm="1">
        <f t="array" ref="AP203">INDEX(Capacity!$Z$10:$AN$109,COLUMN(AO1),ROW(AO1))</f>
        <v>0</v>
      </c>
      <c r="AQ203" cm="1">
        <f t="array" ref="AQ203">INDEX(Capacity!$Z$10:$AN$109,COLUMN(AP1),ROW(AP1))</f>
        <v>0</v>
      </c>
      <c r="AR203" cm="1">
        <f t="array" ref="AR203">INDEX(Capacity!$Z$10:$AN$109,COLUMN(AQ1),ROW(AQ1))</f>
        <v>0</v>
      </c>
      <c r="AS203" cm="1">
        <f t="array" ref="AS203">INDEX(Capacity!$Z$10:$AN$109,COLUMN(AR1),ROW(AR1))</f>
        <v>0</v>
      </c>
      <c r="AT203" cm="1">
        <f t="array" ref="AT203">INDEX(Capacity!$Z$10:$AN$109,COLUMN(AS1),ROW(AS1))</f>
        <v>0</v>
      </c>
      <c r="AU203" cm="1">
        <f t="array" ref="AU203">INDEX(Capacity!$Z$10:$AN$109,COLUMN(AT1),ROW(AT1))</f>
        <v>0</v>
      </c>
      <c r="AV203" cm="1">
        <f t="array" ref="AV203">INDEX(Capacity!$Z$10:$AN$109,COLUMN(AU1),ROW(AU1))</f>
        <v>0</v>
      </c>
      <c r="AW203" cm="1">
        <f t="array" ref="AW203">INDEX(Capacity!$Z$10:$AN$109,COLUMN(AV1),ROW(AV1))</f>
        <v>0</v>
      </c>
      <c r="AX203" cm="1">
        <f t="array" ref="AX203">INDEX(Capacity!$Z$10:$AN$109,COLUMN(AW1),ROW(AW1))</f>
        <v>0</v>
      </c>
      <c r="AY203" cm="1">
        <f t="array" ref="AY203">INDEX(Capacity!$Z$10:$AN$109,COLUMN(AX1),ROW(AX1))</f>
        <v>0</v>
      </c>
      <c r="AZ203" cm="1">
        <f t="array" ref="AZ203">INDEX(Capacity!$Z$10:$AN$109,COLUMN(AY1),ROW(AY1))</f>
        <v>0</v>
      </c>
      <c r="BA203" cm="1">
        <f t="array" ref="BA203">INDEX(Capacity!$Z$10:$AN$109,COLUMN(AZ1),ROW(AZ1))</f>
        <v>0</v>
      </c>
      <c r="BB203" cm="1">
        <f t="array" ref="BB203">INDEX(Capacity!$Z$10:$AN$109,COLUMN(BA1),ROW(BA1))</f>
        <v>0</v>
      </c>
      <c r="BC203" cm="1">
        <f t="array" ref="BC203">INDEX(Capacity!$Z$10:$AN$109,COLUMN(BB1),ROW(BB1))</f>
        <v>0</v>
      </c>
      <c r="BD203" cm="1">
        <f t="array" ref="BD203">INDEX(Capacity!$Z$10:$AN$109,COLUMN(BC1),ROW(BC1))</f>
        <v>0</v>
      </c>
      <c r="BE203" cm="1">
        <f t="array" ref="BE203">INDEX(Capacity!$Z$10:$AN$109,COLUMN(BD1),ROW(BD1))</f>
        <v>0</v>
      </c>
      <c r="BF203" cm="1">
        <f t="array" ref="BF203">INDEX(Capacity!$Z$10:$AN$109,COLUMN(BE1),ROW(BE1))</f>
        <v>0</v>
      </c>
      <c r="BG203" cm="1">
        <f t="array" ref="BG203">INDEX(Capacity!$Z$10:$AN$109,COLUMN(BF1),ROW(BF1))</f>
        <v>0</v>
      </c>
      <c r="BH203" cm="1">
        <f t="array" ref="BH203">INDEX(Capacity!$Z$10:$AN$109,COLUMN(BG1),ROW(BG1))</f>
        <v>0</v>
      </c>
      <c r="BI203" cm="1">
        <f t="array" ref="BI203">INDEX(Capacity!$Z$10:$AN$109,COLUMN(BH1),ROW(BH1))</f>
        <v>0</v>
      </c>
      <c r="BJ203" cm="1">
        <f t="array" ref="BJ203">INDEX(Capacity!$Z$10:$AN$109,COLUMN(BI1),ROW(BI1))</f>
        <v>0</v>
      </c>
      <c r="BK203" cm="1">
        <f t="array" ref="BK203">INDEX(Capacity!$Z$10:$AN$109,COLUMN(BJ1),ROW(BJ1))</f>
        <v>0</v>
      </c>
      <c r="BL203" cm="1">
        <f t="array" ref="BL203">INDEX(Capacity!$Z$10:$AN$109,COLUMN(BK1),ROW(BK1))</f>
        <v>0</v>
      </c>
      <c r="BM203" cm="1">
        <f t="array" ref="BM203">INDEX(Capacity!$Z$10:$AN$109,COLUMN(BL1),ROW(BL1))</f>
        <v>0</v>
      </c>
      <c r="BN203" cm="1">
        <f t="array" ref="BN203">INDEX(Capacity!$Z$10:$AN$109,COLUMN(BM1),ROW(BM1))</f>
        <v>0</v>
      </c>
      <c r="BO203" cm="1">
        <f t="array" ref="BO203">INDEX(Capacity!$Z$10:$AN$109,COLUMN(BN1),ROW(BN1))</f>
        <v>0</v>
      </c>
      <c r="BP203" cm="1">
        <f t="array" ref="BP203">INDEX(Capacity!$Z$10:$AN$109,COLUMN(BO1),ROW(BO1))</f>
        <v>0</v>
      </c>
      <c r="BQ203" cm="1">
        <f t="array" ref="BQ203">INDEX(Capacity!$Z$10:$AN$109,COLUMN(BP1),ROW(BP1))</f>
        <v>0</v>
      </c>
      <c r="BR203" cm="1">
        <f t="array" ref="BR203">INDEX(Capacity!$Z$10:$AN$109,COLUMN(BQ1),ROW(BQ1))</f>
        <v>0</v>
      </c>
      <c r="BS203" cm="1">
        <f t="array" ref="BS203">INDEX(Capacity!$Z$10:$AN$109,COLUMN(BR1),ROW(BR1))</f>
        <v>0</v>
      </c>
      <c r="BT203" cm="1">
        <f t="array" ref="BT203">INDEX(Capacity!$Z$10:$AN$109,COLUMN(BS1),ROW(BS1))</f>
        <v>0</v>
      </c>
      <c r="BU203" cm="1">
        <f t="array" ref="BU203">INDEX(Capacity!$Z$10:$AN$109,COLUMN(BT1),ROW(BT1))</f>
        <v>0</v>
      </c>
      <c r="BV203" cm="1">
        <f t="array" ref="BV203">INDEX(Capacity!$Z$10:$AN$109,COLUMN(BU1),ROW(BU1))</f>
        <v>0</v>
      </c>
      <c r="BW203" cm="1">
        <f t="array" ref="BW203">INDEX(Capacity!$Z$10:$AN$109,COLUMN(BV1),ROW(BV1))</f>
        <v>0</v>
      </c>
      <c r="BX203" cm="1">
        <f t="array" ref="BX203">INDEX(Capacity!$Z$10:$AN$109,COLUMN(BW1),ROW(BW1))</f>
        <v>0</v>
      </c>
      <c r="BY203" cm="1">
        <f t="array" ref="BY203">INDEX(Capacity!$Z$10:$AN$109,COLUMN(BX1),ROW(BX1))</f>
        <v>0</v>
      </c>
      <c r="BZ203" cm="1">
        <f t="array" ref="BZ203">INDEX(Capacity!$Z$10:$AN$109,COLUMN(BY1),ROW(BY1))</f>
        <v>0</v>
      </c>
      <c r="CA203" cm="1">
        <f t="array" ref="CA203">INDEX(Capacity!$Z$10:$AN$109,COLUMN(BZ1),ROW(BZ1))</f>
        <v>0</v>
      </c>
      <c r="CB203" cm="1">
        <f t="array" ref="CB203">INDEX(Capacity!$Z$10:$AN$109,COLUMN(CA1),ROW(CA1))</f>
        <v>0</v>
      </c>
      <c r="CC203" cm="1">
        <f t="array" ref="CC203">INDEX(Capacity!$Z$10:$AN$109,COLUMN(CB1),ROW(CB1))</f>
        <v>0</v>
      </c>
      <c r="CD203" cm="1">
        <f t="array" ref="CD203">INDEX(Capacity!$Z$10:$AN$109,COLUMN(CC1),ROW(CC1))</f>
        <v>0</v>
      </c>
      <c r="CE203" cm="1">
        <f t="array" ref="CE203">INDEX(Capacity!$Z$10:$AN$109,COLUMN(CD1),ROW(CD1))</f>
        <v>0</v>
      </c>
      <c r="CF203" cm="1">
        <f t="array" ref="CF203">INDEX(Capacity!$Z$10:$AN$109,COLUMN(CE1),ROW(CE1))</f>
        <v>0</v>
      </c>
      <c r="CG203" cm="1">
        <f t="array" ref="CG203">INDEX(Capacity!$Z$10:$AN$109,COLUMN(CF1),ROW(CF1))</f>
        <v>0</v>
      </c>
      <c r="CH203" cm="1">
        <f t="array" ref="CH203">INDEX(Capacity!$Z$10:$AN$109,COLUMN(CG1),ROW(CG1))</f>
        <v>0</v>
      </c>
      <c r="CI203" cm="1">
        <f t="array" ref="CI203">INDEX(Capacity!$Z$10:$AN$109,COLUMN(CH1),ROW(CH1))</f>
        <v>0</v>
      </c>
      <c r="CJ203" cm="1">
        <f t="array" ref="CJ203">INDEX(Capacity!$Z$10:$AN$109,COLUMN(CI1),ROW(CI1))</f>
        <v>0</v>
      </c>
      <c r="CK203" cm="1">
        <f t="array" ref="CK203">INDEX(Capacity!$Z$10:$AN$109,COLUMN(CJ1),ROW(CJ1))</f>
        <v>0</v>
      </c>
      <c r="CL203" cm="1">
        <f t="array" ref="CL203">INDEX(Capacity!$Z$10:$AN$109,COLUMN(CK1),ROW(CK1))</f>
        <v>0</v>
      </c>
      <c r="CM203" cm="1">
        <f t="array" ref="CM203">INDEX(Capacity!$Z$10:$AN$109,COLUMN(CL1),ROW(CL1))</f>
        <v>0</v>
      </c>
      <c r="CN203" cm="1">
        <f t="array" ref="CN203">INDEX(Capacity!$Z$10:$AN$109,COLUMN(CM1),ROW(CM1))</f>
        <v>0</v>
      </c>
      <c r="CO203" cm="1">
        <f t="array" ref="CO203">INDEX(Capacity!$Z$10:$AN$109,COLUMN(CN1),ROW(CN1))</f>
        <v>0</v>
      </c>
      <c r="CP203" cm="1">
        <f t="array" ref="CP203">INDEX(Capacity!$Z$10:$AN$109,COLUMN(CO1),ROW(CO1))</f>
        <v>0</v>
      </c>
      <c r="CQ203" cm="1">
        <f t="array" ref="CQ203">INDEX(Capacity!$Z$10:$AN$109,COLUMN(CP1),ROW(CP1))</f>
        <v>0</v>
      </c>
      <c r="CR203" cm="1">
        <f t="array" ref="CR203">INDEX(Capacity!$Z$10:$AN$109,COLUMN(CQ1),ROW(CQ1))</f>
        <v>0</v>
      </c>
      <c r="CS203" cm="1">
        <f t="array" ref="CS203">INDEX(Capacity!$Z$10:$AN$109,COLUMN(CR1),ROW(CR1))</f>
        <v>0</v>
      </c>
      <c r="CT203" cm="1">
        <f t="array" ref="CT203">INDEX(Capacity!$Z$10:$AN$109,COLUMN(CS1),ROW(CS1))</f>
        <v>0</v>
      </c>
      <c r="CU203" cm="1">
        <f t="array" ref="CU203">INDEX(Capacity!$Z$10:$AN$109,COLUMN(CT1),ROW(CT1))</f>
        <v>0</v>
      </c>
      <c r="CV203" cm="1">
        <f t="array" ref="CV203">INDEX(Capacity!$Z$10:$AN$109,COLUMN(CU1),ROW(CU1))</f>
        <v>0</v>
      </c>
      <c r="CW203" cm="1">
        <f t="array" ref="CW203">INDEX(Capacity!$Z$10:$AN$109,COLUMN(CV1),ROW(CV1))</f>
        <v>0</v>
      </c>
    </row>
    <row r="204" spans="1:101" x14ac:dyDescent="0.25">
      <c r="A204" s="2" t="str">
        <f>Setup!A21</f>
        <v>Caseload 2</v>
      </c>
      <c r="B204" cm="1">
        <f t="array" ref="B204">INDEX(Capacity!$Z$10:$AN$109,COLUMN(A2),ROW(A2))</f>
        <v>0</v>
      </c>
      <c r="C204" cm="1">
        <f t="array" ref="C204">INDEX(Capacity!$Z$10:$AN$109,COLUMN(B2),ROW(B2))</f>
        <v>0</v>
      </c>
      <c r="D204" cm="1">
        <f t="array" ref="D204">INDEX(Capacity!$Z$10:$AN$109,COLUMN(C2),ROW(C2))</f>
        <v>0</v>
      </c>
      <c r="E204" cm="1">
        <f t="array" ref="E204">INDEX(Capacity!$Z$10:$AN$109,COLUMN(D2),ROW(D2))</f>
        <v>0</v>
      </c>
      <c r="F204" cm="1">
        <f t="array" ref="F204">INDEX(Capacity!$Z$10:$AN$109,COLUMN(E2),ROW(E2))</f>
        <v>0</v>
      </c>
      <c r="G204" cm="1">
        <f t="array" ref="G204">INDEX(Capacity!$Z$10:$AN$109,COLUMN(F2),ROW(F2))</f>
        <v>0</v>
      </c>
      <c r="H204" cm="1">
        <f t="array" ref="H204">INDEX(Capacity!$Z$10:$AN$109,COLUMN(G2),ROW(G2))</f>
        <v>0</v>
      </c>
      <c r="I204" cm="1">
        <f t="array" ref="I204">INDEX(Capacity!$Z$10:$AN$109,COLUMN(H2),ROW(H2))</f>
        <v>0</v>
      </c>
      <c r="J204" cm="1">
        <f t="array" ref="J204">INDEX(Capacity!$Z$10:$AN$109,COLUMN(I2),ROW(I2))</f>
        <v>0</v>
      </c>
      <c r="K204" cm="1">
        <f t="array" ref="K204">INDEX(Capacity!$Z$10:$AN$109,COLUMN(J2),ROW(J2))</f>
        <v>0</v>
      </c>
      <c r="L204" cm="1">
        <f t="array" ref="L204">INDEX(Capacity!$Z$10:$AN$109,COLUMN(K2),ROW(K2))</f>
        <v>0</v>
      </c>
      <c r="M204" cm="1">
        <f t="array" ref="M204">INDEX(Capacity!$Z$10:$AN$109,COLUMN(L2),ROW(L2))</f>
        <v>0</v>
      </c>
      <c r="N204" cm="1">
        <f t="array" ref="N204">INDEX(Capacity!$Z$10:$AN$109,COLUMN(M2),ROW(M2))</f>
        <v>0</v>
      </c>
      <c r="O204" cm="1">
        <f t="array" ref="O204">INDEX(Capacity!$Z$10:$AN$109,COLUMN(N2),ROW(N2))</f>
        <v>0</v>
      </c>
      <c r="P204" cm="1">
        <f t="array" ref="P204">INDEX(Capacity!$Z$10:$AN$109,COLUMN(O2),ROW(O2))</f>
        <v>0</v>
      </c>
      <c r="Q204" cm="1">
        <f t="array" ref="Q204">INDEX(Capacity!$Z$10:$AN$109,COLUMN(P2),ROW(P2))</f>
        <v>0</v>
      </c>
      <c r="R204" cm="1">
        <f t="array" ref="R204">INDEX(Capacity!$Z$10:$AN$109,COLUMN(Q2),ROW(Q2))</f>
        <v>0</v>
      </c>
      <c r="S204" cm="1">
        <f t="array" ref="S204">INDEX(Capacity!$Z$10:$AN$109,COLUMN(R2),ROW(R2))</f>
        <v>0</v>
      </c>
      <c r="T204" cm="1">
        <f t="array" ref="T204">INDEX(Capacity!$Z$10:$AN$109,COLUMN(S2),ROW(S2))</f>
        <v>0</v>
      </c>
      <c r="U204" cm="1">
        <f t="array" ref="U204">INDEX(Capacity!$Z$10:$AN$109,COLUMN(T2),ROW(T2))</f>
        <v>0</v>
      </c>
      <c r="V204" cm="1">
        <f t="array" ref="V204">INDEX(Capacity!$Z$10:$AN$109,COLUMN(U2),ROW(U2))</f>
        <v>0</v>
      </c>
      <c r="W204" cm="1">
        <f t="array" ref="W204">INDEX(Capacity!$Z$10:$AN$109,COLUMN(V2),ROW(V2))</f>
        <v>0</v>
      </c>
      <c r="X204" cm="1">
        <f t="array" ref="X204">INDEX(Capacity!$Z$10:$AN$109,COLUMN(W2),ROW(W2))</f>
        <v>0</v>
      </c>
      <c r="Y204" cm="1">
        <f t="array" ref="Y204">INDEX(Capacity!$Z$10:$AN$109,COLUMN(X2),ROW(X2))</f>
        <v>0</v>
      </c>
      <c r="Z204" cm="1">
        <f t="array" ref="Z204">INDEX(Capacity!$Z$10:$AN$109,COLUMN(Y2),ROW(Y2))</f>
        <v>0</v>
      </c>
      <c r="AA204" cm="1">
        <f t="array" ref="AA204">INDEX(Capacity!$Z$10:$AN$109,COLUMN(Z2),ROW(Z2))</f>
        <v>0</v>
      </c>
      <c r="AB204" cm="1">
        <f t="array" ref="AB204">INDEX(Capacity!$Z$10:$AN$109,COLUMN(AA2),ROW(AA2))</f>
        <v>0</v>
      </c>
      <c r="AC204" cm="1">
        <f t="array" ref="AC204">INDEX(Capacity!$Z$10:$AN$109,COLUMN(AB2),ROW(AB2))</f>
        <v>0</v>
      </c>
      <c r="AD204" cm="1">
        <f t="array" ref="AD204">INDEX(Capacity!$Z$10:$AN$109,COLUMN(AC2),ROW(AC2))</f>
        <v>0</v>
      </c>
      <c r="AE204" cm="1">
        <f t="array" ref="AE204">INDEX(Capacity!$Z$10:$AN$109,COLUMN(AD2),ROW(AD2))</f>
        <v>0</v>
      </c>
      <c r="AF204" cm="1">
        <f t="array" ref="AF204">INDEX(Capacity!$Z$10:$AN$109,COLUMN(AE2),ROW(AE2))</f>
        <v>0</v>
      </c>
      <c r="AG204" cm="1">
        <f t="array" ref="AG204">INDEX(Capacity!$Z$10:$AN$109,COLUMN(AF2),ROW(AF2))</f>
        <v>0</v>
      </c>
      <c r="AH204" cm="1">
        <f t="array" ref="AH204">INDEX(Capacity!$Z$10:$AN$109,COLUMN(AG2),ROW(AG2))</f>
        <v>0</v>
      </c>
      <c r="AI204" cm="1">
        <f t="array" ref="AI204">INDEX(Capacity!$Z$10:$AN$109,COLUMN(AH2),ROW(AH2))</f>
        <v>0</v>
      </c>
      <c r="AJ204" cm="1">
        <f t="array" ref="AJ204">INDEX(Capacity!$Z$10:$AN$109,COLUMN(AI2),ROW(AI2))</f>
        <v>0</v>
      </c>
      <c r="AK204" cm="1">
        <f t="array" ref="AK204">INDEX(Capacity!$Z$10:$AN$109,COLUMN(AJ2),ROW(AJ2))</f>
        <v>0</v>
      </c>
      <c r="AL204" cm="1">
        <f t="array" ref="AL204">INDEX(Capacity!$Z$10:$AN$109,COLUMN(AK2),ROW(AK2))</f>
        <v>0</v>
      </c>
      <c r="AM204" cm="1">
        <f t="array" ref="AM204">INDEX(Capacity!$Z$10:$AN$109,COLUMN(AL2),ROW(AL2))</f>
        <v>0</v>
      </c>
      <c r="AN204" cm="1">
        <f t="array" ref="AN204">INDEX(Capacity!$Z$10:$AN$109,COLUMN(AM2),ROW(AM2))</f>
        <v>0</v>
      </c>
      <c r="AO204" cm="1">
        <f t="array" ref="AO204">INDEX(Capacity!$Z$10:$AN$109,COLUMN(AN2),ROW(AN2))</f>
        <v>0</v>
      </c>
      <c r="AP204" cm="1">
        <f t="array" ref="AP204">INDEX(Capacity!$Z$10:$AN$109,COLUMN(AO2),ROW(AO2))</f>
        <v>0</v>
      </c>
      <c r="AQ204" cm="1">
        <f t="array" ref="AQ204">INDEX(Capacity!$Z$10:$AN$109,COLUMN(AP2),ROW(AP2))</f>
        <v>0</v>
      </c>
      <c r="AR204" cm="1">
        <f t="array" ref="AR204">INDEX(Capacity!$Z$10:$AN$109,COLUMN(AQ2),ROW(AQ2))</f>
        <v>0</v>
      </c>
      <c r="AS204" cm="1">
        <f t="array" ref="AS204">INDEX(Capacity!$Z$10:$AN$109,COLUMN(AR2),ROW(AR2))</f>
        <v>0</v>
      </c>
      <c r="AT204" cm="1">
        <f t="array" ref="AT204">INDEX(Capacity!$Z$10:$AN$109,COLUMN(AS2),ROW(AS2))</f>
        <v>0</v>
      </c>
      <c r="AU204" cm="1">
        <f t="array" ref="AU204">INDEX(Capacity!$Z$10:$AN$109,COLUMN(AT2),ROW(AT2))</f>
        <v>0</v>
      </c>
      <c r="AV204" cm="1">
        <f t="array" ref="AV204">INDEX(Capacity!$Z$10:$AN$109,COLUMN(AU2),ROW(AU2))</f>
        <v>0</v>
      </c>
      <c r="AW204" cm="1">
        <f t="array" ref="AW204">INDEX(Capacity!$Z$10:$AN$109,COLUMN(AV2),ROW(AV2))</f>
        <v>0</v>
      </c>
      <c r="AX204" cm="1">
        <f t="array" ref="AX204">INDEX(Capacity!$Z$10:$AN$109,COLUMN(AW2),ROW(AW2))</f>
        <v>0</v>
      </c>
      <c r="AY204" cm="1">
        <f t="array" ref="AY204">INDEX(Capacity!$Z$10:$AN$109,COLUMN(AX2),ROW(AX2))</f>
        <v>0</v>
      </c>
      <c r="AZ204" cm="1">
        <f t="array" ref="AZ204">INDEX(Capacity!$Z$10:$AN$109,COLUMN(AY2),ROW(AY2))</f>
        <v>0</v>
      </c>
      <c r="BA204" cm="1">
        <f t="array" ref="BA204">INDEX(Capacity!$Z$10:$AN$109,COLUMN(AZ2),ROW(AZ2))</f>
        <v>0</v>
      </c>
      <c r="BB204" cm="1">
        <f t="array" ref="BB204">INDEX(Capacity!$Z$10:$AN$109,COLUMN(BA2),ROW(BA2))</f>
        <v>0</v>
      </c>
      <c r="BC204" cm="1">
        <f t="array" ref="BC204">INDEX(Capacity!$Z$10:$AN$109,COLUMN(BB2),ROW(BB2))</f>
        <v>0</v>
      </c>
      <c r="BD204" cm="1">
        <f t="array" ref="BD204">INDEX(Capacity!$Z$10:$AN$109,COLUMN(BC2),ROW(BC2))</f>
        <v>0</v>
      </c>
      <c r="BE204" cm="1">
        <f t="array" ref="BE204">INDEX(Capacity!$Z$10:$AN$109,COLUMN(BD2),ROW(BD2))</f>
        <v>0</v>
      </c>
      <c r="BF204" cm="1">
        <f t="array" ref="BF204">INDEX(Capacity!$Z$10:$AN$109,COLUMN(BE2),ROW(BE2))</f>
        <v>0</v>
      </c>
      <c r="BG204" cm="1">
        <f t="array" ref="BG204">INDEX(Capacity!$Z$10:$AN$109,COLUMN(BF2),ROW(BF2))</f>
        <v>0</v>
      </c>
      <c r="BH204" cm="1">
        <f t="array" ref="BH204">INDEX(Capacity!$Z$10:$AN$109,COLUMN(BG2),ROW(BG2))</f>
        <v>0</v>
      </c>
      <c r="BI204" cm="1">
        <f t="array" ref="BI204">INDEX(Capacity!$Z$10:$AN$109,COLUMN(BH2),ROW(BH2))</f>
        <v>0</v>
      </c>
      <c r="BJ204" cm="1">
        <f t="array" ref="BJ204">INDEX(Capacity!$Z$10:$AN$109,COLUMN(BI2),ROW(BI2))</f>
        <v>0</v>
      </c>
      <c r="BK204" cm="1">
        <f t="array" ref="BK204">INDEX(Capacity!$Z$10:$AN$109,COLUMN(BJ2),ROW(BJ2))</f>
        <v>0</v>
      </c>
      <c r="BL204" cm="1">
        <f t="array" ref="BL204">INDEX(Capacity!$Z$10:$AN$109,COLUMN(BK2),ROW(BK2))</f>
        <v>0</v>
      </c>
      <c r="BM204" cm="1">
        <f t="array" ref="BM204">INDEX(Capacity!$Z$10:$AN$109,COLUMN(BL2),ROW(BL2))</f>
        <v>0</v>
      </c>
      <c r="BN204" cm="1">
        <f t="array" ref="BN204">INDEX(Capacity!$Z$10:$AN$109,COLUMN(BM2),ROW(BM2))</f>
        <v>0</v>
      </c>
      <c r="BO204" cm="1">
        <f t="array" ref="BO204">INDEX(Capacity!$Z$10:$AN$109,COLUMN(BN2),ROW(BN2))</f>
        <v>0</v>
      </c>
      <c r="BP204" cm="1">
        <f t="array" ref="BP204">INDEX(Capacity!$Z$10:$AN$109,COLUMN(BO2),ROW(BO2))</f>
        <v>0</v>
      </c>
      <c r="BQ204" cm="1">
        <f t="array" ref="BQ204">INDEX(Capacity!$Z$10:$AN$109,COLUMN(BP2),ROW(BP2))</f>
        <v>0</v>
      </c>
      <c r="BR204" cm="1">
        <f t="array" ref="BR204">INDEX(Capacity!$Z$10:$AN$109,COLUMN(BQ2),ROW(BQ2))</f>
        <v>0</v>
      </c>
      <c r="BS204" cm="1">
        <f t="array" ref="BS204">INDEX(Capacity!$Z$10:$AN$109,COLUMN(BR2),ROW(BR2))</f>
        <v>0</v>
      </c>
      <c r="BT204" cm="1">
        <f t="array" ref="BT204">INDEX(Capacity!$Z$10:$AN$109,COLUMN(BS2),ROW(BS2))</f>
        <v>0</v>
      </c>
      <c r="BU204" cm="1">
        <f t="array" ref="BU204">INDEX(Capacity!$Z$10:$AN$109,COLUMN(BT2),ROW(BT2))</f>
        <v>0</v>
      </c>
      <c r="BV204" cm="1">
        <f t="array" ref="BV204">INDEX(Capacity!$Z$10:$AN$109,COLUMN(BU2),ROW(BU2))</f>
        <v>0</v>
      </c>
      <c r="BW204" cm="1">
        <f t="array" ref="BW204">INDEX(Capacity!$Z$10:$AN$109,COLUMN(BV2),ROW(BV2))</f>
        <v>0</v>
      </c>
      <c r="BX204" cm="1">
        <f t="array" ref="BX204">INDEX(Capacity!$Z$10:$AN$109,COLUMN(BW2),ROW(BW2))</f>
        <v>0</v>
      </c>
      <c r="BY204" cm="1">
        <f t="array" ref="BY204">INDEX(Capacity!$Z$10:$AN$109,COLUMN(BX2),ROW(BX2))</f>
        <v>0</v>
      </c>
      <c r="BZ204" cm="1">
        <f t="array" ref="BZ204">INDEX(Capacity!$Z$10:$AN$109,COLUMN(BY2),ROW(BY2))</f>
        <v>0</v>
      </c>
      <c r="CA204" cm="1">
        <f t="array" ref="CA204">INDEX(Capacity!$Z$10:$AN$109,COLUMN(BZ2),ROW(BZ2))</f>
        <v>0</v>
      </c>
      <c r="CB204" cm="1">
        <f t="array" ref="CB204">INDEX(Capacity!$Z$10:$AN$109,COLUMN(CA2),ROW(CA2))</f>
        <v>0</v>
      </c>
      <c r="CC204" cm="1">
        <f t="array" ref="CC204">INDEX(Capacity!$Z$10:$AN$109,COLUMN(CB2),ROW(CB2))</f>
        <v>0</v>
      </c>
      <c r="CD204" cm="1">
        <f t="array" ref="CD204">INDEX(Capacity!$Z$10:$AN$109,COLUMN(CC2),ROW(CC2))</f>
        <v>0</v>
      </c>
      <c r="CE204" cm="1">
        <f t="array" ref="CE204">INDEX(Capacity!$Z$10:$AN$109,COLUMN(CD2),ROW(CD2))</f>
        <v>0</v>
      </c>
      <c r="CF204" cm="1">
        <f t="array" ref="CF204">INDEX(Capacity!$Z$10:$AN$109,COLUMN(CE2),ROW(CE2))</f>
        <v>0</v>
      </c>
      <c r="CG204" cm="1">
        <f t="array" ref="CG204">INDEX(Capacity!$Z$10:$AN$109,COLUMN(CF2),ROW(CF2))</f>
        <v>0</v>
      </c>
      <c r="CH204" cm="1">
        <f t="array" ref="CH204">INDEX(Capacity!$Z$10:$AN$109,COLUMN(CG2),ROW(CG2))</f>
        <v>0</v>
      </c>
      <c r="CI204" cm="1">
        <f t="array" ref="CI204">INDEX(Capacity!$Z$10:$AN$109,COLUMN(CH2),ROW(CH2))</f>
        <v>0</v>
      </c>
      <c r="CJ204" cm="1">
        <f t="array" ref="CJ204">INDEX(Capacity!$Z$10:$AN$109,COLUMN(CI2),ROW(CI2))</f>
        <v>0</v>
      </c>
      <c r="CK204" cm="1">
        <f t="array" ref="CK204">INDEX(Capacity!$Z$10:$AN$109,COLUMN(CJ2),ROW(CJ2))</f>
        <v>0</v>
      </c>
      <c r="CL204" cm="1">
        <f t="array" ref="CL204">INDEX(Capacity!$Z$10:$AN$109,COLUMN(CK2),ROW(CK2))</f>
        <v>0</v>
      </c>
      <c r="CM204" cm="1">
        <f t="array" ref="CM204">INDEX(Capacity!$Z$10:$AN$109,COLUMN(CL2),ROW(CL2))</f>
        <v>0</v>
      </c>
      <c r="CN204" cm="1">
        <f t="array" ref="CN204">INDEX(Capacity!$Z$10:$AN$109,COLUMN(CM2),ROW(CM2))</f>
        <v>0</v>
      </c>
      <c r="CO204" cm="1">
        <f t="array" ref="CO204">INDEX(Capacity!$Z$10:$AN$109,COLUMN(CN2),ROW(CN2))</f>
        <v>0</v>
      </c>
      <c r="CP204" cm="1">
        <f t="array" ref="CP204">INDEX(Capacity!$Z$10:$AN$109,COLUMN(CO2),ROW(CO2))</f>
        <v>0</v>
      </c>
      <c r="CQ204" cm="1">
        <f t="array" ref="CQ204">INDEX(Capacity!$Z$10:$AN$109,COLUMN(CP2),ROW(CP2))</f>
        <v>0</v>
      </c>
      <c r="CR204" cm="1">
        <f t="array" ref="CR204">INDEX(Capacity!$Z$10:$AN$109,COLUMN(CQ2),ROW(CQ2))</f>
        <v>0</v>
      </c>
      <c r="CS204" cm="1">
        <f t="array" ref="CS204">INDEX(Capacity!$Z$10:$AN$109,COLUMN(CR2),ROW(CR2))</f>
        <v>0</v>
      </c>
      <c r="CT204" cm="1">
        <f t="array" ref="CT204">INDEX(Capacity!$Z$10:$AN$109,COLUMN(CS2),ROW(CS2))</f>
        <v>0</v>
      </c>
      <c r="CU204" cm="1">
        <f t="array" ref="CU204">INDEX(Capacity!$Z$10:$AN$109,COLUMN(CT2),ROW(CT2))</f>
        <v>0</v>
      </c>
      <c r="CV204" cm="1">
        <f t="array" ref="CV204">INDEX(Capacity!$Z$10:$AN$109,COLUMN(CU2),ROW(CU2))</f>
        <v>0</v>
      </c>
      <c r="CW204" cm="1">
        <f t="array" ref="CW204">INDEX(Capacity!$Z$10:$AN$109,COLUMN(CV2),ROW(CV2))</f>
        <v>0</v>
      </c>
    </row>
    <row r="205" spans="1:101" x14ac:dyDescent="0.25">
      <c r="A205" s="2" t="str">
        <f>Setup!A22</f>
        <v>Caseload 3</v>
      </c>
      <c r="B205" cm="1">
        <f t="array" ref="B205">INDEX(Capacity!$Z$10:$AN$109,COLUMN(A3),ROW(A3))</f>
        <v>0</v>
      </c>
      <c r="C205" cm="1">
        <f t="array" ref="C205">INDEX(Capacity!$Z$10:$AN$109,COLUMN(B3),ROW(B3))</f>
        <v>0</v>
      </c>
      <c r="D205" cm="1">
        <f t="array" ref="D205">INDEX(Capacity!$Z$10:$AN$109,COLUMN(C3),ROW(C3))</f>
        <v>0</v>
      </c>
      <c r="E205" cm="1">
        <f t="array" ref="E205">INDEX(Capacity!$Z$10:$AN$109,COLUMN(D3),ROW(D3))</f>
        <v>0</v>
      </c>
      <c r="F205" cm="1">
        <f t="array" ref="F205">INDEX(Capacity!$Z$10:$AN$109,COLUMN(E3),ROW(E3))</f>
        <v>0</v>
      </c>
      <c r="G205" cm="1">
        <f t="array" ref="G205">INDEX(Capacity!$Z$10:$AN$109,COLUMN(F3),ROW(F3))</f>
        <v>0</v>
      </c>
      <c r="H205" cm="1">
        <f t="array" ref="H205">INDEX(Capacity!$Z$10:$AN$109,COLUMN(G3),ROW(G3))</f>
        <v>0</v>
      </c>
      <c r="I205" cm="1">
        <f t="array" ref="I205">INDEX(Capacity!$Z$10:$AN$109,COLUMN(H3),ROW(H3))</f>
        <v>0</v>
      </c>
      <c r="J205" cm="1">
        <f t="array" ref="J205">INDEX(Capacity!$Z$10:$AN$109,COLUMN(I3),ROW(I3))</f>
        <v>0</v>
      </c>
      <c r="K205" cm="1">
        <f t="array" ref="K205">INDEX(Capacity!$Z$10:$AN$109,COLUMN(J3),ROW(J3))</f>
        <v>0</v>
      </c>
      <c r="L205" cm="1">
        <f t="array" ref="L205">INDEX(Capacity!$Z$10:$AN$109,COLUMN(K3),ROW(K3))</f>
        <v>0</v>
      </c>
      <c r="M205" cm="1">
        <f t="array" ref="M205">INDEX(Capacity!$Z$10:$AN$109,COLUMN(L3),ROW(L3))</f>
        <v>0</v>
      </c>
      <c r="N205" cm="1">
        <f t="array" ref="N205">INDEX(Capacity!$Z$10:$AN$109,COLUMN(M3),ROW(M3))</f>
        <v>0</v>
      </c>
      <c r="O205" cm="1">
        <f t="array" ref="O205">INDEX(Capacity!$Z$10:$AN$109,COLUMN(N3),ROW(N3))</f>
        <v>0</v>
      </c>
      <c r="P205" cm="1">
        <f t="array" ref="P205">INDEX(Capacity!$Z$10:$AN$109,COLUMN(O3),ROW(O3))</f>
        <v>0</v>
      </c>
      <c r="Q205" cm="1">
        <f t="array" ref="Q205">INDEX(Capacity!$Z$10:$AN$109,COLUMN(P3),ROW(P3))</f>
        <v>0</v>
      </c>
      <c r="R205" cm="1">
        <f t="array" ref="R205">INDEX(Capacity!$Z$10:$AN$109,COLUMN(Q3),ROW(Q3))</f>
        <v>0</v>
      </c>
      <c r="S205" cm="1">
        <f t="array" ref="S205">INDEX(Capacity!$Z$10:$AN$109,COLUMN(R3),ROW(R3))</f>
        <v>0</v>
      </c>
      <c r="T205" cm="1">
        <f t="array" ref="T205">INDEX(Capacity!$Z$10:$AN$109,COLUMN(S3),ROW(S3))</f>
        <v>0</v>
      </c>
      <c r="U205" cm="1">
        <f t="array" ref="U205">INDEX(Capacity!$Z$10:$AN$109,COLUMN(T3),ROW(T3))</f>
        <v>0</v>
      </c>
      <c r="V205" cm="1">
        <f t="array" ref="V205">INDEX(Capacity!$Z$10:$AN$109,COLUMN(U3),ROW(U3))</f>
        <v>0</v>
      </c>
      <c r="W205" cm="1">
        <f t="array" ref="W205">INDEX(Capacity!$Z$10:$AN$109,COLUMN(V3),ROW(V3))</f>
        <v>0</v>
      </c>
      <c r="X205" cm="1">
        <f t="array" ref="X205">INDEX(Capacity!$Z$10:$AN$109,COLUMN(W3),ROW(W3))</f>
        <v>0</v>
      </c>
      <c r="Y205" cm="1">
        <f t="array" ref="Y205">INDEX(Capacity!$Z$10:$AN$109,COLUMN(X3),ROW(X3))</f>
        <v>0</v>
      </c>
      <c r="Z205" cm="1">
        <f t="array" ref="Z205">INDEX(Capacity!$Z$10:$AN$109,COLUMN(Y3),ROW(Y3))</f>
        <v>0</v>
      </c>
      <c r="AA205" cm="1">
        <f t="array" ref="AA205">INDEX(Capacity!$Z$10:$AN$109,COLUMN(Z3),ROW(Z3))</f>
        <v>0</v>
      </c>
      <c r="AB205" cm="1">
        <f t="array" ref="AB205">INDEX(Capacity!$Z$10:$AN$109,COLUMN(AA3),ROW(AA3))</f>
        <v>0</v>
      </c>
      <c r="AC205" cm="1">
        <f t="array" ref="AC205">INDEX(Capacity!$Z$10:$AN$109,COLUMN(AB3),ROW(AB3))</f>
        <v>0</v>
      </c>
      <c r="AD205" cm="1">
        <f t="array" ref="AD205">INDEX(Capacity!$Z$10:$AN$109,COLUMN(AC3),ROW(AC3))</f>
        <v>0</v>
      </c>
      <c r="AE205" cm="1">
        <f t="array" ref="AE205">INDEX(Capacity!$Z$10:$AN$109,COLUMN(AD3),ROW(AD3))</f>
        <v>0</v>
      </c>
      <c r="AF205" cm="1">
        <f t="array" ref="AF205">INDEX(Capacity!$Z$10:$AN$109,COLUMN(AE3),ROW(AE3))</f>
        <v>0</v>
      </c>
      <c r="AG205" cm="1">
        <f t="array" ref="AG205">INDEX(Capacity!$Z$10:$AN$109,COLUMN(AF3),ROW(AF3))</f>
        <v>0</v>
      </c>
      <c r="AH205" cm="1">
        <f t="array" ref="AH205">INDEX(Capacity!$Z$10:$AN$109,COLUMN(AG3),ROW(AG3))</f>
        <v>0</v>
      </c>
      <c r="AI205" cm="1">
        <f t="array" ref="AI205">INDEX(Capacity!$Z$10:$AN$109,COLUMN(AH3),ROW(AH3))</f>
        <v>0</v>
      </c>
      <c r="AJ205" cm="1">
        <f t="array" ref="AJ205">INDEX(Capacity!$Z$10:$AN$109,COLUMN(AI3),ROW(AI3))</f>
        <v>0</v>
      </c>
      <c r="AK205" cm="1">
        <f t="array" ref="AK205">INDEX(Capacity!$Z$10:$AN$109,COLUMN(AJ3),ROW(AJ3))</f>
        <v>0</v>
      </c>
      <c r="AL205" cm="1">
        <f t="array" ref="AL205">INDEX(Capacity!$Z$10:$AN$109,COLUMN(AK3),ROW(AK3))</f>
        <v>0</v>
      </c>
      <c r="AM205" cm="1">
        <f t="array" ref="AM205">INDEX(Capacity!$Z$10:$AN$109,COLUMN(AL3),ROW(AL3))</f>
        <v>0</v>
      </c>
      <c r="AN205" cm="1">
        <f t="array" ref="AN205">INDEX(Capacity!$Z$10:$AN$109,COLUMN(AM3),ROW(AM3))</f>
        <v>0</v>
      </c>
      <c r="AO205" cm="1">
        <f t="array" ref="AO205">INDEX(Capacity!$Z$10:$AN$109,COLUMN(AN3),ROW(AN3))</f>
        <v>0</v>
      </c>
      <c r="AP205" cm="1">
        <f t="array" ref="AP205">INDEX(Capacity!$Z$10:$AN$109,COLUMN(AO3),ROW(AO3))</f>
        <v>0</v>
      </c>
      <c r="AQ205" cm="1">
        <f t="array" ref="AQ205">INDEX(Capacity!$Z$10:$AN$109,COLUMN(AP3),ROW(AP3))</f>
        <v>0</v>
      </c>
      <c r="AR205" cm="1">
        <f t="array" ref="AR205">INDEX(Capacity!$Z$10:$AN$109,COLUMN(AQ3),ROW(AQ3))</f>
        <v>0</v>
      </c>
      <c r="AS205" cm="1">
        <f t="array" ref="AS205">INDEX(Capacity!$Z$10:$AN$109,COLUMN(AR3),ROW(AR3))</f>
        <v>0</v>
      </c>
      <c r="AT205" cm="1">
        <f t="array" ref="AT205">INDEX(Capacity!$Z$10:$AN$109,COLUMN(AS3),ROW(AS3))</f>
        <v>0</v>
      </c>
      <c r="AU205" cm="1">
        <f t="array" ref="AU205">INDEX(Capacity!$Z$10:$AN$109,COLUMN(AT3),ROW(AT3))</f>
        <v>0</v>
      </c>
      <c r="AV205" cm="1">
        <f t="array" ref="AV205">INDEX(Capacity!$Z$10:$AN$109,COLUMN(AU3),ROW(AU3))</f>
        <v>0</v>
      </c>
      <c r="AW205" cm="1">
        <f t="array" ref="AW205">INDEX(Capacity!$Z$10:$AN$109,COLUMN(AV3),ROW(AV3))</f>
        <v>0</v>
      </c>
      <c r="AX205" cm="1">
        <f t="array" ref="AX205">INDEX(Capacity!$Z$10:$AN$109,COLUMN(AW3),ROW(AW3))</f>
        <v>0</v>
      </c>
      <c r="AY205" cm="1">
        <f t="array" ref="AY205">INDEX(Capacity!$Z$10:$AN$109,COLUMN(AX3),ROW(AX3))</f>
        <v>0</v>
      </c>
      <c r="AZ205" cm="1">
        <f t="array" ref="AZ205">INDEX(Capacity!$Z$10:$AN$109,COLUMN(AY3),ROW(AY3))</f>
        <v>0</v>
      </c>
      <c r="BA205" cm="1">
        <f t="array" ref="BA205">INDEX(Capacity!$Z$10:$AN$109,COLUMN(AZ3),ROW(AZ3))</f>
        <v>0</v>
      </c>
      <c r="BB205" cm="1">
        <f t="array" ref="BB205">INDEX(Capacity!$Z$10:$AN$109,COLUMN(BA3),ROW(BA3))</f>
        <v>0</v>
      </c>
      <c r="BC205" cm="1">
        <f t="array" ref="BC205">INDEX(Capacity!$Z$10:$AN$109,COLUMN(BB3),ROW(BB3))</f>
        <v>0</v>
      </c>
      <c r="BD205" cm="1">
        <f t="array" ref="BD205">INDEX(Capacity!$Z$10:$AN$109,COLUMN(BC3),ROW(BC3))</f>
        <v>0</v>
      </c>
      <c r="BE205" cm="1">
        <f t="array" ref="BE205">INDEX(Capacity!$Z$10:$AN$109,COLUMN(BD3),ROW(BD3))</f>
        <v>0</v>
      </c>
      <c r="BF205" cm="1">
        <f t="array" ref="BF205">INDEX(Capacity!$Z$10:$AN$109,COLUMN(BE3),ROW(BE3))</f>
        <v>0</v>
      </c>
      <c r="BG205" cm="1">
        <f t="array" ref="BG205">INDEX(Capacity!$Z$10:$AN$109,COLUMN(BF3),ROW(BF3))</f>
        <v>0</v>
      </c>
      <c r="BH205" cm="1">
        <f t="array" ref="BH205">INDEX(Capacity!$Z$10:$AN$109,COLUMN(BG3),ROW(BG3))</f>
        <v>0</v>
      </c>
      <c r="BI205" cm="1">
        <f t="array" ref="BI205">INDEX(Capacity!$Z$10:$AN$109,COLUMN(BH3),ROW(BH3))</f>
        <v>0</v>
      </c>
      <c r="BJ205" cm="1">
        <f t="array" ref="BJ205">INDEX(Capacity!$Z$10:$AN$109,COLUMN(BI3),ROW(BI3))</f>
        <v>0</v>
      </c>
      <c r="BK205" cm="1">
        <f t="array" ref="BK205">INDEX(Capacity!$Z$10:$AN$109,COLUMN(BJ3),ROW(BJ3))</f>
        <v>0</v>
      </c>
      <c r="BL205" cm="1">
        <f t="array" ref="BL205">INDEX(Capacity!$Z$10:$AN$109,COLUMN(BK3),ROW(BK3))</f>
        <v>0</v>
      </c>
      <c r="BM205" cm="1">
        <f t="array" ref="BM205">INDEX(Capacity!$Z$10:$AN$109,COLUMN(BL3),ROW(BL3))</f>
        <v>0</v>
      </c>
      <c r="BN205" cm="1">
        <f t="array" ref="BN205">INDEX(Capacity!$Z$10:$AN$109,COLUMN(BM3),ROW(BM3))</f>
        <v>0</v>
      </c>
      <c r="BO205" cm="1">
        <f t="array" ref="BO205">INDEX(Capacity!$Z$10:$AN$109,COLUMN(BN3),ROW(BN3))</f>
        <v>0</v>
      </c>
      <c r="BP205" cm="1">
        <f t="array" ref="BP205">INDEX(Capacity!$Z$10:$AN$109,COLUMN(BO3),ROW(BO3))</f>
        <v>0</v>
      </c>
      <c r="BQ205" cm="1">
        <f t="array" ref="BQ205">INDEX(Capacity!$Z$10:$AN$109,COLUMN(BP3),ROW(BP3))</f>
        <v>0</v>
      </c>
      <c r="BR205" cm="1">
        <f t="array" ref="BR205">INDEX(Capacity!$Z$10:$AN$109,COLUMN(BQ3),ROW(BQ3))</f>
        <v>0</v>
      </c>
      <c r="BS205" cm="1">
        <f t="array" ref="BS205">INDEX(Capacity!$Z$10:$AN$109,COLUMN(BR3),ROW(BR3))</f>
        <v>0</v>
      </c>
      <c r="BT205" cm="1">
        <f t="array" ref="BT205">INDEX(Capacity!$Z$10:$AN$109,COLUMN(BS3),ROW(BS3))</f>
        <v>0</v>
      </c>
      <c r="BU205" cm="1">
        <f t="array" ref="BU205">INDEX(Capacity!$Z$10:$AN$109,COLUMN(BT3),ROW(BT3))</f>
        <v>0</v>
      </c>
      <c r="BV205" cm="1">
        <f t="array" ref="BV205">INDEX(Capacity!$Z$10:$AN$109,COLUMN(BU3),ROW(BU3))</f>
        <v>0</v>
      </c>
      <c r="BW205" cm="1">
        <f t="array" ref="BW205">INDEX(Capacity!$Z$10:$AN$109,COLUMN(BV3),ROW(BV3))</f>
        <v>0</v>
      </c>
      <c r="BX205" cm="1">
        <f t="array" ref="BX205">INDEX(Capacity!$Z$10:$AN$109,COLUMN(BW3),ROW(BW3))</f>
        <v>0</v>
      </c>
      <c r="BY205" cm="1">
        <f t="array" ref="BY205">INDEX(Capacity!$Z$10:$AN$109,COLUMN(BX3),ROW(BX3))</f>
        <v>0</v>
      </c>
      <c r="BZ205" cm="1">
        <f t="array" ref="BZ205">INDEX(Capacity!$Z$10:$AN$109,COLUMN(BY3),ROW(BY3))</f>
        <v>0</v>
      </c>
      <c r="CA205" cm="1">
        <f t="array" ref="CA205">INDEX(Capacity!$Z$10:$AN$109,COLUMN(BZ3),ROW(BZ3))</f>
        <v>0</v>
      </c>
      <c r="CB205" cm="1">
        <f t="array" ref="CB205">INDEX(Capacity!$Z$10:$AN$109,COLUMN(CA3),ROW(CA3))</f>
        <v>0</v>
      </c>
      <c r="CC205" cm="1">
        <f t="array" ref="CC205">INDEX(Capacity!$Z$10:$AN$109,COLUMN(CB3),ROW(CB3))</f>
        <v>0</v>
      </c>
      <c r="CD205" cm="1">
        <f t="array" ref="CD205">INDEX(Capacity!$Z$10:$AN$109,COLUMN(CC3),ROW(CC3))</f>
        <v>0</v>
      </c>
      <c r="CE205" cm="1">
        <f t="array" ref="CE205">INDEX(Capacity!$Z$10:$AN$109,COLUMN(CD3),ROW(CD3))</f>
        <v>0</v>
      </c>
      <c r="CF205" cm="1">
        <f t="array" ref="CF205">INDEX(Capacity!$Z$10:$AN$109,COLUMN(CE3),ROW(CE3))</f>
        <v>0</v>
      </c>
      <c r="CG205" cm="1">
        <f t="array" ref="CG205">INDEX(Capacity!$Z$10:$AN$109,COLUMN(CF3),ROW(CF3))</f>
        <v>0</v>
      </c>
      <c r="CH205" cm="1">
        <f t="array" ref="CH205">INDEX(Capacity!$Z$10:$AN$109,COLUMN(CG3),ROW(CG3))</f>
        <v>0</v>
      </c>
      <c r="CI205" cm="1">
        <f t="array" ref="CI205">INDEX(Capacity!$Z$10:$AN$109,COLUMN(CH3),ROW(CH3))</f>
        <v>0</v>
      </c>
      <c r="CJ205" cm="1">
        <f t="array" ref="CJ205">INDEX(Capacity!$Z$10:$AN$109,COLUMN(CI3),ROW(CI3))</f>
        <v>0</v>
      </c>
      <c r="CK205" cm="1">
        <f t="array" ref="CK205">INDEX(Capacity!$Z$10:$AN$109,COLUMN(CJ3),ROW(CJ3))</f>
        <v>0</v>
      </c>
      <c r="CL205" cm="1">
        <f t="array" ref="CL205">INDEX(Capacity!$Z$10:$AN$109,COLUMN(CK3),ROW(CK3))</f>
        <v>0</v>
      </c>
      <c r="CM205" cm="1">
        <f t="array" ref="CM205">INDEX(Capacity!$Z$10:$AN$109,COLUMN(CL3),ROW(CL3))</f>
        <v>0</v>
      </c>
      <c r="CN205" cm="1">
        <f t="array" ref="CN205">INDEX(Capacity!$Z$10:$AN$109,COLUMN(CM3),ROW(CM3))</f>
        <v>0</v>
      </c>
      <c r="CO205" cm="1">
        <f t="array" ref="CO205">INDEX(Capacity!$Z$10:$AN$109,COLUMN(CN3),ROW(CN3))</f>
        <v>0</v>
      </c>
      <c r="CP205" cm="1">
        <f t="array" ref="CP205">INDEX(Capacity!$Z$10:$AN$109,COLUMN(CO3),ROW(CO3))</f>
        <v>0</v>
      </c>
      <c r="CQ205" cm="1">
        <f t="array" ref="CQ205">INDEX(Capacity!$Z$10:$AN$109,COLUMN(CP3),ROW(CP3))</f>
        <v>0</v>
      </c>
      <c r="CR205" cm="1">
        <f t="array" ref="CR205">INDEX(Capacity!$Z$10:$AN$109,COLUMN(CQ3),ROW(CQ3))</f>
        <v>0</v>
      </c>
      <c r="CS205" cm="1">
        <f t="array" ref="CS205">INDEX(Capacity!$Z$10:$AN$109,COLUMN(CR3),ROW(CR3))</f>
        <v>0</v>
      </c>
      <c r="CT205" cm="1">
        <f t="array" ref="CT205">INDEX(Capacity!$Z$10:$AN$109,COLUMN(CS3),ROW(CS3))</f>
        <v>0</v>
      </c>
      <c r="CU205" cm="1">
        <f t="array" ref="CU205">INDEX(Capacity!$Z$10:$AN$109,COLUMN(CT3),ROW(CT3))</f>
        <v>0</v>
      </c>
      <c r="CV205" cm="1">
        <f t="array" ref="CV205">INDEX(Capacity!$Z$10:$AN$109,COLUMN(CU3),ROW(CU3))</f>
        <v>0</v>
      </c>
      <c r="CW205" cm="1">
        <f t="array" ref="CW205">INDEX(Capacity!$Z$10:$AN$109,COLUMN(CV3),ROW(CV3))</f>
        <v>0</v>
      </c>
    </row>
    <row r="206" spans="1:101" x14ac:dyDescent="0.25">
      <c r="A206" s="2" t="str">
        <f>Setup!A23</f>
        <v>Caseload 4</v>
      </c>
      <c r="B206" cm="1">
        <f t="array" ref="B206">INDEX(Capacity!$Z$10:$AN$109,COLUMN(A4),ROW(A4))</f>
        <v>0</v>
      </c>
      <c r="C206" cm="1">
        <f t="array" ref="C206">INDEX(Capacity!$Z$10:$AN$109,COLUMN(B4),ROW(B4))</f>
        <v>0</v>
      </c>
      <c r="D206" cm="1">
        <f t="array" ref="D206">INDEX(Capacity!$Z$10:$AN$109,COLUMN(C4),ROW(C4))</f>
        <v>0</v>
      </c>
      <c r="E206" cm="1">
        <f t="array" ref="E206">INDEX(Capacity!$Z$10:$AN$109,COLUMN(D4),ROW(D4))</f>
        <v>0</v>
      </c>
      <c r="F206" cm="1">
        <f t="array" ref="F206">INDEX(Capacity!$Z$10:$AN$109,COLUMN(E4),ROW(E4))</f>
        <v>0</v>
      </c>
      <c r="G206" cm="1">
        <f t="array" ref="G206">INDEX(Capacity!$Z$10:$AN$109,COLUMN(F4),ROW(F4))</f>
        <v>0</v>
      </c>
      <c r="H206" cm="1">
        <f t="array" ref="H206">INDEX(Capacity!$Z$10:$AN$109,COLUMN(G4),ROW(G4))</f>
        <v>0</v>
      </c>
      <c r="I206" cm="1">
        <f t="array" ref="I206">INDEX(Capacity!$Z$10:$AN$109,COLUMN(H4),ROW(H4))</f>
        <v>0</v>
      </c>
      <c r="J206" cm="1">
        <f t="array" ref="J206">INDEX(Capacity!$Z$10:$AN$109,COLUMN(I4),ROW(I4))</f>
        <v>0</v>
      </c>
      <c r="K206" cm="1">
        <f t="array" ref="K206">INDEX(Capacity!$Z$10:$AN$109,COLUMN(J4),ROW(J4))</f>
        <v>0</v>
      </c>
      <c r="L206" cm="1">
        <f t="array" ref="L206">INDEX(Capacity!$Z$10:$AN$109,COLUMN(K4),ROW(K4))</f>
        <v>0</v>
      </c>
      <c r="M206" cm="1">
        <f t="array" ref="M206">INDEX(Capacity!$Z$10:$AN$109,COLUMN(L4),ROW(L4))</f>
        <v>0</v>
      </c>
      <c r="N206" cm="1">
        <f t="array" ref="N206">INDEX(Capacity!$Z$10:$AN$109,COLUMN(M4),ROW(M4))</f>
        <v>0</v>
      </c>
      <c r="O206" cm="1">
        <f t="array" ref="O206">INDEX(Capacity!$Z$10:$AN$109,COLUMN(N4),ROW(N4))</f>
        <v>0</v>
      </c>
      <c r="P206" cm="1">
        <f t="array" ref="P206">INDEX(Capacity!$Z$10:$AN$109,COLUMN(O4),ROW(O4))</f>
        <v>0</v>
      </c>
      <c r="Q206" cm="1">
        <f t="array" ref="Q206">INDEX(Capacity!$Z$10:$AN$109,COLUMN(P4),ROW(P4))</f>
        <v>0</v>
      </c>
      <c r="R206" cm="1">
        <f t="array" ref="R206">INDEX(Capacity!$Z$10:$AN$109,COLUMN(Q4),ROW(Q4))</f>
        <v>0</v>
      </c>
      <c r="S206" cm="1">
        <f t="array" ref="S206">INDEX(Capacity!$Z$10:$AN$109,COLUMN(R4),ROW(R4))</f>
        <v>0</v>
      </c>
      <c r="T206" cm="1">
        <f t="array" ref="T206">INDEX(Capacity!$Z$10:$AN$109,COLUMN(S4),ROW(S4))</f>
        <v>0</v>
      </c>
      <c r="U206" cm="1">
        <f t="array" ref="U206">INDEX(Capacity!$Z$10:$AN$109,COLUMN(T4),ROW(T4))</f>
        <v>0</v>
      </c>
      <c r="V206" cm="1">
        <f t="array" ref="V206">INDEX(Capacity!$Z$10:$AN$109,COLUMN(U4),ROW(U4))</f>
        <v>0</v>
      </c>
      <c r="W206" cm="1">
        <f t="array" ref="W206">INDEX(Capacity!$Z$10:$AN$109,COLUMN(V4),ROW(V4))</f>
        <v>0</v>
      </c>
      <c r="X206" cm="1">
        <f t="array" ref="X206">INDEX(Capacity!$Z$10:$AN$109,COLUMN(W4),ROW(W4))</f>
        <v>0</v>
      </c>
      <c r="Y206" cm="1">
        <f t="array" ref="Y206">INDEX(Capacity!$Z$10:$AN$109,COLUMN(X4),ROW(X4))</f>
        <v>0</v>
      </c>
      <c r="Z206" cm="1">
        <f t="array" ref="Z206">INDEX(Capacity!$Z$10:$AN$109,COLUMN(Y4),ROW(Y4))</f>
        <v>0</v>
      </c>
      <c r="AA206" cm="1">
        <f t="array" ref="AA206">INDEX(Capacity!$Z$10:$AN$109,COLUMN(Z4),ROW(Z4))</f>
        <v>0</v>
      </c>
      <c r="AB206" cm="1">
        <f t="array" ref="AB206">INDEX(Capacity!$Z$10:$AN$109,COLUMN(AA4),ROW(AA4))</f>
        <v>0</v>
      </c>
      <c r="AC206" cm="1">
        <f t="array" ref="AC206">INDEX(Capacity!$Z$10:$AN$109,COLUMN(AB4),ROW(AB4))</f>
        <v>0</v>
      </c>
      <c r="AD206" cm="1">
        <f t="array" ref="AD206">INDEX(Capacity!$Z$10:$AN$109,COLUMN(AC4),ROW(AC4))</f>
        <v>0</v>
      </c>
      <c r="AE206" cm="1">
        <f t="array" ref="AE206">INDEX(Capacity!$Z$10:$AN$109,COLUMN(AD4),ROW(AD4))</f>
        <v>0</v>
      </c>
      <c r="AF206" cm="1">
        <f t="array" ref="AF206">INDEX(Capacity!$Z$10:$AN$109,COLUMN(AE4),ROW(AE4))</f>
        <v>0</v>
      </c>
      <c r="AG206" cm="1">
        <f t="array" ref="AG206">INDEX(Capacity!$Z$10:$AN$109,COLUMN(AF4),ROW(AF4))</f>
        <v>0</v>
      </c>
      <c r="AH206" cm="1">
        <f t="array" ref="AH206">INDEX(Capacity!$Z$10:$AN$109,COLUMN(AG4),ROW(AG4))</f>
        <v>0</v>
      </c>
      <c r="AI206" cm="1">
        <f t="array" ref="AI206">INDEX(Capacity!$Z$10:$AN$109,COLUMN(AH4),ROW(AH4))</f>
        <v>0</v>
      </c>
      <c r="AJ206" cm="1">
        <f t="array" ref="AJ206">INDEX(Capacity!$Z$10:$AN$109,COLUMN(AI4),ROW(AI4))</f>
        <v>0</v>
      </c>
      <c r="AK206" cm="1">
        <f t="array" ref="AK206">INDEX(Capacity!$Z$10:$AN$109,COLUMN(AJ4),ROW(AJ4))</f>
        <v>0</v>
      </c>
      <c r="AL206" cm="1">
        <f t="array" ref="AL206">INDEX(Capacity!$Z$10:$AN$109,COLUMN(AK4),ROW(AK4))</f>
        <v>0</v>
      </c>
      <c r="AM206" cm="1">
        <f t="array" ref="AM206">INDEX(Capacity!$Z$10:$AN$109,COLUMN(AL4),ROW(AL4))</f>
        <v>0</v>
      </c>
      <c r="AN206" cm="1">
        <f t="array" ref="AN206">INDEX(Capacity!$Z$10:$AN$109,COLUMN(AM4),ROW(AM4))</f>
        <v>0</v>
      </c>
      <c r="AO206" cm="1">
        <f t="array" ref="AO206">INDEX(Capacity!$Z$10:$AN$109,COLUMN(AN4),ROW(AN4))</f>
        <v>0</v>
      </c>
      <c r="AP206" cm="1">
        <f t="array" ref="AP206">INDEX(Capacity!$Z$10:$AN$109,COLUMN(AO4),ROW(AO4))</f>
        <v>0</v>
      </c>
      <c r="AQ206" cm="1">
        <f t="array" ref="AQ206">INDEX(Capacity!$Z$10:$AN$109,COLUMN(AP4),ROW(AP4))</f>
        <v>0</v>
      </c>
      <c r="AR206" cm="1">
        <f t="array" ref="AR206">INDEX(Capacity!$Z$10:$AN$109,COLUMN(AQ4),ROW(AQ4))</f>
        <v>0</v>
      </c>
      <c r="AS206" cm="1">
        <f t="array" ref="AS206">INDEX(Capacity!$Z$10:$AN$109,COLUMN(AR4),ROW(AR4))</f>
        <v>0</v>
      </c>
      <c r="AT206" cm="1">
        <f t="array" ref="AT206">INDEX(Capacity!$Z$10:$AN$109,COLUMN(AS4),ROW(AS4))</f>
        <v>0</v>
      </c>
      <c r="AU206" cm="1">
        <f t="array" ref="AU206">INDEX(Capacity!$Z$10:$AN$109,COLUMN(AT4),ROW(AT4))</f>
        <v>0</v>
      </c>
      <c r="AV206" cm="1">
        <f t="array" ref="AV206">INDEX(Capacity!$Z$10:$AN$109,COLUMN(AU4),ROW(AU4))</f>
        <v>0</v>
      </c>
      <c r="AW206" cm="1">
        <f t="array" ref="AW206">INDEX(Capacity!$Z$10:$AN$109,COLUMN(AV4),ROW(AV4))</f>
        <v>0</v>
      </c>
      <c r="AX206" cm="1">
        <f t="array" ref="AX206">INDEX(Capacity!$Z$10:$AN$109,COLUMN(AW4),ROW(AW4))</f>
        <v>0</v>
      </c>
      <c r="AY206" cm="1">
        <f t="array" ref="AY206">INDEX(Capacity!$Z$10:$AN$109,COLUMN(AX4),ROW(AX4))</f>
        <v>0</v>
      </c>
      <c r="AZ206" cm="1">
        <f t="array" ref="AZ206">INDEX(Capacity!$Z$10:$AN$109,COLUMN(AY4),ROW(AY4))</f>
        <v>0</v>
      </c>
      <c r="BA206" cm="1">
        <f t="array" ref="BA206">INDEX(Capacity!$Z$10:$AN$109,COLUMN(AZ4),ROW(AZ4))</f>
        <v>0</v>
      </c>
      <c r="BB206" cm="1">
        <f t="array" ref="BB206">INDEX(Capacity!$Z$10:$AN$109,COLUMN(BA4),ROW(BA4))</f>
        <v>0</v>
      </c>
      <c r="BC206" cm="1">
        <f t="array" ref="BC206">INDEX(Capacity!$Z$10:$AN$109,COLUMN(BB4),ROW(BB4))</f>
        <v>0</v>
      </c>
      <c r="BD206" cm="1">
        <f t="array" ref="BD206">INDEX(Capacity!$Z$10:$AN$109,COLUMN(BC4),ROW(BC4))</f>
        <v>0</v>
      </c>
      <c r="BE206" cm="1">
        <f t="array" ref="BE206">INDEX(Capacity!$Z$10:$AN$109,COLUMN(BD4),ROW(BD4))</f>
        <v>0</v>
      </c>
      <c r="BF206" cm="1">
        <f t="array" ref="BF206">INDEX(Capacity!$Z$10:$AN$109,COLUMN(BE4),ROW(BE4))</f>
        <v>0</v>
      </c>
      <c r="BG206" cm="1">
        <f t="array" ref="BG206">INDEX(Capacity!$Z$10:$AN$109,COLUMN(BF4),ROW(BF4))</f>
        <v>0</v>
      </c>
      <c r="BH206" cm="1">
        <f t="array" ref="BH206">INDEX(Capacity!$Z$10:$AN$109,COLUMN(BG4),ROW(BG4))</f>
        <v>0</v>
      </c>
      <c r="BI206" cm="1">
        <f t="array" ref="BI206">INDEX(Capacity!$Z$10:$AN$109,COLUMN(BH4),ROW(BH4))</f>
        <v>0</v>
      </c>
      <c r="BJ206" cm="1">
        <f t="array" ref="BJ206">INDEX(Capacity!$Z$10:$AN$109,COLUMN(BI4),ROW(BI4))</f>
        <v>0</v>
      </c>
      <c r="BK206" cm="1">
        <f t="array" ref="BK206">INDEX(Capacity!$Z$10:$AN$109,COLUMN(BJ4),ROW(BJ4))</f>
        <v>0</v>
      </c>
      <c r="BL206" cm="1">
        <f t="array" ref="BL206">INDEX(Capacity!$Z$10:$AN$109,COLUMN(BK4),ROW(BK4))</f>
        <v>0</v>
      </c>
      <c r="BM206" cm="1">
        <f t="array" ref="BM206">INDEX(Capacity!$Z$10:$AN$109,COLUMN(BL4),ROW(BL4))</f>
        <v>0</v>
      </c>
      <c r="BN206" cm="1">
        <f t="array" ref="BN206">INDEX(Capacity!$Z$10:$AN$109,COLUMN(BM4),ROW(BM4))</f>
        <v>0</v>
      </c>
      <c r="BO206" cm="1">
        <f t="array" ref="BO206">INDEX(Capacity!$Z$10:$AN$109,COLUMN(BN4),ROW(BN4))</f>
        <v>0</v>
      </c>
      <c r="BP206" cm="1">
        <f t="array" ref="BP206">INDEX(Capacity!$Z$10:$AN$109,COLUMN(BO4),ROW(BO4))</f>
        <v>0</v>
      </c>
      <c r="BQ206" cm="1">
        <f t="array" ref="BQ206">INDEX(Capacity!$Z$10:$AN$109,COLUMN(BP4),ROW(BP4))</f>
        <v>0</v>
      </c>
      <c r="BR206" cm="1">
        <f t="array" ref="BR206">INDEX(Capacity!$Z$10:$AN$109,COLUMN(BQ4),ROW(BQ4))</f>
        <v>0</v>
      </c>
      <c r="BS206" cm="1">
        <f t="array" ref="BS206">INDEX(Capacity!$Z$10:$AN$109,COLUMN(BR4),ROW(BR4))</f>
        <v>0</v>
      </c>
      <c r="BT206" cm="1">
        <f t="array" ref="BT206">INDEX(Capacity!$Z$10:$AN$109,COLUMN(BS4),ROW(BS4))</f>
        <v>0</v>
      </c>
      <c r="BU206" cm="1">
        <f t="array" ref="BU206">INDEX(Capacity!$Z$10:$AN$109,COLUMN(BT4),ROW(BT4))</f>
        <v>0</v>
      </c>
      <c r="BV206" cm="1">
        <f t="array" ref="BV206">INDEX(Capacity!$Z$10:$AN$109,COLUMN(BU4),ROW(BU4))</f>
        <v>0</v>
      </c>
      <c r="BW206" cm="1">
        <f t="array" ref="BW206">INDEX(Capacity!$Z$10:$AN$109,COLUMN(BV4),ROW(BV4))</f>
        <v>0</v>
      </c>
      <c r="BX206" cm="1">
        <f t="array" ref="BX206">INDEX(Capacity!$Z$10:$AN$109,COLUMN(BW4),ROW(BW4))</f>
        <v>0</v>
      </c>
      <c r="BY206" cm="1">
        <f t="array" ref="BY206">INDEX(Capacity!$Z$10:$AN$109,COLUMN(BX4),ROW(BX4))</f>
        <v>0</v>
      </c>
      <c r="BZ206" cm="1">
        <f t="array" ref="BZ206">INDEX(Capacity!$Z$10:$AN$109,COLUMN(BY4),ROW(BY4))</f>
        <v>0</v>
      </c>
      <c r="CA206" cm="1">
        <f t="array" ref="CA206">INDEX(Capacity!$Z$10:$AN$109,COLUMN(BZ4),ROW(BZ4))</f>
        <v>0</v>
      </c>
      <c r="CB206" cm="1">
        <f t="array" ref="CB206">INDEX(Capacity!$Z$10:$AN$109,COLUMN(CA4),ROW(CA4))</f>
        <v>0</v>
      </c>
      <c r="CC206" cm="1">
        <f t="array" ref="CC206">INDEX(Capacity!$Z$10:$AN$109,COLUMN(CB4),ROW(CB4))</f>
        <v>0</v>
      </c>
      <c r="CD206" cm="1">
        <f t="array" ref="CD206">INDEX(Capacity!$Z$10:$AN$109,COLUMN(CC4),ROW(CC4))</f>
        <v>0</v>
      </c>
      <c r="CE206" cm="1">
        <f t="array" ref="CE206">INDEX(Capacity!$Z$10:$AN$109,COLUMN(CD4),ROW(CD4))</f>
        <v>0</v>
      </c>
      <c r="CF206" cm="1">
        <f t="array" ref="CF206">INDEX(Capacity!$Z$10:$AN$109,COLUMN(CE4),ROW(CE4))</f>
        <v>0</v>
      </c>
      <c r="CG206" cm="1">
        <f t="array" ref="CG206">INDEX(Capacity!$Z$10:$AN$109,COLUMN(CF4),ROW(CF4))</f>
        <v>0</v>
      </c>
      <c r="CH206" cm="1">
        <f t="array" ref="CH206">INDEX(Capacity!$Z$10:$AN$109,COLUMN(CG4),ROW(CG4))</f>
        <v>0</v>
      </c>
      <c r="CI206" cm="1">
        <f t="array" ref="CI206">INDEX(Capacity!$Z$10:$AN$109,COLUMN(CH4),ROW(CH4))</f>
        <v>0</v>
      </c>
      <c r="CJ206" cm="1">
        <f t="array" ref="CJ206">INDEX(Capacity!$Z$10:$AN$109,COLUMN(CI4),ROW(CI4))</f>
        <v>0</v>
      </c>
      <c r="CK206" cm="1">
        <f t="array" ref="CK206">INDEX(Capacity!$Z$10:$AN$109,COLUMN(CJ4),ROW(CJ4))</f>
        <v>0</v>
      </c>
      <c r="CL206" cm="1">
        <f t="array" ref="CL206">INDEX(Capacity!$Z$10:$AN$109,COLUMN(CK4),ROW(CK4))</f>
        <v>0</v>
      </c>
      <c r="CM206" cm="1">
        <f t="array" ref="CM206">INDEX(Capacity!$Z$10:$AN$109,COLUMN(CL4),ROW(CL4))</f>
        <v>0</v>
      </c>
      <c r="CN206" cm="1">
        <f t="array" ref="CN206">INDEX(Capacity!$Z$10:$AN$109,COLUMN(CM4),ROW(CM4))</f>
        <v>0</v>
      </c>
      <c r="CO206" cm="1">
        <f t="array" ref="CO206">INDEX(Capacity!$Z$10:$AN$109,COLUMN(CN4),ROW(CN4))</f>
        <v>0</v>
      </c>
      <c r="CP206" cm="1">
        <f t="array" ref="CP206">INDEX(Capacity!$Z$10:$AN$109,COLUMN(CO4),ROW(CO4))</f>
        <v>0</v>
      </c>
      <c r="CQ206" cm="1">
        <f t="array" ref="CQ206">INDEX(Capacity!$Z$10:$AN$109,COLUMN(CP4),ROW(CP4))</f>
        <v>0</v>
      </c>
      <c r="CR206" cm="1">
        <f t="array" ref="CR206">INDEX(Capacity!$Z$10:$AN$109,COLUMN(CQ4),ROW(CQ4))</f>
        <v>0</v>
      </c>
      <c r="CS206" cm="1">
        <f t="array" ref="CS206">INDEX(Capacity!$Z$10:$AN$109,COLUMN(CR4),ROW(CR4))</f>
        <v>0</v>
      </c>
      <c r="CT206" cm="1">
        <f t="array" ref="CT206">INDEX(Capacity!$Z$10:$AN$109,COLUMN(CS4),ROW(CS4))</f>
        <v>0</v>
      </c>
      <c r="CU206" cm="1">
        <f t="array" ref="CU206">INDEX(Capacity!$Z$10:$AN$109,COLUMN(CT4),ROW(CT4))</f>
        <v>0</v>
      </c>
      <c r="CV206" cm="1">
        <f t="array" ref="CV206">INDEX(Capacity!$Z$10:$AN$109,COLUMN(CU4),ROW(CU4))</f>
        <v>0</v>
      </c>
      <c r="CW206" cm="1">
        <f t="array" ref="CW206">INDEX(Capacity!$Z$10:$AN$109,COLUMN(CV4),ROW(CV4))</f>
        <v>0</v>
      </c>
    </row>
    <row r="207" spans="1:101" x14ac:dyDescent="0.25">
      <c r="A207" s="2" t="str">
        <f>Setup!A24</f>
        <v>Caseload 5</v>
      </c>
      <c r="B207" cm="1">
        <f t="array" ref="B207">INDEX(Capacity!$Z$10:$AN$109,COLUMN(A5),ROW(A5))</f>
        <v>0</v>
      </c>
      <c r="C207" cm="1">
        <f t="array" ref="C207">INDEX(Capacity!$Z$10:$AN$109,COLUMN(B5),ROW(B5))</f>
        <v>0</v>
      </c>
      <c r="D207" cm="1">
        <f t="array" ref="D207">INDEX(Capacity!$Z$10:$AN$109,COLUMN(C5),ROW(C5))</f>
        <v>0</v>
      </c>
      <c r="E207" cm="1">
        <f t="array" ref="E207">INDEX(Capacity!$Z$10:$AN$109,COLUMN(D5),ROW(D5))</f>
        <v>0</v>
      </c>
      <c r="F207" cm="1">
        <f t="array" ref="F207">INDEX(Capacity!$Z$10:$AN$109,COLUMN(E5),ROW(E5))</f>
        <v>0</v>
      </c>
      <c r="G207" cm="1">
        <f t="array" ref="G207">INDEX(Capacity!$Z$10:$AN$109,COLUMN(F5),ROW(F5))</f>
        <v>0</v>
      </c>
      <c r="H207" cm="1">
        <f t="array" ref="H207">INDEX(Capacity!$Z$10:$AN$109,COLUMN(G5),ROW(G5))</f>
        <v>0</v>
      </c>
      <c r="I207" cm="1">
        <f t="array" ref="I207">INDEX(Capacity!$Z$10:$AN$109,COLUMN(H5),ROW(H5))</f>
        <v>0</v>
      </c>
      <c r="J207" cm="1">
        <f t="array" ref="J207">INDEX(Capacity!$Z$10:$AN$109,COLUMN(I5),ROW(I5))</f>
        <v>0</v>
      </c>
      <c r="K207" cm="1">
        <f t="array" ref="K207">INDEX(Capacity!$Z$10:$AN$109,COLUMN(J5),ROW(J5))</f>
        <v>0</v>
      </c>
      <c r="L207" cm="1">
        <f t="array" ref="L207">INDEX(Capacity!$Z$10:$AN$109,COLUMN(K5),ROW(K5))</f>
        <v>0</v>
      </c>
      <c r="M207" cm="1">
        <f t="array" ref="M207">INDEX(Capacity!$Z$10:$AN$109,COLUMN(L5),ROW(L5))</f>
        <v>0</v>
      </c>
      <c r="N207" cm="1">
        <f t="array" ref="N207">INDEX(Capacity!$Z$10:$AN$109,COLUMN(M5),ROW(M5))</f>
        <v>0</v>
      </c>
      <c r="O207" cm="1">
        <f t="array" ref="O207">INDEX(Capacity!$Z$10:$AN$109,COLUMN(N5),ROW(N5))</f>
        <v>0</v>
      </c>
      <c r="P207" cm="1">
        <f t="array" ref="P207">INDEX(Capacity!$Z$10:$AN$109,COLUMN(O5),ROW(O5))</f>
        <v>0</v>
      </c>
      <c r="Q207" cm="1">
        <f t="array" ref="Q207">INDEX(Capacity!$Z$10:$AN$109,COLUMN(P5),ROW(P5))</f>
        <v>0</v>
      </c>
      <c r="R207" cm="1">
        <f t="array" ref="R207">INDEX(Capacity!$Z$10:$AN$109,COLUMN(Q5),ROW(Q5))</f>
        <v>0</v>
      </c>
      <c r="S207" cm="1">
        <f t="array" ref="S207">INDEX(Capacity!$Z$10:$AN$109,COLUMN(R5),ROW(R5))</f>
        <v>0</v>
      </c>
      <c r="T207" cm="1">
        <f t="array" ref="T207">INDEX(Capacity!$Z$10:$AN$109,COLUMN(S5),ROW(S5))</f>
        <v>0</v>
      </c>
      <c r="U207" cm="1">
        <f t="array" ref="U207">INDEX(Capacity!$Z$10:$AN$109,COLUMN(T5),ROW(T5))</f>
        <v>0</v>
      </c>
      <c r="V207" cm="1">
        <f t="array" ref="V207">INDEX(Capacity!$Z$10:$AN$109,COLUMN(U5),ROW(U5))</f>
        <v>0</v>
      </c>
      <c r="W207" cm="1">
        <f t="array" ref="W207">INDEX(Capacity!$Z$10:$AN$109,COLUMN(V5),ROW(V5))</f>
        <v>0</v>
      </c>
      <c r="X207" cm="1">
        <f t="array" ref="X207">INDEX(Capacity!$Z$10:$AN$109,COLUMN(W5),ROW(W5))</f>
        <v>0</v>
      </c>
      <c r="Y207" cm="1">
        <f t="array" ref="Y207">INDEX(Capacity!$Z$10:$AN$109,COLUMN(X5),ROW(X5))</f>
        <v>0</v>
      </c>
      <c r="Z207" cm="1">
        <f t="array" ref="Z207">INDEX(Capacity!$Z$10:$AN$109,COLUMN(Y5),ROW(Y5))</f>
        <v>0</v>
      </c>
      <c r="AA207" cm="1">
        <f t="array" ref="AA207">INDEX(Capacity!$Z$10:$AN$109,COLUMN(Z5),ROW(Z5))</f>
        <v>0</v>
      </c>
      <c r="AB207" cm="1">
        <f t="array" ref="AB207">INDEX(Capacity!$Z$10:$AN$109,COLUMN(AA5),ROW(AA5))</f>
        <v>0</v>
      </c>
      <c r="AC207" cm="1">
        <f t="array" ref="AC207">INDEX(Capacity!$Z$10:$AN$109,COLUMN(AB5),ROW(AB5))</f>
        <v>0</v>
      </c>
      <c r="AD207" cm="1">
        <f t="array" ref="AD207">INDEX(Capacity!$Z$10:$AN$109,COLUMN(AC5),ROW(AC5))</f>
        <v>0</v>
      </c>
      <c r="AE207" cm="1">
        <f t="array" ref="AE207">INDEX(Capacity!$Z$10:$AN$109,COLUMN(AD5),ROW(AD5))</f>
        <v>0</v>
      </c>
      <c r="AF207" cm="1">
        <f t="array" ref="AF207">INDEX(Capacity!$Z$10:$AN$109,COLUMN(AE5),ROW(AE5))</f>
        <v>0</v>
      </c>
      <c r="AG207" cm="1">
        <f t="array" ref="AG207">INDEX(Capacity!$Z$10:$AN$109,COLUMN(AF5),ROW(AF5))</f>
        <v>0</v>
      </c>
      <c r="AH207" cm="1">
        <f t="array" ref="AH207">INDEX(Capacity!$Z$10:$AN$109,COLUMN(AG5),ROW(AG5))</f>
        <v>0</v>
      </c>
      <c r="AI207" cm="1">
        <f t="array" ref="AI207">INDEX(Capacity!$Z$10:$AN$109,COLUMN(AH5),ROW(AH5))</f>
        <v>0</v>
      </c>
      <c r="AJ207" cm="1">
        <f t="array" ref="AJ207">INDEX(Capacity!$Z$10:$AN$109,COLUMN(AI5),ROW(AI5))</f>
        <v>0</v>
      </c>
      <c r="AK207" cm="1">
        <f t="array" ref="AK207">INDEX(Capacity!$Z$10:$AN$109,COLUMN(AJ5),ROW(AJ5))</f>
        <v>0</v>
      </c>
      <c r="AL207" cm="1">
        <f t="array" ref="AL207">INDEX(Capacity!$Z$10:$AN$109,COLUMN(AK5),ROW(AK5))</f>
        <v>0</v>
      </c>
      <c r="AM207" cm="1">
        <f t="array" ref="AM207">INDEX(Capacity!$Z$10:$AN$109,COLUMN(AL5),ROW(AL5))</f>
        <v>0</v>
      </c>
      <c r="AN207" cm="1">
        <f t="array" ref="AN207">INDEX(Capacity!$Z$10:$AN$109,COLUMN(AM5),ROW(AM5))</f>
        <v>0</v>
      </c>
      <c r="AO207" cm="1">
        <f t="array" ref="AO207">INDEX(Capacity!$Z$10:$AN$109,COLUMN(AN5),ROW(AN5))</f>
        <v>0</v>
      </c>
      <c r="AP207" cm="1">
        <f t="array" ref="AP207">INDEX(Capacity!$Z$10:$AN$109,COLUMN(AO5),ROW(AO5))</f>
        <v>0</v>
      </c>
      <c r="AQ207" cm="1">
        <f t="array" ref="AQ207">INDEX(Capacity!$Z$10:$AN$109,COLUMN(AP5),ROW(AP5))</f>
        <v>0</v>
      </c>
      <c r="AR207" cm="1">
        <f t="array" ref="AR207">INDEX(Capacity!$Z$10:$AN$109,COLUMN(AQ5),ROW(AQ5))</f>
        <v>0</v>
      </c>
      <c r="AS207" cm="1">
        <f t="array" ref="AS207">INDEX(Capacity!$Z$10:$AN$109,COLUMN(AR5),ROW(AR5))</f>
        <v>0</v>
      </c>
      <c r="AT207" cm="1">
        <f t="array" ref="AT207">INDEX(Capacity!$Z$10:$AN$109,COLUMN(AS5),ROW(AS5))</f>
        <v>0</v>
      </c>
      <c r="AU207" cm="1">
        <f t="array" ref="AU207">INDEX(Capacity!$Z$10:$AN$109,COLUMN(AT5),ROW(AT5))</f>
        <v>0</v>
      </c>
      <c r="AV207" cm="1">
        <f t="array" ref="AV207">INDEX(Capacity!$Z$10:$AN$109,COLUMN(AU5),ROW(AU5))</f>
        <v>0</v>
      </c>
      <c r="AW207" cm="1">
        <f t="array" ref="AW207">INDEX(Capacity!$Z$10:$AN$109,COLUMN(AV5),ROW(AV5))</f>
        <v>0</v>
      </c>
      <c r="AX207" cm="1">
        <f t="array" ref="AX207">INDEX(Capacity!$Z$10:$AN$109,COLUMN(AW5),ROW(AW5))</f>
        <v>0</v>
      </c>
      <c r="AY207" cm="1">
        <f t="array" ref="AY207">INDEX(Capacity!$Z$10:$AN$109,COLUMN(AX5),ROW(AX5))</f>
        <v>0</v>
      </c>
      <c r="AZ207" cm="1">
        <f t="array" ref="AZ207">INDEX(Capacity!$Z$10:$AN$109,COLUMN(AY5),ROW(AY5))</f>
        <v>0</v>
      </c>
      <c r="BA207" cm="1">
        <f t="array" ref="BA207">INDEX(Capacity!$Z$10:$AN$109,COLUMN(AZ5),ROW(AZ5))</f>
        <v>0</v>
      </c>
      <c r="BB207" cm="1">
        <f t="array" ref="BB207">INDEX(Capacity!$Z$10:$AN$109,COLUMN(BA5),ROW(BA5))</f>
        <v>0</v>
      </c>
      <c r="BC207" cm="1">
        <f t="array" ref="BC207">INDEX(Capacity!$Z$10:$AN$109,COLUMN(BB5),ROW(BB5))</f>
        <v>0</v>
      </c>
      <c r="BD207" cm="1">
        <f t="array" ref="BD207">INDEX(Capacity!$Z$10:$AN$109,COLUMN(BC5),ROW(BC5))</f>
        <v>0</v>
      </c>
      <c r="BE207" cm="1">
        <f t="array" ref="BE207">INDEX(Capacity!$Z$10:$AN$109,COLUMN(BD5),ROW(BD5))</f>
        <v>0</v>
      </c>
      <c r="BF207" cm="1">
        <f t="array" ref="BF207">INDEX(Capacity!$Z$10:$AN$109,COLUMN(BE5),ROW(BE5))</f>
        <v>0</v>
      </c>
      <c r="BG207" cm="1">
        <f t="array" ref="BG207">INDEX(Capacity!$Z$10:$AN$109,COLUMN(BF5),ROW(BF5))</f>
        <v>0</v>
      </c>
      <c r="BH207" cm="1">
        <f t="array" ref="BH207">INDEX(Capacity!$Z$10:$AN$109,COLUMN(BG5),ROW(BG5))</f>
        <v>0</v>
      </c>
      <c r="BI207" cm="1">
        <f t="array" ref="BI207">INDEX(Capacity!$Z$10:$AN$109,COLUMN(BH5),ROW(BH5))</f>
        <v>0</v>
      </c>
      <c r="BJ207" cm="1">
        <f t="array" ref="BJ207">INDEX(Capacity!$Z$10:$AN$109,COLUMN(BI5),ROW(BI5))</f>
        <v>0</v>
      </c>
      <c r="BK207" cm="1">
        <f t="array" ref="BK207">INDEX(Capacity!$Z$10:$AN$109,COLUMN(BJ5),ROW(BJ5))</f>
        <v>0</v>
      </c>
      <c r="BL207" cm="1">
        <f t="array" ref="BL207">INDEX(Capacity!$Z$10:$AN$109,COLUMN(BK5),ROW(BK5))</f>
        <v>0</v>
      </c>
      <c r="BM207" cm="1">
        <f t="array" ref="BM207">INDEX(Capacity!$Z$10:$AN$109,COLUMN(BL5),ROW(BL5))</f>
        <v>0</v>
      </c>
      <c r="BN207" cm="1">
        <f t="array" ref="BN207">INDEX(Capacity!$Z$10:$AN$109,COLUMN(BM5),ROW(BM5))</f>
        <v>0</v>
      </c>
      <c r="BO207" cm="1">
        <f t="array" ref="BO207">INDEX(Capacity!$Z$10:$AN$109,COLUMN(BN5),ROW(BN5))</f>
        <v>0</v>
      </c>
      <c r="BP207" cm="1">
        <f t="array" ref="BP207">INDEX(Capacity!$Z$10:$AN$109,COLUMN(BO5),ROW(BO5))</f>
        <v>0</v>
      </c>
      <c r="BQ207" cm="1">
        <f t="array" ref="BQ207">INDEX(Capacity!$Z$10:$AN$109,COLUMN(BP5),ROW(BP5))</f>
        <v>0</v>
      </c>
      <c r="BR207" cm="1">
        <f t="array" ref="BR207">INDEX(Capacity!$Z$10:$AN$109,COLUMN(BQ5),ROW(BQ5))</f>
        <v>0</v>
      </c>
      <c r="BS207" cm="1">
        <f t="array" ref="BS207">INDEX(Capacity!$Z$10:$AN$109,COLUMN(BR5),ROW(BR5))</f>
        <v>0</v>
      </c>
      <c r="BT207" cm="1">
        <f t="array" ref="BT207">INDEX(Capacity!$Z$10:$AN$109,COLUMN(BS5),ROW(BS5))</f>
        <v>0</v>
      </c>
      <c r="BU207" cm="1">
        <f t="array" ref="BU207">INDEX(Capacity!$Z$10:$AN$109,COLUMN(BT5),ROW(BT5))</f>
        <v>0</v>
      </c>
      <c r="BV207" cm="1">
        <f t="array" ref="BV207">INDEX(Capacity!$Z$10:$AN$109,COLUMN(BU5),ROW(BU5))</f>
        <v>0</v>
      </c>
      <c r="BW207" cm="1">
        <f t="array" ref="BW207">INDEX(Capacity!$Z$10:$AN$109,COLUMN(BV5),ROW(BV5))</f>
        <v>0</v>
      </c>
      <c r="BX207" cm="1">
        <f t="array" ref="BX207">INDEX(Capacity!$Z$10:$AN$109,COLUMN(BW5),ROW(BW5))</f>
        <v>0</v>
      </c>
      <c r="BY207" cm="1">
        <f t="array" ref="BY207">INDEX(Capacity!$Z$10:$AN$109,COLUMN(BX5),ROW(BX5))</f>
        <v>0</v>
      </c>
      <c r="BZ207" cm="1">
        <f t="array" ref="BZ207">INDEX(Capacity!$Z$10:$AN$109,COLUMN(BY5),ROW(BY5))</f>
        <v>0</v>
      </c>
      <c r="CA207" cm="1">
        <f t="array" ref="CA207">INDEX(Capacity!$Z$10:$AN$109,COLUMN(BZ5),ROW(BZ5))</f>
        <v>0</v>
      </c>
      <c r="CB207" cm="1">
        <f t="array" ref="CB207">INDEX(Capacity!$Z$10:$AN$109,COLUMN(CA5),ROW(CA5))</f>
        <v>0</v>
      </c>
      <c r="CC207" cm="1">
        <f t="array" ref="CC207">INDEX(Capacity!$Z$10:$AN$109,COLUMN(CB5),ROW(CB5))</f>
        <v>0</v>
      </c>
      <c r="CD207" cm="1">
        <f t="array" ref="CD207">INDEX(Capacity!$Z$10:$AN$109,COLUMN(CC5),ROW(CC5))</f>
        <v>0</v>
      </c>
      <c r="CE207" cm="1">
        <f t="array" ref="CE207">INDEX(Capacity!$Z$10:$AN$109,COLUMN(CD5),ROW(CD5))</f>
        <v>0</v>
      </c>
      <c r="CF207" cm="1">
        <f t="array" ref="CF207">INDEX(Capacity!$Z$10:$AN$109,COLUMN(CE5),ROW(CE5))</f>
        <v>0</v>
      </c>
      <c r="CG207" cm="1">
        <f t="array" ref="CG207">INDEX(Capacity!$Z$10:$AN$109,COLUMN(CF5),ROW(CF5))</f>
        <v>0</v>
      </c>
      <c r="CH207" cm="1">
        <f t="array" ref="CH207">INDEX(Capacity!$Z$10:$AN$109,COLUMN(CG5),ROW(CG5))</f>
        <v>0</v>
      </c>
      <c r="CI207" cm="1">
        <f t="array" ref="CI207">INDEX(Capacity!$Z$10:$AN$109,COLUMN(CH5),ROW(CH5))</f>
        <v>0</v>
      </c>
      <c r="CJ207" cm="1">
        <f t="array" ref="CJ207">INDEX(Capacity!$Z$10:$AN$109,COLUMN(CI5),ROW(CI5))</f>
        <v>0</v>
      </c>
      <c r="CK207" cm="1">
        <f t="array" ref="CK207">INDEX(Capacity!$Z$10:$AN$109,COLUMN(CJ5),ROW(CJ5))</f>
        <v>0</v>
      </c>
      <c r="CL207" cm="1">
        <f t="array" ref="CL207">INDEX(Capacity!$Z$10:$AN$109,COLUMN(CK5),ROW(CK5))</f>
        <v>0</v>
      </c>
      <c r="CM207" cm="1">
        <f t="array" ref="CM207">INDEX(Capacity!$Z$10:$AN$109,COLUMN(CL5),ROW(CL5))</f>
        <v>0</v>
      </c>
      <c r="CN207" cm="1">
        <f t="array" ref="CN207">INDEX(Capacity!$Z$10:$AN$109,COLUMN(CM5),ROW(CM5))</f>
        <v>0</v>
      </c>
      <c r="CO207" cm="1">
        <f t="array" ref="CO207">INDEX(Capacity!$Z$10:$AN$109,COLUMN(CN5),ROW(CN5))</f>
        <v>0</v>
      </c>
      <c r="CP207" cm="1">
        <f t="array" ref="CP207">INDEX(Capacity!$Z$10:$AN$109,COLUMN(CO5),ROW(CO5))</f>
        <v>0</v>
      </c>
      <c r="CQ207" cm="1">
        <f t="array" ref="CQ207">INDEX(Capacity!$Z$10:$AN$109,COLUMN(CP5),ROW(CP5))</f>
        <v>0</v>
      </c>
      <c r="CR207" cm="1">
        <f t="array" ref="CR207">INDEX(Capacity!$Z$10:$AN$109,COLUMN(CQ5),ROW(CQ5))</f>
        <v>0</v>
      </c>
      <c r="CS207" cm="1">
        <f t="array" ref="CS207">INDEX(Capacity!$Z$10:$AN$109,COLUMN(CR5),ROW(CR5))</f>
        <v>0</v>
      </c>
      <c r="CT207" cm="1">
        <f t="array" ref="CT207">INDEX(Capacity!$Z$10:$AN$109,COLUMN(CS5),ROW(CS5))</f>
        <v>0</v>
      </c>
      <c r="CU207" cm="1">
        <f t="array" ref="CU207">INDEX(Capacity!$Z$10:$AN$109,COLUMN(CT5),ROW(CT5))</f>
        <v>0</v>
      </c>
      <c r="CV207" cm="1">
        <f t="array" ref="CV207">INDEX(Capacity!$Z$10:$AN$109,COLUMN(CU5),ROW(CU5))</f>
        <v>0</v>
      </c>
      <c r="CW207" cm="1">
        <f t="array" ref="CW207">INDEX(Capacity!$Z$10:$AN$109,COLUMN(CV5),ROW(CV5))</f>
        <v>0</v>
      </c>
    </row>
    <row r="208" spans="1:101" x14ac:dyDescent="0.25">
      <c r="A208" s="2" t="str">
        <f>Setup!A25</f>
        <v>Caseload 6</v>
      </c>
      <c r="B208" cm="1">
        <f t="array" ref="B208">INDEX(Capacity!$Z$10:$AN$109,COLUMN(A6),ROW(A6))</f>
        <v>0</v>
      </c>
      <c r="C208" cm="1">
        <f t="array" ref="C208">INDEX(Capacity!$Z$10:$AN$109,COLUMN(B6),ROW(B6))</f>
        <v>0</v>
      </c>
      <c r="D208" cm="1">
        <f t="array" ref="D208">INDEX(Capacity!$Z$10:$AN$109,COLUMN(C6),ROW(C6))</f>
        <v>0</v>
      </c>
      <c r="E208" cm="1">
        <f t="array" ref="E208">INDEX(Capacity!$Z$10:$AN$109,COLUMN(D6),ROW(D6))</f>
        <v>0</v>
      </c>
      <c r="F208" cm="1">
        <f t="array" ref="F208">INDEX(Capacity!$Z$10:$AN$109,COLUMN(E6),ROW(E6))</f>
        <v>0</v>
      </c>
      <c r="G208" cm="1">
        <f t="array" ref="G208">INDEX(Capacity!$Z$10:$AN$109,COLUMN(F6),ROW(F6))</f>
        <v>0</v>
      </c>
      <c r="H208" cm="1">
        <f t="array" ref="H208">INDEX(Capacity!$Z$10:$AN$109,COLUMN(G6),ROW(G6))</f>
        <v>0</v>
      </c>
      <c r="I208" cm="1">
        <f t="array" ref="I208">INDEX(Capacity!$Z$10:$AN$109,COLUMN(H6),ROW(H6))</f>
        <v>0</v>
      </c>
      <c r="J208" cm="1">
        <f t="array" ref="J208">INDEX(Capacity!$Z$10:$AN$109,COLUMN(I6),ROW(I6))</f>
        <v>0</v>
      </c>
      <c r="K208" cm="1">
        <f t="array" ref="K208">INDEX(Capacity!$Z$10:$AN$109,COLUMN(J6),ROW(J6))</f>
        <v>0</v>
      </c>
      <c r="L208" cm="1">
        <f t="array" ref="L208">INDEX(Capacity!$Z$10:$AN$109,COLUMN(K6),ROW(K6))</f>
        <v>0</v>
      </c>
      <c r="M208" cm="1">
        <f t="array" ref="M208">INDEX(Capacity!$Z$10:$AN$109,COLUMN(L6),ROW(L6))</f>
        <v>0</v>
      </c>
      <c r="N208" cm="1">
        <f t="array" ref="N208">INDEX(Capacity!$Z$10:$AN$109,COLUMN(M6),ROW(M6))</f>
        <v>0</v>
      </c>
      <c r="O208" cm="1">
        <f t="array" ref="O208">INDEX(Capacity!$Z$10:$AN$109,COLUMN(N6),ROW(N6))</f>
        <v>0</v>
      </c>
      <c r="P208" cm="1">
        <f t="array" ref="P208">INDEX(Capacity!$Z$10:$AN$109,COLUMN(O6),ROW(O6))</f>
        <v>0</v>
      </c>
      <c r="Q208" cm="1">
        <f t="array" ref="Q208">INDEX(Capacity!$Z$10:$AN$109,COLUMN(P6),ROW(P6))</f>
        <v>0</v>
      </c>
      <c r="R208" cm="1">
        <f t="array" ref="R208">INDEX(Capacity!$Z$10:$AN$109,COLUMN(Q6),ROW(Q6))</f>
        <v>0</v>
      </c>
      <c r="S208" cm="1">
        <f t="array" ref="S208">INDEX(Capacity!$Z$10:$AN$109,COLUMN(R6),ROW(R6))</f>
        <v>0</v>
      </c>
      <c r="T208" cm="1">
        <f t="array" ref="T208">INDEX(Capacity!$Z$10:$AN$109,COLUMN(S6),ROW(S6))</f>
        <v>0</v>
      </c>
      <c r="U208" cm="1">
        <f t="array" ref="U208">INDEX(Capacity!$Z$10:$AN$109,COLUMN(T6),ROW(T6))</f>
        <v>0</v>
      </c>
      <c r="V208" cm="1">
        <f t="array" ref="V208">INDEX(Capacity!$Z$10:$AN$109,COLUMN(U6),ROW(U6))</f>
        <v>0</v>
      </c>
      <c r="W208" cm="1">
        <f t="array" ref="W208">INDEX(Capacity!$Z$10:$AN$109,COLUMN(V6),ROW(V6))</f>
        <v>0</v>
      </c>
      <c r="X208" cm="1">
        <f t="array" ref="X208">INDEX(Capacity!$Z$10:$AN$109,COLUMN(W6),ROW(W6))</f>
        <v>0</v>
      </c>
      <c r="Y208" cm="1">
        <f t="array" ref="Y208">INDEX(Capacity!$Z$10:$AN$109,COLUMN(X6),ROW(X6))</f>
        <v>0</v>
      </c>
      <c r="Z208" cm="1">
        <f t="array" ref="Z208">INDEX(Capacity!$Z$10:$AN$109,COLUMN(Y6),ROW(Y6))</f>
        <v>0</v>
      </c>
      <c r="AA208" cm="1">
        <f t="array" ref="AA208">INDEX(Capacity!$Z$10:$AN$109,COLUMN(Z6),ROW(Z6))</f>
        <v>0</v>
      </c>
      <c r="AB208" cm="1">
        <f t="array" ref="AB208">INDEX(Capacity!$Z$10:$AN$109,COLUMN(AA6),ROW(AA6))</f>
        <v>0</v>
      </c>
      <c r="AC208" cm="1">
        <f t="array" ref="AC208">INDEX(Capacity!$Z$10:$AN$109,COLUMN(AB6),ROW(AB6))</f>
        <v>0</v>
      </c>
      <c r="AD208" cm="1">
        <f t="array" ref="AD208">INDEX(Capacity!$Z$10:$AN$109,COLUMN(AC6),ROW(AC6))</f>
        <v>0</v>
      </c>
      <c r="AE208" cm="1">
        <f t="array" ref="AE208">INDEX(Capacity!$Z$10:$AN$109,COLUMN(AD6),ROW(AD6))</f>
        <v>0</v>
      </c>
      <c r="AF208" cm="1">
        <f t="array" ref="AF208">INDEX(Capacity!$Z$10:$AN$109,COLUMN(AE6),ROW(AE6))</f>
        <v>0</v>
      </c>
      <c r="AG208" cm="1">
        <f t="array" ref="AG208">INDEX(Capacity!$Z$10:$AN$109,COLUMN(AF6),ROW(AF6))</f>
        <v>0</v>
      </c>
      <c r="AH208" cm="1">
        <f t="array" ref="AH208">INDEX(Capacity!$Z$10:$AN$109,COLUMN(AG6),ROW(AG6))</f>
        <v>0</v>
      </c>
      <c r="AI208" cm="1">
        <f t="array" ref="AI208">INDEX(Capacity!$Z$10:$AN$109,COLUMN(AH6),ROW(AH6))</f>
        <v>0</v>
      </c>
      <c r="AJ208" cm="1">
        <f t="array" ref="AJ208">INDEX(Capacity!$Z$10:$AN$109,COLUMN(AI6),ROW(AI6))</f>
        <v>0</v>
      </c>
      <c r="AK208" cm="1">
        <f t="array" ref="AK208">INDEX(Capacity!$Z$10:$AN$109,COLUMN(AJ6),ROW(AJ6))</f>
        <v>0</v>
      </c>
      <c r="AL208" cm="1">
        <f t="array" ref="AL208">INDEX(Capacity!$Z$10:$AN$109,COLUMN(AK6),ROW(AK6))</f>
        <v>0</v>
      </c>
      <c r="AM208" cm="1">
        <f t="array" ref="AM208">INDEX(Capacity!$Z$10:$AN$109,COLUMN(AL6),ROW(AL6))</f>
        <v>0</v>
      </c>
      <c r="AN208" cm="1">
        <f t="array" ref="AN208">INDEX(Capacity!$Z$10:$AN$109,COLUMN(AM6),ROW(AM6))</f>
        <v>0</v>
      </c>
      <c r="AO208" cm="1">
        <f t="array" ref="AO208">INDEX(Capacity!$Z$10:$AN$109,COLUMN(AN6),ROW(AN6))</f>
        <v>0</v>
      </c>
      <c r="AP208" cm="1">
        <f t="array" ref="AP208">INDEX(Capacity!$Z$10:$AN$109,COLUMN(AO6),ROW(AO6))</f>
        <v>0</v>
      </c>
      <c r="AQ208" cm="1">
        <f t="array" ref="AQ208">INDEX(Capacity!$Z$10:$AN$109,COLUMN(AP6),ROW(AP6))</f>
        <v>0</v>
      </c>
      <c r="AR208" cm="1">
        <f t="array" ref="AR208">INDEX(Capacity!$Z$10:$AN$109,COLUMN(AQ6),ROW(AQ6))</f>
        <v>0</v>
      </c>
      <c r="AS208" cm="1">
        <f t="array" ref="AS208">INDEX(Capacity!$Z$10:$AN$109,COLUMN(AR6),ROW(AR6))</f>
        <v>0</v>
      </c>
      <c r="AT208" cm="1">
        <f t="array" ref="AT208">INDEX(Capacity!$Z$10:$AN$109,COLUMN(AS6),ROW(AS6))</f>
        <v>0</v>
      </c>
      <c r="AU208" cm="1">
        <f t="array" ref="AU208">INDEX(Capacity!$Z$10:$AN$109,COLUMN(AT6),ROW(AT6))</f>
        <v>0</v>
      </c>
      <c r="AV208" cm="1">
        <f t="array" ref="AV208">INDEX(Capacity!$Z$10:$AN$109,COLUMN(AU6),ROW(AU6))</f>
        <v>0</v>
      </c>
      <c r="AW208" cm="1">
        <f t="array" ref="AW208">INDEX(Capacity!$Z$10:$AN$109,COLUMN(AV6),ROW(AV6))</f>
        <v>0</v>
      </c>
      <c r="AX208" cm="1">
        <f t="array" ref="AX208">INDEX(Capacity!$Z$10:$AN$109,COLUMN(AW6),ROW(AW6))</f>
        <v>0</v>
      </c>
      <c r="AY208" cm="1">
        <f t="array" ref="AY208">INDEX(Capacity!$Z$10:$AN$109,COLUMN(AX6),ROW(AX6))</f>
        <v>0</v>
      </c>
      <c r="AZ208" cm="1">
        <f t="array" ref="AZ208">INDEX(Capacity!$Z$10:$AN$109,COLUMN(AY6),ROW(AY6))</f>
        <v>0</v>
      </c>
      <c r="BA208" cm="1">
        <f t="array" ref="BA208">INDEX(Capacity!$Z$10:$AN$109,COLUMN(AZ6),ROW(AZ6))</f>
        <v>0</v>
      </c>
      <c r="BB208" cm="1">
        <f t="array" ref="BB208">INDEX(Capacity!$Z$10:$AN$109,COLUMN(BA6),ROW(BA6))</f>
        <v>0</v>
      </c>
      <c r="BC208" cm="1">
        <f t="array" ref="BC208">INDEX(Capacity!$Z$10:$AN$109,COLUMN(BB6),ROW(BB6))</f>
        <v>0</v>
      </c>
      <c r="BD208" cm="1">
        <f t="array" ref="BD208">INDEX(Capacity!$Z$10:$AN$109,COLUMN(BC6),ROW(BC6))</f>
        <v>0</v>
      </c>
      <c r="BE208" cm="1">
        <f t="array" ref="BE208">INDEX(Capacity!$Z$10:$AN$109,COLUMN(BD6),ROW(BD6))</f>
        <v>0</v>
      </c>
      <c r="BF208" cm="1">
        <f t="array" ref="BF208">INDEX(Capacity!$Z$10:$AN$109,COLUMN(BE6),ROW(BE6))</f>
        <v>0</v>
      </c>
      <c r="BG208" cm="1">
        <f t="array" ref="BG208">INDEX(Capacity!$Z$10:$AN$109,COLUMN(BF6),ROW(BF6))</f>
        <v>0</v>
      </c>
      <c r="BH208" cm="1">
        <f t="array" ref="BH208">INDEX(Capacity!$Z$10:$AN$109,COLUMN(BG6),ROW(BG6))</f>
        <v>0</v>
      </c>
      <c r="BI208" cm="1">
        <f t="array" ref="BI208">INDEX(Capacity!$Z$10:$AN$109,COLUMN(BH6),ROW(BH6))</f>
        <v>0</v>
      </c>
      <c r="BJ208" cm="1">
        <f t="array" ref="BJ208">INDEX(Capacity!$Z$10:$AN$109,COLUMN(BI6),ROW(BI6))</f>
        <v>0</v>
      </c>
      <c r="BK208" cm="1">
        <f t="array" ref="BK208">INDEX(Capacity!$Z$10:$AN$109,COLUMN(BJ6),ROW(BJ6))</f>
        <v>0</v>
      </c>
      <c r="BL208" cm="1">
        <f t="array" ref="BL208">INDEX(Capacity!$Z$10:$AN$109,COLUMN(BK6),ROW(BK6))</f>
        <v>0</v>
      </c>
      <c r="BM208" cm="1">
        <f t="array" ref="BM208">INDEX(Capacity!$Z$10:$AN$109,COLUMN(BL6),ROW(BL6))</f>
        <v>0</v>
      </c>
      <c r="BN208" cm="1">
        <f t="array" ref="BN208">INDEX(Capacity!$Z$10:$AN$109,COLUMN(BM6),ROW(BM6))</f>
        <v>0</v>
      </c>
      <c r="BO208" cm="1">
        <f t="array" ref="BO208">INDEX(Capacity!$Z$10:$AN$109,COLUMN(BN6),ROW(BN6))</f>
        <v>0</v>
      </c>
      <c r="BP208" cm="1">
        <f t="array" ref="BP208">INDEX(Capacity!$Z$10:$AN$109,COLUMN(BO6),ROW(BO6))</f>
        <v>0</v>
      </c>
      <c r="BQ208" cm="1">
        <f t="array" ref="BQ208">INDEX(Capacity!$Z$10:$AN$109,COLUMN(BP6),ROW(BP6))</f>
        <v>0</v>
      </c>
      <c r="BR208" cm="1">
        <f t="array" ref="BR208">INDEX(Capacity!$Z$10:$AN$109,COLUMN(BQ6),ROW(BQ6))</f>
        <v>0</v>
      </c>
      <c r="BS208" cm="1">
        <f t="array" ref="BS208">INDEX(Capacity!$Z$10:$AN$109,COLUMN(BR6),ROW(BR6))</f>
        <v>0</v>
      </c>
      <c r="BT208" cm="1">
        <f t="array" ref="BT208">INDEX(Capacity!$Z$10:$AN$109,COLUMN(BS6),ROW(BS6))</f>
        <v>0</v>
      </c>
      <c r="BU208" cm="1">
        <f t="array" ref="BU208">INDEX(Capacity!$Z$10:$AN$109,COLUMN(BT6),ROW(BT6))</f>
        <v>0</v>
      </c>
      <c r="BV208" cm="1">
        <f t="array" ref="BV208">INDEX(Capacity!$Z$10:$AN$109,COLUMN(BU6),ROW(BU6))</f>
        <v>0</v>
      </c>
      <c r="BW208" cm="1">
        <f t="array" ref="BW208">INDEX(Capacity!$Z$10:$AN$109,COLUMN(BV6),ROW(BV6))</f>
        <v>0</v>
      </c>
      <c r="BX208" cm="1">
        <f t="array" ref="BX208">INDEX(Capacity!$Z$10:$AN$109,COLUMN(BW6),ROW(BW6))</f>
        <v>0</v>
      </c>
      <c r="BY208" cm="1">
        <f t="array" ref="BY208">INDEX(Capacity!$Z$10:$AN$109,COLUMN(BX6),ROW(BX6))</f>
        <v>0</v>
      </c>
      <c r="BZ208" cm="1">
        <f t="array" ref="BZ208">INDEX(Capacity!$Z$10:$AN$109,COLUMN(BY6),ROW(BY6))</f>
        <v>0</v>
      </c>
      <c r="CA208" cm="1">
        <f t="array" ref="CA208">INDEX(Capacity!$Z$10:$AN$109,COLUMN(BZ6),ROW(BZ6))</f>
        <v>0</v>
      </c>
      <c r="CB208" cm="1">
        <f t="array" ref="CB208">INDEX(Capacity!$Z$10:$AN$109,COLUMN(CA6),ROW(CA6))</f>
        <v>0</v>
      </c>
      <c r="CC208" cm="1">
        <f t="array" ref="CC208">INDEX(Capacity!$Z$10:$AN$109,COLUMN(CB6),ROW(CB6))</f>
        <v>0</v>
      </c>
      <c r="CD208" cm="1">
        <f t="array" ref="CD208">INDEX(Capacity!$Z$10:$AN$109,COLUMN(CC6),ROW(CC6))</f>
        <v>0</v>
      </c>
      <c r="CE208" cm="1">
        <f t="array" ref="CE208">INDEX(Capacity!$Z$10:$AN$109,COLUMN(CD6),ROW(CD6))</f>
        <v>0</v>
      </c>
      <c r="CF208" cm="1">
        <f t="array" ref="CF208">INDEX(Capacity!$Z$10:$AN$109,COLUMN(CE6),ROW(CE6))</f>
        <v>0</v>
      </c>
      <c r="CG208" cm="1">
        <f t="array" ref="CG208">INDEX(Capacity!$Z$10:$AN$109,COLUMN(CF6),ROW(CF6))</f>
        <v>0</v>
      </c>
      <c r="CH208" cm="1">
        <f t="array" ref="CH208">INDEX(Capacity!$Z$10:$AN$109,COLUMN(CG6),ROW(CG6))</f>
        <v>0</v>
      </c>
      <c r="CI208" cm="1">
        <f t="array" ref="CI208">INDEX(Capacity!$Z$10:$AN$109,COLUMN(CH6),ROW(CH6))</f>
        <v>0</v>
      </c>
      <c r="CJ208" cm="1">
        <f t="array" ref="CJ208">INDEX(Capacity!$Z$10:$AN$109,COLUMN(CI6),ROW(CI6))</f>
        <v>0</v>
      </c>
      <c r="CK208" cm="1">
        <f t="array" ref="CK208">INDEX(Capacity!$Z$10:$AN$109,COLUMN(CJ6),ROW(CJ6))</f>
        <v>0</v>
      </c>
      <c r="CL208" cm="1">
        <f t="array" ref="CL208">INDEX(Capacity!$Z$10:$AN$109,COLUMN(CK6),ROW(CK6))</f>
        <v>0</v>
      </c>
      <c r="CM208" cm="1">
        <f t="array" ref="CM208">INDEX(Capacity!$Z$10:$AN$109,COLUMN(CL6),ROW(CL6))</f>
        <v>0</v>
      </c>
      <c r="CN208" cm="1">
        <f t="array" ref="CN208">INDEX(Capacity!$Z$10:$AN$109,COLUMN(CM6),ROW(CM6))</f>
        <v>0</v>
      </c>
      <c r="CO208" cm="1">
        <f t="array" ref="CO208">INDEX(Capacity!$Z$10:$AN$109,COLUMN(CN6),ROW(CN6))</f>
        <v>0</v>
      </c>
      <c r="CP208" cm="1">
        <f t="array" ref="CP208">INDEX(Capacity!$Z$10:$AN$109,COLUMN(CO6),ROW(CO6))</f>
        <v>0</v>
      </c>
      <c r="CQ208" cm="1">
        <f t="array" ref="CQ208">INDEX(Capacity!$Z$10:$AN$109,COLUMN(CP6),ROW(CP6))</f>
        <v>0</v>
      </c>
      <c r="CR208" cm="1">
        <f t="array" ref="CR208">INDEX(Capacity!$Z$10:$AN$109,COLUMN(CQ6),ROW(CQ6))</f>
        <v>0</v>
      </c>
      <c r="CS208" cm="1">
        <f t="array" ref="CS208">INDEX(Capacity!$Z$10:$AN$109,COLUMN(CR6),ROW(CR6))</f>
        <v>0</v>
      </c>
      <c r="CT208" cm="1">
        <f t="array" ref="CT208">INDEX(Capacity!$Z$10:$AN$109,COLUMN(CS6),ROW(CS6))</f>
        <v>0</v>
      </c>
      <c r="CU208" cm="1">
        <f t="array" ref="CU208">INDEX(Capacity!$Z$10:$AN$109,COLUMN(CT6),ROW(CT6))</f>
        <v>0</v>
      </c>
      <c r="CV208" cm="1">
        <f t="array" ref="CV208">INDEX(Capacity!$Z$10:$AN$109,COLUMN(CU6),ROW(CU6))</f>
        <v>0</v>
      </c>
      <c r="CW208" cm="1">
        <f t="array" ref="CW208">INDEX(Capacity!$Z$10:$AN$109,COLUMN(CV6),ROW(CV6))</f>
        <v>0</v>
      </c>
    </row>
    <row r="209" spans="1:101" x14ac:dyDescent="0.25">
      <c r="A209" s="2" t="str">
        <f>Setup!A26</f>
        <v>Caseload 7</v>
      </c>
      <c r="B209" cm="1">
        <f t="array" ref="B209">INDEX(Capacity!$Z$10:$AN$109,COLUMN(A7),ROW(A7))</f>
        <v>0</v>
      </c>
      <c r="C209" cm="1">
        <f t="array" ref="C209">INDEX(Capacity!$Z$10:$AN$109,COLUMN(B7),ROW(B7))</f>
        <v>0</v>
      </c>
      <c r="D209" cm="1">
        <f t="array" ref="D209">INDEX(Capacity!$Z$10:$AN$109,COLUMN(C7),ROW(C7))</f>
        <v>0</v>
      </c>
      <c r="E209" cm="1">
        <f t="array" ref="E209">INDEX(Capacity!$Z$10:$AN$109,COLUMN(D7),ROW(D7))</f>
        <v>0</v>
      </c>
      <c r="F209" cm="1">
        <f t="array" ref="F209">INDEX(Capacity!$Z$10:$AN$109,COLUMN(E7),ROW(E7))</f>
        <v>0</v>
      </c>
      <c r="G209" cm="1">
        <f t="array" ref="G209">INDEX(Capacity!$Z$10:$AN$109,COLUMN(F7),ROW(F7))</f>
        <v>0</v>
      </c>
      <c r="H209" cm="1">
        <f t="array" ref="H209">INDEX(Capacity!$Z$10:$AN$109,COLUMN(G7),ROW(G7))</f>
        <v>0</v>
      </c>
      <c r="I209" cm="1">
        <f t="array" ref="I209">INDEX(Capacity!$Z$10:$AN$109,COLUMN(H7),ROW(H7))</f>
        <v>0</v>
      </c>
      <c r="J209" cm="1">
        <f t="array" ref="J209">INDEX(Capacity!$Z$10:$AN$109,COLUMN(I7),ROW(I7))</f>
        <v>0</v>
      </c>
      <c r="K209" cm="1">
        <f t="array" ref="K209">INDEX(Capacity!$Z$10:$AN$109,COLUMN(J7),ROW(J7))</f>
        <v>0</v>
      </c>
      <c r="L209" cm="1">
        <f t="array" ref="L209">INDEX(Capacity!$Z$10:$AN$109,COLUMN(K7),ROW(K7))</f>
        <v>0</v>
      </c>
      <c r="M209" cm="1">
        <f t="array" ref="M209">INDEX(Capacity!$Z$10:$AN$109,COLUMN(L7),ROW(L7))</f>
        <v>0</v>
      </c>
      <c r="N209" cm="1">
        <f t="array" ref="N209">INDEX(Capacity!$Z$10:$AN$109,COLUMN(M7),ROW(M7))</f>
        <v>0</v>
      </c>
      <c r="O209" cm="1">
        <f t="array" ref="O209">INDEX(Capacity!$Z$10:$AN$109,COLUMN(N7),ROW(N7))</f>
        <v>0</v>
      </c>
      <c r="P209" cm="1">
        <f t="array" ref="P209">INDEX(Capacity!$Z$10:$AN$109,COLUMN(O7),ROW(O7))</f>
        <v>0</v>
      </c>
      <c r="Q209" cm="1">
        <f t="array" ref="Q209">INDEX(Capacity!$Z$10:$AN$109,COLUMN(P7),ROW(P7))</f>
        <v>0</v>
      </c>
      <c r="R209" cm="1">
        <f t="array" ref="R209">INDEX(Capacity!$Z$10:$AN$109,COLUMN(Q7),ROW(Q7))</f>
        <v>0</v>
      </c>
      <c r="S209" cm="1">
        <f t="array" ref="S209">INDEX(Capacity!$Z$10:$AN$109,COLUMN(R7),ROW(R7))</f>
        <v>0</v>
      </c>
      <c r="T209" cm="1">
        <f t="array" ref="T209">INDEX(Capacity!$Z$10:$AN$109,COLUMN(S7),ROW(S7))</f>
        <v>0</v>
      </c>
      <c r="U209" cm="1">
        <f t="array" ref="U209">INDEX(Capacity!$Z$10:$AN$109,COLUMN(T7),ROW(T7))</f>
        <v>0</v>
      </c>
      <c r="V209" cm="1">
        <f t="array" ref="V209">INDEX(Capacity!$Z$10:$AN$109,COLUMN(U7),ROW(U7))</f>
        <v>0</v>
      </c>
      <c r="W209" cm="1">
        <f t="array" ref="W209">INDEX(Capacity!$Z$10:$AN$109,COLUMN(V7),ROW(V7))</f>
        <v>0</v>
      </c>
      <c r="X209" cm="1">
        <f t="array" ref="X209">INDEX(Capacity!$Z$10:$AN$109,COLUMN(W7),ROW(W7))</f>
        <v>0</v>
      </c>
      <c r="Y209" cm="1">
        <f t="array" ref="Y209">INDEX(Capacity!$Z$10:$AN$109,COLUMN(X7),ROW(X7))</f>
        <v>0</v>
      </c>
      <c r="Z209" cm="1">
        <f t="array" ref="Z209">INDEX(Capacity!$Z$10:$AN$109,COLUMN(Y7),ROW(Y7))</f>
        <v>0</v>
      </c>
      <c r="AA209" cm="1">
        <f t="array" ref="AA209">INDEX(Capacity!$Z$10:$AN$109,COLUMN(Z7),ROW(Z7))</f>
        <v>0</v>
      </c>
      <c r="AB209" cm="1">
        <f t="array" ref="AB209">INDEX(Capacity!$Z$10:$AN$109,COLUMN(AA7),ROW(AA7))</f>
        <v>0</v>
      </c>
      <c r="AC209" cm="1">
        <f t="array" ref="AC209">INDEX(Capacity!$Z$10:$AN$109,COLUMN(AB7),ROW(AB7))</f>
        <v>0</v>
      </c>
      <c r="AD209" cm="1">
        <f t="array" ref="AD209">INDEX(Capacity!$Z$10:$AN$109,COLUMN(AC7),ROW(AC7))</f>
        <v>0</v>
      </c>
      <c r="AE209" cm="1">
        <f t="array" ref="AE209">INDEX(Capacity!$Z$10:$AN$109,COLUMN(AD7),ROW(AD7))</f>
        <v>0</v>
      </c>
      <c r="AF209" cm="1">
        <f t="array" ref="AF209">INDEX(Capacity!$Z$10:$AN$109,COLUMN(AE7),ROW(AE7))</f>
        <v>0</v>
      </c>
      <c r="AG209" cm="1">
        <f t="array" ref="AG209">INDEX(Capacity!$Z$10:$AN$109,COLUMN(AF7),ROW(AF7))</f>
        <v>0</v>
      </c>
      <c r="AH209" cm="1">
        <f t="array" ref="AH209">INDEX(Capacity!$Z$10:$AN$109,COLUMN(AG7),ROW(AG7))</f>
        <v>0</v>
      </c>
      <c r="AI209" cm="1">
        <f t="array" ref="AI209">INDEX(Capacity!$Z$10:$AN$109,COLUMN(AH7),ROW(AH7))</f>
        <v>0</v>
      </c>
      <c r="AJ209" cm="1">
        <f t="array" ref="AJ209">INDEX(Capacity!$Z$10:$AN$109,COLUMN(AI7),ROW(AI7))</f>
        <v>0</v>
      </c>
      <c r="AK209" cm="1">
        <f t="array" ref="AK209">INDEX(Capacity!$Z$10:$AN$109,COLUMN(AJ7),ROW(AJ7))</f>
        <v>0</v>
      </c>
      <c r="AL209" cm="1">
        <f t="array" ref="AL209">INDEX(Capacity!$Z$10:$AN$109,COLUMN(AK7),ROW(AK7))</f>
        <v>0</v>
      </c>
      <c r="AM209" cm="1">
        <f t="array" ref="AM209">INDEX(Capacity!$Z$10:$AN$109,COLUMN(AL7),ROW(AL7))</f>
        <v>0</v>
      </c>
      <c r="AN209" cm="1">
        <f t="array" ref="AN209">INDEX(Capacity!$Z$10:$AN$109,COLUMN(AM7),ROW(AM7))</f>
        <v>0</v>
      </c>
      <c r="AO209" cm="1">
        <f t="array" ref="AO209">INDEX(Capacity!$Z$10:$AN$109,COLUMN(AN7),ROW(AN7))</f>
        <v>0</v>
      </c>
      <c r="AP209" cm="1">
        <f t="array" ref="AP209">INDEX(Capacity!$Z$10:$AN$109,COLUMN(AO7),ROW(AO7))</f>
        <v>0</v>
      </c>
      <c r="AQ209" cm="1">
        <f t="array" ref="AQ209">INDEX(Capacity!$Z$10:$AN$109,COLUMN(AP7),ROW(AP7))</f>
        <v>0</v>
      </c>
      <c r="AR209" cm="1">
        <f t="array" ref="AR209">INDEX(Capacity!$Z$10:$AN$109,COLUMN(AQ7),ROW(AQ7))</f>
        <v>0</v>
      </c>
      <c r="AS209" cm="1">
        <f t="array" ref="AS209">INDEX(Capacity!$Z$10:$AN$109,COLUMN(AR7),ROW(AR7))</f>
        <v>0</v>
      </c>
      <c r="AT209" cm="1">
        <f t="array" ref="AT209">INDEX(Capacity!$Z$10:$AN$109,COLUMN(AS7),ROW(AS7))</f>
        <v>0</v>
      </c>
      <c r="AU209" cm="1">
        <f t="array" ref="AU209">INDEX(Capacity!$Z$10:$AN$109,COLUMN(AT7),ROW(AT7))</f>
        <v>0</v>
      </c>
      <c r="AV209" cm="1">
        <f t="array" ref="AV209">INDEX(Capacity!$Z$10:$AN$109,COLUMN(AU7),ROW(AU7))</f>
        <v>0</v>
      </c>
      <c r="AW209" cm="1">
        <f t="array" ref="AW209">INDEX(Capacity!$Z$10:$AN$109,COLUMN(AV7),ROW(AV7))</f>
        <v>0</v>
      </c>
      <c r="AX209" cm="1">
        <f t="array" ref="AX209">INDEX(Capacity!$Z$10:$AN$109,COLUMN(AW7),ROW(AW7))</f>
        <v>0</v>
      </c>
      <c r="AY209" cm="1">
        <f t="array" ref="AY209">INDEX(Capacity!$Z$10:$AN$109,COLUMN(AX7),ROW(AX7))</f>
        <v>0</v>
      </c>
      <c r="AZ209" cm="1">
        <f t="array" ref="AZ209">INDEX(Capacity!$Z$10:$AN$109,COLUMN(AY7),ROW(AY7))</f>
        <v>0</v>
      </c>
      <c r="BA209" cm="1">
        <f t="array" ref="BA209">INDEX(Capacity!$Z$10:$AN$109,COLUMN(AZ7),ROW(AZ7))</f>
        <v>0</v>
      </c>
      <c r="BB209" cm="1">
        <f t="array" ref="BB209">INDEX(Capacity!$Z$10:$AN$109,COLUMN(BA7),ROW(BA7))</f>
        <v>0</v>
      </c>
      <c r="BC209" cm="1">
        <f t="array" ref="BC209">INDEX(Capacity!$Z$10:$AN$109,COLUMN(BB7),ROW(BB7))</f>
        <v>0</v>
      </c>
      <c r="BD209" cm="1">
        <f t="array" ref="BD209">INDEX(Capacity!$Z$10:$AN$109,COLUMN(BC7),ROW(BC7))</f>
        <v>0</v>
      </c>
      <c r="BE209" cm="1">
        <f t="array" ref="BE209">INDEX(Capacity!$Z$10:$AN$109,COLUMN(BD7),ROW(BD7))</f>
        <v>0</v>
      </c>
      <c r="BF209" cm="1">
        <f t="array" ref="BF209">INDEX(Capacity!$Z$10:$AN$109,COLUMN(BE7),ROW(BE7))</f>
        <v>0</v>
      </c>
      <c r="BG209" cm="1">
        <f t="array" ref="BG209">INDEX(Capacity!$Z$10:$AN$109,COLUMN(BF7),ROW(BF7))</f>
        <v>0</v>
      </c>
      <c r="BH209" cm="1">
        <f t="array" ref="BH209">INDEX(Capacity!$Z$10:$AN$109,COLUMN(BG7),ROW(BG7))</f>
        <v>0</v>
      </c>
      <c r="BI209" cm="1">
        <f t="array" ref="BI209">INDEX(Capacity!$Z$10:$AN$109,COLUMN(BH7),ROW(BH7))</f>
        <v>0</v>
      </c>
      <c r="BJ209" cm="1">
        <f t="array" ref="BJ209">INDEX(Capacity!$Z$10:$AN$109,COLUMN(BI7),ROW(BI7))</f>
        <v>0</v>
      </c>
      <c r="BK209" cm="1">
        <f t="array" ref="BK209">INDEX(Capacity!$Z$10:$AN$109,COLUMN(BJ7),ROW(BJ7))</f>
        <v>0</v>
      </c>
      <c r="BL209" cm="1">
        <f t="array" ref="BL209">INDEX(Capacity!$Z$10:$AN$109,COLUMN(BK7),ROW(BK7))</f>
        <v>0</v>
      </c>
      <c r="BM209" cm="1">
        <f t="array" ref="BM209">INDEX(Capacity!$Z$10:$AN$109,COLUMN(BL7),ROW(BL7))</f>
        <v>0</v>
      </c>
      <c r="BN209" cm="1">
        <f t="array" ref="BN209">INDEX(Capacity!$Z$10:$AN$109,COLUMN(BM7),ROW(BM7))</f>
        <v>0</v>
      </c>
      <c r="BO209" cm="1">
        <f t="array" ref="BO209">INDEX(Capacity!$Z$10:$AN$109,COLUMN(BN7),ROW(BN7))</f>
        <v>0</v>
      </c>
      <c r="BP209" cm="1">
        <f t="array" ref="BP209">INDEX(Capacity!$Z$10:$AN$109,COLUMN(BO7),ROW(BO7))</f>
        <v>0</v>
      </c>
      <c r="BQ209" cm="1">
        <f t="array" ref="BQ209">INDEX(Capacity!$Z$10:$AN$109,COLUMN(BP7),ROW(BP7))</f>
        <v>0</v>
      </c>
      <c r="BR209" cm="1">
        <f t="array" ref="BR209">INDEX(Capacity!$Z$10:$AN$109,COLUMN(BQ7),ROW(BQ7))</f>
        <v>0</v>
      </c>
      <c r="BS209" cm="1">
        <f t="array" ref="BS209">INDEX(Capacity!$Z$10:$AN$109,COLUMN(BR7),ROW(BR7))</f>
        <v>0</v>
      </c>
      <c r="BT209" cm="1">
        <f t="array" ref="BT209">INDEX(Capacity!$Z$10:$AN$109,COLUMN(BS7),ROW(BS7))</f>
        <v>0</v>
      </c>
      <c r="BU209" cm="1">
        <f t="array" ref="BU209">INDEX(Capacity!$Z$10:$AN$109,COLUMN(BT7),ROW(BT7))</f>
        <v>0</v>
      </c>
      <c r="BV209" cm="1">
        <f t="array" ref="BV209">INDEX(Capacity!$Z$10:$AN$109,COLUMN(BU7),ROW(BU7))</f>
        <v>0</v>
      </c>
      <c r="BW209" cm="1">
        <f t="array" ref="BW209">INDEX(Capacity!$Z$10:$AN$109,COLUMN(BV7),ROW(BV7))</f>
        <v>0</v>
      </c>
      <c r="BX209" cm="1">
        <f t="array" ref="BX209">INDEX(Capacity!$Z$10:$AN$109,COLUMN(BW7),ROW(BW7))</f>
        <v>0</v>
      </c>
      <c r="BY209" cm="1">
        <f t="array" ref="BY209">INDEX(Capacity!$Z$10:$AN$109,COLUMN(BX7),ROW(BX7))</f>
        <v>0</v>
      </c>
      <c r="BZ209" cm="1">
        <f t="array" ref="BZ209">INDEX(Capacity!$Z$10:$AN$109,COLUMN(BY7),ROW(BY7))</f>
        <v>0</v>
      </c>
      <c r="CA209" cm="1">
        <f t="array" ref="CA209">INDEX(Capacity!$Z$10:$AN$109,COLUMN(BZ7),ROW(BZ7))</f>
        <v>0</v>
      </c>
      <c r="CB209" cm="1">
        <f t="array" ref="CB209">INDEX(Capacity!$Z$10:$AN$109,COLUMN(CA7),ROW(CA7))</f>
        <v>0</v>
      </c>
      <c r="CC209" cm="1">
        <f t="array" ref="CC209">INDEX(Capacity!$Z$10:$AN$109,COLUMN(CB7),ROW(CB7))</f>
        <v>0</v>
      </c>
      <c r="CD209" cm="1">
        <f t="array" ref="CD209">INDEX(Capacity!$Z$10:$AN$109,COLUMN(CC7),ROW(CC7))</f>
        <v>0</v>
      </c>
      <c r="CE209" cm="1">
        <f t="array" ref="CE209">INDEX(Capacity!$Z$10:$AN$109,COLUMN(CD7),ROW(CD7))</f>
        <v>0</v>
      </c>
      <c r="CF209" cm="1">
        <f t="array" ref="CF209">INDEX(Capacity!$Z$10:$AN$109,COLUMN(CE7),ROW(CE7))</f>
        <v>0</v>
      </c>
      <c r="CG209" cm="1">
        <f t="array" ref="CG209">INDEX(Capacity!$Z$10:$AN$109,COLUMN(CF7),ROW(CF7))</f>
        <v>0</v>
      </c>
      <c r="CH209" cm="1">
        <f t="array" ref="CH209">INDEX(Capacity!$Z$10:$AN$109,COLUMN(CG7),ROW(CG7))</f>
        <v>0</v>
      </c>
      <c r="CI209" cm="1">
        <f t="array" ref="CI209">INDEX(Capacity!$Z$10:$AN$109,COLUMN(CH7),ROW(CH7))</f>
        <v>0</v>
      </c>
      <c r="CJ209" cm="1">
        <f t="array" ref="CJ209">INDEX(Capacity!$Z$10:$AN$109,COLUMN(CI7),ROW(CI7))</f>
        <v>0</v>
      </c>
      <c r="CK209" cm="1">
        <f t="array" ref="CK209">INDEX(Capacity!$Z$10:$AN$109,COLUMN(CJ7),ROW(CJ7))</f>
        <v>0</v>
      </c>
      <c r="CL209" cm="1">
        <f t="array" ref="CL209">INDEX(Capacity!$Z$10:$AN$109,COLUMN(CK7),ROW(CK7))</f>
        <v>0</v>
      </c>
      <c r="CM209" cm="1">
        <f t="array" ref="CM209">INDEX(Capacity!$Z$10:$AN$109,COLUMN(CL7),ROW(CL7))</f>
        <v>0</v>
      </c>
      <c r="CN209" cm="1">
        <f t="array" ref="CN209">INDEX(Capacity!$Z$10:$AN$109,COLUMN(CM7),ROW(CM7))</f>
        <v>0</v>
      </c>
      <c r="CO209" cm="1">
        <f t="array" ref="CO209">INDEX(Capacity!$Z$10:$AN$109,COLUMN(CN7),ROW(CN7))</f>
        <v>0</v>
      </c>
      <c r="CP209" cm="1">
        <f t="array" ref="CP209">INDEX(Capacity!$Z$10:$AN$109,COLUMN(CO7),ROW(CO7))</f>
        <v>0</v>
      </c>
      <c r="CQ209" cm="1">
        <f t="array" ref="CQ209">INDEX(Capacity!$Z$10:$AN$109,COLUMN(CP7),ROW(CP7))</f>
        <v>0</v>
      </c>
      <c r="CR209" cm="1">
        <f t="array" ref="CR209">INDEX(Capacity!$Z$10:$AN$109,COLUMN(CQ7),ROW(CQ7))</f>
        <v>0</v>
      </c>
      <c r="CS209" cm="1">
        <f t="array" ref="CS209">INDEX(Capacity!$Z$10:$AN$109,COLUMN(CR7),ROW(CR7))</f>
        <v>0</v>
      </c>
      <c r="CT209" cm="1">
        <f t="array" ref="CT209">INDEX(Capacity!$Z$10:$AN$109,COLUMN(CS7),ROW(CS7))</f>
        <v>0</v>
      </c>
      <c r="CU209" cm="1">
        <f t="array" ref="CU209">INDEX(Capacity!$Z$10:$AN$109,COLUMN(CT7),ROW(CT7))</f>
        <v>0</v>
      </c>
      <c r="CV209" cm="1">
        <f t="array" ref="CV209">INDEX(Capacity!$Z$10:$AN$109,COLUMN(CU7),ROW(CU7))</f>
        <v>0</v>
      </c>
      <c r="CW209" cm="1">
        <f t="array" ref="CW209">INDEX(Capacity!$Z$10:$AN$109,COLUMN(CV7),ROW(CV7))</f>
        <v>0</v>
      </c>
    </row>
    <row r="210" spans="1:101" x14ac:dyDescent="0.25">
      <c r="A210" s="2" t="str">
        <f>Setup!A27</f>
        <v>Caseload 8</v>
      </c>
      <c r="B210" cm="1">
        <f t="array" ref="B210">INDEX(Capacity!$Z$10:$AN$109,COLUMN(A8),ROW(A8))</f>
        <v>0</v>
      </c>
      <c r="C210" cm="1">
        <f t="array" ref="C210">INDEX(Capacity!$Z$10:$AN$109,COLUMN(B8),ROW(B8))</f>
        <v>0</v>
      </c>
      <c r="D210" cm="1">
        <f t="array" ref="D210">INDEX(Capacity!$Z$10:$AN$109,COLUMN(C8),ROW(C8))</f>
        <v>0</v>
      </c>
      <c r="E210" cm="1">
        <f t="array" ref="E210">INDEX(Capacity!$Z$10:$AN$109,COLUMN(D8),ROW(D8))</f>
        <v>0</v>
      </c>
      <c r="F210" cm="1">
        <f t="array" ref="F210">INDEX(Capacity!$Z$10:$AN$109,COLUMN(E8),ROW(E8))</f>
        <v>0</v>
      </c>
      <c r="G210" cm="1">
        <f t="array" ref="G210">INDEX(Capacity!$Z$10:$AN$109,COLUMN(F8),ROW(F8))</f>
        <v>0</v>
      </c>
      <c r="H210" cm="1">
        <f t="array" ref="H210">INDEX(Capacity!$Z$10:$AN$109,COLUMN(G8),ROW(G8))</f>
        <v>0</v>
      </c>
      <c r="I210" cm="1">
        <f t="array" ref="I210">INDEX(Capacity!$Z$10:$AN$109,COLUMN(H8),ROW(H8))</f>
        <v>0</v>
      </c>
      <c r="J210" cm="1">
        <f t="array" ref="J210">INDEX(Capacity!$Z$10:$AN$109,COLUMN(I8),ROW(I8))</f>
        <v>0</v>
      </c>
      <c r="K210" cm="1">
        <f t="array" ref="K210">INDEX(Capacity!$Z$10:$AN$109,COLUMN(J8),ROW(J8))</f>
        <v>0</v>
      </c>
      <c r="L210" cm="1">
        <f t="array" ref="L210">INDEX(Capacity!$Z$10:$AN$109,COLUMN(K8),ROW(K8))</f>
        <v>0</v>
      </c>
      <c r="M210" cm="1">
        <f t="array" ref="M210">INDEX(Capacity!$Z$10:$AN$109,COLUMN(L8),ROW(L8))</f>
        <v>0</v>
      </c>
      <c r="N210" cm="1">
        <f t="array" ref="N210">INDEX(Capacity!$Z$10:$AN$109,COLUMN(M8),ROW(M8))</f>
        <v>0</v>
      </c>
      <c r="O210" cm="1">
        <f t="array" ref="O210">INDEX(Capacity!$Z$10:$AN$109,COLUMN(N8),ROW(N8))</f>
        <v>0</v>
      </c>
      <c r="P210" cm="1">
        <f t="array" ref="P210">INDEX(Capacity!$Z$10:$AN$109,COLUMN(O8),ROW(O8))</f>
        <v>0</v>
      </c>
      <c r="Q210" cm="1">
        <f t="array" ref="Q210">INDEX(Capacity!$Z$10:$AN$109,COLUMN(P8),ROW(P8))</f>
        <v>0</v>
      </c>
      <c r="R210" cm="1">
        <f t="array" ref="R210">INDEX(Capacity!$Z$10:$AN$109,COLUMN(Q8),ROW(Q8))</f>
        <v>0</v>
      </c>
      <c r="S210" cm="1">
        <f t="array" ref="S210">INDEX(Capacity!$Z$10:$AN$109,COLUMN(R8),ROW(R8))</f>
        <v>0</v>
      </c>
      <c r="T210" cm="1">
        <f t="array" ref="T210">INDEX(Capacity!$Z$10:$AN$109,COLUMN(S8),ROW(S8))</f>
        <v>0</v>
      </c>
      <c r="U210" cm="1">
        <f t="array" ref="U210">INDEX(Capacity!$Z$10:$AN$109,COLUMN(T8),ROW(T8))</f>
        <v>0</v>
      </c>
      <c r="V210" cm="1">
        <f t="array" ref="V210">INDEX(Capacity!$Z$10:$AN$109,COLUMN(U8),ROW(U8))</f>
        <v>0</v>
      </c>
      <c r="W210" cm="1">
        <f t="array" ref="W210">INDEX(Capacity!$Z$10:$AN$109,COLUMN(V8),ROW(V8))</f>
        <v>0</v>
      </c>
      <c r="X210" cm="1">
        <f t="array" ref="X210">INDEX(Capacity!$Z$10:$AN$109,COLUMN(W8),ROW(W8))</f>
        <v>0</v>
      </c>
      <c r="Y210" cm="1">
        <f t="array" ref="Y210">INDEX(Capacity!$Z$10:$AN$109,COLUMN(X8),ROW(X8))</f>
        <v>0</v>
      </c>
      <c r="Z210" cm="1">
        <f t="array" ref="Z210">INDEX(Capacity!$Z$10:$AN$109,COLUMN(Y8),ROW(Y8))</f>
        <v>0</v>
      </c>
      <c r="AA210" cm="1">
        <f t="array" ref="AA210">INDEX(Capacity!$Z$10:$AN$109,COLUMN(Z8),ROW(Z8))</f>
        <v>0</v>
      </c>
      <c r="AB210" cm="1">
        <f t="array" ref="AB210">INDEX(Capacity!$Z$10:$AN$109,COLUMN(AA8),ROW(AA8))</f>
        <v>0</v>
      </c>
      <c r="AC210" cm="1">
        <f t="array" ref="AC210">INDEX(Capacity!$Z$10:$AN$109,COLUMN(AB8),ROW(AB8))</f>
        <v>0</v>
      </c>
      <c r="AD210" cm="1">
        <f t="array" ref="AD210">INDEX(Capacity!$Z$10:$AN$109,COLUMN(AC8),ROW(AC8))</f>
        <v>0</v>
      </c>
      <c r="AE210" cm="1">
        <f t="array" ref="AE210">INDEX(Capacity!$Z$10:$AN$109,COLUMN(AD8),ROW(AD8))</f>
        <v>0</v>
      </c>
      <c r="AF210" cm="1">
        <f t="array" ref="AF210">INDEX(Capacity!$Z$10:$AN$109,COLUMN(AE8),ROW(AE8))</f>
        <v>0</v>
      </c>
      <c r="AG210" cm="1">
        <f t="array" ref="AG210">INDEX(Capacity!$Z$10:$AN$109,COLUMN(AF8),ROW(AF8))</f>
        <v>0</v>
      </c>
      <c r="AH210" cm="1">
        <f t="array" ref="AH210">INDEX(Capacity!$Z$10:$AN$109,COLUMN(AG8),ROW(AG8))</f>
        <v>0</v>
      </c>
      <c r="AI210" cm="1">
        <f t="array" ref="AI210">INDEX(Capacity!$Z$10:$AN$109,COLUMN(AH8),ROW(AH8))</f>
        <v>0</v>
      </c>
      <c r="AJ210" cm="1">
        <f t="array" ref="AJ210">INDEX(Capacity!$Z$10:$AN$109,COLUMN(AI8),ROW(AI8))</f>
        <v>0</v>
      </c>
      <c r="AK210" cm="1">
        <f t="array" ref="AK210">INDEX(Capacity!$Z$10:$AN$109,COLUMN(AJ8),ROW(AJ8))</f>
        <v>0</v>
      </c>
      <c r="AL210" cm="1">
        <f t="array" ref="AL210">INDEX(Capacity!$Z$10:$AN$109,COLUMN(AK8),ROW(AK8))</f>
        <v>0</v>
      </c>
      <c r="AM210" cm="1">
        <f t="array" ref="AM210">INDEX(Capacity!$Z$10:$AN$109,COLUMN(AL8),ROW(AL8))</f>
        <v>0</v>
      </c>
      <c r="AN210" cm="1">
        <f t="array" ref="AN210">INDEX(Capacity!$Z$10:$AN$109,COLUMN(AM8),ROW(AM8))</f>
        <v>0</v>
      </c>
      <c r="AO210" cm="1">
        <f t="array" ref="AO210">INDEX(Capacity!$Z$10:$AN$109,COLUMN(AN8),ROW(AN8))</f>
        <v>0</v>
      </c>
      <c r="AP210" cm="1">
        <f t="array" ref="AP210">INDEX(Capacity!$Z$10:$AN$109,COLUMN(AO8),ROW(AO8))</f>
        <v>0</v>
      </c>
      <c r="AQ210" cm="1">
        <f t="array" ref="AQ210">INDEX(Capacity!$Z$10:$AN$109,COLUMN(AP8),ROW(AP8))</f>
        <v>0</v>
      </c>
      <c r="AR210" cm="1">
        <f t="array" ref="AR210">INDEX(Capacity!$Z$10:$AN$109,COLUMN(AQ8),ROW(AQ8))</f>
        <v>0</v>
      </c>
      <c r="AS210" cm="1">
        <f t="array" ref="AS210">INDEX(Capacity!$Z$10:$AN$109,COLUMN(AR8),ROW(AR8))</f>
        <v>0</v>
      </c>
      <c r="AT210" cm="1">
        <f t="array" ref="AT210">INDEX(Capacity!$Z$10:$AN$109,COLUMN(AS8),ROW(AS8))</f>
        <v>0</v>
      </c>
      <c r="AU210" cm="1">
        <f t="array" ref="AU210">INDEX(Capacity!$Z$10:$AN$109,COLUMN(AT8),ROW(AT8))</f>
        <v>0</v>
      </c>
      <c r="AV210" cm="1">
        <f t="array" ref="AV210">INDEX(Capacity!$Z$10:$AN$109,COLUMN(AU8),ROW(AU8))</f>
        <v>0</v>
      </c>
      <c r="AW210" cm="1">
        <f t="array" ref="AW210">INDEX(Capacity!$Z$10:$AN$109,COLUMN(AV8),ROW(AV8))</f>
        <v>0</v>
      </c>
      <c r="AX210" cm="1">
        <f t="array" ref="AX210">INDEX(Capacity!$Z$10:$AN$109,COLUMN(AW8),ROW(AW8))</f>
        <v>0</v>
      </c>
      <c r="AY210" cm="1">
        <f t="array" ref="AY210">INDEX(Capacity!$Z$10:$AN$109,COLUMN(AX8),ROW(AX8))</f>
        <v>0</v>
      </c>
      <c r="AZ210" cm="1">
        <f t="array" ref="AZ210">INDEX(Capacity!$Z$10:$AN$109,COLUMN(AY8),ROW(AY8))</f>
        <v>0</v>
      </c>
      <c r="BA210" cm="1">
        <f t="array" ref="BA210">INDEX(Capacity!$Z$10:$AN$109,COLUMN(AZ8),ROW(AZ8))</f>
        <v>0</v>
      </c>
      <c r="BB210" cm="1">
        <f t="array" ref="BB210">INDEX(Capacity!$Z$10:$AN$109,COLUMN(BA8),ROW(BA8))</f>
        <v>0</v>
      </c>
      <c r="BC210" cm="1">
        <f t="array" ref="BC210">INDEX(Capacity!$Z$10:$AN$109,COLUMN(BB8),ROW(BB8))</f>
        <v>0</v>
      </c>
      <c r="BD210" cm="1">
        <f t="array" ref="BD210">INDEX(Capacity!$Z$10:$AN$109,COLUMN(BC8),ROW(BC8))</f>
        <v>0</v>
      </c>
      <c r="BE210" cm="1">
        <f t="array" ref="BE210">INDEX(Capacity!$Z$10:$AN$109,COLUMN(BD8),ROW(BD8))</f>
        <v>0</v>
      </c>
      <c r="BF210" cm="1">
        <f t="array" ref="BF210">INDEX(Capacity!$Z$10:$AN$109,COLUMN(BE8),ROW(BE8))</f>
        <v>0</v>
      </c>
      <c r="BG210" cm="1">
        <f t="array" ref="BG210">INDEX(Capacity!$Z$10:$AN$109,COLUMN(BF8),ROW(BF8))</f>
        <v>0</v>
      </c>
      <c r="BH210" cm="1">
        <f t="array" ref="BH210">INDEX(Capacity!$Z$10:$AN$109,COLUMN(BG8),ROW(BG8))</f>
        <v>0</v>
      </c>
      <c r="BI210" cm="1">
        <f t="array" ref="BI210">INDEX(Capacity!$Z$10:$AN$109,COLUMN(BH8),ROW(BH8))</f>
        <v>0</v>
      </c>
      <c r="BJ210" cm="1">
        <f t="array" ref="BJ210">INDEX(Capacity!$Z$10:$AN$109,COLUMN(BI8),ROW(BI8))</f>
        <v>0</v>
      </c>
      <c r="BK210" cm="1">
        <f t="array" ref="BK210">INDEX(Capacity!$Z$10:$AN$109,COLUMN(BJ8),ROW(BJ8))</f>
        <v>0</v>
      </c>
      <c r="BL210" cm="1">
        <f t="array" ref="BL210">INDEX(Capacity!$Z$10:$AN$109,COLUMN(BK8),ROW(BK8))</f>
        <v>0</v>
      </c>
      <c r="BM210" cm="1">
        <f t="array" ref="BM210">INDEX(Capacity!$Z$10:$AN$109,COLUMN(BL8),ROW(BL8))</f>
        <v>0</v>
      </c>
      <c r="BN210" cm="1">
        <f t="array" ref="BN210">INDEX(Capacity!$Z$10:$AN$109,COLUMN(BM8),ROW(BM8))</f>
        <v>0</v>
      </c>
      <c r="BO210" cm="1">
        <f t="array" ref="BO210">INDEX(Capacity!$Z$10:$AN$109,COLUMN(BN8),ROW(BN8))</f>
        <v>0</v>
      </c>
      <c r="BP210" cm="1">
        <f t="array" ref="BP210">INDEX(Capacity!$Z$10:$AN$109,COLUMN(BO8),ROW(BO8))</f>
        <v>0</v>
      </c>
      <c r="BQ210" cm="1">
        <f t="array" ref="BQ210">INDEX(Capacity!$Z$10:$AN$109,COLUMN(BP8),ROW(BP8))</f>
        <v>0</v>
      </c>
      <c r="BR210" cm="1">
        <f t="array" ref="BR210">INDEX(Capacity!$Z$10:$AN$109,COLUMN(BQ8),ROW(BQ8))</f>
        <v>0</v>
      </c>
      <c r="BS210" cm="1">
        <f t="array" ref="BS210">INDEX(Capacity!$Z$10:$AN$109,COLUMN(BR8),ROW(BR8))</f>
        <v>0</v>
      </c>
      <c r="BT210" cm="1">
        <f t="array" ref="BT210">INDEX(Capacity!$Z$10:$AN$109,COLUMN(BS8),ROW(BS8))</f>
        <v>0</v>
      </c>
      <c r="BU210" cm="1">
        <f t="array" ref="BU210">INDEX(Capacity!$Z$10:$AN$109,COLUMN(BT8),ROW(BT8))</f>
        <v>0</v>
      </c>
      <c r="BV210" cm="1">
        <f t="array" ref="BV210">INDEX(Capacity!$Z$10:$AN$109,COLUMN(BU8),ROW(BU8))</f>
        <v>0</v>
      </c>
      <c r="BW210" cm="1">
        <f t="array" ref="BW210">INDEX(Capacity!$Z$10:$AN$109,COLUMN(BV8),ROW(BV8))</f>
        <v>0</v>
      </c>
      <c r="BX210" cm="1">
        <f t="array" ref="BX210">INDEX(Capacity!$Z$10:$AN$109,COLUMN(BW8),ROW(BW8))</f>
        <v>0</v>
      </c>
      <c r="BY210" cm="1">
        <f t="array" ref="BY210">INDEX(Capacity!$Z$10:$AN$109,COLUMN(BX8),ROW(BX8))</f>
        <v>0</v>
      </c>
      <c r="BZ210" cm="1">
        <f t="array" ref="BZ210">INDEX(Capacity!$Z$10:$AN$109,COLUMN(BY8),ROW(BY8))</f>
        <v>0</v>
      </c>
      <c r="CA210" cm="1">
        <f t="array" ref="CA210">INDEX(Capacity!$Z$10:$AN$109,COLUMN(BZ8),ROW(BZ8))</f>
        <v>0</v>
      </c>
      <c r="CB210" cm="1">
        <f t="array" ref="CB210">INDEX(Capacity!$Z$10:$AN$109,COLUMN(CA8),ROW(CA8))</f>
        <v>0</v>
      </c>
      <c r="CC210" cm="1">
        <f t="array" ref="CC210">INDEX(Capacity!$Z$10:$AN$109,COLUMN(CB8),ROW(CB8))</f>
        <v>0</v>
      </c>
      <c r="CD210" cm="1">
        <f t="array" ref="CD210">INDEX(Capacity!$Z$10:$AN$109,COLUMN(CC8),ROW(CC8))</f>
        <v>0</v>
      </c>
      <c r="CE210" cm="1">
        <f t="array" ref="CE210">INDEX(Capacity!$Z$10:$AN$109,COLUMN(CD8),ROW(CD8))</f>
        <v>0</v>
      </c>
      <c r="CF210" cm="1">
        <f t="array" ref="CF210">INDEX(Capacity!$Z$10:$AN$109,COLUMN(CE8),ROW(CE8))</f>
        <v>0</v>
      </c>
      <c r="CG210" cm="1">
        <f t="array" ref="CG210">INDEX(Capacity!$Z$10:$AN$109,COLUMN(CF8),ROW(CF8))</f>
        <v>0</v>
      </c>
      <c r="CH210" cm="1">
        <f t="array" ref="CH210">INDEX(Capacity!$Z$10:$AN$109,COLUMN(CG8),ROW(CG8))</f>
        <v>0</v>
      </c>
      <c r="CI210" cm="1">
        <f t="array" ref="CI210">INDEX(Capacity!$Z$10:$AN$109,COLUMN(CH8),ROW(CH8))</f>
        <v>0</v>
      </c>
      <c r="CJ210" cm="1">
        <f t="array" ref="CJ210">INDEX(Capacity!$Z$10:$AN$109,COLUMN(CI8),ROW(CI8))</f>
        <v>0</v>
      </c>
      <c r="CK210" cm="1">
        <f t="array" ref="CK210">INDEX(Capacity!$Z$10:$AN$109,COLUMN(CJ8),ROW(CJ8))</f>
        <v>0</v>
      </c>
      <c r="CL210" cm="1">
        <f t="array" ref="CL210">INDEX(Capacity!$Z$10:$AN$109,COLUMN(CK8),ROW(CK8))</f>
        <v>0</v>
      </c>
      <c r="CM210" cm="1">
        <f t="array" ref="CM210">INDEX(Capacity!$Z$10:$AN$109,COLUMN(CL8),ROW(CL8))</f>
        <v>0</v>
      </c>
      <c r="CN210" cm="1">
        <f t="array" ref="CN210">INDEX(Capacity!$Z$10:$AN$109,COLUMN(CM8),ROW(CM8))</f>
        <v>0</v>
      </c>
      <c r="CO210" cm="1">
        <f t="array" ref="CO210">INDEX(Capacity!$Z$10:$AN$109,COLUMN(CN8),ROW(CN8))</f>
        <v>0</v>
      </c>
      <c r="CP210" cm="1">
        <f t="array" ref="CP210">INDEX(Capacity!$Z$10:$AN$109,COLUMN(CO8),ROW(CO8))</f>
        <v>0</v>
      </c>
      <c r="CQ210" cm="1">
        <f t="array" ref="CQ210">INDEX(Capacity!$Z$10:$AN$109,COLUMN(CP8),ROW(CP8))</f>
        <v>0</v>
      </c>
      <c r="CR210" cm="1">
        <f t="array" ref="CR210">INDEX(Capacity!$Z$10:$AN$109,COLUMN(CQ8),ROW(CQ8))</f>
        <v>0</v>
      </c>
      <c r="CS210" cm="1">
        <f t="array" ref="CS210">INDEX(Capacity!$Z$10:$AN$109,COLUMN(CR8),ROW(CR8))</f>
        <v>0</v>
      </c>
      <c r="CT210" cm="1">
        <f t="array" ref="CT210">INDEX(Capacity!$Z$10:$AN$109,COLUMN(CS8),ROW(CS8))</f>
        <v>0</v>
      </c>
      <c r="CU210" cm="1">
        <f t="array" ref="CU210">INDEX(Capacity!$Z$10:$AN$109,COLUMN(CT8),ROW(CT8))</f>
        <v>0</v>
      </c>
      <c r="CV210" cm="1">
        <f t="array" ref="CV210">INDEX(Capacity!$Z$10:$AN$109,COLUMN(CU8),ROW(CU8))</f>
        <v>0</v>
      </c>
      <c r="CW210" cm="1">
        <f t="array" ref="CW210">INDEX(Capacity!$Z$10:$AN$109,COLUMN(CV8),ROW(CV8))</f>
        <v>0</v>
      </c>
    </row>
    <row r="211" spans="1:101" x14ac:dyDescent="0.25">
      <c r="A211" s="2" t="str">
        <f>Setup!A28</f>
        <v>Caseload 9</v>
      </c>
      <c r="B211" cm="1">
        <f t="array" ref="B211">INDEX(Capacity!$Z$10:$AN$109,COLUMN(A9),ROW(A9))</f>
        <v>0</v>
      </c>
      <c r="C211" cm="1">
        <f t="array" ref="C211">INDEX(Capacity!$Z$10:$AN$109,COLUMN(B9),ROW(B9))</f>
        <v>0</v>
      </c>
      <c r="D211" cm="1">
        <f t="array" ref="D211">INDEX(Capacity!$Z$10:$AN$109,COLUMN(C9),ROW(C9))</f>
        <v>0</v>
      </c>
      <c r="E211" cm="1">
        <f t="array" ref="E211">INDEX(Capacity!$Z$10:$AN$109,COLUMN(D9),ROW(D9))</f>
        <v>0</v>
      </c>
      <c r="F211" cm="1">
        <f t="array" ref="F211">INDEX(Capacity!$Z$10:$AN$109,COLUMN(E9),ROW(E9))</f>
        <v>0</v>
      </c>
      <c r="G211" cm="1">
        <f t="array" ref="G211">INDEX(Capacity!$Z$10:$AN$109,COLUMN(F9),ROW(F9))</f>
        <v>0</v>
      </c>
      <c r="H211" cm="1">
        <f t="array" ref="H211">INDEX(Capacity!$Z$10:$AN$109,COLUMN(G9),ROW(G9))</f>
        <v>0</v>
      </c>
      <c r="I211" cm="1">
        <f t="array" ref="I211">INDEX(Capacity!$Z$10:$AN$109,COLUMN(H9),ROW(H9))</f>
        <v>0</v>
      </c>
      <c r="J211" cm="1">
        <f t="array" ref="J211">INDEX(Capacity!$Z$10:$AN$109,COLUMN(I9),ROW(I9))</f>
        <v>0</v>
      </c>
      <c r="K211" cm="1">
        <f t="array" ref="K211">INDEX(Capacity!$Z$10:$AN$109,COLUMN(J9),ROW(J9))</f>
        <v>0</v>
      </c>
      <c r="L211" cm="1">
        <f t="array" ref="L211">INDEX(Capacity!$Z$10:$AN$109,COLUMN(K9),ROW(K9))</f>
        <v>0</v>
      </c>
      <c r="M211" cm="1">
        <f t="array" ref="M211">INDEX(Capacity!$Z$10:$AN$109,COLUMN(L9),ROW(L9))</f>
        <v>0</v>
      </c>
      <c r="N211" cm="1">
        <f t="array" ref="N211">INDEX(Capacity!$Z$10:$AN$109,COLUMN(M9),ROW(M9))</f>
        <v>0</v>
      </c>
      <c r="O211" cm="1">
        <f t="array" ref="O211">INDEX(Capacity!$Z$10:$AN$109,COLUMN(N9),ROW(N9))</f>
        <v>0</v>
      </c>
      <c r="P211" cm="1">
        <f t="array" ref="P211">INDEX(Capacity!$Z$10:$AN$109,COLUMN(O9),ROW(O9))</f>
        <v>0</v>
      </c>
      <c r="Q211" cm="1">
        <f t="array" ref="Q211">INDEX(Capacity!$Z$10:$AN$109,COLUMN(P9),ROW(P9))</f>
        <v>0</v>
      </c>
      <c r="R211" cm="1">
        <f t="array" ref="R211">INDEX(Capacity!$Z$10:$AN$109,COLUMN(Q9),ROW(Q9))</f>
        <v>0</v>
      </c>
      <c r="S211" cm="1">
        <f t="array" ref="S211">INDEX(Capacity!$Z$10:$AN$109,COLUMN(R9),ROW(R9))</f>
        <v>0</v>
      </c>
      <c r="T211" cm="1">
        <f t="array" ref="T211">INDEX(Capacity!$Z$10:$AN$109,COLUMN(S9),ROW(S9))</f>
        <v>0</v>
      </c>
      <c r="U211" cm="1">
        <f t="array" ref="U211">INDEX(Capacity!$Z$10:$AN$109,COLUMN(T9),ROW(T9))</f>
        <v>0</v>
      </c>
      <c r="V211" cm="1">
        <f t="array" ref="V211">INDEX(Capacity!$Z$10:$AN$109,COLUMN(U9),ROW(U9))</f>
        <v>0</v>
      </c>
      <c r="W211" cm="1">
        <f t="array" ref="W211">INDEX(Capacity!$Z$10:$AN$109,COLUMN(V9),ROW(V9))</f>
        <v>0</v>
      </c>
      <c r="X211" cm="1">
        <f t="array" ref="X211">INDEX(Capacity!$Z$10:$AN$109,COLUMN(W9),ROW(W9))</f>
        <v>0</v>
      </c>
      <c r="Y211" cm="1">
        <f t="array" ref="Y211">INDEX(Capacity!$Z$10:$AN$109,COLUMN(X9),ROW(X9))</f>
        <v>0</v>
      </c>
      <c r="Z211" cm="1">
        <f t="array" ref="Z211">INDEX(Capacity!$Z$10:$AN$109,COLUMN(Y9),ROW(Y9))</f>
        <v>0</v>
      </c>
      <c r="AA211" cm="1">
        <f t="array" ref="AA211">INDEX(Capacity!$Z$10:$AN$109,COLUMN(Z9),ROW(Z9))</f>
        <v>0</v>
      </c>
      <c r="AB211" cm="1">
        <f t="array" ref="AB211">INDEX(Capacity!$Z$10:$AN$109,COLUMN(AA9),ROW(AA9))</f>
        <v>0</v>
      </c>
      <c r="AC211" cm="1">
        <f t="array" ref="AC211">INDEX(Capacity!$Z$10:$AN$109,COLUMN(AB9),ROW(AB9))</f>
        <v>0</v>
      </c>
      <c r="AD211" cm="1">
        <f t="array" ref="AD211">INDEX(Capacity!$Z$10:$AN$109,COLUMN(AC9),ROW(AC9))</f>
        <v>0</v>
      </c>
      <c r="AE211" cm="1">
        <f t="array" ref="AE211">INDEX(Capacity!$Z$10:$AN$109,COLUMN(AD9),ROW(AD9))</f>
        <v>0</v>
      </c>
      <c r="AF211" cm="1">
        <f t="array" ref="AF211">INDEX(Capacity!$Z$10:$AN$109,COLUMN(AE9),ROW(AE9))</f>
        <v>0</v>
      </c>
      <c r="AG211" cm="1">
        <f t="array" ref="AG211">INDEX(Capacity!$Z$10:$AN$109,COLUMN(AF9),ROW(AF9))</f>
        <v>0</v>
      </c>
      <c r="AH211" cm="1">
        <f t="array" ref="AH211">INDEX(Capacity!$Z$10:$AN$109,COLUMN(AG9),ROW(AG9))</f>
        <v>0</v>
      </c>
      <c r="AI211" cm="1">
        <f t="array" ref="AI211">INDEX(Capacity!$Z$10:$AN$109,COLUMN(AH9),ROW(AH9))</f>
        <v>0</v>
      </c>
      <c r="AJ211" cm="1">
        <f t="array" ref="AJ211">INDEX(Capacity!$Z$10:$AN$109,COLUMN(AI9),ROW(AI9))</f>
        <v>0</v>
      </c>
      <c r="AK211" cm="1">
        <f t="array" ref="AK211">INDEX(Capacity!$Z$10:$AN$109,COLUMN(AJ9),ROW(AJ9))</f>
        <v>0</v>
      </c>
      <c r="AL211" cm="1">
        <f t="array" ref="AL211">INDEX(Capacity!$Z$10:$AN$109,COLUMN(AK9),ROW(AK9))</f>
        <v>0</v>
      </c>
      <c r="AM211" cm="1">
        <f t="array" ref="AM211">INDEX(Capacity!$Z$10:$AN$109,COLUMN(AL9),ROW(AL9))</f>
        <v>0</v>
      </c>
      <c r="AN211" cm="1">
        <f t="array" ref="AN211">INDEX(Capacity!$Z$10:$AN$109,COLUMN(AM9),ROW(AM9))</f>
        <v>0</v>
      </c>
      <c r="AO211" cm="1">
        <f t="array" ref="AO211">INDEX(Capacity!$Z$10:$AN$109,COLUMN(AN9),ROW(AN9))</f>
        <v>0</v>
      </c>
      <c r="AP211" cm="1">
        <f t="array" ref="AP211">INDEX(Capacity!$Z$10:$AN$109,COLUMN(AO9),ROW(AO9))</f>
        <v>0</v>
      </c>
      <c r="AQ211" cm="1">
        <f t="array" ref="AQ211">INDEX(Capacity!$Z$10:$AN$109,COLUMN(AP9),ROW(AP9))</f>
        <v>0</v>
      </c>
      <c r="AR211" cm="1">
        <f t="array" ref="AR211">INDEX(Capacity!$Z$10:$AN$109,COLUMN(AQ9),ROW(AQ9))</f>
        <v>0</v>
      </c>
      <c r="AS211" cm="1">
        <f t="array" ref="AS211">INDEX(Capacity!$Z$10:$AN$109,COLUMN(AR9),ROW(AR9))</f>
        <v>0</v>
      </c>
      <c r="AT211" cm="1">
        <f t="array" ref="AT211">INDEX(Capacity!$Z$10:$AN$109,COLUMN(AS9),ROW(AS9))</f>
        <v>0</v>
      </c>
      <c r="AU211" cm="1">
        <f t="array" ref="AU211">INDEX(Capacity!$Z$10:$AN$109,COLUMN(AT9),ROW(AT9))</f>
        <v>0</v>
      </c>
      <c r="AV211" cm="1">
        <f t="array" ref="AV211">INDEX(Capacity!$Z$10:$AN$109,COLUMN(AU9),ROW(AU9))</f>
        <v>0</v>
      </c>
      <c r="AW211" cm="1">
        <f t="array" ref="AW211">INDEX(Capacity!$Z$10:$AN$109,COLUMN(AV9),ROW(AV9))</f>
        <v>0</v>
      </c>
      <c r="AX211" cm="1">
        <f t="array" ref="AX211">INDEX(Capacity!$Z$10:$AN$109,COLUMN(AW9),ROW(AW9))</f>
        <v>0</v>
      </c>
      <c r="AY211" cm="1">
        <f t="array" ref="AY211">INDEX(Capacity!$Z$10:$AN$109,COLUMN(AX9),ROW(AX9))</f>
        <v>0</v>
      </c>
      <c r="AZ211" cm="1">
        <f t="array" ref="AZ211">INDEX(Capacity!$Z$10:$AN$109,COLUMN(AY9),ROW(AY9))</f>
        <v>0</v>
      </c>
      <c r="BA211" cm="1">
        <f t="array" ref="BA211">INDEX(Capacity!$Z$10:$AN$109,COLUMN(AZ9),ROW(AZ9))</f>
        <v>0</v>
      </c>
      <c r="BB211" cm="1">
        <f t="array" ref="BB211">INDEX(Capacity!$Z$10:$AN$109,COLUMN(BA9),ROW(BA9))</f>
        <v>0</v>
      </c>
      <c r="BC211" cm="1">
        <f t="array" ref="BC211">INDEX(Capacity!$Z$10:$AN$109,COLUMN(BB9),ROW(BB9))</f>
        <v>0</v>
      </c>
      <c r="BD211" cm="1">
        <f t="array" ref="BD211">INDEX(Capacity!$Z$10:$AN$109,COLUMN(BC9),ROW(BC9))</f>
        <v>0</v>
      </c>
      <c r="BE211" cm="1">
        <f t="array" ref="BE211">INDEX(Capacity!$Z$10:$AN$109,COLUMN(BD9),ROW(BD9))</f>
        <v>0</v>
      </c>
      <c r="BF211" cm="1">
        <f t="array" ref="BF211">INDEX(Capacity!$Z$10:$AN$109,COLUMN(BE9),ROW(BE9))</f>
        <v>0</v>
      </c>
      <c r="BG211" cm="1">
        <f t="array" ref="BG211">INDEX(Capacity!$Z$10:$AN$109,COLUMN(BF9),ROW(BF9))</f>
        <v>0</v>
      </c>
      <c r="BH211" cm="1">
        <f t="array" ref="BH211">INDEX(Capacity!$Z$10:$AN$109,COLUMN(BG9),ROW(BG9))</f>
        <v>0</v>
      </c>
      <c r="BI211" cm="1">
        <f t="array" ref="BI211">INDEX(Capacity!$Z$10:$AN$109,COLUMN(BH9),ROW(BH9))</f>
        <v>0</v>
      </c>
      <c r="BJ211" cm="1">
        <f t="array" ref="BJ211">INDEX(Capacity!$Z$10:$AN$109,COLUMN(BI9),ROW(BI9))</f>
        <v>0</v>
      </c>
      <c r="BK211" cm="1">
        <f t="array" ref="BK211">INDEX(Capacity!$Z$10:$AN$109,COLUMN(BJ9),ROW(BJ9))</f>
        <v>0</v>
      </c>
      <c r="BL211" cm="1">
        <f t="array" ref="BL211">INDEX(Capacity!$Z$10:$AN$109,COLUMN(BK9),ROW(BK9))</f>
        <v>0</v>
      </c>
      <c r="BM211" cm="1">
        <f t="array" ref="BM211">INDEX(Capacity!$Z$10:$AN$109,COLUMN(BL9),ROW(BL9))</f>
        <v>0</v>
      </c>
      <c r="BN211" cm="1">
        <f t="array" ref="BN211">INDEX(Capacity!$Z$10:$AN$109,COLUMN(BM9),ROW(BM9))</f>
        <v>0</v>
      </c>
      <c r="BO211" cm="1">
        <f t="array" ref="BO211">INDEX(Capacity!$Z$10:$AN$109,COLUMN(BN9),ROW(BN9))</f>
        <v>0</v>
      </c>
      <c r="BP211" cm="1">
        <f t="array" ref="BP211">INDEX(Capacity!$Z$10:$AN$109,COLUMN(BO9),ROW(BO9))</f>
        <v>0</v>
      </c>
      <c r="BQ211" cm="1">
        <f t="array" ref="BQ211">INDEX(Capacity!$Z$10:$AN$109,COLUMN(BP9),ROW(BP9))</f>
        <v>0</v>
      </c>
      <c r="BR211" cm="1">
        <f t="array" ref="BR211">INDEX(Capacity!$Z$10:$AN$109,COLUMN(BQ9),ROW(BQ9))</f>
        <v>0</v>
      </c>
      <c r="BS211" cm="1">
        <f t="array" ref="BS211">INDEX(Capacity!$Z$10:$AN$109,COLUMN(BR9),ROW(BR9))</f>
        <v>0</v>
      </c>
      <c r="BT211" cm="1">
        <f t="array" ref="BT211">INDEX(Capacity!$Z$10:$AN$109,COLUMN(BS9),ROW(BS9))</f>
        <v>0</v>
      </c>
      <c r="BU211" cm="1">
        <f t="array" ref="BU211">INDEX(Capacity!$Z$10:$AN$109,COLUMN(BT9),ROW(BT9))</f>
        <v>0</v>
      </c>
      <c r="BV211" cm="1">
        <f t="array" ref="BV211">INDEX(Capacity!$Z$10:$AN$109,COLUMN(BU9),ROW(BU9))</f>
        <v>0</v>
      </c>
      <c r="BW211" cm="1">
        <f t="array" ref="BW211">INDEX(Capacity!$Z$10:$AN$109,COLUMN(BV9),ROW(BV9))</f>
        <v>0</v>
      </c>
      <c r="BX211" cm="1">
        <f t="array" ref="BX211">INDEX(Capacity!$Z$10:$AN$109,COLUMN(BW9),ROW(BW9))</f>
        <v>0</v>
      </c>
      <c r="BY211" cm="1">
        <f t="array" ref="BY211">INDEX(Capacity!$Z$10:$AN$109,COLUMN(BX9),ROW(BX9))</f>
        <v>0</v>
      </c>
      <c r="BZ211" cm="1">
        <f t="array" ref="BZ211">INDEX(Capacity!$Z$10:$AN$109,COLUMN(BY9),ROW(BY9))</f>
        <v>0</v>
      </c>
      <c r="CA211" cm="1">
        <f t="array" ref="CA211">INDEX(Capacity!$Z$10:$AN$109,COLUMN(BZ9),ROW(BZ9))</f>
        <v>0</v>
      </c>
      <c r="CB211" cm="1">
        <f t="array" ref="CB211">INDEX(Capacity!$Z$10:$AN$109,COLUMN(CA9),ROW(CA9))</f>
        <v>0</v>
      </c>
      <c r="CC211" cm="1">
        <f t="array" ref="CC211">INDEX(Capacity!$Z$10:$AN$109,COLUMN(CB9),ROW(CB9))</f>
        <v>0</v>
      </c>
      <c r="CD211" cm="1">
        <f t="array" ref="CD211">INDEX(Capacity!$Z$10:$AN$109,COLUMN(CC9),ROW(CC9))</f>
        <v>0</v>
      </c>
      <c r="CE211" cm="1">
        <f t="array" ref="CE211">INDEX(Capacity!$Z$10:$AN$109,COLUMN(CD9),ROW(CD9))</f>
        <v>0</v>
      </c>
      <c r="CF211" cm="1">
        <f t="array" ref="CF211">INDEX(Capacity!$Z$10:$AN$109,COLUMN(CE9),ROW(CE9))</f>
        <v>0</v>
      </c>
      <c r="CG211" cm="1">
        <f t="array" ref="CG211">INDEX(Capacity!$Z$10:$AN$109,COLUMN(CF9),ROW(CF9))</f>
        <v>0</v>
      </c>
      <c r="CH211" cm="1">
        <f t="array" ref="CH211">INDEX(Capacity!$Z$10:$AN$109,COLUMN(CG9),ROW(CG9))</f>
        <v>0</v>
      </c>
      <c r="CI211" cm="1">
        <f t="array" ref="CI211">INDEX(Capacity!$Z$10:$AN$109,COLUMN(CH9),ROW(CH9))</f>
        <v>0</v>
      </c>
      <c r="CJ211" cm="1">
        <f t="array" ref="CJ211">INDEX(Capacity!$Z$10:$AN$109,COLUMN(CI9),ROW(CI9))</f>
        <v>0</v>
      </c>
      <c r="CK211" cm="1">
        <f t="array" ref="CK211">INDEX(Capacity!$Z$10:$AN$109,COLUMN(CJ9),ROW(CJ9))</f>
        <v>0</v>
      </c>
      <c r="CL211" cm="1">
        <f t="array" ref="CL211">INDEX(Capacity!$Z$10:$AN$109,COLUMN(CK9),ROW(CK9))</f>
        <v>0</v>
      </c>
      <c r="CM211" cm="1">
        <f t="array" ref="CM211">INDEX(Capacity!$Z$10:$AN$109,COLUMN(CL9),ROW(CL9))</f>
        <v>0</v>
      </c>
      <c r="CN211" cm="1">
        <f t="array" ref="CN211">INDEX(Capacity!$Z$10:$AN$109,COLUMN(CM9),ROW(CM9))</f>
        <v>0</v>
      </c>
      <c r="CO211" cm="1">
        <f t="array" ref="CO211">INDEX(Capacity!$Z$10:$AN$109,COLUMN(CN9),ROW(CN9))</f>
        <v>0</v>
      </c>
      <c r="CP211" cm="1">
        <f t="array" ref="CP211">INDEX(Capacity!$Z$10:$AN$109,COLUMN(CO9),ROW(CO9))</f>
        <v>0</v>
      </c>
      <c r="CQ211" cm="1">
        <f t="array" ref="CQ211">INDEX(Capacity!$Z$10:$AN$109,COLUMN(CP9),ROW(CP9))</f>
        <v>0</v>
      </c>
      <c r="CR211" cm="1">
        <f t="array" ref="CR211">INDEX(Capacity!$Z$10:$AN$109,COLUMN(CQ9),ROW(CQ9))</f>
        <v>0</v>
      </c>
      <c r="CS211" cm="1">
        <f t="array" ref="CS211">INDEX(Capacity!$Z$10:$AN$109,COLUMN(CR9),ROW(CR9))</f>
        <v>0</v>
      </c>
      <c r="CT211" cm="1">
        <f t="array" ref="CT211">INDEX(Capacity!$Z$10:$AN$109,COLUMN(CS9),ROW(CS9))</f>
        <v>0</v>
      </c>
      <c r="CU211" cm="1">
        <f t="array" ref="CU211">INDEX(Capacity!$Z$10:$AN$109,COLUMN(CT9),ROW(CT9))</f>
        <v>0</v>
      </c>
      <c r="CV211" cm="1">
        <f t="array" ref="CV211">INDEX(Capacity!$Z$10:$AN$109,COLUMN(CU9),ROW(CU9))</f>
        <v>0</v>
      </c>
      <c r="CW211" cm="1">
        <f t="array" ref="CW211">INDEX(Capacity!$Z$10:$AN$109,COLUMN(CV9),ROW(CV9))</f>
        <v>0</v>
      </c>
    </row>
    <row r="212" spans="1:101" x14ac:dyDescent="0.25">
      <c r="A212" s="2" t="str">
        <f>Setup!A29</f>
        <v>Caseload 10</v>
      </c>
      <c r="B212" cm="1">
        <f t="array" ref="B212">INDEX(Capacity!$Z$10:$AN$109,COLUMN(A10),ROW(A10))</f>
        <v>0</v>
      </c>
      <c r="C212" cm="1">
        <f t="array" ref="C212">INDEX(Capacity!$Z$10:$AN$109,COLUMN(B10),ROW(B10))</f>
        <v>0</v>
      </c>
      <c r="D212" cm="1">
        <f t="array" ref="D212">INDEX(Capacity!$Z$10:$AN$109,COLUMN(C10),ROW(C10))</f>
        <v>0</v>
      </c>
      <c r="E212" cm="1">
        <f t="array" ref="E212">INDEX(Capacity!$Z$10:$AN$109,COLUMN(D10),ROW(D10))</f>
        <v>0</v>
      </c>
      <c r="F212" cm="1">
        <f t="array" ref="F212">INDEX(Capacity!$Z$10:$AN$109,COLUMN(E10),ROW(E10))</f>
        <v>0</v>
      </c>
      <c r="G212" cm="1">
        <f t="array" ref="G212">INDEX(Capacity!$Z$10:$AN$109,COLUMN(F10),ROW(F10))</f>
        <v>0</v>
      </c>
      <c r="H212" cm="1">
        <f t="array" ref="H212">INDEX(Capacity!$Z$10:$AN$109,COLUMN(G10),ROW(G10))</f>
        <v>0</v>
      </c>
      <c r="I212" cm="1">
        <f t="array" ref="I212">INDEX(Capacity!$Z$10:$AN$109,COLUMN(H10),ROW(H10))</f>
        <v>0</v>
      </c>
      <c r="J212" cm="1">
        <f t="array" ref="J212">INDEX(Capacity!$Z$10:$AN$109,COLUMN(I10),ROW(I10))</f>
        <v>0</v>
      </c>
      <c r="K212" cm="1">
        <f t="array" ref="K212">INDEX(Capacity!$Z$10:$AN$109,COLUMN(J10),ROW(J10))</f>
        <v>0</v>
      </c>
      <c r="L212" cm="1">
        <f t="array" ref="L212">INDEX(Capacity!$Z$10:$AN$109,COLUMN(K10),ROW(K10))</f>
        <v>0</v>
      </c>
      <c r="M212" cm="1">
        <f t="array" ref="M212">INDEX(Capacity!$Z$10:$AN$109,COLUMN(L10),ROW(L10))</f>
        <v>0</v>
      </c>
      <c r="N212" cm="1">
        <f t="array" ref="N212">INDEX(Capacity!$Z$10:$AN$109,COLUMN(M10),ROW(M10))</f>
        <v>0</v>
      </c>
      <c r="O212" cm="1">
        <f t="array" ref="O212">INDEX(Capacity!$Z$10:$AN$109,COLUMN(N10),ROW(N10))</f>
        <v>0</v>
      </c>
      <c r="P212" cm="1">
        <f t="array" ref="P212">INDEX(Capacity!$Z$10:$AN$109,COLUMN(O10),ROW(O10))</f>
        <v>0</v>
      </c>
      <c r="Q212" cm="1">
        <f t="array" ref="Q212">INDEX(Capacity!$Z$10:$AN$109,COLUMN(P10),ROW(P10))</f>
        <v>0</v>
      </c>
      <c r="R212" cm="1">
        <f t="array" ref="R212">INDEX(Capacity!$Z$10:$AN$109,COLUMN(Q10),ROW(Q10))</f>
        <v>0</v>
      </c>
      <c r="S212" cm="1">
        <f t="array" ref="S212">INDEX(Capacity!$Z$10:$AN$109,COLUMN(R10),ROW(R10))</f>
        <v>0</v>
      </c>
      <c r="T212" cm="1">
        <f t="array" ref="T212">INDEX(Capacity!$Z$10:$AN$109,COLUMN(S10),ROW(S10))</f>
        <v>0</v>
      </c>
      <c r="U212" cm="1">
        <f t="array" ref="U212">INDEX(Capacity!$Z$10:$AN$109,COLUMN(T10),ROW(T10))</f>
        <v>0</v>
      </c>
      <c r="V212" cm="1">
        <f t="array" ref="V212">INDEX(Capacity!$Z$10:$AN$109,COLUMN(U10),ROW(U10))</f>
        <v>0</v>
      </c>
      <c r="W212" cm="1">
        <f t="array" ref="W212">INDEX(Capacity!$Z$10:$AN$109,COLUMN(V10),ROW(V10))</f>
        <v>0</v>
      </c>
      <c r="X212" cm="1">
        <f t="array" ref="X212">INDEX(Capacity!$Z$10:$AN$109,COLUMN(W10),ROW(W10))</f>
        <v>0</v>
      </c>
      <c r="Y212" cm="1">
        <f t="array" ref="Y212">INDEX(Capacity!$Z$10:$AN$109,COLUMN(X10),ROW(X10))</f>
        <v>0</v>
      </c>
      <c r="Z212" cm="1">
        <f t="array" ref="Z212">INDEX(Capacity!$Z$10:$AN$109,COLUMN(Y10),ROW(Y10))</f>
        <v>0</v>
      </c>
      <c r="AA212" cm="1">
        <f t="array" ref="AA212">INDEX(Capacity!$Z$10:$AN$109,COLUMN(Z10),ROW(Z10))</f>
        <v>0</v>
      </c>
      <c r="AB212" cm="1">
        <f t="array" ref="AB212">INDEX(Capacity!$Z$10:$AN$109,COLUMN(AA10),ROW(AA10))</f>
        <v>0</v>
      </c>
      <c r="AC212" cm="1">
        <f t="array" ref="AC212">INDEX(Capacity!$Z$10:$AN$109,COLUMN(AB10),ROW(AB10))</f>
        <v>0</v>
      </c>
      <c r="AD212" cm="1">
        <f t="array" ref="AD212">INDEX(Capacity!$Z$10:$AN$109,COLUMN(AC10),ROW(AC10))</f>
        <v>0</v>
      </c>
      <c r="AE212" cm="1">
        <f t="array" ref="AE212">INDEX(Capacity!$Z$10:$AN$109,COLUMN(AD10),ROW(AD10))</f>
        <v>0</v>
      </c>
      <c r="AF212" cm="1">
        <f t="array" ref="AF212">INDEX(Capacity!$Z$10:$AN$109,COLUMN(AE10),ROW(AE10))</f>
        <v>0</v>
      </c>
      <c r="AG212" cm="1">
        <f t="array" ref="AG212">INDEX(Capacity!$Z$10:$AN$109,COLUMN(AF10),ROW(AF10))</f>
        <v>0</v>
      </c>
      <c r="AH212" cm="1">
        <f t="array" ref="AH212">INDEX(Capacity!$Z$10:$AN$109,COLUMN(AG10),ROW(AG10))</f>
        <v>0</v>
      </c>
      <c r="AI212" cm="1">
        <f t="array" ref="AI212">INDEX(Capacity!$Z$10:$AN$109,COLUMN(AH10),ROW(AH10))</f>
        <v>0</v>
      </c>
      <c r="AJ212" cm="1">
        <f t="array" ref="AJ212">INDEX(Capacity!$Z$10:$AN$109,COLUMN(AI10),ROW(AI10))</f>
        <v>0</v>
      </c>
      <c r="AK212" cm="1">
        <f t="array" ref="AK212">INDEX(Capacity!$Z$10:$AN$109,COLUMN(AJ10),ROW(AJ10))</f>
        <v>0</v>
      </c>
      <c r="AL212" cm="1">
        <f t="array" ref="AL212">INDEX(Capacity!$Z$10:$AN$109,COLUMN(AK10),ROW(AK10))</f>
        <v>0</v>
      </c>
      <c r="AM212" cm="1">
        <f t="array" ref="AM212">INDEX(Capacity!$Z$10:$AN$109,COLUMN(AL10),ROW(AL10))</f>
        <v>0</v>
      </c>
      <c r="AN212" cm="1">
        <f t="array" ref="AN212">INDEX(Capacity!$Z$10:$AN$109,COLUMN(AM10),ROW(AM10))</f>
        <v>0</v>
      </c>
      <c r="AO212" cm="1">
        <f t="array" ref="AO212">INDEX(Capacity!$Z$10:$AN$109,COLUMN(AN10),ROW(AN10))</f>
        <v>0</v>
      </c>
      <c r="AP212" cm="1">
        <f t="array" ref="AP212">INDEX(Capacity!$Z$10:$AN$109,COLUMN(AO10),ROW(AO10))</f>
        <v>0</v>
      </c>
      <c r="AQ212" cm="1">
        <f t="array" ref="AQ212">INDEX(Capacity!$Z$10:$AN$109,COLUMN(AP10),ROW(AP10))</f>
        <v>0</v>
      </c>
      <c r="AR212" cm="1">
        <f t="array" ref="AR212">INDEX(Capacity!$Z$10:$AN$109,COLUMN(AQ10),ROW(AQ10))</f>
        <v>0</v>
      </c>
      <c r="AS212" cm="1">
        <f t="array" ref="AS212">INDEX(Capacity!$Z$10:$AN$109,COLUMN(AR10),ROW(AR10))</f>
        <v>0</v>
      </c>
      <c r="AT212" cm="1">
        <f t="array" ref="AT212">INDEX(Capacity!$Z$10:$AN$109,COLUMN(AS10),ROW(AS10))</f>
        <v>0</v>
      </c>
      <c r="AU212" cm="1">
        <f t="array" ref="AU212">INDEX(Capacity!$Z$10:$AN$109,COLUMN(AT10),ROW(AT10))</f>
        <v>0</v>
      </c>
      <c r="AV212" cm="1">
        <f t="array" ref="AV212">INDEX(Capacity!$Z$10:$AN$109,COLUMN(AU10),ROW(AU10))</f>
        <v>0</v>
      </c>
      <c r="AW212" cm="1">
        <f t="array" ref="AW212">INDEX(Capacity!$Z$10:$AN$109,COLUMN(AV10),ROW(AV10))</f>
        <v>0</v>
      </c>
      <c r="AX212" cm="1">
        <f t="array" ref="AX212">INDEX(Capacity!$Z$10:$AN$109,COLUMN(AW10),ROW(AW10))</f>
        <v>0</v>
      </c>
      <c r="AY212" cm="1">
        <f t="array" ref="AY212">INDEX(Capacity!$Z$10:$AN$109,COLUMN(AX10),ROW(AX10))</f>
        <v>0</v>
      </c>
      <c r="AZ212" cm="1">
        <f t="array" ref="AZ212">INDEX(Capacity!$Z$10:$AN$109,COLUMN(AY10),ROW(AY10))</f>
        <v>0</v>
      </c>
      <c r="BA212" cm="1">
        <f t="array" ref="BA212">INDEX(Capacity!$Z$10:$AN$109,COLUMN(AZ10),ROW(AZ10))</f>
        <v>0</v>
      </c>
      <c r="BB212" cm="1">
        <f t="array" ref="BB212">INDEX(Capacity!$Z$10:$AN$109,COLUMN(BA10),ROW(BA10))</f>
        <v>0</v>
      </c>
      <c r="BC212" cm="1">
        <f t="array" ref="BC212">INDEX(Capacity!$Z$10:$AN$109,COLUMN(BB10),ROW(BB10))</f>
        <v>0</v>
      </c>
      <c r="BD212" cm="1">
        <f t="array" ref="BD212">INDEX(Capacity!$Z$10:$AN$109,COLUMN(BC10),ROW(BC10))</f>
        <v>0</v>
      </c>
      <c r="BE212" cm="1">
        <f t="array" ref="BE212">INDEX(Capacity!$Z$10:$AN$109,COLUMN(BD10),ROW(BD10))</f>
        <v>0</v>
      </c>
      <c r="BF212" cm="1">
        <f t="array" ref="BF212">INDEX(Capacity!$Z$10:$AN$109,COLUMN(BE10),ROW(BE10))</f>
        <v>0</v>
      </c>
      <c r="BG212" cm="1">
        <f t="array" ref="BG212">INDEX(Capacity!$Z$10:$AN$109,COLUMN(BF10),ROW(BF10))</f>
        <v>0</v>
      </c>
      <c r="BH212" cm="1">
        <f t="array" ref="BH212">INDEX(Capacity!$Z$10:$AN$109,COLUMN(BG10),ROW(BG10))</f>
        <v>0</v>
      </c>
      <c r="BI212" cm="1">
        <f t="array" ref="BI212">INDEX(Capacity!$Z$10:$AN$109,COLUMN(BH10),ROW(BH10))</f>
        <v>0</v>
      </c>
      <c r="BJ212" cm="1">
        <f t="array" ref="BJ212">INDEX(Capacity!$Z$10:$AN$109,COLUMN(BI10),ROW(BI10))</f>
        <v>0</v>
      </c>
      <c r="BK212" cm="1">
        <f t="array" ref="BK212">INDEX(Capacity!$Z$10:$AN$109,COLUMN(BJ10),ROW(BJ10))</f>
        <v>0</v>
      </c>
      <c r="BL212" cm="1">
        <f t="array" ref="BL212">INDEX(Capacity!$Z$10:$AN$109,COLUMN(BK10),ROW(BK10))</f>
        <v>0</v>
      </c>
      <c r="BM212" cm="1">
        <f t="array" ref="BM212">INDEX(Capacity!$Z$10:$AN$109,COLUMN(BL10),ROW(BL10))</f>
        <v>0</v>
      </c>
      <c r="BN212" cm="1">
        <f t="array" ref="BN212">INDEX(Capacity!$Z$10:$AN$109,COLUMN(BM10),ROW(BM10))</f>
        <v>0</v>
      </c>
      <c r="BO212" cm="1">
        <f t="array" ref="BO212">INDEX(Capacity!$Z$10:$AN$109,COLUMN(BN10),ROW(BN10))</f>
        <v>0</v>
      </c>
      <c r="BP212" cm="1">
        <f t="array" ref="BP212">INDEX(Capacity!$Z$10:$AN$109,COLUMN(BO10),ROW(BO10))</f>
        <v>0</v>
      </c>
      <c r="BQ212" cm="1">
        <f t="array" ref="BQ212">INDEX(Capacity!$Z$10:$AN$109,COLUMN(BP10),ROW(BP10))</f>
        <v>0</v>
      </c>
      <c r="BR212" cm="1">
        <f t="array" ref="BR212">INDEX(Capacity!$Z$10:$AN$109,COLUMN(BQ10),ROW(BQ10))</f>
        <v>0</v>
      </c>
      <c r="BS212" cm="1">
        <f t="array" ref="BS212">INDEX(Capacity!$Z$10:$AN$109,COLUMN(BR10),ROW(BR10))</f>
        <v>0</v>
      </c>
      <c r="BT212" cm="1">
        <f t="array" ref="BT212">INDEX(Capacity!$Z$10:$AN$109,COLUMN(BS10),ROW(BS10))</f>
        <v>0</v>
      </c>
      <c r="BU212" cm="1">
        <f t="array" ref="BU212">INDEX(Capacity!$Z$10:$AN$109,COLUMN(BT10),ROW(BT10))</f>
        <v>0</v>
      </c>
      <c r="BV212" cm="1">
        <f t="array" ref="BV212">INDEX(Capacity!$Z$10:$AN$109,COLUMN(BU10),ROW(BU10))</f>
        <v>0</v>
      </c>
      <c r="BW212" cm="1">
        <f t="array" ref="BW212">INDEX(Capacity!$Z$10:$AN$109,COLUMN(BV10),ROW(BV10))</f>
        <v>0</v>
      </c>
      <c r="BX212" cm="1">
        <f t="array" ref="BX212">INDEX(Capacity!$Z$10:$AN$109,COLUMN(BW10),ROW(BW10))</f>
        <v>0</v>
      </c>
      <c r="BY212" cm="1">
        <f t="array" ref="BY212">INDEX(Capacity!$Z$10:$AN$109,COLUMN(BX10),ROW(BX10))</f>
        <v>0</v>
      </c>
      <c r="BZ212" cm="1">
        <f t="array" ref="BZ212">INDEX(Capacity!$Z$10:$AN$109,COLUMN(BY10),ROW(BY10))</f>
        <v>0</v>
      </c>
      <c r="CA212" cm="1">
        <f t="array" ref="CA212">INDEX(Capacity!$Z$10:$AN$109,COLUMN(BZ10),ROW(BZ10))</f>
        <v>0</v>
      </c>
      <c r="CB212" cm="1">
        <f t="array" ref="CB212">INDEX(Capacity!$Z$10:$AN$109,COLUMN(CA10),ROW(CA10))</f>
        <v>0</v>
      </c>
      <c r="CC212" cm="1">
        <f t="array" ref="CC212">INDEX(Capacity!$Z$10:$AN$109,COLUMN(CB10),ROW(CB10))</f>
        <v>0</v>
      </c>
      <c r="CD212" cm="1">
        <f t="array" ref="CD212">INDEX(Capacity!$Z$10:$AN$109,COLUMN(CC10),ROW(CC10))</f>
        <v>0</v>
      </c>
      <c r="CE212" cm="1">
        <f t="array" ref="CE212">INDEX(Capacity!$Z$10:$AN$109,COLUMN(CD10),ROW(CD10))</f>
        <v>0</v>
      </c>
      <c r="CF212" cm="1">
        <f t="array" ref="CF212">INDEX(Capacity!$Z$10:$AN$109,COLUMN(CE10),ROW(CE10))</f>
        <v>0</v>
      </c>
      <c r="CG212" cm="1">
        <f t="array" ref="CG212">INDEX(Capacity!$Z$10:$AN$109,COLUMN(CF10),ROW(CF10))</f>
        <v>0</v>
      </c>
      <c r="CH212" cm="1">
        <f t="array" ref="CH212">INDEX(Capacity!$Z$10:$AN$109,COLUMN(CG10),ROW(CG10))</f>
        <v>0</v>
      </c>
      <c r="CI212" cm="1">
        <f t="array" ref="CI212">INDEX(Capacity!$Z$10:$AN$109,COLUMN(CH10),ROW(CH10))</f>
        <v>0</v>
      </c>
      <c r="CJ212" cm="1">
        <f t="array" ref="CJ212">INDEX(Capacity!$Z$10:$AN$109,COLUMN(CI10),ROW(CI10))</f>
        <v>0</v>
      </c>
      <c r="CK212" cm="1">
        <f t="array" ref="CK212">INDEX(Capacity!$Z$10:$AN$109,COLUMN(CJ10),ROW(CJ10))</f>
        <v>0</v>
      </c>
      <c r="CL212" cm="1">
        <f t="array" ref="CL212">INDEX(Capacity!$Z$10:$AN$109,COLUMN(CK10),ROW(CK10))</f>
        <v>0</v>
      </c>
      <c r="CM212" cm="1">
        <f t="array" ref="CM212">INDEX(Capacity!$Z$10:$AN$109,COLUMN(CL10),ROW(CL10))</f>
        <v>0</v>
      </c>
      <c r="CN212" cm="1">
        <f t="array" ref="CN212">INDEX(Capacity!$Z$10:$AN$109,COLUMN(CM10),ROW(CM10))</f>
        <v>0</v>
      </c>
      <c r="CO212" cm="1">
        <f t="array" ref="CO212">INDEX(Capacity!$Z$10:$AN$109,COLUMN(CN10),ROW(CN10))</f>
        <v>0</v>
      </c>
      <c r="CP212" cm="1">
        <f t="array" ref="CP212">INDEX(Capacity!$Z$10:$AN$109,COLUMN(CO10),ROW(CO10))</f>
        <v>0</v>
      </c>
      <c r="CQ212" cm="1">
        <f t="array" ref="CQ212">INDEX(Capacity!$Z$10:$AN$109,COLUMN(CP10),ROW(CP10))</f>
        <v>0</v>
      </c>
      <c r="CR212" cm="1">
        <f t="array" ref="CR212">INDEX(Capacity!$Z$10:$AN$109,COLUMN(CQ10),ROW(CQ10))</f>
        <v>0</v>
      </c>
      <c r="CS212" cm="1">
        <f t="array" ref="CS212">INDEX(Capacity!$Z$10:$AN$109,COLUMN(CR10),ROW(CR10))</f>
        <v>0</v>
      </c>
      <c r="CT212" cm="1">
        <f t="array" ref="CT212">INDEX(Capacity!$Z$10:$AN$109,COLUMN(CS10),ROW(CS10))</f>
        <v>0</v>
      </c>
      <c r="CU212" cm="1">
        <f t="array" ref="CU212">INDEX(Capacity!$Z$10:$AN$109,COLUMN(CT10),ROW(CT10))</f>
        <v>0</v>
      </c>
      <c r="CV212" cm="1">
        <f t="array" ref="CV212">INDEX(Capacity!$Z$10:$AN$109,COLUMN(CU10),ROW(CU10))</f>
        <v>0</v>
      </c>
      <c r="CW212" cm="1">
        <f t="array" ref="CW212">INDEX(Capacity!$Z$10:$AN$109,COLUMN(CV10),ROW(CV10))</f>
        <v>0</v>
      </c>
    </row>
    <row r="213" spans="1:101" x14ac:dyDescent="0.25">
      <c r="A213" s="2" t="str">
        <f>Setup!A30</f>
        <v>Caseload 11</v>
      </c>
      <c r="B213" cm="1">
        <f t="array" ref="B213">INDEX(Capacity!$Z$10:$AN$109,COLUMN(A11),ROW(A11))</f>
        <v>0</v>
      </c>
      <c r="C213" cm="1">
        <f t="array" ref="C213">INDEX(Capacity!$Z$10:$AN$109,COLUMN(B11),ROW(B11))</f>
        <v>0</v>
      </c>
      <c r="D213" cm="1">
        <f t="array" ref="D213">INDEX(Capacity!$Z$10:$AN$109,COLUMN(C11),ROW(C11))</f>
        <v>0</v>
      </c>
      <c r="E213" cm="1">
        <f t="array" ref="E213">INDEX(Capacity!$Z$10:$AN$109,COLUMN(D11),ROW(D11))</f>
        <v>0</v>
      </c>
      <c r="F213" cm="1">
        <f t="array" ref="F213">INDEX(Capacity!$Z$10:$AN$109,COLUMN(E11),ROW(E11))</f>
        <v>0</v>
      </c>
      <c r="G213" cm="1">
        <f t="array" ref="G213">INDEX(Capacity!$Z$10:$AN$109,COLUMN(F11),ROW(F11))</f>
        <v>0</v>
      </c>
      <c r="H213" cm="1">
        <f t="array" ref="H213">INDEX(Capacity!$Z$10:$AN$109,COLUMN(G11),ROW(G11))</f>
        <v>0</v>
      </c>
      <c r="I213" cm="1">
        <f t="array" ref="I213">INDEX(Capacity!$Z$10:$AN$109,COLUMN(H11),ROW(H11))</f>
        <v>0</v>
      </c>
      <c r="J213" cm="1">
        <f t="array" ref="J213">INDEX(Capacity!$Z$10:$AN$109,COLUMN(I11),ROW(I11))</f>
        <v>0</v>
      </c>
      <c r="K213" cm="1">
        <f t="array" ref="K213">INDEX(Capacity!$Z$10:$AN$109,COLUMN(J11),ROW(J11))</f>
        <v>0</v>
      </c>
      <c r="L213" cm="1">
        <f t="array" ref="L213">INDEX(Capacity!$Z$10:$AN$109,COLUMN(K11),ROW(K11))</f>
        <v>0</v>
      </c>
      <c r="M213" cm="1">
        <f t="array" ref="M213">INDEX(Capacity!$Z$10:$AN$109,COLUMN(L11),ROW(L11))</f>
        <v>0</v>
      </c>
      <c r="N213" cm="1">
        <f t="array" ref="N213">INDEX(Capacity!$Z$10:$AN$109,COLUMN(M11),ROW(M11))</f>
        <v>0</v>
      </c>
      <c r="O213" cm="1">
        <f t="array" ref="O213">INDEX(Capacity!$Z$10:$AN$109,COLUMN(N11),ROW(N11))</f>
        <v>0</v>
      </c>
      <c r="P213" cm="1">
        <f t="array" ref="P213">INDEX(Capacity!$Z$10:$AN$109,COLUMN(O11),ROW(O11))</f>
        <v>0</v>
      </c>
      <c r="Q213" cm="1">
        <f t="array" ref="Q213">INDEX(Capacity!$Z$10:$AN$109,COLUMN(P11),ROW(P11))</f>
        <v>0</v>
      </c>
      <c r="R213" cm="1">
        <f t="array" ref="R213">INDEX(Capacity!$Z$10:$AN$109,COLUMN(Q11),ROW(Q11))</f>
        <v>0</v>
      </c>
      <c r="S213" cm="1">
        <f t="array" ref="S213">INDEX(Capacity!$Z$10:$AN$109,COLUMN(R11),ROW(R11))</f>
        <v>0</v>
      </c>
      <c r="T213" cm="1">
        <f t="array" ref="T213">INDEX(Capacity!$Z$10:$AN$109,COLUMN(S11),ROW(S11))</f>
        <v>0</v>
      </c>
      <c r="U213" cm="1">
        <f t="array" ref="U213">INDEX(Capacity!$Z$10:$AN$109,COLUMN(T11),ROW(T11))</f>
        <v>0</v>
      </c>
      <c r="V213" cm="1">
        <f t="array" ref="V213">INDEX(Capacity!$Z$10:$AN$109,COLUMN(U11),ROW(U11))</f>
        <v>0</v>
      </c>
      <c r="W213" cm="1">
        <f t="array" ref="W213">INDEX(Capacity!$Z$10:$AN$109,COLUMN(V11),ROW(V11))</f>
        <v>0</v>
      </c>
      <c r="X213" cm="1">
        <f t="array" ref="X213">INDEX(Capacity!$Z$10:$AN$109,COLUMN(W11),ROW(W11))</f>
        <v>0</v>
      </c>
      <c r="Y213" cm="1">
        <f t="array" ref="Y213">INDEX(Capacity!$Z$10:$AN$109,COLUMN(X11),ROW(X11))</f>
        <v>0</v>
      </c>
      <c r="Z213" cm="1">
        <f t="array" ref="Z213">INDEX(Capacity!$Z$10:$AN$109,COLUMN(Y11),ROW(Y11))</f>
        <v>0</v>
      </c>
      <c r="AA213" cm="1">
        <f t="array" ref="AA213">INDEX(Capacity!$Z$10:$AN$109,COLUMN(Z11),ROW(Z11))</f>
        <v>0</v>
      </c>
      <c r="AB213" cm="1">
        <f t="array" ref="AB213">INDEX(Capacity!$Z$10:$AN$109,COLUMN(AA11),ROW(AA11))</f>
        <v>0</v>
      </c>
      <c r="AC213" cm="1">
        <f t="array" ref="AC213">INDEX(Capacity!$Z$10:$AN$109,COLUMN(AB11),ROW(AB11))</f>
        <v>0</v>
      </c>
      <c r="AD213" cm="1">
        <f t="array" ref="AD213">INDEX(Capacity!$Z$10:$AN$109,COLUMN(AC11),ROW(AC11))</f>
        <v>0</v>
      </c>
      <c r="AE213" cm="1">
        <f t="array" ref="AE213">INDEX(Capacity!$Z$10:$AN$109,COLUMN(AD11),ROW(AD11))</f>
        <v>0</v>
      </c>
      <c r="AF213" cm="1">
        <f t="array" ref="AF213">INDEX(Capacity!$Z$10:$AN$109,COLUMN(AE11),ROW(AE11))</f>
        <v>0</v>
      </c>
      <c r="AG213" cm="1">
        <f t="array" ref="AG213">INDEX(Capacity!$Z$10:$AN$109,COLUMN(AF11),ROW(AF11))</f>
        <v>0</v>
      </c>
      <c r="AH213" cm="1">
        <f t="array" ref="AH213">INDEX(Capacity!$Z$10:$AN$109,COLUMN(AG11),ROW(AG11))</f>
        <v>0</v>
      </c>
      <c r="AI213" cm="1">
        <f t="array" ref="AI213">INDEX(Capacity!$Z$10:$AN$109,COLUMN(AH11),ROW(AH11))</f>
        <v>0</v>
      </c>
      <c r="AJ213" cm="1">
        <f t="array" ref="AJ213">INDEX(Capacity!$Z$10:$AN$109,COLUMN(AI11),ROW(AI11))</f>
        <v>0</v>
      </c>
      <c r="AK213" cm="1">
        <f t="array" ref="AK213">INDEX(Capacity!$Z$10:$AN$109,COLUMN(AJ11),ROW(AJ11))</f>
        <v>0</v>
      </c>
      <c r="AL213" cm="1">
        <f t="array" ref="AL213">INDEX(Capacity!$Z$10:$AN$109,COLUMN(AK11),ROW(AK11))</f>
        <v>0</v>
      </c>
      <c r="AM213" cm="1">
        <f t="array" ref="AM213">INDEX(Capacity!$Z$10:$AN$109,COLUMN(AL11),ROW(AL11))</f>
        <v>0</v>
      </c>
      <c r="AN213" cm="1">
        <f t="array" ref="AN213">INDEX(Capacity!$Z$10:$AN$109,COLUMN(AM11),ROW(AM11))</f>
        <v>0</v>
      </c>
      <c r="AO213" cm="1">
        <f t="array" ref="AO213">INDEX(Capacity!$Z$10:$AN$109,COLUMN(AN11),ROW(AN11))</f>
        <v>0</v>
      </c>
      <c r="AP213" cm="1">
        <f t="array" ref="AP213">INDEX(Capacity!$Z$10:$AN$109,COLUMN(AO11),ROW(AO11))</f>
        <v>0</v>
      </c>
      <c r="AQ213" cm="1">
        <f t="array" ref="AQ213">INDEX(Capacity!$Z$10:$AN$109,COLUMN(AP11),ROW(AP11))</f>
        <v>0</v>
      </c>
      <c r="AR213" cm="1">
        <f t="array" ref="AR213">INDEX(Capacity!$Z$10:$AN$109,COLUMN(AQ11),ROW(AQ11))</f>
        <v>0</v>
      </c>
      <c r="AS213" cm="1">
        <f t="array" ref="AS213">INDEX(Capacity!$Z$10:$AN$109,COLUMN(AR11),ROW(AR11))</f>
        <v>0</v>
      </c>
      <c r="AT213" cm="1">
        <f t="array" ref="AT213">INDEX(Capacity!$Z$10:$AN$109,COLUMN(AS11),ROW(AS11))</f>
        <v>0</v>
      </c>
      <c r="AU213" cm="1">
        <f t="array" ref="AU213">INDEX(Capacity!$Z$10:$AN$109,COLUMN(AT11),ROW(AT11))</f>
        <v>0</v>
      </c>
      <c r="AV213" cm="1">
        <f t="array" ref="AV213">INDEX(Capacity!$Z$10:$AN$109,COLUMN(AU11),ROW(AU11))</f>
        <v>0</v>
      </c>
      <c r="AW213" cm="1">
        <f t="array" ref="AW213">INDEX(Capacity!$Z$10:$AN$109,COLUMN(AV11),ROW(AV11))</f>
        <v>0</v>
      </c>
      <c r="AX213" cm="1">
        <f t="array" ref="AX213">INDEX(Capacity!$Z$10:$AN$109,COLUMN(AW11),ROW(AW11))</f>
        <v>0</v>
      </c>
      <c r="AY213" cm="1">
        <f t="array" ref="AY213">INDEX(Capacity!$Z$10:$AN$109,COLUMN(AX11),ROW(AX11))</f>
        <v>0</v>
      </c>
      <c r="AZ213" cm="1">
        <f t="array" ref="AZ213">INDEX(Capacity!$Z$10:$AN$109,COLUMN(AY11),ROW(AY11))</f>
        <v>0</v>
      </c>
      <c r="BA213" cm="1">
        <f t="array" ref="BA213">INDEX(Capacity!$Z$10:$AN$109,COLUMN(AZ11),ROW(AZ11))</f>
        <v>0</v>
      </c>
      <c r="BB213" cm="1">
        <f t="array" ref="BB213">INDEX(Capacity!$Z$10:$AN$109,COLUMN(BA11),ROW(BA11))</f>
        <v>0</v>
      </c>
      <c r="BC213" cm="1">
        <f t="array" ref="BC213">INDEX(Capacity!$Z$10:$AN$109,COLUMN(BB11),ROW(BB11))</f>
        <v>0</v>
      </c>
      <c r="BD213" cm="1">
        <f t="array" ref="BD213">INDEX(Capacity!$Z$10:$AN$109,COLUMN(BC11),ROW(BC11))</f>
        <v>0</v>
      </c>
      <c r="BE213" cm="1">
        <f t="array" ref="BE213">INDEX(Capacity!$Z$10:$AN$109,COLUMN(BD11),ROW(BD11))</f>
        <v>0</v>
      </c>
      <c r="BF213" cm="1">
        <f t="array" ref="BF213">INDEX(Capacity!$Z$10:$AN$109,COLUMN(BE11),ROW(BE11))</f>
        <v>0</v>
      </c>
      <c r="BG213" cm="1">
        <f t="array" ref="BG213">INDEX(Capacity!$Z$10:$AN$109,COLUMN(BF11),ROW(BF11))</f>
        <v>0</v>
      </c>
      <c r="BH213" cm="1">
        <f t="array" ref="BH213">INDEX(Capacity!$Z$10:$AN$109,COLUMN(BG11),ROW(BG11))</f>
        <v>0</v>
      </c>
      <c r="BI213" cm="1">
        <f t="array" ref="BI213">INDEX(Capacity!$Z$10:$AN$109,COLUMN(BH11),ROW(BH11))</f>
        <v>0</v>
      </c>
      <c r="BJ213" cm="1">
        <f t="array" ref="BJ213">INDEX(Capacity!$Z$10:$AN$109,COLUMN(BI11),ROW(BI11))</f>
        <v>0</v>
      </c>
      <c r="BK213" cm="1">
        <f t="array" ref="BK213">INDEX(Capacity!$Z$10:$AN$109,COLUMN(BJ11),ROW(BJ11))</f>
        <v>0</v>
      </c>
      <c r="BL213" cm="1">
        <f t="array" ref="BL213">INDEX(Capacity!$Z$10:$AN$109,COLUMN(BK11),ROW(BK11))</f>
        <v>0</v>
      </c>
      <c r="BM213" cm="1">
        <f t="array" ref="BM213">INDEX(Capacity!$Z$10:$AN$109,COLUMN(BL11),ROW(BL11))</f>
        <v>0</v>
      </c>
      <c r="BN213" cm="1">
        <f t="array" ref="BN213">INDEX(Capacity!$Z$10:$AN$109,COLUMN(BM11),ROW(BM11))</f>
        <v>0</v>
      </c>
      <c r="BO213" cm="1">
        <f t="array" ref="BO213">INDEX(Capacity!$Z$10:$AN$109,COLUMN(BN11),ROW(BN11))</f>
        <v>0</v>
      </c>
      <c r="BP213" cm="1">
        <f t="array" ref="BP213">INDEX(Capacity!$Z$10:$AN$109,COLUMN(BO11),ROW(BO11))</f>
        <v>0</v>
      </c>
      <c r="BQ213" cm="1">
        <f t="array" ref="BQ213">INDEX(Capacity!$Z$10:$AN$109,COLUMN(BP11),ROW(BP11))</f>
        <v>0</v>
      </c>
      <c r="BR213" cm="1">
        <f t="array" ref="BR213">INDEX(Capacity!$Z$10:$AN$109,COLUMN(BQ11),ROW(BQ11))</f>
        <v>0</v>
      </c>
      <c r="BS213" cm="1">
        <f t="array" ref="BS213">INDEX(Capacity!$Z$10:$AN$109,COLUMN(BR11),ROW(BR11))</f>
        <v>0</v>
      </c>
      <c r="BT213" cm="1">
        <f t="array" ref="BT213">INDEX(Capacity!$Z$10:$AN$109,COLUMN(BS11),ROW(BS11))</f>
        <v>0</v>
      </c>
      <c r="BU213" cm="1">
        <f t="array" ref="BU213">INDEX(Capacity!$Z$10:$AN$109,COLUMN(BT11),ROW(BT11))</f>
        <v>0</v>
      </c>
      <c r="BV213" cm="1">
        <f t="array" ref="BV213">INDEX(Capacity!$Z$10:$AN$109,COLUMN(BU11),ROW(BU11))</f>
        <v>0</v>
      </c>
      <c r="BW213" cm="1">
        <f t="array" ref="BW213">INDEX(Capacity!$Z$10:$AN$109,COLUMN(BV11),ROW(BV11))</f>
        <v>0</v>
      </c>
      <c r="BX213" cm="1">
        <f t="array" ref="BX213">INDEX(Capacity!$Z$10:$AN$109,COLUMN(BW11),ROW(BW11))</f>
        <v>0</v>
      </c>
      <c r="BY213" cm="1">
        <f t="array" ref="BY213">INDEX(Capacity!$Z$10:$AN$109,COLUMN(BX11),ROW(BX11))</f>
        <v>0</v>
      </c>
      <c r="BZ213" cm="1">
        <f t="array" ref="BZ213">INDEX(Capacity!$Z$10:$AN$109,COLUMN(BY11),ROW(BY11))</f>
        <v>0</v>
      </c>
      <c r="CA213" cm="1">
        <f t="array" ref="CA213">INDEX(Capacity!$Z$10:$AN$109,COLUMN(BZ11),ROW(BZ11))</f>
        <v>0</v>
      </c>
      <c r="CB213" cm="1">
        <f t="array" ref="CB213">INDEX(Capacity!$Z$10:$AN$109,COLUMN(CA11),ROW(CA11))</f>
        <v>0</v>
      </c>
      <c r="CC213" cm="1">
        <f t="array" ref="CC213">INDEX(Capacity!$Z$10:$AN$109,COLUMN(CB11),ROW(CB11))</f>
        <v>0</v>
      </c>
      <c r="CD213" cm="1">
        <f t="array" ref="CD213">INDEX(Capacity!$Z$10:$AN$109,COLUMN(CC11),ROW(CC11))</f>
        <v>0</v>
      </c>
      <c r="CE213" cm="1">
        <f t="array" ref="CE213">INDEX(Capacity!$Z$10:$AN$109,COLUMN(CD11),ROW(CD11))</f>
        <v>0</v>
      </c>
      <c r="CF213" cm="1">
        <f t="array" ref="CF213">INDEX(Capacity!$Z$10:$AN$109,COLUMN(CE11),ROW(CE11))</f>
        <v>0</v>
      </c>
      <c r="CG213" cm="1">
        <f t="array" ref="CG213">INDEX(Capacity!$Z$10:$AN$109,COLUMN(CF11),ROW(CF11))</f>
        <v>0</v>
      </c>
      <c r="CH213" cm="1">
        <f t="array" ref="CH213">INDEX(Capacity!$Z$10:$AN$109,COLUMN(CG11),ROW(CG11))</f>
        <v>0</v>
      </c>
      <c r="CI213" cm="1">
        <f t="array" ref="CI213">INDEX(Capacity!$Z$10:$AN$109,COLUMN(CH11),ROW(CH11))</f>
        <v>0</v>
      </c>
      <c r="CJ213" cm="1">
        <f t="array" ref="CJ213">INDEX(Capacity!$Z$10:$AN$109,COLUMN(CI11),ROW(CI11))</f>
        <v>0</v>
      </c>
      <c r="CK213" cm="1">
        <f t="array" ref="CK213">INDEX(Capacity!$Z$10:$AN$109,COLUMN(CJ11),ROW(CJ11))</f>
        <v>0</v>
      </c>
      <c r="CL213" cm="1">
        <f t="array" ref="CL213">INDEX(Capacity!$Z$10:$AN$109,COLUMN(CK11),ROW(CK11))</f>
        <v>0</v>
      </c>
      <c r="CM213" cm="1">
        <f t="array" ref="CM213">INDEX(Capacity!$Z$10:$AN$109,COLUMN(CL11),ROW(CL11))</f>
        <v>0</v>
      </c>
      <c r="CN213" cm="1">
        <f t="array" ref="CN213">INDEX(Capacity!$Z$10:$AN$109,COLUMN(CM11),ROW(CM11))</f>
        <v>0</v>
      </c>
      <c r="CO213" cm="1">
        <f t="array" ref="CO213">INDEX(Capacity!$Z$10:$AN$109,COLUMN(CN11),ROW(CN11))</f>
        <v>0</v>
      </c>
      <c r="CP213" cm="1">
        <f t="array" ref="CP213">INDEX(Capacity!$Z$10:$AN$109,COLUMN(CO11),ROW(CO11))</f>
        <v>0</v>
      </c>
      <c r="CQ213" cm="1">
        <f t="array" ref="CQ213">INDEX(Capacity!$Z$10:$AN$109,COLUMN(CP11),ROW(CP11))</f>
        <v>0</v>
      </c>
      <c r="CR213" cm="1">
        <f t="array" ref="CR213">INDEX(Capacity!$Z$10:$AN$109,COLUMN(CQ11),ROW(CQ11))</f>
        <v>0</v>
      </c>
      <c r="CS213" cm="1">
        <f t="array" ref="CS213">INDEX(Capacity!$Z$10:$AN$109,COLUMN(CR11),ROW(CR11))</f>
        <v>0</v>
      </c>
      <c r="CT213" cm="1">
        <f t="array" ref="CT213">INDEX(Capacity!$Z$10:$AN$109,COLUMN(CS11),ROW(CS11))</f>
        <v>0</v>
      </c>
      <c r="CU213" cm="1">
        <f t="array" ref="CU213">INDEX(Capacity!$Z$10:$AN$109,COLUMN(CT11),ROW(CT11))</f>
        <v>0</v>
      </c>
      <c r="CV213" cm="1">
        <f t="array" ref="CV213">INDEX(Capacity!$Z$10:$AN$109,COLUMN(CU11),ROW(CU11))</f>
        <v>0</v>
      </c>
      <c r="CW213" cm="1">
        <f t="array" ref="CW213">INDEX(Capacity!$Z$10:$AN$109,COLUMN(CV11),ROW(CV11))</f>
        <v>0</v>
      </c>
    </row>
    <row r="214" spans="1:101" x14ac:dyDescent="0.25">
      <c r="A214" s="2" t="str">
        <f>Setup!A31</f>
        <v>Caseload 12</v>
      </c>
      <c r="B214" cm="1">
        <f t="array" ref="B214">INDEX(Capacity!$Z$10:$AN$109,COLUMN(A12),ROW(A12))</f>
        <v>0</v>
      </c>
      <c r="C214" cm="1">
        <f t="array" ref="C214">INDEX(Capacity!$Z$10:$AN$109,COLUMN(B12),ROW(B12))</f>
        <v>0</v>
      </c>
      <c r="D214" cm="1">
        <f t="array" ref="D214">INDEX(Capacity!$Z$10:$AN$109,COLUMN(C12),ROW(C12))</f>
        <v>0</v>
      </c>
      <c r="E214" cm="1">
        <f t="array" ref="E214">INDEX(Capacity!$Z$10:$AN$109,COLUMN(D12),ROW(D12))</f>
        <v>0</v>
      </c>
      <c r="F214" cm="1">
        <f t="array" ref="F214">INDEX(Capacity!$Z$10:$AN$109,COLUMN(E12),ROW(E12))</f>
        <v>0</v>
      </c>
      <c r="G214" cm="1">
        <f t="array" ref="G214">INDEX(Capacity!$Z$10:$AN$109,COLUMN(F12),ROW(F12))</f>
        <v>0</v>
      </c>
      <c r="H214" cm="1">
        <f t="array" ref="H214">INDEX(Capacity!$Z$10:$AN$109,COLUMN(G12),ROW(G12))</f>
        <v>0</v>
      </c>
      <c r="I214" cm="1">
        <f t="array" ref="I214">INDEX(Capacity!$Z$10:$AN$109,COLUMN(H12),ROW(H12))</f>
        <v>0</v>
      </c>
      <c r="J214" cm="1">
        <f t="array" ref="J214">INDEX(Capacity!$Z$10:$AN$109,COLUMN(I12),ROW(I12))</f>
        <v>0</v>
      </c>
      <c r="K214" cm="1">
        <f t="array" ref="K214">INDEX(Capacity!$Z$10:$AN$109,COLUMN(J12),ROW(J12))</f>
        <v>0</v>
      </c>
      <c r="L214" cm="1">
        <f t="array" ref="L214">INDEX(Capacity!$Z$10:$AN$109,COLUMN(K12),ROW(K12))</f>
        <v>0</v>
      </c>
      <c r="M214" cm="1">
        <f t="array" ref="M214">INDEX(Capacity!$Z$10:$AN$109,COLUMN(L12),ROW(L12))</f>
        <v>0</v>
      </c>
      <c r="N214" cm="1">
        <f t="array" ref="N214">INDEX(Capacity!$Z$10:$AN$109,COLUMN(M12),ROW(M12))</f>
        <v>0</v>
      </c>
      <c r="O214" cm="1">
        <f t="array" ref="O214">INDEX(Capacity!$Z$10:$AN$109,COLUMN(N12),ROW(N12))</f>
        <v>0</v>
      </c>
      <c r="P214" cm="1">
        <f t="array" ref="P214">INDEX(Capacity!$Z$10:$AN$109,COLUMN(O12),ROW(O12))</f>
        <v>0</v>
      </c>
      <c r="Q214" cm="1">
        <f t="array" ref="Q214">INDEX(Capacity!$Z$10:$AN$109,COLUMN(P12),ROW(P12))</f>
        <v>0</v>
      </c>
      <c r="R214" cm="1">
        <f t="array" ref="R214">INDEX(Capacity!$Z$10:$AN$109,COLUMN(Q12),ROW(Q12))</f>
        <v>0</v>
      </c>
      <c r="S214" cm="1">
        <f t="array" ref="S214">INDEX(Capacity!$Z$10:$AN$109,COLUMN(R12),ROW(R12))</f>
        <v>0</v>
      </c>
      <c r="T214" cm="1">
        <f t="array" ref="T214">INDEX(Capacity!$Z$10:$AN$109,COLUMN(S12),ROW(S12))</f>
        <v>0</v>
      </c>
      <c r="U214" cm="1">
        <f t="array" ref="U214">INDEX(Capacity!$Z$10:$AN$109,COLUMN(T12),ROW(T12))</f>
        <v>0</v>
      </c>
      <c r="V214" cm="1">
        <f t="array" ref="V214">INDEX(Capacity!$Z$10:$AN$109,COLUMN(U12),ROW(U12))</f>
        <v>0</v>
      </c>
      <c r="W214" cm="1">
        <f t="array" ref="W214">INDEX(Capacity!$Z$10:$AN$109,COLUMN(V12),ROW(V12))</f>
        <v>0</v>
      </c>
      <c r="X214" cm="1">
        <f t="array" ref="X214">INDEX(Capacity!$Z$10:$AN$109,COLUMN(W12),ROW(W12))</f>
        <v>0</v>
      </c>
      <c r="Y214" cm="1">
        <f t="array" ref="Y214">INDEX(Capacity!$Z$10:$AN$109,COLUMN(X12),ROW(X12))</f>
        <v>0</v>
      </c>
      <c r="Z214" cm="1">
        <f t="array" ref="Z214">INDEX(Capacity!$Z$10:$AN$109,COLUMN(Y12),ROW(Y12))</f>
        <v>0</v>
      </c>
      <c r="AA214" cm="1">
        <f t="array" ref="AA214">INDEX(Capacity!$Z$10:$AN$109,COLUMN(Z12),ROW(Z12))</f>
        <v>0</v>
      </c>
      <c r="AB214" cm="1">
        <f t="array" ref="AB214">INDEX(Capacity!$Z$10:$AN$109,COLUMN(AA12),ROW(AA12))</f>
        <v>0</v>
      </c>
      <c r="AC214" cm="1">
        <f t="array" ref="AC214">INDEX(Capacity!$Z$10:$AN$109,COLUMN(AB12),ROW(AB12))</f>
        <v>0</v>
      </c>
      <c r="AD214" cm="1">
        <f t="array" ref="AD214">INDEX(Capacity!$Z$10:$AN$109,COLUMN(AC12),ROW(AC12))</f>
        <v>0</v>
      </c>
      <c r="AE214" cm="1">
        <f t="array" ref="AE214">INDEX(Capacity!$Z$10:$AN$109,COLUMN(AD12),ROW(AD12))</f>
        <v>0</v>
      </c>
      <c r="AF214" cm="1">
        <f t="array" ref="AF214">INDEX(Capacity!$Z$10:$AN$109,COLUMN(AE12),ROW(AE12))</f>
        <v>0</v>
      </c>
      <c r="AG214" cm="1">
        <f t="array" ref="AG214">INDEX(Capacity!$Z$10:$AN$109,COLUMN(AF12),ROW(AF12))</f>
        <v>0</v>
      </c>
      <c r="AH214" cm="1">
        <f t="array" ref="AH214">INDEX(Capacity!$Z$10:$AN$109,COLUMN(AG12),ROW(AG12))</f>
        <v>0</v>
      </c>
      <c r="AI214" cm="1">
        <f t="array" ref="AI214">INDEX(Capacity!$Z$10:$AN$109,COLUMN(AH12),ROW(AH12))</f>
        <v>0</v>
      </c>
      <c r="AJ214" cm="1">
        <f t="array" ref="AJ214">INDEX(Capacity!$Z$10:$AN$109,COLUMN(AI12),ROW(AI12))</f>
        <v>0</v>
      </c>
      <c r="AK214" cm="1">
        <f t="array" ref="AK214">INDEX(Capacity!$Z$10:$AN$109,COLUMN(AJ12),ROW(AJ12))</f>
        <v>0</v>
      </c>
      <c r="AL214" cm="1">
        <f t="array" ref="AL214">INDEX(Capacity!$Z$10:$AN$109,COLUMN(AK12),ROW(AK12))</f>
        <v>0</v>
      </c>
      <c r="AM214" cm="1">
        <f t="array" ref="AM214">INDEX(Capacity!$Z$10:$AN$109,COLUMN(AL12),ROW(AL12))</f>
        <v>0</v>
      </c>
      <c r="AN214" cm="1">
        <f t="array" ref="AN214">INDEX(Capacity!$Z$10:$AN$109,COLUMN(AM12),ROW(AM12))</f>
        <v>0</v>
      </c>
      <c r="AO214" cm="1">
        <f t="array" ref="AO214">INDEX(Capacity!$Z$10:$AN$109,COLUMN(AN12),ROW(AN12))</f>
        <v>0</v>
      </c>
      <c r="AP214" cm="1">
        <f t="array" ref="AP214">INDEX(Capacity!$Z$10:$AN$109,COLUMN(AO12),ROW(AO12))</f>
        <v>0</v>
      </c>
      <c r="AQ214" cm="1">
        <f t="array" ref="AQ214">INDEX(Capacity!$Z$10:$AN$109,COLUMN(AP12),ROW(AP12))</f>
        <v>0</v>
      </c>
      <c r="AR214" cm="1">
        <f t="array" ref="AR214">INDEX(Capacity!$Z$10:$AN$109,COLUMN(AQ12),ROW(AQ12))</f>
        <v>0</v>
      </c>
      <c r="AS214" cm="1">
        <f t="array" ref="AS214">INDEX(Capacity!$Z$10:$AN$109,COLUMN(AR12),ROW(AR12))</f>
        <v>0</v>
      </c>
      <c r="AT214" cm="1">
        <f t="array" ref="AT214">INDEX(Capacity!$Z$10:$AN$109,COLUMN(AS12),ROW(AS12))</f>
        <v>0</v>
      </c>
      <c r="AU214" cm="1">
        <f t="array" ref="AU214">INDEX(Capacity!$Z$10:$AN$109,COLUMN(AT12),ROW(AT12))</f>
        <v>0</v>
      </c>
      <c r="AV214" cm="1">
        <f t="array" ref="AV214">INDEX(Capacity!$Z$10:$AN$109,COLUMN(AU12),ROW(AU12))</f>
        <v>0</v>
      </c>
      <c r="AW214" cm="1">
        <f t="array" ref="AW214">INDEX(Capacity!$Z$10:$AN$109,COLUMN(AV12),ROW(AV12))</f>
        <v>0</v>
      </c>
      <c r="AX214" cm="1">
        <f t="array" ref="AX214">INDEX(Capacity!$Z$10:$AN$109,COLUMN(AW12),ROW(AW12))</f>
        <v>0</v>
      </c>
      <c r="AY214" cm="1">
        <f t="array" ref="AY214">INDEX(Capacity!$Z$10:$AN$109,COLUMN(AX12),ROW(AX12))</f>
        <v>0</v>
      </c>
      <c r="AZ214" cm="1">
        <f t="array" ref="AZ214">INDEX(Capacity!$Z$10:$AN$109,COLUMN(AY12),ROW(AY12))</f>
        <v>0</v>
      </c>
      <c r="BA214" cm="1">
        <f t="array" ref="BA214">INDEX(Capacity!$Z$10:$AN$109,COLUMN(AZ12),ROW(AZ12))</f>
        <v>0</v>
      </c>
      <c r="BB214" cm="1">
        <f t="array" ref="BB214">INDEX(Capacity!$Z$10:$AN$109,COLUMN(BA12),ROW(BA12))</f>
        <v>0</v>
      </c>
      <c r="BC214" cm="1">
        <f t="array" ref="BC214">INDEX(Capacity!$Z$10:$AN$109,COLUMN(BB12),ROW(BB12))</f>
        <v>0</v>
      </c>
      <c r="BD214" cm="1">
        <f t="array" ref="BD214">INDEX(Capacity!$Z$10:$AN$109,COLUMN(BC12),ROW(BC12))</f>
        <v>0</v>
      </c>
      <c r="BE214" cm="1">
        <f t="array" ref="BE214">INDEX(Capacity!$Z$10:$AN$109,COLUMN(BD12),ROW(BD12))</f>
        <v>0</v>
      </c>
      <c r="BF214" cm="1">
        <f t="array" ref="BF214">INDEX(Capacity!$Z$10:$AN$109,COLUMN(BE12),ROW(BE12))</f>
        <v>0</v>
      </c>
      <c r="BG214" cm="1">
        <f t="array" ref="BG214">INDEX(Capacity!$Z$10:$AN$109,COLUMN(BF12),ROW(BF12))</f>
        <v>0</v>
      </c>
      <c r="BH214" cm="1">
        <f t="array" ref="BH214">INDEX(Capacity!$Z$10:$AN$109,COLUMN(BG12),ROW(BG12))</f>
        <v>0</v>
      </c>
      <c r="BI214" cm="1">
        <f t="array" ref="BI214">INDEX(Capacity!$Z$10:$AN$109,COLUMN(BH12),ROW(BH12))</f>
        <v>0</v>
      </c>
      <c r="BJ214" cm="1">
        <f t="array" ref="BJ214">INDEX(Capacity!$Z$10:$AN$109,COLUMN(BI12),ROW(BI12))</f>
        <v>0</v>
      </c>
      <c r="BK214" cm="1">
        <f t="array" ref="BK214">INDEX(Capacity!$Z$10:$AN$109,COLUMN(BJ12),ROW(BJ12))</f>
        <v>0</v>
      </c>
      <c r="BL214" cm="1">
        <f t="array" ref="BL214">INDEX(Capacity!$Z$10:$AN$109,COLUMN(BK12),ROW(BK12))</f>
        <v>0</v>
      </c>
      <c r="BM214" cm="1">
        <f t="array" ref="BM214">INDEX(Capacity!$Z$10:$AN$109,COLUMN(BL12),ROW(BL12))</f>
        <v>0</v>
      </c>
      <c r="BN214" cm="1">
        <f t="array" ref="BN214">INDEX(Capacity!$Z$10:$AN$109,COLUMN(BM12),ROW(BM12))</f>
        <v>0</v>
      </c>
      <c r="BO214" cm="1">
        <f t="array" ref="BO214">INDEX(Capacity!$Z$10:$AN$109,COLUMN(BN12),ROW(BN12))</f>
        <v>0</v>
      </c>
      <c r="BP214" cm="1">
        <f t="array" ref="BP214">INDEX(Capacity!$Z$10:$AN$109,COLUMN(BO12),ROW(BO12))</f>
        <v>0</v>
      </c>
      <c r="BQ214" cm="1">
        <f t="array" ref="BQ214">INDEX(Capacity!$Z$10:$AN$109,COLUMN(BP12),ROW(BP12))</f>
        <v>0</v>
      </c>
      <c r="BR214" cm="1">
        <f t="array" ref="BR214">INDEX(Capacity!$Z$10:$AN$109,COLUMN(BQ12),ROW(BQ12))</f>
        <v>0</v>
      </c>
      <c r="BS214" cm="1">
        <f t="array" ref="BS214">INDEX(Capacity!$Z$10:$AN$109,COLUMN(BR12),ROW(BR12))</f>
        <v>0</v>
      </c>
      <c r="BT214" cm="1">
        <f t="array" ref="BT214">INDEX(Capacity!$Z$10:$AN$109,COLUMN(BS12),ROW(BS12))</f>
        <v>0</v>
      </c>
      <c r="BU214" cm="1">
        <f t="array" ref="BU214">INDEX(Capacity!$Z$10:$AN$109,COLUMN(BT12),ROW(BT12))</f>
        <v>0</v>
      </c>
      <c r="BV214" cm="1">
        <f t="array" ref="BV214">INDEX(Capacity!$Z$10:$AN$109,COLUMN(BU12),ROW(BU12))</f>
        <v>0</v>
      </c>
      <c r="BW214" cm="1">
        <f t="array" ref="BW214">INDEX(Capacity!$Z$10:$AN$109,COLUMN(BV12),ROW(BV12))</f>
        <v>0</v>
      </c>
      <c r="BX214" cm="1">
        <f t="array" ref="BX214">INDEX(Capacity!$Z$10:$AN$109,COLUMN(BW12),ROW(BW12))</f>
        <v>0</v>
      </c>
      <c r="BY214" cm="1">
        <f t="array" ref="BY214">INDEX(Capacity!$Z$10:$AN$109,COLUMN(BX12),ROW(BX12))</f>
        <v>0</v>
      </c>
      <c r="BZ214" cm="1">
        <f t="array" ref="BZ214">INDEX(Capacity!$Z$10:$AN$109,COLUMN(BY12),ROW(BY12))</f>
        <v>0</v>
      </c>
      <c r="CA214" cm="1">
        <f t="array" ref="CA214">INDEX(Capacity!$Z$10:$AN$109,COLUMN(BZ12),ROW(BZ12))</f>
        <v>0</v>
      </c>
      <c r="CB214" cm="1">
        <f t="array" ref="CB214">INDEX(Capacity!$Z$10:$AN$109,COLUMN(CA12),ROW(CA12))</f>
        <v>0</v>
      </c>
      <c r="CC214" cm="1">
        <f t="array" ref="CC214">INDEX(Capacity!$Z$10:$AN$109,COLUMN(CB12),ROW(CB12))</f>
        <v>0</v>
      </c>
      <c r="CD214" cm="1">
        <f t="array" ref="CD214">INDEX(Capacity!$Z$10:$AN$109,COLUMN(CC12),ROW(CC12))</f>
        <v>0</v>
      </c>
      <c r="CE214" cm="1">
        <f t="array" ref="CE214">INDEX(Capacity!$Z$10:$AN$109,COLUMN(CD12),ROW(CD12))</f>
        <v>0</v>
      </c>
      <c r="CF214" cm="1">
        <f t="array" ref="CF214">INDEX(Capacity!$Z$10:$AN$109,COLUMN(CE12),ROW(CE12))</f>
        <v>0</v>
      </c>
      <c r="CG214" cm="1">
        <f t="array" ref="CG214">INDEX(Capacity!$Z$10:$AN$109,COLUMN(CF12),ROW(CF12))</f>
        <v>0</v>
      </c>
      <c r="CH214" cm="1">
        <f t="array" ref="CH214">INDEX(Capacity!$Z$10:$AN$109,COLUMN(CG12),ROW(CG12))</f>
        <v>0</v>
      </c>
      <c r="CI214" cm="1">
        <f t="array" ref="CI214">INDEX(Capacity!$Z$10:$AN$109,COLUMN(CH12),ROW(CH12))</f>
        <v>0</v>
      </c>
      <c r="CJ214" cm="1">
        <f t="array" ref="CJ214">INDEX(Capacity!$Z$10:$AN$109,COLUMN(CI12),ROW(CI12))</f>
        <v>0</v>
      </c>
      <c r="CK214" cm="1">
        <f t="array" ref="CK214">INDEX(Capacity!$Z$10:$AN$109,COLUMN(CJ12),ROW(CJ12))</f>
        <v>0</v>
      </c>
      <c r="CL214" cm="1">
        <f t="array" ref="CL214">INDEX(Capacity!$Z$10:$AN$109,COLUMN(CK12),ROW(CK12))</f>
        <v>0</v>
      </c>
      <c r="CM214" cm="1">
        <f t="array" ref="CM214">INDEX(Capacity!$Z$10:$AN$109,COLUMN(CL12),ROW(CL12))</f>
        <v>0</v>
      </c>
      <c r="CN214" cm="1">
        <f t="array" ref="CN214">INDEX(Capacity!$Z$10:$AN$109,COLUMN(CM12),ROW(CM12))</f>
        <v>0</v>
      </c>
      <c r="CO214" cm="1">
        <f t="array" ref="CO214">INDEX(Capacity!$Z$10:$AN$109,COLUMN(CN12),ROW(CN12))</f>
        <v>0</v>
      </c>
      <c r="CP214" cm="1">
        <f t="array" ref="CP214">INDEX(Capacity!$Z$10:$AN$109,COLUMN(CO12),ROW(CO12))</f>
        <v>0</v>
      </c>
      <c r="CQ214" cm="1">
        <f t="array" ref="CQ214">INDEX(Capacity!$Z$10:$AN$109,COLUMN(CP12),ROW(CP12))</f>
        <v>0</v>
      </c>
      <c r="CR214" cm="1">
        <f t="array" ref="CR214">INDEX(Capacity!$Z$10:$AN$109,COLUMN(CQ12),ROW(CQ12))</f>
        <v>0</v>
      </c>
      <c r="CS214" cm="1">
        <f t="array" ref="CS214">INDEX(Capacity!$Z$10:$AN$109,COLUMN(CR12),ROW(CR12))</f>
        <v>0</v>
      </c>
      <c r="CT214" cm="1">
        <f t="array" ref="CT214">INDEX(Capacity!$Z$10:$AN$109,COLUMN(CS12),ROW(CS12))</f>
        <v>0</v>
      </c>
      <c r="CU214" cm="1">
        <f t="array" ref="CU214">INDEX(Capacity!$Z$10:$AN$109,COLUMN(CT12),ROW(CT12))</f>
        <v>0</v>
      </c>
      <c r="CV214" cm="1">
        <f t="array" ref="CV214">INDEX(Capacity!$Z$10:$AN$109,COLUMN(CU12),ROW(CU12))</f>
        <v>0</v>
      </c>
      <c r="CW214" cm="1">
        <f t="array" ref="CW214">INDEX(Capacity!$Z$10:$AN$109,COLUMN(CV12),ROW(CV12))</f>
        <v>0</v>
      </c>
    </row>
    <row r="215" spans="1:101" x14ac:dyDescent="0.25">
      <c r="A215" s="2" t="str">
        <f>Setup!A32</f>
        <v>Caseload 13</v>
      </c>
      <c r="B215" cm="1">
        <f t="array" ref="B215">INDEX(Capacity!$Z$10:$AN$109,COLUMN(A13),ROW(A13))</f>
        <v>0</v>
      </c>
      <c r="C215" cm="1">
        <f t="array" ref="C215">INDEX(Capacity!$Z$10:$AN$109,COLUMN(B13),ROW(B13))</f>
        <v>0</v>
      </c>
      <c r="D215" cm="1">
        <f t="array" ref="D215">INDEX(Capacity!$Z$10:$AN$109,COLUMN(C13),ROW(C13))</f>
        <v>0</v>
      </c>
      <c r="E215" cm="1">
        <f t="array" ref="E215">INDEX(Capacity!$Z$10:$AN$109,COLUMN(D13),ROW(D13))</f>
        <v>0</v>
      </c>
      <c r="F215" cm="1">
        <f t="array" ref="F215">INDEX(Capacity!$Z$10:$AN$109,COLUMN(E13),ROW(E13))</f>
        <v>0</v>
      </c>
      <c r="G215" cm="1">
        <f t="array" ref="G215">INDEX(Capacity!$Z$10:$AN$109,COLUMN(F13),ROW(F13))</f>
        <v>0</v>
      </c>
      <c r="H215" cm="1">
        <f t="array" ref="H215">INDEX(Capacity!$Z$10:$AN$109,COLUMN(G13),ROW(G13))</f>
        <v>0</v>
      </c>
      <c r="I215" cm="1">
        <f t="array" ref="I215">INDEX(Capacity!$Z$10:$AN$109,COLUMN(H13),ROW(H13))</f>
        <v>0</v>
      </c>
      <c r="J215" cm="1">
        <f t="array" ref="J215">INDEX(Capacity!$Z$10:$AN$109,COLUMN(I13),ROW(I13))</f>
        <v>0</v>
      </c>
      <c r="K215" cm="1">
        <f t="array" ref="K215">INDEX(Capacity!$Z$10:$AN$109,COLUMN(J13),ROW(J13))</f>
        <v>0</v>
      </c>
      <c r="L215" cm="1">
        <f t="array" ref="L215">INDEX(Capacity!$Z$10:$AN$109,COLUMN(K13),ROW(K13))</f>
        <v>0</v>
      </c>
      <c r="M215" cm="1">
        <f t="array" ref="M215">INDEX(Capacity!$Z$10:$AN$109,COLUMN(L13),ROW(L13))</f>
        <v>0</v>
      </c>
      <c r="N215" cm="1">
        <f t="array" ref="N215">INDEX(Capacity!$Z$10:$AN$109,COLUMN(M13),ROW(M13))</f>
        <v>0</v>
      </c>
      <c r="O215" cm="1">
        <f t="array" ref="O215">INDEX(Capacity!$Z$10:$AN$109,COLUMN(N13),ROW(N13))</f>
        <v>0</v>
      </c>
      <c r="P215" cm="1">
        <f t="array" ref="P215">INDEX(Capacity!$Z$10:$AN$109,COLUMN(O13),ROW(O13))</f>
        <v>0</v>
      </c>
      <c r="Q215" cm="1">
        <f t="array" ref="Q215">INDEX(Capacity!$Z$10:$AN$109,COLUMN(P13),ROW(P13))</f>
        <v>0</v>
      </c>
      <c r="R215" cm="1">
        <f t="array" ref="R215">INDEX(Capacity!$Z$10:$AN$109,COLUMN(Q13),ROW(Q13))</f>
        <v>0</v>
      </c>
      <c r="S215" cm="1">
        <f t="array" ref="S215">INDEX(Capacity!$Z$10:$AN$109,COLUMN(R13),ROW(R13))</f>
        <v>0</v>
      </c>
      <c r="T215" cm="1">
        <f t="array" ref="T215">INDEX(Capacity!$Z$10:$AN$109,COLUMN(S13),ROW(S13))</f>
        <v>0</v>
      </c>
      <c r="U215" cm="1">
        <f t="array" ref="U215">INDEX(Capacity!$Z$10:$AN$109,COLUMN(T13),ROW(T13))</f>
        <v>0</v>
      </c>
      <c r="V215" cm="1">
        <f t="array" ref="V215">INDEX(Capacity!$Z$10:$AN$109,COLUMN(U13),ROW(U13))</f>
        <v>0</v>
      </c>
      <c r="W215" cm="1">
        <f t="array" ref="W215">INDEX(Capacity!$Z$10:$AN$109,COLUMN(V13),ROW(V13))</f>
        <v>0</v>
      </c>
      <c r="X215" cm="1">
        <f t="array" ref="X215">INDEX(Capacity!$Z$10:$AN$109,COLUMN(W13),ROW(W13))</f>
        <v>0</v>
      </c>
      <c r="Y215" cm="1">
        <f t="array" ref="Y215">INDEX(Capacity!$Z$10:$AN$109,COLUMN(X13),ROW(X13))</f>
        <v>0</v>
      </c>
      <c r="Z215" cm="1">
        <f t="array" ref="Z215">INDEX(Capacity!$Z$10:$AN$109,COLUMN(Y13),ROW(Y13))</f>
        <v>0</v>
      </c>
      <c r="AA215" cm="1">
        <f t="array" ref="AA215">INDEX(Capacity!$Z$10:$AN$109,COLUMN(Z13),ROW(Z13))</f>
        <v>0</v>
      </c>
      <c r="AB215" cm="1">
        <f t="array" ref="AB215">INDEX(Capacity!$Z$10:$AN$109,COLUMN(AA13),ROW(AA13))</f>
        <v>0</v>
      </c>
      <c r="AC215" cm="1">
        <f t="array" ref="AC215">INDEX(Capacity!$Z$10:$AN$109,COLUMN(AB13),ROW(AB13))</f>
        <v>0</v>
      </c>
      <c r="AD215" cm="1">
        <f t="array" ref="AD215">INDEX(Capacity!$Z$10:$AN$109,COLUMN(AC13),ROW(AC13))</f>
        <v>0</v>
      </c>
      <c r="AE215" cm="1">
        <f t="array" ref="AE215">INDEX(Capacity!$Z$10:$AN$109,COLUMN(AD13),ROW(AD13))</f>
        <v>0</v>
      </c>
      <c r="AF215" cm="1">
        <f t="array" ref="AF215">INDEX(Capacity!$Z$10:$AN$109,COLUMN(AE13),ROW(AE13))</f>
        <v>0</v>
      </c>
      <c r="AG215" cm="1">
        <f t="array" ref="AG215">INDEX(Capacity!$Z$10:$AN$109,COLUMN(AF13),ROW(AF13))</f>
        <v>0</v>
      </c>
      <c r="AH215" cm="1">
        <f t="array" ref="AH215">INDEX(Capacity!$Z$10:$AN$109,COLUMN(AG13),ROW(AG13))</f>
        <v>0</v>
      </c>
      <c r="AI215" cm="1">
        <f t="array" ref="AI215">INDEX(Capacity!$Z$10:$AN$109,COLUMN(AH13),ROW(AH13))</f>
        <v>0</v>
      </c>
      <c r="AJ215" cm="1">
        <f t="array" ref="AJ215">INDEX(Capacity!$Z$10:$AN$109,COLUMN(AI13),ROW(AI13))</f>
        <v>0</v>
      </c>
      <c r="AK215" cm="1">
        <f t="array" ref="AK215">INDEX(Capacity!$Z$10:$AN$109,COLUMN(AJ13),ROW(AJ13))</f>
        <v>0</v>
      </c>
      <c r="AL215" cm="1">
        <f t="array" ref="AL215">INDEX(Capacity!$Z$10:$AN$109,COLUMN(AK13),ROW(AK13))</f>
        <v>0</v>
      </c>
      <c r="AM215" cm="1">
        <f t="array" ref="AM215">INDEX(Capacity!$Z$10:$AN$109,COLUMN(AL13),ROW(AL13))</f>
        <v>0</v>
      </c>
      <c r="AN215" cm="1">
        <f t="array" ref="AN215">INDEX(Capacity!$Z$10:$AN$109,COLUMN(AM13),ROW(AM13))</f>
        <v>0</v>
      </c>
      <c r="AO215" cm="1">
        <f t="array" ref="AO215">INDEX(Capacity!$Z$10:$AN$109,COLUMN(AN13),ROW(AN13))</f>
        <v>0</v>
      </c>
      <c r="AP215" cm="1">
        <f t="array" ref="AP215">INDEX(Capacity!$Z$10:$AN$109,COLUMN(AO13),ROW(AO13))</f>
        <v>0</v>
      </c>
      <c r="AQ215" cm="1">
        <f t="array" ref="AQ215">INDEX(Capacity!$Z$10:$AN$109,COLUMN(AP13),ROW(AP13))</f>
        <v>0</v>
      </c>
      <c r="AR215" cm="1">
        <f t="array" ref="AR215">INDEX(Capacity!$Z$10:$AN$109,COLUMN(AQ13),ROW(AQ13))</f>
        <v>0</v>
      </c>
      <c r="AS215" cm="1">
        <f t="array" ref="AS215">INDEX(Capacity!$Z$10:$AN$109,COLUMN(AR13),ROW(AR13))</f>
        <v>0</v>
      </c>
      <c r="AT215" cm="1">
        <f t="array" ref="AT215">INDEX(Capacity!$Z$10:$AN$109,COLUMN(AS13),ROW(AS13))</f>
        <v>0</v>
      </c>
      <c r="AU215" cm="1">
        <f t="array" ref="AU215">INDEX(Capacity!$Z$10:$AN$109,COLUMN(AT13),ROW(AT13))</f>
        <v>0</v>
      </c>
      <c r="AV215" cm="1">
        <f t="array" ref="AV215">INDEX(Capacity!$Z$10:$AN$109,COLUMN(AU13),ROW(AU13))</f>
        <v>0</v>
      </c>
      <c r="AW215" cm="1">
        <f t="array" ref="AW215">INDEX(Capacity!$Z$10:$AN$109,COLUMN(AV13),ROW(AV13))</f>
        <v>0</v>
      </c>
      <c r="AX215" cm="1">
        <f t="array" ref="AX215">INDEX(Capacity!$Z$10:$AN$109,COLUMN(AW13),ROW(AW13))</f>
        <v>0</v>
      </c>
      <c r="AY215" cm="1">
        <f t="array" ref="AY215">INDEX(Capacity!$Z$10:$AN$109,COLUMN(AX13),ROW(AX13))</f>
        <v>0</v>
      </c>
      <c r="AZ215" cm="1">
        <f t="array" ref="AZ215">INDEX(Capacity!$Z$10:$AN$109,COLUMN(AY13),ROW(AY13))</f>
        <v>0</v>
      </c>
      <c r="BA215" cm="1">
        <f t="array" ref="BA215">INDEX(Capacity!$Z$10:$AN$109,COLUMN(AZ13),ROW(AZ13))</f>
        <v>0</v>
      </c>
      <c r="BB215" cm="1">
        <f t="array" ref="BB215">INDEX(Capacity!$Z$10:$AN$109,COLUMN(BA13),ROW(BA13))</f>
        <v>0</v>
      </c>
      <c r="BC215" cm="1">
        <f t="array" ref="BC215">INDEX(Capacity!$Z$10:$AN$109,COLUMN(BB13),ROW(BB13))</f>
        <v>0</v>
      </c>
      <c r="BD215" cm="1">
        <f t="array" ref="BD215">INDEX(Capacity!$Z$10:$AN$109,COLUMN(BC13),ROW(BC13))</f>
        <v>0</v>
      </c>
      <c r="BE215" cm="1">
        <f t="array" ref="BE215">INDEX(Capacity!$Z$10:$AN$109,COLUMN(BD13),ROW(BD13))</f>
        <v>0</v>
      </c>
      <c r="BF215" cm="1">
        <f t="array" ref="BF215">INDEX(Capacity!$Z$10:$AN$109,COLUMN(BE13),ROW(BE13))</f>
        <v>0</v>
      </c>
      <c r="BG215" cm="1">
        <f t="array" ref="BG215">INDEX(Capacity!$Z$10:$AN$109,COLUMN(BF13),ROW(BF13))</f>
        <v>0</v>
      </c>
      <c r="BH215" cm="1">
        <f t="array" ref="BH215">INDEX(Capacity!$Z$10:$AN$109,COLUMN(BG13),ROW(BG13))</f>
        <v>0</v>
      </c>
      <c r="BI215" cm="1">
        <f t="array" ref="BI215">INDEX(Capacity!$Z$10:$AN$109,COLUMN(BH13),ROW(BH13))</f>
        <v>0</v>
      </c>
      <c r="BJ215" cm="1">
        <f t="array" ref="BJ215">INDEX(Capacity!$Z$10:$AN$109,COLUMN(BI13),ROW(BI13))</f>
        <v>0</v>
      </c>
      <c r="BK215" cm="1">
        <f t="array" ref="BK215">INDEX(Capacity!$Z$10:$AN$109,COLUMN(BJ13),ROW(BJ13))</f>
        <v>0</v>
      </c>
      <c r="BL215" cm="1">
        <f t="array" ref="BL215">INDEX(Capacity!$Z$10:$AN$109,COLUMN(BK13),ROW(BK13))</f>
        <v>0</v>
      </c>
      <c r="BM215" cm="1">
        <f t="array" ref="BM215">INDEX(Capacity!$Z$10:$AN$109,COLUMN(BL13),ROW(BL13))</f>
        <v>0</v>
      </c>
      <c r="BN215" cm="1">
        <f t="array" ref="BN215">INDEX(Capacity!$Z$10:$AN$109,COLUMN(BM13),ROW(BM13))</f>
        <v>0</v>
      </c>
      <c r="BO215" cm="1">
        <f t="array" ref="BO215">INDEX(Capacity!$Z$10:$AN$109,COLUMN(BN13),ROW(BN13))</f>
        <v>0</v>
      </c>
      <c r="BP215" cm="1">
        <f t="array" ref="BP215">INDEX(Capacity!$Z$10:$AN$109,COLUMN(BO13),ROW(BO13))</f>
        <v>0</v>
      </c>
      <c r="BQ215" cm="1">
        <f t="array" ref="BQ215">INDEX(Capacity!$Z$10:$AN$109,COLUMN(BP13),ROW(BP13))</f>
        <v>0</v>
      </c>
      <c r="BR215" cm="1">
        <f t="array" ref="BR215">INDEX(Capacity!$Z$10:$AN$109,COLUMN(BQ13),ROW(BQ13))</f>
        <v>0</v>
      </c>
      <c r="BS215" cm="1">
        <f t="array" ref="BS215">INDEX(Capacity!$Z$10:$AN$109,COLUMN(BR13),ROW(BR13))</f>
        <v>0</v>
      </c>
      <c r="BT215" cm="1">
        <f t="array" ref="BT215">INDEX(Capacity!$Z$10:$AN$109,COLUMN(BS13),ROW(BS13))</f>
        <v>0</v>
      </c>
      <c r="BU215" cm="1">
        <f t="array" ref="BU215">INDEX(Capacity!$Z$10:$AN$109,COLUMN(BT13),ROW(BT13))</f>
        <v>0</v>
      </c>
      <c r="BV215" cm="1">
        <f t="array" ref="BV215">INDEX(Capacity!$Z$10:$AN$109,COLUMN(BU13),ROW(BU13))</f>
        <v>0</v>
      </c>
      <c r="BW215" cm="1">
        <f t="array" ref="BW215">INDEX(Capacity!$Z$10:$AN$109,COLUMN(BV13),ROW(BV13))</f>
        <v>0</v>
      </c>
      <c r="BX215" cm="1">
        <f t="array" ref="BX215">INDEX(Capacity!$Z$10:$AN$109,COLUMN(BW13),ROW(BW13))</f>
        <v>0</v>
      </c>
      <c r="BY215" cm="1">
        <f t="array" ref="BY215">INDEX(Capacity!$Z$10:$AN$109,COLUMN(BX13),ROW(BX13))</f>
        <v>0</v>
      </c>
      <c r="BZ215" cm="1">
        <f t="array" ref="BZ215">INDEX(Capacity!$Z$10:$AN$109,COLUMN(BY13),ROW(BY13))</f>
        <v>0</v>
      </c>
      <c r="CA215" cm="1">
        <f t="array" ref="CA215">INDEX(Capacity!$Z$10:$AN$109,COLUMN(BZ13),ROW(BZ13))</f>
        <v>0</v>
      </c>
      <c r="CB215" cm="1">
        <f t="array" ref="CB215">INDEX(Capacity!$Z$10:$AN$109,COLUMN(CA13),ROW(CA13))</f>
        <v>0</v>
      </c>
      <c r="CC215" cm="1">
        <f t="array" ref="CC215">INDEX(Capacity!$Z$10:$AN$109,COLUMN(CB13),ROW(CB13))</f>
        <v>0</v>
      </c>
      <c r="CD215" cm="1">
        <f t="array" ref="CD215">INDEX(Capacity!$Z$10:$AN$109,COLUMN(CC13),ROW(CC13))</f>
        <v>0</v>
      </c>
      <c r="CE215" cm="1">
        <f t="array" ref="CE215">INDEX(Capacity!$Z$10:$AN$109,COLUMN(CD13),ROW(CD13))</f>
        <v>0</v>
      </c>
      <c r="CF215" cm="1">
        <f t="array" ref="CF215">INDEX(Capacity!$Z$10:$AN$109,COLUMN(CE13),ROW(CE13))</f>
        <v>0</v>
      </c>
      <c r="CG215" cm="1">
        <f t="array" ref="CG215">INDEX(Capacity!$Z$10:$AN$109,COLUMN(CF13),ROW(CF13))</f>
        <v>0</v>
      </c>
      <c r="CH215" cm="1">
        <f t="array" ref="CH215">INDEX(Capacity!$Z$10:$AN$109,COLUMN(CG13),ROW(CG13))</f>
        <v>0</v>
      </c>
      <c r="CI215" cm="1">
        <f t="array" ref="CI215">INDEX(Capacity!$Z$10:$AN$109,COLUMN(CH13),ROW(CH13))</f>
        <v>0</v>
      </c>
      <c r="CJ215" cm="1">
        <f t="array" ref="CJ215">INDEX(Capacity!$Z$10:$AN$109,COLUMN(CI13),ROW(CI13))</f>
        <v>0</v>
      </c>
      <c r="CK215" cm="1">
        <f t="array" ref="CK215">INDEX(Capacity!$Z$10:$AN$109,COLUMN(CJ13),ROW(CJ13))</f>
        <v>0</v>
      </c>
      <c r="CL215" cm="1">
        <f t="array" ref="CL215">INDEX(Capacity!$Z$10:$AN$109,COLUMN(CK13),ROW(CK13))</f>
        <v>0</v>
      </c>
      <c r="CM215" cm="1">
        <f t="array" ref="CM215">INDEX(Capacity!$Z$10:$AN$109,COLUMN(CL13),ROW(CL13))</f>
        <v>0</v>
      </c>
      <c r="CN215" cm="1">
        <f t="array" ref="CN215">INDEX(Capacity!$Z$10:$AN$109,COLUMN(CM13),ROW(CM13))</f>
        <v>0</v>
      </c>
      <c r="CO215" cm="1">
        <f t="array" ref="CO215">INDEX(Capacity!$Z$10:$AN$109,COLUMN(CN13),ROW(CN13))</f>
        <v>0</v>
      </c>
      <c r="CP215" cm="1">
        <f t="array" ref="CP215">INDEX(Capacity!$Z$10:$AN$109,COLUMN(CO13),ROW(CO13))</f>
        <v>0</v>
      </c>
      <c r="CQ215" cm="1">
        <f t="array" ref="CQ215">INDEX(Capacity!$Z$10:$AN$109,COLUMN(CP13),ROW(CP13))</f>
        <v>0</v>
      </c>
      <c r="CR215" cm="1">
        <f t="array" ref="CR215">INDEX(Capacity!$Z$10:$AN$109,COLUMN(CQ13),ROW(CQ13))</f>
        <v>0</v>
      </c>
      <c r="CS215" cm="1">
        <f t="array" ref="CS215">INDEX(Capacity!$Z$10:$AN$109,COLUMN(CR13),ROW(CR13))</f>
        <v>0</v>
      </c>
      <c r="CT215" cm="1">
        <f t="array" ref="CT215">INDEX(Capacity!$Z$10:$AN$109,COLUMN(CS13),ROW(CS13))</f>
        <v>0</v>
      </c>
      <c r="CU215" cm="1">
        <f t="array" ref="CU215">INDEX(Capacity!$Z$10:$AN$109,COLUMN(CT13),ROW(CT13))</f>
        <v>0</v>
      </c>
      <c r="CV215" cm="1">
        <f t="array" ref="CV215">INDEX(Capacity!$Z$10:$AN$109,COLUMN(CU13),ROW(CU13))</f>
        <v>0</v>
      </c>
      <c r="CW215" cm="1">
        <f t="array" ref="CW215">INDEX(Capacity!$Z$10:$AN$109,COLUMN(CV13),ROW(CV13))</f>
        <v>0</v>
      </c>
    </row>
    <row r="216" spans="1:101" x14ac:dyDescent="0.25">
      <c r="A216" s="2" t="str">
        <f>Setup!A33</f>
        <v>Caseload 14</v>
      </c>
      <c r="B216" cm="1">
        <f t="array" ref="B216">INDEX(Capacity!$Z$10:$AN$109,COLUMN(A14),ROW(A14))</f>
        <v>0</v>
      </c>
      <c r="C216" cm="1">
        <f t="array" ref="C216">INDEX(Capacity!$Z$10:$AN$109,COLUMN(B14),ROW(B14))</f>
        <v>0</v>
      </c>
      <c r="D216" cm="1">
        <f t="array" ref="D216">INDEX(Capacity!$Z$10:$AN$109,COLUMN(C14),ROW(C14))</f>
        <v>0</v>
      </c>
      <c r="E216" cm="1">
        <f t="array" ref="E216">INDEX(Capacity!$Z$10:$AN$109,COLUMN(D14),ROW(D14))</f>
        <v>0</v>
      </c>
      <c r="F216" cm="1">
        <f t="array" ref="F216">INDEX(Capacity!$Z$10:$AN$109,COLUMN(E14),ROW(E14))</f>
        <v>0</v>
      </c>
      <c r="G216" cm="1">
        <f t="array" ref="G216">INDEX(Capacity!$Z$10:$AN$109,COLUMN(F14),ROW(F14))</f>
        <v>0</v>
      </c>
      <c r="H216" cm="1">
        <f t="array" ref="H216">INDEX(Capacity!$Z$10:$AN$109,COLUMN(G14),ROW(G14))</f>
        <v>0</v>
      </c>
      <c r="I216" cm="1">
        <f t="array" ref="I216">INDEX(Capacity!$Z$10:$AN$109,COLUMN(H14),ROW(H14))</f>
        <v>0</v>
      </c>
      <c r="J216" cm="1">
        <f t="array" ref="J216">INDEX(Capacity!$Z$10:$AN$109,COLUMN(I14),ROW(I14))</f>
        <v>0</v>
      </c>
      <c r="K216" cm="1">
        <f t="array" ref="K216">INDEX(Capacity!$Z$10:$AN$109,COLUMN(J14),ROW(J14))</f>
        <v>0</v>
      </c>
      <c r="L216" cm="1">
        <f t="array" ref="L216">INDEX(Capacity!$Z$10:$AN$109,COLUMN(K14),ROW(K14))</f>
        <v>0</v>
      </c>
      <c r="M216" cm="1">
        <f t="array" ref="M216">INDEX(Capacity!$Z$10:$AN$109,COLUMN(L14),ROW(L14))</f>
        <v>0</v>
      </c>
      <c r="N216" cm="1">
        <f t="array" ref="N216">INDEX(Capacity!$Z$10:$AN$109,COLUMN(M14),ROW(M14))</f>
        <v>0</v>
      </c>
      <c r="O216" cm="1">
        <f t="array" ref="O216">INDEX(Capacity!$Z$10:$AN$109,COLUMN(N14),ROW(N14))</f>
        <v>0</v>
      </c>
      <c r="P216" cm="1">
        <f t="array" ref="P216">INDEX(Capacity!$Z$10:$AN$109,COLUMN(O14),ROW(O14))</f>
        <v>0</v>
      </c>
      <c r="Q216" cm="1">
        <f t="array" ref="Q216">INDEX(Capacity!$Z$10:$AN$109,COLUMN(P14),ROW(P14))</f>
        <v>0</v>
      </c>
      <c r="R216" cm="1">
        <f t="array" ref="R216">INDEX(Capacity!$Z$10:$AN$109,COLUMN(Q14),ROW(Q14))</f>
        <v>0</v>
      </c>
      <c r="S216" cm="1">
        <f t="array" ref="S216">INDEX(Capacity!$Z$10:$AN$109,COLUMN(R14),ROW(R14))</f>
        <v>0</v>
      </c>
      <c r="T216" cm="1">
        <f t="array" ref="T216">INDEX(Capacity!$Z$10:$AN$109,COLUMN(S14),ROW(S14))</f>
        <v>0</v>
      </c>
      <c r="U216" cm="1">
        <f t="array" ref="U216">INDEX(Capacity!$Z$10:$AN$109,COLUMN(T14),ROW(T14))</f>
        <v>0</v>
      </c>
      <c r="V216" cm="1">
        <f t="array" ref="V216">INDEX(Capacity!$Z$10:$AN$109,COLUMN(U14),ROW(U14))</f>
        <v>0</v>
      </c>
      <c r="W216" cm="1">
        <f t="array" ref="W216">INDEX(Capacity!$Z$10:$AN$109,COLUMN(V14),ROW(V14))</f>
        <v>0</v>
      </c>
      <c r="X216" cm="1">
        <f t="array" ref="X216">INDEX(Capacity!$Z$10:$AN$109,COLUMN(W14),ROW(W14))</f>
        <v>0</v>
      </c>
      <c r="Y216" cm="1">
        <f t="array" ref="Y216">INDEX(Capacity!$Z$10:$AN$109,COLUMN(X14),ROW(X14))</f>
        <v>0</v>
      </c>
      <c r="Z216" cm="1">
        <f t="array" ref="Z216">INDEX(Capacity!$Z$10:$AN$109,COLUMN(Y14),ROW(Y14))</f>
        <v>0</v>
      </c>
      <c r="AA216" cm="1">
        <f t="array" ref="AA216">INDEX(Capacity!$Z$10:$AN$109,COLUMN(Z14),ROW(Z14))</f>
        <v>0</v>
      </c>
      <c r="AB216" cm="1">
        <f t="array" ref="AB216">INDEX(Capacity!$Z$10:$AN$109,COLUMN(AA14),ROW(AA14))</f>
        <v>0</v>
      </c>
      <c r="AC216" cm="1">
        <f t="array" ref="AC216">INDEX(Capacity!$Z$10:$AN$109,COLUMN(AB14),ROW(AB14))</f>
        <v>0</v>
      </c>
      <c r="AD216" cm="1">
        <f t="array" ref="AD216">INDEX(Capacity!$Z$10:$AN$109,COLUMN(AC14),ROW(AC14))</f>
        <v>0</v>
      </c>
      <c r="AE216" cm="1">
        <f t="array" ref="AE216">INDEX(Capacity!$Z$10:$AN$109,COLUMN(AD14),ROW(AD14))</f>
        <v>0</v>
      </c>
      <c r="AF216" cm="1">
        <f t="array" ref="AF216">INDEX(Capacity!$Z$10:$AN$109,COLUMN(AE14),ROW(AE14))</f>
        <v>0</v>
      </c>
      <c r="AG216" cm="1">
        <f t="array" ref="AG216">INDEX(Capacity!$Z$10:$AN$109,COLUMN(AF14),ROW(AF14))</f>
        <v>0</v>
      </c>
      <c r="AH216" cm="1">
        <f t="array" ref="AH216">INDEX(Capacity!$Z$10:$AN$109,COLUMN(AG14),ROW(AG14))</f>
        <v>0</v>
      </c>
      <c r="AI216" cm="1">
        <f t="array" ref="AI216">INDEX(Capacity!$Z$10:$AN$109,COLUMN(AH14),ROW(AH14))</f>
        <v>0</v>
      </c>
      <c r="AJ216" cm="1">
        <f t="array" ref="AJ216">INDEX(Capacity!$Z$10:$AN$109,COLUMN(AI14),ROW(AI14))</f>
        <v>0</v>
      </c>
      <c r="AK216" cm="1">
        <f t="array" ref="AK216">INDEX(Capacity!$Z$10:$AN$109,COLUMN(AJ14),ROW(AJ14))</f>
        <v>0</v>
      </c>
      <c r="AL216" cm="1">
        <f t="array" ref="AL216">INDEX(Capacity!$Z$10:$AN$109,COLUMN(AK14),ROW(AK14))</f>
        <v>0</v>
      </c>
      <c r="AM216" cm="1">
        <f t="array" ref="AM216">INDEX(Capacity!$Z$10:$AN$109,COLUMN(AL14),ROW(AL14))</f>
        <v>0</v>
      </c>
      <c r="AN216" cm="1">
        <f t="array" ref="AN216">INDEX(Capacity!$Z$10:$AN$109,COLUMN(AM14),ROW(AM14))</f>
        <v>0</v>
      </c>
      <c r="AO216" cm="1">
        <f t="array" ref="AO216">INDEX(Capacity!$Z$10:$AN$109,COLUMN(AN14),ROW(AN14))</f>
        <v>0</v>
      </c>
      <c r="AP216" cm="1">
        <f t="array" ref="AP216">INDEX(Capacity!$Z$10:$AN$109,COLUMN(AO14),ROW(AO14))</f>
        <v>0</v>
      </c>
      <c r="AQ216" cm="1">
        <f t="array" ref="AQ216">INDEX(Capacity!$Z$10:$AN$109,COLUMN(AP14),ROW(AP14))</f>
        <v>0</v>
      </c>
      <c r="AR216" cm="1">
        <f t="array" ref="AR216">INDEX(Capacity!$Z$10:$AN$109,COLUMN(AQ14),ROW(AQ14))</f>
        <v>0</v>
      </c>
      <c r="AS216" cm="1">
        <f t="array" ref="AS216">INDEX(Capacity!$Z$10:$AN$109,COLUMN(AR14),ROW(AR14))</f>
        <v>0</v>
      </c>
      <c r="AT216" cm="1">
        <f t="array" ref="AT216">INDEX(Capacity!$Z$10:$AN$109,COLUMN(AS14),ROW(AS14))</f>
        <v>0</v>
      </c>
      <c r="AU216" cm="1">
        <f t="array" ref="AU216">INDEX(Capacity!$Z$10:$AN$109,COLUMN(AT14),ROW(AT14))</f>
        <v>0</v>
      </c>
      <c r="AV216" cm="1">
        <f t="array" ref="AV216">INDEX(Capacity!$Z$10:$AN$109,COLUMN(AU14),ROW(AU14))</f>
        <v>0</v>
      </c>
      <c r="AW216" cm="1">
        <f t="array" ref="AW216">INDEX(Capacity!$Z$10:$AN$109,COLUMN(AV14),ROW(AV14))</f>
        <v>0</v>
      </c>
      <c r="AX216" cm="1">
        <f t="array" ref="AX216">INDEX(Capacity!$Z$10:$AN$109,COLUMN(AW14),ROW(AW14))</f>
        <v>0</v>
      </c>
      <c r="AY216" cm="1">
        <f t="array" ref="AY216">INDEX(Capacity!$Z$10:$AN$109,COLUMN(AX14),ROW(AX14))</f>
        <v>0</v>
      </c>
      <c r="AZ216" cm="1">
        <f t="array" ref="AZ216">INDEX(Capacity!$Z$10:$AN$109,COLUMN(AY14),ROW(AY14))</f>
        <v>0</v>
      </c>
      <c r="BA216" cm="1">
        <f t="array" ref="BA216">INDEX(Capacity!$Z$10:$AN$109,COLUMN(AZ14),ROW(AZ14))</f>
        <v>0</v>
      </c>
      <c r="BB216" cm="1">
        <f t="array" ref="BB216">INDEX(Capacity!$Z$10:$AN$109,COLUMN(BA14),ROW(BA14))</f>
        <v>0</v>
      </c>
      <c r="BC216" cm="1">
        <f t="array" ref="BC216">INDEX(Capacity!$Z$10:$AN$109,COLUMN(BB14),ROW(BB14))</f>
        <v>0</v>
      </c>
      <c r="BD216" cm="1">
        <f t="array" ref="BD216">INDEX(Capacity!$Z$10:$AN$109,COLUMN(BC14),ROW(BC14))</f>
        <v>0</v>
      </c>
      <c r="BE216" cm="1">
        <f t="array" ref="BE216">INDEX(Capacity!$Z$10:$AN$109,COLUMN(BD14),ROW(BD14))</f>
        <v>0</v>
      </c>
      <c r="BF216" cm="1">
        <f t="array" ref="BF216">INDEX(Capacity!$Z$10:$AN$109,COLUMN(BE14),ROW(BE14))</f>
        <v>0</v>
      </c>
      <c r="BG216" cm="1">
        <f t="array" ref="BG216">INDEX(Capacity!$Z$10:$AN$109,COLUMN(BF14),ROW(BF14))</f>
        <v>0</v>
      </c>
      <c r="BH216" cm="1">
        <f t="array" ref="BH216">INDEX(Capacity!$Z$10:$AN$109,COLUMN(BG14),ROW(BG14))</f>
        <v>0</v>
      </c>
      <c r="BI216" cm="1">
        <f t="array" ref="BI216">INDEX(Capacity!$Z$10:$AN$109,COLUMN(BH14),ROW(BH14))</f>
        <v>0</v>
      </c>
      <c r="BJ216" cm="1">
        <f t="array" ref="BJ216">INDEX(Capacity!$Z$10:$AN$109,COLUMN(BI14),ROW(BI14))</f>
        <v>0</v>
      </c>
      <c r="BK216" cm="1">
        <f t="array" ref="BK216">INDEX(Capacity!$Z$10:$AN$109,COLUMN(BJ14),ROW(BJ14))</f>
        <v>0</v>
      </c>
      <c r="BL216" cm="1">
        <f t="array" ref="BL216">INDEX(Capacity!$Z$10:$AN$109,COLUMN(BK14),ROW(BK14))</f>
        <v>0</v>
      </c>
      <c r="BM216" cm="1">
        <f t="array" ref="BM216">INDEX(Capacity!$Z$10:$AN$109,COLUMN(BL14),ROW(BL14))</f>
        <v>0</v>
      </c>
      <c r="BN216" cm="1">
        <f t="array" ref="BN216">INDEX(Capacity!$Z$10:$AN$109,COLUMN(BM14),ROW(BM14))</f>
        <v>0</v>
      </c>
      <c r="BO216" cm="1">
        <f t="array" ref="BO216">INDEX(Capacity!$Z$10:$AN$109,COLUMN(BN14),ROW(BN14))</f>
        <v>0</v>
      </c>
      <c r="BP216" cm="1">
        <f t="array" ref="BP216">INDEX(Capacity!$Z$10:$AN$109,COLUMN(BO14),ROW(BO14))</f>
        <v>0</v>
      </c>
      <c r="BQ216" cm="1">
        <f t="array" ref="BQ216">INDEX(Capacity!$Z$10:$AN$109,COLUMN(BP14),ROW(BP14))</f>
        <v>0</v>
      </c>
      <c r="BR216" cm="1">
        <f t="array" ref="BR216">INDEX(Capacity!$Z$10:$AN$109,COLUMN(BQ14),ROW(BQ14))</f>
        <v>0</v>
      </c>
      <c r="BS216" cm="1">
        <f t="array" ref="BS216">INDEX(Capacity!$Z$10:$AN$109,COLUMN(BR14),ROW(BR14))</f>
        <v>0</v>
      </c>
      <c r="BT216" cm="1">
        <f t="array" ref="BT216">INDEX(Capacity!$Z$10:$AN$109,COLUMN(BS14),ROW(BS14))</f>
        <v>0</v>
      </c>
      <c r="BU216" cm="1">
        <f t="array" ref="BU216">INDEX(Capacity!$Z$10:$AN$109,COLUMN(BT14),ROW(BT14))</f>
        <v>0</v>
      </c>
      <c r="BV216" cm="1">
        <f t="array" ref="BV216">INDEX(Capacity!$Z$10:$AN$109,COLUMN(BU14),ROW(BU14))</f>
        <v>0</v>
      </c>
      <c r="BW216" cm="1">
        <f t="array" ref="BW216">INDEX(Capacity!$Z$10:$AN$109,COLUMN(BV14),ROW(BV14))</f>
        <v>0</v>
      </c>
      <c r="BX216" cm="1">
        <f t="array" ref="BX216">INDEX(Capacity!$Z$10:$AN$109,COLUMN(BW14),ROW(BW14))</f>
        <v>0</v>
      </c>
      <c r="BY216" cm="1">
        <f t="array" ref="BY216">INDEX(Capacity!$Z$10:$AN$109,COLUMN(BX14),ROW(BX14))</f>
        <v>0</v>
      </c>
      <c r="BZ216" cm="1">
        <f t="array" ref="BZ216">INDEX(Capacity!$Z$10:$AN$109,COLUMN(BY14),ROW(BY14))</f>
        <v>0</v>
      </c>
      <c r="CA216" cm="1">
        <f t="array" ref="CA216">INDEX(Capacity!$Z$10:$AN$109,COLUMN(BZ14),ROW(BZ14))</f>
        <v>0</v>
      </c>
      <c r="CB216" cm="1">
        <f t="array" ref="CB216">INDEX(Capacity!$Z$10:$AN$109,COLUMN(CA14),ROW(CA14))</f>
        <v>0</v>
      </c>
      <c r="CC216" cm="1">
        <f t="array" ref="CC216">INDEX(Capacity!$Z$10:$AN$109,COLUMN(CB14),ROW(CB14))</f>
        <v>0</v>
      </c>
      <c r="CD216" cm="1">
        <f t="array" ref="CD216">INDEX(Capacity!$Z$10:$AN$109,COLUMN(CC14),ROW(CC14))</f>
        <v>0</v>
      </c>
      <c r="CE216" cm="1">
        <f t="array" ref="CE216">INDEX(Capacity!$Z$10:$AN$109,COLUMN(CD14),ROW(CD14))</f>
        <v>0</v>
      </c>
      <c r="CF216" cm="1">
        <f t="array" ref="CF216">INDEX(Capacity!$Z$10:$AN$109,COLUMN(CE14),ROW(CE14))</f>
        <v>0</v>
      </c>
      <c r="CG216" cm="1">
        <f t="array" ref="CG216">INDEX(Capacity!$Z$10:$AN$109,COLUMN(CF14),ROW(CF14))</f>
        <v>0</v>
      </c>
      <c r="CH216" cm="1">
        <f t="array" ref="CH216">INDEX(Capacity!$Z$10:$AN$109,COLUMN(CG14),ROW(CG14))</f>
        <v>0</v>
      </c>
      <c r="CI216" cm="1">
        <f t="array" ref="CI216">INDEX(Capacity!$Z$10:$AN$109,COLUMN(CH14),ROW(CH14))</f>
        <v>0</v>
      </c>
      <c r="CJ216" cm="1">
        <f t="array" ref="CJ216">INDEX(Capacity!$Z$10:$AN$109,COLUMN(CI14),ROW(CI14))</f>
        <v>0</v>
      </c>
      <c r="CK216" cm="1">
        <f t="array" ref="CK216">INDEX(Capacity!$Z$10:$AN$109,COLUMN(CJ14),ROW(CJ14))</f>
        <v>0</v>
      </c>
      <c r="CL216" cm="1">
        <f t="array" ref="CL216">INDEX(Capacity!$Z$10:$AN$109,COLUMN(CK14),ROW(CK14))</f>
        <v>0</v>
      </c>
      <c r="CM216" cm="1">
        <f t="array" ref="CM216">INDEX(Capacity!$Z$10:$AN$109,COLUMN(CL14),ROW(CL14))</f>
        <v>0</v>
      </c>
      <c r="CN216" cm="1">
        <f t="array" ref="CN216">INDEX(Capacity!$Z$10:$AN$109,COLUMN(CM14),ROW(CM14))</f>
        <v>0</v>
      </c>
      <c r="CO216" cm="1">
        <f t="array" ref="CO216">INDEX(Capacity!$Z$10:$AN$109,COLUMN(CN14),ROW(CN14))</f>
        <v>0</v>
      </c>
      <c r="CP216" cm="1">
        <f t="array" ref="CP216">INDEX(Capacity!$Z$10:$AN$109,COLUMN(CO14),ROW(CO14))</f>
        <v>0</v>
      </c>
      <c r="CQ216" cm="1">
        <f t="array" ref="CQ216">INDEX(Capacity!$Z$10:$AN$109,COLUMN(CP14),ROW(CP14))</f>
        <v>0</v>
      </c>
      <c r="CR216" cm="1">
        <f t="array" ref="CR216">INDEX(Capacity!$Z$10:$AN$109,COLUMN(CQ14),ROW(CQ14))</f>
        <v>0</v>
      </c>
      <c r="CS216" cm="1">
        <f t="array" ref="CS216">INDEX(Capacity!$Z$10:$AN$109,COLUMN(CR14),ROW(CR14))</f>
        <v>0</v>
      </c>
      <c r="CT216" cm="1">
        <f t="array" ref="CT216">INDEX(Capacity!$Z$10:$AN$109,COLUMN(CS14),ROW(CS14))</f>
        <v>0</v>
      </c>
      <c r="CU216" cm="1">
        <f t="array" ref="CU216">INDEX(Capacity!$Z$10:$AN$109,COLUMN(CT14),ROW(CT14))</f>
        <v>0</v>
      </c>
      <c r="CV216" cm="1">
        <f t="array" ref="CV216">INDEX(Capacity!$Z$10:$AN$109,COLUMN(CU14),ROW(CU14))</f>
        <v>0</v>
      </c>
      <c r="CW216" cm="1">
        <f t="array" ref="CW216">INDEX(Capacity!$Z$10:$AN$109,COLUMN(CV14),ROW(CV14))</f>
        <v>0</v>
      </c>
    </row>
    <row r="217" spans="1:101" x14ac:dyDescent="0.25">
      <c r="A217" s="2" t="str">
        <f>Setup!A34</f>
        <v>Caseload 15</v>
      </c>
      <c r="B217" cm="1">
        <f t="array" ref="B217">INDEX(Capacity!$Z$10:$AN$109,COLUMN(A15),ROW(A15))</f>
        <v>0</v>
      </c>
      <c r="C217" cm="1">
        <f t="array" ref="C217">INDEX(Capacity!$Z$10:$AN$109,COLUMN(B15),ROW(B15))</f>
        <v>0</v>
      </c>
      <c r="D217" cm="1">
        <f t="array" ref="D217">INDEX(Capacity!$Z$10:$AN$109,COLUMN(C15),ROW(C15))</f>
        <v>0</v>
      </c>
      <c r="E217" cm="1">
        <f t="array" ref="E217">INDEX(Capacity!$Z$10:$AN$109,COLUMN(D15),ROW(D15))</f>
        <v>0</v>
      </c>
      <c r="F217" cm="1">
        <f t="array" ref="F217">INDEX(Capacity!$Z$10:$AN$109,COLUMN(E15),ROW(E15))</f>
        <v>0</v>
      </c>
      <c r="G217" cm="1">
        <f t="array" ref="G217">INDEX(Capacity!$Z$10:$AN$109,COLUMN(F15),ROW(F15))</f>
        <v>0</v>
      </c>
      <c r="H217" cm="1">
        <f t="array" ref="H217">INDEX(Capacity!$Z$10:$AN$109,COLUMN(G15),ROW(G15))</f>
        <v>0</v>
      </c>
      <c r="I217" cm="1">
        <f t="array" ref="I217">INDEX(Capacity!$Z$10:$AN$109,COLUMN(H15),ROW(H15))</f>
        <v>0</v>
      </c>
      <c r="J217" cm="1">
        <f t="array" ref="J217">INDEX(Capacity!$Z$10:$AN$109,COLUMN(I15),ROW(I15))</f>
        <v>0</v>
      </c>
      <c r="K217" cm="1">
        <f t="array" ref="K217">INDEX(Capacity!$Z$10:$AN$109,COLUMN(J15),ROW(J15))</f>
        <v>0</v>
      </c>
      <c r="L217" cm="1">
        <f t="array" ref="L217">INDEX(Capacity!$Z$10:$AN$109,COLUMN(K15),ROW(K15))</f>
        <v>0</v>
      </c>
      <c r="M217" cm="1">
        <f t="array" ref="M217">INDEX(Capacity!$Z$10:$AN$109,COLUMN(L15),ROW(L15))</f>
        <v>0</v>
      </c>
      <c r="N217" cm="1">
        <f t="array" ref="N217">INDEX(Capacity!$Z$10:$AN$109,COLUMN(M15),ROW(M15))</f>
        <v>0</v>
      </c>
      <c r="O217" cm="1">
        <f t="array" ref="O217">INDEX(Capacity!$Z$10:$AN$109,COLUMN(N15),ROW(N15))</f>
        <v>0</v>
      </c>
      <c r="P217" cm="1">
        <f t="array" ref="P217">INDEX(Capacity!$Z$10:$AN$109,COLUMN(O15),ROW(O15))</f>
        <v>0</v>
      </c>
      <c r="Q217" cm="1">
        <f t="array" ref="Q217">INDEX(Capacity!$Z$10:$AN$109,COLUMN(P15),ROW(P15))</f>
        <v>0</v>
      </c>
      <c r="R217" cm="1">
        <f t="array" ref="R217">INDEX(Capacity!$Z$10:$AN$109,COLUMN(Q15),ROW(Q15))</f>
        <v>0</v>
      </c>
      <c r="S217" cm="1">
        <f t="array" ref="S217">INDEX(Capacity!$Z$10:$AN$109,COLUMN(R15),ROW(R15))</f>
        <v>0</v>
      </c>
      <c r="T217" cm="1">
        <f t="array" ref="T217">INDEX(Capacity!$Z$10:$AN$109,COLUMN(S15),ROW(S15))</f>
        <v>0</v>
      </c>
      <c r="U217" cm="1">
        <f t="array" ref="U217">INDEX(Capacity!$Z$10:$AN$109,COLUMN(T15),ROW(T15))</f>
        <v>0</v>
      </c>
      <c r="V217" cm="1">
        <f t="array" ref="V217">INDEX(Capacity!$Z$10:$AN$109,COLUMN(U15),ROW(U15))</f>
        <v>0</v>
      </c>
      <c r="W217" cm="1">
        <f t="array" ref="W217">INDEX(Capacity!$Z$10:$AN$109,COLUMN(V15),ROW(V15))</f>
        <v>0</v>
      </c>
      <c r="X217" cm="1">
        <f t="array" ref="X217">INDEX(Capacity!$Z$10:$AN$109,COLUMN(W15),ROW(W15))</f>
        <v>0</v>
      </c>
      <c r="Y217" cm="1">
        <f t="array" ref="Y217">INDEX(Capacity!$Z$10:$AN$109,COLUMN(X15),ROW(X15))</f>
        <v>0</v>
      </c>
      <c r="Z217" cm="1">
        <f t="array" ref="Z217">INDEX(Capacity!$Z$10:$AN$109,COLUMN(Y15),ROW(Y15))</f>
        <v>0</v>
      </c>
      <c r="AA217" cm="1">
        <f t="array" ref="AA217">INDEX(Capacity!$Z$10:$AN$109,COLUMN(Z15),ROW(Z15))</f>
        <v>0</v>
      </c>
      <c r="AB217" cm="1">
        <f t="array" ref="AB217">INDEX(Capacity!$Z$10:$AN$109,COLUMN(AA15),ROW(AA15))</f>
        <v>0</v>
      </c>
      <c r="AC217" cm="1">
        <f t="array" ref="AC217">INDEX(Capacity!$Z$10:$AN$109,COLUMN(AB15),ROW(AB15))</f>
        <v>0</v>
      </c>
      <c r="AD217" cm="1">
        <f t="array" ref="AD217">INDEX(Capacity!$Z$10:$AN$109,COLUMN(AC15),ROW(AC15))</f>
        <v>0</v>
      </c>
      <c r="AE217" cm="1">
        <f t="array" ref="AE217">INDEX(Capacity!$Z$10:$AN$109,COLUMN(AD15),ROW(AD15))</f>
        <v>0</v>
      </c>
      <c r="AF217" cm="1">
        <f t="array" ref="AF217">INDEX(Capacity!$Z$10:$AN$109,COLUMN(AE15),ROW(AE15))</f>
        <v>0</v>
      </c>
      <c r="AG217" cm="1">
        <f t="array" ref="AG217">INDEX(Capacity!$Z$10:$AN$109,COLUMN(AF15),ROW(AF15))</f>
        <v>0</v>
      </c>
      <c r="AH217" cm="1">
        <f t="array" ref="AH217">INDEX(Capacity!$Z$10:$AN$109,COLUMN(AG15),ROW(AG15))</f>
        <v>0</v>
      </c>
      <c r="AI217" cm="1">
        <f t="array" ref="AI217">INDEX(Capacity!$Z$10:$AN$109,COLUMN(AH15),ROW(AH15))</f>
        <v>0</v>
      </c>
      <c r="AJ217" cm="1">
        <f t="array" ref="AJ217">INDEX(Capacity!$Z$10:$AN$109,COLUMN(AI15),ROW(AI15))</f>
        <v>0</v>
      </c>
      <c r="AK217" cm="1">
        <f t="array" ref="AK217">INDEX(Capacity!$Z$10:$AN$109,COLUMN(AJ15),ROW(AJ15))</f>
        <v>0</v>
      </c>
      <c r="AL217" cm="1">
        <f t="array" ref="AL217">INDEX(Capacity!$Z$10:$AN$109,COLUMN(AK15),ROW(AK15))</f>
        <v>0</v>
      </c>
      <c r="AM217" cm="1">
        <f t="array" ref="AM217">INDEX(Capacity!$Z$10:$AN$109,COLUMN(AL15),ROW(AL15))</f>
        <v>0</v>
      </c>
      <c r="AN217" cm="1">
        <f t="array" ref="AN217">INDEX(Capacity!$Z$10:$AN$109,COLUMN(AM15),ROW(AM15))</f>
        <v>0</v>
      </c>
      <c r="AO217" cm="1">
        <f t="array" ref="AO217">INDEX(Capacity!$Z$10:$AN$109,COLUMN(AN15),ROW(AN15))</f>
        <v>0</v>
      </c>
      <c r="AP217" cm="1">
        <f t="array" ref="AP217">INDEX(Capacity!$Z$10:$AN$109,COLUMN(AO15),ROW(AO15))</f>
        <v>0</v>
      </c>
      <c r="AQ217" cm="1">
        <f t="array" ref="AQ217">INDEX(Capacity!$Z$10:$AN$109,COLUMN(AP15),ROW(AP15))</f>
        <v>0</v>
      </c>
      <c r="AR217" cm="1">
        <f t="array" ref="AR217">INDEX(Capacity!$Z$10:$AN$109,COLUMN(AQ15),ROW(AQ15))</f>
        <v>0</v>
      </c>
      <c r="AS217" cm="1">
        <f t="array" ref="AS217">INDEX(Capacity!$Z$10:$AN$109,COLUMN(AR15),ROW(AR15))</f>
        <v>0</v>
      </c>
      <c r="AT217" cm="1">
        <f t="array" ref="AT217">INDEX(Capacity!$Z$10:$AN$109,COLUMN(AS15),ROW(AS15))</f>
        <v>0</v>
      </c>
      <c r="AU217" cm="1">
        <f t="array" ref="AU217">INDEX(Capacity!$Z$10:$AN$109,COLUMN(AT15),ROW(AT15))</f>
        <v>0</v>
      </c>
      <c r="AV217" cm="1">
        <f t="array" ref="AV217">INDEX(Capacity!$Z$10:$AN$109,COLUMN(AU15),ROW(AU15))</f>
        <v>0</v>
      </c>
      <c r="AW217" cm="1">
        <f t="array" ref="AW217">INDEX(Capacity!$Z$10:$AN$109,COLUMN(AV15),ROW(AV15))</f>
        <v>0</v>
      </c>
      <c r="AX217" cm="1">
        <f t="array" ref="AX217">INDEX(Capacity!$Z$10:$AN$109,COLUMN(AW15),ROW(AW15))</f>
        <v>0</v>
      </c>
      <c r="AY217" cm="1">
        <f t="array" ref="AY217">INDEX(Capacity!$Z$10:$AN$109,COLUMN(AX15),ROW(AX15))</f>
        <v>0</v>
      </c>
      <c r="AZ217" cm="1">
        <f t="array" ref="AZ217">INDEX(Capacity!$Z$10:$AN$109,COLUMN(AY15),ROW(AY15))</f>
        <v>0</v>
      </c>
      <c r="BA217" cm="1">
        <f t="array" ref="BA217">INDEX(Capacity!$Z$10:$AN$109,COLUMN(AZ15),ROW(AZ15))</f>
        <v>0</v>
      </c>
      <c r="BB217" cm="1">
        <f t="array" ref="BB217">INDEX(Capacity!$Z$10:$AN$109,COLUMN(BA15),ROW(BA15))</f>
        <v>0</v>
      </c>
      <c r="BC217" cm="1">
        <f t="array" ref="BC217">INDEX(Capacity!$Z$10:$AN$109,COLUMN(BB15),ROW(BB15))</f>
        <v>0</v>
      </c>
      <c r="BD217" cm="1">
        <f t="array" ref="BD217">INDEX(Capacity!$Z$10:$AN$109,COLUMN(BC15),ROW(BC15))</f>
        <v>0</v>
      </c>
      <c r="BE217" cm="1">
        <f t="array" ref="BE217">INDEX(Capacity!$Z$10:$AN$109,COLUMN(BD15),ROW(BD15))</f>
        <v>0</v>
      </c>
      <c r="BF217" cm="1">
        <f t="array" ref="BF217">INDEX(Capacity!$Z$10:$AN$109,COLUMN(BE15),ROW(BE15))</f>
        <v>0</v>
      </c>
      <c r="BG217" cm="1">
        <f t="array" ref="BG217">INDEX(Capacity!$Z$10:$AN$109,COLUMN(BF15),ROW(BF15))</f>
        <v>0</v>
      </c>
      <c r="BH217" cm="1">
        <f t="array" ref="BH217">INDEX(Capacity!$Z$10:$AN$109,COLUMN(BG15),ROW(BG15))</f>
        <v>0</v>
      </c>
      <c r="BI217" cm="1">
        <f t="array" ref="BI217">INDEX(Capacity!$Z$10:$AN$109,COLUMN(BH15),ROW(BH15))</f>
        <v>0</v>
      </c>
      <c r="BJ217" cm="1">
        <f t="array" ref="BJ217">INDEX(Capacity!$Z$10:$AN$109,COLUMN(BI15),ROW(BI15))</f>
        <v>0</v>
      </c>
      <c r="BK217" cm="1">
        <f t="array" ref="BK217">INDEX(Capacity!$Z$10:$AN$109,COLUMN(BJ15),ROW(BJ15))</f>
        <v>0</v>
      </c>
      <c r="BL217" cm="1">
        <f t="array" ref="BL217">INDEX(Capacity!$Z$10:$AN$109,COLUMN(BK15),ROW(BK15))</f>
        <v>0</v>
      </c>
      <c r="BM217" cm="1">
        <f t="array" ref="BM217">INDEX(Capacity!$Z$10:$AN$109,COLUMN(BL15),ROW(BL15))</f>
        <v>0</v>
      </c>
      <c r="BN217" cm="1">
        <f t="array" ref="BN217">INDEX(Capacity!$Z$10:$AN$109,COLUMN(BM15),ROW(BM15))</f>
        <v>0</v>
      </c>
      <c r="BO217" cm="1">
        <f t="array" ref="BO217">INDEX(Capacity!$Z$10:$AN$109,COLUMN(BN15),ROW(BN15))</f>
        <v>0</v>
      </c>
      <c r="BP217" cm="1">
        <f t="array" ref="BP217">INDEX(Capacity!$Z$10:$AN$109,COLUMN(BO15),ROW(BO15))</f>
        <v>0</v>
      </c>
      <c r="BQ217" cm="1">
        <f t="array" ref="BQ217">INDEX(Capacity!$Z$10:$AN$109,COLUMN(BP15),ROW(BP15))</f>
        <v>0</v>
      </c>
      <c r="BR217" cm="1">
        <f t="array" ref="BR217">INDEX(Capacity!$Z$10:$AN$109,COLUMN(BQ15),ROW(BQ15))</f>
        <v>0</v>
      </c>
      <c r="BS217" cm="1">
        <f t="array" ref="BS217">INDEX(Capacity!$Z$10:$AN$109,COLUMN(BR15),ROW(BR15))</f>
        <v>0</v>
      </c>
      <c r="BT217" cm="1">
        <f t="array" ref="BT217">INDEX(Capacity!$Z$10:$AN$109,COLUMN(BS15),ROW(BS15))</f>
        <v>0</v>
      </c>
      <c r="BU217" cm="1">
        <f t="array" ref="BU217">INDEX(Capacity!$Z$10:$AN$109,COLUMN(BT15),ROW(BT15))</f>
        <v>0</v>
      </c>
      <c r="BV217" cm="1">
        <f t="array" ref="BV217">INDEX(Capacity!$Z$10:$AN$109,COLUMN(BU15),ROW(BU15))</f>
        <v>0</v>
      </c>
      <c r="BW217" cm="1">
        <f t="array" ref="BW217">INDEX(Capacity!$Z$10:$AN$109,COLUMN(BV15),ROW(BV15))</f>
        <v>0</v>
      </c>
      <c r="BX217" cm="1">
        <f t="array" ref="BX217">INDEX(Capacity!$Z$10:$AN$109,COLUMN(BW15),ROW(BW15))</f>
        <v>0</v>
      </c>
      <c r="BY217" cm="1">
        <f t="array" ref="BY217">INDEX(Capacity!$Z$10:$AN$109,COLUMN(BX15),ROW(BX15))</f>
        <v>0</v>
      </c>
      <c r="BZ217" cm="1">
        <f t="array" ref="BZ217">INDEX(Capacity!$Z$10:$AN$109,COLUMN(BY15),ROW(BY15))</f>
        <v>0</v>
      </c>
      <c r="CA217" cm="1">
        <f t="array" ref="CA217">INDEX(Capacity!$Z$10:$AN$109,COLUMN(BZ15),ROW(BZ15))</f>
        <v>0</v>
      </c>
      <c r="CB217" cm="1">
        <f t="array" ref="CB217">INDEX(Capacity!$Z$10:$AN$109,COLUMN(CA15),ROW(CA15))</f>
        <v>0</v>
      </c>
      <c r="CC217" cm="1">
        <f t="array" ref="CC217">INDEX(Capacity!$Z$10:$AN$109,COLUMN(CB15),ROW(CB15))</f>
        <v>0</v>
      </c>
      <c r="CD217" cm="1">
        <f t="array" ref="CD217">INDEX(Capacity!$Z$10:$AN$109,COLUMN(CC15),ROW(CC15))</f>
        <v>0</v>
      </c>
      <c r="CE217" cm="1">
        <f t="array" ref="CE217">INDEX(Capacity!$Z$10:$AN$109,COLUMN(CD15),ROW(CD15))</f>
        <v>0</v>
      </c>
      <c r="CF217" cm="1">
        <f t="array" ref="CF217">INDEX(Capacity!$Z$10:$AN$109,COLUMN(CE15),ROW(CE15))</f>
        <v>0</v>
      </c>
      <c r="CG217" cm="1">
        <f t="array" ref="CG217">INDEX(Capacity!$Z$10:$AN$109,COLUMN(CF15),ROW(CF15))</f>
        <v>0</v>
      </c>
      <c r="CH217" cm="1">
        <f t="array" ref="CH217">INDEX(Capacity!$Z$10:$AN$109,COLUMN(CG15),ROW(CG15))</f>
        <v>0</v>
      </c>
      <c r="CI217" cm="1">
        <f t="array" ref="CI217">INDEX(Capacity!$Z$10:$AN$109,COLUMN(CH15),ROW(CH15))</f>
        <v>0</v>
      </c>
      <c r="CJ217" cm="1">
        <f t="array" ref="CJ217">INDEX(Capacity!$Z$10:$AN$109,COLUMN(CI15),ROW(CI15))</f>
        <v>0</v>
      </c>
      <c r="CK217" cm="1">
        <f t="array" ref="CK217">INDEX(Capacity!$Z$10:$AN$109,COLUMN(CJ15),ROW(CJ15))</f>
        <v>0</v>
      </c>
      <c r="CL217" cm="1">
        <f t="array" ref="CL217">INDEX(Capacity!$Z$10:$AN$109,COLUMN(CK15),ROW(CK15))</f>
        <v>0</v>
      </c>
      <c r="CM217" cm="1">
        <f t="array" ref="CM217">INDEX(Capacity!$Z$10:$AN$109,COLUMN(CL15),ROW(CL15))</f>
        <v>0</v>
      </c>
      <c r="CN217" cm="1">
        <f t="array" ref="CN217">INDEX(Capacity!$Z$10:$AN$109,COLUMN(CM15),ROW(CM15))</f>
        <v>0</v>
      </c>
      <c r="CO217" cm="1">
        <f t="array" ref="CO217">INDEX(Capacity!$Z$10:$AN$109,COLUMN(CN15),ROW(CN15))</f>
        <v>0</v>
      </c>
      <c r="CP217" cm="1">
        <f t="array" ref="CP217">INDEX(Capacity!$Z$10:$AN$109,COLUMN(CO15),ROW(CO15))</f>
        <v>0</v>
      </c>
      <c r="CQ217" cm="1">
        <f t="array" ref="CQ217">INDEX(Capacity!$Z$10:$AN$109,COLUMN(CP15),ROW(CP15))</f>
        <v>0</v>
      </c>
      <c r="CR217" cm="1">
        <f t="array" ref="CR217">INDEX(Capacity!$Z$10:$AN$109,COLUMN(CQ15),ROW(CQ15))</f>
        <v>0</v>
      </c>
      <c r="CS217" cm="1">
        <f t="array" ref="CS217">INDEX(Capacity!$Z$10:$AN$109,COLUMN(CR15),ROW(CR15))</f>
        <v>0</v>
      </c>
      <c r="CT217" cm="1">
        <f t="array" ref="CT217">INDEX(Capacity!$Z$10:$AN$109,COLUMN(CS15),ROW(CS15))</f>
        <v>0</v>
      </c>
      <c r="CU217" cm="1">
        <f t="array" ref="CU217">INDEX(Capacity!$Z$10:$AN$109,COLUMN(CT15),ROW(CT15))</f>
        <v>0</v>
      </c>
      <c r="CV217" cm="1">
        <f t="array" ref="CV217">INDEX(Capacity!$Z$10:$AN$109,COLUMN(CU15),ROW(CU15))</f>
        <v>0</v>
      </c>
      <c r="CW217" cm="1">
        <f t="array" ref="CW217">INDEX(Capacity!$Z$10:$AN$109,COLUMN(CV15),ROW(CV15))</f>
        <v>0</v>
      </c>
    </row>
    <row r="218" spans="1:101" x14ac:dyDescent="0.25">
      <c r="A218" s="2"/>
    </row>
    <row r="219" spans="1:101" x14ac:dyDescent="0.25">
      <c r="A219" s="2" t="s">
        <v>256</v>
      </c>
      <c r="B219" s="2" cm="1">
        <f t="array" aca="1" ref="B219" ca="1">INDEX($A$13:$A$64,COLUMN(A1),1)</f>
        <v>44228</v>
      </c>
      <c r="C219" s="2" cm="1">
        <f t="array" aca="1" ref="C219" ca="1">INDEX($A$13:$A$64,COLUMN(B1),1)</f>
        <v>44235</v>
      </c>
      <c r="D219" s="2" cm="1">
        <f t="array" aca="1" ref="D219" ca="1">INDEX($A$13:$A$64,COLUMN(C1),1)</f>
        <v>44242</v>
      </c>
      <c r="E219" s="2" cm="1">
        <f t="array" aca="1" ref="E219" ca="1">INDEX($A$13:$A$64,COLUMN(D1),1)</f>
        <v>44249</v>
      </c>
      <c r="F219" s="2" cm="1">
        <f t="array" aca="1" ref="F219" ca="1">INDEX($A$13:$A$64,COLUMN(E1),1)</f>
        <v>44256</v>
      </c>
      <c r="G219" s="2" cm="1">
        <f t="array" aca="1" ref="G219" ca="1">INDEX($A$13:$A$64,COLUMN(F1),1)</f>
        <v>44263</v>
      </c>
      <c r="H219" s="2" cm="1">
        <f t="array" aca="1" ref="H219" ca="1">INDEX($A$13:$A$64,COLUMN(G1),1)</f>
        <v>44270</v>
      </c>
      <c r="I219" s="2" cm="1">
        <f t="array" aca="1" ref="I219" ca="1">INDEX($A$13:$A$64,COLUMN(H1),1)</f>
        <v>44277</v>
      </c>
      <c r="J219" s="2" cm="1">
        <f t="array" aca="1" ref="J219" ca="1">INDEX($A$13:$A$64,COLUMN(I1),1)</f>
        <v>44284</v>
      </c>
      <c r="K219" s="2" cm="1">
        <f t="array" aca="1" ref="K219" ca="1">INDEX($A$13:$A$64,COLUMN(J1),1)</f>
        <v>44291</v>
      </c>
      <c r="L219" s="2" cm="1">
        <f t="array" aca="1" ref="L219" ca="1">INDEX($A$13:$A$64,COLUMN(K1),1)</f>
        <v>44298</v>
      </c>
      <c r="M219" s="2" cm="1">
        <f t="array" aca="1" ref="M219" ca="1">INDEX($A$13:$A$64,COLUMN(L1),1)</f>
        <v>44305</v>
      </c>
      <c r="N219" s="2" cm="1">
        <f t="array" aca="1" ref="N219" ca="1">INDEX($A$13:$A$64,COLUMN(M1),1)</f>
        <v>44312</v>
      </c>
      <c r="O219" s="2" cm="1">
        <f t="array" aca="1" ref="O219" ca="1">INDEX($A$13:$A$64,COLUMN(N1),1)</f>
        <v>44319</v>
      </c>
      <c r="P219" s="2" cm="1">
        <f t="array" aca="1" ref="P219" ca="1">INDEX($A$13:$A$64,COLUMN(O1),1)</f>
        <v>44326</v>
      </c>
      <c r="Q219" s="2" cm="1">
        <f t="array" aca="1" ref="Q219" ca="1">INDEX($A$13:$A$64,COLUMN(P1),1)</f>
        <v>44333</v>
      </c>
      <c r="R219" s="2" cm="1">
        <f t="array" aca="1" ref="R219" ca="1">INDEX($A$13:$A$64,COLUMN(Q1),1)</f>
        <v>44340</v>
      </c>
      <c r="S219" s="2" cm="1">
        <f t="array" aca="1" ref="S219" ca="1">INDEX($A$13:$A$64,COLUMN(R1),1)</f>
        <v>44347</v>
      </c>
      <c r="T219" s="2" cm="1">
        <f t="array" aca="1" ref="T219" ca="1">INDEX($A$13:$A$64,COLUMN(S1),1)</f>
        <v>44354</v>
      </c>
      <c r="U219" s="2" cm="1">
        <f t="array" aca="1" ref="U219" ca="1">INDEX($A$13:$A$64,COLUMN(T1),1)</f>
        <v>44361</v>
      </c>
      <c r="V219" s="2" cm="1">
        <f t="array" aca="1" ref="V219" ca="1">INDEX($A$13:$A$64,COLUMN(U1),1)</f>
        <v>44368</v>
      </c>
      <c r="W219" s="2" cm="1">
        <f t="array" aca="1" ref="W219" ca="1">INDEX($A$13:$A$64,COLUMN(V1),1)</f>
        <v>44375</v>
      </c>
      <c r="X219" s="2" cm="1">
        <f t="array" aca="1" ref="X219" ca="1">INDEX($A$13:$A$64,COLUMN(W1),1)</f>
        <v>44382</v>
      </c>
      <c r="Y219" s="2" cm="1">
        <f t="array" aca="1" ref="Y219" ca="1">INDEX($A$13:$A$64,COLUMN(X1),1)</f>
        <v>44389</v>
      </c>
      <c r="Z219" s="2" cm="1">
        <f t="array" aca="1" ref="Z219" ca="1">INDEX($A$13:$A$64,COLUMN(Y1),1)</f>
        <v>44396</v>
      </c>
      <c r="AA219" s="2" cm="1">
        <f t="array" aca="1" ref="AA219" ca="1">INDEX($A$13:$A$64,COLUMN(Z1),1)</f>
        <v>44403</v>
      </c>
      <c r="AB219" s="2" cm="1">
        <f t="array" aca="1" ref="AB219" ca="1">INDEX($A$13:$A$64,COLUMN(AA1),1)</f>
        <v>44410</v>
      </c>
      <c r="AC219" s="2" cm="1">
        <f t="array" aca="1" ref="AC219" ca="1">INDEX($A$13:$A$64,COLUMN(AB1),1)</f>
        <v>44417</v>
      </c>
      <c r="AD219" s="2" cm="1">
        <f t="array" aca="1" ref="AD219" ca="1">INDEX($A$13:$A$64,COLUMN(AC1),1)</f>
        <v>44424</v>
      </c>
      <c r="AE219" s="2" cm="1">
        <f t="array" aca="1" ref="AE219" ca="1">INDEX($A$13:$A$64,COLUMN(AD1),1)</f>
        <v>44431</v>
      </c>
      <c r="AF219" s="2" cm="1">
        <f t="array" aca="1" ref="AF219" ca="1">INDEX($A$13:$A$64,COLUMN(AE1),1)</f>
        <v>44438</v>
      </c>
      <c r="AG219" s="2" cm="1">
        <f t="array" aca="1" ref="AG219" ca="1">INDEX($A$13:$A$64,COLUMN(AF1),1)</f>
        <v>44445</v>
      </c>
      <c r="AH219" s="2" cm="1">
        <f t="array" aca="1" ref="AH219" ca="1">INDEX($A$13:$A$64,COLUMN(AG1),1)</f>
        <v>44452</v>
      </c>
      <c r="AI219" s="2" cm="1">
        <f t="array" aca="1" ref="AI219" ca="1">INDEX($A$13:$A$64,COLUMN(AH1),1)</f>
        <v>44459</v>
      </c>
      <c r="AJ219" s="2" cm="1">
        <f t="array" aca="1" ref="AJ219" ca="1">INDEX($A$13:$A$64,COLUMN(AI1),1)</f>
        <v>44466</v>
      </c>
      <c r="AK219" s="2" cm="1">
        <f t="array" aca="1" ref="AK219" ca="1">INDEX($A$13:$A$64,COLUMN(AJ1),1)</f>
        <v>44473</v>
      </c>
      <c r="AL219" s="2" cm="1">
        <f t="array" aca="1" ref="AL219" ca="1">INDEX($A$13:$A$64,COLUMN(AK1),1)</f>
        <v>44480</v>
      </c>
      <c r="AM219" s="2" cm="1">
        <f t="array" aca="1" ref="AM219" ca="1">INDEX($A$13:$A$64,COLUMN(AL1),1)</f>
        <v>44487</v>
      </c>
      <c r="AN219" s="2" cm="1">
        <f t="array" aca="1" ref="AN219" ca="1">INDEX($A$13:$A$64,COLUMN(AM1),1)</f>
        <v>44494</v>
      </c>
      <c r="AO219" s="2" cm="1">
        <f t="array" aca="1" ref="AO219" ca="1">INDEX($A$13:$A$64,COLUMN(AN1),1)</f>
        <v>44501</v>
      </c>
      <c r="AP219" s="2" cm="1">
        <f t="array" aca="1" ref="AP219" ca="1">INDEX($A$13:$A$64,COLUMN(AO1),1)</f>
        <v>44508</v>
      </c>
      <c r="AQ219" s="2" cm="1">
        <f t="array" aca="1" ref="AQ219" ca="1">INDEX($A$13:$A$64,COLUMN(AP1),1)</f>
        <v>44515</v>
      </c>
      <c r="AR219" s="2" cm="1">
        <f t="array" aca="1" ref="AR219" ca="1">INDEX($A$13:$A$64,COLUMN(AQ1),1)</f>
        <v>44522</v>
      </c>
      <c r="AS219" s="2" cm="1">
        <f t="array" aca="1" ref="AS219" ca="1">INDEX($A$13:$A$64,COLUMN(AR1),1)</f>
        <v>44529</v>
      </c>
      <c r="AT219" s="2" cm="1">
        <f t="array" aca="1" ref="AT219" ca="1">INDEX($A$13:$A$64,COLUMN(AS1),1)</f>
        <v>44536</v>
      </c>
      <c r="AU219" s="2" cm="1">
        <f t="array" aca="1" ref="AU219" ca="1">INDEX($A$13:$A$64,COLUMN(AT1),1)</f>
        <v>44543</v>
      </c>
      <c r="AV219" s="2" cm="1">
        <f t="array" aca="1" ref="AV219" ca="1">INDEX($A$13:$A$64,COLUMN(AU1),1)</f>
        <v>44550</v>
      </c>
      <c r="AW219" s="2" cm="1">
        <f t="array" aca="1" ref="AW219" ca="1">INDEX($A$13:$A$64,COLUMN(AV1),1)</f>
        <v>44557</v>
      </c>
      <c r="AX219" s="2" cm="1">
        <f t="array" aca="1" ref="AX219" ca="1">INDEX($A$13:$A$64,COLUMN(AW1),1)</f>
        <v>44564</v>
      </c>
      <c r="AY219" s="2" cm="1">
        <f t="array" aca="1" ref="AY219" ca="1">INDEX($A$13:$A$64,COLUMN(AX1),1)</f>
        <v>44571</v>
      </c>
      <c r="AZ219" s="2" cm="1">
        <f t="array" aca="1" ref="AZ219" ca="1">INDEX($A$13:$A$64,COLUMN(AY1),1)</f>
        <v>44578</v>
      </c>
      <c r="BA219" s="2" cm="1">
        <f t="array" aca="1" ref="BA219" ca="1">INDEX($A$13:$A$64,COLUMN(AZ1),1)</f>
        <v>44585</v>
      </c>
      <c r="BB219" s="2"/>
      <c r="BC219" s="2"/>
      <c r="BD219" s="2"/>
    </row>
    <row r="220" spans="1:101" x14ac:dyDescent="0.25">
      <c r="A220" s="2" t="str">
        <f>Setup!A20</f>
        <v>Caseload 1</v>
      </c>
      <c r="B220">
        <f ca="1">SUMIFS(INDEX($B$149:$CW$200,MATCH(B$219,$A$149:$A$200,0),1):INDEX($B$149:$CW$200,MATCH(B$219,$A$149:$A$200,0),100),$B203:$CW203,"="&amp;"X",$B$146:$CW$146,"="&amp;"N")</f>
        <v>0</v>
      </c>
      <c r="C220">
        <f ca="1">SUMIFS(INDEX($B$149:$CW$200,MATCH(C$219,$A$149:$A$200,0),1):INDEX($B$149:$CW$200,MATCH(C$219,$A$149:$A$200,0),100),$B203:$CW203,"="&amp;"X",$B$146:$CW$146,"="&amp;"N")</f>
        <v>0</v>
      </c>
      <c r="D220">
        <f ca="1">SUMIFS(INDEX($B$149:$CW$200,MATCH(D$219,$A$149:$A$200,0),1):INDEX($B$149:$CW$200,MATCH(D$219,$A$149:$A$200,0),100),$B203:$CW203,"="&amp;"X",$B$146:$CW$146,"="&amp;"N")</f>
        <v>0</v>
      </c>
      <c r="E220">
        <f ca="1">SUMIFS(INDEX($B$149:$CW$200,MATCH(E$219,$A$149:$A$200,0),1):INDEX($B$149:$CW$200,MATCH(E$219,$A$149:$A$200,0),100),$B203:$CW203,"="&amp;"X",$B$146:$CW$146,"="&amp;"N")</f>
        <v>0</v>
      </c>
      <c r="F220">
        <f ca="1">SUMIFS(INDEX($B$149:$CW$200,MATCH(F$219,$A$149:$A$200,0),1):INDEX($B$149:$CW$200,MATCH(F$219,$A$149:$A$200,0),100),$B203:$CW203,"="&amp;"X",$B$146:$CW$146,"="&amp;"N")</f>
        <v>0</v>
      </c>
      <c r="G220">
        <f ca="1">SUMIFS(INDEX($B$149:$CW$200,MATCH(G$219,$A$149:$A$200,0),1):INDEX($B$149:$CW$200,MATCH(G$219,$A$149:$A$200,0),100),$B203:$CW203,"="&amp;"X",$B$146:$CW$146,"="&amp;"N")</f>
        <v>0</v>
      </c>
      <c r="H220">
        <f ca="1">SUMIFS(INDEX($B$149:$CW$200,MATCH(H$219,$A$149:$A$200,0),1):INDEX($B$149:$CW$200,MATCH(H$219,$A$149:$A$200,0),100),$B203:$CW203,"="&amp;"X",$B$146:$CW$146,"="&amp;"N")</f>
        <v>0</v>
      </c>
      <c r="I220">
        <f ca="1">SUMIFS(INDEX($B$149:$CW$200,MATCH(I$219,$A$149:$A$200,0),1):INDEX($B$149:$CW$200,MATCH(I$219,$A$149:$A$200,0),100),$B203:$CW203,"="&amp;"X",$B$146:$CW$146,"="&amp;"N")</f>
        <v>0</v>
      </c>
      <c r="J220">
        <f ca="1">SUMIFS(INDEX($B$149:$CW$200,MATCH(J$219,$A$149:$A$200,0),1):INDEX($B$149:$CW$200,MATCH(J$219,$A$149:$A$200,0),100),$B203:$CW203,"="&amp;"X",$B$146:$CW$146,"="&amp;"N")</f>
        <v>0</v>
      </c>
      <c r="K220">
        <f ca="1">SUMIFS(INDEX($B$149:$CW$200,MATCH(K$219,$A$149:$A$200,0),1):INDEX($B$149:$CW$200,MATCH(K$219,$A$149:$A$200,0),100),$B203:$CW203,"="&amp;"X",$B$146:$CW$146,"="&amp;"N")</f>
        <v>0</v>
      </c>
      <c r="L220">
        <f ca="1">SUMIFS(INDEX($B$149:$CW$200,MATCH(L$219,$A$149:$A$200,0),1):INDEX($B$149:$CW$200,MATCH(L$219,$A$149:$A$200,0),100),$B203:$CW203,"="&amp;"X",$B$146:$CW$146,"="&amp;"N")</f>
        <v>0</v>
      </c>
      <c r="M220">
        <f ca="1">SUMIFS(INDEX($B$149:$CW$200,MATCH(M$219,$A$149:$A$200,0),1):INDEX($B$149:$CW$200,MATCH(M$219,$A$149:$A$200,0),100),$B203:$CW203,"="&amp;"X",$B$146:$CW$146,"="&amp;"N")</f>
        <v>0</v>
      </c>
      <c r="N220">
        <f ca="1">SUMIFS(INDEX($B$149:$CW$200,MATCH(N$219,$A$149:$A$200,0),1):INDEX($B$149:$CW$200,MATCH(N$219,$A$149:$A$200,0),100),$B203:$CW203,"="&amp;"X",$B$146:$CW$146,"="&amp;"N")</f>
        <v>0</v>
      </c>
      <c r="O220">
        <f ca="1">SUMIFS(INDEX($B$149:$CW$200,MATCH(O$219,$A$149:$A$200,0),1):INDEX($B$149:$CW$200,MATCH(O$219,$A$149:$A$200,0),100),$B203:$CW203,"="&amp;"X",$B$146:$CW$146,"="&amp;"N")</f>
        <v>0</v>
      </c>
      <c r="P220">
        <f ca="1">SUMIFS(INDEX($B$149:$CW$200,MATCH(P$219,$A$149:$A$200,0),1):INDEX($B$149:$CW$200,MATCH(P$219,$A$149:$A$200,0),100),$B203:$CW203,"="&amp;"X",$B$146:$CW$146,"="&amp;"N")</f>
        <v>0</v>
      </c>
      <c r="Q220">
        <f ca="1">SUMIFS(INDEX($B$149:$CW$200,MATCH(Q$219,$A$149:$A$200,0),1):INDEX($B$149:$CW$200,MATCH(Q$219,$A$149:$A$200,0),100),$B203:$CW203,"="&amp;"X",$B$146:$CW$146,"="&amp;"N")</f>
        <v>0</v>
      </c>
      <c r="R220">
        <f ca="1">SUMIFS(INDEX($B$149:$CW$200,MATCH(R$219,$A$149:$A$200,0),1):INDEX($B$149:$CW$200,MATCH(R$219,$A$149:$A$200,0),100),$B203:$CW203,"="&amp;"X",$B$146:$CW$146,"="&amp;"N")</f>
        <v>0</v>
      </c>
      <c r="S220">
        <f ca="1">SUMIFS(INDEX($B$149:$CW$200,MATCH(S$219,$A$149:$A$200,0),1):INDEX($B$149:$CW$200,MATCH(S$219,$A$149:$A$200,0),100),$B203:$CW203,"="&amp;"X",$B$146:$CW$146,"="&amp;"N")</f>
        <v>0</v>
      </c>
      <c r="T220">
        <f ca="1">SUMIFS(INDEX($B$149:$CW$200,MATCH(T$219,$A$149:$A$200,0),1):INDEX($B$149:$CW$200,MATCH(T$219,$A$149:$A$200,0),100),$B203:$CW203,"="&amp;"X",$B$146:$CW$146,"="&amp;"N")</f>
        <v>0</v>
      </c>
      <c r="U220">
        <f ca="1">SUMIFS(INDEX($B$149:$CW$200,MATCH(U$219,$A$149:$A$200,0),1):INDEX($B$149:$CW$200,MATCH(U$219,$A$149:$A$200,0),100),$B203:$CW203,"="&amp;"X",$B$146:$CW$146,"="&amp;"N")</f>
        <v>0</v>
      </c>
      <c r="V220">
        <f ca="1">SUMIFS(INDEX($B$149:$CW$200,MATCH(V$219,$A$149:$A$200,0),1):INDEX($B$149:$CW$200,MATCH(V$219,$A$149:$A$200,0),100),$B203:$CW203,"="&amp;"X",$B$146:$CW$146,"="&amp;"N")</f>
        <v>0</v>
      </c>
      <c r="W220">
        <f ca="1">SUMIFS(INDEX($B$149:$CW$200,MATCH(W$219,$A$149:$A$200,0),1):INDEX($B$149:$CW$200,MATCH(W$219,$A$149:$A$200,0),100),$B203:$CW203,"="&amp;"X",$B$146:$CW$146,"="&amp;"N")</f>
        <v>0</v>
      </c>
      <c r="X220">
        <f ca="1">SUMIFS(INDEX($B$149:$CW$200,MATCH(X$219,$A$149:$A$200,0),1):INDEX($B$149:$CW$200,MATCH(X$219,$A$149:$A$200,0),100),$B203:$CW203,"="&amp;"X",$B$146:$CW$146,"="&amp;"N")</f>
        <v>0</v>
      </c>
      <c r="Y220">
        <f ca="1">SUMIFS(INDEX($B$149:$CW$200,MATCH(Y$219,$A$149:$A$200,0),1):INDEX($B$149:$CW$200,MATCH(Y$219,$A$149:$A$200,0),100),$B203:$CW203,"="&amp;"X",$B$146:$CW$146,"="&amp;"N")</f>
        <v>0</v>
      </c>
      <c r="Z220">
        <f ca="1">SUMIFS(INDEX($B$149:$CW$200,MATCH(Z$219,$A$149:$A$200,0),1):INDEX($B$149:$CW$200,MATCH(Z$219,$A$149:$A$200,0),100),$B203:$CW203,"="&amp;"X",$B$146:$CW$146,"="&amp;"N")</f>
        <v>0</v>
      </c>
      <c r="AA220">
        <f ca="1">SUMIFS(INDEX($B$149:$CW$200,MATCH(AA$219,$A$149:$A$200,0),1):INDEX($B$149:$CW$200,MATCH(AA$219,$A$149:$A$200,0),100),$B203:$CW203,"="&amp;"X",$B$146:$CW$146,"="&amp;"N")</f>
        <v>0</v>
      </c>
      <c r="AB220">
        <f ca="1">SUMIFS(INDEX($B$149:$CW$200,MATCH(AB$219,$A$149:$A$200,0),1):INDEX($B$149:$CW$200,MATCH(AB$219,$A$149:$A$200,0),100),$B203:$CW203,"="&amp;"X",$B$146:$CW$146,"="&amp;"N")</f>
        <v>0</v>
      </c>
      <c r="AC220">
        <f ca="1">SUMIFS(INDEX($B$149:$CW$200,MATCH(AC$219,$A$149:$A$200,0),1):INDEX($B$149:$CW$200,MATCH(AC$219,$A$149:$A$200,0),100),$B203:$CW203,"="&amp;"X",$B$146:$CW$146,"="&amp;"N")</f>
        <v>0</v>
      </c>
      <c r="AD220">
        <f ca="1">SUMIFS(INDEX($B$149:$CW$200,MATCH(AD$219,$A$149:$A$200,0),1):INDEX($B$149:$CW$200,MATCH(AD$219,$A$149:$A$200,0),100),$B203:$CW203,"="&amp;"X",$B$146:$CW$146,"="&amp;"N")</f>
        <v>0</v>
      </c>
      <c r="AE220">
        <f ca="1">SUMIFS(INDEX($B$149:$CW$200,MATCH(AE$219,$A$149:$A$200,0),1):INDEX($B$149:$CW$200,MATCH(AE$219,$A$149:$A$200,0),100),$B203:$CW203,"="&amp;"X",$B$146:$CW$146,"="&amp;"N")</f>
        <v>0</v>
      </c>
      <c r="AF220">
        <f ca="1">SUMIFS(INDEX($B$149:$CW$200,MATCH(AF$219,$A$149:$A$200,0),1):INDEX($B$149:$CW$200,MATCH(AF$219,$A$149:$A$200,0),100),$B203:$CW203,"="&amp;"X",$B$146:$CW$146,"="&amp;"N")</f>
        <v>0</v>
      </c>
      <c r="AG220">
        <f ca="1">SUMIFS(INDEX($B$149:$CW$200,MATCH(AG$219,$A$149:$A$200,0),1):INDEX($B$149:$CW$200,MATCH(AG$219,$A$149:$A$200,0),100),$B203:$CW203,"="&amp;"X",$B$146:$CW$146,"="&amp;"N")</f>
        <v>0</v>
      </c>
      <c r="AH220">
        <f ca="1">SUMIFS(INDEX($B$149:$CW$200,MATCH(AH$219,$A$149:$A$200,0),1):INDEX($B$149:$CW$200,MATCH(AH$219,$A$149:$A$200,0),100),$B203:$CW203,"="&amp;"X",$B$146:$CW$146,"="&amp;"N")</f>
        <v>0</v>
      </c>
      <c r="AI220">
        <f ca="1">SUMIFS(INDEX($B$149:$CW$200,MATCH(AI$219,$A$149:$A$200,0),1):INDEX($B$149:$CW$200,MATCH(AI$219,$A$149:$A$200,0),100),$B203:$CW203,"="&amp;"X",$B$146:$CW$146,"="&amp;"N")</f>
        <v>0</v>
      </c>
      <c r="AJ220">
        <f ca="1">SUMIFS(INDEX($B$149:$CW$200,MATCH(AJ$219,$A$149:$A$200,0),1):INDEX($B$149:$CW$200,MATCH(AJ$219,$A$149:$A$200,0),100),$B203:$CW203,"="&amp;"X",$B$146:$CW$146,"="&amp;"N")</f>
        <v>0</v>
      </c>
      <c r="AK220">
        <f ca="1">SUMIFS(INDEX($B$149:$CW$200,MATCH(AK$219,$A$149:$A$200,0),1):INDEX($B$149:$CW$200,MATCH(AK$219,$A$149:$A$200,0),100),$B203:$CW203,"="&amp;"X",$B$146:$CW$146,"="&amp;"N")</f>
        <v>0</v>
      </c>
      <c r="AL220">
        <f ca="1">SUMIFS(INDEX($B$149:$CW$200,MATCH(AL$219,$A$149:$A$200,0),1):INDEX($B$149:$CW$200,MATCH(AL$219,$A$149:$A$200,0),100),$B203:$CW203,"="&amp;"X",$B$146:$CW$146,"="&amp;"N")</f>
        <v>0</v>
      </c>
      <c r="AM220">
        <f ca="1">SUMIFS(INDEX($B$149:$CW$200,MATCH(AM$219,$A$149:$A$200,0),1):INDEX($B$149:$CW$200,MATCH(AM$219,$A$149:$A$200,0),100),$B203:$CW203,"="&amp;"X",$B$146:$CW$146,"="&amp;"N")</f>
        <v>0</v>
      </c>
      <c r="AN220">
        <f ca="1">SUMIFS(INDEX($B$149:$CW$200,MATCH(AN$219,$A$149:$A$200,0),1):INDEX($B$149:$CW$200,MATCH(AN$219,$A$149:$A$200,0),100),$B203:$CW203,"="&amp;"X",$B$146:$CW$146,"="&amp;"N")</f>
        <v>0</v>
      </c>
      <c r="AO220">
        <f ca="1">SUMIFS(INDEX($B$149:$CW$200,MATCH(AO$219,$A$149:$A$200,0),1):INDEX($B$149:$CW$200,MATCH(AO$219,$A$149:$A$200,0),100),$B203:$CW203,"="&amp;"X",$B$146:$CW$146,"="&amp;"N")</f>
        <v>0</v>
      </c>
      <c r="AP220">
        <f ca="1">SUMIFS(INDEX($B$149:$CW$200,MATCH(AP$219,$A$149:$A$200,0),1):INDEX($B$149:$CW$200,MATCH(AP$219,$A$149:$A$200,0),100),$B203:$CW203,"="&amp;"X",$B$146:$CW$146,"="&amp;"N")</f>
        <v>0</v>
      </c>
      <c r="AQ220">
        <f ca="1">SUMIFS(INDEX($B$149:$CW$200,MATCH(AQ$219,$A$149:$A$200,0),1):INDEX($B$149:$CW$200,MATCH(AQ$219,$A$149:$A$200,0),100),$B203:$CW203,"="&amp;"X",$B$146:$CW$146,"="&amp;"N")</f>
        <v>0</v>
      </c>
      <c r="AR220">
        <f ca="1">SUMIFS(INDEX($B$149:$CW$200,MATCH(AR$219,$A$149:$A$200,0),1):INDEX($B$149:$CW$200,MATCH(AR$219,$A$149:$A$200,0),100),$B203:$CW203,"="&amp;"X",$B$146:$CW$146,"="&amp;"N")</f>
        <v>0</v>
      </c>
      <c r="AS220">
        <f ca="1">SUMIFS(INDEX($B$149:$CW$200,MATCH(AS$219,$A$149:$A$200,0),1):INDEX($B$149:$CW$200,MATCH(AS$219,$A$149:$A$200,0),100),$B203:$CW203,"="&amp;"X",$B$146:$CW$146,"="&amp;"N")</f>
        <v>0</v>
      </c>
      <c r="AT220">
        <f ca="1">SUMIFS(INDEX($B$149:$CW$200,MATCH(AT$219,$A$149:$A$200,0),1):INDEX($B$149:$CW$200,MATCH(AT$219,$A$149:$A$200,0),100),$B203:$CW203,"="&amp;"X",$B$146:$CW$146,"="&amp;"N")</f>
        <v>0</v>
      </c>
      <c r="AU220">
        <f ca="1">SUMIFS(INDEX($B$149:$CW$200,MATCH(AU$219,$A$149:$A$200,0),1):INDEX($B$149:$CW$200,MATCH(AU$219,$A$149:$A$200,0),100),$B203:$CW203,"="&amp;"X",$B$146:$CW$146,"="&amp;"N")</f>
        <v>0</v>
      </c>
      <c r="AV220">
        <f ca="1">SUMIFS(INDEX($B$149:$CW$200,MATCH(AV$219,$A$149:$A$200,0),1):INDEX($B$149:$CW$200,MATCH(AV$219,$A$149:$A$200,0),100),$B203:$CW203,"="&amp;"X",$B$146:$CW$146,"="&amp;"N")</f>
        <v>0</v>
      </c>
      <c r="AW220">
        <f ca="1">SUMIFS(INDEX($B$149:$CW$200,MATCH(AW$219,$A$149:$A$200,0),1):INDEX($B$149:$CW$200,MATCH(AW$219,$A$149:$A$200,0),100),$B203:$CW203,"="&amp;"X",$B$146:$CW$146,"="&amp;"N")</f>
        <v>0</v>
      </c>
      <c r="AX220">
        <f ca="1">SUMIFS(INDEX($B$149:$CW$200,MATCH(AX$219,$A$149:$A$200,0),1):INDEX($B$149:$CW$200,MATCH(AX$219,$A$149:$A$200,0),100),$B203:$CW203,"="&amp;"X",$B$146:$CW$146,"="&amp;"N")</f>
        <v>0</v>
      </c>
      <c r="AY220">
        <f ca="1">SUMIFS(INDEX($B$149:$CW$200,MATCH(AY$219,$A$149:$A$200,0),1):INDEX($B$149:$CW$200,MATCH(AY$219,$A$149:$A$200,0),100),$B203:$CW203,"="&amp;"X",$B$146:$CW$146,"="&amp;"N")</f>
        <v>0</v>
      </c>
      <c r="AZ220">
        <f ca="1">SUMIFS(INDEX($B$149:$CW$200,MATCH(AZ$219,$A$149:$A$200,0),1):INDEX($B$149:$CW$200,MATCH(AZ$219,$A$149:$A$200,0),100),$B203:$CW203,"="&amp;"X",$B$146:$CW$146,"="&amp;"N")</f>
        <v>0</v>
      </c>
      <c r="BA220">
        <f ca="1">SUMIFS(INDEX($B$149:$CW$200,MATCH(BA$219,$A$149:$A$200,0),1):INDEX($B$149:$CW$200,MATCH(BA$219,$A$149:$A$200,0),100),$B203:$CW203,"="&amp;"X",$B$146:$CW$146,"="&amp;"N")</f>
        <v>0</v>
      </c>
    </row>
    <row r="221" spans="1:101" x14ac:dyDescent="0.25">
      <c r="A221" s="2" t="str">
        <f>Setup!A21</f>
        <v>Caseload 2</v>
      </c>
      <c r="B221">
        <f ca="1">SUMIFS(INDEX($B$149:$CW$200,MATCH(B$219,$A$149:$A$200,0),1):INDEX($B$149:$CW$200,MATCH(B$219,$A$149:$A$200,0),100),$B204:$CW204,"="&amp;"X",$B$146:$CW$146,"="&amp;"N")</f>
        <v>0</v>
      </c>
      <c r="C221">
        <f ca="1">SUMIFS(INDEX($B$149:$CW$200,MATCH(C$219,$A$149:$A$200,0),1):INDEX($B$149:$CW$200,MATCH(C$219,$A$149:$A$200,0),100),$B204:$CW204,"="&amp;"X",$B$146:$CW$146,"="&amp;"N")</f>
        <v>0</v>
      </c>
      <c r="D221">
        <f ca="1">SUMIFS(INDEX($B$149:$CW$200,MATCH(D$219,$A$149:$A$200,0),1):INDEX($B$149:$CW$200,MATCH(D$219,$A$149:$A$200,0),100),$B204:$CW204,"="&amp;"X",$B$146:$CW$146,"="&amp;"N")</f>
        <v>0</v>
      </c>
      <c r="E221">
        <f ca="1">SUMIFS(INDEX($B$149:$CW$200,MATCH(E$219,$A$149:$A$200,0),1):INDEX($B$149:$CW$200,MATCH(E$219,$A$149:$A$200,0),100),$B204:$CW204,"="&amp;"X",$B$146:$CW$146,"="&amp;"N")</f>
        <v>0</v>
      </c>
      <c r="F221">
        <f ca="1">SUMIFS(INDEX($B$149:$CW$200,MATCH(F$219,$A$149:$A$200,0),1):INDEX($B$149:$CW$200,MATCH(F$219,$A$149:$A$200,0),100),$B204:$CW204,"="&amp;"X",$B$146:$CW$146,"="&amp;"N")</f>
        <v>0</v>
      </c>
      <c r="G221">
        <f ca="1">SUMIFS(INDEX($B$149:$CW$200,MATCH(G$219,$A$149:$A$200,0),1):INDEX($B$149:$CW$200,MATCH(G$219,$A$149:$A$200,0),100),$B204:$CW204,"="&amp;"X",$B$146:$CW$146,"="&amp;"N")</f>
        <v>0</v>
      </c>
      <c r="H221">
        <f ca="1">SUMIFS(INDEX($B$149:$CW$200,MATCH(H$219,$A$149:$A$200,0),1):INDEX($B$149:$CW$200,MATCH(H$219,$A$149:$A$200,0),100),$B204:$CW204,"="&amp;"X",$B$146:$CW$146,"="&amp;"N")</f>
        <v>0</v>
      </c>
      <c r="I221">
        <f ca="1">SUMIFS(INDEX($B$149:$CW$200,MATCH(I$219,$A$149:$A$200,0),1):INDEX($B$149:$CW$200,MATCH(I$219,$A$149:$A$200,0),100),$B204:$CW204,"="&amp;"X",$B$146:$CW$146,"="&amp;"N")</f>
        <v>0</v>
      </c>
      <c r="J221">
        <f ca="1">SUMIFS(INDEX($B$149:$CW$200,MATCH(J$219,$A$149:$A$200,0),1):INDEX($B$149:$CW$200,MATCH(J$219,$A$149:$A$200,0),100),$B204:$CW204,"="&amp;"X",$B$146:$CW$146,"="&amp;"N")</f>
        <v>0</v>
      </c>
      <c r="K221">
        <f ca="1">SUMIFS(INDEX($B$149:$CW$200,MATCH(K$219,$A$149:$A$200,0),1):INDEX($B$149:$CW$200,MATCH(K$219,$A$149:$A$200,0),100),$B204:$CW204,"="&amp;"X",$B$146:$CW$146,"="&amp;"N")</f>
        <v>0</v>
      </c>
      <c r="L221">
        <f ca="1">SUMIFS(INDEX($B$149:$CW$200,MATCH(L$219,$A$149:$A$200,0),1):INDEX($B$149:$CW$200,MATCH(L$219,$A$149:$A$200,0),100),$B204:$CW204,"="&amp;"X",$B$146:$CW$146,"="&amp;"N")</f>
        <v>0</v>
      </c>
      <c r="M221">
        <f ca="1">SUMIFS(INDEX($B$149:$CW$200,MATCH(M$219,$A$149:$A$200,0),1):INDEX($B$149:$CW$200,MATCH(M$219,$A$149:$A$200,0),100),$B204:$CW204,"="&amp;"X",$B$146:$CW$146,"="&amp;"N")</f>
        <v>0</v>
      </c>
      <c r="N221">
        <f ca="1">SUMIFS(INDEX($B$149:$CW$200,MATCH(N$219,$A$149:$A$200,0),1):INDEX($B$149:$CW$200,MATCH(N$219,$A$149:$A$200,0),100),$B204:$CW204,"="&amp;"X",$B$146:$CW$146,"="&amp;"N")</f>
        <v>0</v>
      </c>
      <c r="O221">
        <f ca="1">SUMIFS(INDEX($B$149:$CW$200,MATCH(O$219,$A$149:$A$200,0),1):INDEX($B$149:$CW$200,MATCH(O$219,$A$149:$A$200,0),100),$B204:$CW204,"="&amp;"X",$B$146:$CW$146,"="&amp;"N")</f>
        <v>0</v>
      </c>
      <c r="P221">
        <f ca="1">SUMIFS(INDEX($B$149:$CW$200,MATCH(P$219,$A$149:$A$200,0),1):INDEX($B$149:$CW$200,MATCH(P$219,$A$149:$A$200,0),100),$B204:$CW204,"="&amp;"X",$B$146:$CW$146,"="&amp;"N")</f>
        <v>0</v>
      </c>
      <c r="Q221">
        <f ca="1">SUMIFS(INDEX($B$149:$CW$200,MATCH(Q$219,$A$149:$A$200,0),1):INDEX($B$149:$CW$200,MATCH(Q$219,$A$149:$A$200,0),100),$B204:$CW204,"="&amp;"X",$B$146:$CW$146,"="&amp;"N")</f>
        <v>0</v>
      </c>
      <c r="R221">
        <f ca="1">SUMIFS(INDEX($B$149:$CW$200,MATCH(R$219,$A$149:$A$200,0),1):INDEX($B$149:$CW$200,MATCH(R$219,$A$149:$A$200,0),100),$B204:$CW204,"="&amp;"X",$B$146:$CW$146,"="&amp;"N")</f>
        <v>0</v>
      </c>
      <c r="S221">
        <f ca="1">SUMIFS(INDEX($B$149:$CW$200,MATCH(S$219,$A$149:$A$200,0),1):INDEX($B$149:$CW$200,MATCH(S$219,$A$149:$A$200,0),100),$B204:$CW204,"="&amp;"X",$B$146:$CW$146,"="&amp;"N")</f>
        <v>0</v>
      </c>
      <c r="T221">
        <f ca="1">SUMIFS(INDEX($B$149:$CW$200,MATCH(T$219,$A$149:$A$200,0),1):INDEX($B$149:$CW$200,MATCH(T$219,$A$149:$A$200,0),100),$B204:$CW204,"="&amp;"X",$B$146:$CW$146,"="&amp;"N")</f>
        <v>0</v>
      </c>
      <c r="U221">
        <f ca="1">SUMIFS(INDEX($B$149:$CW$200,MATCH(U$219,$A$149:$A$200,0),1):INDEX($B$149:$CW$200,MATCH(U$219,$A$149:$A$200,0),100),$B204:$CW204,"="&amp;"X",$B$146:$CW$146,"="&amp;"N")</f>
        <v>0</v>
      </c>
      <c r="V221">
        <f ca="1">SUMIFS(INDEX($B$149:$CW$200,MATCH(V$219,$A$149:$A$200,0),1):INDEX($B$149:$CW$200,MATCH(V$219,$A$149:$A$200,0),100),$B204:$CW204,"="&amp;"X",$B$146:$CW$146,"="&amp;"N")</f>
        <v>0</v>
      </c>
      <c r="W221">
        <f ca="1">SUMIFS(INDEX($B$149:$CW$200,MATCH(W$219,$A$149:$A$200,0),1):INDEX($B$149:$CW$200,MATCH(W$219,$A$149:$A$200,0),100),$B204:$CW204,"="&amp;"X",$B$146:$CW$146,"="&amp;"N")</f>
        <v>0</v>
      </c>
      <c r="X221">
        <f ca="1">SUMIFS(INDEX($B$149:$CW$200,MATCH(X$219,$A$149:$A$200,0),1):INDEX($B$149:$CW$200,MATCH(X$219,$A$149:$A$200,0),100),$B204:$CW204,"="&amp;"X",$B$146:$CW$146,"="&amp;"N")</f>
        <v>0</v>
      </c>
      <c r="Y221">
        <f ca="1">SUMIFS(INDEX($B$149:$CW$200,MATCH(Y$219,$A$149:$A$200,0),1):INDEX($B$149:$CW$200,MATCH(Y$219,$A$149:$A$200,0),100),$B204:$CW204,"="&amp;"X",$B$146:$CW$146,"="&amp;"N")</f>
        <v>0</v>
      </c>
      <c r="Z221">
        <f ca="1">SUMIFS(INDEX($B$149:$CW$200,MATCH(Z$219,$A$149:$A$200,0),1):INDEX($B$149:$CW$200,MATCH(Z$219,$A$149:$A$200,0),100),$B204:$CW204,"="&amp;"X",$B$146:$CW$146,"="&amp;"N")</f>
        <v>0</v>
      </c>
      <c r="AA221">
        <f ca="1">SUMIFS(INDEX($B$149:$CW$200,MATCH(AA$219,$A$149:$A$200,0),1):INDEX($B$149:$CW$200,MATCH(AA$219,$A$149:$A$200,0),100),$B204:$CW204,"="&amp;"X",$B$146:$CW$146,"="&amp;"N")</f>
        <v>0</v>
      </c>
      <c r="AB221">
        <f ca="1">SUMIFS(INDEX($B$149:$CW$200,MATCH(AB$219,$A$149:$A$200,0),1):INDEX($B$149:$CW$200,MATCH(AB$219,$A$149:$A$200,0),100),$B204:$CW204,"="&amp;"X",$B$146:$CW$146,"="&amp;"N")</f>
        <v>0</v>
      </c>
      <c r="AC221">
        <f ca="1">SUMIFS(INDEX($B$149:$CW$200,MATCH(AC$219,$A$149:$A$200,0),1):INDEX($B$149:$CW$200,MATCH(AC$219,$A$149:$A$200,0),100),$B204:$CW204,"="&amp;"X",$B$146:$CW$146,"="&amp;"N")</f>
        <v>0</v>
      </c>
      <c r="AD221">
        <f ca="1">SUMIFS(INDEX($B$149:$CW$200,MATCH(AD$219,$A$149:$A$200,0),1):INDEX($B$149:$CW$200,MATCH(AD$219,$A$149:$A$200,0),100),$B204:$CW204,"="&amp;"X",$B$146:$CW$146,"="&amp;"N")</f>
        <v>0</v>
      </c>
      <c r="AE221">
        <f ca="1">SUMIFS(INDEX($B$149:$CW$200,MATCH(AE$219,$A$149:$A$200,0),1):INDEX($B$149:$CW$200,MATCH(AE$219,$A$149:$A$200,0),100),$B204:$CW204,"="&amp;"X",$B$146:$CW$146,"="&amp;"N")</f>
        <v>0</v>
      </c>
      <c r="AF221">
        <f ca="1">SUMIFS(INDEX($B$149:$CW$200,MATCH(AF$219,$A$149:$A$200,0),1):INDEX($B$149:$CW$200,MATCH(AF$219,$A$149:$A$200,0),100),$B204:$CW204,"="&amp;"X",$B$146:$CW$146,"="&amp;"N")</f>
        <v>0</v>
      </c>
      <c r="AG221">
        <f ca="1">SUMIFS(INDEX($B$149:$CW$200,MATCH(AG$219,$A$149:$A$200,0),1):INDEX($B$149:$CW$200,MATCH(AG$219,$A$149:$A$200,0),100),$B204:$CW204,"="&amp;"X",$B$146:$CW$146,"="&amp;"N")</f>
        <v>0</v>
      </c>
      <c r="AH221">
        <f ca="1">SUMIFS(INDEX($B$149:$CW$200,MATCH(AH$219,$A$149:$A$200,0),1):INDEX($B$149:$CW$200,MATCH(AH$219,$A$149:$A$200,0),100),$B204:$CW204,"="&amp;"X",$B$146:$CW$146,"="&amp;"N")</f>
        <v>0</v>
      </c>
      <c r="AI221">
        <f ca="1">SUMIFS(INDEX($B$149:$CW$200,MATCH(AI$219,$A$149:$A$200,0),1):INDEX($B$149:$CW$200,MATCH(AI$219,$A$149:$A$200,0),100),$B204:$CW204,"="&amp;"X",$B$146:$CW$146,"="&amp;"N")</f>
        <v>0</v>
      </c>
      <c r="AJ221">
        <f ca="1">SUMIFS(INDEX($B$149:$CW$200,MATCH(AJ$219,$A$149:$A$200,0),1):INDEX($B$149:$CW$200,MATCH(AJ$219,$A$149:$A$200,0),100),$B204:$CW204,"="&amp;"X",$B$146:$CW$146,"="&amp;"N")</f>
        <v>0</v>
      </c>
      <c r="AK221">
        <f ca="1">SUMIFS(INDEX($B$149:$CW$200,MATCH(AK$219,$A$149:$A$200,0),1):INDEX($B$149:$CW$200,MATCH(AK$219,$A$149:$A$200,0),100),$B204:$CW204,"="&amp;"X",$B$146:$CW$146,"="&amp;"N")</f>
        <v>0</v>
      </c>
      <c r="AL221">
        <f ca="1">SUMIFS(INDEX($B$149:$CW$200,MATCH(AL$219,$A$149:$A$200,0),1):INDEX($B$149:$CW$200,MATCH(AL$219,$A$149:$A$200,0),100),$B204:$CW204,"="&amp;"X",$B$146:$CW$146,"="&amp;"N")</f>
        <v>0</v>
      </c>
      <c r="AM221">
        <f ca="1">SUMIFS(INDEX($B$149:$CW$200,MATCH(AM$219,$A$149:$A$200,0),1):INDEX($B$149:$CW$200,MATCH(AM$219,$A$149:$A$200,0),100),$B204:$CW204,"="&amp;"X",$B$146:$CW$146,"="&amp;"N")</f>
        <v>0</v>
      </c>
      <c r="AN221">
        <f ca="1">SUMIFS(INDEX($B$149:$CW$200,MATCH(AN$219,$A$149:$A$200,0),1):INDEX($B$149:$CW$200,MATCH(AN$219,$A$149:$A$200,0),100),$B204:$CW204,"="&amp;"X",$B$146:$CW$146,"="&amp;"N")</f>
        <v>0</v>
      </c>
      <c r="AO221">
        <f ca="1">SUMIFS(INDEX($B$149:$CW$200,MATCH(AO$219,$A$149:$A$200,0),1):INDEX($B$149:$CW$200,MATCH(AO$219,$A$149:$A$200,0),100),$B204:$CW204,"="&amp;"X",$B$146:$CW$146,"="&amp;"N")</f>
        <v>0</v>
      </c>
      <c r="AP221">
        <f ca="1">SUMIFS(INDEX($B$149:$CW$200,MATCH(AP$219,$A$149:$A$200,0),1):INDEX($B$149:$CW$200,MATCH(AP$219,$A$149:$A$200,0),100),$B204:$CW204,"="&amp;"X",$B$146:$CW$146,"="&amp;"N")</f>
        <v>0</v>
      </c>
      <c r="AQ221">
        <f ca="1">SUMIFS(INDEX($B$149:$CW$200,MATCH(AQ$219,$A$149:$A$200,0),1):INDEX($B$149:$CW$200,MATCH(AQ$219,$A$149:$A$200,0),100),$B204:$CW204,"="&amp;"X",$B$146:$CW$146,"="&amp;"N")</f>
        <v>0</v>
      </c>
      <c r="AR221">
        <f ca="1">SUMIFS(INDEX($B$149:$CW$200,MATCH(AR$219,$A$149:$A$200,0),1):INDEX($B$149:$CW$200,MATCH(AR$219,$A$149:$A$200,0),100),$B204:$CW204,"="&amp;"X",$B$146:$CW$146,"="&amp;"N")</f>
        <v>0</v>
      </c>
      <c r="AS221">
        <f ca="1">SUMIFS(INDEX($B$149:$CW$200,MATCH(AS$219,$A$149:$A$200,0),1):INDEX($B$149:$CW$200,MATCH(AS$219,$A$149:$A$200,0),100),$B204:$CW204,"="&amp;"X",$B$146:$CW$146,"="&amp;"N")</f>
        <v>0</v>
      </c>
      <c r="AT221">
        <f ca="1">SUMIFS(INDEX($B$149:$CW$200,MATCH(AT$219,$A$149:$A$200,0),1):INDEX($B$149:$CW$200,MATCH(AT$219,$A$149:$A$200,0),100),$B204:$CW204,"="&amp;"X",$B$146:$CW$146,"="&amp;"N")</f>
        <v>0</v>
      </c>
      <c r="AU221">
        <f ca="1">SUMIFS(INDEX($B$149:$CW$200,MATCH(AU$219,$A$149:$A$200,0),1):INDEX($B$149:$CW$200,MATCH(AU$219,$A$149:$A$200,0),100),$B204:$CW204,"="&amp;"X",$B$146:$CW$146,"="&amp;"N")</f>
        <v>0</v>
      </c>
      <c r="AV221">
        <f ca="1">SUMIFS(INDEX($B$149:$CW$200,MATCH(AV$219,$A$149:$A$200,0),1):INDEX($B$149:$CW$200,MATCH(AV$219,$A$149:$A$200,0),100),$B204:$CW204,"="&amp;"X",$B$146:$CW$146,"="&amp;"N")</f>
        <v>0</v>
      </c>
      <c r="AW221">
        <f ca="1">SUMIFS(INDEX($B$149:$CW$200,MATCH(AW$219,$A$149:$A$200,0),1):INDEX($B$149:$CW$200,MATCH(AW$219,$A$149:$A$200,0),100),$B204:$CW204,"="&amp;"X",$B$146:$CW$146,"="&amp;"N")</f>
        <v>0</v>
      </c>
      <c r="AX221">
        <f ca="1">SUMIFS(INDEX($B$149:$CW$200,MATCH(AX$219,$A$149:$A$200,0),1):INDEX($B$149:$CW$200,MATCH(AX$219,$A$149:$A$200,0),100),$B204:$CW204,"="&amp;"X",$B$146:$CW$146,"="&amp;"N")</f>
        <v>0</v>
      </c>
      <c r="AY221">
        <f ca="1">SUMIFS(INDEX($B$149:$CW$200,MATCH(AY$219,$A$149:$A$200,0),1):INDEX($B$149:$CW$200,MATCH(AY$219,$A$149:$A$200,0),100),$B204:$CW204,"="&amp;"X",$B$146:$CW$146,"="&amp;"N")</f>
        <v>0</v>
      </c>
      <c r="AZ221">
        <f ca="1">SUMIFS(INDEX($B$149:$CW$200,MATCH(AZ$219,$A$149:$A$200,0),1):INDEX($B$149:$CW$200,MATCH(AZ$219,$A$149:$A$200,0),100),$B204:$CW204,"="&amp;"X",$B$146:$CW$146,"="&amp;"N")</f>
        <v>0</v>
      </c>
      <c r="BA221">
        <f ca="1">SUMIFS(INDEX($B$149:$CW$200,MATCH(BA$219,$A$149:$A$200,0),1):INDEX($B$149:$CW$200,MATCH(BA$219,$A$149:$A$200,0),100),$B204:$CW204,"="&amp;"X",$B$146:$CW$146,"="&amp;"N")</f>
        <v>0</v>
      </c>
    </row>
    <row r="222" spans="1:101" x14ac:dyDescent="0.25">
      <c r="A222" s="2" t="str">
        <f>Setup!A22</f>
        <v>Caseload 3</v>
      </c>
      <c r="B222">
        <f ca="1">SUMIFS(INDEX($B$149:$CW$200,MATCH(B$219,$A$149:$A$200,0),1):INDEX($B$149:$CW$200,MATCH(B$219,$A$149:$A$200,0),100),$B205:$CW205,"="&amp;"X",$B$146:$CW$146,"="&amp;"N")</f>
        <v>0</v>
      </c>
      <c r="C222">
        <f ca="1">SUMIFS(INDEX($B$149:$CW$200,MATCH(C$219,$A$149:$A$200,0),1):INDEX($B$149:$CW$200,MATCH(C$219,$A$149:$A$200,0),100),$B205:$CW205,"="&amp;"X",$B$146:$CW$146,"="&amp;"N")</f>
        <v>0</v>
      </c>
      <c r="D222">
        <f ca="1">SUMIFS(INDEX($B$149:$CW$200,MATCH(D$219,$A$149:$A$200,0),1):INDEX($B$149:$CW$200,MATCH(D$219,$A$149:$A$200,0),100),$B205:$CW205,"="&amp;"X",$B$146:$CW$146,"="&amp;"N")</f>
        <v>0</v>
      </c>
      <c r="E222">
        <f ca="1">SUMIFS(INDEX($B$149:$CW$200,MATCH(E$219,$A$149:$A$200,0),1):INDEX($B$149:$CW$200,MATCH(E$219,$A$149:$A$200,0),100),$B205:$CW205,"="&amp;"X",$B$146:$CW$146,"="&amp;"N")</f>
        <v>0</v>
      </c>
      <c r="F222">
        <f ca="1">SUMIFS(INDEX($B$149:$CW$200,MATCH(F$219,$A$149:$A$200,0),1):INDEX($B$149:$CW$200,MATCH(F$219,$A$149:$A$200,0),100),$B205:$CW205,"="&amp;"X",$B$146:$CW$146,"="&amp;"N")</f>
        <v>0</v>
      </c>
      <c r="G222">
        <f ca="1">SUMIFS(INDEX($B$149:$CW$200,MATCH(G$219,$A$149:$A$200,0),1):INDEX($B$149:$CW$200,MATCH(G$219,$A$149:$A$200,0),100),$B205:$CW205,"="&amp;"X",$B$146:$CW$146,"="&amp;"N")</f>
        <v>0</v>
      </c>
      <c r="H222">
        <f ca="1">SUMIFS(INDEX($B$149:$CW$200,MATCH(H$219,$A$149:$A$200,0),1):INDEX($B$149:$CW$200,MATCH(H$219,$A$149:$A$200,0),100),$B205:$CW205,"="&amp;"X",$B$146:$CW$146,"="&amp;"N")</f>
        <v>0</v>
      </c>
      <c r="I222">
        <f ca="1">SUMIFS(INDEX($B$149:$CW$200,MATCH(I$219,$A$149:$A$200,0),1):INDEX($B$149:$CW$200,MATCH(I$219,$A$149:$A$200,0),100),$B205:$CW205,"="&amp;"X",$B$146:$CW$146,"="&amp;"N")</f>
        <v>0</v>
      </c>
      <c r="J222">
        <f ca="1">SUMIFS(INDEX($B$149:$CW$200,MATCH(J$219,$A$149:$A$200,0),1):INDEX($B$149:$CW$200,MATCH(J$219,$A$149:$A$200,0),100),$B205:$CW205,"="&amp;"X",$B$146:$CW$146,"="&amp;"N")</f>
        <v>0</v>
      </c>
      <c r="K222">
        <f ca="1">SUMIFS(INDEX($B$149:$CW$200,MATCH(K$219,$A$149:$A$200,0),1):INDEX($B$149:$CW$200,MATCH(K$219,$A$149:$A$200,0),100),$B205:$CW205,"="&amp;"X",$B$146:$CW$146,"="&amp;"N")</f>
        <v>0</v>
      </c>
      <c r="L222">
        <f ca="1">SUMIFS(INDEX($B$149:$CW$200,MATCH(L$219,$A$149:$A$200,0),1):INDEX($B$149:$CW$200,MATCH(L$219,$A$149:$A$200,0),100),$B205:$CW205,"="&amp;"X",$B$146:$CW$146,"="&amp;"N")</f>
        <v>0</v>
      </c>
      <c r="M222">
        <f ca="1">SUMIFS(INDEX($B$149:$CW$200,MATCH(M$219,$A$149:$A$200,0),1):INDEX($B$149:$CW$200,MATCH(M$219,$A$149:$A$200,0),100),$B205:$CW205,"="&amp;"X",$B$146:$CW$146,"="&amp;"N")</f>
        <v>0</v>
      </c>
      <c r="N222">
        <f ca="1">SUMIFS(INDEX($B$149:$CW$200,MATCH(N$219,$A$149:$A$200,0),1):INDEX($B$149:$CW$200,MATCH(N$219,$A$149:$A$200,0),100),$B205:$CW205,"="&amp;"X",$B$146:$CW$146,"="&amp;"N")</f>
        <v>0</v>
      </c>
      <c r="O222">
        <f ca="1">SUMIFS(INDEX($B$149:$CW$200,MATCH(O$219,$A$149:$A$200,0),1):INDEX($B$149:$CW$200,MATCH(O$219,$A$149:$A$200,0),100),$B205:$CW205,"="&amp;"X",$B$146:$CW$146,"="&amp;"N")</f>
        <v>0</v>
      </c>
      <c r="P222">
        <f ca="1">SUMIFS(INDEX($B$149:$CW$200,MATCH(P$219,$A$149:$A$200,0),1):INDEX($B$149:$CW$200,MATCH(P$219,$A$149:$A$200,0),100),$B205:$CW205,"="&amp;"X",$B$146:$CW$146,"="&amp;"N")</f>
        <v>0</v>
      </c>
      <c r="Q222">
        <f ca="1">SUMIFS(INDEX($B$149:$CW$200,MATCH(Q$219,$A$149:$A$200,0),1):INDEX($B$149:$CW$200,MATCH(Q$219,$A$149:$A$200,0),100),$B205:$CW205,"="&amp;"X",$B$146:$CW$146,"="&amp;"N")</f>
        <v>0</v>
      </c>
      <c r="R222">
        <f ca="1">SUMIFS(INDEX($B$149:$CW$200,MATCH(R$219,$A$149:$A$200,0),1):INDEX($B$149:$CW$200,MATCH(R$219,$A$149:$A$200,0),100),$B205:$CW205,"="&amp;"X",$B$146:$CW$146,"="&amp;"N")</f>
        <v>0</v>
      </c>
      <c r="S222">
        <f ca="1">SUMIFS(INDEX($B$149:$CW$200,MATCH(S$219,$A$149:$A$200,0),1):INDEX($B$149:$CW$200,MATCH(S$219,$A$149:$A$200,0),100),$B205:$CW205,"="&amp;"X",$B$146:$CW$146,"="&amp;"N")</f>
        <v>0</v>
      </c>
      <c r="T222">
        <f ca="1">SUMIFS(INDEX($B$149:$CW$200,MATCH(T$219,$A$149:$A$200,0),1):INDEX($B$149:$CW$200,MATCH(T$219,$A$149:$A$200,0),100),$B205:$CW205,"="&amp;"X",$B$146:$CW$146,"="&amp;"N")</f>
        <v>0</v>
      </c>
      <c r="U222">
        <f ca="1">SUMIFS(INDEX($B$149:$CW$200,MATCH(U$219,$A$149:$A$200,0),1):INDEX($B$149:$CW$200,MATCH(U$219,$A$149:$A$200,0),100),$B205:$CW205,"="&amp;"X",$B$146:$CW$146,"="&amp;"N")</f>
        <v>0</v>
      </c>
      <c r="V222">
        <f ca="1">SUMIFS(INDEX($B$149:$CW$200,MATCH(V$219,$A$149:$A$200,0),1):INDEX($B$149:$CW$200,MATCH(V$219,$A$149:$A$200,0),100),$B205:$CW205,"="&amp;"X",$B$146:$CW$146,"="&amp;"N")</f>
        <v>0</v>
      </c>
      <c r="W222">
        <f ca="1">SUMIFS(INDEX($B$149:$CW$200,MATCH(W$219,$A$149:$A$200,0),1):INDEX($B$149:$CW$200,MATCH(W$219,$A$149:$A$200,0),100),$B205:$CW205,"="&amp;"X",$B$146:$CW$146,"="&amp;"N")</f>
        <v>0</v>
      </c>
      <c r="X222">
        <f ca="1">SUMIFS(INDEX($B$149:$CW$200,MATCH(X$219,$A$149:$A$200,0),1):INDEX($B$149:$CW$200,MATCH(X$219,$A$149:$A$200,0),100),$B205:$CW205,"="&amp;"X",$B$146:$CW$146,"="&amp;"N")</f>
        <v>0</v>
      </c>
      <c r="Y222">
        <f ca="1">SUMIFS(INDEX($B$149:$CW$200,MATCH(Y$219,$A$149:$A$200,0),1):INDEX($B$149:$CW$200,MATCH(Y$219,$A$149:$A$200,0),100),$B205:$CW205,"="&amp;"X",$B$146:$CW$146,"="&amp;"N")</f>
        <v>0</v>
      </c>
      <c r="Z222">
        <f ca="1">SUMIFS(INDEX($B$149:$CW$200,MATCH(Z$219,$A$149:$A$200,0),1):INDEX($B$149:$CW$200,MATCH(Z$219,$A$149:$A$200,0),100),$B205:$CW205,"="&amp;"X",$B$146:$CW$146,"="&amp;"N")</f>
        <v>0</v>
      </c>
      <c r="AA222">
        <f ca="1">SUMIFS(INDEX($B$149:$CW$200,MATCH(AA$219,$A$149:$A$200,0),1):INDEX($B$149:$CW$200,MATCH(AA$219,$A$149:$A$200,0),100),$B205:$CW205,"="&amp;"X",$B$146:$CW$146,"="&amp;"N")</f>
        <v>0</v>
      </c>
      <c r="AB222">
        <f ca="1">SUMIFS(INDEX($B$149:$CW$200,MATCH(AB$219,$A$149:$A$200,0),1):INDEX($B$149:$CW$200,MATCH(AB$219,$A$149:$A$200,0),100),$B205:$CW205,"="&amp;"X",$B$146:$CW$146,"="&amp;"N")</f>
        <v>0</v>
      </c>
      <c r="AC222">
        <f ca="1">SUMIFS(INDEX($B$149:$CW$200,MATCH(AC$219,$A$149:$A$200,0),1):INDEX($B$149:$CW$200,MATCH(AC$219,$A$149:$A$200,0),100),$B205:$CW205,"="&amp;"X",$B$146:$CW$146,"="&amp;"N")</f>
        <v>0</v>
      </c>
      <c r="AD222">
        <f ca="1">SUMIFS(INDEX($B$149:$CW$200,MATCH(AD$219,$A$149:$A$200,0),1):INDEX($B$149:$CW$200,MATCH(AD$219,$A$149:$A$200,0),100),$B205:$CW205,"="&amp;"X",$B$146:$CW$146,"="&amp;"N")</f>
        <v>0</v>
      </c>
      <c r="AE222">
        <f ca="1">SUMIFS(INDEX($B$149:$CW$200,MATCH(AE$219,$A$149:$A$200,0),1):INDEX($B$149:$CW$200,MATCH(AE$219,$A$149:$A$200,0),100),$B205:$CW205,"="&amp;"X",$B$146:$CW$146,"="&amp;"N")</f>
        <v>0</v>
      </c>
      <c r="AF222">
        <f ca="1">SUMIFS(INDEX($B$149:$CW$200,MATCH(AF$219,$A$149:$A$200,0),1):INDEX($B$149:$CW$200,MATCH(AF$219,$A$149:$A$200,0),100),$B205:$CW205,"="&amp;"X",$B$146:$CW$146,"="&amp;"N")</f>
        <v>0</v>
      </c>
      <c r="AG222">
        <f ca="1">SUMIFS(INDEX($B$149:$CW$200,MATCH(AG$219,$A$149:$A$200,0),1):INDEX($B$149:$CW$200,MATCH(AG$219,$A$149:$A$200,0),100),$B205:$CW205,"="&amp;"X",$B$146:$CW$146,"="&amp;"N")</f>
        <v>0</v>
      </c>
      <c r="AH222">
        <f ca="1">SUMIFS(INDEX($B$149:$CW$200,MATCH(AH$219,$A$149:$A$200,0),1):INDEX($B$149:$CW$200,MATCH(AH$219,$A$149:$A$200,0),100),$B205:$CW205,"="&amp;"X",$B$146:$CW$146,"="&amp;"N")</f>
        <v>0</v>
      </c>
      <c r="AI222">
        <f ca="1">SUMIFS(INDEX($B$149:$CW$200,MATCH(AI$219,$A$149:$A$200,0),1):INDEX($B$149:$CW$200,MATCH(AI$219,$A$149:$A$200,0),100),$B205:$CW205,"="&amp;"X",$B$146:$CW$146,"="&amp;"N")</f>
        <v>0</v>
      </c>
      <c r="AJ222">
        <f ca="1">SUMIFS(INDEX($B$149:$CW$200,MATCH(AJ$219,$A$149:$A$200,0),1):INDEX($B$149:$CW$200,MATCH(AJ$219,$A$149:$A$200,0),100),$B205:$CW205,"="&amp;"X",$B$146:$CW$146,"="&amp;"N")</f>
        <v>0</v>
      </c>
      <c r="AK222">
        <f ca="1">SUMIFS(INDEX($B$149:$CW$200,MATCH(AK$219,$A$149:$A$200,0),1):INDEX($B$149:$CW$200,MATCH(AK$219,$A$149:$A$200,0),100),$B205:$CW205,"="&amp;"X",$B$146:$CW$146,"="&amp;"N")</f>
        <v>0</v>
      </c>
      <c r="AL222">
        <f ca="1">SUMIFS(INDEX($B$149:$CW$200,MATCH(AL$219,$A$149:$A$200,0),1):INDEX($B$149:$CW$200,MATCH(AL$219,$A$149:$A$200,0),100),$B205:$CW205,"="&amp;"X",$B$146:$CW$146,"="&amp;"N")</f>
        <v>0</v>
      </c>
      <c r="AM222">
        <f ca="1">SUMIFS(INDEX($B$149:$CW$200,MATCH(AM$219,$A$149:$A$200,0),1):INDEX($B$149:$CW$200,MATCH(AM$219,$A$149:$A$200,0),100),$B205:$CW205,"="&amp;"X",$B$146:$CW$146,"="&amp;"N")</f>
        <v>0</v>
      </c>
      <c r="AN222">
        <f ca="1">SUMIFS(INDEX($B$149:$CW$200,MATCH(AN$219,$A$149:$A$200,0),1):INDEX($B$149:$CW$200,MATCH(AN$219,$A$149:$A$200,0),100),$B205:$CW205,"="&amp;"X",$B$146:$CW$146,"="&amp;"N")</f>
        <v>0</v>
      </c>
      <c r="AO222">
        <f ca="1">SUMIFS(INDEX($B$149:$CW$200,MATCH(AO$219,$A$149:$A$200,0),1):INDEX($B$149:$CW$200,MATCH(AO$219,$A$149:$A$200,0),100),$B205:$CW205,"="&amp;"X",$B$146:$CW$146,"="&amp;"N")</f>
        <v>0</v>
      </c>
      <c r="AP222">
        <f ca="1">SUMIFS(INDEX($B$149:$CW$200,MATCH(AP$219,$A$149:$A$200,0),1):INDEX($B$149:$CW$200,MATCH(AP$219,$A$149:$A$200,0),100),$B205:$CW205,"="&amp;"X",$B$146:$CW$146,"="&amp;"N")</f>
        <v>0</v>
      </c>
      <c r="AQ222">
        <f ca="1">SUMIFS(INDEX($B$149:$CW$200,MATCH(AQ$219,$A$149:$A$200,0),1):INDEX($B$149:$CW$200,MATCH(AQ$219,$A$149:$A$200,0),100),$B205:$CW205,"="&amp;"X",$B$146:$CW$146,"="&amp;"N")</f>
        <v>0</v>
      </c>
      <c r="AR222">
        <f ca="1">SUMIFS(INDEX($B$149:$CW$200,MATCH(AR$219,$A$149:$A$200,0),1):INDEX($B$149:$CW$200,MATCH(AR$219,$A$149:$A$200,0),100),$B205:$CW205,"="&amp;"X",$B$146:$CW$146,"="&amp;"N")</f>
        <v>0</v>
      </c>
      <c r="AS222">
        <f ca="1">SUMIFS(INDEX($B$149:$CW$200,MATCH(AS$219,$A$149:$A$200,0),1):INDEX($B$149:$CW$200,MATCH(AS$219,$A$149:$A$200,0),100),$B205:$CW205,"="&amp;"X",$B$146:$CW$146,"="&amp;"N")</f>
        <v>0</v>
      </c>
      <c r="AT222">
        <f ca="1">SUMIFS(INDEX($B$149:$CW$200,MATCH(AT$219,$A$149:$A$200,0),1):INDEX($B$149:$CW$200,MATCH(AT$219,$A$149:$A$200,0),100),$B205:$CW205,"="&amp;"X",$B$146:$CW$146,"="&amp;"N")</f>
        <v>0</v>
      </c>
      <c r="AU222">
        <f ca="1">SUMIFS(INDEX($B$149:$CW$200,MATCH(AU$219,$A$149:$A$200,0),1):INDEX($B$149:$CW$200,MATCH(AU$219,$A$149:$A$200,0),100),$B205:$CW205,"="&amp;"X",$B$146:$CW$146,"="&amp;"N")</f>
        <v>0</v>
      </c>
      <c r="AV222">
        <f ca="1">SUMIFS(INDEX($B$149:$CW$200,MATCH(AV$219,$A$149:$A$200,0),1):INDEX($B$149:$CW$200,MATCH(AV$219,$A$149:$A$200,0),100),$B205:$CW205,"="&amp;"X",$B$146:$CW$146,"="&amp;"N")</f>
        <v>0</v>
      </c>
      <c r="AW222">
        <f ca="1">SUMIFS(INDEX($B$149:$CW$200,MATCH(AW$219,$A$149:$A$200,0),1):INDEX($B$149:$CW$200,MATCH(AW$219,$A$149:$A$200,0),100),$B205:$CW205,"="&amp;"X",$B$146:$CW$146,"="&amp;"N")</f>
        <v>0</v>
      </c>
      <c r="AX222">
        <f ca="1">SUMIFS(INDEX($B$149:$CW$200,MATCH(AX$219,$A$149:$A$200,0),1):INDEX($B$149:$CW$200,MATCH(AX$219,$A$149:$A$200,0),100),$B205:$CW205,"="&amp;"X",$B$146:$CW$146,"="&amp;"N")</f>
        <v>0</v>
      </c>
      <c r="AY222">
        <f ca="1">SUMIFS(INDEX($B$149:$CW$200,MATCH(AY$219,$A$149:$A$200,0),1):INDEX($B$149:$CW$200,MATCH(AY$219,$A$149:$A$200,0),100),$B205:$CW205,"="&amp;"X",$B$146:$CW$146,"="&amp;"N")</f>
        <v>0</v>
      </c>
      <c r="AZ222">
        <f ca="1">SUMIFS(INDEX($B$149:$CW$200,MATCH(AZ$219,$A$149:$A$200,0),1):INDEX($B$149:$CW$200,MATCH(AZ$219,$A$149:$A$200,0),100),$B205:$CW205,"="&amp;"X",$B$146:$CW$146,"="&amp;"N")</f>
        <v>0</v>
      </c>
      <c r="BA222">
        <f ca="1">SUMIFS(INDEX($B$149:$CW$200,MATCH(BA$219,$A$149:$A$200,0),1):INDEX($B$149:$CW$200,MATCH(BA$219,$A$149:$A$200,0),100),$B205:$CW205,"="&amp;"X",$B$146:$CW$146,"="&amp;"N")</f>
        <v>0</v>
      </c>
    </row>
    <row r="223" spans="1:101" x14ac:dyDescent="0.25">
      <c r="A223" s="2" t="str">
        <f>Setup!A23</f>
        <v>Caseload 4</v>
      </c>
      <c r="B223">
        <f ca="1">SUMIFS(INDEX($B$149:$CW$200,MATCH(B$219,$A$149:$A$200,0),1):INDEX($B$149:$CW$200,MATCH(B$219,$A$149:$A$200,0),100),$B206:$CW206,"="&amp;"X",$B$146:$CW$146,"="&amp;"N")</f>
        <v>0</v>
      </c>
      <c r="C223">
        <f ca="1">SUMIFS(INDEX($B$149:$CW$200,MATCH(C$219,$A$149:$A$200,0),1):INDEX($B$149:$CW$200,MATCH(C$219,$A$149:$A$200,0),100),$B206:$CW206,"="&amp;"X",$B$146:$CW$146,"="&amp;"N")</f>
        <v>0</v>
      </c>
      <c r="D223">
        <f ca="1">SUMIFS(INDEX($B$149:$CW$200,MATCH(D$219,$A$149:$A$200,0),1):INDEX($B$149:$CW$200,MATCH(D$219,$A$149:$A$200,0),100),$B206:$CW206,"="&amp;"X",$B$146:$CW$146,"="&amp;"N")</f>
        <v>0</v>
      </c>
      <c r="E223">
        <f ca="1">SUMIFS(INDEX($B$149:$CW$200,MATCH(E$219,$A$149:$A$200,0),1):INDEX($B$149:$CW$200,MATCH(E$219,$A$149:$A$200,0),100),$B206:$CW206,"="&amp;"X",$B$146:$CW$146,"="&amp;"N")</f>
        <v>0</v>
      </c>
      <c r="F223">
        <f ca="1">SUMIFS(INDEX($B$149:$CW$200,MATCH(F$219,$A$149:$A$200,0),1):INDEX($B$149:$CW$200,MATCH(F$219,$A$149:$A$200,0),100),$B206:$CW206,"="&amp;"X",$B$146:$CW$146,"="&amp;"N")</f>
        <v>0</v>
      </c>
      <c r="G223">
        <f ca="1">SUMIFS(INDEX($B$149:$CW$200,MATCH(G$219,$A$149:$A$200,0),1):INDEX($B$149:$CW$200,MATCH(G$219,$A$149:$A$200,0),100),$B206:$CW206,"="&amp;"X",$B$146:$CW$146,"="&amp;"N")</f>
        <v>0</v>
      </c>
      <c r="H223">
        <f ca="1">SUMIFS(INDEX($B$149:$CW$200,MATCH(H$219,$A$149:$A$200,0),1):INDEX($B$149:$CW$200,MATCH(H$219,$A$149:$A$200,0),100),$B206:$CW206,"="&amp;"X",$B$146:$CW$146,"="&amp;"N")</f>
        <v>0</v>
      </c>
      <c r="I223">
        <f ca="1">SUMIFS(INDEX($B$149:$CW$200,MATCH(I$219,$A$149:$A$200,0),1):INDEX($B$149:$CW$200,MATCH(I$219,$A$149:$A$200,0),100),$B206:$CW206,"="&amp;"X",$B$146:$CW$146,"="&amp;"N")</f>
        <v>0</v>
      </c>
      <c r="J223">
        <f ca="1">SUMIFS(INDEX($B$149:$CW$200,MATCH(J$219,$A$149:$A$200,0),1):INDEX($B$149:$CW$200,MATCH(J$219,$A$149:$A$200,0),100),$B206:$CW206,"="&amp;"X",$B$146:$CW$146,"="&amp;"N")</f>
        <v>0</v>
      </c>
      <c r="K223">
        <f ca="1">SUMIFS(INDEX($B$149:$CW$200,MATCH(K$219,$A$149:$A$200,0),1):INDEX($B$149:$CW$200,MATCH(K$219,$A$149:$A$200,0),100),$B206:$CW206,"="&amp;"X",$B$146:$CW$146,"="&amp;"N")</f>
        <v>0</v>
      </c>
      <c r="L223">
        <f ca="1">SUMIFS(INDEX($B$149:$CW$200,MATCH(L$219,$A$149:$A$200,0),1):INDEX($B$149:$CW$200,MATCH(L$219,$A$149:$A$200,0),100),$B206:$CW206,"="&amp;"X",$B$146:$CW$146,"="&amp;"N")</f>
        <v>0</v>
      </c>
      <c r="M223">
        <f ca="1">SUMIFS(INDEX($B$149:$CW$200,MATCH(M$219,$A$149:$A$200,0),1):INDEX($B$149:$CW$200,MATCH(M$219,$A$149:$A$200,0),100),$B206:$CW206,"="&amp;"X",$B$146:$CW$146,"="&amp;"N")</f>
        <v>0</v>
      </c>
      <c r="N223">
        <f ca="1">SUMIFS(INDEX($B$149:$CW$200,MATCH(N$219,$A$149:$A$200,0),1):INDEX($B$149:$CW$200,MATCH(N$219,$A$149:$A$200,0),100),$B206:$CW206,"="&amp;"X",$B$146:$CW$146,"="&amp;"N")</f>
        <v>0</v>
      </c>
      <c r="O223">
        <f ca="1">SUMIFS(INDEX($B$149:$CW$200,MATCH(O$219,$A$149:$A$200,0),1):INDEX($B$149:$CW$200,MATCH(O$219,$A$149:$A$200,0),100),$B206:$CW206,"="&amp;"X",$B$146:$CW$146,"="&amp;"N")</f>
        <v>0</v>
      </c>
      <c r="P223">
        <f ca="1">SUMIFS(INDEX($B$149:$CW$200,MATCH(P$219,$A$149:$A$200,0),1):INDEX($B$149:$CW$200,MATCH(P$219,$A$149:$A$200,0),100),$B206:$CW206,"="&amp;"X",$B$146:$CW$146,"="&amp;"N")</f>
        <v>0</v>
      </c>
      <c r="Q223">
        <f ca="1">SUMIFS(INDEX($B$149:$CW$200,MATCH(Q$219,$A$149:$A$200,0),1):INDEX($B$149:$CW$200,MATCH(Q$219,$A$149:$A$200,0),100),$B206:$CW206,"="&amp;"X",$B$146:$CW$146,"="&amp;"N")</f>
        <v>0</v>
      </c>
      <c r="R223">
        <f ca="1">SUMIFS(INDEX($B$149:$CW$200,MATCH(R$219,$A$149:$A$200,0),1):INDEX($B$149:$CW$200,MATCH(R$219,$A$149:$A$200,0),100),$B206:$CW206,"="&amp;"X",$B$146:$CW$146,"="&amp;"N")</f>
        <v>0</v>
      </c>
      <c r="S223">
        <f ca="1">SUMIFS(INDEX($B$149:$CW$200,MATCH(S$219,$A$149:$A$200,0),1):INDEX($B$149:$CW$200,MATCH(S$219,$A$149:$A$200,0),100),$B206:$CW206,"="&amp;"X",$B$146:$CW$146,"="&amp;"N")</f>
        <v>0</v>
      </c>
      <c r="T223">
        <f ca="1">SUMIFS(INDEX($B$149:$CW$200,MATCH(T$219,$A$149:$A$200,0),1):INDEX($B$149:$CW$200,MATCH(T$219,$A$149:$A$200,0),100),$B206:$CW206,"="&amp;"X",$B$146:$CW$146,"="&amp;"N")</f>
        <v>0</v>
      </c>
      <c r="U223">
        <f ca="1">SUMIFS(INDEX($B$149:$CW$200,MATCH(U$219,$A$149:$A$200,0),1):INDEX($B$149:$CW$200,MATCH(U$219,$A$149:$A$200,0),100),$B206:$CW206,"="&amp;"X",$B$146:$CW$146,"="&amp;"N")</f>
        <v>0</v>
      </c>
      <c r="V223">
        <f ca="1">SUMIFS(INDEX($B$149:$CW$200,MATCH(V$219,$A$149:$A$200,0),1):INDEX($B$149:$CW$200,MATCH(V$219,$A$149:$A$200,0),100),$B206:$CW206,"="&amp;"X",$B$146:$CW$146,"="&amp;"N")</f>
        <v>0</v>
      </c>
      <c r="W223">
        <f ca="1">SUMIFS(INDEX($B$149:$CW$200,MATCH(W$219,$A$149:$A$200,0),1):INDEX($B$149:$CW$200,MATCH(W$219,$A$149:$A$200,0),100),$B206:$CW206,"="&amp;"X",$B$146:$CW$146,"="&amp;"N")</f>
        <v>0</v>
      </c>
      <c r="X223">
        <f ca="1">SUMIFS(INDEX($B$149:$CW$200,MATCH(X$219,$A$149:$A$200,0),1):INDEX($B$149:$CW$200,MATCH(X$219,$A$149:$A$200,0),100),$B206:$CW206,"="&amp;"X",$B$146:$CW$146,"="&amp;"N")</f>
        <v>0</v>
      </c>
      <c r="Y223">
        <f ca="1">SUMIFS(INDEX($B$149:$CW$200,MATCH(Y$219,$A$149:$A$200,0),1):INDEX($B$149:$CW$200,MATCH(Y$219,$A$149:$A$200,0),100),$B206:$CW206,"="&amp;"X",$B$146:$CW$146,"="&amp;"N")</f>
        <v>0</v>
      </c>
      <c r="Z223">
        <f ca="1">SUMIFS(INDEX($B$149:$CW$200,MATCH(Z$219,$A$149:$A$200,0),1):INDEX($B$149:$CW$200,MATCH(Z$219,$A$149:$A$200,0),100),$B206:$CW206,"="&amp;"X",$B$146:$CW$146,"="&amp;"N")</f>
        <v>0</v>
      </c>
      <c r="AA223">
        <f ca="1">SUMIFS(INDEX($B$149:$CW$200,MATCH(AA$219,$A$149:$A$200,0),1):INDEX($B$149:$CW$200,MATCH(AA$219,$A$149:$A$200,0),100),$B206:$CW206,"="&amp;"X",$B$146:$CW$146,"="&amp;"N")</f>
        <v>0</v>
      </c>
      <c r="AB223">
        <f ca="1">SUMIFS(INDEX($B$149:$CW$200,MATCH(AB$219,$A$149:$A$200,0),1):INDEX($B$149:$CW$200,MATCH(AB$219,$A$149:$A$200,0),100),$B206:$CW206,"="&amp;"X",$B$146:$CW$146,"="&amp;"N")</f>
        <v>0</v>
      </c>
      <c r="AC223">
        <f ca="1">SUMIFS(INDEX($B$149:$CW$200,MATCH(AC$219,$A$149:$A$200,0),1):INDEX($B$149:$CW$200,MATCH(AC$219,$A$149:$A$200,0),100),$B206:$CW206,"="&amp;"X",$B$146:$CW$146,"="&amp;"N")</f>
        <v>0</v>
      </c>
      <c r="AD223">
        <f ca="1">SUMIFS(INDEX($B$149:$CW$200,MATCH(AD$219,$A$149:$A$200,0),1):INDEX($B$149:$CW$200,MATCH(AD$219,$A$149:$A$200,0),100),$B206:$CW206,"="&amp;"X",$B$146:$CW$146,"="&amp;"N")</f>
        <v>0</v>
      </c>
      <c r="AE223">
        <f ca="1">SUMIFS(INDEX($B$149:$CW$200,MATCH(AE$219,$A$149:$A$200,0),1):INDEX($B$149:$CW$200,MATCH(AE$219,$A$149:$A$200,0),100),$B206:$CW206,"="&amp;"X",$B$146:$CW$146,"="&amp;"N")</f>
        <v>0</v>
      </c>
      <c r="AF223">
        <f ca="1">SUMIFS(INDEX($B$149:$CW$200,MATCH(AF$219,$A$149:$A$200,0),1):INDEX($B$149:$CW$200,MATCH(AF$219,$A$149:$A$200,0),100),$B206:$CW206,"="&amp;"X",$B$146:$CW$146,"="&amp;"N")</f>
        <v>0</v>
      </c>
      <c r="AG223">
        <f ca="1">SUMIFS(INDEX($B$149:$CW$200,MATCH(AG$219,$A$149:$A$200,0),1):INDEX($B$149:$CW$200,MATCH(AG$219,$A$149:$A$200,0),100),$B206:$CW206,"="&amp;"X",$B$146:$CW$146,"="&amp;"N")</f>
        <v>0</v>
      </c>
      <c r="AH223">
        <f ca="1">SUMIFS(INDEX($B$149:$CW$200,MATCH(AH$219,$A$149:$A$200,0),1):INDEX($B$149:$CW$200,MATCH(AH$219,$A$149:$A$200,0),100),$B206:$CW206,"="&amp;"X",$B$146:$CW$146,"="&amp;"N")</f>
        <v>0</v>
      </c>
      <c r="AI223">
        <f ca="1">SUMIFS(INDEX($B$149:$CW$200,MATCH(AI$219,$A$149:$A$200,0),1):INDEX($B$149:$CW$200,MATCH(AI$219,$A$149:$A$200,0),100),$B206:$CW206,"="&amp;"X",$B$146:$CW$146,"="&amp;"N")</f>
        <v>0</v>
      </c>
      <c r="AJ223">
        <f ca="1">SUMIFS(INDEX($B$149:$CW$200,MATCH(AJ$219,$A$149:$A$200,0),1):INDEX($B$149:$CW$200,MATCH(AJ$219,$A$149:$A$200,0),100),$B206:$CW206,"="&amp;"X",$B$146:$CW$146,"="&amp;"N")</f>
        <v>0</v>
      </c>
      <c r="AK223">
        <f ca="1">SUMIFS(INDEX($B$149:$CW$200,MATCH(AK$219,$A$149:$A$200,0),1):INDEX($B$149:$CW$200,MATCH(AK$219,$A$149:$A$200,0),100),$B206:$CW206,"="&amp;"X",$B$146:$CW$146,"="&amp;"N")</f>
        <v>0</v>
      </c>
      <c r="AL223">
        <f ca="1">SUMIFS(INDEX($B$149:$CW$200,MATCH(AL$219,$A$149:$A$200,0),1):INDEX($B$149:$CW$200,MATCH(AL$219,$A$149:$A$200,0),100),$B206:$CW206,"="&amp;"X",$B$146:$CW$146,"="&amp;"N")</f>
        <v>0</v>
      </c>
      <c r="AM223">
        <f ca="1">SUMIFS(INDEX($B$149:$CW$200,MATCH(AM$219,$A$149:$A$200,0),1):INDEX($B$149:$CW$200,MATCH(AM$219,$A$149:$A$200,0),100),$B206:$CW206,"="&amp;"X",$B$146:$CW$146,"="&amp;"N")</f>
        <v>0</v>
      </c>
      <c r="AN223">
        <f ca="1">SUMIFS(INDEX($B$149:$CW$200,MATCH(AN$219,$A$149:$A$200,0),1):INDEX($B$149:$CW$200,MATCH(AN$219,$A$149:$A$200,0),100),$B206:$CW206,"="&amp;"X",$B$146:$CW$146,"="&amp;"N")</f>
        <v>0</v>
      </c>
      <c r="AO223">
        <f ca="1">SUMIFS(INDEX($B$149:$CW$200,MATCH(AO$219,$A$149:$A$200,0),1):INDEX($B$149:$CW$200,MATCH(AO$219,$A$149:$A$200,0),100),$B206:$CW206,"="&amp;"X",$B$146:$CW$146,"="&amp;"N")</f>
        <v>0</v>
      </c>
      <c r="AP223">
        <f ca="1">SUMIFS(INDEX($B$149:$CW$200,MATCH(AP$219,$A$149:$A$200,0),1):INDEX($B$149:$CW$200,MATCH(AP$219,$A$149:$A$200,0),100),$B206:$CW206,"="&amp;"X",$B$146:$CW$146,"="&amp;"N")</f>
        <v>0</v>
      </c>
      <c r="AQ223">
        <f ca="1">SUMIFS(INDEX($B$149:$CW$200,MATCH(AQ$219,$A$149:$A$200,0),1):INDEX($B$149:$CW$200,MATCH(AQ$219,$A$149:$A$200,0),100),$B206:$CW206,"="&amp;"X",$B$146:$CW$146,"="&amp;"N")</f>
        <v>0</v>
      </c>
      <c r="AR223">
        <f ca="1">SUMIFS(INDEX($B$149:$CW$200,MATCH(AR$219,$A$149:$A$200,0),1):INDEX($B$149:$CW$200,MATCH(AR$219,$A$149:$A$200,0),100),$B206:$CW206,"="&amp;"X",$B$146:$CW$146,"="&amp;"N")</f>
        <v>0</v>
      </c>
      <c r="AS223">
        <f ca="1">SUMIFS(INDEX($B$149:$CW$200,MATCH(AS$219,$A$149:$A$200,0),1):INDEX($B$149:$CW$200,MATCH(AS$219,$A$149:$A$200,0),100),$B206:$CW206,"="&amp;"X",$B$146:$CW$146,"="&amp;"N")</f>
        <v>0</v>
      </c>
      <c r="AT223">
        <f ca="1">SUMIFS(INDEX($B$149:$CW$200,MATCH(AT$219,$A$149:$A$200,0),1):INDEX($B$149:$CW$200,MATCH(AT$219,$A$149:$A$200,0),100),$B206:$CW206,"="&amp;"X",$B$146:$CW$146,"="&amp;"N")</f>
        <v>0</v>
      </c>
      <c r="AU223">
        <f ca="1">SUMIFS(INDEX($B$149:$CW$200,MATCH(AU$219,$A$149:$A$200,0),1):INDEX($B$149:$CW$200,MATCH(AU$219,$A$149:$A$200,0),100),$B206:$CW206,"="&amp;"X",$B$146:$CW$146,"="&amp;"N")</f>
        <v>0</v>
      </c>
      <c r="AV223">
        <f ca="1">SUMIFS(INDEX($B$149:$CW$200,MATCH(AV$219,$A$149:$A$200,0),1):INDEX($B$149:$CW$200,MATCH(AV$219,$A$149:$A$200,0),100),$B206:$CW206,"="&amp;"X",$B$146:$CW$146,"="&amp;"N")</f>
        <v>0</v>
      </c>
      <c r="AW223">
        <f ca="1">SUMIFS(INDEX($B$149:$CW$200,MATCH(AW$219,$A$149:$A$200,0),1):INDEX($B$149:$CW$200,MATCH(AW$219,$A$149:$A$200,0),100),$B206:$CW206,"="&amp;"X",$B$146:$CW$146,"="&amp;"N")</f>
        <v>0</v>
      </c>
      <c r="AX223">
        <f ca="1">SUMIFS(INDEX($B$149:$CW$200,MATCH(AX$219,$A$149:$A$200,0),1):INDEX($B$149:$CW$200,MATCH(AX$219,$A$149:$A$200,0),100),$B206:$CW206,"="&amp;"X",$B$146:$CW$146,"="&amp;"N")</f>
        <v>0</v>
      </c>
      <c r="AY223">
        <f ca="1">SUMIFS(INDEX($B$149:$CW$200,MATCH(AY$219,$A$149:$A$200,0),1):INDEX($B$149:$CW$200,MATCH(AY$219,$A$149:$A$200,0),100),$B206:$CW206,"="&amp;"X",$B$146:$CW$146,"="&amp;"N")</f>
        <v>0</v>
      </c>
      <c r="AZ223">
        <f ca="1">SUMIFS(INDEX($B$149:$CW$200,MATCH(AZ$219,$A$149:$A$200,0),1):INDEX($B$149:$CW$200,MATCH(AZ$219,$A$149:$A$200,0),100),$B206:$CW206,"="&amp;"X",$B$146:$CW$146,"="&amp;"N")</f>
        <v>0</v>
      </c>
      <c r="BA223">
        <f ca="1">SUMIFS(INDEX($B$149:$CW$200,MATCH(BA$219,$A$149:$A$200,0),1):INDEX($B$149:$CW$200,MATCH(BA$219,$A$149:$A$200,0),100),$B206:$CW206,"="&amp;"X",$B$146:$CW$146,"="&amp;"N")</f>
        <v>0</v>
      </c>
    </row>
    <row r="224" spans="1:101" x14ac:dyDescent="0.25">
      <c r="A224" s="2" t="str">
        <f>Setup!A24</f>
        <v>Caseload 5</v>
      </c>
      <c r="B224">
        <f ca="1">SUMIFS(INDEX($B$149:$CW$200,MATCH(B$219,$A$149:$A$200,0),1):INDEX($B$149:$CW$200,MATCH(B$219,$A$149:$A$200,0),100),$B207:$CW207,"="&amp;"X",$B$146:$CW$146,"="&amp;"N")</f>
        <v>0</v>
      </c>
      <c r="C224">
        <f ca="1">SUMIFS(INDEX($B$149:$CW$200,MATCH(C$219,$A$149:$A$200,0),1):INDEX($B$149:$CW$200,MATCH(C$219,$A$149:$A$200,0),100),$B207:$CW207,"="&amp;"X",$B$146:$CW$146,"="&amp;"N")</f>
        <v>0</v>
      </c>
      <c r="D224">
        <f ca="1">SUMIFS(INDEX($B$149:$CW$200,MATCH(D$219,$A$149:$A$200,0),1):INDEX($B$149:$CW$200,MATCH(D$219,$A$149:$A$200,0),100),$B207:$CW207,"="&amp;"X",$B$146:$CW$146,"="&amp;"N")</f>
        <v>0</v>
      </c>
      <c r="E224">
        <f ca="1">SUMIFS(INDEX($B$149:$CW$200,MATCH(E$219,$A$149:$A$200,0),1):INDEX($B$149:$CW$200,MATCH(E$219,$A$149:$A$200,0),100),$B207:$CW207,"="&amp;"X",$B$146:$CW$146,"="&amp;"N")</f>
        <v>0</v>
      </c>
      <c r="F224">
        <f ca="1">SUMIFS(INDEX($B$149:$CW$200,MATCH(F$219,$A$149:$A$200,0),1):INDEX($B$149:$CW$200,MATCH(F$219,$A$149:$A$200,0),100),$B207:$CW207,"="&amp;"X",$B$146:$CW$146,"="&amp;"N")</f>
        <v>0</v>
      </c>
      <c r="G224">
        <f ca="1">SUMIFS(INDEX($B$149:$CW$200,MATCH(G$219,$A$149:$A$200,0),1):INDEX($B$149:$CW$200,MATCH(G$219,$A$149:$A$200,0),100),$B207:$CW207,"="&amp;"X",$B$146:$CW$146,"="&amp;"N")</f>
        <v>0</v>
      </c>
      <c r="H224">
        <f ca="1">SUMIFS(INDEX($B$149:$CW$200,MATCH(H$219,$A$149:$A$200,0),1):INDEX($B$149:$CW$200,MATCH(H$219,$A$149:$A$200,0),100),$B207:$CW207,"="&amp;"X",$B$146:$CW$146,"="&amp;"N")</f>
        <v>0</v>
      </c>
      <c r="I224">
        <f ca="1">SUMIFS(INDEX($B$149:$CW$200,MATCH(I$219,$A$149:$A$200,0),1):INDEX($B$149:$CW$200,MATCH(I$219,$A$149:$A$200,0),100),$B207:$CW207,"="&amp;"X",$B$146:$CW$146,"="&amp;"N")</f>
        <v>0</v>
      </c>
      <c r="J224">
        <f ca="1">SUMIFS(INDEX($B$149:$CW$200,MATCH(J$219,$A$149:$A$200,0),1):INDEX($B$149:$CW$200,MATCH(J$219,$A$149:$A$200,0),100),$B207:$CW207,"="&amp;"X",$B$146:$CW$146,"="&amp;"N")</f>
        <v>0</v>
      </c>
      <c r="K224">
        <f ca="1">SUMIFS(INDEX($B$149:$CW$200,MATCH(K$219,$A$149:$A$200,0),1):INDEX($B$149:$CW$200,MATCH(K$219,$A$149:$A$200,0),100),$B207:$CW207,"="&amp;"X",$B$146:$CW$146,"="&amp;"N")</f>
        <v>0</v>
      </c>
      <c r="L224">
        <f ca="1">SUMIFS(INDEX($B$149:$CW$200,MATCH(L$219,$A$149:$A$200,0),1):INDEX($B$149:$CW$200,MATCH(L$219,$A$149:$A$200,0),100),$B207:$CW207,"="&amp;"X",$B$146:$CW$146,"="&amp;"N")</f>
        <v>0</v>
      </c>
      <c r="M224">
        <f ca="1">SUMIFS(INDEX($B$149:$CW$200,MATCH(M$219,$A$149:$A$200,0),1):INDEX($B$149:$CW$200,MATCH(M$219,$A$149:$A$200,0),100),$B207:$CW207,"="&amp;"X",$B$146:$CW$146,"="&amp;"N")</f>
        <v>0</v>
      </c>
      <c r="N224">
        <f ca="1">SUMIFS(INDEX($B$149:$CW$200,MATCH(N$219,$A$149:$A$200,0),1):INDEX($B$149:$CW$200,MATCH(N$219,$A$149:$A$200,0),100),$B207:$CW207,"="&amp;"X",$B$146:$CW$146,"="&amp;"N")</f>
        <v>0</v>
      </c>
      <c r="O224">
        <f ca="1">SUMIFS(INDEX($B$149:$CW$200,MATCH(O$219,$A$149:$A$200,0),1):INDEX($B$149:$CW$200,MATCH(O$219,$A$149:$A$200,0),100),$B207:$CW207,"="&amp;"X",$B$146:$CW$146,"="&amp;"N")</f>
        <v>0</v>
      </c>
      <c r="P224">
        <f ca="1">SUMIFS(INDEX($B$149:$CW$200,MATCH(P$219,$A$149:$A$200,0),1):INDEX($B$149:$CW$200,MATCH(P$219,$A$149:$A$200,0),100),$B207:$CW207,"="&amp;"X",$B$146:$CW$146,"="&amp;"N")</f>
        <v>0</v>
      </c>
      <c r="Q224">
        <f ca="1">SUMIFS(INDEX($B$149:$CW$200,MATCH(Q$219,$A$149:$A$200,0),1):INDEX($B$149:$CW$200,MATCH(Q$219,$A$149:$A$200,0),100),$B207:$CW207,"="&amp;"X",$B$146:$CW$146,"="&amp;"N")</f>
        <v>0</v>
      </c>
      <c r="R224">
        <f ca="1">SUMIFS(INDEX($B$149:$CW$200,MATCH(R$219,$A$149:$A$200,0),1):INDEX($B$149:$CW$200,MATCH(R$219,$A$149:$A$200,0),100),$B207:$CW207,"="&amp;"X",$B$146:$CW$146,"="&amp;"N")</f>
        <v>0</v>
      </c>
      <c r="S224">
        <f ca="1">SUMIFS(INDEX($B$149:$CW$200,MATCH(S$219,$A$149:$A$200,0),1):INDEX($B$149:$CW$200,MATCH(S$219,$A$149:$A$200,0),100),$B207:$CW207,"="&amp;"X",$B$146:$CW$146,"="&amp;"N")</f>
        <v>0</v>
      </c>
      <c r="T224">
        <f ca="1">SUMIFS(INDEX($B$149:$CW$200,MATCH(T$219,$A$149:$A$200,0),1):INDEX($B$149:$CW$200,MATCH(T$219,$A$149:$A$200,0),100),$B207:$CW207,"="&amp;"X",$B$146:$CW$146,"="&amp;"N")</f>
        <v>0</v>
      </c>
      <c r="U224">
        <f ca="1">SUMIFS(INDEX($B$149:$CW$200,MATCH(U$219,$A$149:$A$200,0),1):INDEX($B$149:$CW$200,MATCH(U$219,$A$149:$A$200,0),100),$B207:$CW207,"="&amp;"X",$B$146:$CW$146,"="&amp;"N")</f>
        <v>0</v>
      </c>
      <c r="V224">
        <f ca="1">SUMIFS(INDEX($B$149:$CW$200,MATCH(V$219,$A$149:$A$200,0),1):INDEX($B$149:$CW$200,MATCH(V$219,$A$149:$A$200,0),100),$B207:$CW207,"="&amp;"X",$B$146:$CW$146,"="&amp;"N")</f>
        <v>0</v>
      </c>
      <c r="W224">
        <f ca="1">SUMIFS(INDEX($B$149:$CW$200,MATCH(W$219,$A$149:$A$200,0),1):INDEX($B$149:$CW$200,MATCH(W$219,$A$149:$A$200,0),100),$B207:$CW207,"="&amp;"X",$B$146:$CW$146,"="&amp;"N")</f>
        <v>0</v>
      </c>
      <c r="X224">
        <f ca="1">SUMIFS(INDEX($B$149:$CW$200,MATCH(X$219,$A$149:$A$200,0),1):INDEX($B$149:$CW$200,MATCH(X$219,$A$149:$A$200,0),100),$B207:$CW207,"="&amp;"X",$B$146:$CW$146,"="&amp;"N")</f>
        <v>0</v>
      </c>
      <c r="Y224">
        <f ca="1">SUMIFS(INDEX($B$149:$CW$200,MATCH(Y$219,$A$149:$A$200,0),1):INDEX($B$149:$CW$200,MATCH(Y$219,$A$149:$A$200,0),100),$B207:$CW207,"="&amp;"X",$B$146:$CW$146,"="&amp;"N")</f>
        <v>0</v>
      </c>
      <c r="Z224">
        <f ca="1">SUMIFS(INDEX($B$149:$CW$200,MATCH(Z$219,$A$149:$A$200,0),1):INDEX($B$149:$CW$200,MATCH(Z$219,$A$149:$A$200,0),100),$B207:$CW207,"="&amp;"X",$B$146:$CW$146,"="&amp;"N")</f>
        <v>0</v>
      </c>
      <c r="AA224">
        <f ca="1">SUMIFS(INDEX($B$149:$CW$200,MATCH(AA$219,$A$149:$A$200,0),1):INDEX($B$149:$CW$200,MATCH(AA$219,$A$149:$A$200,0),100),$B207:$CW207,"="&amp;"X",$B$146:$CW$146,"="&amp;"N")</f>
        <v>0</v>
      </c>
      <c r="AB224">
        <f ca="1">SUMIFS(INDEX($B$149:$CW$200,MATCH(AB$219,$A$149:$A$200,0),1):INDEX($B$149:$CW$200,MATCH(AB$219,$A$149:$A$200,0),100),$B207:$CW207,"="&amp;"X",$B$146:$CW$146,"="&amp;"N")</f>
        <v>0</v>
      </c>
      <c r="AC224">
        <f ca="1">SUMIFS(INDEX($B$149:$CW$200,MATCH(AC$219,$A$149:$A$200,0),1):INDEX($B$149:$CW$200,MATCH(AC$219,$A$149:$A$200,0),100),$B207:$CW207,"="&amp;"X",$B$146:$CW$146,"="&amp;"N")</f>
        <v>0</v>
      </c>
      <c r="AD224">
        <f ca="1">SUMIFS(INDEX($B$149:$CW$200,MATCH(AD$219,$A$149:$A$200,0),1):INDEX($B$149:$CW$200,MATCH(AD$219,$A$149:$A$200,0),100),$B207:$CW207,"="&amp;"X",$B$146:$CW$146,"="&amp;"N")</f>
        <v>0</v>
      </c>
      <c r="AE224">
        <f ca="1">SUMIFS(INDEX($B$149:$CW$200,MATCH(AE$219,$A$149:$A$200,0),1):INDEX($B$149:$CW$200,MATCH(AE$219,$A$149:$A$200,0),100),$B207:$CW207,"="&amp;"X",$B$146:$CW$146,"="&amp;"N")</f>
        <v>0</v>
      </c>
      <c r="AF224">
        <f ca="1">SUMIFS(INDEX($B$149:$CW$200,MATCH(AF$219,$A$149:$A$200,0),1):INDEX($B$149:$CW$200,MATCH(AF$219,$A$149:$A$200,0),100),$B207:$CW207,"="&amp;"X",$B$146:$CW$146,"="&amp;"N")</f>
        <v>0</v>
      </c>
      <c r="AG224">
        <f ca="1">SUMIFS(INDEX($B$149:$CW$200,MATCH(AG$219,$A$149:$A$200,0),1):INDEX($B$149:$CW$200,MATCH(AG$219,$A$149:$A$200,0),100),$B207:$CW207,"="&amp;"X",$B$146:$CW$146,"="&amp;"N")</f>
        <v>0</v>
      </c>
      <c r="AH224">
        <f ca="1">SUMIFS(INDEX($B$149:$CW$200,MATCH(AH$219,$A$149:$A$200,0),1):INDEX($B$149:$CW$200,MATCH(AH$219,$A$149:$A$200,0),100),$B207:$CW207,"="&amp;"X",$B$146:$CW$146,"="&amp;"N")</f>
        <v>0</v>
      </c>
      <c r="AI224">
        <f ca="1">SUMIFS(INDEX($B$149:$CW$200,MATCH(AI$219,$A$149:$A$200,0),1):INDEX($B$149:$CW$200,MATCH(AI$219,$A$149:$A$200,0),100),$B207:$CW207,"="&amp;"X",$B$146:$CW$146,"="&amp;"N")</f>
        <v>0</v>
      </c>
      <c r="AJ224">
        <f ca="1">SUMIFS(INDEX($B$149:$CW$200,MATCH(AJ$219,$A$149:$A$200,0),1):INDEX($B$149:$CW$200,MATCH(AJ$219,$A$149:$A$200,0),100),$B207:$CW207,"="&amp;"X",$B$146:$CW$146,"="&amp;"N")</f>
        <v>0</v>
      </c>
      <c r="AK224">
        <f ca="1">SUMIFS(INDEX($B$149:$CW$200,MATCH(AK$219,$A$149:$A$200,0),1):INDEX($B$149:$CW$200,MATCH(AK$219,$A$149:$A$200,0),100),$B207:$CW207,"="&amp;"X",$B$146:$CW$146,"="&amp;"N")</f>
        <v>0</v>
      </c>
      <c r="AL224">
        <f ca="1">SUMIFS(INDEX($B$149:$CW$200,MATCH(AL$219,$A$149:$A$200,0),1):INDEX($B$149:$CW$200,MATCH(AL$219,$A$149:$A$200,0),100),$B207:$CW207,"="&amp;"X",$B$146:$CW$146,"="&amp;"N")</f>
        <v>0</v>
      </c>
      <c r="AM224">
        <f ca="1">SUMIFS(INDEX($B$149:$CW$200,MATCH(AM$219,$A$149:$A$200,0),1):INDEX($B$149:$CW$200,MATCH(AM$219,$A$149:$A$200,0),100),$B207:$CW207,"="&amp;"X",$B$146:$CW$146,"="&amp;"N")</f>
        <v>0</v>
      </c>
      <c r="AN224">
        <f ca="1">SUMIFS(INDEX($B$149:$CW$200,MATCH(AN$219,$A$149:$A$200,0),1):INDEX($B$149:$CW$200,MATCH(AN$219,$A$149:$A$200,0),100),$B207:$CW207,"="&amp;"X",$B$146:$CW$146,"="&amp;"N")</f>
        <v>0</v>
      </c>
      <c r="AO224">
        <f ca="1">SUMIFS(INDEX($B$149:$CW$200,MATCH(AO$219,$A$149:$A$200,0),1):INDEX($B$149:$CW$200,MATCH(AO$219,$A$149:$A$200,0),100),$B207:$CW207,"="&amp;"X",$B$146:$CW$146,"="&amp;"N")</f>
        <v>0</v>
      </c>
      <c r="AP224">
        <f ca="1">SUMIFS(INDEX($B$149:$CW$200,MATCH(AP$219,$A$149:$A$200,0),1):INDEX($B$149:$CW$200,MATCH(AP$219,$A$149:$A$200,0),100),$B207:$CW207,"="&amp;"X",$B$146:$CW$146,"="&amp;"N")</f>
        <v>0</v>
      </c>
      <c r="AQ224">
        <f ca="1">SUMIFS(INDEX($B$149:$CW$200,MATCH(AQ$219,$A$149:$A$200,0),1):INDEX($B$149:$CW$200,MATCH(AQ$219,$A$149:$A$200,0),100),$B207:$CW207,"="&amp;"X",$B$146:$CW$146,"="&amp;"N")</f>
        <v>0</v>
      </c>
      <c r="AR224">
        <f ca="1">SUMIFS(INDEX($B$149:$CW$200,MATCH(AR$219,$A$149:$A$200,0),1):INDEX($B$149:$CW$200,MATCH(AR$219,$A$149:$A$200,0),100),$B207:$CW207,"="&amp;"X",$B$146:$CW$146,"="&amp;"N")</f>
        <v>0</v>
      </c>
      <c r="AS224">
        <f ca="1">SUMIFS(INDEX($B$149:$CW$200,MATCH(AS$219,$A$149:$A$200,0),1):INDEX($B$149:$CW$200,MATCH(AS$219,$A$149:$A$200,0),100),$B207:$CW207,"="&amp;"X",$B$146:$CW$146,"="&amp;"N")</f>
        <v>0</v>
      </c>
      <c r="AT224">
        <f ca="1">SUMIFS(INDEX($B$149:$CW$200,MATCH(AT$219,$A$149:$A$200,0),1):INDEX($B$149:$CW$200,MATCH(AT$219,$A$149:$A$200,0),100),$B207:$CW207,"="&amp;"X",$B$146:$CW$146,"="&amp;"N")</f>
        <v>0</v>
      </c>
      <c r="AU224">
        <f ca="1">SUMIFS(INDEX($B$149:$CW$200,MATCH(AU$219,$A$149:$A$200,0),1):INDEX($B$149:$CW$200,MATCH(AU$219,$A$149:$A$200,0),100),$B207:$CW207,"="&amp;"X",$B$146:$CW$146,"="&amp;"N")</f>
        <v>0</v>
      </c>
      <c r="AV224">
        <f ca="1">SUMIFS(INDEX($B$149:$CW$200,MATCH(AV$219,$A$149:$A$200,0),1):INDEX($B$149:$CW$200,MATCH(AV$219,$A$149:$A$200,0),100),$B207:$CW207,"="&amp;"X",$B$146:$CW$146,"="&amp;"N")</f>
        <v>0</v>
      </c>
      <c r="AW224">
        <f ca="1">SUMIFS(INDEX($B$149:$CW$200,MATCH(AW$219,$A$149:$A$200,0),1):INDEX($B$149:$CW$200,MATCH(AW$219,$A$149:$A$200,0),100),$B207:$CW207,"="&amp;"X",$B$146:$CW$146,"="&amp;"N")</f>
        <v>0</v>
      </c>
      <c r="AX224">
        <f ca="1">SUMIFS(INDEX($B$149:$CW$200,MATCH(AX$219,$A$149:$A$200,0),1):INDEX($B$149:$CW$200,MATCH(AX$219,$A$149:$A$200,0),100),$B207:$CW207,"="&amp;"X",$B$146:$CW$146,"="&amp;"N")</f>
        <v>0</v>
      </c>
      <c r="AY224">
        <f ca="1">SUMIFS(INDEX($B$149:$CW$200,MATCH(AY$219,$A$149:$A$200,0),1):INDEX($B$149:$CW$200,MATCH(AY$219,$A$149:$A$200,0),100),$B207:$CW207,"="&amp;"X",$B$146:$CW$146,"="&amp;"N")</f>
        <v>0</v>
      </c>
      <c r="AZ224">
        <f ca="1">SUMIFS(INDEX($B$149:$CW$200,MATCH(AZ$219,$A$149:$A$200,0),1):INDEX($B$149:$CW$200,MATCH(AZ$219,$A$149:$A$200,0),100),$B207:$CW207,"="&amp;"X",$B$146:$CW$146,"="&amp;"N")</f>
        <v>0</v>
      </c>
      <c r="BA224">
        <f ca="1">SUMIFS(INDEX($B$149:$CW$200,MATCH(BA$219,$A$149:$A$200,0),1):INDEX($B$149:$CW$200,MATCH(BA$219,$A$149:$A$200,0),100),$B207:$CW207,"="&amp;"X",$B$146:$CW$146,"="&amp;"N")</f>
        <v>0</v>
      </c>
    </row>
    <row r="225" spans="1:53" x14ac:dyDescent="0.25">
      <c r="A225" s="2" t="str">
        <f>Setup!A25</f>
        <v>Caseload 6</v>
      </c>
      <c r="B225">
        <f ca="1">SUMIFS(INDEX($B$149:$CW$200,MATCH(B$219,$A$149:$A$200,0),1):INDEX($B$149:$CW$200,MATCH(B$219,$A$149:$A$200,0),100),$B208:$CW208,"="&amp;"X",$B$146:$CW$146,"="&amp;"N")</f>
        <v>0</v>
      </c>
      <c r="C225">
        <f ca="1">SUMIFS(INDEX($B$149:$CW$200,MATCH(C$219,$A$149:$A$200,0),1):INDEX($B$149:$CW$200,MATCH(C$219,$A$149:$A$200,0),100),$B208:$CW208,"="&amp;"X",$B$146:$CW$146,"="&amp;"N")</f>
        <v>0</v>
      </c>
      <c r="D225">
        <f ca="1">SUMIFS(INDEX($B$149:$CW$200,MATCH(D$219,$A$149:$A$200,0),1):INDEX($B$149:$CW$200,MATCH(D$219,$A$149:$A$200,0),100),$B208:$CW208,"="&amp;"X",$B$146:$CW$146,"="&amp;"N")</f>
        <v>0</v>
      </c>
      <c r="E225">
        <f ca="1">SUMIFS(INDEX($B$149:$CW$200,MATCH(E$219,$A$149:$A$200,0),1):INDEX($B$149:$CW$200,MATCH(E$219,$A$149:$A$200,0),100),$B208:$CW208,"="&amp;"X",$B$146:$CW$146,"="&amp;"N")</f>
        <v>0</v>
      </c>
      <c r="F225">
        <f ca="1">SUMIFS(INDEX($B$149:$CW$200,MATCH(F$219,$A$149:$A$200,0),1):INDEX($B$149:$CW$200,MATCH(F$219,$A$149:$A$200,0),100),$B208:$CW208,"="&amp;"X",$B$146:$CW$146,"="&amp;"N")</f>
        <v>0</v>
      </c>
      <c r="G225">
        <f ca="1">SUMIFS(INDEX($B$149:$CW$200,MATCH(G$219,$A$149:$A$200,0),1):INDEX($B$149:$CW$200,MATCH(G$219,$A$149:$A$200,0),100),$B208:$CW208,"="&amp;"X",$B$146:$CW$146,"="&amp;"N")</f>
        <v>0</v>
      </c>
      <c r="H225">
        <f ca="1">SUMIFS(INDEX($B$149:$CW$200,MATCH(H$219,$A$149:$A$200,0),1):INDEX($B$149:$CW$200,MATCH(H$219,$A$149:$A$200,0),100),$B208:$CW208,"="&amp;"X",$B$146:$CW$146,"="&amp;"N")</f>
        <v>0</v>
      </c>
      <c r="I225">
        <f ca="1">SUMIFS(INDEX($B$149:$CW$200,MATCH(I$219,$A$149:$A$200,0),1):INDEX($B$149:$CW$200,MATCH(I$219,$A$149:$A$200,0),100),$B208:$CW208,"="&amp;"X",$B$146:$CW$146,"="&amp;"N")</f>
        <v>0</v>
      </c>
      <c r="J225">
        <f ca="1">SUMIFS(INDEX($B$149:$CW$200,MATCH(J$219,$A$149:$A$200,0),1):INDEX($B$149:$CW$200,MATCH(J$219,$A$149:$A$200,0),100),$B208:$CW208,"="&amp;"X",$B$146:$CW$146,"="&amp;"N")</f>
        <v>0</v>
      </c>
      <c r="K225">
        <f ca="1">SUMIFS(INDEX($B$149:$CW$200,MATCH(K$219,$A$149:$A$200,0),1):INDEX($B$149:$CW$200,MATCH(K$219,$A$149:$A$200,0),100),$B208:$CW208,"="&amp;"X",$B$146:$CW$146,"="&amp;"N")</f>
        <v>0</v>
      </c>
      <c r="L225">
        <f ca="1">SUMIFS(INDEX($B$149:$CW$200,MATCH(L$219,$A$149:$A$200,0),1):INDEX($B$149:$CW$200,MATCH(L$219,$A$149:$A$200,0),100),$B208:$CW208,"="&amp;"X",$B$146:$CW$146,"="&amp;"N")</f>
        <v>0</v>
      </c>
      <c r="M225">
        <f ca="1">SUMIFS(INDEX($B$149:$CW$200,MATCH(M$219,$A$149:$A$200,0),1):INDEX($B$149:$CW$200,MATCH(M$219,$A$149:$A$200,0),100),$B208:$CW208,"="&amp;"X",$B$146:$CW$146,"="&amp;"N")</f>
        <v>0</v>
      </c>
      <c r="N225">
        <f ca="1">SUMIFS(INDEX($B$149:$CW$200,MATCH(N$219,$A$149:$A$200,0),1):INDEX($B$149:$CW$200,MATCH(N$219,$A$149:$A$200,0),100),$B208:$CW208,"="&amp;"X",$B$146:$CW$146,"="&amp;"N")</f>
        <v>0</v>
      </c>
      <c r="O225">
        <f ca="1">SUMIFS(INDEX($B$149:$CW$200,MATCH(O$219,$A$149:$A$200,0),1):INDEX($B$149:$CW$200,MATCH(O$219,$A$149:$A$200,0),100),$B208:$CW208,"="&amp;"X",$B$146:$CW$146,"="&amp;"N")</f>
        <v>0</v>
      </c>
      <c r="P225">
        <f ca="1">SUMIFS(INDEX($B$149:$CW$200,MATCH(P$219,$A$149:$A$200,0),1):INDEX($B$149:$CW$200,MATCH(P$219,$A$149:$A$200,0),100),$B208:$CW208,"="&amp;"X",$B$146:$CW$146,"="&amp;"N")</f>
        <v>0</v>
      </c>
      <c r="Q225">
        <f ca="1">SUMIFS(INDEX($B$149:$CW$200,MATCH(Q$219,$A$149:$A$200,0),1):INDEX($B$149:$CW$200,MATCH(Q$219,$A$149:$A$200,0),100),$B208:$CW208,"="&amp;"X",$B$146:$CW$146,"="&amp;"N")</f>
        <v>0</v>
      </c>
      <c r="R225">
        <f ca="1">SUMIFS(INDEX($B$149:$CW$200,MATCH(R$219,$A$149:$A$200,0),1):INDEX($B$149:$CW$200,MATCH(R$219,$A$149:$A$200,0),100),$B208:$CW208,"="&amp;"X",$B$146:$CW$146,"="&amp;"N")</f>
        <v>0</v>
      </c>
      <c r="S225">
        <f ca="1">SUMIFS(INDEX($B$149:$CW$200,MATCH(S$219,$A$149:$A$200,0),1):INDEX($B$149:$CW$200,MATCH(S$219,$A$149:$A$200,0),100),$B208:$CW208,"="&amp;"X",$B$146:$CW$146,"="&amp;"N")</f>
        <v>0</v>
      </c>
      <c r="T225">
        <f ca="1">SUMIFS(INDEX($B$149:$CW$200,MATCH(T$219,$A$149:$A$200,0),1):INDEX($B$149:$CW$200,MATCH(T$219,$A$149:$A$200,0),100),$B208:$CW208,"="&amp;"X",$B$146:$CW$146,"="&amp;"N")</f>
        <v>0</v>
      </c>
      <c r="U225">
        <f ca="1">SUMIFS(INDEX($B$149:$CW$200,MATCH(U$219,$A$149:$A$200,0),1):INDEX($B$149:$CW$200,MATCH(U$219,$A$149:$A$200,0),100),$B208:$CW208,"="&amp;"X",$B$146:$CW$146,"="&amp;"N")</f>
        <v>0</v>
      </c>
      <c r="V225">
        <f ca="1">SUMIFS(INDEX($B$149:$CW$200,MATCH(V$219,$A$149:$A$200,0),1):INDEX($B$149:$CW$200,MATCH(V$219,$A$149:$A$200,0),100),$B208:$CW208,"="&amp;"X",$B$146:$CW$146,"="&amp;"N")</f>
        <v>0</v>
      </c>
      <c r="W225">
        <f ca="1">SUMIFS(INDEX($B$149:$CW$200,MATCH(W$219,$A$149:$A$200,0),1):INDEX($B$149:$CW$200,MATCH(W$219,$A$149:$A$200,0),100),$B208:$CW208,"="&amp;"X",$B$146:$CW$146,"="&amp;"N")</f>
        <v>0</v>
      </c>
      <c r="X225">
        <f ca="1">SUMIFS(INDEX($B$149:$CW$200,MATCH(X$219,$A$149:$A$200,0),1):INDEX($B$149:$CW$200,MATCH(X$219,$A$149:$A$200,0),100),$B208:$CW208,"="&amp;"X",$B$146:$CW$146,"="&amp;"N")</f>
        <v>0</v>
      </c>
      <c r="Y225">
        <f ca="1">SUMIFS(INDEX($B$149:$CW$200,MATCH(Y$219,$A$149:$A$200,0),1):INDEX($B$149:$CW$200,MATCH(Y$219,$A$149:$A$200,0),100),$B208:$CW208,"="&amp;"X",$B$146:$CW$146,"="&amp;"N")</f>
        <v>0</v>
      </c>
      <c r="Z225">
        <f ca="1">SUMIFS(INDEX($B$149:$CW$200,MATCH(Z$219,$A$149:$A$200,0),1):INDEX($B$149:$CW$200,MATCH(Z$219,$A$149:$A$200,0),100),$B208:$CW208,"="&amp;"X",$B$146:$CW$146,"="&amp;"N")</f>
        <v>0</v>
      </c>
      <c r="AA225">
        <f ca="1">SUMIFS(INDEX($B$149:$CW$200,MATCH(AA$219,$A$149:$A$200,0),1):INDEX($B$149:$CW$200,MATCH(AA$219,$A$149:$A$200,0),100),$B208:$CW208,"="&amp;"X",$B$146:$CW$146,"="&amp;"N")</f>
        <v>0</v>
      </c>
      <c r="AB225">
        <f ca="1">SUMIFS(INDEX($B$149:$CW$200,MATCH(AB$219,$A$149:$A$200,0),1):INDEX($B$149:$CW$200,MATCH(AB$219,$A$149:$A$200,0),100),$B208:$CW208,"="&amp;"X",$B$146:$CW$146,"="&amp;"N")</f>
        <v>0</v>
      </c>
      <c r="AC225">
        <f ca="1">SUMIFS(INDEX($B$149:$CW$200,MATCH(AC$219,$A$149:$A$200,0),1):INDEX($B$149:$CW$200,MATCH(AC$219,$A$149:$A$200,0),100),$B208:$CW208,"="&amp;"X",$B$146:$CW$146,"="&amp;"N")</f>
        <v>0</v>
      </c>
      <c r="AD225">
        <f ca="1">SUMIFS(INDEX($B$149:$CW$200,MATCH(AD$219,$A$149:$A$200,0),1):INDEX($B$149:$CW$200,MATCH(AD$219,$A$149:$A$200,0),100),$B208:$CW208,"="&amp;"X",$B$146:$CW$146,"="&amp;"N")</f>
        <v>0</v>
      </c>
      <c r="AE225">
        <f ca="1">SUMIFS(INDEX($B$149:$CW$200,MATCH(AE$219,$A$149:$A$200,0),1):INDEX($B$149:$CW$200,MATCH(AE$219,$A$149:$A$200,0),100),$B208:$CW208,"="&amp;"X",$B$146:$CW$146,"="&amp;"N")</f>
        <v>0</v>
      </c>
      <c r="AF225">
        <f ca="1">SUMIFS(INDEX($B$149:$CW$200,MATCH(AF$219,$A$149:$A$200,0),1):INDEX($B$149:$CW$200,MATCH(AF$219,$A$149:$A$200,0),100),$B208:$CW208,"="&amp;"X",$B$146:$CW$146,"="&amp;"N")</f>
        <v>0</v>
      </c>
      <c r="AG225">
        <f ca="1">SUMIFS(INDEX($B$149:$CW$200,MATCH(AG$219,$A$149:$A$200,0),1):INDEX($B$149:$CW$200,MATCH(AG$219,$A$149:$A$200,0),100),$B208:$CW208,"="&amp;"X",$B$146:$CW$146,"="&amp;"N")</f>
        <v>0</v>
      </c>
      <c r="AH225">
        <f ca="1">SUMIFS(INDEX($B$149:$CW$200,MATCH(AH$219,$A$149:$A$200,0),1):INDEX($B$149:$CW$200,MATCH(AH$219,$A$149:$A$200,0),100),$B208:$CW208,"="&amp;"X",$B$146:$CW$146,"="&amp;"N")</f>
        <v>0</v>
      </c>
      <c r="AI225">
        <f ca="1">SUMIFS(INDEX($B$149:$CW$200,MATCH(AI$219,$A$149:$A$200,0),1):INDEX($B$149:$CW$200,MATCH(AI$219,$A$149:$A$200,0),100),$B208:$CW208,"="&amp;"X",$B$146:$CW$146,"="&amp;"N")</f>
        <v>0</v>
      </c>
      <c r="AJ225">
        <f ca="1">SUMIFS(INDEX($B$149:$CW$200,MATCH(AJ$219,$A$149:$A$200,0),1):INDEX($B$149:$CW$200,MATCH(AJ$219,$A$149:$A$200,0),100),$B208:$CW208,"="&amp;"X",$B$146:$CW$146,"="&amp;"N")</f>
        <v>0</v>
      </c>
      <c r="AK225">
        <f ca="1">SUMIFS(INDEX($B$149:$CW$200,MATCH(AK$219,$A$149:$A$200,0),1):INDEX($B$149:$CW$200,MATCH(AK$219,$A$149:$A$200,0),100),$B208:$CW208,"="&amp;"X",$B$146:$CW$146,"="&amp;"N")</f>
        <v>0</v>
      </c>
      <c r="AL225">
        <f ca="1">SUMIFS(INDEX($B$149:$CW$200,MATCH(AL$219,$A$149:$A$200,0),1):INDEX($B$149:$CW$200,MATCH(AL$219,$A$149:$A$200,0),100),$B208:$CW208,"="&amp;"X",$B$146:$CW$146,"="&amp;"N")</f>
        <v>0</v>
      </c>
      <c r="AM225">
        <f ca="1">SUMIFS(INDEX($B$149:$CW$200,MATCH(AM$219,$A$149:$A$200,0),1):INDEX($B$149:$CW$200,MATCH(AM$219,$A$149:$A$200,0),100),$B208:$CW208,"="&amp;"X",$B$146:$CW$146,"="&amp;"N")</f>
        <v>0</v>
      </c>
      <c r="AN225">
        <f ca="1">SUMIFS(INDEX($B$149:$CW$200,MATCH(AN$219,$A$149:$A$200,0),1):INDEX($B$149:$CW$200,MATCH(AN$219,$A$149:$A$200,0),100),$B208:$CW208,"="&amp;"X",$B$146:$CW$146,"="&amp;"N")</f>
        <v>0</v>
      </c>
      <c r="AO225">
        <f ca="1">SUMIFS(INDEX($B$149:$CW$200,MATCH(AO$219,$A$149:$A$200,0),1):INDEX($B$149:$CW$200,MATCH(AO$219,$A$149:$A$200,0),100),$B208:$CW208,"="&amp;"X",$B$146:$CW$146,"="&amp;"N")</f>
        <v>0</v>
      </c>
      <c r="AP225">
        <f ca="1">SUMIFS(INDEX($B$149:$CW$200,MATCH(AP$219,$A$149:$A$200,0),1):INDEX($B$149:$CW$200,MATCH(AP$219,$A$149:$A$200,0),100),$B208:$CW208,"="&amp;"X",$B$146:$CW$146,"="&amp;"N")</f>
        <v>0</v>
      </c>
      <c r="AQ225">
        <f ca="1">SUMIFS(INDEX($B$149:$CW$200,MATCH(AQ$219,$A$149:$A$200,0),1):INDEX($B$149:$CW$200,MATCH(AQ$219,$A$149:$A$200,0),100),$B208:$CW208,"="&amp;"X",$B$146:$CW$146,"="&amp;"N")</f>
        <v>0</v>
      </c>
      <c r="AR225">
        <f ca="1">SUMIFS(INDEX($B$149:$CW$200,MATCH(AR$219,$A$149:$A$200,0),1):INDEX($B$149:$CW$200,MATCH(AR$219,$A$149:$A$200,0),100),$B208:$CW208,"="&amp;"X",$B$146:$CW$146,"="&amp;"N")</f>
        <v>0</v>
      </c>
      <c r="AS225">
        <f ca="1">SUMIFS(INDEX($B$149:$CW$200,MATCH(AS$219,$A$149:$A$200,0),1):INDEX($B$149:$CW$200,MATCH(AS$219,$A$149:$A$200,0),100),$B208:$CW208,"="&amp;"X",$B$146:$CW$146,"="&amp;"N")</f>
        <v>0</v>
      </c>
      <c r="AT225">
        <f ca="1">SUMIFS(INDEX($B$149:$CW$200,MATCH(AT$219,$A$149:$A$200,0),1):INDEX($B$149:$CW$200,MATCH(AT$219,$A$149:$A$200,0),100),$B208:$CW208,"="&amp;"X",$B$146:$CW$146,"="&amp;"N")</f>
        <v>0</v>
      </c>
      <c r="AU225">
        <f ca="1">SUMIFS(INDEX($B$149:$CW$200,MATCH(AU$219,$A$149:$A$200,0),1):INDEX($B$149:$CW$200,MATCH(AU$219,$A$149:$A$200,0),100),$B208:$CW208,"="&amp;"X",$B$146:$CW$146,"="&amp;"N")</f>
        <v>0</v>
      </c>
      <c r="AV225">
        <f ca="1">SUMIFS(INDEX($B$149:$CW$200,MATCH(AV$219,$A$149:$A$200,0),1):INDEX($B$149:$CW$200,MATCH(AV$219,$A$149:$A$200,0),100),$B208:$CW208,"="&amp;"X",$B$146:$CW$146,"="&amp;"N")</f>
        <v>0</v>
      </c>
      <c r="AW225">
        <f ca="1">SUMIFS(INDEX($B$149:$CW$200,MATCH(AW$219,$A$149:$A$200,0),1):INDEX($B$149:$CW$200,MATCH(AW$219,$A$149:$A$200,0),100),$B208:$CW208,"="&amp;"X",$B$146:$CW$146,"="&amp;"N")</f>
        <v>0</v>
      </c>
      <c r="AX225">
        <f ca="1">SUMIFS(INDEX($B$149:$CW$200,MATCH(AX$219,$A$149:$A$200,0),1):INDEX($B$149:$CW$200,MATCH(AX$219,$A$149:$A$200,0),100),$B208:$CW208,"="&amp;"X",$B$146:$CW$146,"="&amp;"N")</f>
        <v>0</v>
      </c>
      <c r="AY225">
        <f ca="1">SUMIFS(INDEX($B$149:$CW$200,MATCH(AY$219,$A$149:$A$200,0),1):INDEX($B$149:$CW$200,MATCH(AY$219,$A$149:$A$200,0),100),$B208:$CW208,"="&amp;"X",$B$146:$CW$146,"="&amp;"N")</f>
        <v>0</v>
      </c>
      <c r="AZ225">
        <f ca="1">SUMIFS(INDEX($B$149:$CW$200,MATCH(AZ$219,$A$149:$A$200,0),1):INDEX($B$149:$CW$200,MATCH(AZ$219,$A$149:$A$200,0),100),$B208:$CW208,"="&amp;"X",$B$146:$CW$146,"="&amp;"N")</f>
        <v>0</v>
      </c>
      <c r="BA225">
        <f ca="1">SUMIFS(INDEX($B$149:$CW$200,MATCH(BA$219,$A$149:$A$200,0),1):INDEX($B$149:$CW$200,MATCH(BA$219,$A$149:$A$200,0),100),$B208:$CW208,"="&amp;"X",$B$146:$CW$146,"="&amp;"N")</f>
        <v>0</v>
      </c>
    </row>
    <row r="226" spans="1:53" x14ac:dyDescent="0.25">
      <c r="A226" s="2" t="str">
        <f>Setup!A26</f>
        <v>Caseload 7</v>
      </c>
      <c r="B226">
        <f ca="1">SUMIFS(INDEX($B$149:$CW$200,MATCH(B$219,$A$149:$A$200,0),1):INDEX($B$149:$CW$200,MATCH(B$219,$A$149:$A$200,0),100),$B209:$CW209,"="&amp;"X",$B$146:$CW$146,"="&amp;"N")</f>
        <v>0</v>
      </c>
      <c r="C226">
        <f ca="1">SUMIFS(INDEX($B$149:$CW$200,MATCH(C$219,$A$149:$A$200,0),1):INDEX($B$149:$CW$200,MATCH(C$219,$A$149:$A$200,0),100),$B209:$CW209,"="&amp;"X",$B$146:$CW$146,"="&amp;"N")</f>
        <v>0</v>
      </c>
      <c r="D226">
        <f ca="1">SUMIFS(INDEX($B$149:$CW$200,MATCH(D$219,$A$149:$A$200,0),1):INDEX($B$149:$CW$200,MATCH(D$219,$A$149:$A$200,0),100),$B209:$CW209,"="&amp;"X",$B$146:$CW$146,"="&amp;"N")</f>
        <v>0</v>
      </c>
      <c r="E226">
        <f ca="1">SUMIFS(INDEX($B$149:$CW$200,MATCH(E$219,$A$149:$A$200,0),1):INDEX($B$149:$CW$200,MATCH(E$219,$A$149:$A$200,0),100),$B209:$CW209,"="&amp;"X",$B$146:$CW$146,"="&amp;"N")</f>
        <v>0</v>
      </c>
      <c r="F226">
        <f ca="1">SUMIFS(INDEX($B$149:$CW$200,MATCH(F$219,$A$149:$A$200,0),1):INDEX($B$149:$CW$200,MATCH(F$219,$A$149:$A$200,0),100),$B209:$CW209,"="&amp;"X",$B$146:$CW$146,"="&amp;"N")</f>
        <v>0</v>
      </c>
      <c r="G226">
        <f ca="1">SUMIFS(INDEX($B$149:$CW$200,MATCH(G$219,$A$149:$A$200,0),1):INDEX($B$149:$CW$200,MATCH(G$219,$A$149:$A$200,0),100),$B209:$CW209,"="&amp;"X",$B$146:$CW$146,"="&amp;"N")</f>
        <v>0</v>
      </c>
      <c r="H226">
        <f ca="1">SUMIFS(INDEX($B$149:$CW$200,MATCH(H$219,$A$149:$A$200,0),1):INDEX($B$149:$CW$200,MATCH(H$219,$A$149:$A$200,0),100),$B209:$CW209,"="&amp;"X",$B$146:$CW$146,"="&amp;"N")</f>
        <v>0</v>
      </c>
      <c r="I226">
        <f ca="1">SUMIFS(INDEX($B$149:$CW$200,MATCH(I$219,$A$149:$A$200,0),1):INDEX($B$149:$CW$200,MATCH(I$219,$A$149:$A$200,0),100),$B209:$CW209,"="&amp;"X",$B$146:$CW$146,"="&amp;"N")</f>
        <v>0</v>
      </c>
      <c r="J226">
        <f ca="1">SUMIFS(INDEX($B$149:$CW$200,MATCH(J$219,$A$149:$A$200,0),1):INDEX($B$149:$CW$200,MATCH(J$219,$A$149:$A$200,0),100),$B209:$CW209,"="&amp;"X",$B$146:$CW$146,"="&amp;"N")</f>
        <v>0</v>
      </c>
      <c r="K226">
        <f ca="1">SUMIFS(INDEX($B$149:$CW$200,MATCH(K$219,$A$149:$A$200,0),1):INDEX($B$149:$CW$200,MATCH(K$219,$A$149:$A$200,0),100),$B209:$CW209,"="&amp;"X",$B$146:$CW$146,"="&amp;"N")</f>
        <v>0</v>
      </c>
      <c r="L226">
        <f ca="1">SUMIFS(INDEX($B$149:$CW$200,MATCH(L$219,$A$149:$A$200,0),1):INDEX($B$149:$CW$200,MATCH(L$219,$A$149:$A$200,0),100),$B209:$CW209,"="&amp;"X",$B$146:$CW$146,"="&amp;"N")</f>
        <v>0</v>
      </c>
      <c r="M226">
        <f ca="1">SUMIFS(INDEX($B$149:$CW$200,MATCH(M$219,$A$149:$A$200,0),1):INDEX($B$149:$CW$200,MATCH(M$219,$A$149:$A$200,0),100),$B209:$CW209,"="&amp;"X",$B$146:$CW$146,"="&amp;"N")</f>
        <v>0</v>
      </c>
      <c r="N226">
        <f ca="1">SUMIFS(INDEX($B$149:$CW$200,MATCH(N$219,$A$149:$A$200,0),1):INDEX($B$149:$CW$200,MATCH(N$219,$A$149:$A$200,0),100),$B209:$CW209,"="&amp;"X",$B$146:$CW$146,"="&amp;"N")</f>
        <v>0</v>
      </c>
      <c r="O226">
        <f ca="1">SUMIFS(INDEX($B$149:$CW$200,MATCH(O$219,$A$149:$A$200,0),1):INDEX($B$149:$CW$200,MATCH(O$219,$A$149:$A$200,0),100),$B209:$CW209,"="&amp;"X",$B$146:$CW$146,"="&amp;"N")</f>
        <v>0</v>
      </c>
      <c r="P226">
        <f ca="1">SUMIFS(INDEX($B$149:$CW$200,MATCH(P$219,$A$149:$A$200,0),1):INDEX($B$149:$CW$200,MATCH(P$219,$A$149:$A$200,0),100),$B209:$CW209,"="&amp;"X",$B$146:$CW$146,"="&amp;"N")</f>
        <v>0</v>
      </c>
      <c r="Q226">
        <f ca="1">SUMIFS(INDEX($B$149:$CW$200,MATCH(Q$219,$A$149:$A$200,0),1):INDEX($B$149:$CW$200,MATCH(Q$219,$A$149:$A$200,0),100),$B209:$CW209,"="&amp;"X",$B$146:$CW$146,"="&amp;"N")</f>
        <v>0</v>
      </c>
      <c r="R226">
        <f ca="1">SUMIFS(INDEX($B$149:$CW$200,MATCH(R$219,$A$149:$A$200,0),1):INDEX($B$149:$CW$200,MATCH(R$219,$A$149:$A$200,0),100),$B209:$CW209,"="&amp;"X",$B$146:$CW$146,"="&amp;"N")</f>
        <v>0</v>
      </c>
      <c r="S226">
        <f ca="1">SUMIFS(INDEX($B$149:$CW$200,MATCH(S$219,$A$149:$A$200,0),1):INDEX($B$149:$CW$200,MATCH(S$219,$A$149:$A$200,0),100),$B209:$CW209,"="&amp;"X",$B$146:$CW$146,"="&amp;"N")</f>
        <v>0</v>
      </c>
      <c r="T226">
        <f ca="1">SUMIFS(INDEX($B$149:$CW$200,MATCH(T$219,$A$149:$A$200,0),1):INDEX($B$149:$CW$200,MATCH(T$219,$A$149:$A$200,0),100),$B209:$CW209,"="&amp;"X",$B$146:$CW$146,"="&amp;"N")</f>
        <v>0</v>
      </c>
      <c r="U226">
        <f ca="1">SUMIFS(INDEX($B$149:$CW$200,MATCH(U$219,$A$149:$A$200,0),1):INDEX($B$149:$CW$200,MATCH(U$219,$A$149:$A$200,0),100),$B209:$CW209,"="&amp;"X",$B$146:$CW$146,"="&amp;"N")</f>
        <v>0</v>
      </c>
      <c r="V226">
        <f ca="1">SUMIFS(INDEX($B$149:$CW$200,MATCH(V$219,$A$149:$A$200,0),1):INDEX($B$149:$CW$200,MATCH(V$219,$A$149:$A$200,0),100),$B209:$CW209,"="&amp;"X",$B$146:$CW$146,"="&amp;"N")</f>
        <v>0</v>
      </c>
      <c r="W226">
        <f ca="1">SUMIFS(INDEX($B$149:$CW$200,MATCH(W$219,$A$149:$A$200,0),1):INDEX($B$149:$CW$200,MATCH(W$219,$A$149:$A$200,0),100),$B209:$CW209,"="&amp;"X",$B$146:$CW$146,"="&amp;"N")</f>
        <v>0</v>
      </c>
      <c r="X226">
        <f ca="1">SUMIFS(INDEX($B$149:$CW$200,MATCH(X$219,$A$149:$A$200,0),1):INDEX($B$149:$CW$200,MATCH(X$219,$A$149:$A$200,0),100),$B209:$CW209,"="&amp;"X",$B$146:$CW$146,"="&amp;"N")</f>
        <v>0</v>
      </c>
      <c r="Y226">
        <f ca="1">SUMIFS(INDEX($B$149:$CW$200,MATCH(Y$219,$A$149:$A$200,0),1):INDEX($B$149:$CW$200,MATCH(Y$219,$A$149:$A$200,0),100),$B209:$CW209,"="&amp;"X",$B$146:$CW$146,"="&amp;"N")</f>
        <v>0</v>
      </c>
      <c r="Z226">
        <f ca="1">SUMIFS(INDEX($B$149:$CW$200,MATCH(Z$219,$A$149:$A$200,0),1):INDEX($B$149:$CW$200,MATCH(Z$219,$A$149:$A$200,0),100),$B209:$CW209,"="&amp;"X",$B$146:$CW$146,"="&amp;"N")</f>
        <v>0</v>
      </c>
      <c r="AA226">
        <f ca="1">SUMIFS(INDEX($B$149:$CW$200,MATCH(AA$219,$A$149:$A$200,0),1):INDEX($B$149:$CW$200,MATCH(AA$219,$A$149:$A$200,0),100),$B209:$CW209,"="&amp;"X",$B$146:$CW$146,"="&amp;"N")</f>
        <v>0</v>
      </c>
      <c r="AB226">
        <f ca="1">SUMIFS(INDEX($B$149:$CW$200,MATCH(AB$219,$A$149:$A$200,0),1):INDEX($B$149:$CW$200,MATCH(AB$219,$A$149:$A$200,0),100),$B209:$CW209,"="&amp;"X",$B$146:$CW$146,"="&amp;"N")</f>
        <v>0</v>
      </c>
      <c r="AC226">
        <f ca="1">SUMIFS(INDEX($B$149:$CW$200,MATCH(AC$219,$A$149:$A$200,0),1):INDEX($B$149:$CW$200,MATCH(AC$219,$A$149:$A$200,0),100),$B209:$CW209,"="&amp;"X",$B$146:$CW$146,"="&amp;"N")</f>
        <v>0</v>
      </c>
      <c r="AD226">
        <f ca="1">SUMIFS(INDEX($B$149:$CW$200,MATCH(AD$219,$A$149:$A$200,0),1):INDEX($B$149:$CW$200,MATCH(AD$219,$A$149:$A$200,0),100),$B209:$CW209,"="&amp;"X",$B$146:$CW$146,"="&amp;"N")</f>
        <v>0</v>
      </c>
      <c r="AE226">
        <f ca="1">SUMIFS(INDEX($B$149:$CW$200,MATCH(AE$219,$A$149:$A$200,0),1):INDEX($B$149:$CW$200,MATCH(AE$219,$A$149:$A$200,0),100),$B209:$CW209,"="&amp;"X",$B$146:$CW$146,"="&amp;"N")</f>
        <v>0</v>
      </c>
      <c r="AF226">
        <f ca="1">SUMIFS(INDEX($B$149:$CW$200,MATCH(AF$219,$A$149:$A$200,0),1):INDEX($B$149:$CW$200,MATCH(AF$219,$A$149:$A$200,0),100),$B209:$CW209,"="&amp;"X",$B$146:$CW$146,"="&amp;"N")</f>
        <v>0</v>
      </c>
      <c r="AG226">
        <f ca="1">SUMIFS(INDEX($B$149:$CW$200,MATCH(AG$219,$A$149:$A$200,0),1):INDEX($B$149:$CW$200,MATCH(AG$219,$A$149:$A$200,0),100),$B209:$CW209,"="&amp;"X",$B$146:$CW$146,"="&amp;"N")</f>
        <v>0</v>
      </c>
      <c r="AH226">
        <f ca="1">SUMIFS(INDEX($B$149:$CW$200,MATCH(AH$219,$A$149:$A$200,0),1):INDEX($B$149:$CW$200,MATCH(AH$219,$A$149:$A$200,0),100),$B209:$CW209,"="&amp;"X",$B$146:$CW$146,"="&amp;"N")</f>
        <v>0</v>
      </c>
      <c r="AI226">
        <f ca="1">SUMIFS(INDEX($B$149:$CW$200,MATCH(AI$219,$A$149:$A$200,0),1):INDEX($B$149:$CW$200,MATCH(AI$219,$A$149:$A$200,0),100),$B209:$CW209,"="&amp;"X",$B$146:$CW$146,"="&amp;"N")</f>
        <v>0</v>
      </c>
      <c r="AJ226">
        <f ca="1">SUMIFS(INDEX($B$149:$CW$200,MATCH(AJ$219,$A$149:$A$200,0),1):INDEX($B$149:$CW$200,MATCH(AJ$219,$A$149:$A$200,0),100),$B209:$CW209,"="&amp;"X",$B$146:$CW$146,"="&amp;"N")</f>
        <v>0</v>
      </c>
      <c r="AK226">
        <f ca="1">SUMIFS(INDEX($B$149:$CW$200,MATCH(AK$219,$A$149:$A$200,0),1):INDEX($B$149:$CW$200,MATCH(AK$219,$A$149:$A$200,0),100),$B209:$CW209,"="&amp;"X",$B$146:$CW$146,"="&amp;"N")</f>
        <v>0</v>
      </c>
      <c r="AL226">
        <f ca="1">SUMIFS(INDEX($B$149:$CW$200,MATCH(AL$219,$A$149:$A$200,0),1):INDEX($B$149:$CW$200,MATCH(AL$219,$A$149:$A$200,0),100),$B209:$CW209,"="&amp;"X",$B$146:$CW$146,"="&amp;"N")</f>
        <v>0</v>
      </c>
      <c r="AM226">
        <f ca="1">SUMIFS(INDEX($B$149:$CW$200,MATCH(AM$219,$A$149:$A$200,0),1):INDEX($B$149:$CW$200,MATCH(AM$219,$A$149:$A$200,0),100),$B209:$CW209,"="&amp;"X",$B$146:$CW$146,"="&amp;"N")</f>
        <v>0</v>
      </c>
      <c r="AN226">
        <f ca="1">SUMIFS(INDEX($B$149:$CW$200,MATCH(AN$219,$A$149:$A$200,0),1):INDEX($B$149:$CW$200,MATCH(AN$219,$A$149:$A$200,0),100),$B209:$CW209,"="&amp;"X",$B$146:$CW$146,"="&amp;"N")</f>
        <v>0</v>
      </c>
      <c r="AO226">
        <f ca="1">SUMIFS(INDEX($B$149:$CW$200,MATCH(AO$219,$A$149:$A$200,0),1):INDEX($B$149:$CW$200,MATCH(AO$219,$A$149:$A$200,0),100),$B209:$CW209,"="&amp;"X",$B$146:$CW$146,"="&amp;"N")</f>
        <v>0</v>
      </c>
      <c r="AP226">
        <f ca="1">SUMIFS(INDEX($B$149:$CW$200,MATCH(AP$219,$A$149:$A$200,0),1):INDEX($B$149:$CW$200,MATCH(AP$219,$A$149:$A$200,0),100),$B209:$CW209,"="&amp;"X",$B$146:$CW$146,"="&amp;"N")</f>
        <v>0</v>
      </c>
      <c r="AQ226">
        <f ca="1">SUMIFS(INDEX($B$149:$CW$200,MATCH(AQ$219,$A$149:$A$200,0),1):INDEX($B$149:$CW$200,MATCH(AQ$219,$A$149:$A$200,0),100),$B209:$CW209,"="&amp;"X",$B$146:$CW$146,"="&amp;"N")</f>
        <v>0</v>
      </c>
      <c r="AR226">
        <f ca="1">SUMIFS(INDEX($B$149:$CW$200,MATCH(AR$219,$A$149:$A$200,0),1):INDEX($B$149:$CW$200,MATCH(AR$219,$A$149:$A$200,0),100),$B209:$CW209,"="&amp;"X",$B$146:$CW$146,"="&amp;"N")</f>
        <v>0</v>
      </c>
      <c r="AS226">
        <f ca="1">SUMIFS(INDEX($B$149:$CW$200,MATCH(AS$219,$A$149:$A$200,0),1):INDEX($B$149:$CW$200,MATCH(AS$219,$A$149:$A$200,0),100),$B209:$CW209,"="&amp;"X",$B$146:$CW$146,"="&amp;"N")</f>
        <v>0</v>
      </c>
      <c r="AT226">
        <f ca="1">SUMIFS(INDEX($B$149:$CW$200,MATCH(AT$219,$A$149:$A$200,0),1):INDEX($B$149:$CW$200,MATCH(AT$219,$A$149:$A$200,0),100),$B209:$CW209,"="&amp;"X",$B$146:$CW$146,"="&amp;"N")</f>
        <v>0</v>
      </c>
      <c r="AU226">
        <f ca="1">SUMIFS(INDEX($B$149:$CW$200,MATCH(AU$219,$A$149:$A$200,0),1):INDEX($B$149:$CW$200,MATCH(AU$219,$A$149:$A$200,0),100),$B209:$CW209,"="&amp;"X",$B$146:$CW$146,"="&amp;"N")</f>
        <v>0</v>
      </c>
      <c r="AV226">
        <f ca="1">SUMIFS(INDEX($B$149:$CW$200,MATCH(AV$219,$A$149:$A$200,0),1):INDEX($B$149:$CW$200,MATCH(AV$219,$A$149:$A$200,0),100),$B209:$CW209,"="&amp;"X",$B$146:$CW$146,"="&amp;"N")</f>
        <v>0</v>
      </c>
      <c r="AW226">
        <f ca="1">SUMIFS(INDEX($B$149:$CW$200,MATCH(AW$219,$A$149:$A$200,0),1):INDEX($B$149:$CW$200,MATCH(AW$219,$A$149:$A$200,0),100),$B209:$CW209,"="&amp;"X",$B$146:$CW$146,"="&amp;"N")</f>
        <v>0</v>
      </c>
      <c r="AX226">
        <f ca="1">SUMIFS(INDEX($B$149:$CW$200,MATCH(AX$219,$A$149:$A$200,0),1):INDEX($B$149:$CW$200,MATCH(AX$219,$A$149:$A$200,0),100),$B209:$CW209,"="&amp;"X",$B$146:$CW$146,"="&amp;"N")</f>
        <v>0</v>
      </c>
      <c r="AY226">
        <f ca="1">SUMIFS(INDEX($B$149:$CW$200,MATCH(AY$219,$A$149:$A$200,0),1):INDEX($B$149:$CW$200,MATCH(AY$219,$A$149:$A$200,0),100),$B209:$CW209,"="&amp;"X",$B$146:$CW$146,"="&amp;"N")</f>
        <v>0</v>
      </c>
      <c r="AZ226">
        <f ca="1">SUMIFS(INDEX($B$149:$CW$200,MATCH(AZ$219,$A$149:$A$200,0),1):INDEX($B$149:$CW$200,MATCH(AZ$219,$A$149:$A$200,0),100),$B209:$CW209,"="&amp;"X",$B$146:$CW$146,"="&amp;"N")</f>
        <v>0</v>
      </c>
      <c r="BA226">
        <f ca="1">SUMIFS(INDEX($B$149:$CW$200,MATCH(BA$219,$A$149:$A$200,0),1):INDEX($B$149:$CW$200,MATCH(BA$219,$A$149:$A$200,0),100),$B209:$CW209,"="&amp;"X",$B$146:$CW$146,"="&amp;"N")</f>
        <v>0</v>
      </c>
    </row>
    <row r="227" spans="1:53" x14ac:dyDescent="0.25">
      <c r="A227" s="2" t="str">
        <f>Setup!A27</f>
        <v>Caseload 8</v>
      </c>
      <c r="B227">
        <f ca="1">SUMIFS(INDEX($B$149:$CW$200,MATCH(B$219,$A$149:$A$200,0),1):INDEX($B$149:$CW$200,MATCH(B$219,$A$149:$A$200,0),100),$B210:$CW210,"="&amp;"X",$B$146:$CW$146,"="&amp;"N")</f>
        <v>0</v>
      </c>
      <c r="C227">
        <f ca="1">SUMIFS(INDEX($B$149:$CW$200,MATCH(C$219,$A$149:$A$200,0),1):INDEX($B$149:$CW$200,MATCH(C$219,$A$149:$A$200,0),100),$B210:$CW210,"="&amp;"X",$B$146:$CW$146,"="&amp;"N")</f>
        <v>0</v>
      </c>
      <c r="D227">
        <f ca="1">SUMIFS(INDEX($B$149:$CW$200,MATCH(D$219,$A$149:$A$200,0),1):INDEX($B$149:$CW$200,MATCH(D$219,$A$149:$A$200,0),100),$B210:$CW210,"="&amp;"X",$B$146:$CW$146,"="&amp;"N")</f>
        <v>0</v>
      </c>
      <c r="E227">
        <f ca="1">SUMIFS(INDEX($B$149:$CW$200,MATCH(E$219,$A$149:$A$200,0),1):INDEX($B$149:$CW$200,MATCH(E$219,$A$149:$A$200,0),100),$B210:$CW210,"="&amp;"X",$B$146:$CW$146,"="&amp;"N")</f>
        <v>0</v>
      </c>
      <c r="F227">
        <f ca="1">SUMIFS(INDEX($B$149:$CW$200,MATCH(F$219,$A$149:$A$200,0),1):INDEX($B$149:$CW$200,MATCH(F$219,$A$149:$A$200,0),100),$B210:$CW210,"="&amp;"X",$B$146:$CW$146,"="&amp;"N")</f>
        <v>0</v>
      </c>
      <c r="G227">
        <f ca="1">SUMIFS(INDEX($B$149:$CW$200,MATCH(G$219,$A$149:$A$200,0),1):INDEX($B$149:$CW$200,MATCH(G$219,$A$149:$A$200,0),100),$B210:$CW210,"="&amp;"X",$B$146:$CW$146,"="&amp;"N")</f>
        <v>0</v>
      </c>
      <c r="H227">
        <f ca="1">SUMIFS(INDEX($B$149:$CW$200,MATCH(H$219,$A$149:$A$200,0),1):INDEX($B$149:$CW$200,MATCH(H$219,$A$149:$A$200,0),100),$B210:$CW210,"="&amp;"X",$B$146:$CW$146,"="&amp;"N")</f>
        <v>0</v>
      </c>
      <c r="I227">
        <f ca="1">SUMIFS(INDEX($B$149:$CW$200,MATCH(I$219,$A$149:$A$200,0),1):INDEX($B$149:$CW$200,MATCH(I$219,$A$149:$A$200,0),100),$B210:$CW210,"="&amp;"X",$B$146:$CW$146,"="&amp;"N")</f>
        <v>0</v>
      </c>
      <c r="J227">
        <f ca="1">SUMIFS(INDEX($B$149:$CW$200,MATCH(J$219,$A$149:$A$200,0),1):INDEX($B$149:$CW$200,MATCH(J$219,$A$149:$A$200,0),100),$B210:$CW210,"="&amp;"X",$B$146:$CW$146,"="&amp;"N")</f>
        <v>0</v>
      </c>
      <c r="K227">
        <f ca="1">SUMIFS(INDEX($B$149:$CW$200,MATCH(K$219,$A$149:$A$200,0),1):INDEX($B$149:$CW$200,MATCH(K$219,$A$149:$A$200,0),100),$B210:$CW210,"="&amp;"X",$B$146:$CW$146,"="&amp;"N")</f>
        <v>0</v>
      </c>
      <c r="L227">
        <f ca="1">SUMIFS(INDEX($B$149:$CW$200,MATCH(L$219,$A$149:$A$200,0),1):INDEX($B$149:$CW$200,MATCH(L$219,$A$149:$A$200,0),100),$B210:$CW210,"="&amp;"X",$B$146:$CW$146,"="&amp;"N")</f>
        <v>0</v>
      </c>
      <c r="M227">
        <f ca="1">SUMIFS(INDEX($B$149:$CW$200,MATCH(M$219,$A$149:$A$200,0),1):INDEX($B$149:$CW$200,MATCH(M$219,$A$149:$A$200,0),100),$B210:$CW210,"="&amp;"X",$B$146:$CW$146,"="&amp;"N")</f>
        <v>0</v>
      </c>
      <c r="N227">
        <f ca="1">SUMIFS(INDEX($B$149:$CW$200,MATCH(N$219,$A$149:$A$200,0),1):INDEX($B$149:$CW$200,MATCH(N$219,$A$149:$A$200,0),100),$B210:$CW210,"="&amp;"X",$B$146:$CW$146,"="&amp;"N")</f>
        <v>0</v>
      </c>
      <c r="O227">
        <f ca="1">SUMIFS(INDEX($B$149:$CW$200,MATCH(O$219,$A$149:$A$200,0),1):INDEX($B$149:$CW$200,MATCH(O$219,$A$149:$A$200,0),100),$B210:$CW210,"="&amp;"X",$B$146:$CW$146,"="&amp;"N")</f>
        <v>0</v>
      </c>
      <c r="P227">
        <f ca="1">SUMIFS(INDEX($B$149:$CW$200,MATCH(P$219,$A$149:$A$200,0),1):INDEX($B$149:$CW$200,MATCH(P$219,$A$149:$A$200,0),100),$B210:$CW210,"="&amp;"X",$B$146:$CW$146,"="&amp;"N")</f>
        <v>0</v>
      </c>
      <c r="Q227">
        <f ca="1">SUMIFS(INDEX($B$149:$CW$200,MATCH(Q$219,$A$149:$A$200,0),1):INDEX($B$149:$CW$200,MATCH(Q$219,$A$149:$A$200,0),100),$B210:$CW210,"="&amp;"X",$B$146:$CW$146,"="&amp;"N")</f>
        <v>0</v>
      </c>
      <c r="R227">
        <f ca="1">SUMIFS(INDEX($B$149:$CW$200,MATCH(R$219,$A$149:$A$200,0),1):INDEX($B$149:$CW$200,MATCH(R$219,$A$149:$A$200,0),100),$B210:$CW210,"="&amp;"X",$B$146:$CW$146,"="&amp;"N")</f>
        <v>0</v>
      </c>
      <c r="S227">
        <f ca="1">SUMIFS(INDEX($B$149:$CW$200,MATCH(S$219,$A$149:$A$200,0),1):INDEX($B$149:$CW$200,MATCH(S$219,$A$149:$A$200,0),100),$B210:$CW210,"="&amp;"X",$B$146:$CW$146,"="&amp;"N")</f>
        <v>0</v>
      </c>
      <c r="T227">
        <f ca="1">SUMIFS(INDEX($B$149:$CW$200,MATCH(T$219,$A$149:$A$200,0),1):INDEX($B$149:$CW$200,MATCH(T$219,$A$149:$A$200,0),100),$B210:$CW210,"="&amp;"X",$B$146:$CW$146,"="&amp;"N")</f>
        <v>0</v>
      </c>
      <c r="U227">
        <f ca="1">SUMIFS(INDEX($B$149:$CW$200,MATCH(U$219,$A$149:$A$200,0),1):INDEX($B$149:$CW$200,MATCH(U$219,$A$149:$A$200,0),100),$B210:$CW210,"="&amp;"X",$B$146:$CW$146,"="&amp;"N")</f>
        <v>0</v>
      </c>
      <c r="V227">
        <f ca="1">SUMIFS(INDEX($B$149:$CW$200,MATCH(V$219,$A$149:$A$200,0),1):INDEX($B$149:$CW$200,MATCH(V$219,$A$149:$A$200,0),100),$B210:$CW210,"="&amp;"X",$B$146:$CW$146,"="&amp;"N")</f>
        <v>0</v>
      </c>
      <c r="W227">
        <f ca="1">SUMIFS(INDEX($B$149:$CW$200,MATCH(W$219,$A$149:$A$200,0),1):INDEX($B$149:$CW$200,MATCH(W$219,$A$149:$A$200,0),100),$B210:$CW210,"="&amp;"X",$B$146:$CW$146,"="&amp;"N")</f>
        <v>0</v>
      </c>
      <c r="X227">
        <f ca="1">SUMIFS(INDEX($B$149:$CW$200,MATCH(X$219,$A$149:$A$200,0),1):INDEX($B$149:$CW$200,MATCH(X$219,$A$149:$A$200,0),100),$B210:$CW210,"="&amp;"X",$B$146:$CW$146,"="&amp;"N")</f>
        <v>0</v>
      </c>
      <c r="Y227">
        <f ca="1">SUMIFS(INDEX($B$149:$CW$200,MATCH(Y$219,$A$149:$A$200,0),1):INDEX($B$149:$CW$200,MATCH(Y$219,$A$149:$A$200,0),100),$B210:$CW210,"="&amp;"X",$B$146:$CW$146,"="&amp;"N")</f>
        <v>0</v>
      </c>
      <c r="Z227">
        <f ca="1">SUMIFS(INDEX($B$149:$CW$200,MATCH(Z$219,$A$149:$A$200,0),1):INDEX($B$149:$CW$200,MATCH(Z$219,$A$149:$A$200,0),100),$B210:$CW210,"="&amp;"X",$B$146:$CW$146,"="&amp;"N")</f>
        <v>0</v>
      </c>
      <c r="AA227">
        <f ca="1">SUMIFS(INDEX($B$149:$CW$200,MATCH(AA$219,$A$149:$A$200,0),1):INDEX($B$149:$CW$200,MATCH(AA$219,$A$149:$A$200,0),100),$B210:$CW210,"="&amp;"X",$B$146:$CW$146,"="&amp;"N")</f>
        <v>0</v>
      </c>
      <c r="AB227">
        <f ca="1">SUMIFS(INDEX($B$149:$CW$200,MATCH(AB$219,$A$149:$A$200,0),1):INDEX($B$149:$CW$200,MATCH(AB$219,$A$149:$A$200,0),100),$B210:$CW210,"="&amp;"X",$B$146:$CW$146,"="&amp;"N")</f>
        <v>0</v>
      </c>
      <c r="AC227">
        <f ca="1">SUMIFS(INDEX($B$149:$CW$200,MATCH(AC$219,$A$149:$A$200,0),1):INDEX($B$149:$CW$200,MATCH(AC$219,$A$149:$A$200,0),100),$B210:$CW210,"="&amp;"X",$B$146:$CW$146,"="&amp;"N")</f>
        <v>0</v>
      </c>
      <c r="AD227">
        <f ca="1">SUMIFS(INDEX($B$149:$CW$200,MATCH(AD$219,$A$149:$A$200,0),1):INDEX($B$149:$CW$200,MATCH(AD$219,$A$149:$A$200,0),100),$B210:$CW210,"="&amp;"X",$B$146:$CW$146,"="&amp;"N")</f>
        <v>0</v>
      </c>
      <c r="AE227">
        <f ca="1">SUMIFS(INDEX($B$149:$CW$200,MATCH(AE$219,$A$149:$A$200,0),1):INDEX($B$149:$CW$200,MATCH(AE$219,$A$149:$A$200,0),100),$B210:$CW210,"="&amp;"X",$B$146:$CW$146,"="&amp;"N")</f>
        <v>0</v>
      </c>
      <c r="AF227">
        <f ca="1">SUMIFS(INDEX($B$149:$CW$200,MATCH(AF$219,$A$149:$A$200,0),1):INDEX($B$149:$CW$200,MATCH(AF$219,$A$149:$A$200,0),100),$B210:$CW210,"="&amp;"X",$B$146:$CW$146,"="&amp;"N")</f>
        <v>0</v>
      </c>
      <c r="AG227">
        <f ca="1">SUMIFS(INDEX($B$149:$CW$200,MATCH(AG$219,$A$149:$A$200,0),1):INDEX($B$149:$CW$200,MATCH(AG$219,$A$149:$A$200,0),100),$B210:$CW210,"="&amp;"X",$B$146:$CW$146,"="&amp;"N")</f>
        <v>0</v>
      </c>
      <c r="AH227">
        <f ca="1">SUMIFS(INDEX($B$149:$CW$200,MATCH(AH$219,$A$149:$A$200,0),1):INDEX($B$149:$CW$200,MATCH(AH$219,$A$149:$A$200,0),100),$B210:$CW210,"="&amp;"X",$B$146:$CW$146,"="&amp;"N")</f>
        <v>0</v>
      </c>
      <c r="AI227">
        <f ca="1">SUMIFS(INDEX($B$149:$CW$200,MATCH(AI$219,$A$149:$A$200,0),1):INDEX($B$149:$CW$200,MATCH(AI$219,$A$149:$A$200,0),100),$B210:$CW210,"="&amp;"X",$B$146:$CW$146,"="&amp;"N")</f>
        <v>0</v>
      </c>
      <c r="AJ227">
        <f ca="1">SUMIFS(INDEX($B$149:$CW$200,MATCH(AJ$219,$A$149:$A$200,0),1):INDEX($B$149:$CW$200,MATCH(AJ$219,$A$149:$A$200,0),100),$B210:$CW210,"="&amp;"X",$B$146:$CW$146,"="&amp;"N")</f>
        <v>0</v>
      </c>
      <c r="AK227">
        <f ca="1">SUMIFS(INDEX($B$149:$CW$200,MATCH(AK$219,$A$149:$A$200,0),1):INDEX($B$149:$CW$200,MATCH(AK$219,$A$149:$A$200,0),100),$B210:$CW210,"="&amp;"X",$B$146:$CW$146,"="&amp;"N")</f>
        <v>0</v>
      </c>
      <c r="AL227">
        <f ca="1">SUMIFS(INDEX($B$149:$CW$200,MATCH(AL$219,$A$149:$A$200,0),1):INDEX($B$149:$CW$200,MATCH(AL$219,$A$149:$A$200,0),100),$B210:$CW210,"="&amp;"X",$B$146:$CW$146,"="&amp;"N")</f>
        <v>0</v>
      </c>
      <c r="AM227">
        <f ca="1">SUMIFS(INDEX($B$149:$CW$200,MATCH(AM$219,$A$149:$A$200,0),1):INDEX($B$149:$CW$200,MATCH(AM$219,$A$149:$A$200,0),100),$B210:$CW210,"="&amp;"X",$B$146:$CW$146,"="&amp;"N")</f>
        <v>0</v>
      </c>
      <c r="AN227">
        <f ca="1">SUMIFS(INDEX($B$149:$CW$200,MATCH(AN$219,$A$149:$A$200,0),1):INDEX($B$149:$CW$200,MATCH(AN$219,$A$149:$A$200,0),100),$B210:$CW210,"="&amp;"X",$B$146:$CW$146,"="&amp;"N")</f>
        <v>0</v>
      </c>
      <c r="AO227">
        <f ca="1">SUMIFS(INDEX($B$149:$CW$200,MATCH(AO$219,$A$149:$A$200,0),1):INDEX($B$149:$CW$200,MATCH(AO$219,$A$149:$A$200,0),100),$B210:$CW210,"="&amp;"X",$B$146:$CW$146,"="&amp;"N")</f>
        <v>0</v>
      </c>
      <c r="AP227">
        <f ca="1">SUMIFS(INDEX($B$149:$CW$200,MATCH(AP$219,$A$149:$A$200,0),1):INDEX($B$149:$CW$200,MATCH(AP$219,$A$149:$A$200,0),100),$B210:$CW210,"="&amp;"X",$B$146:$CW$146,"="&amp;"N")</f>
        <v>0</v>
      </c>
      <c r="AQ227">
        <f ca="1">SUMIFS(INDEX($B$149:$CW$200,MATCH(AQ$219,$A$149:$A$200,0),1):INDEX($B$149:$CW$200,MATCH(AQ$219,$A$149:$A$200,0),100),$B210:$CW210,"="&amp;"X",$B$146:$CW$146,"="&amp;"N")</f>
        <v>0</v>
      </c>
      <c r="AR227">
        <f ca="1">SUMIFS(INDEX($B$149:$CW$200,MATCH(AR$219,$A$149:$A$200,0),1):INDEX($B$149:$CW$200,MATCH(AR$219,$A$149:$A$200,0),100),$B210:$CW210,"="&amp;"X",$B$146:$CW$146,"="&amp;"N")</f>
        <v>0</v>
      </c>
      <c r="AS227">
        <f ca="1">SUMIFS(INDEX($B$149:$CW$200,MATCH(AS$219,$A$149:$A$200,0),1):INDEX($B$149:$CW$200,MATCH(AS$219,$A$149:$A$200,0),100),$B210:$CW210,"="&amp;"X",$B$146:$CW$146,"="&amp;"N")</f>
        <v>0</v>
      </c>
      <c r="AT227">
        <f ca="1">SUMIFS(INDEX($B$149:$CW$200,MATCH(AT$219,$A$149:$A$200,0),1):INDEX($B$149:$CW$200,MATCH(AT$219,$A$149:$A$200,0),100),$B210:$CW210,"="&amp;"X",$B$146:$CW$146,"="&amp;"N")</f>
        <v>0</v>
      </c>
      <c r="AU227">
        <f ca="1">SUMIFS(INDEX($B$149:$CW$200,MATCH(AU$219,$A$149:$A$200,0),1):INDEX($B$149:$CW$200,MATCH(AU$219,$A$149:$A$200,0),100),$B210:$CW210,"="&amp;"X",$B$146:$CW$146,"="&amp;"N")</f>
        <v>0</v>
      </c>
      <c r="AV227">
        <f ca="1">SUMIFS(INDEX($B$149:$CW$200,MATCH(AV$219,$A$149:$A$200,0),1):INDEX($B$149:$CW$200,MATCH(AV$219,$A$149:$A$200,0),100),$B210:$CW210,"="&amp;"X",$B$146:$CW$146,"="&amp;"N")</f>
        <v>0</v>
      </c>
      <c r="AW227">
        <f ca="1">SUMIFS(INDEX($B$149:$CW$200,MATCH(AW$219,$A$149:$A$200,0),1):INDEX($B$149:$CW$200,MATCH(AW$219,$A$149:$A$200,0),100),$B210:$CW210,"="&amp;"X",$B$146:$CW$146,"="&amp;"N")</f>
        <v>0</v>
      </c>
      <c r="AX227">
        <f ca="1">SUMIFS(INDEX($B$149:$CW$200,MATCH(AX$219,$A$149:$A$200,0),1):INDEX($B$149:$CW$200,MATCH(AX$219,$A$149:$A$200,0),100),$B210:$CW210,"="&amp;"X",$B$146:$CW$146,"="&amp;"N")</f>
        <v>0</v>
      </c>
      <c r="AY227">
        <f ca="1">SUMIFS(INDEX($B$149:$CW$200,MATCH(AY$219,$A$149:$A$200,0),1):INDEX($B$149:$CW$200,MATCH(AY$219,$A$149:$A$200,0),100),$B210:$CW210,"="&amp;"X",$B$146:$CW$146,"="&amp;"N")</f>
        <v>0</v>
      </c>
      <c r="AZ227">
        <f ca="1">SUMIFS(INDEX($B$149:$CW$200,MATCH(AZ$219,$A$149:$A$200,0),1):INDEX($B$149:$CW$200,MATCH(AZ$219,$A$149:$A$200,0),100),$B210:$CW210,"="&amp;"X",$B$146:$CW$146,"="&amp;"N")</f>
        <v>0</v>
      </c>
      <c r="BA227">
        <f ca="1">SUMIFS(INDEX($B$149:$CW$200,MATCH(BA$219,$A$149:$A$200,0),1):INDEX($B$149:$CW$200,MATCH(BA$219,$A$149:$A$200,0),100),$B210:$CW210,"="&amp;"X",$B$146:$CW$146,"="&amp;"N")</f>
        <v>0</v>
      </c>
    </row>
    <row r="228" spans="1:53" x14ac:dyDescent="0.25">
      <c r="A228" s="2" t="str">
        <f>Setup!A28</f>
        <v>Caseload 9</v>
      </c>
      <c r="B228">
        <f ca="1">SUMIFS(INDEX($B$149:$CW$200,MATCH(B$219,$A$149:$A$200,0),1):INDEX($B$149:$CW$200,MATCH(B$219,$A$149:$A$200,0),100),$B211:$CW211,"="&amp;"X",$B$146:$CW$146,"="&amp;"N")</f>
        <v>0</v>
      </c>
      <c r="C228">
        <f ca="1">SUMIFS(INDEX($B$149:$CW$200,MATCH(C$219,$A$149:$A$200,0),1):INDEX($B$149:$CW$200,MATCH(C$219,$A$149:$A$200,0),100),$B211:$CW211,"="&amp;"X",$B$146:$CW$146,"="&amp;"N")</f>
        <v>0</v>
      </c>
      <c r="D228">
        <f ca="1">SUMIFS(INDEX($B$149:$CW$200,MATCH(D$219,$A$149:$A$200,0),1):INDEX($B$149:$CW$200,MATCH(D$219,$A$149:$A$200,0),100),$B211:$CW211,"="&amp;"X",$B$146:$CW$146,"="&amp;"N")</f>
        <v>0</v>
      </c>
      <c r="E228">
        <f ca="1">SUMIFS(INDEX($B$149:$CW$200,MATCH(E$219,$A$149:$A$200,0),1):INDEX($B$149:$CW$200,MATCH(E$219,$A$149:$A$200,0),100),$B211:$CW211,"="&amp;"X",$B$146:$CW$146,"="&amp;"N")</f>
        <v>0</v>
      </c>
      <c r="F228">
        <f ca="1">SUMIFS(INDEX($B$149:$CW$200,MATCH(F$219,$A$149:$A$200,0),1):INDEX($B$149:$CW$200,MATCH(F$219,$A$149:$A$200,0),100),$B211:$CW211,"="&amp;"X",$B$146:$CW$146,"="&amp;"N")</f>
        <v>0</v>
      </c>
      <c r="G228">
        <f ca="1">SUMIFS(INDEX($B$149:$CW$200,MATCH(G$219,$A$149:$A$200,0),1):INDEX($B$149:$CW$200,MATCH(G$219,$A$149:$A$200,0),100),$B211:$CW211,"="&amp;"X",$B$146:$CW$146,"="&amp;"N")</f>
        <v>0</v>
      </c>
      <c r="H228">
        <f ca="1">SUMIFS(INDEX($B$149:$CW$200,MATCH(H$219,$A$149:$A$200,0),1):INDEX($B$149:$CW$200,MATCH(H$219,$A$149:$A$200,0),100),$B211:$CW211,"="&amp;"X",$B$146:$CW$146,"="&amp;"N")</f>
        <v>0</v>
      </c>
      <c r="I228">
        <f ca="1">SUMIFS(INDEX($B$149:$CW$200,MATCH(I$219,$A$149:$A$200,0),1):INDEX($B$149:$CW$200,MATCH(I$219,$A$149:$A$200,0),100),$B211:$CW211,"="&amp;"X",$B$146:$CW$146,"="&amp;"N")</f>
        <v>0</v>
      </c>
      <c r="J228">
        <f ca="1">SUMIFS(INDEX($B$149:$CW$200,MATCH(J$219,$A$149:$A$200,0),1):INDEX($B$149:$CW$200,MATCH(J$219,$A$149:$A$200,0),100),$B211:$CW211,"="&amp;"X",$B$146:$CW$146,"="&amp;"N")</f>
        <v>0</v>
      </c>
      <c r="K228">
        <f ca="1">SUMIFS(INDEX($B$149:$CW$200,MATCH(K$219,$A$149:$A$200,0),1):INDEX($B$149:$CW$200,MATCH(K$219,$A$149:$A$200,0),100),$B211:$CW211,"="&amp;"X",$B$146:$CW$146,"="&amp;"N")</f>
        <v>0</v>
      </c>
      <c r="L228">
        <f ca="1">SUMIFS(INDEX($B$149:$CW$200,MATCH(L$219,$A$149:$A$200,0),1):INDEX($B$149:$CW$200,MATCH(L$219,$A$149:$A$200,0),100),$B211:$CW211,"="&amp;"X",$B$146:$CW$146,"="&amp;"N")</f>
        <v>0</v>
      </c>
      <c r="M228">
        <f ca="1">SUMIFS(INDEX($B$149:$CW$200,MATCH(M$219,$A$149:$A$200,0),1):INDEX($B$149:$CW$200,MATCH(M$219,$A$149:$A$200,0),100),$B211:$CW211,"="&amp;"X",$B$146:$CW$146,"="&amp;"N")</f>
        <v>0</v>
      </c>
      <c r="N228">
        <f ca="1">SUMIFS(INDEX($B$149:$CW$200,MATCH(N$219,$A$149:$A$200,0),1):INDEX($B$149:$CW$200,MATCH(N$219,$A$149:$A$200,0),100),$B211:$CW211,"="&amp;"X",$B$146:$CW$146,"="&amp;"N")</f>
        <v>0</v>
      </c>
      <c r="O228">
        <f ca="1">SUMIFS(INDEX($B$149:$CW$200,MATCH(O$219,$A$149:$A$200,0),1):INDEX($B$149:$CW$200,MATCH(O$219,$A$149:$A$200,0),100),$B211:$CW211,"="&amp;"X",$B$146:$CW$146,"="&amp;"N")</f>
        <v>0</v>
      </c>
      <c r="P228">
        <f ca="1">SUMIFS(INDEX($B$149:$CW$200,MATCH(P$219,$A$149:$A$200,0),1):INDEX($B$149:$CW$200,MATCH(P$219,$A$149:$A$200,0),100),$B211:$CW211,"="&amp;"X",$B$146:$CW$146,"="&amp;"N")</f>
        <v>0</v>
      </c>
      <c r="Q228">
        <f ca="1">SUMIFS(INDEX($B$149:$CW$200,MATCH(Q$219,$A$149:$A$200,0),1):INDEX($B$149:$CW$200,MATCH(Q$219,$A$149:$A$200,0),100),$B211:$CW211,"="&amp;"X",$B$146:$CW$146,"="&amp;"N")</f>
        <v>0</v>
      </c>
      <c r="R228">
        <f ca="1">SUMIFS(INDEX($B$149:$CW$200,MATCH(R$219,$A$149:$A$200,0),1):INDEX($B$149:$CW$200,MATCH(R$219,$A$149:$A$200,0),100),$B211:$CW211,"="&amp;"X",$B$146:$CW$146,"="&amp;"N")</f>
        <v>0</v>
      </c>
      <c r="S228">
        <f ca="1">SUMIFS(INDEX($B$149:$CW$200,MATCH(S$219,$A$149:$A$200,0),1):INDEX($B$149:$CW$200,MATCH(S$219,$A$149:$A$200,0),100),$B211:$CW211,"="&amp;"X",$B$146:$CW$146,"="&amp;"N")</f>
        <v>0</v>
      </c>
      <c r="T228">
        <f ca="1">SUMIFS(INDEX($B$149:$CW$200,MATCH(T$219,$A$149:$A$200,0),1):INDEX($B$149:$CW$200,MATCH(T$219,$A$149:$A$200,0),100),$B211:$CW211,"="&amp;"X",$B$146:$CW$146,"="&amp;"N")</f>
        <v>0</v>
      </c>
      <c r="U228">
        <f ca="1">SUMIFS(INDEX($B$149:$CW$200,MATCH(U$219,$A$149:$A$200,0),1):INDEX($B$149:$CW$200,MATCH(U$219,$A$149:$A$200,0),100),$B211:$CW211,"="&amp;"X",$B$146:$CW$146,"="&amp;"N")</f>
        <v>0</v>
      </c>
      <c r="V228">
        <f ca="1">SUMIFS(INDEX($B$149:$CW$200,MATCH(V$219,$A$149:$A$200,0),1):INDEX($B$149:$CW$200,MATCH(V$219,$A$149:$A$200,0),100),$B211:$CW211,"="&amp;"X",$B$146:$CW$146,"="&amp;"N")</f>
        <v>0</v>
      </c>
      <c r="W228">
        <f ca="1">SUMIFS(INDEX($B$149:$CW$200,MATCH(W$219,$A$149:$A$200,0),1):INDEX($B$149:$CW$200,MATCH(W$219,$A$149:$A$200,0),100),$B211:$CW211,"="&amp;"X",$B$146:$CW$146,"="&amp;"N")</f>
        <v>0</v>
      </c>
      <c r="X228">
        <f ca="1">SUMIFS(INDEX($B$149:$CW$200,MATCH(X$219,$A$149:$A$200,0),1):INDEX($B$149:$CW$200,MATCH(X$219,$A$149:$A$200,0),100),$B211:$CW211,"="&amp;"X",$B$146:$CW$146,"="&amp;"N")</f>
        <v>0</v>
      </c>
      <c r="Y228">
        <f ca="1">SUMIFS(INDEX($B$149:$CW$200,MATCH(Y$219,$A$149:$A$200,0),1):INDEX($B$149:$CW$200,MATCH(Y$219,$A$149:$A$200,0),100),$B211:$CW211,"="&amp;"X",$B$146:$CW$146,"="&amp;"N")</f>
        <v>0</v>
      </c>
      <c r="Z228">
        <f ca="1">SUMIFS(INDEX($B$149:$CW$200,MATCH(Z$219,$A$149:$A$200,0),1):INDEX($B$149:$CW$200,MATCH(Z$219,$A$149:$A$200,0),100),$B211:$CW211,"="&amp;"X",$B$146:$CW$146,"="&amp;"N")</f>
        <v>0</v>
      </c>
      <c r="AA228">
        <f ca="1">SUMIFS(INDEX($B$149:$CW$200,MATCH(AA$219,$A$149:$A$200,0),1):INDEX($B$149:$CW$200,MATCH(AA$219,$A$149:$A$200,0),100),$B211:$CW211,"="&amp;"X",$B$146:$CW$146,"="&amp;"N")</f>
        <v>0</v>
      </c>
      <c r="AB228">
        <f ca="1">SUMIFS(INDEX($B$149:$CW$200,MATCH(AB$219,$A$149:$A$200,0),1):INDEX($B$149:$CW$200,MATCH(AB$219,$A$149:$A$200,0),100),$B211:$CW211,"="&amp;"X",$B$146:$CW$146,"="&amp;"N")</f>
        <v>0</v>
      </c>
      <c r="AC228">
        <f ca="1">SUMIFS(INDEX($B$149:$CW$200,MATCH(AC$219,$A$149:$A$200,0),1):INDEX($B$149:$CW$200,MATCH(AC$219,$A$149:$A$200,0),100),$B211:$CW211,"="&amp;"X",$B$146:$CW$146,"="&amp;"N")</f>
        <v>0</v>
      </c>
      <c r="AD228">
        <f ca="1">SUMIFS(INDEX($B$149:$CW$200,MATCH(AD$219,$A$149:$A$200,0),1):INDEX($B$149:$CW$200,MATCH(AD$219,$A$149:$A$200,0),100),$B211:$CW211,"="&amp;"X",$B$146:$CW$146,"="&amp;"N")</f>
        <v>0</v>
      </c>
      <c r="AE228">
        <f ca="1">SUMIFS(INDEX($B$149:$CW$200,MATCH(AE$219,$A$149:$A$200,0),1):INDEX($B$149:$CW$200,MATCH(AE$219,$A$149:$A$200,0),100),$B211:$CW211,"="&amp;"X",$B$146:$CW$146,"="&amp;"N")</f>
        <v>0</v>
      </c>
      <c r="AF228">
        <f ca="1">SUMIFS(INDEX($B$149:$CW$200,MATCH(AF$219,$A$149:$A$200,0),1):INDEX($B$149:$CW$200,MATCH(AF$219,$A$149:$A$200,0),100),$B211:$CW211,"="&amp;"X",$B$146:$CW$146,"="&amp;"N")</f>
        <v>0</v>
      </c>
      <c r="AG228">
        <f ca="1">SUMIFS(INDEX($B$149:$CW$200,MATCH(AG$219,$A$149:$A$200,0),1):INDEX($B$149:$CW$200,MATCH(AG$219,$A$149:$A$200,0),100),$B211:$CW211,"="&amp;"X",$B$146:$CW$146,"="&amp;"N")</f>
        <v>0</v>
      </c>
      <c r="AH228">
        <f ca="1">SUMIFS(INDEX($B$149:$CW$200,MATCH(AH$219,$A$149:$A$200,0),1):INDEX($B$149:$CW$200,MATCH(AH$219,$A$149:$A$200,0),100),$B211:$CW211,"="&amp;"X",$B$146:$CW$146,"="&amp;"N")</f>
        <v>0</v>
      </c>
      <c r="AI228">
        <f ca="1">SUMIFS(INDEX($B$149:$CW$200,MATCH(AI$219,$A$149:$A$200,0),1):INDEX($B$149:$CW$200,MATCH(AI$219,$A$149:$A$200,0),100),$B211:$CW211,"="&amp;"X",$B$146:$CW$146,"="&amp;"N")</f>
        <v>0</v>
      </c>
      <c r="AJ228">
        <f ca="1">SUMIFS(INDEX($B$149:$CW$200,MATCH(AJ$219,$A$149:$A$200,0),1):INDEX($B$149:$CW$200,MATCH(AJ$219,$A$149:$A$200,0),100),$B211:$CW211,"="&amp;"X",$B$146:$CW$146,"="&amp;"N")</f>
        <v>0</v>
      </c>
      <c r="AK228">
        <f ca="1">SUMIFS(INDEX($B$149:$CW$200,MATCH(AK$219,$A$149:$A$200,0),1):INDEX($B$149:$CW$200,MATCH(AK$219,$A$149:$A$200,0),100),$B211:$CW211,"="&amp;"X",$B$146:$CW$146,"="&amp;"N")</f>
        <v>0</v>
      </c>
      <c r="AL228">
        <f ca="1">SUMIFS(INDEX($B$149:$CW$200,MATCH(AL$219,$A$149:$A$200,0),1):INDEX($B$149:$CW$200,MATCH(AL$219,$A$149:$A$200,0),100),$B211:$CW211,"="&amp;"X",$B$146:$CW$146,"="&amp;"N")</f>
        <v>0</v>
      </c>
      <c r="AM228">
        <f ca="1">SUMIFS(INDEX($B$149:$CW$200,MATCH(AM$219,$A$149:$A$200,0),1):INDEX($B$149:$CW$200,MATCH(AM$219,$A$149:$A$200,0),100),$B211:$CW211,"="&amp;"X",$B$146:$CW$146,"="&amp;"N")</f>
        <v>0</v>
      </c>
      <c r="AN228">
        <f ca="1">SUMIFS(INDEX($B$149:$CW$200,MATCH(AN$219,$A$149:$A$200,0),1):INDEX($B$149:$CW$200,MATCH(AN$219,$A$149:$A$200,0),100),$B211:$CW211,"="&amp;"X",$B$146:$CW$146,"="&amp;"N")</f>
        <v>0</v>
      </c>
      <c r="AO228">
        <f ca="1">SUMIFS(INDEX($B$149:$CW$200,MATCH(AO$219,$A$149:$A$200,0),1):INDEX($B$149:$CW$200,MATCH(AO$219,$A$149:$A$200,0),100),$B211:$CW211,"="&amp;"X",$B$146:$CW$146,"="&amp;"N")</f>
        <v>0</v>
      </c>
      <c r="AP228">
        <f ca="1">SUMIFS(INDEX($B$149:$CW$200,MATCH(AP$219,$A$149:$A$200,0),1):INDEX($B$149:$CW$200,MATCH(AP$219,$A$149:$A$200,0),100),$B211:$CW211,"="&amp;"X",$B$146:$CW$146,"="&amp;"N")</f>
        <v>0</v>
      </c>
      <c r="AQ228">
        <f ca="1">SUMIFS(INDEX($B$149:$CW$200,MATCH(AQ$219,$A$149:$A$200,0),1):INDEX($B$149:$CW$200,MATCH(AQ$219,$A$149:$A$200,0),100),$B211:$CW211,"="&amp;"X",$B$146:$CW$146,"="&amp;"N")</f>
        <v>0</v>
      </c>
      <c r="AR228">
        <f ca="1">SUMIFS(INDEX($B$149:$CW$200,MATCH(AR$219,$A$149:$A$200,0),1):INDEX($B$149:$CW$200,MATCH(AR$219,$A$149:$A$200,0),100),$B211:$CW211,"="&amp;"X",$B$146:$CW$146,"="&amp;"N")</f>
        <v>0</v>
      </c>
      <c r="AS228">
        <f ca="1">SUMIFS(INDEX($B$149:$CW$200,MATCH(AS$219,$A$149:$A$200,0),1):INDEX($B$149:$CW$200,MATCH(AS$219,$A$149:$A$200,0),100),$B211:$CW211,"="&amp;"X",$B$146:$CW$146,"="&amp;"N")</f>
        <v>0</v>
      </c>
      <c r="AT228">
        <f ca="1">SUMIFS(INDEX($B$149:$CW$200,MATCH(AT$219,$A$149:$A$200,0),1):INDEX($B$149:$CW$200,MATCH(AT$219,$A$149:$A$200,0),100),$B211:$CW211,"="&amp;"X",$B$146:$CW$146,"="&amp;"N")</f>
        <v>0</v>
      </c>
      <c r="AU228">
        <f ca="1">SUMIFS(INDEX($B$149:$CW$200,MATCH(AU$219,$A$149:$A$200,0),1):INDEX($B$149:$CW$200,MATCH(AU$219,$A$149:$A$200,0),100),$B211:$CW211,"="&amp;"X",$B$146:$CW$146,"="&amp;"N")</f>
        <v>0</v>
      </c>
      <c r="AV228">
        <f ca="1">SUMIFS(INDEX($B$149:$CW$200,MATCH(AV$219,$A$149:$A$200,0),1):INDEX($B$149:$CW$200,MATCH(AV$219,$A$149:$A$200,0),100),$B211:$CW211,"="&amp;"X",$B$146:$CW$146,"="&amp;"N")</f>
        <v>0</v>
      </c>
      <c r="AW228">
        <f ca="1">SUMIFS(INDEX($B$149:$CW$200,MATCH(AW$219,$A$149:$A$200,0),1):INDEX($B$149:$CW$200,MATCH(AW$219,$A$149:$A$200,0),100),$B211:$CW211,"="&amp;"X",$B$146:$CW$146,"="&amp;"N")</f>
        <v>0</v>
      </c>
      <c r="AX228">
        <f ca="1">SUMIFS(INDEX($B$149:$CW$200,MATCH(AX$219,$A$149:$A$200,0),1):INDEX($B$149:$CW$200,MATCH(AX$219,$A$149:$A$200,0),100),$B211:$CW211,"="&amp;"X",$B$146:$CW$146,"="&amp;"N")</f>
        <v>0</v>
      </c>
      <c r="AY228">
        <f ca="1">SUMIFS(INDEX($B$149:$CW$200,MATCH(AY$219,$A$149:$A$200,0),1):INDEX($B$149:$CW$200,MATCH(AY$219,$A$149:$A$200,0),100),$B211:$CW211,"="&amp;"X",$B$146:$CW$146,"="&amp;"N")</f>
        <v>0</v>
      </c>
      <c r="AZ228">
        <f ca="1">SUMIFS(INDEX($B$149:$CW$200,MATCH(AZ$219,$A$149:$A$200,0),1):INDEX($B$149:$CW$200,MATCH(AZ$219,$A$149:$A$200,0),100),$B211:$CW211,"="&amp;"X",$B$146:$CW$146,"="&amp;"N")</f>
        <v>0</v>
      </c>
      <c r="BA228">
        <f ca="1">SUMIFS(INDEX($B$149:$CW$200,MATCH(BA$219,$A$149:$A$200,0),1):INDEX($B$149:$CW$200,MATCH(BA$219,$A$149:$A$200,0),100),$B211:$CW211,"="&amp;"X",$B$146:$CW$146,"="&amp;"N")</f>
        <v>0</v>
      </c>
    </row>
    <row r="229" spans="1:53" x14ac:dyDescent="0.25">
      <c r="A229" s="2" t="str">
        <f>Setup!A29</f>
        <v>Caseload 10</v>
      </c>
      <c r="B229">
        <f ca="1">SUMIFS(INDEX($B$149:$CW$200,MATCH(B$219,$A$149:$A$200,0),1):INDEX($B$149:$CW$200,MATCH(B$219,$A$149:$A$200,0),100),$B212:$CW212,"="&amp;"X",$B$146:$CW$146,"="&amp;"N")</f>
        <v>0</v>
      </c>
      <c r="C229">
        <f ca="1">SUMIFS(INDEX($B$149:$CW$200,MATCH(C$219,$A$149:$A$200,0),1):INDEX($B$149:$CW$200,MATCH(C$219,$A$149:$A$200,0),100),$B212:$CW212,"="&amp;"X",$B$146:$CW$146,"="&amp;"N")</f>
        <v>0</v>
      </c>
      <c r="D229">
        <f ca="1">SUMIFS(INDEX($B$149:$CW$200,MATCH(D$219,$A$149:$A$200,0),1):INDEX($B$149:$CW$200,MATCH(D$219,$A$149:$A$200,0),100),$B212:$CW212,"="&amp;"X",$B$146:$CW$146,"="&amp;"N")</f>
        <v>0</v>
      </c>
      <c r="E229">
        <f ca="1">SUMIFS(INDEX($B$149:$CW$200,MATCH(E$219,$A$149:$A$200,0),1):INDEX($B$149:$CW$200,MATCH(E$219,$A$149:$A$200,0),100),$B212:$CW212,"="&amp;"X",$B$146:$CW$146,"="&amp;"N")</f>
        <v>0</v>
      </c>
      <c r="F229">
        <f ca="1">SUMIFS(INDEX($B$149:$CW$200,MATCH(F$219,$A$149:$A$200,0),1):INDEX($B$149:$CW$200,MATCH(F$219,$A$149:$A$200,0),100),$B212:$CW212,"="&amp;"X",$B$146:$CW$146,"="&amp;"N")</f>
        <v>0</v>
      </c>
      <c r="G229">
        <f ca="1">SUMIFS(INDEX($B$149:$CW$200,MATCH(G$219,$A$149:$A$200,0),1):INDEX($B$149:$CW$200,MATCH(G$219,$A$149:$A$200,0),100),$B212:$CW212,"="&amp;"X",$B$146:$CW$146,"="&amp;"N")</f>
        <v>0</v>
      </c>
      <c r="H229">
        <f ca="1">SUMIFS(INDEX($B$149:$CW$200,MATCH(H$219,$A$149:$A$200,0),1):INDEX($B$149:$CW$200,MATCH(H$219,$A$149:$A$200,0),100),$B212:$CW212,"="&amp;"X",$B$146:$CW$146,"="&amp;"N")</f>
        <v>0</v>
      </c>
      <c r="I229">
        <f ca="1">SUMIFS(INDEX($B$149:$CW$200,MATCH(I$219,$A$149:$A$200,0),1):INDEX($B$149:$CW$200,MATCH(I$219,$A$149:$A$200,0),100),$B212:$CW212,"="&amp;"X",$B$146:$CW$146,"="&amp;"N")</f>
        <v>0</v>
      </c>
      <c r="J229">
        <f ca="1">SUMIFS(INDEX($B$149:$CW$200,MATCH(J$219,$A$149:$A$200,0),1):INDEX($B$149:$CW$200,MATCH(J$219,$A$149:$A$200,0),100),$B212:$CW212,"="&amp;"X",$B$146:$CW$146,"="&amp;"N")</f>
        <v>0</v>
      </c>
      <c r="K229">
        <f ca="1">SUMIFS(INDEX($B$149:$CW$200,MATCH(K$219,$A$149:$A$200,0),1):INDEX($B$149:$CW$200,MATCH(K$219,$A$149:$A$200,0),100),$B212:$CW212,"="&amp;"X",$B$146:$CW$146,"="&amp;"N")</f>
        <v>0</v>
      </c>
      <c r="L229">
        <f ca="1">SUMIFS(INDEX($B$149:$CW$200,MATCH(L$219,$A$149:$A$200,0),1):INDEX($B$149:$CW$200,MATCH(L$219,$A$149:$A$200,0),100),$B212:$CW212,"="&amp;"X",$B$146:$CW$146,"="&amp;"N")</f>
        <v>0</v>
      </c>
      <c r="M229">
        <f ca="1">SUMIFS(INDEX($B$149:$CW$200,MATCH(M$219,$A$149:$A$200,0),1):INDEX($B$149:$CW$200,MATCH(M$219,$A$149:$A$200,0),100),$B212:$CW212,"="&amp;"X",$B$146:$CW$146,"="&amp;"N")</f>
        <v>0</v>
      </c>
      <c r="N229">
        <f ca="1">SUMIFS(INDEX($B$149:$CW$200,MATCH(N$219,$A$149:$A$200,0),1):INDEX($B$149:$CW$200,MATCH(N$219,$A$149:$A$200,0),100),$B212:$CW212,"="&amp;"X",$B$146:$CW$146,"="&amp;"N")</f>
        <v>0</v>
      </c>
      <c r="O229">
        <f ca="1">SUMIFS(INDEX($B$149:$CW$200,MATCH(O$219,$A$149:$A$200,0),1):INDEX($B$149:$CW$200,MATCH(O$219,$A$149:$A$200,0),100),$B212:$CW212,"="&amp;"X",$B$146:$CW$146,"="&amp;"N")</f>
        <v>0</v>
      </c>
      <c r="P229">
        <f ca="1">SUMIFS(INDEX($B$149:$CW$200,MATCH(P$219,$A$149:$A$200,0),1):INDEX($B$149:$CW$200,MATCH(P$219,$A$149:$A$200,0),100),$B212:$CW212,"="&amp;"X",$B$146:$CW$146,"="&amp;"N")</f>
        <v>0</v>
      </c>
      <c r="Q229">
        <f ca="1">SUMIFS(INDEX($B$149:$CW$200,MATCH(Q$219,$A$149:$A$200,0),1):INDEX($B$149:$CW$200,MATCH(Q$219,$A$149:$A$200,0),100),$B212:$CW212,"="&amp;"X",$B$146:$CW$146,"="&amp;"N")</f>
        <v>0</v>
      </c>
      <c r="R229">
        <f ca="1">SUMIFS(INDEX($B$149:$CW$200,MATCH(R$219,$A$149:$A$200,0),1):INDEX($B$149:$CW$200,MATCH(R$219,$A$149:$A$200,0),100),$B212:$CW212,"="&amp;"X",$B$146:$CW$146,"="&amp;"N")</f>
        <v>0</v>
      </c>
      <c r="S229">
        <f ca="1">SUMIFS(INDEX($B$149:$CW$200,MATCH(S$219,$A$149:$A$200,0),1):INDEX($B$149:$CW$200,MATCH(S$219,$A$149:$A$200,0),100),$B212:$CW212,"="&amp;"X",$B$146:$CW$146,"="&amp;"N")</f>
        <v>0</v>
      </c>
      <c r="T229">
        <f ca="1">SUMIFS(INDEX($B$149:$CW$200,MATCH(T$219,$A$149:$A$200,0),1):INDEX($B$149:$CW$200,MATCH(T$219,$A$149:$A$200,0),100),$B212:$CW212,"="&amp;"X",$B$146:$CW$146,"="&amp;"N")</f>
        <v>0</v>
      </c>
      <c r="U229">
        <f ca="1">SUMIFS(INDEX($B$149:$CW$200,MATCH(U$219,$A$149:$A$200,0),1):INDEX($B$149:$CW$200,MATCH(U$219,$A$149:$A$200,0),100),$B212:$CW212,"="&amp;"X",$B$146:$CW$146,"="&amp;"N")</f>
        <v>0</v>
      </c>
      <c r="V229">
        <f ca="1">SUMIFS(INDEX($B$149:$CW$200,MATCH(V$219,$A$149:$A$200,0),1):INDEX($B$149:$CW$200,MATCH(V$219,$A$149:$A$200,0),100),$B212:$CW212,"="&amp;"X",$B$146:$CW$146,"="&amp;"N")</f>
        <v>0</v>
      </c>
      <c r="W229">
        <f ca="1">SUMIFS(INDEX($B$149:$CW$200,MATCH(W$219,$A$149:$A$200,0),1):INDEX($B$149:$CW$200,MATCH(W$219,$A$149:$A$200,0),100),$B212:$CW212,"="&amp;"X",$B$146:$CW$146,"="&amp;"N")</f>
        <v>0</v>
      </c>
      <c r="X229">
        <f ca="1">SUMIFS(INDEX($B$149:$CW$200,MATCH(X$219,$A$149:$A$200,0),1):INDEX($B$149:$CW$200,MATCH(X$219,$A$149:$A$200,0),100),$B212:$CW212,"="&amp;"X",$B$146:$CW$146,"="&amp;"N")</f>
        <v>0</v>
      </c>
      <c r="Y229">
        <f ca="1">SUMIFS(INDEX($B$149:$CW$200,MATCH(Y$219,$A$149:$A$200,0),1):INDEX($B$149:$CW$200,MATCH(Y$219,$A$149:$A$200,0),100),$B212:$CW212,"="&amp;"X",$B$146:$CW$146,"="&amp;"N")</f>
        <v>0</v>
      </c>
      <c r="Z229">
        <f ca="1">SUMIFS(INDEX($B$149:$CW$200,MATCH(Z$219,$A$149:$A$200,0),1):INDEX($B$149:$CW$200,MATCH(Z$219,$A$149:$A$200,0),100),$B212:$CW212,"="&amp;"X",$B$146:$CW$146,"="&amp;"N")</f>
        <v>0</v>
      </c>
      <c r="AA229">
        <f ca="1">SUMIFS(INDEX($B$149:$CW$200,MATCH(AA$219,$A$149:$A$200,0),1):INDEX($B$149:$CW$200,MATCH(AA$219,$A$149:$A$200,0),100),$B212:$CW212,"="&amp;"X",$B$146:$CW$146,"="&amp;"N")</f>
        <v>0</v>
      </c>
      <c r="AB229">
        <f ca="1">SUMIFS(INDEX($B$149:$CW$200,MATCH(AB$219,$A$149:$A$200,0),1):INDEX($B$149:$CW$200,MATCH(AB$219,$A$149:$A$200,0),100),$B212:$CW212,"="&amp;"X",$B$146:$CW$146,"="&amp;"N")</f>
        <v>0</v>
      </c>
      <c r="AC229">
        <f ca="1">SUMIFS(INDEX($B$149:$CW$200,MATCH(AC$219,$A$149:$A$200,0),1):INDEX($B$149:$CW$200,MATCH(AC$219,$A$149:$A$200,0),100),$B212:$CW212,"="&amp;"X",$B$146:$CW$146,"="&amp;"N")</f>
        <v>0</v>
      </c>
      <c r="AD229">
        <f ca="1">SUMIFS(INDEX($B$149:$CW$200,MATCH(AD$219,$A$149:$A$200,0),1):INDEX($B$149:$CW$200,MATCH(AD$219,$A$149:$A$200,0),100),$B212:$CW212,"="&amp;"X",$B$146:$CW$146,"="&amp;"N")</f>
        <v>0</v>
      </c>
      <c r="AE229">
        <f ca="1">SUMIFS(INDEX($B$149:$CW$200,MATCH(AE$219,$A$149:$A$200,0),1):INDEX($B$149:$CW$200,MATCH(AE$219,$A$149:$A$200,0),100),$B212:$CW212,"="&amp;"X",$B$146:$CW$146,"="&amp;"N")</f>
        <v>0</v>
      </c>
      <c r="AF229">
        <f ca="1">SUMIFS(INDEX($B$149:$CW$200,MATCH(AF$219,$A$149:$A$200,0),1):INDEX($B$149:$CW$200,MATCH(AF$219,$A$149:$A$200,0),100),$B212:$CW212,"="&amp;"X",$B$146:$CW$146,"="&amp;"N")</f>
        <v>0</v>
      </c>
      <c r="AG229">
        <f ca="1">SUMIFS(INDEX($B$149:$CW$200,MATCH(AG$219,$A$149:$A$200,0),1):INDEX($B$149:$CW$200,MATCH(AG$219,$A$149:$A$200,0),100),$B212:$CW212,"="&amp;"X",$B$146:$CW$146,"="&amp;"N")</f>
        <v>0</v>
      </c>
      <c r="AH229">
        <f ca="1">SUMIFS(INDEX($B$149:$CW$200,MATCH(AH$219,$A$149:$A$200,0),1):INDEX($B$149:$CW$200,MATCH(AH$219,$A$149:$A$200,0),100),$B212:$CW212,"="&amp;"X",$B$146:$CW$146,"="&amp;"N")</f>
        <v>0</v>
      </c>
      <c r="AI229">
        <f ca="1">SUMIFS(INDEX($B$149:$CW$200,MATCH(AI$219,$A$149:$A$200,0),1):INDEX($B$149:$CW$200,MATCH(AI$219,$A$149:$A$200,0),100),$B212:$CW212,"="&amp;"X",$B$146:$CW$146,"="&amp;"N")</f>
        <v>0</v>
      </c>
      <c r="AJ229">
        <f ca="1">SUMIFS(INDEX($B$149:$CW$200,MATCH(AJ$219,$A$149:$A$200,0),1):INDEX($B$149:$CW$200,MATCH(AJ$219,$A$149:$A$200,0),100),$B212:$CW212,"="&amp;"X",$B$146:$CW$146,"="&amp;"N")</f>
        <v>0</v>
      </c>
      <c r="AK229">
        <f ca="1">SUMIFS(INDEX($B$149:$CW$200,MATCH(AK$219,$A$149:$A$200,0),1):INDEX($B$149:$CW$200,MATCH(AK$219,$A$149:$A$200,0),100),$B212:$CW212,"="&amp;"X",$B$146:$CW$146,"="&amp;"N")</f>
        <v>0</v>
      </c>
      <c r="AL229">
        <f ca="1">SUMIFS(INDEX($B$149:$CW$200,MATCH(AL$219,$A$149:$A$200,0),1):INDEX($B$149:$CW$200,MATCH(AL$219,$A$149:$A$200,0),100),$B212:$CW212,"="&amp;"X",$B$146:$CW$146,"="&amp;"N")</f>
        <v>0</v>
      </c>
      <c r="AM229">
        <f ca="1">SUMIFS(INDEX($B$149:$CW$200,MATCH(AM$219,$A$149:$A$200,0),1):INDEX($B$149:$CW$200,MATCH(AM$219,$A$149:$A$200,0),100),$B212:$CW212,"="&amp;"X",$B$146:$CW$146,"="&amp;"N")</f>
        <v>0</v>
      </c>
      <c r="AN229">
        <f ca="1">SUMIFS(INDEX($B$149:$CW$200,MATCH(AN$219,$A$149:$A$200,0),1):INDEX($B$149:$CW$200,MATCH(AN$219,$A$149:$A$200,0),100),$B212:$CW212,"="&amp;"X",$B$146:$CW$146,"="&amp;"N")</f>
        <v>0</v>
      </c>
      <c r="AO229">
        <f ca="1">SUMIFS(INDEX($B$149:$CW$200,MATCH(AO$219,$A$149:$A$200,0),1):INDEX($B$149:$CW$200,MATCH(AO$219,$A$149:$A$200,0),100),$B212:$CW212,"="&amp;"X",$B$146:$CW$146,"="&amp;"N")</f>
        <v>0</v>
      </c>
      <c r="AP229">
        <f ca="1">SUMIFS(INDEX($B$149:$CW$200,MATCH(AP$219,$A$149:$A$200,0),1):INDEX($B$149:$CW$200,MATCH(AP$219,$A$149:$A$200,0),100),$B212:$CW212,"="&amp;"X",$B$146:$CW$146,"="&amp;"N")</f>
        <v>0</v>
      </c>
      <c r="AQ229">
        <f ca="1">SUMIFS(INDEX($B$149:$CW$200,MATCH(AQ$219,$A$149:$A$200,0),1):INDEX($B$149:$CW$200,MATCH(AQ$219,$A$149:$A$200,0),100),$B212:$CW212,"="&amp;"X",$B$146:$CW$146,"="&amp;"N")</f>
        <v>0</v>
      </c>
      <c r="AR229">
        <f ca="1">SUMIFS(INDEX($B$149:$CW$200,MATCH(AR$219,$A$149:$A$200,0),1):INDEX($B$149:$CW$200,MATCH(AR$219,$A$149:$A$200,0),100),$B212:$CW212,"="&amp;"X",$B$146:$CW$146,"="&amp;"N")</f>
        <v>0</v>
      </c>
      <c r="AS229">
        <f ca="1">SUMIFS(INDEX($B$149:$CW$200,MATCH(AS$219,$A$149:$A$200,0),1):INDEX($B$149:$CW$200,MATCH(AS$219,$A$149:$A$200,0),100),$B212:$CW212,"="&amp;"X",$B$146:$CW$146,"="&amp;"N")</f>
        <v>0</v>
      </c>
      <c r="AT229">
        <f ca="1">SUMIFS(INDEX($B$149:$CW$200,MATCH(AT$219,$A$149:$A$200,0),1):INDEX($B$149:$CW$200,MATCH(AT$219,$A$149:$A$200,0),100),$B212:$CW212,"="&amp;"X",$B$146:$CW$146,"="&amp;"N")</f>
        <v>0</v>
      </c>
      <c r="AU229">
        <f ca="1">SUMIFS(INDEX($B$149:$CW$200,MATCH(AU$219,$A$149:$A$200,0),1):INDEX($B$149:$CW$200,MATCH(AU$219,$A$149:$A$200,0),100),$B212:$CW212,"="&amp;"X",$B$146:$CW$146,"="&amp;"N")</f>
        <v>0</v>
      </c>
      <c r="AV229">
        <f ca="1">SUMIFS(INDEX($B$149:$CW$200,MATCH(AV$219,$A$149:$A$200,0),1):INDEX($B$149:$CW$200,MATCH(AV$219,$A$149:$A$200,0),100),$B212:$CW212,"="&amp;"X",$B$146:$CW$146,"="&amp;"N")</f>
        <v>0</v>
      </c>
      <c r="AW229">
        <f ca="1">SUMIFS(INDEX($B$149:$CW$200,MATCH(AW$219,$A$149:$A$200,0),1):INDEX($B$149:$CW$200,MATCH(AW$219,$A$149:$A$200,0),100),$B212:$CW212,"="&amp;"X",$B$146:$CW$146,"="&amp;"N")</f>
        <v>0</v>
      </c>
      <c r="AX229">
        <f ca="1">SUMIFS(INDEX($B$149:$CW$200,MATCH(AX$219,$A$149:$A$200,0),1):INDEX($B$149:$CW$200,MATCH(AX$219,$A$149:$A$200,0),100),$B212:$CW212,"="&amp;"X",$B$146:$CW$146,"="&amp;"N")</f>
        <v>0</v>
      </c>
      <c r="AY229">
        <f ca="1">SUMIFS(INDEX($B$149:$CW$200,MATCH(AY$219,$A$149:$A$200,0),1):INDEX($B$149:$CW$200,MATCH(AY$219,$A$149:$A$200,0),100),$B212:$CW212,"="&amp;"X",$B$146:$CW$146,"="&amp;"N")</f>
        <v>0</v>
      </c>
      <c r="AZ229">
        <f ca="1">SUMIFS(INDEX($B$149:$CW$200,MATCH(AZ$219,$A$149:$A$200,0),1):INDEX($B$149:$CW$200,MATCH(AZ$219,$A$149:$A$200,0),100),$B212:$CW212,"="&amp;"X",$B$146:$CW$146,"="&amp;"N")</f>
        <v>0</v>
      </c>
      <c r="BA229">
        <f ca="1">SUMIFS(INDEX($B$149:$CW$200,MATCH(BA$219,$A$149:$A$200,0),1):INDEX($B$149:$CW$200,MATCH(BA$219,$A$149:$A$200,0),100),$B212:$CW212,"="&amp;"X",$B$146:$CW$146,"="&amp;"N")</f>
        <v>0</v>
      </c>
    </row>
    <row r="230" spans="1:53" x14ac:dyDescent="0.25">
      <c r="A230" s="2" t="str">
        <f>Setup!A30</f>
        <v>Caseload 11</v>
      </c>
      <c r="B230">
        <f ca="1">SUMIFS(INDEX($B$149:$CW$200,MATCH(B$219,$A$149:$A$200,0),1):INDEX($B$149:$CW$200,MATCH(B$219,$A$149:$A$200,0),100),$B213:$CW213,"="&amp;"X",$B$146:$CW$146,"="&amp;"N")</f>
        <v>0</v>
      </c>
      <c r="C230">
        <f ca="1">SUMIFS(INDEX($B$149:$CW$200,MATCH(C$219,$A$149:$A$200,0),1):INDEX($B$149:$CW$200,MATCH(C$219,$A$149:$A$200,0),100),$B213:$CW213,"="&amp;"X",$B$146:$CW$146,"="&amp;"N")</f>
        <v>0</v>
      </c>
      <c r="D230">
        <f ca="1">SUMIFS(INDEX($B$149:$CW$200,MATCH(D$219,$A$149:$A$200,0),1):INDEX($B$149:$CW$200,MATCH(D$219,$A$149:$A$200,0),100),$B213:$CW213,"="&amp;"X",$B$146:$CW$146,"="&amp;"N")</f>
        <v>0</v>
      </c>
      <c r="E230">
        <f ca="1">SUMIFS(INDEX($B$149:$CW$200,MATCH(E$219,$A$149:$A$200,0),1):INDEX($B$149:$CW$200,MATCH(E$219,$A$149:$A$200,0),100),$B213:$CW213,"="&amp;"X",$B$146:$CW$146,"="&amp;"N")</f>
        <v>0</v>
      </c>
      <c r="F230">
        <f ca="1">SUMIFS(INDEX($B$149:$CW$200,MATCH(F$219,$A$149:$A$200,0),1):INDEX($B$149:$CW$200,MATCH(F$219,$A$149:$A$200,0),100),$B213:$CW213,"="&amp;"X",$B$146:$CW$146,"="&amp;"N")</f>
        <v>0</v>
      </c>
      <c r="G230">
        <f ca="1">SUMIFS(INDEX($B$149:$CW$200,MATCH(G$219,$A$149:$A$200,0),1):INDEX($B$149:$CW$200,MATCH(G$219,$A$149:$A$200,0),100),$B213:$CW213,"="&amp;"X",$B$146:$CW$146,"="&amp;"N")</f>
        <v>0</v>
      </c>
      <c r="H230">
        <f ca="1">SUMIFS(INDEX($B$149:$CW$200,MATCH(H$219,$A$149:$A$200,0),1):INDEX($B$149:$CW$200,MATCH(H$219,$A$149:$A$200,0),100),$B213:$CW213,"="&amp;"X",$B$146:$CW$146,"="&amp;"N")</f>
        <v>0</v>
      </c>
      <c r="I230">
        <f ca="1">SUMIFS(INDEX($B$149:$CW$200,MATCH(I$219,$A$149:$A$200,0),1):INDEX($B$149:$CW$200,MATCH(I$219,$A$149:$A$200,0),100),$B213:$CW213,"="&amp;"X",$B$146:$CW$146,"="&amp;"N")</f>
        <v>0</v>
      </c>
      <c r="J230">
        <f ca="1">SUMIFS(INDEX($B$149:$CW$200,MATCH(J$219,$A$149:$A$200,0),1):INDEX($B$149:$CW$200,MATCH(J$219,$A$149:$A$200,0),100),$B213:$CW213,"="&amp;"X",$B$146:$CW$146,"="&amp;"N")</f>
        <v>0</v>
      </c>
      <c r="K230">
        <f ca="1">SUMIFS(INDEX($B$149:$CW$200,MATCH(K$219,$A$149:$A$200,0),1):INDEX($B$149:$CW$200,MATCH(K$219,$A$149:$A$200,0),100),$B213:$CW213,"="&amp;"X",$B$146:$CW$146,"="&amp;"N")</f>
        <v>0</v>
      </c>
      <c r="L230">
        <f ca="1">SUMIFS(INDEX($B$149:$CW$200,MATCH(L$219,$A$149:$A$200,0),1):INDEX($B$149:$CW$200,MATCH(L$219,$A$149:$A$200,0),100),$B213:$CW213,"="&amp;"X",$B$146:$CW$146,"="&amp;"N")</f>
        <v>0</v>
      </c>
      <c r="M230">
        <f ca="1">SUMIFS(INDEX($B$149:$CW$200,MATCH(M$219,$A$149:$A$200,0),1):INDEX($B$149:$CW$200,MATCH(M$219,$A$149:$A$200,0),100),$B213:$CW213,"="&amp;"X",$B$146:$CW$146,"="&amp;"N")</f>
        <v>0</v>
      </c>
      <c r="N230">
        <f ca="1">SUMIFS(INDEX($B$149:$CW$200,MATCH(N$219,$A$149:$A$200,0),1):INDEX($B$149:$CW$200,MATCH(N$219,$A$149:$A$200,0),100),$B213:$CW213,"="&amp;"X",$B$146:$CW$146,"="&amp;"N")</f>
        <v>0</v>
      </c>
      <c r="O230">
        <f ca="1">SUMIFS(INDEX($B$149:$CW$200,MATCH(O$219,$A$149:$A$200,0),1):INDEX($B$149:$CW$200,MATCH(O$219,$A$149:$A$200,0),100),$B213:$CW213,"="&amp;"X",$B$146:$CW$146,"="&amp;"N")</f>
        <v>0</v>
      </c>
      <c r="P230">
        <f ca="1">SUMIFS(INDEX($B$149:$CW$200,MATCH(P$219,$A$149:$A$200,0),1):INDEX($B$149:$CW$200,MATCH(P$219,$A$149:$A$200,0),100),$B213:$CW213,"="&amp;"X",$B$146:$CW$146,"="&amp;"N")</f>
        <v>0</v>
      </c>
      <c r="Q230">
        <f ca="1">SUMIFS(INDEX($B$149:$CW$200,MATCH(Q$219,$A$149:$A$200,0),1):INDEX($B$149:$CW$200,MATCH(Q$219,$A$149:$A$200,0),100),$B213:$CW213,"="&amp;"X",$B$146:$CW$146,"="&amp;"N")</f>
        <v>0</v>
      </c>
      <c r="R230">
        <f ca="1">SUMIFS(INDEX($B$149:$CW$200,MATCH(R$219,$A$149:$A$200,0),1):INDEX($B$149:$CW$200,MATCH(R$219,$A$149:$A$200,0),100),$B213:$CW213,"="&amp;"X",$B$146:$CW$146,"="&amp;"N")</f>
        <v>0</v>
      </c>
      <c r="S230">
        <f ca="1">SUMIFS(INDEX($B$149:$CW$200,MATCH(S$219,$A$149:$A$200,0),1):INDEX($B$149:$CW$200,MATCH(S$219,$A$149:$A$200,0),100),$B213:$CW213,"="&amp;"X",$B$146:$CW$146,"="&amp;"N")</f>
        <v>0</v>
      </c>
      <c r="T230">
        <f ca="1">SUMIFS(INDEX($B$149:$CW$200,MATCH(T$219,$A$149:$A$200,0),1):INDEX($B$149:$CW$200,MATCH(T$219,$A$149:$A$200,0),100),$B213:$CW213,"="&amp;"X",$B$146:$CW$146,"="&amp;"N")</f>
        <v>0</v>
      </c>
      <c r="U230">
        <f ca="1">SUMIFS(INDEX($B$149:$CW$200,MATCH(U$219,$A$149:$A$200,0),1):INDEX($B$149:$CW$200,MATCH(U$219,$A$149:$A$200,0),100),$B213:$CW213,"="&amp;"X",$B$146:$CW$146,"="&amp;"N")</f>
        <v>0</v>
      </c>
      <c r="V230">
        <f ca="1">SUMIFS(INDEX($B$149:$CW$200,MATCH(V$219,$A$149:$A$200,0),1):INDEX($B$149:$CW$200,MATCH(V$219,$A$149:$A$200,0),100),$B213:$CW213,"="&amp;"X",$B$146:$CW$146,"="&amp;"N")</f>
        <v>0</v>
      </c>
      <c r="W230">
        <f ca="1">SUMIFS(INDEX($B$149:$CW$200,MATCH(W$219,$A$149:$A$200,0),1):INDEX($B$149:$CW$200,MATCH(W$219,$A$149:$A$200,0),100),$B213:$CW213,"="&amp;"X",$B$146:$CW$146,"="&amp;"N")</f>
        <v>0</v>
      </c>
      <c r="X230">
        <f ca="1">SUMIFS(INDEX($B$149:$CW$200,MATCH(X$219,$A$149:$A$200,0),1):INDEX($B$149:$CW$200,MATCH(X$219,$A$149:$A$200,0),100),$B213:$CW213,"="&amp;"X",$B$146:$CW$146,"="&amp;"N")</f>
        <v>0</v>
      </c>
      <c r="Y230">
        <f ca="1">SUMIFS(INDEX($B$149:$CW$200,MATCH(Y$219,$A$149:$A$200,0),1):INDEX($B$149:$CW$200,MATCH(Y$219,$A$149:$A$200,0),100),$B213:$CW213,"="&amp;"X",$B$146:$CW$146,"="&amp;"N")</f>
        <v>0</v>
      </c>
      <c r="Z230">
        <f ca="1">SUMIFS(INDEX($B$149:$CW$200,MATCH(Z$219,$A$149:$A$200,0),1):INDEX($B$149:$CW$200,MATCH(Z$219,$A$149:$A$200,0),100),$B213:$CW213,"="&amp;"X",$B$146:$CW$146,"="&amp;"N")</f>
        <v>0</v>
      </c>
      <c r="AA230">
        <f ca="1">SUMIFS(INDEX($B$149:$CW$200,MATCH(AA$219,$A$149:$A$200,0),1):INDEX($B$149:$CW$200,MATCH(AA$219,$A$149:$A$200,0),100),$B213:$CW213,"="&amp;"X",$B$146:$CW$146,"="&amp;"N")</f>
        <v>0</v>
      </c>
      <c r="AB230">
        <f ca="1">SUMIFS(INDEX($B$149:$CW$200,MATCH(AB$219,$A$149:$A$200,0),1):INDEX($B$149:$CW$200,MATCH(AB$219,$A$149:$A$200,0),100),$B213:$CW213,"="&amp;"X",$B$146:$CW$146,"="&amp;"N")</f>
        <v>0</v>
      </c>
      <c r="AC230">
        <f ca="1">SUMIFS(INDEX($B$149:$CW$200,MATCH(AC$219,$A$149:$A$200,0),1):INDEX($B$149:$CW$200,MATCH(AC$219,$A$149:$A$200,0),100),$B213:$CW213,"="&amp;"X",$B$146:$CW$146,"="&amp;"N")</f>
        <v>0</v>
      </c>
      <c r="AD230">
        <f ca="1">SUMIFS(INDEX($B$149:$CW$200,MATCH(AD$219,$A$149:$A$200,0),1):INDEX($B$149:$CW$200,MATCH(AD$219,$A$149:$A$200,0),100),$B213:$CW213,"="&amp;"X",$B$146:$CW$146,"="&amp;"N")</f>
        <v>0</v>
      </c>
      <c r="AE230">
        <f ca="1">SUMIFS(INDEX($B$149:$CW$200,MATCH(AE$219,$A$149:$A$200,0),1):INDEX($B$149:$CW$200,MATCH(AE$219,$A$149:$A$200,0),100),$B213:$CW213,"="&amp;"X",$B$146:$CW$146,"="&amp;"N")</f>
        <v>0</v>
      </c>
      <c r="AF230">
        <f ca="1">SUMIFS(INDEX($B$149:$CW$200,MATCH(AF$219,$A$149:$A$200,0),1):INDEX($B$149:$CW$200,MATCH(AF$219,$A$149:$A$200,0),100),$B213:$CW213,"="&amp;"X",$B$146:$CW$146,"="&amp;"N")</f>
        <v>0</v>
      </c>
      <c r="AG230">
        <f ca="1">SUMIFS(INDEX($B$149:$CW$200,MATCH(AG$219,$A$149:$A$200,0),1):INDEX($B$149:$CW$200,MATCH(AG$219,$A$149:$A$200,0),100),$B213:$CW213,"="&amp;"X",$B$146:$CW$146,"="&amp;"N")</f>
        <v>0</v>
      </c>
      <c r="AH230">
        <f ca="1">SUMIFS(INDEX($B$149:$CW$200,MATCH(AH$219,$A$149:$A$200,0),1):INDEX($B$149:$CW$200,MATCH(AH$219,$A$149:$A$200,0),100),$B213:$CW213,"="&amp;"X",$B$146:$CW$146,"="&amp;"N")</f>
        <v>0</v>
      </c>
      <c r="AI230">
        <f ca="1">SUMIFS(INDEX($B$149:$CW$200,MATCH(AI$219,$A$149:$A$200,0),1):INDEX($B$149:$CW$200,MATCH(AI$219,$A$149:$A$200,0),100),$B213:$CW213,"="&amp;"X",$B$146:$CW$146,"="&amp;"N")</f>
        <v>0</v>
      </c>
      <c r="AJ230">
        <f ca="1">SUMIFS(INDEX($B$149:$CW$200,MATCH(AJ$219,$A$149:$A$200,0),1):INDEX($B$149:$CW$200,MATCH(AJ$219,$A$149:$A$200,0),100),$B213:$CW213,"="&amp;"X",$B$146:$CW$146,"="&amp;"N")</f>
        <v>0</v>
      </c>
      <c r="AK230">
        <f ca="1">SUMIFS(INDEX($B$149:$CW$200,MATCH(AK$219,$A$149:$A$200,0),1):INDEX($B$149:$CW$200,MATCH(AK$219,$A$149:$A$200,0),100),$B213:$CW213,"="&amp;"X",$B$146:$CW$146,"="&amp;"N")</f>
        <v>0</v>
      </c>
      <c r="AL230">
        <f ca="1">SUMIFS(INDEX($B$149:$CW$200,MATCH(AL$219,$A$149:$A$200,0),1):INDEX($B$149:$CW$200,MATCH(AL$219,$A$149:$A$200,0),100),$B213:$CW213,"="&amp;"X",$B$146:$CW$146,"="&amp;"N")</f>
        <v>0</v>
      </c>
      <c r="AM230">
        <f ca="1">SUMIFS(INDEX($B$149:$CW$200,MATCH(AM$219,$A$149:$A$200,0),1):INDEX($B$149:$CW$200,MATCH(AM$219,$A$149:$A$200,0),100),$B213:$CW213,"="&amp;"X",$B$146:$CW$146,"="&amp;"N")</f>
        <v>0</v>
      </c>
      <c r="AN230">
        <f ca="1">SUMIFS(INDEX($B$149:$CW$200,MATCH(AN$219,$A$149:$A$200,0),1):INDEX($B$149:$CW$200,MATCH(AN$219,$A$149:$A$200,0),100),$B213:$CW213,"="&amp;"X",$B$146:$CW$146,"="&amp;"N")</f>
        <v>0</v>
      </c>
      <c r="AO230">
        <f ca="1">SUMIFS(INDEX($B$149:$CW$200,MATCH(AO$219,$A$149:$A$200,0),1):INDEX($B$149:$CW$200,MATCH(AO$219,$A$149:$A$200,0),100),$B213:$CW213,"="&amp;"X",$B$146:$CW$146,"="&amp;"N")</f>
        <v>0</v>
      </c>
      <c r="AP230">
        <f ca="1">SUMIFS(INDEX($B$149:$CW$200,MATCH(AP$219,$A$149:$A$200,0),1):INDEX($B$149:$CW$200,MATCH(AP$219,$A$149:$A$200,0),100),$B213:$CW213,"="&amp;"X",$B$146:$CW$146,"="&amp;"N")</f>
        <v>0</v>
      </c>
      <c r="AQ230">
        <f ca="1">SUMIFS(INDEX($B$149:$CW$200,MATCH(AQ$219,$A$149:$A$200,0),1):INDEX($B$149:$CW$200,MATCH(AQ$219,$A$149:$A$200,0),100),$B213:$CW213,"="&amp;"X",$B$146:$CW$146,"="&amp;"N")</f>
        <v>0</v>
      </c>
      <c r="AR230">
        <f ca="1">SUMIFS(INDEX($B$149:$CW$200,MATCH(AR$219,$A$149:$A$200,0),1):INDEX($B$149:$CW$200,MATCH(AR$219,$A$149:$A$200,0),100),$B213:$CW213,"="&amp;"X",$B$146:$CW$146,"="&amp;"N")</f>
        <v>0</v>
      </c>
      <c r="AS230">
        <f ca="1">SUMIFS(INDEX($B$149:$CW$200,MATCH(AS$219,$A$149:$A$200,0),1):INDEX($B$149:$CW$200,MATCH(AS$219,$A$149:$A$200,0),100),$B213:$CW213,"="&amp;"X",$B$146:$CW$146,"="&amp;"N")</f>
        <v>0</v>
      </c>
      <c r="AT230">
        <f ca="1">SUMIFS(INDEX($B$149:$CW$200,MATCH(AT$219,$A$149:$A$200,0),1):INDEX($B$149:$CW$200,MATCH(AT$219,$A$149:$A$200,0),100),$B213:$CW213,"="&amp;"X",$B$146:$CW$146,"="&amp;"N")</f>
        <v>0</v>
      </c>
      <c r="AU230">
        <f ca="1">SUMIFS(INDEX($B$149:$CW$200,MATCH(AU$219,$A$149:$A$200,0),1):INDEX($B$149:$CW$200,MATCH(AU$219,$A$149:$A$200,0),100),$B213:$CW213,"="&amp;"X",$B$146:$CW$146,"="&amp;"N")</f>
        <v>0</v>
      </c>
      <c r="AV230">
        <f ca="1">SUMIFS(INDEX($B$149:$CW$200,MATCH(AV$219,$A$149:$A$200,0),1):INDEX($B$149:$CW$200,MATCH(AV$219,$A$149:$A$200,0),100),$B213:$CW213,"="&amp;"X",$B$146:$CW$146,"="&amp;"N")</f>
        <v>0</v>
      </c>
      <c r="AW230">
        <f ca="1">SUMIFS(INDEX($B$149:$CW$200,MATCH(AW$219,$A$149:$A$200,0),1):INDEX($B$149:$CW$200,MATCH(AW$219,$A$149:$A$200,0),100),$B213:$CW213,"="&amp;"X",$B$146:$CW$146,"="&amp;"N")</f>
        <v>0</v>
      </c>
      <c r="AX230">
        <f ca="1">SUMIFS(INDEX($B$149:$CW$200,MATCH(AX$219,$A$149:$A$200,0),1):INDEX($B$149:$CW$200,MATCH(AX$219,$A$149:$A$200,0),100),$B213:$CW213,"="&amp;"X",$B$146:$CW$146,"="&amp;"N")</f>
        <v>0</v>
      </c>
      <c r="AY230">
        <f ca="1">SUMIFS(INDEX($B$149:$CW$200,MATCH(AY$219,$A$149:$A$200,0),1):INDEX($B$149:$CW$200,MATCH(AY$219,$A$149:$A$200,0),100),$B213:$CW213,"="&amp;"X",$B$146:$CW$146,"="&amp;"N")</f>
        <v>0</v>
      </c>
      <c r="AZ230">
        <f ca="1">SUMIFS(INDEX($B$149:$CW$200,MATCH(AZ$219,$A$149:$A$200,0),1):INDEX($B$149:$CW$200,MATCH(AZ$219,$A$149:$A$200,0),100),$B213:$CW213,"="&amp;"X",$B$146:$CW$146,"="&amp;"N")</f>
        <v>0</v>
      </c>
      <c r="BA230">
        <f ca="1">SUMIFS(INDEX($B$149:$CW$200,MATCH(BA$219,$A$149:$A$200,0),1):INDEX($B$149:$CW$200,MATCH(BA$219,$A$149:$A$200,0),100),$B213:$CW213,"="&amp;"X",$B$146:$CW$146,"="&amp;"N")</f>
        <v>0</v>
      </c>
    </row>
    <row r="231" spans="1:53" x14ac:dyDescent="0.25">
      <c r="A231" s="2" t="str">
        <f>Setup!A31</f>
        <v>Caseload 12</v>
      </c>
      <c r="B231">
        <f ca="1">SUMIFS(INDEX($B$149:$CW$200,MATCH(B$219,$A$149:$A$200,0),1):INDEX($B$149:$CW$200,MATCH(B$219,$A$149:$A$200,0),100),$B214:$CW214,"="&amp;"X",$B$146:$CW$146,"="&amp;"N")</f>
        <v>0</v>
      </c>
      <c r="C231">
        <f ca="1">SUMIFS(INDEX($B$149:$CW$200,MATCH(C$219,$A$149:$A$200,0),1):INDEX($B$149:$CW$200,MATCH(C$219,$A$149:$A$200,0),100),$B214:$CW214,"="&amp;"X",$B$146:$CW$146,"="&amp;"N")</f>
        <v>0</v>
      </c>
      <c r="D231">
        <f ca="1">SUMIFS(INDEX($B$149:$CW$200,MATCH(D$219,$A$149:$A$200,0),1):INDEX($B$149:$CW$200,MATCH(D$219,$A$149:$A$200,0),100),$B214:$CW214,"="&amp;"X",$B$146:$CW$146,"="&amp;"N")</f>
        <v>0</v>
      </c>
      <c r="E231">
        <f ca="1">SUMIFS(INDEX($B$149:$CW$200,MATCH(E$219,$A$149:$A$200,0),1):INDEX($B$149:$CW$200,MATCH(E$219,$A$149:$A$200,0),100),$B214:$CW214,"="&amp;"X",$B$146:$CW$146,"="&amp;"N")</f>
        <v>0</v>
      </c>
      <c r="F231">
        <f ca="1">SUMIFS(INDEX($B$149:$CW$200,MATCH(F$219,$A$149:$A$200,0),1):INDEX($B$149:$CW$200,MATCH(F$219,$A$149:$A$200,0),100),$B214:$CW214,"="&amp;"X",$B$146:$CW$146,"="&amp;"N")</f>
        <v>0</v>
      </c>
      <c r="G231">
        <f ca="1">SUMIFS(INDEX($B$149:$CW$200,MATCH(G$219,$A$149:$A$200,0),1):INDEX($B$149:$CW$200,MATCH(G$219,$A$149:$A$200,0),100),$B214:$CW214,"="&amp;"X",$B$146:$CW$146,"="&amp;"N")</f>
        <v>0</v>
      </c>
      <c r="H231">
        <f ca="1">SUMIFS(INDEX($B$149:$CW$200,MATCH(H$219,$A$149:$A$200,0),1):INDEX($B$149:$CW$200,MATCH(H$219,$A$149:$A$200,0),100),$B214:$CW214,"="&amp;"X",$B$146:$CW$146,"="&amp;"N")</f>
        <v>0</v>
      </c>
      <c r="I231">
        <f ca="1">SUMIFS(INDEX($B$149:$CW$200,MATCH(I$219,$A$149:$A$200,0),1):INDEX($B$149:$CW$200,MATCH(I$219,$A$149:$A$200,0),100),$B214:$CW214,"="&amp;"X",$B$146:$CW$146,"="&amp;"N")</f>
        <v>0</v>
      </c>
      <c r="J231">
        <f ca="1">SUMIFS(INDEX($B$149:$CW$200,MATCH(J$219,$A$149:$A$200,0),1):INDEX($B$149:$CW$200,MATCH(J$219,$A$149:$A$200,0),100),$B214:$CW214,"="&amp;"X",$B$146:$CW$146,"="&amp;"N")</f>
        <v>0</v>
      </c>
      <c r="K231">
        <f ca="1">SUMIFS(INDEX($B$149:$CW$200,MATCH(K$219,$A$149:$A$200,0),1):INDEX($B$149:$CW$200,MATCH(K$219,$A$149:$A$200,0),100),$B214:$CW214,"="&amp;"X",$B$146:$CW$146,"="&amp;"N")</f>
        <v>0</v>
      </c>
      <c r="L231">
        <f ca="1">SUMIFS(INDEX($B$149:$CW$200,MATCH(L$219,$A$149:$A$200,0),1):INDEX($B$149:$CW$200,MATCH(L$219,$A$149:$A$200,0),100),$B214:$CW214,"="&amp;"X",$B$146:$CW$146,"="&amp;"N")</f>
        <v>0</v>
      </c>
      <c r="M231">
        <f ca="1">SUMIFS(INDEX($B$149:$CW$200,MATCH(M$219,$A$149:$A$200,0),1):INDEX($B$149:$CW$200,MATCH(M$219,$A$149:$A$200,0),100),$B214:$CW214,"="&amp;"X",$B$146:$CW$146,"="&amp;"N")</f>
        <v>0</v>
      </c>
      <c r="N231">
        <f ca="1">SUMIFS(INDEX($B$149:$CW$200,MATCH(N$219,$A$149:$A$200,0),1):INDEX($B$149:$CW$200,MATCH(N$219,$A$149:$A$200,0),100),$B214:$CW214,"="&amp;"X",$B$146:$CW$146,"="&amp;"N")</f>
        <v>0</v>
      </c>
      <c r="O231">
        <f ca="1">SUMIFS(INDEX($B$149:$CW$200,MATCH(O$219,$A$149:$A$200,0),1):INDEX($B$149:$CW$200,MATCH(O$219,$A$149:$A$200,0),100),$B214:$CW214,"="&amp;"X",$B$146:$CW$146,"="&amp;"N")</f>
        <v>0</v>
      </c>
      <c r="P231">
        <f ca="1">SUMIFS(INDEX($B$149:$CW$200,MATCH(P$219,$A$149:$A$200,0),1):INDEX($B$149:$CW$200,MATCH(P$219,$A$149:$A$200,0),100),$B214:$CW214,"="&amp;"X",$B$146:$CW$146,"="&amp;"N")</f>
        <v>0</v>
      </c>
      <c r="Q231">
        <f ca="1">SUMIFS(INDEX($B$149:$CW$200,MATCH(Q$219,$A$149:$A$200,0),1):INDEX($B$149:$CW$200,MATCH(Q$219,$A$149:$A$200,0),100),$B214:$CW214,"="&amp;"X",$B$146:$CW$146,"="&amp;"N")</f>
        <v>0</v>
      </c>
      <c r="R231">
        <f ca="1">SUMIFS(INDEX($B$149:$CW$200,MATCH(R$219,$A$149:$A$200,0),1):INDEX($B$149:$CW$200,MATCH(R$219,$A$149:$A$200,0),100),$B214:$CW214,"="&amp;"X",$B$146:$CW$146,"="&amp;"N")</f>
        <v>0</v>
      </c>
      <c r="S231">
        <f ca="1">SUMIFS(INDEX($B$149:$CW$200,MATCH(S$219,$A$149:$A$200,0),1):INDEX($B$149:$CW$200,MATCH(S$219,$A$149:$A$200,0),100),$B214:$CW214,"="&amp;"X",$B$146:$CW$146,"="&amp;"N")</f>
        <v>0</v>
      </c>
      <c r="T231">
        <f ca="1">SUMIFS(INDEX($B$149:$CW$200,MATCH(T$219,$A$149:$A$200,0),1):INDEX($B$149:$CW$200,MATCH(T$219,$A$149:$A$200,0),100),$B214:$CW214,"="&amp;"X",$B$146:$CW$146,"="&amp;"N")</f>
        <v>0</v>
      </c>
      <c r="U231">
        <f ca="1">SUMIFS(INDEX($B$149:$CW$200,MATCH(U$219,$A$149:$A$200,0),1):INDEX($B$149:$CW$200,MATCH(U$219,$A$149:$A$200,0),100),$B214:$CW214,"="&amp;"X",$B$146:$CW$146,"="&amp;"N")</f>
        <v>0</v>
      </c>
      <c r="V231">
        <f ca="1">SUMIFS(INDEX($B$149:$CW$200,MATCH(V$219,$A$149:$A$200,0),1):INDEX($B$149:$CW$200,MATCH(V$219,$A$149:$A$200,0),100),$B214:$CW214,"="&amp;"X",$B$146:$CW$146,"="&amp;"N")</f>
        <v>0</v>
      </c>
      <c r="W231">
        <f ca="1">SUMIFS(INDEX($B$149:$CW$200,MATCH(W$219,$A$149:$A$200,0),1):INDEX($B$149:$CW$200,MATCH(W$219,$A$149:$A$200,0),100),$B214:$CW214,"="&amp;"X",$B$146:$CW$146,"="&amp;"N")</f>
        <v>0</v>
      </c>
      <c r="X231">
        <f ca="1">SUMIFS(INDEX($B$149:$CW$200,MATCH(X$219,$A$149:$A$200,0),1):INDEX($B$149:$CW$200,MATCH(X$219,$A$149:$A$200,0),100),$B214:$CW214,"="&amp;"X",$B$146:$CW$146,"="&amp;"N")</f>
        <v>0</v>
      </c>
      <c r="Y231">
        <f ca="1">SUMIFS(INDEX($B$149:$CW$200,MATCH(Y$219,$A$149:$A$200,0),1):INDEX($B$149:$CW$200,MATCH(Y$219,$A$149:$A$200,0),100),$B214:$CW214,"="&amp;"X",$B$146:$CW$146,"="&amp;"N")</f>
        <v>0</v>
      </c>
      <c r="Z231">
        <f ca="1">SUMIFS(INDEX($B$149:$CW$200,MATCH(Z$219,$A$149:$A$200,0),1):INDEX($B$149:$CW$200,MATCH(Z$219,$A$149:$A$200,0),100),$B214:$CW214,"="&amp;"X",$B$146:$CW$146,"="&amp;"N")</f>
        <v>0</v>
      </c>
      <c r="AA231">
        <f ca="1">SUMIFS(INDEX($B$149:$CW$200,MATCH(AA$219,$A$149:$A$200,0),1):INDEX($B$149:$CW$200,MATCH(AA$219,$A$149:$A$200,0),100),$B214:$CW214,"="&amp;"X",$B$146:$CW$146,"="&amp;"N")</f>
        <v>0</v>
      </c>
      <c r="AB231">
        <f ca="1">SUMIFS(INDEX($B$149:$CW$200,MATCH(AB$219,$A$149:$A$200,0),1):INDEX($B$149:$CW$200,MATCH(AB$219,$A$149:$A$200,0),100),$B214:$CW214,"="&amp;"X",$B$146:$CW$146,"="&amp;"N")</f>
        <v>0</v>
      </c>
      <c r="AC231">
        <f ca="1">SUMIFS(INDEX($B$149:$CW$200,MATCH(AC$219,$A$149:$A$200,0),1):INDEX($B$149:$CW$200,MATCH(AC$219,$A$149:$A$200,0),100),$B214:$CW214,"="&amp;"X",$B$146:$CW$146,"="&amp;"N")</f>
        <v>0</v>
      </c>
      <c r="AD231">
        <f ca="1">SUMIFS(INDEX($B$149:$CW$200,MATCH(AD$219,$A$149:$A$200,0),1):INDEX($B$149:$CW$200,MATCH(AD$219,$A$149:$A$200,0),100),$B214:$CW214,"="&amp;"X",$B$146:$CW$146,"="&amp;"N")</f>
        <v>0</v>
      </c>
      <c r="AE231">
        <f ca="1">SUMIFS(INDEX($B$149:$CW$200,MATCH(AE$219,$A$149:$A$200,0),1):INDEX($B$149:$CW$200,MATCH(AE$219,$A$149:$A$200,0),100),$B214:$CW214,"="&amp;"X",$B$146:$CW$146,"="&amp;"N")</f>
        <v>0</v>
      </c>
      <c r="AF231">
        <f ca="1">SUMIFS(INDEX($B$149:$CW$200,MATCH(AF$219,$A$149:$A$200,0),1):INDEX($B$149:$CW$200,MATCH(AF$219,$A$149:$A$200,0),100),$B214:$CW214,"="&amp;"X",$B$146:$CW$146,"="&amp;"N")</f>
        <v>0</v>
      </c>
      <c r="AG231">
        <f ca="1">SUMIFS(INDEX($B$149:$CW$200,MATCH(AG$219,$A$149:$A$200,0),1):INDEX($B$149:$CW$200,MATCH(AG$219,$A$149:$A$200,0),100),$B214:$CW214,"="&amp;"X",$B$146:$CW$146,"="&amp;"N")</f>
        <v>0</v>
      </c>
      <c r="AH231">
        <f ca="1">SUMIFS(INDEX($B$149:$CW$200,MATCH(AH$219,$A$149:$A$200,0),1):INDEX($B$149:$CW$200,MATCH(AH$219,$A$149:$A$200,0),100),$B214:$CW214,"="&amp;"X",$B$146:$CW$146,"="&amp;"N")</f>
        <v>0</v>
      </c>
      <c r="AI231">
        <f ca="1">SUMIFS(INDEX($B$149:$CW$200,MATCH(AI$219,$A$149:$A$200,0),1):INDEX($B$149:$CW$200,MATCH(AI$219,$A$149:$A$200,0),100),$B214:$CW214,"="&amp;"X",$B$146:$CW$146,"="&amp;"N")</f>
        <v>0</v>
      </c>
      <c r="AJ231">
        <f ca="1">SUMIFS(INDEX($B$149:$CW$200,MATCH(AJ$219,$A$149:$A$200,0),1):INDEX($B$149:$CW$200,MATCH(AJ$219,$A$149:$A$200,0),100),$B214:$CW214,"="&amp;"X",$B$146:$CW$146,"="&amp;"N")</f>
        <v>0</v>
      </c>
      <c r="AK231">
        <f ca="1">SUMIFS(INDEX($B$149:$CW$200,MATCH(AK$219,$A$149:$A$200,0),1):INDEX($B$149:$CW$200,MATCH(AK$219,$A$149:$A$200,0),100),$B214:$CW214,"="&amp;"X",$B$146:$CW$146,"="&amp;"N")</f>
        <v>0</v>
      </c>
      <c r="AL231">
        <f ca="1">SUMIFS(INDEX($B$149:$CW$200,MATCH(AL$219,$A$149:$A$200,0),1):INDEX($B$149:$CW$200,MATCH(AL$219,$A$149:$A$200,0),100),$B214:$CW214,"="&amp;"X",$B$146:$CW$146,"="&amp;"N")</f>
        <v>0</v>
      </c>
      <c r="AM231">
        <f ca="1">SUMIFS(INDEX($B$149:$CW$200,MATCH(AM$219,$A$149:$A$200,0),1):INDEX($B$149:$CW$200,MATCH(AM$219,$A$149:$A$200,0),100),$B214:$CW214,"="&amp;"X",$B$146:$CW$146,"="&amp;"N")</f>
        <v>0</v>
      </c>
      <c r="AN231">
        <f ca="1">SUMIFS(INDEX($B$149:$CW$200,MATCH(AN$219,$A$149:$A$200,0),1):INDEX($B$149:$CW$200,MATCH(AN$219,$A$149:$A$200,0),100),$B214:$CW214,"="&amp;"X",$B$146:$CW$146,"="&amp;"N")</f>
        <v>0</v>
      </c>
      <c r="AO231">
        <f ca="1">SUMIFS(INDEX($B$149:$CW$200,MATCH(AO$219,$A$149:$A$200,0),1):INDEX($B$149:$CW$200,MATCH(AO$219,$A$149:$A$200,0),100),$B214:$CW214,"="&amp;"X",$B$146:$CW$146,"="&amp;"N")</f>
        <v>0</v>
      </c>
      <c r="AP231">
        <f ca="1">SUMIFS(INDEX($B$149:$CW$200,MATCH(AP$219,$A$149:$A$200,0),1):INDEX($B$149:$CW$200,MATCH(AP$219,$A$149:$A$200,0),100),$B214:$CW214,"="&amp;"X",$B$146:$CW$146,"="&amp;"N")</f>
        <v>0</v>
      </c>
      <c r="AQ231">
        <f ca="1">SUMIFS(INDEX($B$149:$CW$200,MATCH(AQ$219,$A$149:$A$200,0),1):INDEX($B$149:$CW$200,MATCH(AQ$219,$A$149:$A$200,0),100),$B214:$CW214,"="&amp;"X",$B$146:$CW$146,"="&amp;"N")</f>
        <v>0</v>
      </c>
      <c r="AR231">
        <f ca="1">SUMIFS(INDEX($B$149:$CW$200,MATCH(AR$219,$A$149:$A$200,0),1):INDEX($B$149:$CW$200,MATCH(AR$219,$A$149:$A$200,0),100),$B214:$CW214,"="&amp;"X",$B$146:$CW$146,"="&amp;"N")</f>
        <v>0</v>
      </c>
      <c r="AS231">
        <f ca="1">SUMIFS(INDEX($B$149:$CW$200,MATCH(AS$219,$A$149:$A$200,0),1):INDEX($B$149:$CW$200,MATCH(AS$219,$A$149:$A$200,0),100),$B214:$CW214,"="&amp;"X",$B$146:$CW$146,"="&amp;"N")</f>
        <v>0</v>
      </c>
      <c r="AT231">
        <f ca="1">SUMIFS(INDEX($B$149:$CW$200,MATCH(AT$219,$A$149:$A$200,0),1):INDEX($B$149:$CW$200,MATCH(AT$219,$A$149:$A$200,0),100),$B214:$CW214,"="&amp;"X",$B$146:$CW$146,"="&amp;"N")</f>
        <v>0</v>
      </c>
      <c r="AU231">
        <f ca="1">SUMIFS(INDEX($B$149:$CW$200,MATCH(AU$219,$A$149:$A$200,0),1):INDEX($B$149:$CW$200,MATCH(AU$219,$A$149:$A$200,0),100),$B214:$CW214,"="&amp;"X",$B$146:$CW$146,"="&amp;"N")</f>
        <v>0</v>
      </c>
      <c r="AV231">
        <f ca="1">SUMIFS(INDEX($B$149:$CW$200,MATCH(AV$219,$A$149:$A$200,0),1):INDEX($B$149:$CW$200,MATCH(AV$219,$A$149:$A$200,0),100),$B214:$CW214,"="&amp;"X",$B$146:$CW$146,"="&amp;"N")</f>
        <v>0</v>
      </c>
      <c r="AW231">
        <f ca="1">SUMIFS(INDEX($B$149:$CW$200,MATCH(AW$219,$A$149:$A$200,0),1):INDEX($B$149:$CW$200,MATCH(AW$219,$A$149:$A$200,0),100),$B214:$CW214,"="&amp;"X",$B$146:$CW$146,"="&amp;"N")</f>
        <v>0</v>
      </c>
      <c r="AX231">
        <f ca="1">SUMIFS(INDEX($B$149:$CW$200,MATCH(AX$219,$A$149:$A$200,0),1):INDEX($B$149:$CW$200,MATCH(AX$219,$A$149:$A$200,0),100),$B214:$CW214,"="&amp;"X",$B$146:$CW$146,"="&amp;"N")</f>
        <v>0</v>
      </c>
      <c r="AY231">
        <f ca="1">SUMIFS(INDEX($B$149:$CW$200,MATCH(AY$219,$A$149:$A$200,0),1):INDEX($B$149:$CW$200,MATCH(AY$219,$A$149:$A$200,0),100),$B214:$CW214,"="&amp;"X",$B$146:$CW$146,"="&amp;"N")</f>
        <v>0</v>
      </c>
      <c r="AZ231">
        <f ca="1">SUMIFS(INDEX($B$149:$CW$200,MATCH(AZ$219,$A$149:$A$200,0),1):INDEX($B$149:$CW$200,MATCH(AZ$219,$A$149:$A$200,0),100),$B214:$CW214,"="&amp;"X",$B$146:$CW$146,"="&amp;"N")</f>
        <v>0</v>
      </c>
      <c r="BA231">
        <f ca="1">SUMIFS(INDEX($B$149:$CW$200,MATCH(BA$219,$A$149:$A$200,0),1):INDEX($B$149:$CW$200,MATCH(BA$219,$A$149:$A$200,0),100),$B214:$CW214,"="&amp;"X",$B$146:$CW$146,"="&amp;"N")</f>
        <v>0</v>
      </c>
    </row>
    <row r="232" spans="1:53" x14ac:dyDescent="0.25">
      <c r="A232" s="2" t="str">
        <f>Setup!A32</f>
        <v>Caseload 13</v>
      </c>
      <c r="B232">
        <f ca="1">SUMIFS(INDEX($B$149:$CW$200,MATCH(B$219,$A$149:$A$200,0),1):INDEX($B$149:$CW$200,MATCH(B$219,$A$149:$A$200,0),100),$B215:$CW215,"="&amp;"X",$B$146:$CW$146,"="&amp;"N")</f>
        <v>0</v>
      </c>
      <c r="C232">
        <f ca="1">SUMIFS(INDEX($B$149:$CW$200,MATCH(C$219,$A$149:$A$200,0),1):INDEX($B$149:$CW$200,MATCH(C$219,$A$149:$A$200,0),100),$B215:$CW215,"="&amp;"X",$B$146:$CW$146,"="&amp;"N")</f>
        <v>0</v>
      </c>
      <c r="D232">
        <f ca="1">SUMIFS(INDEX($B$149:$CW$200,MATCH(D$219,$A$149:$A$200,0),1):INDEX($B$149:$CW$200,MATCH(D$219,$A$149:$A$200,0),100),$B215:$CW215,"="&amp;"X",$B$146:$CW$146,"="&amp;"N")</f>
        <v>0</v>
      </c>
      <c r="E232">
        <f ca="1">SUMIFS(INDEX($B$149:$CW$200,MATCH(E$219,$A$149:$A$200,0),1):INDEX($B$149:$CW$200,MATCH(E$219,$A$149:$A$200,0),100),$B215:$CW215,"="&amp;"X",$B$146:$CW$146,"="&amp;"N")</f>
        <v>0</v>
      </c>
      <c r="F232">
        <f ca="1">SUMIFS(INDEX($B$149:$CW$200,MATCH(F$219,$A$149:$A$200,0),1):INDEX($B$149:$CW$200,MATCH(F$219,$A$149:$A$200,0),100),$B215:$CW215,"="&amp;"X",$B$146:$CW$146,"="&amp;"N")</f>
        <v>0</v>
      </c>
      <c r="G232">
        <f ca="1">SUMIFS(INDEX($B$149:$CW$200,MATCH(G$219,$A$149:$A$200,0),1):INDEX($B$149:$CW$200,MATCH(G$219,$A$149:$A$200,0),100),$B215:$CW215,"="&amp;"X",$B$146:$CW$146,"="&amp;"N")</f>
        <v>0</v>
      </c>
      <c r="H232">
        <f ca="1">SUMIFS(INDEX($B$149:$CW$200,MATCH(H$219,$A$149:$A$200,0),1):INDEX($B$149:$CW$200,MATCH(H$219,$A$149:$A$200,0),100),$B215:$CW215,"="&amp;"X",$B$146:$CW$146,"="&amp;"N")</f>
        <v>0</v>
      </c>
      <c r="I232">
        <f ca="1">SUMIFS(INDEX($B$149:$CW$200,MATCH(I$219,$A$149:$A$200,0),1):INDEX($B$149:$CW$200,MATCH(I$219,$A$149:$A$200,0),100),$B215:$CW215,"="&amp;"X",$B$146:$CW$146,"="&amp;"N")</f>
        <v>0</v>
      </c>
      <c r="J232">
        <f ca="1">SUMIFS(INDEX($B$149:$CW$200,MATCH(J$219,$A$149:$A$200,0),1):INDEX($B$149:$CW$200,MATCH(J$219,$A$149:$A$200,0),100),$B215:$CW215,"="&amp;"X",$B$146:$CW$146,"="&amp;"N")</f>
        <v>0</v>
      </c>
      <c r="K232">
        <f ca="1">SUMIFS(INDEX($B$149:$CW$200,MATCH(K$219,$A$149:$A$200,0),1):INDEX($B$149:$CW$200,MATCH(K$219,$A$149:$A$200,0),100),$B215:$CW215,"="&amp;"X",$B$146:$CW$146,"="&amp;"N")</f>
        <v>0</v>
      </c>
      <c r="L232">
        <f ca="1">SUMIFS(INDEX($B$149:$CW$200,MATCH(L$219,$A$149:$A$200,0),1):INDEX($B$149:$CW$200,MATCH(L$219,$A$149:$A$200,0),100),$B215:$CW215,"="&amp;"X",$B$146:$CW$146,"="&amp;"N")</f>
        <v>0</v>
      </c>
      <c r="M232">
        <f ca="1">SUMIFS(INDEX($B$149:$CW$200,MATCH(M$219,$A$149:$A$200,0),1):INDEX($B$149:$CW$200,MATCH(M$219,$A$149:$A$200,0),100),$B215:$CW215,"="&amp;"X",$B$146:$CW$146,"="&amp;"N")</f>
        <v>0</v>
      </c>
      <c r="N232">
        <f ca="1">SUMIFS(INDEX($B$149:$CW$200,MATCH(N$219,$A$149:$A$200,0),1):INDEX($B$149:$CW$200,MATCH(N$219,$A$149:$A$200,0),100),$B215:$CW215,"="&amp;"X",$B$146:$CW$146,"="&amp;"N")</f>
        <v>0</v>
      </c>
      <c r="O232">
        <f ca="1">SUMIFS(INDEX($B$149:$CW$200,MATCH(O$219,$A$149:$A$200,0),1):INDEX($B$149:$CW$200,MATCH(O$219,$A$149:$A$200,0),100),$B215:$CW215,"="&amp;"X",$B$146:$CW$146,"="&amp;"N")</f>
        <v>0</v>
      </c>
      <c r="P232">
        <f ca="1">SUMIFS(INDEX($B$149:$CW$200,MATCH(P$219,$A$149:$A$200,0),1):INDEX($B$149:$CW$200,MATCH(P$219,$A$149:$A$200,0),100),$B215:$CW215,"="&amp;"X",$B$146:$CW$146,"="&amp;"N")</f>
        <v>0</v>
      </c>
      <c r="Q232">
        <f ca="1">SUMIFS(INDEX($B$149:$CW$200,MATCH(Q$219,$A$149:$A$200,0),1):INDEX($B$149:$CW$200,MATCH(Q$219,$A$149:$A$200,0),100),$B215:$CW215,"="&amp;"X",$B$146:$CW$146,"="&amp;"N")</f>
        <v>0</v>
      </c>
      <c r="R232">
        <f ca="1">SUMIFS(INDEX($B$149:$CW$200,MATCH(R$219,$A$149:$A$200,0),1):INDEX($B$149:$CW$200,MATCH(R$219,$A$149:$A$200,0),100),$B215:$CW215,"="&amp;"X",$B$146:$CW$146,"="&amp;"N")</f>
        <v>0</v>
      </c>
      <c r="S232">
        <f ca="1">SUMIFS(INDEX($B$149:$CW$200,MATCH(S$219,$A$149:$A$200,0),1):INDEX($B$149:$CW$200,MATCH(S$219,$A$149:$A$200,0),100),$B215:$CW215,"="&amp;"X",$B$146:$CW$146,"="&amp;"N")</f>
        <v>0</v>
      </c>
      <c r="T232">
        <f ca="1">SUMIFS(INDEX($B$149:$CW$200,MATCH(T$219,$A$149:$A$200,0),1):INDEX($B$149:$CW$200,MATCH(T$219,$A$149:$A$200,0),100),$B215:$CW215,"="&amp;"X",$B$146:$CW$146,"="&amp;"N")</f>
        <v>0</v>
      </c>
      <c r="U232">
        <f ca="1">SUMIFS(INDEX($B$149:$CW$200,MATCH(U$219,$A$149:$A$200,0),1):INDEX($B$149:$CW$200,MATCH(U$219,$A$149:$A$200,0),100),$B215:$CW215,"="&amp;"X",$B$146:$CW$146,"="&amp;"N")</f>
        <v>0</v>
      </c>
      <c r="V232">
        <f ca="1">SUMIFS(INDEX($B$149:$CW$200,MATCH(V$219,$A$149:$A$200,0),1):INDEX($B$149:$CW$200,MATCH(V$219,$A$149:$A$200,0),100),$B215:$CW215,"="&amp;"X",$B$146:$CW$146,"="&amp;"N")</f>
        <v>0</v>
      </c>
      <c r="W232">
        <f ca="1">SUMIFS(INDEX($B$149:$CW$200,MATCH(W$219,$A$149:$A$200,0),1):INDEX($B$149:$CW$200,MATCH(W$219,$A$149:$A$200,0),100),$B215:$CW215,"="&amp;"X",$B$146:$CW$146,"="&amp;"N")</f>
        <v>0</v>
      </c>
      <c r="X232">
        <f ca="1">SUMIFS(INDEX($B$149:$CW$200,MATCH(X$219,$A$149:$A$200,0),1):INDEX($B$149:$CW$200,MATCH(X$219,$A$149:$A$200,0),100),$B215:$CW215,"="&amp;"X",$B$146:$CW$146,"="&amp;"N")</f>
        <v>0</v>
      </c>
      <c r="Y232">
        <f ca="1">SUMIFS(INDEX($B$149:$CW$200,MATCH(Y$219,$A$149:$A$200,0),1):INDEX($B$149:$CW$200,MATCH(Y$219,$A$149:$A$200,0),100),$B215:$CW215,"="&amp;"X",$B$146:$CW$146,"="&amp;"N")</f>
        <v>0</v>
      </c>
      <c r="Z232">
        <f ca="1">SUMIFS(INDEX($B$149:$CW$200,MATCH(Z$219,$A$149:$A$200,0),1):INDEX($B$149:$CW$200,MATCH(Z$219,$A$149:$A$200,0),100),$B215:$CW215,"="&amp;"X",$B$146:$CW$146,"="&amp;"N")</f>
        <v>0</v>
      </c>
      <c r="AA232">
        <f ca="1">SUMIFS(INDEX($B$149:$CW$200,MATCH(AA$219,$A$149:$A$200,0),1):INDEX($B$149:$CW$200,MATCH(AA$219,$A$149:$A$200,0),100),$B215:$CW215,"="&amp;"X",$B$146:$CW$146,"="&amp;"N")</f>
        <v>0</v>
      </c>
      <c r="AB232">
        <f ca="1">SUMIFS(INDEX($B$149:$CW$200,MATCH(AB$219,$A$149:$A$200,0),1):INDEX($B$149:$CW$200,MATCH(AB$219,$A$149:$A$200,0),100),$B215:$CW215,"="&amp;"X",$B$146:$CW$146,"="&amp;"N")</f>
        <v>0</v>
      </c>
      <c r="AC232">
        <f ca="1">SUMIFS(INDEX($B$149:$CW$200,MATCH(AC$219,$A$149:$A$200,0),1):INDEX($B$149:$CW$200,MATCH(AC$219,$A$149:$A$200,0),100),$B215:$CW215,"="&amp;"X",$B$146:$CW$146,"="&amp;"N")</f>
        <v>0</v>
      </c>
      <c r="AD232">
        <f ca="1">SUMIFS(INDEX($B$149:$CW$200,MATCH(AD$219,$A$149:$A$200,0),1):INDEX($B$149:$CW$200,MATCH(AD$219,$A$149:$A$200,0),100),$B215:$CW215,"="&amp;"X",$B$146:$CW$146,"="&amp;"N")</f>
        <v>0</v>
      </c>
      <c r="AE232">
        <f ca="1">SUMIFS(INDEX($B$149:$CW$200,MATCH(AE$219,$A$149:$A$200,0),1):INDEX($B$149:$CW$200,MATCH(AE$219,$A$149:$A$200,0),100),$B215:$CW215,"="&amp;"X",$B$146:$CW$146,"="&amp;"N")</f>
        <v>0</v>
      </c>
      <c r="AF232">
        <f ca="1">SUMIFS(INDEX($B$149:$CW$200,MATCH(AF$219,$A$149:$A$200,0),1):INDEX($B$149:$CW$200,MATCH(AF$219,$A$149:$A$200,0),100),$B215:$CW215,"="&amp;"X",$B$146:$CW$146,"="&amp;"N")</f>
        <v>0</v>
      </c>
      <c r="AG232">
        <f ca="1">SUMIFS(INDEX($B$149:$CW$200,MATCH(AG$219,$A$149:$A$200,0),1):INDEX($B$149:$CW$200,MATCH(AG$219,$A$149:$A$200,0),100),$B215:$CW215,"="&amp;"X",$B$146:$CW$146,"="&amp;"N")</f>
        <v>0</v>
      </c>
      <c r="AH232">
        <f ca="1">SUMIFS(INDEX($B$149:$CW$200,MATCH(AH$219,$A$149:$A$200,0),1):INDEX($B$149:$CW$200,MATCH(AH$219,$A$149:$A$200,0),100),$B215:$CW215,"="&amp;"X",$B$146:$CW$146,"="&amp;"N")</f>
        <v>0</v>
      </c>
      <c r="AI232">
        <f ca="1">SUMIFS(INDEX($B$149:$CW$200,MATCH(AI$219,$A$149:$A$200,0),1):INDEX($B$149:$CW$200,MATCH(AI$219,$A$149:$A$200,0),100),$B215:$CW215,"="&amp;"X",$B$146:$CW$146,"="&amp;"N")</f>
        <v>0</v>
      </c>
      <c r="AJ232">
        <f ca="1">SUMIFS(INDEX($B$149:$CW$200,MATCH(AJ$219,$A$149:$A$200,0),1):INDEX($B$149:$CW$200,MATCH(AJ$219,$A$149:$A$200,0),100),$B215:$CW215,"="&amp;"X",$B$146:$CW$146,"="&amp;"N")</f>
        <v>0</v>
      </c>
      <c r="AK232">
        <f ca="1">SUMIFS(INDEX($B$149:$CW$200,MATCH(AK$219,$A$149:$A$200,0),1):INDEX($B$149:$CW$200,MATCH(AK$219,$A$149:$A$200,0),100),$B215:$CW215,"="&amp;"X",$B$146:$CW$146,"="&amp;"N")</f>
        <v>0</v>
      </c>
      <c r="AL232">
        <f ca="1">SUMIFS(INDEX($B$149:$CW$200,MATCH(AL$219,$A$149:$A$200,0),1):INDEX($B$149:$CW$200,MATCH(AL$219,$A$149:$A$200,0),100),$B215:$CW215,"="&amp;"X",$B$146:$CW$146,"="&amp;"N")</f>
        <v>0</v>
      </c>
      <c r="AM232">
        <f ca="1">SUMIFS(INDEX($B$149:$CW$200,MATCH(AM$219,$A$149:$A$200,0),1):INDEX($B$149:$CW$200,MATCH(AM$219,$A$149:$A$200,0),100),$B215:$CW215,"="&amp;"X",$B$146:$CW$146,"="&amp;"N")</f>
        <v>0</v>
      </c>
      <c r="AN232">
        <f ca="1">SUMIFS(INDEX($B$149:$CW$200,MATCH(AN$219,$A$149:$A$200,0),1):INDEX($B$149:$CW$200,MATCH(AN$219,$A$149:$A$200,0),100),$B215:$CW215,"="&amp;"X",$B$146:$CW$146,"="&amp;"N")</f>
        <v>0</v>
      </c>
      <c r="AO232">
        <f ca="1">SUMIFS(INDEX($B$149:$CW$200,MATCH(AO$219,$A$149:$A$200,0),1):INDEX($B$149:$CW$200,MATCH(AO$219,$A$149:$A$200,0),100),$B215:$CW215,"="&amp;"X",$B$146:$CW$146,"="&amp;"N")</f>
        <v>0</v>
      </c>
      <c r="AP232">
        <f ca="1">SUMIFS(INDEX($B$149:$CW$200,MATCH(AP$219,$A$149:$A$200,0),1):INDEX($B$149:$CW$200,MATCH(AP$219,$A$149:$A$200,0),100),$B215:$CW215,"="&amp;"X",$B$146:$CW$146,"="&amp;"N")</f>
        <v>0</v>
      </c>
      <c r="AQ232">
        <f ca="1">SUMIFS(INDEX($B$149:$CW$200,MATCH(AQ$219,$A$149:$A$200,0),1):INDEX($B$149:$CW$200,MATCH(AQ$219,$A$149:$A$200,0),100),$B215:$CW215,"="&amp;"X",$B$146:$CW$146,"="&amp;"N")</f>
        <v>0</v>
      </c>
      <c r="AR232">
        <f ca="1">SUMIFS(INDEX($B$149:$CW$200,MATCH(AR$219,$A$149:$A$200,0),1):INDEX($B$149:$CW$200,MATCH(AR$219,$A$149:$A$200,0),100),$B215:$CW215,"="&amp;"X",$B$146:$CW$146,"="&amp;"N")</f>
        <v>0</v>
      </c>
      <c r="AS232">
        <f ca="1">SUMIFS(INDEX($B$149:$CW$200,MATCH(AS$219,$A$149:$A$200,0),1):INDEX($B$149:$CW$200,MATCH(AS$219,$A$149:$A$200,0),100),$B215:$CW215,"="&amp;"X",$B$146:$CW$146,"="&amp;"N")</f>
        <v>0</v>
      </c>
      <c r="AT232">
        <f ca="1">SUMIFS(INDEX($B$149:$CW$200,MATCH(AT$219,$A$149:$A$200,0),1):INDEX($B$149:$CW$200,MATCH(AT$219,$A$149:$A$200,0),100),$B215:$CW215,"="&amp;"X",$B$146:$CW$146,"="&amp;"N")</f>
        <v>0</v>
      </c>
      <c r="AU232">
        <f ca="1">SUMIFS(INDEX($B$149:$CW$200,MATCH(AU$219,$A$149:$A$200,0),1):INDEX($B$149:$CW$200,MATCH(AU$219,$A$149:$A$200,0),100),$B215:$CW215,"="&amp;"X",$B$146:$CW$146,"="&amp;"N")</f>
        <v>0</v>
      </c>
      <c r="AV232">
        <f ca="1">SUMIFS(INDEX($B$149:$CW$200,MATCH(AV$219,$A$149:$A$200,0),1):INDEX($B$149:$CW$200,MATCH(AV$219,$A$149:$A$200,0),100),$B215:$CW215,"="&amp;"X",$B$146:$CW$146,"="&amp;"N")</f>
        <v>0</v>
      </c>
      <c r="AW232">
        <f ca="1">SUMIFS(INDEX($B$149:$CW$200,MATCH(AW$219,$A$149:$A$200,0),1):INDEX($B$149:$CW$200,MATCH(AW$219,$A$149:$A$200,0),100),$B215:$CW215,"="&amp;"X",$B$146:$CW$146,"="&amp;"N")</f>
        <v>0</v>
      </c>
      <c r="AX232">
        <f ca="1">SUMIFS(INDEX($B$149:$CW$200,MATCH(AX$219,$A$149:$A$200,0),1):INDEX($B$149:$CW$200,MATCH(AX$219,$A$149:$A$200,0),100),$B215:$CW215,"="&amp;"X",$B$146:$CW$146,"="&amp;"N")</f>
        <v>0</v>
      </c>
      <c r="AY232">
        <f ca="1">SUMIFS(INDEX($B$149:$CW$200,MATCH(AY$219,$A$149:$A$200,0),1):INDEX($B$149:$CW$200,MATCH(AY$219,$A$149:$A$200,0),100),$B215:$CW215,"="&amp;"X",$B$146:$CW$146,"="&amp;"N")</f>
        <v>0</v>
      </c>
      <c r="AZ232">
        <f ca="1">SUMIFS(INDEX($B$149:$CW$200,MATCH(AZ$219,$A$149:$A$200,0),1):INDEX($B$149:$CW$200,MATCH(AZ$219,$A$149:$A$200,0),100),$B215:$CW215,"="&amp;"X",$B$146:$CW$146,"="&amp;"N")</f>
        <v>0</v>
      </c>
      <c r="BA232">
        <f ca="1">SUMIFS(INDEX($B$149:$CW$200,MATCH(BA$219,$A$149:$A$200,0),1):INDEX($B$149:$CW$200,MATCH(BA$219,$A$149:$A$200,0),100),$B215:$CW215,"="&amp;"X",$B$146:$CW$146,"="&amp;"N")</f>
        <v>0</v>
      </c>
    </row>
    <row r="233" spans="1:53" x14ac:dyDescent="0.25">
      <c r="A233" s="2" t="str">
        <f>Setup!A33</f>
        <v>Caseload 14</v>
      </c>
      <c r="B233">
        <f ca="1">SUMIFS(INDEX($B$149:$CW$200,MATCH(B$219,$A$149:$A$200,0),1):INDEX($B$149:$CW$200,MATCH(B$219,$A$149:$A$200,0),100),$B216:$CW216,"="&amp;"X",$B$146:$CW$146,"="&amp;"N")</f>
        <v>0</v>
      </c>
      <c r="C233">
        <f ca="1">SUMIFS(INDEX($B$149:$CW$200,MATCH(C$219,$A$149:$A$200,0),1):INDEX($B$149:$CW$200,MATCH(C$219,$A$149:$A$200,0),100),$B216:$CW216,"="&amp;"X",$B$146:$CW$146,"="&amp;"N")</f>
        <v>0</v>
      </c>
      <c r="D233">
        <f ca="1">SUMIFS(INDEX($B$149:$CW$200,MATCH(D$219,$A$149:$A$200,0),1):INDEX($B$149:$CW$200,MATCH(D$219,$A$149:$A$200,0),100),$B216:$CW216,"="&amp;"X",$B$146:$CW$146,"="&amp;"N")</f>
        <v>0</v>
      </c>
      <c r="E233">
        <f ca="1">SUMIFS(INDEX($B$149:$CW$200,MATCH(E$219,$A$149:$A$200,0),1):INDEX($B$149:$CW$200,MATCH(E$219,$A$149:$A$200,0),100),$B216:$CW216,"="&amp;"X",$B$146:$CW$146,"="&amp;"N")</f>
        <v>0</v>
      </c>
      <c r="F233">
        <f ca="1">SUMIFS(INDEX($B$149:$CW$200,MATCH(F$219,$A$149:$A$200,0),1):INDEX($B$149:$CW$200,MATCH(F$219,$A$149:$A$200,0),100),$B216:$CW216,"="&amp;"X",$B$146:$CW$146,"="&amp;"N")</f>
        <v>0</v>
      </c>
      <c r="G233">
        <f ca="1">SUMIFS(INDEX($B$149:$CW$200,MATCH(G$219,$A$149:$A$200,0),1):INDEX($B$149:$CW$200,MATCH(G$219,$A$149:$A$200,0),100),$B216:$CW216,"="&amp;"X",$B$146:$CW$146,"="&amp;"N")</f>
        <v>0</v>
      </c>
      <c r="H233">
        <f ca="1">SUMIFS(INDEX($B$149:$CW$200,MATCH(H$219,$A$149:$A$200,0),1):INDEX($B$149:$CW$200,MATCH(H$219,$A$149:$A$200,0),100),$B216:$CW216,"="&amp;"X",$B$146:$CW$146,"="&amp;"N")</f>
        <v>0</v>
      </c>
      <c r="I233">
        <f ca="1">SUMIFS(INDEX($B$149:$CW$200,MATCH(I$219,$A$149:$A$200,0),1):INDEX($B$149:$CW$200,MATCH(I$219,$A$149:$A$200,0),100),$B216:$CW216,"="&amp;"X",$B$146:$CW$146,"="&amp;"N")</f>
        <v>0</v>
      </c>
      <c r="J233">
        <f ca="1">SUMIFS(INDEX($B$149:$CW$200,MATCH(J$219,$A$149:$A$200,0),1):INDEX($B$149:$CW$200,MATCH(J$219,$A$149:$A$200,0),100),$B216:$CW216,"="&amp;"X",$B$146:$CW$146,"="&amp;"N")</f>
        <v>0</v>
      </c>
      <c r="K233">
        <f ca="1">SUMIFS(INDEX($B$149:$CW$200,MATCH(K$219,$A$149:$A$200,0),1):INDEX($B$149:$CW$200,MATCH(K$219,$A$149:$A$200,0),100),$B216:$CW216,"="&amp;"X",$B$146:$CW$146,"="&amp;"N")</f>
        <v>0</v>
      </c>
      <c r="L233">
        <f ca="1">SUMIFS(INDEX($B$149:$CW$200,MATCH(L$219,$A$149:$A$200,0),1):INDEX($B$149:$CW$200,MATCH(L$219,$A$149:$A$200,0),100),$B216:$CW216,"="&amp;"X",$B$146:$CW$146,"="&amp;"N")</f>
        <v>0</v>
      </c>
      <c r="M233">
        <f ca="1">SUMIFS(INDEX($B$149:$CW$200,MATCH(M$219,$A$149:$A$200,0),1):INDEX($B$149:$CW$200,MATCH(M$219,$A$149:$A$200,0),100),$B216:$CW216,"="&amp;"X",$B$146:$CW$146,"="&amp;"N")</f>
        <v>0</v>
      </c>
      <c r="N233">
        <f ca="1">SUMIFS(INDEX($B$149:$CW$200,MATCH(N$219,$A$149:$A$200,0),1):INDEX($B$149:$CW$200,MATCH(N$219,$A$149:$A$200,0),100),$B216:$CW216,"="&amp;"X",$B$146:$CW$146,"="&amp;"N")</f>
        <v>0</v>
      </c>
      <c r="O233">
        <f ca="1">SUMIFS(INDEX($B$149:$CW$200,MATCH(O$219,$A$149:$A$200,0),1):INDEX($B$149:$CW$200,MATCH(O$219,$A$149:$A$200,0),100),$B216:$CW216,"="&amp;"X",$B$146:$CW$146,"="&amp;"N")</f>
        <v>0</v>
      </c>
      <c r="P233">
        <f ca="1">SUMIFS(INDEX($B$149:$CW$200,MATCH(P$219,$A$149:$A$200,0),1):INDEX($B$149:$CW$200,MATCH(P$219,$A$149:$A$200,0),100),$B216:$CW216,"="&amp;"X",$B$146:$CW$146,"="&amp;"N")</f>
        <v>0</v>
      </c>
      <c r="Q233">
        <f ca="1">SUMIFS(INDEX($B$149:$CW$200,MATCH(Q$219,$A$149:$A$200,0),1):INDEX($B$149:$CW$200,MATCH(Q$219,$A$149:$A$200,0),100),$B216:$CW216,"="&amp;"X",$B$146:$CW$146,"="&amp;"N")</f>
        <v>0</v>
      </c>
      <c r="R233">
        <f ca="1">SUMIFS(INDEX($B$149:$CW$200,MATCH(R$219,$A$149:$A$200,0),1):INDEX($B$149:$CW$200,MATCH(R$219,$A$149:$A$200,0),100),$B216:$CW216,"="&amp;"X",$B$146:$CW$146,"="&amp;"N")</f>
        <v>0</v>
      </c>
      <c r="S233">
        <f ca="1">SUMIFS(INDEX($B$149:$CW$200,MATCH(S$219,$A$149:$A$200,0),1):INDEX($B$149:$CW$200,MATCH(S$219,$A$149:$A$200,0),100),$B216:$CW216,"="&amp;"X",$B$146:$CW$146,"="&amp;"N")</f>
        <v>0</v>
      </c>
      <c r="T233">
        <f ca="1">SUMIFS(INDEX($B$149:$CW$200,MATCH(T$219,$A$149:$A$200,0),1):INDEX($B$149:$CW$200,MATCH(T$219,$A$149:$A$200,0),100),$B216:$CW216,"="&amp;"X",$B$146:$CW$146,"="&amp;"N")</f>
        <v>0</v>
      </c>
      <c r="U233">
        <f ca="1">SUMIFS(INDEX($B$149:$CW$200,MATCH(U$219,$A$149:$A$200,0),1):INDEX($B$149:$CW$200,MATCH(U$219,$A$149:$A$200,0),100),$B216:$CW216,"="&amp;"X",$B$146:$CW$146,"="&amp;"N")</f>
        <v>0</v>
      </c>
      <c r="V233">
        <f ca="1">SUMIFS(INDEX($B$149:$CW$200,MATCH(V$219,$A$149:$A$200,0),1):INDEX($B$149:$CW$200,MATCH(V$219,$A$149:$A$200,0),100),$B216:$CW216,"="&amp;"X",$B$146:$CW$146,"="&amp;"N")</f>
        <v>0</v>
      </c>
      <c r="W233">
        <f ca="1">SUMIFS(INDEX($B$149:$CW$200,MATCH(W$219,$A$149:$A$200,0),1):INDEX($B$149:$CW$200,MATCH(W$219,$A$149:$A$200,0),100),$B216:$CW216,"="&amp;"X",$B$146:$CW$146,"="&amp;"N")</f>
        <v>0</v>
      </c>
      <c r="X233">
        <f ca="1">SUMIFS(INDEX($B$149:$CW$200,MATCH(X$219,$A$149:$A$200,0),1):INDEX($B$149:$CW$200,MATCH(X$219,$A$149:$A$200,0),100),$B216:$CW216,"="&amp;"X",$B$146:$CW$146,"="&amp;"N")</f>
        <v>0</v>
      </c>
      <c r="Y233">
        <f ca="1">SUMIFS(INDEX($B$149:$CW$200,MATCH(Y$219,$A$149:$A$200,0),1):INDEX($B$149:$CW$200,MATCH(Y$219,$A$149:$A$200,0),100),$B216:$CW216,"="&amp;"X",$B$146:$CW$146,"="&amp;"N")</f>
        <v>0</v>
      </c>
      <c r="Z233">
        <f ca="1">SUMIFS(INDEX($B$149:$CW$200,MATCH(Z$219,$A$149:$A$200,0),1):INDEX($B$149:$CW$200,MATCH(Z$219,$A$149:$A$200,0),100),$B216:$CW216,"="&amp;"X",$B$146:$CW$146,"="&amp;"N")</f>
        <v>0</v>
      </c>
      <c r="AA233">
        <f ca="1">SUMIFS(INDEX($B$149:$CW$200,MATCH(AA$219,$A$149:$A$200,0),1):INDEX($B$149:$CW$200,MATCH(AA$219,$A$149:$A$200,0),100),$B216:$CW216,"="&amp;"X",$B$146:$CW$146,"="&amp;"N")</f>
        <v>0</v>
      </c>
      <c r="AB233">
        <f ca="1">SUMIFS(INDEX($B$149:$CW$200,MATCH(AB$219,$A$149:$A$200,0),1):INDEX($B$149:$CW$200,MATCH(AB$219,$A$149:$A$200,0),100),$B216:$CW216,"="&amp;"X",$B$146:$CW$146,"="&amp;"N")</f>
        <v>0</v>
      </c>
      <c r="AC233">
        <f ca="1">SUMIFS(INDEX($B$149:$CW$200,MATCH(AC$219,$A$149:$A$200,0),1):INDEX($B$149:$CW$200,MATCH(AC$219,$A$149:$A$200,0),100),$B216:$CW216,"="&amp;"X",$B$146:$CW$146,"="&amp;"N")</f>
        <v>0</v>
      </c>
      <c r="AD233">
        <f ca="1">SUMIFS(INDEX($B$149:$CW$200,MATCH(AD$219,$A$149:$A$200,0),1):INDEX($B$149:$CW$200,MATCH(AD$219,$A$149:$A$200,0),100),$B216:$CW216,"="&amp;"X",$B$146:$CW$146,"="&amp;"N")</f>
        <v>0</v>
      </c>
      <c r="AE233">
        <f ca="1">SUMIFS(INDEX($B$149:$CW$200,MATCH(AE$219,$A$149:$A$200,0),1):INDEX($B$149:$CW$200,MATCH(AE$219,$A$149:$A$200,0),100),$B216:$CW216,"="&amp;"X",$B$146:$CW$146,"="&amp;"N")</f>
        <v>0</v>
      </c>
      <c r="AF233">
        <f ca="1">SUMIFS(INDEX($B$149:$CW$200,MATCH(AF$219,$A$149:$A$200,0),1):INDEX($B$149:$CW$200,MATCH(AF$219,$A$149:$A$200,0),100),$B216:$CW216,"="&amp;"X",$B$146:$CW$146,"="&amp;"N")</f>
        <v>0</v>
      </c>
      <c r="AG233">
        <f ca="1">SUMIFS(INDEX($B$149:$CW$200,MATCH(AG$219,$A$149:$A$200,0),1):INDEX($B$149:$CW$200,MATCH(AG$219,$A$149:$A$200,0),100),$B216:$CW216,"="&amp;"X",$B$146:$CW$146,"="&amp;"N")</f>
        <v>0</v>
      </c>
      <c r="AH233">
        <f ca="1">SUMIFS(INDEX($B$149:$CW$200,MATCH(AH$219,$A$149:$A$200,0),1):INDEX($B$149:$CW$200,MATCH(AH$219,$A$149:$A$200,0),100),$B216:$CW216,"="&amp;"X",$B$146:$CW$146,"="&amp;"N")</f>
        <v>0</v>
      </c>
      <c r="AI233">
        <f ca="1">SUMIFS(INDEX($B$149:$CW$200,MATCH(AI$219,$A$149:$A$200,0),1):INDEX($B$149:$CW$200,MATCH(AI$219,$A$149:$A$200,0),100),$B216:$CW216,"="&amp;"X",$B$146:$CW$146,"="&amp;"N")</f>
        <v>0</v>
      </c>
      <c r="AJ233">
        <f ca="1">SUMIFS(INDEX($B$149:$CW$200,MATCH(AJ$219,$A$149:$A$200,0),1):INDEX($B$149:$CW$200,MATCH(AJ$219,$A$149:$A$200,0),100),$B216:$CW216,"="&amp;"X",$B$146:$CW$146,"="&amp;"N")</f>
        <v>0</v>
      </c>
      <c r="AK233">
        <f ca="1">SUMIFS(INDEX($B$149:$CW$200,MATCH(AK$219,$A$149:$A$200,0),1):INDEX($B$149:$CW$200,MATCH(AK$219,$A$149:$A$200,0),100),$B216:$CW216,"="&amp;"X",$B$146:$CW$146,"="&amp;"N")</f>
        <v>0</v>
      </c>
      <c r="AL233">
        <f ca="1">SUMIFS(INDEX($B$149:$CW$200,MATCH(AL$219,$A$149:$A$200,0),1):INDEX($B$149:$CW$200,MATCH(AL$219,$A$149:$A$200,0),100),$B216:$CW216,"="&amp;"X",$B$146:$CW$146,"="&amp;"N")</f>
        <v>0</v>
      </c>
      <c r="AM233">
        <f ca="1">SUMIFS(INDEX($B$149:$CW$200,MATCH(AM$219,$A$149:$A$200,0),1):INDEX($B$149:$CW$200,MATCH(AM$219,$A$149:$A$200,0),100),$B216:$CW216,"="&amp;"X",$B$146:$CW$146,"="&amp;"N")</f>
        <v>0</v>
      </c>
      <c r="AN233">
        <f ca="1">SUMIFS(INDEX($B$149:$CW$200,MATCH(AN$219,$A$149:$A$200,0),1):INDEX($B$149:$CW$200,MATCH(AN$219,$A$149:$A$200,0),100),$B216:$CW216,"="&amp;"X",$B$146:$CW$146,"="&amp;"N")</f>
        <v>0</v>
      </c>
      <c r="AO233">
        <f ca="1">SUMIFS(INDEX($B$149:$CW$200,MATCH(AO$219,$A$149:$A$200,0),1):INDEX($B$149:$CW$200,MATCH(AO$219,$A$149:$A$200,0),100),$B216:$CW216,"="&amp;"X",$B$146:$CW$146,"="&amp;"N")</f>
        <v>0</v>
      </c>
      <c r="AP233">
        <f ca="1">SUMIFS(INDEX($B$149:$CW$200,MATCH(AP$219,$A$149:$A$200,0),1):INDEX($B$149:$CW$200,MATCH(AP$219,$A$149:$A$200,0),100),$B216:$CW216,"="&amp;"X",$B$146:$CW$146,"="&amp;"N")</f>
        <v>0</v>
      </c>
      <c r="AQ233">
        <f ca="1">SUMIFS(INDEX($B$149:$CW$200,MATCH(AQ$219,$A$149:$A$200,0),1):INDEX($B$149:$CW$200,MATCH(AQ$219,$A$149:$A$200,0),100),$B216:$CW216,"="&amp;"X",$B$146:$CW$146,"="&amp;"N")</f>
        <v>0</v>
      </c>
      <c r="AR233">
        <f ca="1">SUMIFS(INDEX($B$149:$CW$200,MATCH(AR$219,$A$149:$A$200,0),1):INDEX($B$149:$CW$200,MATCH(AR$219,$A$149:$A$200,0),100),$B216:$CW216,"="&amp;"X",$B$146:$CW$146,"="&amp;"N")</f>
        <v>0</v>
      </c>
      <c r="AS233">
        <f ca="1">SUMIFS(INDEX($B$149:$CW$200,MATCH(AS$219,$A$149:$A$200,0),1):INDEX($B$149:$CW$200,MATCH(AS$219,$A$149:$A$200,0),100),$B216:$CW216,"="&amp;"X",$B$146:$CW$146,"="&amp;"N")</f>
        <v>0</v>
      </c>
      <c r="AT233">
        <f ca="1">SUMIFS(INDEX($B$149:$CW$200,MATCH(AT$219,$A$149:$A$200,0),1):INDEX($B$149:$CW$200,MATCH(AT$219,$A$149:$A$200,0),100),$B216:$CW216,"="&amp;"X",$B$146:$CW$146,"="&amp;"N")</f>
        <v>0</v>
      </c>
      <c r="AU233">
        <f ca="1">SUMIFS(INDEX($B$149:$CW$200,MATCH(AU$219,$A$149:$A$200,0),1):INDEX($B$149:$CW$200,MATCH(AU$219,$A$149:$A$200,0),100),$B216:$CW216,"="&amp;"X",$B$146:$CW$146,"="&amp;"N")</f>
        <v>0</v>
      </c>
      <c r="AV233">
        <f ca="1">SUMIFS(INDEX($B$149:$CW$200,MATCH(AV$219,$A$149:$A$200,0),1):INDEX($B$149:$CW$200,MATCH(AV$219,$A$149:$A$200,0),100),$B216:$CW216,"="&amp;"X",$B$146:$CW$146,"="&amp;"N")</f>
        <v>0</v>
      </c>
      <c r="AW233">
        <f ca="1">SUMIFS(INDEX($B$149:$CW$200,MATCH(AW$219,$A$149:$A$200,0),1):INDEX($B$149:$CW$200,MATCH(AW$219,$A$149:$A$200,0),100),$B216:$CW216,"="&amp;"X",$B$146:$CW$146,"="&amp;"N")</f>
        <v>0</v>
      </c>
      <c r="AX233">
        <f ca="1">SUMIFS(INDEX($B$149:$CW$200,MATCH(AX$219,$A$149:$A$200,0),1):INDEX($B$149:$CW$200,MATCH(AX$219,$A$149:$A$200,0),100),$B216:$CW216,"="&amp;"X",$B$146:$CW$146,"="&amp;"N")</f>
        <v>0</v>
      </c>
      <c r="AY233">
        <f ca="1">SUMIFS(INDEX($B$149:$CW$200,MATCH(AY$219,$A$149:$A$200,0),1):INDEX($B$149:$CW$200,MATCH(AY$219,$A$149:$A$200,0),100),$B216:$CW216,"="&amp;"X",$B$146:$CW$146,"="&amp;"N")</f>
        <v>0</v>
      </c>
      <c r="AZ233">
        <f ca="1">SUMIFS(INDEX($B$149:$CW$200,MATCH(AZ$219,$A$149:$A$200,0),1):INDEX($B$149:$CW$200,MATCH(AZ$219,$A$149:$A$200,0),100),$B216:$CW216,"="&amp;"X",$B$146:$CW$146,"="&amp;"N")</f>
        <v>0</v>
      </c>
      <c r="BA233">
        <f ca="1">SUMIFS(INDEX($B$149:$CW$200,MATCH(BA$219,$A$149:$A$200,0),1):INDEX($B$149:$CW$200,MATCH(BA$219,$A$149:$A$200,0),100),$B216:$CW216,"="&amp;"X",$B$146:$CW$146,"="&amp;"N")</f>
        <v>0</v>
      </c>
    </row>
    <row r="234" spans="1:53" x14ac:dyDescent="0.25">
      <c r="A234" s="2" t="str">
        <f>Setup!A34</f>
        <v>Caseload 15</v>
      </c>
      <c r="B234">
        <f ca="1">SUMIFS(INDEX($B$149:$CW$200,MATCH(B$219,$A$149:$A$200,0),1):INDEX($B$149:$CW$200,MATCH(B$219,$A$149:$A$200,0),100),$B217:$CW217,"="&amp;"X",$B$146:$CW$146,"="&amp;"N")</f>
        <v>0</v>
      </c>
      <c r="C234">
        <f ca="1">SUMIFS(INDEX($B$149:$CW$200,MATCH(C$219,$A$149:$A$200,0),1):INDEX($B$149:$CW$200,MATCH(C$219,$A$149:$A$200,0),100),$B217:$CW217,"="&amp;"X",$B$146:$CW$146,"="&amp;"N")</f>
        <v>0</v>
      </c>
      <c r="D234">
        <f ca="1">SUMIFS(INDEX($B$149:$CW$200,MATCH(D$219,$A$149:$A$200,0),1):INDEX($B$149:$CW$200,MATCH(D$219,$A$149:$A$200,0),100),$B217:$CW217,"="&amp;"X",$B$146:$CW$146,"="&amp;"N")</f>
        <v>0</v>
      </c>
      <c r="E234">
        <f ca="1">SUMIFS(INDEX($B$149:$CW$200,MATCH(E$219,$A$149:$A$200,0),1):INDEX($B$149:$CW$200,MATCH(E$219,$A$149:$A$200,0),100),$B217:$CW217,"="&amp;"X",$B$146:$CW$146,"="&amp;"N")</f>
        <v>0</v>
      </c>
      <c r="F234">
        <f ca="1">SUMIFS(INDEX($B$149:$CW$200,MATCH(F$219,$A$149:$A$200,0),1):INDEX($B$149:$CW$200,MATCH(F$219,$A$149:$A$200,0),100),$B217:$CW217,"="&amp;"X",$B$146:$CW$146,"="&amp;"N")</f>
        <v>0</v>
      </c>
      <c r="G234">
        <f ca="1">SUMIFS(INDEX($B$149:$CW$200,MATCH(G$219,$A$149:$A$200,0),1):INDEX($B$149:$CW$200,MATCH(G$219,$A$149:$A$200,0),100),$B217:$CW217,"="&amp;"X",$B$146:$CW$146,"="&amp;"N")</f>
        <v>0</v>
      </c>
      <c r="H234">
        <f ca="1">SUMIFS(INDEX($B$149:$CW$200,MATCH(H$219,$A$149:$A$200,0),1):INDEX($B$149:$CW$200,MATCH(H$219,$A$149:$A$200,0),100),$B217:$CW217,"="&amp;"X",$B$146:$CW$146,"="&amp;"N")</f>
        <v>0</v>
      </c>
      <c r="I234">
        <f ca="1">SUMIFS(INDEX($B$149:$CW$200,MATCH(I$219,$A$149:$A$200,0),1):INDEX($B$149:$CW$200,MATCH(I$219,$A$149:$A$200,0),100),$B217:$CW217,"="&amp;"X",$B$146:$CW$146,"="&amp;"N")</f>
        <v>0</v>
      </c>
      <c r="J234">
        <f ca="1">SUMIFS(INDEX($B$149:$CW$200,MATCH(J$219,$A$149:$A$200,0),1):INDEX($B$149:$CW$200,MATCH(J$219,$A$149:$A$200,0),100),$B217:$CW217,"="&amp;"X",$B$146:$CW$146,"="&amp;"N")</f>
        <v>0</v>
      </c>
      <c r="K234">
        <f ca="1">SUMIFS(INDEX($B$149:$CW$200,MATCH(K$219,$A$149:$A$200,0),1):INDEX($B$149:$CW$200,MATCH(K$219,$A$149:$A$200,0),100),$B217:$CW217,"="&amp;"X",$B$146:$CW$146,"="&amp;"N")</f>
        <v>0</v>
      </c>
      <c r="L234">
        <f ca="1">SUMIFS(INDEX($B$149:$CW$200,MATCH(L$219,$A$149:$A$200,0),1):INDEX($B$149:$CW$200,MATCH(L$219,$A$149:$A$200,0),100),$B217:$CW217,"="&amp;"X",$B$146:$CW$146,"="&amp;"N")</f>
        <v>0</v>
      </c>
      <c r="M234">
        <f ca="1">SUMIFS(INDEX($B$149:$CW$200,MATCH(M$219,$A$149:$A$200,0),1):INDEX($B$149:$CW$200,MATCH(M$219,$A$149:$A$200,0),100),$B217:$CW217,"="&amp;"X",$B$146:$CW$146,"="&amp;"N")</f>
        <v>0</v>
      </c>
      <c r="N234">
        <f ca="1">SUMIFS(INDEX($B$149:$CW$200,MATCH(N$219,$A$149:$A$200,0),1):INDEX($B$149:$CW$200,MATCH(N$219,$A$149:$A$200,0),100),$B217:$CW217,"="&amp;"X",$B$146:$CW$146,"="&amp;"N")</f>
        <v>0</v>
      </c>
      <c r="O234">
        <f ca="1">SUMIFS(INDEX($B$149:$CW$200,MATCH(O$219,$A$149:$A$200,0),1):INDEX($B$149:$CW$200,MATCH(O$219,$A$149:$A$200,0),100),$B217:$CW217,"="&amp;"X",$B$146:$CW$146,"="&amp;"N")</f>
        <v>0</v>
      </c>
      <c r="P234">
        <f ca="1">SUMIFS(INDEX($B$149:$CW$200,MATCH(P$219,$A$149:$A$200,0),1):INDEX($B$149:$CW$200,MATCH(P$219,$A$149:$A$200,0),100),$B217:$CW217,"="&amp;"X",$B$146:$CW$146,"="&amp;"N")</f>
        <v>0</v>
      </c>
      <c r="Q234">
        <f ca="1">SUMIFS(INDEX($B$149:$CW$200,MATCH(Q$219,$A$149:$A$200,0),1):INDEX($B$149:$CW$200,MATCH(Q$219,$A$149:$A$200,0),100),$B217:$CW217,"="&amp;"X",$B$146:$CW$146,"="&amp;"N")</f>
        <v>0</v>
      </c>
      <c r="R234">
        <f ca="1">SUMIFS(INDEX($B$149:$CW$200,MATCH(R$219,$A$149:$A$200,0),1):INDEX($B$149:$CW$200,MATCH(R$219,$A$149:$A$200,0),100),$B217:$CW217,"="&amp;"X",$B$146:$CW$146,"="&amp;"N")</f>
        <v>0</v>
      </c>
      <c r="S234">
        <f ca="1">SUMIFS(INDEX($B$149:$CW$200,MATCH(S$219,$A$149:$A$200,0),1):INDEX($B$149:$CW$200,MATCH(S$219,$A$149:$A$200,0),100),$B217:$CW217,"="&amp;"X",$B$146:$CW$146,"="&amp;"N")</f>
        <v>0</v>
      </c>
      <c r="T234">
        <f ca="1">SUMIFS(INDEX($B$149:$CW$200,MATCH(T$219,$A$149:$A$200,0),1):INDEX($B$149:$CW$200,MATCH(T$219,$A$149:$A$200,0),100),$B217:$CW217,"="&amp;"X",$B$146:$CW$146,"="&amp;"N")</f>
        <v>0</v>
      </c>
      <c r="U234">
        <f ca="1">SUMIFS(INDEX($B$149:$CW$200,MATCH(U$219,$A$149:$A$200,0),1):INDEX($B$149:$CW$200,MATCH(U$219,$A$149:$A$200,0),100),$B217:$CW217,"="&amp;"X",$B$146:$CW$146,"="&amp;"N")</f>
        <v>0</v>
      </c>
      <c r="V234">
        <f ca="1">SUMIFS(INDEX($B$149:$CW$200,MATCH(V$219,$A$149:$A$200,0),1):INDEX($B$149:$CW$200,MATCH(V$219,$A$149:$A$200,0),100),$B217:$CW217,"="&amp;"X",$B$146:$CW$146,"="&amp;"N")</f>
        <v>0</v>
      </c>
      <c r="W234">
        <f ca="1">SUMIFS(INDEX($B$149:$CW$200,MATCH(W$219,$A$149:$A$200,0),1):INDEX($B$149:$CW$200,MATCH(W$219,$A$149:$A$200,0),100),$B217:$CW217,"="&amp;"X",$B$146:$CW$146,"="&amp;"N")</f>
        <v>0</v>
      </c>
      <c r="X234">
        <f ca="1">SUMIFS(INDEX($B$149:$CW$200,MATCH(X$219,$A$149:$A$200,0),1):INDEX($B$149:$CW$200,MATCH(X$219,$A$149:$A$200,0),100),$B217:$CW217,"="&amp;"X",$B$146:$CW$146,"="&amp;"N")</f>
        <v>0</v>
      </c>
      <c r="Y234">
        <f ca="1">SUMIFS(INDEX($B$149:$CW$200,MATCH(Y$219,$A$149:$A$200,0),1):INDEX($B$149:$CW$200,MATCH(Y$219,$A$149:$A$200,0),100),$B217:$CW217,"="&amp;"X",$B$146:$CW$146,"="&amp;"N")</f>
        <v>0</v>
      </c>
      <c r="Z234">
        <f ca="1">SUMIFS(INDEX($B$149:$CW$200,MATCH(Z$219,$A$149:$A$200,0),1):INDEX($B$149:$CW$200,MATCH(Z$219,$A$149:$A$200,0),100),$B217:$CW217,"="&amp;"X",$B$146:$CW$146,"="&amp;"N")</f>
        <v>0</v>
      </c>
      <c r="AA234">
        <f ca="1">SUMIFS(INDEX($B$149:$CW$200,MATCH(AA$219,$A$149:$A$200,0),1):INDEX($B$149:$CW$200,MATCH(AA$219,$A$149:$A$200,0),100),$B217:$CW217,"="&amp;"X",$B$146:$CW$146,"="&amp;"N")</f>
        <v>0</v>
      </c>
      <c r="AB234">
        <f ca="1">SUMIFS(INDEX($B$149:$CW$200,MATCH(AB$219,$A$149:$A$200,0),1):INDEX($B$149:$CW$200,MATCH(AB$219,$A$149:$A$200,0),100),$B217:$CW217,"="&amp;"X",$B$146:$CW$146,"="&amp;"N")</f>
        <v>0</v>
      </c>
      <c r="AC234">
        <f ca="1">SUMIFS(INDEX($B$149:$CW$200,MATCH(AC$219,$A$149:$A$200,0),1):INDEX($B$149:$CW$200,MATCH(AC$219,$A$149:$A$200,0),100),$B217:$CW217,"="&amp;"X",$B$146:$CW$146,"="&amp;"N")</f>
        <v>0</v>
      </c>
      <c r="AD234">
        <f ca="1">SUMIFS(INDEX($B$149:$CW$200,MATCH(AD$219,$A$149:$A$200,0),1):INDEX($B$149:$CW$200,MATCH(AD$219,$A$149:$A$200,0),100),$B217:$CW217,"="&amp;"X",$B$146:$CW$146,"="&amp;"N")</f>
        <v>0</v>
      </c>
      <c r="AE234">
        <f ca="1">SUMIFS(INDEX($B$149:$CW$200,MATCH(AE$219,$A$149:$A$200,0),1):INDEX($B$149:$CW$200,MATCH(AE$219,$A$149:$A$200,0),100),$B217:$CW217,"="&amp;"X",$B$146:$CW$146,"="&amp;"N")</f>
        <v>0</v>
      </c>
      <c r="AF234">
        <f ca="1">SUMIFS(INDEX($B$149:$CW$200,MATCH(AF$219,$A$149:$A$200,0),1):INDEX($B$149:$CW$200,MATCH(AF$219,$A$149:$A$200,0),100),$B217:$CW217,"="&amp;"X",$B$146:$CW$146,"="&amp;"N")</f>
        <v>0</v>
      </c>
      <c r="AG234">
        <f ca="1">SUMIFS(INDEX($B$149:$CW$200,MATCH(AG$219,$A$149:$A$200,0),1):INDEX($B$149:$CW$200,MATCH(AG$219,$A$149:$A$200,0),100),$B217:$CW217,"="&amp;"X",$B$146:$CW$146,"="&amp;"N")</f>
        <v>0</v>
      </c>
      <c r="AH234">
        <f ca="1">SUMIFS(INDEX($B$149:$CW$200,MATCH(AH$219,$A$149:$A$200,0),1):INDEX($B$149:$CW$200,MATCH(AH$219,$A$149:$A$200,0),100),$B217:$CW217,"="&amp;"X",$B$146:$CW$146,"="&amp;"N")</f>
        <v>0</v>
      </c>
      <c r="AI234">
        <f ca="1">SUMIFS(INDEX($B$149:$CW$200,MATCH(AI$219,$A$149:$A$200,0),1):INDEX($B$149:$CW$200,MATCH(AI$219,$A$149:$A$200,0),100),$B217:$CW217,"="&amp;"X",$B$146:$CW$146,"="&amp;"N")</f>
        <v>0</v>
      </c>
      <c r="AJ234">
        <f ca="1">SUMIFS(INDEX($B$149:$CW$200,MATCH(AJ$219,$A$149:$A$200,0),1):INDEX($B$149:$CW$200,MATCH(AJ$219,$A$149:$A$200,0),100),$B217:$CW217,"="&amp;"X",$B$146:$CW$146,"="&amp;"N")</f>
        <v>0</v>
      </c>
      <c r="AK234">
        <f ca="1">SUMIFS(INDEX($B$149:$CW$200,MATCH(AK$219,$A$149:$A$200,0),1):INDEX($B$149:$CW$200,MATCH(AK$219,$A$149:$A$200,0),100),$B217:$CW217,"="&amp;"X",$B$146:$CW$146,"="&amp;"N")</f>
        <v>0</v>
      </c>
      <c r="AL234">
        <f ca="1">SUMIFS(INDEX($B$149:$CW$200,MATCH(AL$219,$A$149:$A$200,0),1):INDEX($B$149:$CW$200,MATCH(AL$219,$A$149:$A$200,0),100),$B217:$CW217,"="&amp;"X",$B$146:$CW$146,"="&amp;"N")</f>
        <v>0</v>
      </c>
      <c r="AM234">
        <f ca="1">SUMIFS(INDEX($B$149:$CW$200,MATCH(AM$219,$A$149:$A$200,0),1):INDEX($B$149:$CW$200,MATCH(AM$219,$A$149:$A$200,0),100),$B217:$CW217,"="&amp;"X",$B$146:$CW$146,"="&amp;"N")</f>
        <v>0</v>
      </c>
      <c r="AN234">
        <f ca="1">SUMIFS(INDEX($B$149:$CW$200,MATCH(AN$219,$A$149:$A$200,0),1):INDEX($B$149:$CW$200,MATCH(AN$219,$A$149:$A$200,0),100),$B217:$CW217,"="&amp;"X",$B$146:$CW$146,"="&amp;"N")</f>
        <v>0</v>
      </c>
      <c r="AO234">
        <f ca="1">SUMIFS(INDEX($B$149:$CW$200,MATCH(AO$219,$A$149:$A$200,0),1):INDEX($B$149:$CW$200,MATCH(AO$219,$A$149:$A$200,0),100),$B217:$CW217,"="&amp;"X",$B$146:$CW$146,"="&amp;"N")</f>
        <v>0</v>
      </c>
      <c r="AP234">
        <f ca="1">SUMIFS(INDEX($B$149:$CW$200,MATCH(AP$219,$A$149:$A$200,0),1):INDEX($B$149:$CW$200,MATCH(AP$219,$A$149:$A$200,0),100),$B217:$CW217,"="&amp;"X",$B$146:$CW$146,"="&amp;"N")</f>
        <v>0</v>
      </c>
      <c r="AQ234">
        <f ca="1">SUMIFS(INDEX($B$149:$CW$200,MATCH(AQ$219,$A$149:$A$200,0),1):INDEX($B$149:$CW$200,MATCH(AQ$219,$A$149:$A$200,0),100),$B217:$CW217,"="&amp;"X",$B$146:$CW$146,"="&amp;"N")</f>
        <v>0</v>
      </c>
      <c r="AR234">
        <f ca="1">SUMIFS(INDEX($B$149:$CW$200,MATCH(AR$219,$A$149:$A$200,0),1):INDEX($B$149:$CW$200,MATCH(AR$219,$A$149:$A$200,0),100),$B217:$CW217,"="&amp;"X",$B$146:$CW$146,"="&amp;"N")</f>
        <v>0</v>
      </c>
      <c r="AS234">
        <f ca="1">SUMIFS(INDEX($B$149:$CW$200,MATCH(AS$219,$A$149:$A$200,0),1):INDEX($B$149:$CW$200,MATCH(AS$219,$A$149:$A$200,0),100),$B217:$CW217,"="&amp;"X",$B$146:$CW$146,"="&amp;"N")</f>
        <v>0</v>
      </c>
      <c r="AT234">
        <f ca="1">SUMIFS(INDEX($B$149:$CW$200,MATCH(AT$219,$A$149:$A$200,0),1):INDEX($B$149:$CW$200,MATCH(AT$219,$A$149:$A$200,0),100),$B217:$CW217,"="&amp;"X",$B$146:$CW$146,"="&amp;"N")</f>
        <v>0</v>
      </c>
      <c r="AU234">
        <f ca="1">SUMIFS(INDEX($B$149:$CW$200,MATCH(AU$219,$A$149:$A$200,0),1):INDEX($B$149:$CW$200,MATCH(AU$219,$A$149:$A$200,0),100),$B217:$CW217,"="&amp;"X",$B$146:$CW$146,"="&amp;"N")</f>
        <v>0</v>
      </c>
      <c r="AV234">
        <f ca="1">SUMIFS(INDEX($B$149:$CW$200,MATCH(AV$219,$A$149:$A$200,0),1):INDEX($B$149:$CW$200,MATCH(AV$219,$A$149:$A$200,0),100),$B217:$CW217,"="&amp;"X",$B$146:$CW$146,"="&amp;"N")</f>
        <v>0</v>
      </c>
      <c r="AW234">
        <f ca="1">SUMIFS(INDEX($B$149:$CW$200,MATCH(AW$219,$A$149:$A$200,0),1):INDEX($B$149:$CW$200,MATCH(AW$219,$A$149:$A$200,0),100),$B217:$CW217,"="&amp;"X",$B$146:$CW$146,"="&amp;"N")</f>
        <v>0</v>
      </c>
      <c r="AX234">
        <f ca="1">SUMIFS(INDEX($B$149:$CW$200,MATCH(AX$219,$A$149:$A$200,0),1):INDEX($B$149:$CW$200,MATCH(AX$219,$A$149:$A$200,0),100),$B217:$CW217,"="&amp;"X",$B$146:$CW$146,"="&amp;"N")</f>
        <v>0</v>
      </c>
      <c r="AY234">
        <f ca="1">SUMIFS(INDEX($B$149:$CW$200,MATCH(AY$219,$A$149:$A$200,0),1):INDEX($B$149:$CW$200,MATCH(AY$219,$A$149:$A$200,0),100),$B217:$CW217,"="&amp;"X",$B$146:$CW$146,"="&amp;"N")</f>
        <v>0</v>
      </c>
      <c r="AZ234">
        <f ca="1">SUMIFS(INDEX($B$149:$CW$200,MATCH(AZ$219,$A$149:$A$200,0),1):INDEX($B$149:$CW$200,MATCH(AZ$219,$A$149:$A$200,0),100),$B217:$CW217,"="&amp;"X",$B$146:$CW$146,"="&amp;"N")</f>
        <v>0</v>
      </c>
      <c r="BA234">
        <f ca="1">SUMIFS(INDEX($B$149:$CW$200,MATCH(BA$219,$A$149:$A$200,0),1):INDEX($B$149:$CW$200,MATCH(BA$219,$A$149:$A$200,0),100),$B217:$CW217,"="&amp;"X",$B$146:$CW$146,"="&amp;"N")</f>
        <v>0</v>
      </c>
    </row>
    <row r="235" spans="1:53" x14ac:dyDescent="0.25">
      <c r="A235" s="2" t="str">
        <f>'Data Validation (Hide)'!T2</f>
        <v>All Clusters</v>
      </c>
      <c r="B235">
        <f ca="1">SUM(B220:B234)</f>
        <v>0</v>
      </c>
      <c r="C235">
        <f t="shared" ref="C235:BA235" ca="1" si="42">SUM(C220:C234)</f>
        <v>0</v>
      </c>
      <c r="D235">
        <f t="shared" ca="1" si="42"/>
        <v>0</v>
      </c>
      <c r="E235">
        <f t="shared" ca="1" si="42"/>
        <v>0</v>
      </c>
      <c r="F235">
        <f t="shared" ca="1" si="42"/>
        <v>0</v>
      </c>
      <c r="G235">
        <f t="shared" ca="1" si="42"/>
        <v>0</v>
      </c>
      <c r="H235">
        <f t="shared" ca="1" si="42"/>
        <v>0</v>
      </c>
      <c r="I235">
        <f t="shared" ca="1" si="42"/>
        <v>0</v>
      </c>
      <c r="J235">
        <f t="shared" ca="1" si="42"/>
        <v>0</v>
      </c>
      <c r="K235">
        <f t="shared" ca="1" si="42"/>
        <v>0</v>
      </c>
      <c r="L235">
        <f t="shared" ca="1" si="42"/>
        <v>0</v>
      </c>
      <c r="M235">
        <f t="shared" ca="1" si="42"/>
        <v>0</v>
      </c>
      <c r="N235">
        <f t="shared" ca="1" si="42"/>
        <v>0</v>
      </c>
      <c r="O235">
        <f t="shared" ca="1" si="42"/>
        <v>0</v>
      </c>
      <c r="P235">
        <f t="shared" ca="1" si="42"/>
        <v>0</v>
      </c>
      <c r="Q235">
        <f t="shared" ca="1" si="42"/>
        <v>0</v>
      </c>
      <c r="R235">
        <f t="shared" ca="1" si="42"/>
        <v>0</v>
      </c>
      <c r="S235">
        <f t="shared" ca="1" si="42"/>
        <v>0</v>
      </c>
      <c r="T235">
        <f t="shared" ca="1" si="42"/>
        <v>0</v>
      </c>
      <c r="U235">
        <f t="shared" ca="1" si="42"/>
        <v>0</v>
      </c>
      <c r="V235">
        <f t="shared" ca="1" si="42"/>
        <v>0</v>
      </c>
      <c r="W235">
        <f t="shared" ca="1" si="42"/>
        <v>0</v>
      </c>
      <c r="X235">
        <f t="shared" ca="1" si="42"/>
        <v>0</v>
      </c>
      <c r="Y235">
        <f t="shared" ca="1" si="42"/>
        <v>0</v>
      </c>
      <c r="Z235">
        <f t="shared" ca="1" si="42"/>
        <v>0</v>
      </c>
      <c r="AA235">
        <f t="shared" ca="1" si="42"/>
        <v>0</v>
      </c>
      <c r="AB235">
        <f t="shared" ca="1" si="42"/>
        <v>0</v>
      </c>
      <c r="AC235">
        <f t="shared" ca="1" si="42"/>
        <v>0</v>
      </c>
      <c r="AD235">
        <f t="shared" ca="1" si="42"/>
        <v>0</v>
      </c>
      <c r="AE235">
        <f t="shared" ca="1" si="42"/>
        <v>0</v>
      </c>
      <c r="AF235">
        <f t="shared" ca="1" si="42"/>
        <v>0</v>
      </c>
      <c r="AG235">
        <f t="shared" ca="1" si="42"/>
        <v>0</v>
      </c>
      <c r="AH235">
        <f t="shared" ca="1" si="42"/>
        <v>0</v>
      </c>
      <c r="AI235">
        <f t="shared" ca="1" si="42"/>
        <v>0</v>
      </c>
      <c r="AJ235">
        <f t="shared" ca="1" si="42"/>
        <v>0</v>
      </c>
      <c r="AK235">
        <f t="shared" ca="1" si="42"/>
        <v>0</v>
      </c>
      <c r="AL235">
        <f t="shared" ca="1" si="42"/>
        <v>0</v>
      </c>
      <c r="AM235">
        <f t="shared" ca="1" si="42"/>
        <v>0</v>
      </c>
      <c r="AN235">
        <f t="shared" ca="1" si="42"/>
        <v>0</v>
      </c>
      <c r="AO235">
        <f t="shared" ca="1" si="42"/>
        <v>0</v>
      </c>
      <c r="AP235">
        <f t="shared" ca="1" si="42"/>
        <v>0</v>
      </c>
      <c r="AQ235">
        <f t="shared" ca="1" si="42"/>
        <v>0</v>
      </c>
      <c r="AR235">
        <f t="shared" ca="1" si="42"/>
        <v>0</v>
      </c>
      <c r="AS235">
        <f t="shared" ca="1" si="42"/>
        <v>0</v>
      </c>
      <c r="AT235">
        <f t="shared" ca="1" si="42"/>
        <v>0</v>
      </c>
      <c r="AU235">
        <f t="shared" ca="1" si="42"/>
        <v>0</v>
      </c>
      <c r="AV235">
        <f t="shared" ca="1" si="42"/>
        <v>0</v>
      </c>
      <c r="AW235">
        <f t="shared" ca="1" si="42"/>
        <v>0</v>
      </c>
      <c r="AX235">
        <f t="shared" ca="1" si="42"/>
        <v>0</v>
      </c>
      <c r="AY235">
        <f t="shared" ca="1" si="42"/>
        <v>0</v>
      </c>
      <c r="AZ235">
        <f t="shared" ca="1" si="42"/>
        <v>0</v>
      </c>
      <c r="BA235">
        <f t="shared" ca="1" si="42"/>
        <v>0</v>
      </c>
    </row>
    <row r="236" spans="1:53" x14ac:dyDescent="0.25">
      <c r="A236" s="2"/>
    </row>
    <row r="237" spans="1:53" x14ac:dyDescent="0.25">
      <c r="A237" s="2" t="s">
        <v>253</v>
      </c>
      <c r="B237" s="2" cm="1">
        <f t="array" aca="1" ref="B237" ca="1">INDEX($A$13:$A$64,COLUMN(A1),1)</f>
        <v>44228</v>
      </c>
      <c r="C237" s="2" cm="1">
        <f t="array" aca="1" ref="C237" ca="1">INDEX($A$13:$A$64,COLUMN(B1),1)</f>
        <v>44235</v>
      </c>
      <c r="D237" s="2" cm="1">
        <f t="array" aca="1" ref="D237" ca="1">INDEX($A$13:$A$64,COLUMN(C1),1)</f>
        <v>44242</v>
      </c>
      <c r="E237" s="2" cm="1">
        <f t="array" aca="1" ref="E237" ca="1">INDEX($A$13:$A$64,COLUMN(D1),1)</f>
        <v>44249</v>
      </c>
      <c r="F237" s="2" cm="1">
        <f t="array" aca="1" ref="F237" ca="1">INDEX($A$13:$A$64,COLUMN(E1),1)</f>
        <v>44256</v>
      </c>
      <c r="G237" s="2" cm="1">
        <f t="array" aca="1" ref="G237" ca="1">INDEX($A$13:$A$64,COLUMN(F1),1)</f>
        <v>44263</v>
      </c>
      <c r="H237" s="2" cm="1">
        <f t="array" aca="1" ref="H237" ca="1">INDEX($A$13:$A$64,COLUMN(G1),1)</f>
        <v>44270</v>
      </c>
      <c r="I237" s="2" cm="1">
        <f t="array" aca="1" ref="I237" ca="1">INDEX($A$13:$A$64,COLUMN(H1),1)</f>
        <v>44277</v>
      </c>
      <c r="J237" s="2" cm="1">
        <f t="array" aca="1" ref="J237" ca="1">INDEX($A$13:$A$64,COLUMN(I1),1)</f>
        <v>44284</v>
      </c>
      <c r="K237" s="2" cm="1">
        <f t="array" aca="1" ref="K237" ca="1">INDEX($A$13:$A$64,COLUMN(J1),1)</f>
        <v>44291</v>
      </c>
      <c r="L237" s="2" cm="1">
        <f t="array" aca="1" ref="L237" ca="1">INDEX($A$13:$A$64,COLUMN(K1),1)</f>
        <v>44298</v>
      </c>
      <c r="M237" s="2" cm="1">
        <f t="array" aca="1" ref="M237" ca="1">INDEX($A$13:$A$64,COLUMN(L1),1)</f>
        <v>44305</v>
      </c>
      <c r="N237" s="2" cm="1">
        <f t="array" aca="1" ref="N237" ca="1">INDEX($A$13:$A$64,COLUMN(M1),1)</f>
        <v>44312</v>
      </c>
      <c r="O237" s="2" cm="1">
        <f t="array" aca="1" ref="O237" ca="1">INDEX($A$13:$A$64,COLUMN(N1),1)</f>
        <v>44319</v>
      </c>
      <c r="P237" s="2" cm="1">
        <f t="array" aca="1" ref="P237" ca="1">INDEX($A$13:$A$64,COLUMN(O1),1)</f>
        <v>44326</v>
      </c>
      <c r="Q237" s="2" cm="1">
        <f t="array" aca="1" ref="Q237" ca="1">INDEX($A$13:$A$64,COLUMN(P1),1)</f>
        <v>44333</v>
      </c>
      <c r="R237" s="2" cm="1">
        <f t="array" aca="1" ref="R237" ca="1">INDEX($A$13:$A$64,COLUMN(Q1),1)</f>
        <v>44340</v>
      </c>
      <c r="S237" s="2" cm="1">
        <f t="array" aca="1" ref="S237" ca="1">INDEX($A$13:$A$64,COLUMN(R1),1)</f>
        <v>44347</v>
      </c>
      <c r="T237" s="2" cm="1">
        <f t="array" aca="1" ref="T237" ca="1">INDEX($A$13:$A$64,COLUMN(S1),1)</f>
        <v>44354</v>
      </c>
      <c r="U237" s="2" cm="1">
        <f t="array" aca="1" ref="U237" ca="1">INDEX($A$13:$A$64,COLUMN(T1),1)</f>
        <v>44361</v>
      </c>
      <c r="V237" s="2" cm="1">
        <f t="array" aca="1" ref="V237" ca="1">INDEX($A$13:$A$64,COLUMN(U1),1)</f>
        <v>44368</v>
      </c>
      <c r="W237" s="2" cm="1">
        <f t="array" aca="1" ref="W237" ca="1">INDEX($A$13:$A$64,COLUMN(V1),1)</f>
        <v>44375</v>
      </c>
      <c r="X237" s="2" cm="1">
        <f t="array" aca="1" ref="X237" ca="1">INDEX($A$13:$A$64,COLUMN(W1),1)</f>
        <v>44382</v>
      </c>
      <c r="Y237" s="2" cm="1">
        <f t="array" aca="1" ref="Y237" ca="1">INDEX($A$13:$A$64,COLUMN(X1),1)</f>
        <v>44389</v>
      </c>
      <c r="Z237" s="2" cm="1">
        <f t="array" aca="1" ref="Z237" ca="1">INDEX($A$13:$A$64,COLUMN(Y1),1)</f>
        <v>44396</v>
      </c>
      <c r="AA237" s="2" cm="1">
        <f t="array" aca="1" ref="AA237" ca="1">INDEX($A$13:$A$64,COLUMN(Z1),1)</f>
        <v>44403</v>
      </c>
      <c r="AB237" s="2" cm="1">
        <f t="array" aca="1" ref="AB237" ca="1">INDEX($A$13:$A$64,COLUMN(AA1),1)</f>
        <v>44410</v>
      </c>
      <c r="AC237" s="2" cm="1">
        <f t="array" aca="1" ref="AC237" ca="1">INDEX($A$13:$A$64,COLUMN(AB1),1)</f>
        <v>44417</v>
      </c>
      <c r="AD237" s="2" cm="1">
        <f t="array" aca="1" ref="AD237" ca="1">INDEX($A$13:$A$64,COLUMN(AC1),1)</f>
        <v>44424</v>
      </c>
      <c r="AE237" s="2" cm="1">
        <f t="array" aca="1" ref="AE237" ca="1">INDEX($A$13:$A$64,COLUMN(AD1),1)</f>
        <v>44431</v>
      </c>
      <c r="AF237" s="2" cm="1">
        <f t="array" aca="1" ref="AF237" ca="1">INDEX($A$13:$A$64,COLUMN(AE1),1)</f>
        <v>44438</v>
      </c>
      <c r="AG237" s="2" cm="1">
        <f t="array" aca="1" ref="AG237" ca="1">INDEX($A$13:$A$64,COLUMN(AF1),1)</f>
        <v>44445</v>
      </c>
      <c r="AH237" s="2" cm="1">
        <f t="array" aca="1" ref="AH237" ca="1">INDEX($A$13:$A$64,COLUMN(AG1),1)</f>
        <v>44452</v>
      </c>
      <c r="AI237" s="2" cm="1">
        <f t="array" aca="1" ref="AI237" ca="1">INDEX($A$13:$A$64,COLUMN(AH1),1)</f>
        <v>44459</v>
      </c>
      <c r="AJ237" s="2" cm="1">
        <f t="array" aca="1" ref="AJ237" ca="1">INDEX($A$13:$A$64,COLUMN(AI1),1)</f>
        <v>44466</v>
      </c>
      <c r="AK237" s="2" cm="1">
        <f t="array" aca="1" ref="AK237" ca="1">INDEX($A$13:$A$64,COLUMN(AJ1),1)</f>
        <v>44473</v>
      </c>
      <c r="AL237" s="2" cm="1">
        <f t="array" aca="1" ref="AL237" ca="1">INDEX($A$13:$A$64,COLUMN(AK1),1)</f>
        <v>44480</v>
      </c>
      <c r="AM237" s="2" cm="1">
        <f t="array" aca="1" ref="AM237" ca="1">INDEX($A$13:$A$64,COLUMN(AL1),1)</f>
        <v>44487</v>
      </c>
      <c r="AN237" s="2" cm="1">
        <f t="array" aca="1" ref="AN237" ca="1">INDEX($A$13:$A$64,COLUMN(AM1),1)</f>
        <v>44494</v>
      </c>
      <c r="AO237" s="2" cm="1">
        <f t="array" aca="1" ref="AO237" ca="1">INDEX($A$13:$A$64,COLUMN(AN1),1)</f>
        <v>44501</v>
      </c>
      <c r="AP237" s="2" cm="1">
        <f t="array" aca="1" ref="AP237" ca="1">INDEX($A$13:$A$64,COLUMN(AO1),1)</f>
        <v>44508</v>
      </c>
      <c r="AQ237" s="2" cm="1">
        <f t="array" aca="1" ref="AQ237" ca="1">INDEX($A$13:$A$64,COLUMN(AP1),1)</f>
        <v>44515</v>
      </c>
      <c r="AR237" s="2" cm="1">
        <f t="array" aca="1" ref="AR237" ca="1">INDEX($A$13:$A$64,COLUMN(AQ1),1)</f>
        <v>44522</v>
      </c>
      <c r="AS237" s="2" cm="1">
        <f t="array" aca="1" ref="AS237" ca="1">INDEX($A$13:$A$64,COLUMN(AR1),1)</f>
        <v>44529</v>
      </c>
      <c r="AT237" s="2" cm="1">
        <f t="array" aca="1" ref="AT237" ca="1">INDEX($A$13:$A$64,COLUMN(AS1),1)</f>
        <v>44536</v>
      </c>
      <c r="AU237" s="2" cm="1">
        <f t="array" aca="1" ref="AU237" ca="1">INDEX($A$13:$A$64,COLUMN(AT1),1)</f>
        <v>44543</v>
      </c>
      <c r="AV237" s="2" cm="1">
        <f t="array" aca="1" ref="AV237" ca="1">INDEX($A$13:$A$64,COLUMN(AU1),1)</f>
        <v>44550</v>
      </c>
      <c r="AW237" s="2" cm="1">
        <f t="array" aca="1" ref="AW237" ca="1">INDEX($A$13:$A$64,COLUMN(AV1),1)</f>
        <v>44557</v>
      </c>
      <c r="AX237" s="2" cm="1">
        <f t="array" aca="1" ref="AX237" ca="1">INDEX($A$13:$A$64,COLUMN(AW1),1)</f>
        <v>44564</v>
      </c>
      <c r="AY237" s="2" cm="1">
        <f t="array" aca="1" ref="AY237" ca="1">INDEX($A$13:$A$64,COLUMN(AX1),1)</f>
        <v>44571</v>
      </c>
      <c r="AZ237" s="2" cm="1">
        <f t="array" aca="1" ref="AZ237" ca="1">INDEX($A$13:$A$64,COLUMN(AY1),1)</f>
        <v>44578</v>
      </c>
      <c r="BA237" s="2" cm="1">
        <f t="array" aca="1" ref="BA237" ca="1">INDEX($A$13:$A$64,COLUMN(AZ1),1)</f>
        <v>44585</v>
      </c>
    </row>
    <row r="238" spans="1:53" x14ac:dyDescent="0.25">
      <c r="A238" s="2" t="str">
        <f>Setup!A20</f>
        <v>Caseload 1</v>
      </c>
      <c r="B238">
        <f ca="1">SUMIFS(INDEX($B$149:$CW$200,MATCH(B$237,$A$149:$A$200,0),1):INDEX($B$149:$CW$200,MATCH(B$237,$A$149:$A$200,0),100),$B203:$CW203,"="&amp;"X",$B$146:$CW$146,"="&amp;"Y")</f>
        <v>0</v>
      </c>
      <c r="C238">
        <f ca="1">SUMIFS(INDEX($B$149:$CW$200,MATCH(C$237,$A$149:$A$200,0),1):INDEX($B$149:$CW$200,MATCH(C$237,$A$149:$A$200,0),100),$B203:$CW203,"="&amp;"X",$B$146:$CW$146,"="&amp;"Y")</f>
        <v>0</v>
      </c>
      <c r="D238">
        <f ca="1">SUMIFS(INDEX($B$149:$CW$200,MATCH(D$237,$A$149:$A$200,0),1):INDEX($B$149:$CW$200,MATCH(D$237,$A$149:$A$200,0),100),$B203:$CW203,"="&amp;"X",$B$146:$CW$146,"="&amp;"Y")</f>
        <v>0</v>
      </c>
      <c r="E238">
        <f ca="1">SUMIFS(INDEX($B$149:$CW$200,MATCH(E$237,$A$149:$A$200,0),1):INDEX($B$149:$CW$200,MATCH(E$237,$A$149:$A$200,0),100),$B203:$CW203,"="&amp;"X",$B$146:$CW$146,"="&amp;"Y")</f>
        <v>0</v>
      </c>
      <c r="F238">
        <f ca="1">SUMIFS(INDEX($B$149:$CW$200,MATCH(F$237,$A$149:$A$200,0),1):INDEX($B$149:$CW$200,MATCH(F$237,$A$149:$A$200,0),100),$B203:$CW203,"="&amp;"X",$B$146:$CW$146,"="&amp;"Y")</f>
        <v>0</v>
      </c>
      <c r="G238">
        <f ca="1">SUMIFS(INDEX($B$149:$CW$200,MATCH(G$237,$A$149:$A$200,0),1):INDEX($B$149:$CW$200,MATCH(G$237,$A$149:$A$200,0),100),$B203:$CW203,"="&amp;"X",$B$146:$CW$146,"="&amp;"Y")</f>
        <v>0</v>
      </c>
      <c r="H238">
        <f ca="1">SUMIFS(INDEX($B$149:$CW$200,MATCH(H$237,$A$149:$A$200,0),1):INDEX($B$149:$CW$200,MATCH(H$237,$A$149:$A$200,0),100),$B203:$CW203,"="&amp;"X",$B$146:$CW$146,"="&amp;"Y")</f>
        <v>0</v>
      </c>
      <c r="I238">
        <f ca="1">SUMIFS(INDEX($B$149:$CW$200,MATCH(I$237,$A$149:$A$200,0),1):INDEX($B$149:$CW$200,MATCH(I$237,$A$149:$A$200,0),100),$B203:$CW203,"="&amp;"X",$B$146:$CW$146,"="&amp;"Y")</f>
        <v>0</v>
      </c>
      <c r="J238">
        <f ca="1">SUMIFS(INDEX($B$149:$CW$200,MATCH(J$237,$A$149:$A$200,0),1):INDEX($B$149:$CW$200,MATCH(J$237,$A$149:$A$200,0),100),$B203:$CW203,"="&amp;"X",$B$146:$CW$146,"="&amp;"Y")</f>
        <v>0</v>
      </c>
      <c r="K238">
        <f ca="1">SUMIFS(INDEX($B$149:$CW$200,MATCH(K$237,$A$149:$A$200,0),1):INDEX($B$149:$CW$200,MATCH(K$237,$A$149:$A$200,0),100),$B203:$CW203,"="&amp;"X",$B$146:$CW$146,"="&amp;"Y")</f>
        <v>0</v>
      </c>
      <c r="L238">
        <f ca="1">SUMIFS(INDEX($B$149:$CW$200,MATCH(L$237,$A$149:$A$200,0),1):INDEX($B$149:$CW$200,MATCH(L$237,$A$149:$A$200,0),100),$B203:$CW203,"="&amp;"X",$B$146:$CW$146,"="&amp;"Y")</f>
        <v>0</v>
      </c>
      <c r="M238">
        <f ca="1">SUMIFS(INDEX($B$149:$CW$200,MATCH(M$237,$A$149:$A$200,0),1):INDEX($B$149:$CW$200,MATCH(M$237,$A$149:$A$200,0),100),$B203:$CW203,"="&amp;"X",$B$146:$CW$146,"="&amp;"Y")</f>
        <v>0</v>
      </c>
      <c r="N238">
        <f ca="1">SUMIFS(INDEX($B$149:$CW$200,MATCH(N$237,$A$149:$A$200,0),1):INDEX($B$149:$CW$200,MATCH(N$237,$A$149:$A$200,0),100),$B203:$CW203,"="&amp;"X",$B$146:$CW$146,"="&amp;"Y")</f>
        <v>0</v>
      </c>
      <c r="O238">
        <f ca="1">SUMIFS(INDEX($B$149:$CW$200,MATCH(O$237,$A$149:$A$200,0),1):INDEX($B$149:$CW$200,MATCH(O$237,$A$149:$A$200,0),100),$B203:$CW203,"="&amp;"X",$B$146:$CW$146,"="&amp;"Y")</f>
        <v>0</v>
      </c>
      <c r="P238">
        <f ca="1">SUMIFS(INDEX($B$149:$CW$200,MATCH(P$237,$A$149:$A$200,0),1):INDEX($B$149:$CW$200,MATCH(P$237,$A$149:$A$200,0),100),$B203:$CW203,"="&amp;"X",$B$146:$CW$146,"="&amp;"Y")</f>
        <v>0</v>
      </c>
      <c r="Q238">
        <f ca="1">SUMIFS(INDEX($B$149:$CW$200,MATCH(Q$237,$A$149:$A$200,0),1):INDEX($B$149:$CW$200,MATCH(Q$237,$A$149:$A$200,0),100),$B203:$CW203,"="&amp;"X",$B$146:$CW$146,"="&amp;"Y")</f>
        <v>0</v>
      </c>
      <c r="R238">
        <f ca="1">SUMIFS(INDEX($B$149:$CW$200,MATCH(R$237,$A$149:$A$200,0),1):INDEX($B$149:$CW$200,MATCH(R$237,$A$149:$A$200,0),100),$B203:$CW203,"="&amp;"X",$B$146:$CW$146,"="&amp;"Y")</f>
        <v>0</v>
      </c>
      <c r="S238">
        <f ca="1">SUMIFS(INDEX($B$149:$CW$200,MATCH(S$237,$A$149:$A$200,0),1):INDEX($B$149:$CW$200,MATCH(S$237,$A$149:$A$200,0),100),$B203:$CW203,"="&amp;"X",$B$146:$CW$146,"="&amp;"Y")</f>
        <v>0</v>
      </c>
      <c r="T238">
        <f ca="1">SUMIFS(INDEX($B$149:$CW$200,MATCH(T$237,$A$149:$A$200,0),1):INDEX($B$149:$CW$200,MATCH(T$237,$A$149:$A$200,0),100),$B203:$CW203,"="&amp;"X",$B$146:$CW$146,"="&amp;"Y")</f>
        <v>0</v>
      </c>
      <c r="U238">
        <f ca="1">SUMIFS(INDEX($B$149:$CW$200,MATCH(U$237,$A$149:$A$200,0),1):INDEX($B$149:$CW$200,MATCH(U$237,$A$149:$A$200,0),100),$B203:$CW203,"="&amp;"X",$B$146:$CW$146,"="&amp;"Y")</f>
        <v>0</v>
      </c>
      <c r="V238">
        <f ca="1">SUMIFS(INDEX($B$149:$CW$200,MATCH(V$237,$A$149:$A$200,0),1):INDEX($B$149:$CW$200,MATCH(V$237,$A$149:$A$200,0),100),$B203:$CW203,"="&amp;"X",$B$146:$CW$146,"="&amp;"Y")</f>
        <v>0</v>
      </c>
      <c r="W238">
        <f ca="1">SUMIFS(INDEX($B$149:$CW$200,MATCH(W$237,$A$149:$A$200,0),1):INDEX($B$149:$CW$200,MATCH(W$237,$A$149:$A$200,0),100),$B203:$CW203,"="&amp;"X",$B$146:$CW$146,"="&amp;"Y")</f>
        <v>0</v>
      </c>
      <c r="X238">
        <f ca="1">SUMIFS(INDEX($B$149:$CW$200,MATCH(X$237,$A$149:$A$200,0),1):INDEX($B$149:$CW$200,MATCH(X$237,$A$149:$A$200,0),100),$B203:$CW203,"="&amp;"X",$B$146:$CW$146,"="&amp;"Y")</f>
        <v>0</v>
      </c>
      <c r="Y238">
        <f ca="1">SUMIFS(INDEX($B$149:$CW$200,MATCH(Y$237,$A$149:$A$200,0),1):INDEX($B$149:$CW$200,MATCH(Y$237,$A$149:$A$200,0),100),$B203:$CW203,"="&amp;"X",$B$146:$CW$146,"="&amp;"Y")</f>
        <v>0</v>
      </c>
      <c r="Z238">
        <f ca="1">SUMIFS(INDEX($B$149:$CW$200,MATCH(Z$237,$A$149:$A$200,0),1):INDEX($B$149:$CW$200,MATCH(Z$237,$A$149:$A$200,0),100),$B203:$CW203,"="&amp;"X",$B$146:$CW$146,"="&amp;"Y")</f>
        <v>0</v>
      </c>
      <c r="AA238">
        <f ca="1">SUMIFS(INDEX($B$149:$CW$200,MATCH(AA$237,$A$149:$A$200,0),1):INDEX($B$149:$CW$200,MATCH(AA$237,$A$149:$A$200,0),100),$B203:$CW203,"="&amp;"X",$B$146:$CW$146,"="&amp;"Y")</f>
        <v>0</v>
      </c>
      <c r="AB238">
        <f ca="1">SUMIFS(INDEX($B$149:$CW$200,MATCH(AB$237,$A$149:$A$200,0),1):INDEX($B$149:$CW$200,MATCH(AB$237,$A$149:$A$200,0),100),$B203:$CW203,"="&amp;"X",$B$146:$CW$146,"="&amp;"Y")</f>
        <v>0</v>
      </c>
      <c r="AC238">
        <f ca="1">SUMIFS(INDEX($B$149:$CW$200,MATCH(AC$237,$A$149:$A$200,0),1):INDEX($B$149:$CW$200,MATCH(AC$237,$A$149:$A$200,0),100),$B203:$CW203,"="&amp;"X",$B$146:$CW$146,"="&amp;"Y")</f>
        <v>0</v>
      </c>
      <c r="AD238">
        <f ca="1">SUMIFS(INDEX($B$149:$CW$200,MATCH(AD$237,$A$149:$A$200,0),1):INDEX($B$149:$CW$200,MATCH(AD$237,$A$149:$A$200,0),100),$B203:$CW203,"="&amp;"X",$B$146:$CW$146,"="&amp;"Y")</f>
        <v>0</v>
      </c>
      <c r="AE238">
        <f ca="1">SUMIFS(INDEX($B$149:$CW$200,MATCH(AE$237,$A$149:$A$200,0),1):INDEX($B$149:$CW$200,MATCH(AE$237,$A$149:$A$200,0),100),$B203:$CW203,"="&amp;"X",$B$146:$CW$146,"="&amp;"Y")</f>
        <v>0</v>
      </c>
      <c r="AF238">
        <f ca="1">SUMIFS(INDEX($B$149:$CW$200,MATCH(AF$237,$A$149:$A$200,0),1):INDEX($B$149:$CW$200,MATCH(AF$237,$A$149:$A$200,0),100),$B203:$CW203,"="&amp;"X",$B$146:$CW$146,"="&amp;"Y")</f>
        <v>0</v>
      </c>
      <c r="AG238">
        <f ca="1">SUMIFS(INDEX($B$149:$CW$200,MATCH(AG$237,$A$149:$A$200,0),1):INDEX($B$149:$CW$200,MATCH(AG$237,$A$149:$A$200,0),100),$B203:$CW203,"="&amp;"X",$B$146:$CW$146,"="&amp;"Y")</f>
        <v>0</v>
      </c>
      <c r="AH238">
        <f ca="1">SUMIFS(INDEX($B$149:$CW$200,MATCH(AH$237,$A$149:$A$200,0),1):INDEX($B$149:$CW$200,MATCH(AH$237,$A$149:$A$200,0),100),$B203:$CW203,"="&amp;"X",$B$146:$CW$146,"="&amp;"Y")</f>
        <v>0</v>
      </c>
      <c r="AI238">
        <f ca="1">SUMIFS(INDEX($B$149:$CW$200,MATCH(AI$237,$A$149:$A$200,0),1):INDEX($B$149:$CW$200,MATCH(AI$237,$A$149:$A$200,0),100),$B203:$CW203,"="&amp;"X",$B$146:$CW$146,"="&amp;"Y")</f>
        <v>0</v>
      </c>
      <c r="AJ238">
        <f ca="1">SUMIFS(INDEX($B$149:$CW$200,MATCH(AJ$237,$A$149:$A$200,0),1):INDEX($B$149:$CW$200,MATCH(AJ$237,$A$149:$A$200,0),100),$B203:$CW203,"="&amp;"X",$B$146:$CW$146,"="&amp;"Y")</f>
        <v>0</v>
      </c>
      <c r="AK238">
        <f ca="1">SUMIFS(INDEX($B$149:$CW$200,MATCH(AK$237,$A$149:$A$200,0),1):INDEX($B$149:$CW$200,MATCH(AK$237,$A$149:$A$200,0),100),$B203:$CW203,"="&amp;"X",$B$146:$CW$146,"="&amp;"Y")</f>
        <v>0</v>
      </c>
      <c r="AL238">
        <f ca="1">SUMIFS(INDEX($B$149:$CW$200,MATCH(AL$237,$A$149:$A$200,0),1):INDEX($B$149:$CW$200,MATCH(AL$237,$A$149:$A$200,0),100),$B203:$CW203,"="&amp;"X",$B$146:$CW$146,"="&amp;"Y")</f>
        <v>0</v>
      </c>
      <c r="AM238">
        <f ca="1">SUMIFS(INDEX($B$149:$CW$200,MATCH(AM$237,$A$149:$A$200,0),1):INDEX($B$149:$CW$200,MATCH(AM$237,$A$149:$A$200,0),100),$B203:$CW203,"="&amp;"X",$B$146:$CW$146,"="&amp;"Y")</f>
        <v>0</v>
      </c>
      <c r="AN238">
        <f ca="1">SUMIFS(INDEX($B$149:$CW$200,MATCH(AN$237,$A$149:$A$200,0),1):INDEX($B$149:$CW$200,MATCH(AN$237,$A$149:$A$200,0),100),$B203:$CW203,"="&amp;"X",$B$146:$CW$146,"="&amp;"Y")</f>
        <v>0</v>
      </c>
      <c r="AO238">
        <f ca="1">SUMIFS(INDEX($B$149:$CW$200,MATCH(AO$237,$A$149:$A$200,0),1):INDEX($B$149:$CW$200,MATCH(AO$237,$A$149:$A$200,0),100),$B203:$CW203,"="&amp;"X",$B$146:$CW$146,"="&amp;"Y")</f>
        <v>0</v>
      </c>
      <c r="AP238">
        <f ca="1">SUMIFS(INDEX($B$149:$CW$200,MATCH(AP$237,$A$149:$A$200,0),1):INDEX($B$149:$CW$200,MATCH(AP$237,$A$149:$A$200,0),100),$B203:$CW203,"="&amp;"X",$B$146:$CW$146,"="&amp;"Y")</f>
        <v>0</v>
      </c>
      <c r="AQ238">
        <f ca="1">SUMIFS(INDEX($B$149:$CW$200,MATCH(AQ$237,$A$149:$A$200,0),1):INDEX($B$149:$CW$200,MATCH(AQ$237,$A$149:$A$200,0),100),$B203:$CW203,"="&amp;"X",$B$146:$CW$146,"="&amp;"Y")</f>
        <v>0</v>
      </c>
      <c r="AR238">
        <f ca="1">SUMIFS(INDEX($B$149:$CW$200,MATCH(AR$237,$A$149:$A$200,0),1):INDEX($B$149:$CW$200,MATCH(AR$237,$A$149:$A$200,0),100),$B203:$CW203,"="&amp;"X",$B$146:$CW$146,"="&amp;"Y")</f>
        <v>0</v>
      </c>
      <c r="AS238">
        <f ca="1">SUMIFS(INDEX($B$149:$CW$200,MATCH(AS$237,$A$149:$A$200,0),1):INDEX($B$149:$CW$200,MATCH(AS$237,$A$149:$A$200,0),100),$B203:$CW203,"="&amp;"X",$B$146:$CW$146,"="&amp;"Y")</f>
        <v>0</v>
      </c>
      <c r="AT238">
        <f ca="1">SUMIFS(INDEX($B$149:$CW$200,MATCH(AT$237,$A$149:$A$200,0),1):INDEX($B$149:$CW$200,MATCH(AT$237,$A$149:$A$200,0),100),$B203:$CW203,"="&amp;"X",$B$146:$CW$146,"="&amp;"Y")</f>
        <v>0</v>
      </c>
      <c r="AU238">
        <f ca="1">SUMIFS(INDEX($B$149:$CW$200,MATCH(AU$237,$A$149:$A$200,0),1):INDEX($B$149:$CW$200,MATCH(AU$237,$A$149:$A$200,0),100),$B203:$CW203,"="&amp;"X",$B$146:$CW$146,"="&amp;"Y")</f>
        <v>0</v>
      </c>
      <c r="AV238">
        <f ca="1">SUMIFS(INDEX($B$149:$CW$200,MATCH(AV$237,$A$149:$A$200,0),1):INDEX($B$149:$CW$200,MATCH(AV$237,$A$149:$A$200,0),100),$B203:$CW203,"="&amp;"X",$B$146:$CW$146,"="&amp;"Y")</f>
        <v>0</v>
      </c>
      <c r="AW238">
        <f ca="1">SUMIFS(INDEX($B$149:$CW$200,MATCH(AW$237,$A$149:$A$200,0),1):INDEX($B$149:$CW$200,MATCH(AW$237,$A$149:$A$200,0),100),$B203:$CW203,"="&amp;"X",$B$146:$CW$146,"="&amp;"Y")</f>
        <v>0</v>
      </c>
      <c r="AX238">
        <f ca="1">SUMIFS(INDEX($B$149:$CW$200,MATCH(AX$237,$A$149:$A$200,0),1):INDEX($B$149:$CW$200,MATCH(AX$237,$A$149:$A$200,0),100),$B203:$CW203,"="&amp;"X",$B$146:$CW$146,"="&amp;"Y")</f>
        <v>0</v>
      </c>
      <c r="AY238">
        <f ca="1">SUMIFS(INDEX($B$149:$CW$200,MATCH(AY$237,$A$149:$A$200,0),1):INDEX($B$149:$CW$200,MATCH(AY$237,$A$149:$A$200,0),100),$B203:$CW203,"="&amp;"X",$B$146:$CW$146,"="&amp;"Y")</f>
        <v>0</v>
      </c>
      <c r="AZ238">
        <f ca="1">SUMIFS(INDEX($B$149:$CW$200,MATCH(AZ$237,$A$149:$A$200,0),1):INDEX($B$149:$CW$200,MATCH(AZ$237,$A$149:$A$200,0),100),$B203:$CW203,"="&amp;"X",$B$146:$CW$146,"="&amp;"Y")</f>
        <v>0</v>
      </c>
      <c r="BA238">
        <f ca="1">SUMIFS(INDEX($B$149:$CW$200,MATCH(BA$237,$A$149:$A$200,0),1):INDEX($B$149:$CW$200,MATCH(BA$237,$A$149:$A$200,0),100),$B203:$CW203,"="&amp;"X",$B$146:$CW$146,"="&amp;"Y")</f>
        <v>0</v>
      </c>
    </row>
    <row r="239" spans="1:53" x14ac:dyDescent="0.25">
      <c r="A239" s="2" t="str">
        <f>Setup!A21</f>
        <v>Caseload 2</v>
      </c>
      <c r="B239">
        <f ca="1">SUMIFS(INDEX($B$149:$CW$200,MATCH(B$237,$A$149:$A$200,0),1):INDEX($B$149:$CW$200,MATCH(B$237,$A$149:$A$200,0),100),$B204:$CW204,"="&amp;"X",$B$146:$CW$146,"="&amp;"Y")</f>
        <v>0</v>
      </c>
      <c r="C239">
        <f ca="1">SUMIFS(INDEX($B$149:$CW$200,MATCH(C$237,$A$149:$A$200,0),1):INDEX($B$149:$CW$200,MATCH(C$237,$A$149:$A$200,0),100),$B204:$CW204,"="&amp;"X",$B$146:$CW$146,"="&amp;"Y")</f>
        <v>0</v>
      </c>
      <c r="D239">
        <f ca="1">SUMIFS(INDEX($B$149:$CW$200,MATCH(D$237,$A$149:$A$200,0),1):INDEX($B$149:$CW$200,MATCH(D$237,$A$149:$A$200,0),100),$B204:$CW204,"="&amp;"X",$B$146:$CW$146,"="&amp;"Y")</f>
        <v>0</v>
      </c>
      <c r="E239">
        <f ca="1">SUMIFS(INDEX($B$149:$CW$200,MATCH(E$237,$A$149:$A$200,0),1):INDEX($B$149:$CW$200,MATCH(E$237,$A$149:$A$200,0),100),$B204:$CW204,"="&amp;"X",$B$146:$CW$146,"="&amp;"Y")</f>
        <v>0</v>
      </c>
      <c r="F239">
        <f ca="1">SUMIFS(INDEX($B$149:$CW$200,MATCH(F$237,$A$149:$A$200,0),1):INDEX($B$149:$CW$200,MATCH(F$237,$A$149:$A$200,0),100),$B204:$CW204,"="&amp;"X",$B$146:$CW$146,"="&amp;"Y")</f>
        <v>0</v>
      </c>
      <c r="G239">
        <f ca="1">SUMIFS(INDEX($B$149:$CW$200,MATCH(G$237,$A$149:$A$200,0),1):INDEX($B$149:$CW$200,MATCH(G$237,$A$149:$A$200,0),100),$B204:$CW204,"="&amp;"X",$B$146:$CW$146,"="&amp;"Y")</f>
        <v>0</v>
      </c>
      <c r="H239">
        <f ca="1">SUMIFS(INDEX($B$149:$CW$200,MATCH(H$237,$A$149:$A$200,0),1):INDEX($B$149:$CW$200,MATCH(H$237,$A$149:$A$200,0),100),$B204:$CW204,"="&amp;"X",$B$146:$CW$146,"="&amp;"Y")</f>
        <v>0</v>
      </c>
      <c r="I239">
        <f ca="1">SUMIFS(INDEX($B$149:$CW$200,MATCH(I$237,$A$149:$A$200,0),1):INDEX($B$149:$CW$200,MATCH(I$237,$A$149:$A$200,0),100),$B204:$CW204,"="&amp;"X",$B$146:$CW$146,"="&amp;"Y")</f>
        <v>0</v>
      </c>
      <c r="J239">
        <f ca="1">SUMIFS(INDEX($B$149:$CW$200,MATCH(J$237,$A$149:$A$200,0),1):INDEX($B$149:$CW$200,MATCH(J$237,$A$149:$A$200,0),100),$B204:$CW204,"="&amp;"X",$B$146:$CW$146,"="&amp;"Y")</f>
        <v>0</v>
      </c>
      <c r="K239">
        <f ca="1">SUMIFS(INDEX($B$149:$CW$200,MATCH(K$237,$A$149:$A$200,0),1):INDEX($B$149:$CW$200,MATCH(K$237,$A$149:$A$200,0),100),$B204:$CW204,"="&amp;"X",$B$146:$CW$146,"="&amp;"Y")</f>
        <v>0</v>
      </c>
      <c r="L239">
        <f ca="1">SUMIFS(INDEX($B$149:$CW$200,MATCH(L$237,$A$149:$A$200,0),1):INDEX($B$149:$CW$200,MATCH(L$237,$A$149:$A$200,0),100),$B204:$CW204,"="&amp;"X",$B$146:$CW$146,"="&amp;"Y")</f>
        <v>0</v>
      </c>
      <c r="M239">
        <f ca="1">SUMIFS(INDEX($B$149:$CW$200,MATCH(M$237,$A$149:$A$200,0),1):INDEX($B$149:$CW$200,MATCH(M$237,$A$149:$A$200,0),100),$B204:$CW204,"="&amp;"X",$B$146:$CW$146,"="&amp;"Y")</f>
        <v>0</v>
      </c>
      <c r="N239">
        <f ca="1">SUMIFS(INDEX($B$149:$CW$200,MATCH(N$237,$A$149:$A$200,0),1):INDEX($B$149:$CW$200,MATCH(N$237,$A$149:$A$200,0),100),$B204:$CW204,"="&amp;"X",$B$146:$CW$146,"="&amp;"Y")</f>
        <v>0</v>
      </c>
      <c r="O239">
        <f ca="1">SUMIFS(INDEX($B$149:$CW$200,MATCH(O$237,$A$149:$A$200,0),1):INDEX($B$149:$CW$200,MATCH(O$237,$A$149:$A$200,0),100),$B204:$CW204,"="&amp;"X",$B$146:$CW$146,"="&amp;"Y")</f>
        <v>0</v>
      </c>
      <c r="P239">
        <f ca="1">SUMIFS(INDEX($B$149:$CW$200,MATCH(P$237,$A$149:$A$200,0),1):INDEX($B$149:$CW$200,MATCH(P$237,$A$149:$A$200,0),100),$B204:$CW204,"="&amp;"X",$B$146:$CW$146,"="&amp;"Y")</f>
        <v>0</v>
      </c>
      <c r="Q239">
        <f ca="1">SUMIFS(INDEX($B$149:$CW$200,MATCH(Q$237,$A$149:$A$200,0),1):INDEX($B$149:$CW$200,MATCH(Q$237,$A$149:$A$200,0),100),$B204:$CW204,"="&amp;"X",$B$146:$CW$146,"="&amp;"Y")</f>
        <v>0</v>
      </c>
      <c r="R239">
        <f ca="1">SUMIFS(INDEX($B$149:$CW$200,MATCH(R$237,$A$149:$A$200,0),1):INDEX($B$149:$CW$200,MATCH(R$237,$A$149:$A$200,0),100),$B204:$CW204,"="&amp;"X",$B$146:$CW$146,"="&amp;"Y")</f>
        <v>0</v>
      </c>
      <c r="S239">
        <f ca="1">SUMIFS(INDEX($B$149:$CW$200,MATCH(S$237,$A$149:$A$200,0),1):INDEX($B$149:$CW$200,MATCH(S$237,$A$149:$A$200,0),100),$B204:$CW204,"="&amp;"X",$B$146:$CW$146,"="&amp;"Y")</f>
        <v>0</v>
      </c>
      <c r="T239">
        <f ca="1">SUMIFS(INDEX($B$149:$CW$200,MATCH(T$237,$A$149:$A$200,0),1):INDEX($B$149:$CW$200,MATCH(T$237,$A$149:$A$200,0),100),$B204:$CW204,"="&amp;"X",$B$146:$CW$146,"="&amp;"Y")</f>
        <v>0</v>
      </c>
      <c r="U239">
        <f ca="1">SUMIFS(INDEX($B$149:$CW$200,MATCH(U$237,$A$149:$A$200,0),1):INDEX($B$149:$CW$200,MATCH(U$237,$A$149:$A$200,0),100),$B204:$CW204,"="&amp;"X",$B$146:$CW$146,"="&amp;"Y")</f>
        <v>0</v>
      </c>
      <c r="V239">
        <f ca="1">SUMIFS(INDEX($B$149:$CW$200,MATCH(V$237,$A$149:$A$200,0),1):INDEX($B$149:$CW$200,MATCH(V$237,$A$149:$A$200,0),100),$B204:$CW204,"="&amp;"X",$B$146:$CW$146,"="&amp;"Y")</f>
        <v>0</v>
      </c>
      <c r="W239">
        <f ca="1">SUMIFS(INDEX($B$149:$CW$200,MATCH(W$237,$A$149:$A$200,0),1):INDEX($B$149:$CW$200,MATCH(W$237,$A$149:$A$200,0),100),$B204:$CW204,"="&amp;"X",$B$146:$CW$146,"="&amp;"Y")</f>
        <v>0</v>
      </c>
      <c r="X239">
        <f ca="1">SUMIFS(INDEX($B$149:$CW$200,MATCH(X$237,$A$149:$A$200,0),1):INDEX($B$149:$CW$200,MATCH(X$237,$A$149:$A$200,0),100),$B204:$CW204,"="&amp;"X",$B$146:$CW$146,"="&amp;"Y")</f>
        <v>0</v>
      </c>
      <c r="Y239">
        <f ca="1">SUMIFS(INDEX($B$149:$CW$200,MATCH(Y$237,$A$149:$A$200,0),1):INDEX($B$149:$CW$200,MATCH(Y$237,$A$149:$A$200,0),100),$B204:$CW204,"="&amp;"X",$B$146:$CW$146,"="&amp;"Y")</f>
        <v>0</v>
      </c>
      <c r="Z239">
        <f ca="1">SUMIFS(INDEX($B$149:$CW$200,MATCH(Z$237,$A$149:$A$200,0),1):INDEX($B$149:$CW$200,MATCH(Z$237,$A$149:$A$200,0),100),$B204:$CW204,"="&amp;"X",$B$146:$CW$146,"="&amp;"Y")</f>
        <v>0</v>
      </c>
      <c r="AA239">
        <f ca="1">SUMIFS(INDEX($B$149:$CW$200,MATCH(AA$237,$A$149:$A$200,0),1):INDEX($B$149:$CW$200,MATCH(AA$237,$A$149:$A$200,0),100),$B204:$CW204,"="&amp;"X",$B$146:$CW$146,"="&amp;"Y")</f>
        <v>0</v>
      </c>
      <c r="AB239">
        <f ca="1">SUMIFS(INDEX($B$149:$CW$200,MATCH(AB$237,$A$149:$A$200,0),1):INDEX($B$149:$CW$200,MATCH(AB$237,$A$149:$A$200,0),100),$B204:$CW204,"="&amp;"X",$B$146:$CW$146,"="&amp;"Y")</f>
        <v>0</v>
      </c>
      <c r="AC239">
        <f ca="1">SUMIFS(INDEX($B$149:$CW$200,MATCH(AC$237,$A$149:$A$200,0),1):INDEX($B$149:$CW$200,MATCH(AC$237,$A$149:$A$200,0),100),$B204:$CW204,"="&amp;"X",$B$146:$CW$146,"="&amp;"Y")</f>
        <v>0</v>
      </c>
      <c r="AD239">
        <f ca="1">SUMIFS(INDEX($B$149:$CW$200,MATCH(AD$237,$A$149:$A$200,0),1):INDEX($B$149:$CW$200,MATCH(AD$237,$A$149:$A$200,0),100),$B204:$CW204,"="&amp;"X",$B$146:$CW$146,"="&amp;"Y")</f>
        <v>0</v>
      </c>
      <c r="AE239">
        <f ca="1">SUMIFS(INDEX($B$149:$CW$200,MATCH(AE$237,$A$149:$A$200,0),1):INDEX($B$149:$CW$200,MATCH(AE$237,$A$149:$A$200,0),100),$B204:$CW204,"="&amp;"X",$B$146:$CW$146,"="&amp;"Y")</f>
        <v>0</v>
      </c>
      <c r="AF239">
        <f ca="1">SUMIFS(INDEX($B$149:$CW$200,MATCH(AF$237,$A$149:$A$200,0),1):INDEX($B$149:$CW$200,MATCH(AF$237,$A$149:$A$200,0),100),$B204:$CW204,"="&amp;"X",$B$146:$CW$146,"="&amp;"Y")</f>
        <v>0</v>
      </c>
      <c r="AG239">
        <f ca="1">SUMIFS(INDEX($B$149:$CW$200,MATCH(AG$237,$A$149:$A$200,0),1):INDEX($B$149:$CW$200,MATCH(AG$237,$A$149:$A$200,0),100),$B204:$CW204,"="&amp;"X",$B$146:$CW$146,"="&amp;"Y")</f>
        <v>0</v>
      </c>
      <c r="AH239">
        <f ca="1">SUMIFS(INDEX($B$149:$CW$200,MATCH(AH$237,$A$149:$A$200,0),1):INDEX($B$149:$CW$200,MATCH(AH$237,$A$149:$A$200,0),100),$B204:$CW204,"="&amp;"X",$B$146:$CW$146,"="&amp;"Y")</f>
        <v>0</v>
      </c>
      <c r="AI239">
        <f ca="1">SUMIFS(INDEX($B$149:$CW$200,MATCH(AI$237,$A$149:$A$200,0),1):INDEX($B$149:$CW$200,MATCH(AI$237,$A$149:$A$200,0),100),$B204:$CW204,"="&amp;"X",$B$146:$CW$146,"="&amp;"Y")</f>
        <v>0</v>
      </c>
      <c r="AJ239">
        <f ca="1">SUMIFS(INDEX($B$149:$CW$200,MATCH(AJ$237,$A$149:$A$200,0),1):INDEX($B$149:$CW$200,MATCH(AJ$237,$A$149:$A$200,0),100),$B204:$CW204,"="&amp;"X",$B$146:$CW$146,"="&amp;"Y")</f>
        <v>0</v>
      </c>
      <c r="AK239">
        <f ca="1">SUMIFS(INDEX($B$149:$CW$200,MATCH(AK$237,$A$149:$A$200,0),1):INDEX($B$149:$CW$200,MATCH(AK$237,$A$149:$A$200,0),100),$B204:$CW204,"="&amp;"X",$B$146:$CW$146,"="&amp;"Y")</f>
        <v>0</v>
      </c>
      <c r="AL239">
        <f ca="1">SUMIFS(INDEX($B$149:$CW$200,MATCH(AL$237,$A$149:$A$200,0),1):INDEX($B$149:$CW$200,MATCH(AL$237,$A$149:$A$200,0),100),$B204:$CW204,"="&amp;"X",$B$146:$CW$146,"="&amp;"Y")</f>
        <v>0</v>
      </c>
      <c r="AM239">
        <f ca="1">SUMIFS(INDEX($B$149:$CW$200,MATCH(AM$237,$A$149:$A$200,0),1):INDEX($B$149:$CW$200,MATCH(AM$237,$A$149:$A$200,0),100),$B204:$CW204,"="&amp;"X",$B$146:$CW$146,"="&amp;"Y")</f>
        <v>0</v>
      </c>
      <c r="AN239">
        <f ca="1">SUMIFS(INDEX($B$149:$CW$200,MATCH(AN$237,$A$149:$A$200,0),1):INDEX($B$149:$CW$200,MATCH(AN$237,$A$149:$A$200,0),100),$B204:$CW204,"="&amp;"X",$B$146:$CW$146,"="&amp;"Y")</f>
        <v>0</v>
      </c>
      <c r="AO239">
        <f ca="1">SUMIFS(INDEX($B$149:$CW$200,MATCH(AO$237,$A$149:$A$200,0),1):INDEX($B$149:$CW$200,MATCH(AO$237,$A$149:$A$200,0),100),$B204:$CW204,"="&amp;"X",$B$146:$CW$146,"="&amp;"Y")</f>
        <v>0</v>
      </c>
      <c r="AP239">
        <f ca="1">SUMIFS(INDEX($B$149:$CW$200,MATCH(AP$237,$A$149:$A$200,0),1):INDEX($B$149:$CW$200,MATCH(AP$237,$A$149:$A$200,0),100),$B204:$CW204,"="&amp;"X",$B$146:$CW$146,"="&amp;"Y")</f>
        <v>0</v>
      </c>
      <c r="AQ239">
        <f ca="1">SUMIFS(INDEX($B$149:$CW$200,MATCH(AQ$237,$A$149:$A$200,0),1):INDEX($B$149:$CW$200,MATCH(AQ$237,$A$149:$A$200,0),100),$B204:$CW204,"="&amp;"X",$B$146:$CW$146,"="&amp;"Y")</f>
        <v>0</v>
      </c>
      <c r="AR239">
        <f ca="1">SUMIFS(INDEX($B$149:$CW$200,MATCH(AR$237,$A$149:$A$200,0),1):INDEX($B$149:$CW$200,MATCH(AR$237,$A$149:$A$200,0),100),$B204:$CW204,"="&amp;"X",$B$146:$CW$146,"="&amp;"Y")</f>
        <v>0</v>
      </c>
      <c r="AS239">
        <f ca="1">SUMIFS(INDEX($B$149:$CW$200,MATCH(AS$237,$A$149:$A$200,0),1):INDEX($B$149:$CW$200,MATCH(AS$237,$A$149:$A$200,0),100),$B204:$CW204,"="&amp;"X",$B$146:$CW$146,"="&amp;"Y")</f>
        <v>0</v>
      </c>
      <c r="AT239">
        <f ca="1">SUMIFS(INDEX($B$149:$CW$200,MATCH(AT$237,$A$149:$A$200,0),1):INDEX($B$149:$CW$200,MATCH(AT$237,$A$149:$A$200,0),100),$B204:$CW204,"="&amp;"X",$B$146:$CW$146,"="&amp;"Y")</f>
        <v>0</v>
      </c>
      <c r="AU239">
        <f ca="1">SUMIFS(INDEX($B$149:$CW$200,MATCH(AU$237,$A$149:$A$200,0),1):INDEX($B$149:$CW$200,MATCH(AU$237,$A$149:$A$200,0),100),$B204:$CW204,"="&amp;"X",$B$146:$CW$146,"="&amp;"Y")</f>
        <v>0</v>
      </c>
      <c r="AV239">
        <f ca="1">SUMIFS(INDEX($B$149:$CW$200,MATCH(AV$237,$A$149:$A$200,0),1):INDEX($B$149:$CW$200,MATCH(AV$237,$A$149:$A$200,0),100),$B204:$CW204,"="&amp;"X",$B$146:$CW$146,"="&amp;"Y")</f>
        <v>0</v>
      </c>
      <c r="AW239">
        <f ca="1">SUMIFS(INDEX($B$149:$CW$200,MATCH(AW$237,$A$149:$A$200,0),1):INDEX($B$149:$CW$200,MATCH(AW$237,$A$149:$A$200,0),100),$B204:$CW204,"="&amp;"X",$B$146:$CW$146,"="&amp;"Y")</f>
        <v>0</v>
      </c>
      <c r="AX239">
        <f ca="1">SUMIFS(INDEX($B$149:$CW$200,MATCH(AX$237,$A$149:$A$200,0),1):INDEX($B$149:$CW$200,MATCH(AX$237,$A$149:$A$200,0),100),$B204:$CW204,"="&amp;"X",$B$146:$CW$146,"="&amp;"Y")</f>
        <v>0</v>
      </c>
      <c r="AY239">
        <f ca="1">SUMIFS(INDEX($B$149:$CW$200,MATCH(AY$237,$A$149:$A$200,0),1):INDEX($B$149:$CW$200,MATCH(AY$237,$A$149:$A$200,0),100),$B204:$CW204,"="&amp;"X",$B$146:$CW$146,"="&amp;"Y")</f>
        <v>0</v>
      </c>
      <c r="AZ239">
        <f ca="1">SUMIFS(INDEX($B$149:$CW$200,MATCH(AZ$237,$A$149:$A$200,0),1):INDEX($B$149:$CW$200,MATCH(AZ$237,$A$149:$A$200,0),100),$B204:$CW204,"="&amp;"X",$B$146:$CW$146,"="&amp;"Y")</f>
        <v>0</v>
      </c>
      <c r="BA239">
        <f ca="1">SUMIFS(INDEX($B$149:$CW$200,MATCH(BA$237,$A$149:$A$200,0),1):INDEX($B$149:$CW$200,MATCH(BA$237,$A$149:$A$200,0),100),$B204:$CW204,"="&amp;"X",$B$146:$CW$146,"="&amp;"Y")</f>
        <v>0</v>
      </c>
    </row>
    <row r="240" spans="1:53" x14ac:dyDescent="0.25">
      <c r="A240" s="2" t="str">
        <f>Setup!A22</f>
        <v>Caseload 3</v>
      </c>
      <c r="B240">
        <f ca="1">SUMIFS(INDEX($B$149:$CW$200,MATCH(B$237,$A$149:$A$200,0),1):INDEX($B$149:$CW$200,MATCH(B$237,$A$149:$A$200,0),100),$B205:$CW205,"="&amp;"X",$B$146:$CW$146,"="&amp;"Y")</f>
        <v>0</v>
      </c>
      <c r="C240">
        <f ca="1">SUMIFS(INDEX($B$149:$CW$200,MATCH(C$237,$A$149:$A$200,0),1):INDEX($B$149:$CW$200,MATCH(C$237,$A$149:$A$200,0),100),$B205:$CW205,"="&amp;"X",$B$146:$CW$146,"="&amp;"Y")</f>
        <v>0</v>
      </c>
      <c r="D240">
        <f ca="1">SUMIFS(INDEX($B$149:$CW$200,MATCH(D$237,$A$149:$A$200,0),1):INDEX($B$149:$CW$200,MATCH(D$237,$A$149:$A$200,0),100),$B205:$CW205,"="&amp;"X",$B$146:$CW$146,"="&amp;"Y")</f>
        <v>0</v>
      </c>
      <c r="E240">
        <f ca="1">SUMIFS(INDEX($B$149:$CW$200,MATCH(E$237,$A$149:$A$200,0),1):INDEX($B$149:$CW$200,MATCH(E$237,$A$149:$A$200,0),100),$B205:$CW205,"="&amp;"X",$B$146:$CW$146,"="&amp;"Y")</f>
        <v>0</v>
      </c>
      <c r="F240">
        <f ca="1">SUMIFS(INDEX($B$149:$CW$200,MATCH(F$237,$A$149:$A$200,0),1):INDEX($B$149:$CW$200,MATCH(F$237,$A$149:$A$200,0),100),$B205:$CW205,"="&amp;"X",$B$146:$CW$146,"="&amp;"Y")</f>
        <v>0</v>
      </c>
      <c r="G240">
        <f ca="1">SUMIFS(INDEX($B$149:$CW$200,MATCH(G$237,$A$149:$A$200,0),1):INDEX($B$149:$CW$200,MATCH(G$237,$A$149:$A$200,0),100),$B205:$CW205,"="&amp;"X",$B$146:$CW$146,"="&amp;"Y")</f>
        <v>0</v>
      </c>
      <c r="H240">
        <f ca="1">SUMIFS(INDEX($B$149:$CW$200,MATCH(H$237,$A$149:$A$200,0),1):INDEX($B$149:$CW$200,MATCH(H$237,$A$149:$A$200,0),100),$B205:$CW205,"="&amp;"X",$B$146:$CW$146,"="&amp;"Y")</f>
        <v>0</v>
      </c>
      <c r="I240">
        <f ca="1">SUMIFS(INDEX($B$149:$CW$200,MATCH(I$237,$A$149:$A$200,0),1):INDEX($B$149:$CW$200,MATCH(I$237,$A$149:$A$200,0),100),$B205:$CW205,"="&amp;"X",$B$146:$CW$146,"="&amp;"Y")</f>
        <v>0</v>
      </c>
      <c r="J240">
        <f ca="1">SUMIFS(INDEX($B$149:$CW$200,MATCH(J$237,$A$149:$A$200,0),1):INDEX($B$149:$CW$200,MATCH(J$237,$A$149:$A$200,0),100),$B205:$CW205,"="&amp;"X",$B$146:$CW$146,"="&amp;"Y")</f>
        <v>0</v>
      </c>
      <c r="K240">
        <f ca="1">SUMIFS(INDEX($B$149:$CW$200,MATCH(K$237,$A$149:$A$200,0),1):INDEX($B$149:$CW$200,MATCH(K$237,$A$149:$A$200,0),100),$B205:$CW205,"="&amp;"X",$B$146:$CW$146,"="&amp;"Y")</f>
        <v>0</v>
      </c>
      <c r="L240">
        <f ca="1">SUMIFS(INDEX($B$149:$CW$200,MATCH(L$237,$A$149:$A$200,0),1):INDEX($B$149:$CW$200,MATCH(L$237,$A$149:$A$200,0),100),$B205:$CW205,"="&amp;"X",$B$146:$CW$146,"="&amp;"Y")</f>
        <v>0</v>
      </c>
      <c r="M240">
        <f ca="1">SUMIFS(INDEX($B$149:$CW$200,MATCH(M$237,$A$149:$A$200,0),1):INDEX($B$149:$CW$200,MATCH(M$237,$A$149:$A$200,0),100),$B205:$CW205,"="&amp;"X",$B$146:$CW$146,"="&amp;"Y")</f>
        <v>0</v>
      </c>
      <c r="N240">
        <f ca="1">SUMIFS(INDEX($B$149:$CW$200,MATCH(N$237,$A$149:$A$200,0),1):INDEX($B$149:$CW$200,MATCH(N$237,$A$149:$A$200,0),100),$B205:$CW205,"="&amp;"X",$B$146:$CW$146,"="&amp;"Y")</f>
        <v>0</v>
      </c>
      <c r="O240">
        <f ca="1">SUMIFS(INDEX($B$149:$CW$200,MATCH(O$237,$A$149:$A$200,0),1):INDEX($B$149:$CW$200,MATCH(O$237,$A$149:$A$200,0),100),$B205:$CW205,"="&amp;"X",$B$146:$CW$146,"="&amp;"Y")</f>
        <v>0</v>
      </c>
      <c r="P240">
        <f ca="1">SUMIFS(INDEX($B$149:$CW$200,MATCH(P$237,$A$149:$A$200,0),1):INDEX($B$149:$CW$200,MATCH(P$237,$A$149:$A$200,0),100),$B205:$CW205,"="&amp;"X",$B$146:$CW$146,"="&amp;"Y")</f>
        <v>0</v>
      </c>
      <c r="Q240">
        <f ca="1">SUMIFS(INDEX($B$149:$CW$200,MATCH(Q$237,$A$149:$A$200,0),1):INDEX($B$149:$CW$200,MATCH(Q$237,$A$149:$A$200,0),100),$B205:$CW205,"="&amp;"X",$B$146:$CW$146,"="&amp;"Y")</f>
        <v>0</v>
      </c>
      <c r="R240">
        <f ca="1">SUMIFS(INDEX($B$149:$CW$200,MATCH(R$237,$A$149:$A$200,0),1):INDEX($B$149:$CW$200,MATCH(R$237,$A$149:$A$200,0),100),$B205:$CW205,"="&amp;"X",$B$146:$CW$146,"="&amp;"Y")</f>
        <v>0</v>
      </c>
      <c r="S240">
        <f ca="1">SUMIFS(INDEX($B$149:$CW$200,MATCH(S$237,$A$149:$A$200,0),1):INDEX($B$149:$CW$200,MATCH(S$237,$A$149:$A$200,0),100),$B205:$CW205,"="&amp;"X",$B$146:$CW$146,"="&amp;"Y")</f>
        <v>0</v>
      </c>
      <c r="T240">
        <f ca="1">SUMIFS(INDEX($B$149:$CW$200,MATCH(T$237,$A$149:$A$200,0),1):INDEX($B$149:$CW$200,MATCH(T$237,$A$149:$A$200,0),100),$B205:$CW205,"="&amp;"X",$B$146:$CW$146,"="&amp;"Y")</f>
        <v>0</v>
      </c>
      <c r="U240">
        <f ca="1">SUMIFS(INDEX($B$149:$CW$200,MATCH(U$237,$A$149:$A$200,0),1):INDEX($B$149:$CW$200,MATCH(U$237,$A$149:$A$200,0),100),$B205:$CW205,"="&amp;"X",$B$146:$CW$146,"="&amp;"Y")</f>
        <v>0</v>
      </c>
      <c r="V240">
        <f ca="1">SUMIFS(INDEX($B$149:$CW$200,MATCH(V$237,$A$149:$A$200,0),1):INDEX($B$149:$CW$200,MATCH(V$237,$A$149:$A$200,0),100),$B205:$CW205,"="&amp;"X",$B$146:$CW$146,"="&amp;"Y")</f>
        <v>0</v>
      </c>
      <c r="W240">
        <f ca="1">SUMIFS(INDEX($B$149:$CW$200,MATCH(W$237,$A$149:$A$200,0),1):INDEX($B$149:$CW$200,MATCH(W$237,$A$149:$A$200,0),100),$B205:$CW205,"="&amp;"X",$B$146:$CW$146,"="&amp;"Y")</f>
        <v>0</v>
      </c>
      <c r="X240">
        <f ca="1">SUMIFS(INDEX($B$149:$CW$200,MATCH(X$237,$A$149:$A$200,0),1):INDEX($B$149:$CW$200,MATCH(X$237,$A$149:$A$200,0),100),$B205:$CW205,"="&amp;"X",$B$146:$CW$146,"="&amp;"Y")</f>
        <v>0</v>
      </c>
      <c r="Y240">
        <f ca="1">SUMIFS(INDEX($B$149:$CW$200,MATCH(Y$237,$A$149:$A$200,0),1):INDEX($B$149:$CW$200,MATCH(Y$237,$A$149:$A$200,0),100),$B205:$CW205,"="&amp;"X",$B$146:$CW$146,"="&amp;"Y")</f>
        <v>0</v>
      </c>
      <c r="Z240">
        <f ca="1">SUMIFS(INDEX($B$149:$CW$200,MATCH(Z$237,$A$149:$A$200,0),1):INDEX($B$149:$CW$200,MATCH(Z$237,$A$149:$A$200,0),100),$B205:$CW205,"="&amp;"X",$B$146:$CW$146,"="&amp;"Y")</f>
        <v>0</v>
      </c>
      <c r="AA240">
        <f ca="1">SUMIFS(INDEX($B$149:$CW$200,MATCH(AA$237,$A$149:$A$200,0),1):INDEX($B$149:$CW$200,MATCH(AA$237,$A$149:$A$200,0),100),$B205:$CW205,"="&amp;"X",$B$146:$CW$146,"="&amp;"Y")</f>
        <v>0</v>
      </c>
      <c r="AB240">
        <f ca="1">SUMIFS(INDEX($B$149:$CW$200,MATCH(AB$237,$A$149:$A$200,0),1):INDEX($B$149:$CW$200,MATCH(AB$237,$A$149:$A$200,0),100),$B205:$CW205,"="&amp;"X",$B$146:$CW$146,"="&amp;"Y")</f>
        <v>0</v>
      </c>
      <c r="AC240">
        <f ca="1">SUMIFS(INDEX($B$149:$CW$200,MATCH(AC$237,$A$149:$A$200,0),1):INDEX($B$149:$CW$200,MATCH(AC$237,$A$149:$A$200,0),100),$B205:$CW205,"="&amp;"X",$B$146:$CW$146,"="&amp;"Y")</f>
        <v>0</v>
      </c>
      <c r="AD240">
        <f ca="1">SUMIFS(INDEX($B$149:$CW$200,MATCH(AD$237,$A$149:$A$200,0),1):INDEX($B$149:$CW$200,MATCH(AD$237,$A$149:$A$200,0),100),$B205:$CW205,"="&amp;"X",$B$146:$CW$146,"="&amp;"Y")</f>
        <v>0</v>
      </c>
      <c r="AE240">
        <f ca="1">SUMIFS(INDEX($B$149:$CW$200,MATCH(AE$237,$A$149:$A$200,0),1):INDEX($B$149:$CW$200,MATCH(AE$237,$A$149:$A$200,0),100),$B205:$CW205,"="&amp;"X",$B$146:$CW$146,"="&amp;"Y")</f>
        <v>0</v>
      </c>
      <c r="AF240">
        <f ca="1">SUMIFS(INDEX($B$149:$CW$200,MATCH(AF$237,$A$149:$A$200,0),1):INDEX($B$149:$CW$200,MATCH(AF$237,$A$149:$A$200,0),100),$B205:$CW205,"="&amp;"X",$B$146:$CW$146,"="&amp;"Y")</f>
        <v>0</v>
      </c>
      <c r="AG240">
        <f ca="1">SUMIFS(INDEX($B$149:$CW$200,MATCH(AG$237,$A$149:$A$200,0),1):INDEX($B$149:$CW$200,MATCH(AG$237,$A$149:$A$200,0),100),$B205:$CW205,"="&amp;"X",$B$146:$CW$146,"="&amp;"Y")</f>
        <v>0</v>
      </c>
      <c r="AH240">
        <f ca="1">SUMIFS(INDEX($B$149:$CW$200,MATCH(AH$237,$A$149:$A$200,0),1):INDEX($B$149:$CW$200,MATCH(AH$237,$A$149:$A$200,0),100),$B205:$CW205,"="&amp;"X",$B$146:$CW$146,"="&amp;"Y")</f>
        <v>0</v>
      </c>
      <c r="AI240">
        <f ca="1">SUMIFS(INDEX($B$149:$CW$200,MATCH(AI$237,$A$149:$A$200,0),1):INDEX($B$149:$CW$200,MATCH(AI$237,$A$149:$A$200,0),100),$B205:$CW205,"="&amp;"X",$B$146:$CW$146,"="&amp;"Y")</f>
        <v>0</v>
      </c>
      <c r="AJ240">
        <f ca="1">SUMIFS(INDEX($B$149:$CW$200,MATCH(AJ$237,$A$149:$A$200,0),1):INDEX($B$149:$CW$200,MATCH(AJ$237,$A$149:$A$200,0),100),$B205:$CW205,"="&amp;"X",$B$146:$CW$146,"="&amp;"Y")</f>
        <v>0</v>
      </c>
      <c r="AK240">
        <f ca="1">SUMIFS(INDEX($B$149:$CW$200,MATCH(AK$237,$A$149:$A$200,0),1):INDEX($B$149:$CW$200,MATCH(AK$237,$A$149:$A$200,0),100),$B205:$CW205,"="&amp;"X",$B$146:$CW$146,"="&amp;"Y")</f>
        <v>0</v>
      </c>
      <c r="AL240">
        <f ca="1">SUMIFS(INDEX($B$149:$CW$200,MATCH(AL$237,$A$149:$A$200,0),1):INDEX($B$149:$CW$200,MATCH(AL$237,$A$149:$A$200,0),100),$B205:$CW205,"="&amp;"X",$B$146:$CW$146,"="&amp;"Y")</f>
        <v>0</v>
      </c>
      <c r="AM240">
        <f ca="1">SUMIFS(INDEX($B$149:$CW$200,MATCH(AM$237,$A$149:$A$200,0),1):INDEX($B$149:$CW$200,MATCH(AM$237,$A$149:$A$200,0),100),$B205:$CW205,"="&amp;"X",$B$146:$CW$146,"="&amp;"Y")</f>
        <v>0</v>
      </c>
      <c r="AN240">
        <f ca="1">SUMIFS(INDEX($B$149:$CW$200,MATCH(AN$237,$A$149:$A$200,0),1):INDEX($B$149:$CW$200,MATCH(AN$237,$A$149:$A$200,0),100),$B205:$CW205,"="&amp;"X",$B$146:$CW$146,"="&amp;"Y")</f>
        <v>0</v>
      </c>
      <c r="AO240">
        <f ca="1">SUMIFS(INDEX($B$149:$CW$200,MATCH(AO$237,$A$149:$A$200,0),1):INDEX($B$149:$CW$200,MATCH(AO$237,$A$149:$A$200,0),100),$B205:$CW205,"="&amp;"X",$B$146:$CW$146,"="&amp;"Y")</f>
        <v>0</v>
      </c>
      <c r="AP240">
        <f ca="1">SUMIFS(INDEX($B$149:$CW$200,MATCH(AP$237,$A$149:$A$200,0),1):INDEX($B$149:$CW$200,MATCH(AP$237,$A$149:$A$200,0),100),$B205:$CW205,"="&amp;"X",$B$146:$CW$146,"="&amp;"Y")</f>
        <v>0</v>
      </c>
      <c r="AQ240">
        <f ca="1">SUMIFS(INDEX($B$149:$CW$200,MATCH(AQ$237,$A$149:$A$200,0),1):INDEX($B$149:$CW$200,MATCH(AQ$237,$A$149:$A$200,0),100),$B205:$CW205,"="&amp;"X",$B$146:$CW$146,"="&amp;"Y")</f>
        <v>0</v>
      </c>
      <c r="AR240">
        <f ca="1">SUMIFS(INDEX($B$149:$CW$200,MATCH(AR$237,$A$149:$A$200,0),1):INDEX($B$149:$CW$200,MATCH(AR$237,$A$149:$A$200,0),100),$B205:$CW205,"="&amp;"X",$B$146:$CW$146,"="&amp;"Y")</f>
        <v>0</v>
      </c>
      <c r="AS240">
        <f ca="1">SUMIFS(INDEX($B$149:$CW$200,MATCH(AS$237,$A$149:$A$200,0),1):INDEX($B$149:$CW$200,MATCH(AS$237,$A$149:$A$200,0),100),$B205:$CW205,"="&amp;"X",$B$146:$CW$146,"="&amp;"Y")</f>
        <v>0</v>
      </c>
      <c r="AT240">
        <f ca="1">SUMIFS(INDEX($B$149:$CW$200,MATCH(AT$237,$A$149:$A$200,0),1):INDEX($B$149:$CW$200,MATCH(AT$237,$A$149:$A$200,0),100),$B205:$CW205,"="&amp;"X",$B$146:$CW$146,"="&amp;"Y")</f>
        <v>0</v>
      </c>
      <c r="AU240">
        <f ca="1">SUMIFS(INDEX($B$149:$CW$200,MATCH(AU$237,$A$149:$A$200,0),1):INDEX($B$149:$CW$200,MATCH(AU$237,$A$149:$A$200,0),100),$B205:$CW205,"="&amp;"X",$B$146:$CW$146,"="&amp;"Y")</f>
        <v>0</v>
      </c>
      <c r="AV240">
        <f ca="1">SUMIFS(INDEX($B$149:$CW$200,MATCH(AV$237,$A$149:$A$200,0),1):INDEX($B$149:$CW$200,MATCH(AV$237,$A$149:$A$200,0),100),$B205:$CW205,"="&amp;"X",$B$146:$CW$146,"="&amp;"Y")</f>
        <v>0</v>
      </c>
      <c r="AW240">
        <f ca="1">SUMIFS(INDEX($B$149:$CW$200,MATCH(AW$237,$A$149:$A$200,0),1):INDEX($B$149:$CW$200,MATCH(AW$237,$A$149:$A$200,0),100),$B205:$CW205,"="&amp;"X",$B$146:$CW$146,"="&amp;"Y")</f>
        <v>0</v>
      </c>
      <c r="AX240">
        <f ca="1">SUMIFS(INDEX($B$149:$CW$200,MATCH(AX$237,$A$149:$A$200,0),1):INDEX($B$149:$CW$200,MATCH(AX$237,$A$149:$A$200,0),100),$B205:$CW205,"="&amp;"X",$B$146:$CW$146,"="&amp;"Y")</f>
        <v>0</v>
      </c>
      <c r="AY240">
        <f ca="1">SUMIFS(INDEX($B$149:$CW$200,MATCH(AY$237,$A$149:$A$200,0),1):INDEX($B$149:$CW$200,MATCH(AY$237,$A$149:$A$200,0),100),$B205:$CW205,"="&amp;"X",$B$146:$CW$146,"="&amp;"Y")</f>
        <v>0</v>
      </c>
      <c r="AZ240">
        <f ca="1">SUMIFS(INDEX($B$149:$CW$200,MATCH(AZ$237,$A$149:$A$200,0),1):INDEX($B$149:$CW$200,MATCH(AZ$237,$A$149:$A$200,0),100),$B205:$CW205,"="&amp;"X",$B$146:$CW$146,"="&amp;"Y")</f>
        <v>0</v>
      </c>
      <c r="BA240">
        <f ca="1">SUMIFS(INDEX($B$149:$CW$200,MATCH(BA$237,$A$149:$A$200,0),1):INDEX($B$149:$CW$200,MATCH(BA$237,$A$149:$A$200,0),100),$B205:$CW205,"="&amp;"X",$B$146:$CW$146,"="&amp;"Y")</f>
        <v>0</v>
      </c>
    </row>
    <row r="241" spans="1:53" x14ac:dyDescent="0.25">
      <c r="A241" s="2" t="str">
        <f>Setup!A23</f>
        <v>Caseload 4</v>
      </c>
      <c r="B241">
        <f ca="1">SUMIFS(INDEX($B$149:$CW$200,MATCH(B$237,$A$149:$A$200,0),1):INDEX($B$149:$CW$200,MATCH(B$237,$A$149:$A$200,0),100),$B206:$CW206,"="&amp;"X",$B$146:$CW$146,"="&amp;"Y")</f>
        <v>0</v>
      </c>
      <c r="C241">
        <f ca="1">SUMIFS(INDEX($B$149:$CW$200,MATCH(C$237,$A$149:$A$200,0),1):INDEX($B$149:$CW$200,MATCH(C$237,$A$149:$A$200,0),100),$B206:$CW206,"="&amp;"X",$B$146:$CW$146,"="&amp;"Y")</f>
        <v>0</v>
      </c>
      <c r="D241">
        <f ca="1">SUMIFS(INDEX($B$149:$CW$200,MATCH(D$237,$A$149:$A$200,0),1):INDEX($B$149:$CW$200,MATCH(D$237,$A$149:$A$200,0),100),$B206:$CW206,"="&amp;"X",$B$146:$CW$146,"="&amp;"Y")</f>
        <v>0</v>
      </c>
      <c r="E241">
        <f ca="1">SUMIFS(INDEX($B$149:$CW$200,MATCH(E$237,$A$149:$A$200,0),1):INDEX($B$149:$CW$200,MATCH(E$237,$A$149:$A$200,0),100),$B206:$CW206,"="&amp;"X",$B$146:$CW$146,"="&amp;"Y")</f>
        <v>0</v>
      </c>
      <c r="F241">
        <f ca="1">SUMIFS(INDEX($B$149:$CW$200,MATCH(F$237,$A$149:$A$200,0),1):INDEX($B$149:$CW$200,MATCH(F$237,$A$149:$A$200,0),100),$B206:$CW206,"="&amp;"X",$B$146:$CW$146,"="&amp;"Y")</f>
        <v>0</v>
      </c>
      <c r="G241">
        <f ca="1">SUMIFS(INDEX($B$149:$CW$200,MATCH(G$237,$A$149:$A$200,0),1):INDEX($B$149:$CW$200,MATCH(G$237,$A$149:$A$200,0),100),$B206:$CW206,"="&amp;"X",$B$146:$CW$146,"="&amp;"Y")</f>
        <v>0</v>
      </c>
      <c r="H241">
        <f ca="1">SUMIFS(INDEX($B$149:$CW$200,MATCH(H$237,$A$149:$A$200,0),1):INDEX($B$149:$CW$200,MATCH(H$237,$A$149:$A$200,0),100),$B206:$CW206,"="&amp;"X",$B$146:$CW$146,"="&amp;"Y")</f>
        <v>0</v>
      </c>
      <c r="I241">
        <f ca="1">SUMIFS(INDEX($B$149:$CW$200,MATCH(I$237,$A$149:$A$200,0),1):INDEX($B$149:$CW$200,MATCH(I$237,$A$149:$A$200,0),100),$B206:$CW206,"="&amp;"X",$B$146:$CW$146,"="&amp;"Y")</f>
        <v>0</v>
      </c>
      <c r="J241">
        <f ca="1">SUMIFS(INDEX($B$149:$CW$200,MATCH(J$237,$A$149:$A$200,0),1):INDEX($B$149:$CW$200,MATCH(J$237,$A$149:$A$200,0),100),$B206:$CW206,"="&amp;"X",$B$146:$CW$146,"="&amp;"Y")</f>
        <v>0</v>
      </c>
      <c r="K241">
        <f ca="1">SUMIFS(INDEX($B$149:$CW$200,MATCH(K$237,$A$149:$A$200,0),1):INDEX($B$149:$CW$200,MATCH(K$237,$A$149:$A$200,0),100),$B206:$CW206,"="&amp;"X",$B$146:$CW$146,"="&amp;"Y")</f>
        <v>0</v>
      </c>
      <c r="L241">
        <f ca="1">SUMIFS(INDEX($B$149:$CW$200,MATCH(L$237,$A$149:$A$200,0),1):INDEX($B$149:$CW$200,MATCH(L$237,$A$149:$A$200,0),100),$B206:$CW206,"="&amp;"X",$B$146:$CW$146,"="&amp;"Y")</f>
        <v>0</v>
      </c>
      <c r="M241">
        <f ca="1">SUMIFS(INDEX($B$149:$CW$200,MATCH(M$237,$A$149:$A$200,0),1):INDEX($B$149:$CW$200,MATCH(M$237,$A$149:$A$200,0),100),$B206:$CW206,"="&amp;"X",$B$146:$CW$146,"="&amp;"Y")</f>
        <v>0</v>
      </c>
      <c r="N241">
        <f ca="1">SUMIFS(INDEX($B$149:$CW$200,MATCH(N$237,$A$149:$A$200,0),1):INDEX($B$149:$CW$200,MATCH(N$237,$A$149:$A$200,0),100),$B206:$CW206,"="&amp;"X",$B$146:$CW$146,"="&amp;"Y")</f>
        <v>0</v>
      </c>
      <c r="O241">
        <f ca="1">SUMIFS(INDEX($B$149:$CW$200,MATCH(O$237,$A$149:$A$200,0),1):INDEX($B$149:$CW$200,MATCH(O$237,$A$149:$A$200,0),100),$B206:$CW206,"="&amp;"X",$B$146:$CW$146,"="&amp;"Y")</f>
        <v>0</v>
      </c>
      <c r="P241">
        <f ca="1">SUMIFS(INDEX($B$149:$CW$200,MATCH(P$237,$A$149:$A$200,0),1):INDEX($B$149:$CW$200,MATCH(P$237,$A$149:$A$200,0),100),$B206:$CW206,"="&amp;"X",$B$146:$CW$146,"="&amp;"Y")</f>
        <v>0</v>
      </c>
      <c r="Q241">
        <f ca="1">SUMIFS(INDEX($B$149:$CW$200,MATCH(Q$237,$A$149:$A$200,0),1):INDEX($B$149:$CW$200,MATCH(Q$237,$A$149:$A$200,0),100),$B206:$CW206,"="&amp;"X",$B$146:$CW$146,"="&amp;"Y")</f>
        <v>0</v>
      </c>
      <c r="R241">
        <f ca="1">SUMIFS(INDEX($B$149:$CW$200,MATCH(R$237,$A$149:$A$200,0),1):INDEX($B$149:$CW$200,MATCH(R$237,$A$149:$A$200,0),100),$B206:$CW206,"="&amp;"X",$B$146:$CW$146,"="&amp;"Y")</f>
        <v>0</v>
      </c>
      <c r="S241">
        <f ca="1">SUMIFS(INDEX($B$149:$CW$200,MATCH(S$237,$A$149:$A$200,0),1):INDEX($B$149:$CW$200,MATCH(S$237,$A$149:$A$200,0),100),$B206:$CW206,"="&amp;"X",$B$146:$CW$146,"="&amp;"Y")</f>
        <v>0</v>
      </c>
      <c r="T241">
        <f ca="1">SUMIFS(INDEX($B$149:$CW$200,MATCH(T$237,$A$149:$A$200,0),1):INDEX($B$149:$CW$200,MATCH(T$237,$A$149:$A$200,0),100),$B206:$CW206,"="&amp;"X",$B$146:$CW$146,"="&amp;"Y")</f>
        <v>0</v>
      </c>
      <c r="U241">
        <f ca="1">SUMIFS(INDEX($B$149:$CW$200,MATCH(U$237,$A$149:$A$200,0),1):INDEX($B$149:$CW$200,MATCH(U$237,$A$149:$A$200,0),100),$B206:$CW206,"="&amp;"X",$B$146:$CW$146,"="&amp;"Y")</f>
        <v>0</v>
      </c>
      <c r="V241">
        <f ca="1">SUMIFS(INDEX($B$149:$CW$200,MATCH(V$237,$A$149:$A$200,0),1):INDEX($B$149:$CW$200,MATCH(V$237,$A$149:$A$200,0),100),$B206:$CW206,"="&amp;"X",$B$146:$CW$146,"="&amp;"Y")</f>
        <v>0</v>
      </c>
      <c r="W241">
        <f ca="1">SUMIFS(INDEX($B$149:$CW$200,MATCH(W$237,$A$149:$A$200,0),1):INDEX($B$149:$CW$200,MATCH(W$237,$A$149:$A$200,0),100),$B206:$CW206,"="&amp;"X",$B$146:$CW$146,"="&amp;"Y")</f>
        <v>0</v>
      </c>
      <c r="X241">
        <f ca="1">SUMIFS(INDEX($B$149:$CW$200,MATCH(X$237,$A$149:$A$200,0),1):INDEX($B$149:$CW$200,MATCH(X$237,$A$149:$A$200,0),100),$B206:$CW206,"="&amp;"X",$B$146:$CW$146,"="&amp;"Y")</f>
        <v>0</v>
      </c>
      <c r="Y241">
        <f ca="1">SUMIFS(INDEX($B$149:$CW$200,MATCH(Y$237,$A$149:$A$200,0),1):INDEX($B$149:$CW$200,MATCH(Y$237,$A$149:$A$200,0),100),$B206:$CW206,"="&amp;"X",$B$146:$CW$146,"="&amp;"Y")</f>
        <v>0</v>
      </c>
      <c r="Z241">
        <f ca="1">SUMIFS(INDEX($B$149:$CW$200,MATCH(Z$237,$A$149:$A$200,0),1):INDEX($B$149:$CW$200,MATCH(Z$237,$A$149:$A$200,0),100),$B206:$CW206,"="&amp;"X",$B$146:$CW$146,"="&amp;"Y")</f>
        <v>0</v>
      </c>
      <c r="AA241">
        <f ca="1">SUMIFS(INDEX($B$149:$CW$200,MATCH(AA$237,$A$149:$A$200,0),1):INDEX($B$149:$CW$200,MATCH(AA$237,$A$149:$A$200,0),100),$B206:$CW206,"="&amp;"X",$B$146:$CW$146,"="&amp;"Y")</f>
        <v>0</v>
      </c>
      <c r="AB241">
        <f ca="1">SUMIFS(INDEX($B$149:$CW$200,MATCH(AB$237,$A$149:$A$200,0),1):INDEX($B$149:$CW$200,MATCH(AB$237,$A$149:$A$200,0),100),$B206:$CW206,"="&amp;"X",$B$146:$CW$146,"="&amp;"Y")</f>
        <v>0</v>
      </c>
      <c r="AC241">
        <f ca="1">SUMIFS(INDEX($B$149:$CW$200,MATCH(AC$237,$A$149:$A$200,0),1):INDEX($B$149:$CW$200,MATCH(AC$237,$A$149:$A$200,0),100),$B206:$CW206,"="&amp;"X",$B$146:$CW$146,"="&amp;"Y")</f>
        <v>0</v>
      </c>
      <c r="AD241">
        <f ca="1">SUMIFS(INDEX($B$149:$CW$200,MATCH(AD$237,$A$149:$A$200,0),1):INDEX($B$149:$CW$200,MATCH(AD$237,$A$149:$A$200,0),100),$B206:$CW206,"="&amp;"X",$B$146:$CW$146,"="&amp;"Y")</f>
        <v>0</v>
      </c>
      <c r="AE241">
        <f ca="1">SUMIFS(INDEX($B$149:$CW$200,MATCH(AE$237,$A$149:$A$200,0),1):INDEX($B$149:$CW$200,MATCH(AE$237,$A$149:$A$200,0),100),$B206:$CW206,"="&amp;"X",$B$146:$CW$146,"="&amp;"Y")</f>
        <v>0</v>
      </c>
      <c r="AF241">
        <f ca="1">SUMIFS(INDEX($B$149:$CW$200,MATCH(AF$237,$A$149:$A$200,0),1):INDEX($B$149:$CW$200,MATCH(AF$237,$A$149:$A$200,0),100),$B206:$CW206,"="&amp;"X",$B$146:$CW$146,"="&amp;"Y")</f>
        <v>0</v>
      </c>
      <c r="AG241">
        <f ca="1">SUMIFS(INDEX($B$149:$CW$200,MATCH(AG$237,$A$149:$A$200,0),1):INDEX($B$149:$CW$200,MATCH(AG$237,$A$149:$A$200,0),100),$B206:$CW206,"="&amp;"X",$B$146:$CW$146,"="&amp;"Y")</f>
        <v>0</v>
      </c>
      <c r="AH241">
        <f ca="1">SUMIFS(INDEX($B$149:$CW$200,MATCH(AH$237,$A$149:$A$200,0),1):INDEX($B$149:$CW$200,MATCH(AH$237,$A$149:$A$200,0),100),$B206:$CW206,"="&amp;"X",$B$146:$CW$146,"="&amp;"Y")</f>
        <v>0</v>
      </c>
      <c r="AI241">
        <f ca="1">SUMIFS(INDEX($B$149:$CW$200,MATCH(AI$237,$A$149:$A$200,0),1):INDEX($B$149:$CW$200,MATCH(AI$237,$A$149:$A$200,0),100),$B206:$CW206,"="&amp;"X",$B$146:$CW$146,"="&amp;"Y")</f>
        <v>0</v>
      </c>
      <c r="AJ241">
        <f ca="1">SUMIFS(INDEX($B$149:$CW$200,MATCH(AJ$237,$A$149:$A$200,0),1):INDEX($B$149:$CW$200,MATCH(AJ$237,$A$149:$A$200,0),100),$B206:$CW206,"="&amp;"X",$B$146:$CW$146,"="&amp;"Y")</f>
        <v>0</v>
      </c>
      <c r="AK241">
        <f ca="1">SUMIFS(INDEX($B$149:$CW$200,MATCH(AK$237,$A$149:$A$200,0),1):INDEX($B$149:$CW$200,MATCH(AK$237,$A$149:$A$200,0),100),$B206:$CW206,"="&amp;"X",$B$146:$CW$146,"="&amp;"Y")</f>
        <v>0</v>
      </c>
      <c r="AL241">
        <f ca="1">SUMIFS(INDEX($B$149:$CW$200,MATCH(AL$237,$A$149:$A$200,0),1):INDEX($B$149:$CW$200,MATCH(AL$237,$A$149:$A$200,0),100),$B206:$CW206,"="&amp;"X",$B$146:$CW$146,"="&amp;"Y")</f>
        <v>0</v>
      </c>
      <c r="AM241">
        <f ca="1">SUMIFS(INDEX($B$149:$CW$200,MATCH(AM$237,$A$149:$A$200,0),1):INDEX($B$149:$CW$200,MATCH(AM$237,$A$149:$A$200,0),100),$B206:$CW206,"="&amp;"X",$B$146:$CW$146,"="&amp;"Y")</f>
        <v>0</v>
      </c>
      <c r="AN241">
        <f ca="1">SUMIFS(INDEX($B$149:$CW$200,MATCH(AN$237,$A$149:$A$200,0),1):INDEX($B$149:$CW$200,MATCH(AN$237,$A$149:$A$200,0),100),$B206:$CW206,"="&amp;"X",$B$146:$CW$146,"="&amp;"Y")</f>
        <v>0</v>
      </c>
      <c r="AO241">
        <f ca="1">SUMIFS(INDEX($B$149:$CW$200,MATCH(AO$237,$A$149:$A$200,0),1):INDEX($B$149:$CW$200,MATCH(AO$237,$A$149:$A$200,0),100),$B206:$CW206,"="&amp;"X",$B$146:$CW$146,"="&amp;"Y")</f>
        <v>0</v>
      </c>
      <c r="AP241">
        <f ca="1">SUMIFS(INDEX($B$149:$CW$200,MATCH(AP$237,$A$149:$A$200,0),1):INDEX($B$149:$CW$200,MATCH(AP$237,$A$149:$A$200,0),100),$B206:$CW206,"="&amp;"X",$B$146:$CW$146,"="&amp;"Y")</f>
        <v>0</v>
      </c>
      <c r="AQ241">
        <f ca="1">SUMIFS(INDEX($B$149:$CW$200,MATCH(AQ$237,$A$149:$A$200,0),1):INDEX($B$149:$CW$200,MATCH(AQ$237,$A$149:$A$200,0),100),$B206:$CW206,"="&amp;"X",$B$146:$CW$146,"="&amp;"Y")</f>
        <v>0</v>
      </c>
      <c r="AR241">
        <f ca="1">SUMIFS(INDEX($B$149:$CW$200,MATCH(AR$237,$A$149:$A$200,0),1):INDEX($B$149:$CW$200,MATCH(AR$237,$A$149:$A$200,0),100),$B206:$CW206,"="&amp;"X",$B$146:$CW$146,"="&amp;"Y")</f>
        <v>0</v>
      </c>
      <c r="AS241">
        <f ca="1">SUMIFS(INDEX($B$149:$CW$200,MATCH(AS$237,$A$149:$A$200,0),1):INDEX($B$149:$CW$200,MATCH(AS$237,$A$149:$A$200,0),100),$B206:$CW206,"="&amp;"X",$B$146:$CW$146,"="&amp;"Y")</f>
        <v>0</v>
      </c>
      <c r="AT241">
        <f ca="1">SUMIFS(INDEX($B$149:$CW$200,MATCH(AT$237,$A$149:$A$200,0),1):INDEX($B$149:$CW$200,MATCH(AT$237,$A$149:$A$200,0),100),$B206:$CW206,"="&amp;"X",$B$146:$CW$146,"="&amp;"Y")</f>
        <v>0</v>
      </c>
      <c r="AU241">
        <f ca="1">SUMIFS(INDEX($B$149:$CW$200,MATCH(AU$237,$A$149:$A$200,0),1):INDEX($B$149:$CW$200,MATCH(AU$237,$A$149:$A$200,0),100),$B206:$CW206,"="&amp;"X",$B$146:$CW$146,"="&amp;"Y")</f>
        <v>0</v>
      </c>
      <c r="AV241">
        <f ca="1">SUMIFS(INDEX($B$149:$CW$200,MATCH(AV$237,$A$149:$A$200,0),1):INDEX($B$149:$CW$200,MATCH(AV$237,$A$149:$A$200,0),100),$B206:$CW206,"="&amp;"X",$B$146:$CW$146,"="&amp;"Y")</f>
        <v>0</v>
      </c>
      <c r="AW241">
        <f ca="1">SUMIFS(INDEX($B$149:$CW$200,MATCH(AW$237,$A$149:$A$200,0),1):INDEX($B$149:$CW$200,MATCH(AW$237,$A$149:$A$200,0),100),$B206:$CW206,"="&amp;"X",$B$146:$CW$146,"="&amp;"Y")</f>
        <v>0</v>
      </c>
      <c r="AX241">
        <f ca="1">SUMIFS(INDEX($B$149:$CW$200,MATCH(AX$237,$A$149:$A$200,0),1):INDEX($B$149:$CW$200,MATCH(AX$237,$A$149:$A$200,0),100),$B206:$CW206,"="&amp;"X",$B$146:$CW$146,"="&amp;"Y")</f>
        <v>0</v>
      </c>
      <c r="AY241">
        <f ca="1">SUMIFS(INDEX($B$149:$CW$200,MATCH(AY$237,$A$149:$A$200,0),1):INDEX($B$149:$CW$200,MATCH(AY$237,$A$149:$A$200,0),100),$B206:$CW206,"="&amp;"X",$B$146:$CW$146,"="&amp;"Y")</f>
        <v>0</v>
      </c>
      <c r="AZ241">
        <f ca="1">SUMIFS(INDEX($B$149:$CW$200,MATCH(AZ$237,$A$149:$A$200,0),1):INDEX($B$149:$CW$200,MATCH(AZ$237,$A$149:$A$200,0),100),$B206:$CW206,"="&amp;"X",$B$146:$CW$146,"="&amp;"Y")</f>
        <v>0</v>
      </c>
      <c r="BA241">
        <f ca="1">SUMIFS(INDEX($B$149:$CW$200,MATCH(BA$237,$A$149:$A$200,0),1):INDEX($B$149:$CW$200,MATCH(BA$237,$A$149:$A$200,0),100),$B206:$CW206,"="&amp;"X",$B$146:$CW$146,"="&amp;"Y")</f>
        <v>0</v>
      </c>
    </row>
    <row r="242" spans="1:53" x14ac:dyDescent="0.25">
      <c r="A242" s="2" t="str">
        <f>Setup!A24</f>
        <v>Caseload 5</v>
      </c>
      <c r="B242">
        <f ca="1">SUMIFS(INDEX($B$149:$CW$200,MATCH(B$237,$A$149:$A$200,0),1):INDEX($B$149:$CW$200,MATCH(B$237,$A$149:$A$200,0),100),$B207:$CW207,"="&amp;"X",$B$146:$CW$146,"="&amp;"Y")</f>
        <v>0</v>
      </c>
      <c r="C242">
        <f ca="1">SUMIFS(INDEX($B$149:$CW$200,MATCH(C$237,$A$149:$A$200,0),1):INDEX($B$149:$CW$200,MATCH(C$237,$A$149:$A$200,0),100),$B207:$CW207,"="&amp;"X",$B$146:$CW$146,"="&amp;"Y")</f>
        <v>0</v>
      </c>
      <c r="D242">
        <f ca="1">SUMIFS(INDEX($B$149:$CW$200,MATCH(D$237,$A$149:$A$200,0),1):INDEX($B$149:$CW$200,MATCH(D$237,$A$149:$A$200,0),100),$B207:$CW207,"="&amp;"X",$B$146:$CW$146,"="&amp;"Y")</f>
        <v>0</v>
      </c>
      <c r="E242">
        <f ca="1">SUMIFS(INDEX($B$149:$CW$200,MATCH(E$237,$A$149:$A$200,0),1):INDEX($B$149:$CW$200,MATCH(E$237,$A$149:$A$200,0),100),$B207:$CW207,"="&amp;"X",$B$146:$CW$146,"="&amp;"Y")</f>
        <v>0</v>
      </c>
      <c r="F242">
        <f ca="1">SUMIFS(INDEX($B$149:$CW$200,MATCH(F$237,$A$149:$A$200,0),1):INDEX($B$149:$CW$200,MATCH(F$237,$A$149:$A$200,0),100),$B207:$CW207,"="&amp;"X",$B$146:$CW$146,"="&amp;"Y")</f>
        <v>0</v>
      </c>
      <c r="G242">
        <f ca="1">SUMIFS(INDEX($B$149:$CW$200,MATCH(G$237,$A$149:$A$200,0),1):INDEX($B$149:$CW$200,MATCH(G$237,$A$149:$A$200,0),100),$B207:$CW207,"="&amp;"X",$B$146:$CW$146,"="&amp;"Y")</f>
        <v>0</v>
      </c>
      <c r="H242">
        <f ca="1">SUMIFS(INDEX($B$149:$CW$200,MATCH(H$237,$A$149:$A$200,0),1):INDEX($B$149:$CW$200,MATCH(H$237,$A$149:$A$200,0),100),$B207:$CW207,"="&amp;"X",$B$146:$CW$146,"="&amp;"Y")</f>
        <v>0</v>
      </c>
      <c r="I242">
        <f ca="1">SUMIFS(INDEX($B$149:$CW$200,MATCH(I$237,$A$149:$A$200,0),1):INDEX($B$149:$CW$200,MATCH(I$237,$A$149:$A$200,0),100),$B207:$CW207,"="&amp;"X",$B$146:$CW$146,"="&amp;"Y")</f>
        <v>0</v>
      </c>
      <c r="J242">
        <f ca="1">SUMIFS(INDEX($B$149:$CW$200,MATCH(J$237,$A$149:$A$200,0),1):INDEX($B$149:$CW$200,MATCH(J$237,$A$149:$A$200,0),100),$B207:$CW207,"="&amp;"X",$B$146:$CW$146,"="&amp;"Y")</f>
        <v>0</v>
      </c>
      <c r="K242">
        <f ca="1">SUMIFS(INDEX($B$149:$CW$200,MATCH(K$237,$A$149:$A$200,0),1):INDEX($B$149:$CW$200,MATCH(K$237,$A$149:$A$200,0),100),$B207:$CW207,"="&amp;"X",$B$146:$CW$146,"="&amp;"Y")</f>
        <v>0</v>
      </c>
      <c r="L242">
        <f ca="1">SUMIFS(INDEX($B$149:$CW$200,MATCH(L$237,$A$149:$A$200,0),1):INDEX($B$149:$CW$200,MATCH(L$237,$A$149:$A$200,0),100),$B207:$CW207,"="&amp;"X",$B$146:$CW$146,"="&amp;"Y")</f>
        <v>0</v>
      </c>
      <c r="M242">
        <f ca="1">SUMIFS(INDEX($B$149:$CW$200,MATCH(M$237,$A$149:$A$200,0),1):INDEX($B$149:$CW$200,MATCH(M$237,$A$149:$A$200,0),100),$B207:$CW207,"="&amp;"X",$B$146:$CW$146,"="&amp;"Y")</f>
        <v>0</v>
      </c>
      <c r="N242">
        <f ca="1">SUMIFS(INDEX($B$149:$CW$200,MATCH(N$237,$A$149:$A$200,0),1):INDEX($B$149:$CW$200,MATCH(N$237,$A$149:$A$200,0),100),$B207:$CW207,"="&amp;"X",$B$146:$CW$146,"="&amp;"Y")</f>
        <v>0</v>
      </c>
      <c r="O242">
        <f ca="1">SUMIFS(INDEX($B$149:$CW$200,MATCH(O$237,$A$149:$A$200,0),1):INDEX($B$149:$CW$200,MATCH(O$237,$A$149:$A$200,0),100),$B207:$CW207,"="&amp;"X",$B$146:$CW$146,"="&amp;"Y")</f>
        <v>0</v>
      </c>
      <c r="P242">
        <f ca="1">SUMIFS(INDEX($B$149:$CW$200,MATCH(P$237,$A$149:$A$200,0),1):INDEX($B$149:$CW$200,MATCH(P$237,$A$149:$A$200,0),100),$B207:$CW207,"="&amp;"X",$B$146:$CW$146,"="&amp;"Y")</f>
        <v>0</v>
      </c>
      <c r="Q242">
        <f ca="1">SUMIFS(INDEX($B$149:$CW$200,MATCH(Q$237,$A$149:$A$200,0),1):INDEX($B$149:$CW$200,MATCH(Q$237,$A$149:$A$200,0),100),$B207:$CW207,"="&amp;"X",$B$146:$CW$146,"="&amp;"Y")</f>
        <v>0</v>
      </c>
      <c r="R242">
        <f ca="1">SUMIFS(INDEX($B$149:$CW$200,MATCH(R$237,$A$149:$A$200,0),1):INDEX($B$149:$CW$200,MATCH(R$237,$A$149:$A$200,0),100),$B207:$CW207,"="&amp;"X",$B$146:$CW$146,"="&amp;"Y")</f>
        <v>0</v>
      </c>
      <c r="S242">
        <f ca="1">SUMIFS(INDEX($B$149:$CW$200,MATCH(S$237,$A$149:$A$200,0),1):INDEX($B$149:$CW$200,MATCH(S$237,$A$149:$A$200,0),100),$B207:$CW207,"="&amp;"X",$B$146:$CW$146,"="&amp;"Y")</f>
        <v>0</v>
      </c>
      <c r="T242">
        <f ca="1">SUMIFS(INDEX($B$149:$CW$200,MATCH(T$237,$A$149:$A$200,0),1):INDEX($B$149:$CW$200,MATCH(T$237,$A$149:$A$200,0),100),$B207:$CW207,"="&amp;"X",$B$146:$CW$146,"="&amp;"Y")</f>
        <v>0</v>
      </c>
      <c r="U242">
        <f ca="1">SUMIFS(INDEX($B$149:$CW$200,MATCH(U$237,$A$149:$A$200,0),1):INDEX($B$149:$CW$200,MATCH(U$237,$A$149:$A$200,0),100),$B207:$CW207,"="&amp;"X",$B$146:$CW$146,"="&amp;"Y")</f>
        <v>0</v>
      </c>
      <c r="V242">
        <f ca="1">SUMIFS(INDEX($B$149:$CW$200,MATCH(V$237,$A$149:$A$200,0),1):INDEX($B$149:$CW$200,MATCH(V$237,$A$149:$A$200,0),100),$B207:$CW207,"="&amp;"X",$B$146:$CW$146,"="&amp;"Y")</f>
        <v>0</v>
      </c>
      <c r="W242">
        <f ca="1">SUMIFS(INDEX($B$149:$CW$200,MATCH(W$237,$A$149:$A$200,0),1):INDEX($B$149:$CW$200,MATCH(W$237,$A$149:$A$200,0),100),$B207:$CW207,"="&amp;"X",$B$146:$CW$146,"="&amp;"Y")</f>
        <v>0</v>
      </c>
      <c r="X242">
        <f ca="1">SUMIFS(INDEX($B$149:$CW$200,MATCH(X$237,$A$149:$A$200,0),1):INDEX($B$149:$CW$200,MATCH(X$237,$A$149:$A$200,0),100),$B207:$CW207,"="&amp;"X",$B$146:$CW$146,"="&amp;"Y")</f>
        <v>0</v>
      </c>
      <c r="Y242">
        <f ca="1">SUMIFS(INDEX($B$149:$CW$200,MATCH(Y$237,$A$149:$A$200,0),1):INDEX($B$149:$CW$200,MATCH(Y$237,$A$149:$A$200,0),100),$B207:$CW207,"="&amp;"X",$B$146:$CW$146,"="&amp;"Y")</f>
        <v>0</v>
      </c>
      <c r="Z242">
        <f ca="1">SUMIFS(INDEX($B$149:$CW$200,MATCH(Z$237,$A$149:$A$200,0),1):INDEX($B$149:$CW$200,MATCH(Z$237,$A$149:$A$200,0),100),$B207:$CW207,"="&amp;"X",$B$146:$CW$146,"="&amp;"Y")</f>
        <v>0</v>
      </c>
      <c r="AA242">
        <f ca="1">SUMIFS(INDEX($B$149:$CW$200,MATCH(AA$237,$A$149:$A$200,0),1):INDEX($B$149:$CW$200,MATCH(AA$237,$A$149:$A$200,0),100),$B207:$CW207,"="&amp;"X",$B$146:$CW$146,"="&amp;"Y")</f>
        <v>0</v>
      </c>
      <c r="AB242">
        <f ca="1">SUMIFS(INDEX($B$149:$CW$200,MATCH(AB$237,$A$149:$A$200,0),1):INDEX($B$149:$CW$200,MATCH(AB$237,$A$149:$A$200,0),100),$B207:$CW207,"="&amp;"X",$B$146:$CW$146,"="&amp;"Y")</f>
        <v>0</v>
      </c>
      <c r="AC242">
        <f ca="1">SUMIFS(INDEX($B$149:$CW$200,MATCH(AC$237,$A$149:$A$200,0),1):INDEX($B$149:$CW$200,MATCH(AC$237,$A$149:$A$200,0),100),$B207:$CW207,"="&amp;"X",$B$146:$CW$146,"="&amp;"Y")</f>
        <v>0</v>
      </c>
      <c r="AD242">
        <f ca="1">SUMIFS(INDEX($B$149:$CW$200,MATCH(AD$237,$A$149:$A$200,0),1):INDEX($B$149:$CW$200,MATCH(AD$237,$A$149:$A$200,0),100),$B207:$CW207,"="&amp;"X",$B$146:$CW$146,"="&amp;"Y")</f>
        <v>0</v>
      </c>
      <c r="AE242">
        <f ca="1">SUMIFS(INDEX($B$149:$CW$200,MATCH(AE$237,$A$149:$A$200,0),1):INDEX($B$149:$CW$200,MATCH(AE$237,$A$149:$A$200,0),100),$B207:$CW207,"="&amp;"X",$B$146:$CW$146,"="&amp;"Y")</f>
        <v>0</v>
      </c>
      <c r="AF242">
        <f ca="1">SUMIFS(INDEX($B$149:$CW$200,MATCH(AF$237,$A$149:$A$200,0),1):INDEX($B$149:$CW$200,MATCH(AF$237,$A$149:$A$200,0),100),$B207:$CW207,"="&amp;"X",$B$146:$CW$146,"="&amp;"Y")</f>
        <v>0</v>
      </c>
      <c r="AG242">
        <f ca="1">SUMIFS(INDEX($B$149:$CW$200,MATCH(AG$237,$A$149:$A$200,0),1):INDEX($B$149:$CW$200,MATCH(AG$237,$A$149:$A$200,0),100),$B207:$CW207,"="&amp;"X",$B$146:$CW$146,"="&amp;"Y")</f>
        <v>0</v>
      </c>
      <c r="AH242">
        <f ca="1">SUMIFS(INDEX($B$149:$CW$200,MATCH(AH$237,$A$149:$A$200,0),1):INDEX($B$149:$CW$200,MATCH(AH$237,$A$149:$A$200,0),100),$B207:$CW207,"="&amp;"X",$B$146:$CW$146,"="&amp;"Y")</f>
        <v>0</v>
      </c>
      <c r="AI242">
        <f ca="1">SUMIFS(INDEX($B$149:$CW$200,MATCH(AI$237,$A$149:$A$200,0),1):INDEX($B$149:$CW$200,MATCH(AI$237,$A$149:$A$200,0),100),$B207:$CW207,"="&amp;"X",$B$146:$CW$146,"="&amp;"Y")</f>
        <v>0</v>
      </c>
      <c r="AJ242">
        <f ca="1">SUMIFS(INDEX($B$149:$CW$200,MATCH(AJ$237,$A$149:$A$200,0),1):INDEX($B$149:$CW$200,MATCH(AJ$237,$A$149:$A$200,0),100),$B207:$CW207,"="&amp;"X",$B$146:$CW$146,"="&amp;"Y")</f>
        <v>0</v>
      </c>
      <c r="AK242">
        <f ca="1">SUMIFS(INDEX($B$149:$CW$200,MATCH(AK$237,$A$149:$A$200,0),1):INDEX($B$149:$CW$200,MATCH(AK$237,$A$149:$A$200,0),100),$B207:$CW207,"="&amp;"X",$B$146:$CW$146,"="&amp;"Y")</f>
        <v>0</v>
      </c>
      <c r="AL242">
        <f ca="1">SUMIFS(INDEX($B$149:$CW$200,MATCH(AL$237,$A$149:$A$200,0),1):INDEX($B$149:$CW$200,MATCH(AL$237,$A$149:$A$200,0),100),$B207:$CW207,"="&amp;"X",$B$146:$CW$146,"="&amp;"Y")</f>
        <v>0</v>
      </c>
      <c r="AM242">
        <f ca="1">SUMIFS(INDEX($B$149:$CW$200,MATCH(AM$237,$A$149:$A$200,0),1):INDEX($B$149:$CW$200,MATCH(AM$237,$A$149:$A$200,0),100),$B207:$CW207,"="&amp;"X",$B$146:$CW$146,"="&amp;"Y")</f>
        <v>0</v>
      </c>
      <c r="AN242">
        <f ca="1">SUMIFS(INDEX($B$149:$CW$200,MATCH(AN$237,$A$149:$A$200,0),1):INDEX($B$149:$CW$200,MATCH(AN$237,$A$149:$A$200,0),100),$B207:$CW207,"="&amp;"X",$B$146:$CW$146,"="&amp;"Y")</f>
        <v>0</v>
      </c>
      <c r="AO242">
        <f ca="1">SUMIFS(INDEX($B$149:$CW$200,MATCH(AO$237,$A$149:$A$200,0),1):INDEX($B$149:$CW$200,MATCH(AO$237,$A$149:$A$200,0),100),$B207:$CW207,"="&amp;"X",$B$146:$CW$146,"="&amp;"Y")</f>
        <v>0</v>
      </c>
      <c r="AP242">
        <f ca="1">SUMIFS(INDEX($B$149:$CW$200,MATCH(AP$237,$A$149:$A$200,0),1):INDEX($B$149:$CW$200,MATCH(AP$237,$A$149:$A$200,0),100),$B207:$CW207,"="&amp;"X",$B$146:$CW$146,"="&amp;"Y")</f>
        <v>0</v>
      </c>
      <c r="AQ242">
        <f ca="1">SUMIFS(INDEX($B$149:$CW$200,MATCH(AQ$237,$A$149:$A$200,0),1):INDEX($B$149:$CW$200,MATCH(AQ$237,$A$149:$A$200,0),100),$B207:$CW207,"="&amp;"X",$B$146:$CW$146,"="&amp;"Y")</f>
        <v>0</v>
      </c>
      <c r="AR242">
        <f ca="1">SUMIFS(INDEX($B$149:$CW$200,MATCH(AR$237,$A$149:$A$200,0),1):INDEX($B$149:$CW$200,MATCH(AR$237,$A$149:$A$200,0),100),$B207:$CW207,"="&amp;"X",$B$146:$CW$146,"="&amp;"Y")</f>
        <v>0</v>
      </c>
      <c r="AS242">
        <f ca="1">SUMIFS(INDEX($B$149:$CW$200,MATCH(AS$237,$A$149:$A$200,0),1):INDEX($B$149:$CW$200,MATCH(AS$237,$A$149:$A$200,0),100),$B207:$CW207,"="&amp;"X",$B$146:$CW$146,"="&amp;"Y")</f>
        <v>0</v>
      </c>
      <c r="AT242">
        <f ca="1">SUMIFS(INDEX($B$149:$CW$200,MATCH(AT$237,$A$149:$A$200,0),1):INDEX($B$149:$CW$200,MATCH(AT$237,$A$149:$A$200,0),100),$B207:$CW207,"="&amp;"X",$B$146:$CW$146,"="&amp;"Y")</f>
        <v>0</v>
      </c>
      <c r="AU242">
        <f ca="1">SUMIFS(INDEX($B$149:$CW$200,MATCH(AU$237,$A$149:$A$200,0),1):INDEX($B$149:$CW$200,MATCH(AU$237,$A$149:$A$200,0),100),$B207:$CW207,"="&amp;"X",$B$146:$CW$146,"="&amp;"Y")</f>
        <v>0</v>
      </c>
      <c r="AV242">
        <f ca="1">SUMIFS(INDEX($B$149:$CW$200,MATCH(AV$237,$A$149:$A$200,0),1):INDEX($B$149:$CW$200,MATCH(AV$237,$A$149:$A$200,0),100),$B207:$CW207,"="&amp;"X",$B$146:$CW$146,"="&amp;"Y")</f>
        <v>0</v>
      </c>
      <c r="AW242">
        <f ca="1">SUMIFS(INDEX($B$149:$CW$200,MATCH(AW$237,$A$149:$A$200,0),1):INDEX($B$149:$CW$200,MATCH(AW$237,$A$149:$A$200,0),100),$B207:$CW207,"="&amp;"X",$B$146:$CW$146,"="&amp;"Y")</f>
        <v>0</v>
      </c>
      <c r="AX242">
        <f ca="1">SUMIFS(INDEX($B$149:$CW$200,MATCH(AX$237,$A$149:$A$200,0),1):INDEX($B$149:$CW$200,MATCH(AX$237,$A$149:$A$200,0),100),$B207:$CW207,"="&amp;"X",$B$146:$CW$146,"="&amp;"Y")</f>
        <v>0</v>
      </c>
      <c r="AY242">
        <f ca="1">SUMIFS(INDEX($B$149:$CW$200,MATCH(AY$237,$A$149:$A$200,0),1):INDEX($B$149:$CW$200,MATCH(AY$237,$A$149:$A$200,0),100),$B207:$CW207,"="&amp;"X",$B$146:$CW$146,"="&amp;"Y")</f>
        <v>0</v>
      </c>
      <c r="AZ242">
        <f ca="1">SUMIFS(INDEX($B$149:$CW$200,MATCH(AZ$237,$A$149:$A$200,0),1):INDEX($B$149:$CW$200,MATCH(AZ$237,$A$149:$A$200,0),100),$B207:$CW207,"="&amp;"X",$B$146:$CW$146,"="&amp;"Y")</f>
        <v>0</v>
      </c>
      <c r="BA242">
        <f ca="1">SUMIFS(INDEX($B$149:$CW$200,MATCH(BA$237,$A$149:$A$200,0),1):INDEX($B$149:$CW$200,MATCH(BA$237,$A$149:$A$200,0),100),$B207:$CW207,"="&amp;"X",$B$146:$CW$146,"="&amp;"Y")</f>
        <v>0</v>
      </c>
    </row>
    <row r="243" spans="1:53" x14ac:dyDescent="0.25">
      <c r="A243" s="2" t="str">
        <f>Setup!A25</f>
        <v>Caseload 6</v>
      </c>
      <c r="B243">
        <f ca="1">SUMIFS(INDEX($B$149:$CW$200,MATCH(B$237,$A$149:$A$200,0),1):INDEX($B$149:$CW$200,MATCH(B$237,$A$149:$A$200,0),100),$B208:$CW208,"="&amp;"X",$B$146:$CW$146,"="&amp;"Y")</f>
        <v>0</v>
      </c>
      <c r="C243">
        <f ca="1">SUMIFS(INDEX($B$149:$CW$200,MATCH(C$237,$A$149:$A$200,0),1):INDEX($B$149:$CW$200,MATCH(C$237,$A$149:$A$200,0),100),$B208:$CW208,"="&amp;"X",$B$146:$CW$146,"="&amp;"Y")</f>
        <v>0</v>
      </c>
      <c r="D243">
        <f ca="1">SUMIFS(INDEX($B$149:$CW$200,MATCH(D$237,$A$149:$A$200,0),1):INDEX($B$149:$CW$200,MATCH(D$237,$A$149:$A$200,0),100),$B208:$CW208,"="&amp;"X",$B$146:$CW$146,"="&amp;"Y")</f>
        <v>0</v>
      </c>
      <c r="E243">
        <f ca="1">SUMIFS(INDEX($B$149:$CW$200,MATCH(E$237,$A$149:$A$200,0),1):INDEX($B$149:$CW$200,MATCH(E$237,$A$149:$A$200,0),100),$B208:$CW208,"="&amp;"X",$B$146:$CW$146,"="&amp;"Y")</f>
        <v>0</v>
      </c>
      <c r="F243">
        <f ca="1">SUMIFS(INDEX($B$149:$CW$200,MATCH(F$237,$A$149:$A$200,0),1):INDEX($B$149:$CW$200,MATCH(F$237,$A$149:$A$200,0),100),$B208:$CW208,"="&amp;"X",$B$146:$CW$146,"="&amp;"Y")</f>
        <v>0</v>
      </c>
      <c r="G243">
        <f ca="1">SUMIFS(INDEX($B$149:$CW$200,MATCH(G$237,$A$149:$A$200,0),1):INDEX($B$149:$CW$200,MATCH(G$237,$A$149:$A$200,0),100),$B208:$CW208,"="&amp;"X",$B$146:$CW$146,"="&amp;"Y")</f>
        <v>0</v>
      </c>
      <c r="H243">
        <f ca="1">SUMIFS(INDEX($B$149:$CW$200,MATCH(H$237,$A$149:$A$200,0),1):INDEX($B$149:$CW$200,MATCH(H$237,$A$149:$A$200,0),100),$B208:$CW208,"="&amp;"X",$B$146:$CW$146,"="&amp;"Y")</f>
        <v>0</v>
      </c>
      <c r="I243">
        <f ca="1">SUMIFS(INDEX($B$149:$CW$200,MATCH(I$237,$A$149:$A$200,0),1):INDEX($B$149:$CW$200,MATCH(I$237,$A$149:$A$200,0),100),$B208:$CW208,"="&amp;"X",$B$146:$CW$146,"="&amp;"Y")</f>
        <v>0</v>
      </c>
      <c r="J243">
        <f ca="1">SUMIFS(INDEX($B$149:$CW$200,MATCH(J$237,$A$149:$A$200,0),1):INDEX($B$149:$CW$200,MATCH(J$237,$A$149:$A$200,0),100),$B208:$CW208,"="&amp;"X",$B$146:$CW$146,"="&amp;"Y")</f>
        <v>0</v>
      </c>
      <c r="K243">
        <f ca="1">SUMIFS(INDEX($B$149:$CW$200,MATCH(K$237,$A$149:$A$200,0),1):INDEX($B$149:$CW$200,MATCH(K$237,$A$149:$A$200,0),100),$B208:$CW208,"="&amp;"X",$B$146:$CW$146,"="&amp;"Y")</f>
        <v>0</v>
      </c>
      <c r="L243">
        <f ca="1">SUMIFS(INDEX($B$149:$CW$200,MATCH(L$237,$A$149:$A$200,0),1):INDEX($B$149:$CW$200,MATCH(L$237,$A$149:$A$200,0),100),$B208:$CW208,"="&amp;"X",$B$146:$CW$146,"="&amp;"Y")</f>
        <v>0</v>
      </c>
      <c r="M243">
        <f ca="1">SUMIFS(INDEX($B$149:$CW$200,MATCH(M$237,$A$149:$A$200,0),1):INDEX($B$149:$CW$200,MATCH(M$237,$A$149:$A$200,0),100),$B208:$CW208,"="&amp;"X",$B$146:$CW$146,"="&amp;"Y")</f>
        <v>0</v>
      </c>
      <c r="N243">
        <f ca="1">SUMIFS(INDEX($B$149:$CW$200,MATCH(N$237,$A$149:$A$200,0),1):INDEX($B$149:$CW$200,MATCH(N$237,$A$149:$A$200,0),100),$B208:$CW208,"="&amp;"X",$B$146:$CW$146,"="&amp;"Y")</f>
        <v>0</v>
      </c>
      <c r="O243">
        <f ca="1">SUMIFS(INDEX($B$149:$CW$200,MATCH(O$237,$A$149:$A$200,0),1):INDEX($B$149:$CW$200,MATCH(O$237,$A$149:$A$200,0),100),$B208:$CW208,"="&amp;"X",$B$146:$CW$146,"="&amp;"Y")</f>
        <v>0</v>
      </c>
      <c r="P243">
        <f ca="1">SUMIFS(INDEX($B$149:$CW$200,MATCH(P$237,$A$149:$A$200,0),1):INDEX($B$149:$CW$200,MATCH(P$237,$A$149:$A$200,0),100),$B208:$CW208,"="&amp;"X",$B$146:$CW$146,"="&amp;"Y")</f>
        <v>0</v>
      </c>
      <c r="Q243">
        <f ca="1">SUMIFS(INDEX($B$149:$CW$200,MATCH(Q$237,$A$149:$A$200,0),1):INDEX($B$149:$CW$200,MATCH(Q$237,$A$149:$A$200,0),100),$B208:$CW208,"="&amp;"X",$B$146:$CW$146,"="&amp;"Y")</f>
        <v>0</v>
      </c>
      <c r="R243">
        <f ca="1">SUMIFS(INDEX($B$149:$CW$200,MATCH(R$237,$A$149:$A$200,0),1):INDEX($B$149:$CW$200,MATCH(R$237,$A$149:$A$200,0),100),$B208:$CW208,"="&amp;"X",$B$146:$CW$146,"="&amp;"Y")</f>
        <v>0</v>
      </c>
      <c r="S243">
        <f ca="1">SUMIFS(INDEX($B$149:$CW$200,MATCH(S$237,$A$149:$A$200,0),1):INDEX($B$149:$CW$200,MATCH(S$237,$A$149:$A$200,0),100),$B208:$CW208,"="&amp;"X",$B$146:$CW$146,"="&amp;"Y")</f>
        <v>0</v>
      </c>
      <c r="T243">
        <f ca="1">SUMIFS(INDEX($B$149:$CW$200,MATCH(T$237,$A$149:$A$200,0),1):INDEX($B$149:$CW$200,MATCH(T$237,$A$149:$A$200,0),100),$B208:$CW208,"="&amp;"X",$B$146:$CW$146,"="&amp;"Y")</f>
        <v>0</v>
      </c>
      <c r="U243">
        <f ca="1">SUMIFS(INDEX($B$149:$CW$200,MATCH(U$237,$A$149:$A$200,0),1):INDEX($B$149:$CW$200,MATCH(U$237,$A$149:$A$200,0),100),$B208:$CW208,"="&amp;"X",$B$146:$CW$146,"="&amp;"Y")</f>
        <v>0</v>
      </c>
      <c r="V243">
        <f ca="1">SUMIFS(INDEX($B$149:$CW$200,MATCH(V$237,$A$149:$A$200,0),1):INDEX($B$149:$CW$200,MATCH(V$237,$A$149:$A$200,0),100),$B208:$CW208,"="&amp;"X",$B$146:$CW$146,"="&amp;"Y")</f>
        <v>0</v>
      </c>
      <c r="W243">
        <f ca="1">SUMIFS(INDEX($B$149:$CW$200,MATCH(W$237,$A$149:$A$200,0),1):INDEX($B$149:$CW$200,MATCH(W$237,$A$149:$A$200,0),100),$B208:$CW208,"="&amp;"X",$B$146:$CW$146,"="&amp;"Y")</f>
        <v>0</v>
      </c>
      <c r="X243">
        <f ca="1">SUMIFS(INDEX($B$149:$CW$200,MATCH(X$237,$A$149:$A$200,0),1):INDEX($B$149:$CW$200,MATCH(X$237,$A$149:$A$200,0),100),$B208:$CW208,"="&amp;"X",$B$146:$CW$146,"="&amp;"Y")</f>
        <v>0</v>
      </c>
      <c r="Y243">
        <f ca="1">SUMIFS(INDEX($B$149:$CW$200,MATCH(Y$237,$A$149:$A$200,0),1):INDEX($B$149:$CW$200,MATCH(Y$237,$A$149:$A$200,0),100),$B208:$CW208,"="&amp;"X",$B$146:$CW$146,"="&amp;"Y")</f>
        <v>0</v>
      </c>
      <c r="Z243">
        <f ca="1">SUMIFS(INDEX($B$149:$CW$200,MATCH(Z$237,$A$149:$A$200,0),1):INDEX($B$149:$CW$200,MATCH(Z$237,$A$149:$A$200,0),100),$B208:$CW208,"="&amp;"X",$B$146:$CW$146,"="&amp;"Y")</f>
        <v>0</v>
      </c>
      <c r="AA243">
        <f ca="1">SUMIFS(INDEX($B$149:$CW$200,MATCH(AA$237,$A$149:$A$200,0),1):INDEX($B$149:$CW$200,MATCH(AA$237,$A$149:$A$200,0),100),$B208:$CW208,"="&amp;"X",$B$146:$CW$146,"="&amp;"Y")</f>
        <v>0</v>
      </c>
      <c r="AB243">
        <f ca="1">SUMIFS(INDEX($B$149:$CW$200,MATCH(AB$237,$A$149:$A$200,0),1):INDEX($B$149:$CW$200,MATCH(AB$237,$A$149:$A$200,0),100),$B208:$CW208,"="&amp;"X",$B$146:$CW$146,"="&amp;"Y")</f>
        <v>0</v>
      </c>
      <c r="AC243">
        <f ca="1">SUMIFS(INDEX($B$149:$CW$200,MATCH(AC$237,$A$149:$A$200,0),1):INDEX($B$149:$CW$200,MATCH(AC$237,$A$149:$A$200,0),100),$B208:$CW208,"="&amp;"X",$B$146:$CW$146,"="&amp;"Y")</f>
        <v>0</v>
      </c>
      <c r="AD243">
        <f ca="1">SUMIFS(INDEX($B$149:$CW$200,MATCH(AD$237,$A$149:$A$200,0),1):INDEX($B$149:$CW$200,MATCH(AD$237,$A$149:$A$200,0),100),$B208:$CW208,"="&amp;"X",$B$146:$CW$146,"="&amp;"Y")</f>
        <v>0</v>
      </c>
      <c r="AE243">
        <f ca="1">SUMIFS(INDEX($B$149:$CW$200,MATCH(AE$237,$A$149:$A$200,0),1):INDEX($B$149:$CW$200,MATCH(AE$237,$A$149:$A$200,0),100),$B208:$CW208,"="&amp;"X",$B$146:$CW$146,"="&amp;"Y")</f>
        <v>0</v>
      </c>
      <c r="AF243">
        <f ca="1">SUMIFS(INDEX($B$149:$CW$200,MATCH(AF$237,$A$149:$A$200,0),1):INDEX($B$149:$CW$200,MATCH(AF$237,$A$149:$A$200,0),100),$B208:$CW208,"="&amp;"X",$B$146:$CW$146,"="&amp;"Y")</f>
        <v>0</v>
      </c>
      <c r="AG243">
        <f ca="1">SUMIFS(INDEX($B$149:$CW$200,MATCH(AG$237,$A$149:$A$200,0),1):INDEX($B$149:$CW$200,MATCH(AG$237,$A$149:$A$200,0),100),$B208:$CW208,"="&amp;"X",$B$146:$CW$146,"="&amp;"Y")</f>
        <v>0</v>
      </c>
      <c r="AH243">
        <f ca="1">SUMIFS(INDEX($B$149:$CW$200,MATCH(AH$237,$A$149:$A$200,0),1):INDEX($B$149:$CW$200,MATCH(AH$237,$A$149:$A$200,0),100),$B208:$CW208,"="&amp;"X",$B$146:$CW$146,"="&amp;"Y")</f>
        <v>0</v>
      </c>
      <c r="AI243">
        <f ca="1">SUMIFS(INDEX($B$149:$CW$200,MATCH(AI$237,$A$149:$A$200,0),1):INDEX($B$149:$CW$200,MATCH(AI$237,$A$149:$A$200,0),100),$B208:$CW208,"="&amp;"X",$B$146:$CW$146,"="&amp;"Y")</f>
        <v>0</v>
      </c>
      <c r="AJ243">
        <f ca="1">SUMIFS(INDEX($B$149:$CW$200,MATCH(AJ$237,$A$149:$A$200,0),1):INDEX($B$149:$CW$200,MATCH(AJ$237,$A$149:$A$200,0),100),$B208:$CW208,"="&amp;"X",$B$146:$CW$146,"="&amp;"Y")</f>
        <v>0</v>
      </c>
      <c r="AK243">
        <f ca="1">SUMIFS(INDEX($B$149:$CW$200,MATCH(AK$237,$A$149:$A$200,0),1):INDEX($B$149:$CW$200,MATCH(AK$237,$A$149:$A$200,0),100),$B208:$CW208,"="&amp;"X",$B$146:$CW$146,"="&amp;"Y")</f>
        <v>0</v>
      </c>
      <c r="AL243">
        <f ca="1">SUMIFS(INDEX($B$149:$CW$200,MATCH(AL$237,$A$149:$A$200,0),1):INDEX($B$149:$CW$200,MATCH(AL$237,$A$149:$A$200,0),100),$B208:$CW208,"="&amp;"X",$B$146:$CW$146,"="&amp;"Y")</f>
        <v>0</v>
      </c>
      <c r="AM243">
        <f ca="1">SUMIFS(INDEX($B$149:$CW$200,MATCH(AM$237,$A$149:$A$200,0),1):INDEX($B$149:$CW$200,MATCH(AM$237,$A$149:$A$200,0),100),$B208:$CW208,"="&amp;"X",$B$146:$CW$146,"="&amp;"Y")</f>
        <v>0</v>
      </c>
      <c r="AN243">
        <f ca="1">SUMIFS(INDEX($B$149:$CW$200,MATCH(AN$237,$A$149:$A$200,0),1):INDEX($B$149:$CW$200,MATCH(AN$237,$A$149:$A$200,0),100),$B208:$CW208,"="&amp;"X",$B$146:$CW$146,"="&amp;"Y")</f>
        <v>0</v>
      </c>
      <c r="AO243">
        <f ca="1">SUMIFS(INDEX($B$149:$CW$200,MATCH(AO$237,$A$149:$A$200,0),1):INDEX($B$149:$CW$200,MATCH(AO$237,$A$149:$A$200,0),100),$B208:$CW208,"="&amp;"X",$B$146:$CW$146,"="&amp;"Y")</f>
        <v>0</v>
      </c>
      <c r="AP243">
        <f ca="1">SUMIFS(INDEX($B$149:$CW$200,MATCH(AP$237,$A$149:$A$200,0),1):INDEX($B$149:$CW$200,MATCH(AP$237,$A$149:$A$200,0),100),$B208:$CW208,"="&amp;"X",$B$146:$CW$146,"="&amp;"Y")</f>
        <v>0</v>
      </c>
      <c r="AQ243">
        <f ca="1">SUMIFS(INDEX($B$149:$CW$200,MATCH(AQ$237,$A$149:$A$200,0),1):INDEX($B$149:$CW$200,MATCH(AQ$237,$A$149:$A$200,0),100),$B208:$CW208,"="&amp;"X",$B$146:$CW$146,"="&amp;"Y")</f>
        <v>0</v>
      </c>
      <c r="AR243">
        <f ca="1">SUMIFS(INDEX($B$149:$CW$200,MATCH(AR$237,$A$149:$A$200,0),1):INDEX($B$149:$CW$200,MATCH(AR$237,$A$149:$A$200,0),100),$B208:$CW208,"="&amp;"X",$B$146:$CW$146,"="&amp;"Y")</f>
        <v>0</v>
      </c>
      <c r="AS243">
        <f ca="1">SUMIFS(INDEX($B$149:$CW$200,MATCH(AS$237,$A$149:$A$200,0),1):INDEX($B$149:$CW$200,MATCH(AS$237,$A$149:$A$200,0),100),$B208:$CW208,"="&amp;"X",$B$146:$CW$146,"="&amp;"Y")</f>
        <v>0</v>
      </c>
      <c r="AT243">
        <f ca="1">SUMIFS(INDEX($B$149:$CW$200,MATCH(AT$237,$A$149:$A$200,0),1):INDEX($B$149:$CW$200,MATCH(AT$237,$A$149:$A$200,0),100),$B208:$CW208,"="&amp;"X",$B$146:$CW$146,"="&amp;"Y")</f>
        <v>0</v>
      </c>
      <c r="AU243">
        <f ca="1">SUMIFS(INDEX($B$149:$CW$200,MATCH(AU$237,$A$149:$A$200,0),1):INDEX($B$149:$CW$200,MATCH(AU$237,$A$149:$A$200,0),100),$B208:$CW208,"="&amp;"X",$B$146:$CW$146,"="&amp;"Y")</f>
        <v>0</v>
      </c>
      <c r="AV243">
        <f ca="1">SUMIFS(INDEX($B$149:$CW$200,MATCH(AV$237,$A$149:$A$200,0),1):INDEX($B$149:$CW$200,MATCH(AV$237,$A$149:$A$200,0),100),$B208:$CW208,"="&amp;"X",$B$146:$CW$146,"="&amp;"Y")</f>
        <v>0</v>
      </c>
      <c r="AW243">
        <f ca="1">SUMIFS(INDEX($B$149:$CW$200,MATCH(AW$237,$A$149:$A$200,0),1):INDEX($B$149:$CW$200,MATCH(AW$237,$A$149:$A$200,0),100),$B208:$CW208,"="&amp;"X",$B$146:$CW$146,"="&amp;"Y")</f>
        <v>0</v>
      </c>
      <c r="AX243">
        <f ca="1">SUMIFS(INDEX($B$149:$CW$200,MATCH(AX$237,$A$149:$A$200,0),1):INDEX($B$149:$CW$200,MATCH(AX$237,$A$149:$A$200,0),100),$B208:$CW208,"="&amp;"X",$B$146:$CW$146,"="&amp;"Y")</f>
        <v>0</v>
      </c>
      <c r="AY243">
        <f ca="1">SUMIFS(INDEX($B$149:$CW$200,MATCH(AY$237,$A$149:$A$200,0),1):INDEX($B$149:$CW$200,MATCH(AY$237,$A$149:$A$200,0),100),$B208:$CW208,"="&amp;"X",$B$146:$CW$146,"="&amp;"Y")</f>
        <v>0</v>
      </c>
      <c r="AZ243">
        <f ca="1">SUMIFS(INDEX($B$149:$CW$200,MATCH(AZ$237,$A$149:$A$200,0),1):INDEX($B$149:$CW$200,MATCH(AZ$237,$A$149:$A$200,0),100),$B208:$CW208,"="&amp;"X",$B$146:$CW$146,"="&amp;"Y")</f>
        <v>0</v>
      </c>
      <c r="BA243">
        <f ca="1">SUMIFS(INDEX($B$149:$CW$200,MATCH(BA$237,$A$149:$A$200,0),1):INDEX($B$149:$CW$200,MATCH(BA$237,$A$149:$A$200,0),100),$B208:$CW208,"="&amp;"X",$B$146:$CW$146,"="&amp;"Y")</f>
        <v>0</v>
      </c>
    </row>
    <row r="244" spans="1:53" x14ac:dyDescent="0.25">
      <c r="A244" s="2" t="str">
        <f>Setup!A26</f>
        <v>Caseload 7</v>
      </c>
      <c r="B244">
        <f ca="1">SUMIFS(INDEX($B$149:$CW$200,MATCH(B$237,$A$149:$A$200,0),1):INDEX($B$149:$CW$200,MATCH(B$237,$A$149:$A$200,0),100),$B209:$CW209,"="&amp;"X",$B$146:$CW$146,"="&amp;"Y")</f>
        <v>0</v>
      </c>
      <c r="C244">
        <f ca="1">SUMIFS(INDEX($B$149:$CW$200,MATCH(C$237,$A$149:$A$200,0),1):INDEX($B$149:$CW$200,MATCH(C$237,$A$149:$A$200,0),100),$B209:$CW209,"="&amp;"X",$B$146:$CW$146,"="&amp;"Y")</f>
        <v>0</v>
      </c>
      <c r="D244">
        <f ca="1">SUMIFS(INDEX($B$149:$CW$200,MATCH(D$237,$A$149:$A$200,0),1):INDEX($B$149:$CW$200,MATCH(D$237,$A$149:$A$200,0),100),$B209:$CW209,"="&amp;"X",$B$146:$CW$146,"="&amp;"Y")</f>
        <v>0</v>
      </c>
      <c r="E244">
        <f ca="1">SUMIFS(INDEX($B$149:$CW$200,MATCH(E$237,$A$149:$A$200,0),1):INDEX($B$149:$CW$200,MATCH(E$237,$A$149:$A$200,0),100),$B209:$CW209,"="&amp;"X",$B$146:$CW$146,"="&amp;"Y")</f>
        <v>0</v>
      </c>
      <c r="F244">
        <f ca="1">SUMIFS(INDEX($B$149:$CW$200,MATCH(F$237,$A$149:$A$200,0),1):INDEX($B$149:$CW$200,MATCH(F$237,$A$149:$A$200,0),100),$B209:$CW209,"="&amp;"X",$B$146:$CW$146,"="&amp;"Y")</f>
        <v>0</v>
      </c>
      <c r="G244">
        <f ca="1">SUMIFS(INDEX($B$149:$CW$200,MATCH(G$237,$A$149:$A$200,0),1):INDEX($B$149:$CW$200,MATCH(G$237,$A$149:$A$200,0),100),$B209:$CW209,"="&amp;"X",$B$146:$CW$146,"="&amp;"Y")</f>
        <v>0</v>
      </c>
      <c r="H244">
        <f ca="1">SUMIFS(INDEX($B$149:$CW$200,MATCH(H$237,$A$149:$A$200,0),1):INDEX($B$149:$CW$200,MATCH(H$237,$A$149:$A$200,0),100),$B209:$CW209,"="&amp;"X",$B$146:$CW$146,"="&amp;"Y")</f>
        <v>0</v>
      </c>
      <c r="I244">
        <f ca="1">SUMIFS(INDEX($B$149:$CW$200,MATCH(I$237,$A$149:$A$200,0),1):INDEX($B$149:$CW$200,MATCH(I$237,$A$149:$A$200,0),100),$B209:$CW209,"="&amp;"X",$B$146:$CW$146,"="&amp;"Y")</f>
        <v>0</v>
      </c>
      <c r="J244">
        <f ca="1">SUMIFS(INDEX($B$149:$CW$200,MATCH(J$237,$A$149:$A$200,0),1):INDEX($B$149:$CW$200,MATCH(J$237,$A$149:$A$200,0),100),$B209:$CW209,"="&amp;"X",$B$146:$CW$146,"="&amp;"Y")</f>
        <v>0</v>
      </c>
      <c r="K244">
        <f ca="1">SUMIFS(INDEX($B$149:$CW$200,MATCH(K$237,$A$149:$A$200,0),1):INDEX($B$149:$CW$200,MATCH(K$237,$A$149:$A$200,0),100),$B209:$CW209,"="&amp;"X",$B$146:$CW$146,"="&amp;"Y")</f>
        <v>0</v>
      </c>
      <c r="L244">
        <f ca="1">SUMIFS(INDEX($B$149:$CW$200,MATCH(L$237,$A$149:$A$200,0),1):INDEX($B$149:$CW$200,MATCH(L$237,$A$149:$A$200,0),100),$B209:$CW209,"="&amp;"X",$B$146:$CW$146,"="&amp;"Y")</f>
        <v>0</v>
      </c>
      <c r="M244">
        <f ca="1">SUMIFS(INDEX($B$149:$CW$200,MATCH(M$237,$A$149:$A$200,0),1):INDEX($B$149:$CW$200,MATCH(M$237,$A$149:$A$200,0),100),$B209:$CW209,"="&amp;"X",$B$146:$CW$146,"="&amp;"Y")</f>
        <v>0</v>
      </c>
      <c r="N244">
        <f ca="1">SUMIFS(INDEX($B$149:$CW$200,MATCH(N$237,$A$149:$A$200,0),1):INDEX($B$149:$CW$200,MATCH(N$237,$A$149:$A$200,0),100),$B209:$CW209,"="&amp;"X",$B$146:$CW$146,"="&amp;"Y")</f>
        <v>0</v>
      </c>
      <c r="O244">
        <f ca="1">SUMIFS(INDEX($B$149:$CW$200,MATCH(O$237,$A$149:$A$200,0),1):INDEX($B$149:$CW$200,MATCH(O$237,$A$149:$A$200,0),100),$B209:$CW209,"="&amp;"X",$B$146:$CW$146,"="&amp;"Y")</f>
        <v>0</v>
      </c>
      <c r="P244">
        <f ca="1">SUMIFS(INDEX($B$149:$CW$200,MATCH(P$237,$A$149:$A$200,0),1):INDEX($B$149:$CW$200,MATCH(P$237,$A$149:$A$200,0),100),$B209:$CW209,"="&amp;"X",$B$146:$CW$146,"="&amp;"Y")</f>
        <v>0</v>
      </c>
      <c r="Q244">
        <f ca="1">SUMIFS(INDEX($B$149:$CW$200,MATCH(Q$237,$A$149:$A$200,0),1):INDEX($B$149:$CW$200,MATCH(Q$237,$A$149:$A$200,0),100),$B209:$CW209,"="&amp;"X",$B$146:$CW$146,"="&amp;"Y")</f>
        <v>0</v>
      </c>
      <c r="R244">
        <f ca="1">SUMIFS(INDEX($B$149:$CW$200,MATCH(R$237,$A$149:$A$200,0),1):INDEX($B$149:$CW$200,MATCH(R$237,$A$149:$A$200,0),100),$B209:$CW209,"="&amp;"X",$B$146:$CW$146,"="&amp;"Y")</f>
        <v>0</v>
      </c>
      <c r="S244">
        <f ca="1">SUMIFS(INDEX($B$149:$CW$200,MATCH(S$237,$A$149:$A$200,0),1):INDEX($B$149:$CW$200,MATCH(S$237,$A$149:$A$200,0),100),$B209:$CW209,"="&amp;"X",$B$146:$CW$146,"="&amp;"Y")</f>
        <v>0</v>
      </c>
      <c r="T244">
        <f ca="1">SUMIFS(INDEX($B$149:$CW$200,MATCH(T$237,$A$149:$A$200,0),1):INDEX($B$149:$CW$200,MATCH(T$237,$A$149:$A$200,0),100),$B209:$CW209,"="&amp;"X",$B$146:$CW$146,"="&amp;"Y")</f>
        <v>0</v>
      </c>
      <c r="U244">
        <f ca="1">SUMIFS(INDEX($B$149:$CW$200,MATCH(U$237,$A$149:$A$200,0),1):INDEX($B$149:$CW$200,MATCH(U$237,$A$149:$A$200,0),100),$B209:$CW209,"="&amp;"X",$B$146:$CW$146,"="&amp;"Y")</f>
        <v>0</v>
      </c>
      <c r="V244">
        <f ca="1">SUMIFS(INDEX($B$149:$CW$200,MATCH(V$237,$A$149:$A$200,0),1):INDEX($B$149:$CW$200,MATCH(V$237,$A$149:$A$200,0),100),$B209:$CW209,"="&amp;"X",$B$146:$CW$146,"="&amp;"Y")</f>
        <v>0</v>
      </c>
      <c r="W244">
        <f ca="1">SUMIFS(INDEX($B$149:$CW$200,MATCH(W$237,$A$149:$A$200,0),1):INDEX($B$149:$CW$200,MATCH(W$237,$A$149:$A$200,0),100),$B209:$CW209,"="&amp;"X",$B$146:$CW$146,"="&amp;"Y")</f>
        <v>0</v>
      </c>
      <c r="X244">
        <f ca="1">SUMIFS(INDEX($B$149:$CW$200,MATCH(X$237,$A$149:$A$200,0),1):INDEX($B$149:$CW$200,MATCH(X$237,$A$149:$A$200,0),100),$B209:$CW209,"="&amp;"X",$B$146:$CW$146,"="&amp;"Y")</f>
        <v>0</v>
      </c>
      <c r="Y244">
        <f ca="1">SUMIFS(INDEX($B$149:$CW$200,MATCH(Y$237,$A$149:$A$200,0),1):INDEX($B$149:$CW$200,MATCH(Y$237,$A$149:$A$200,0),100),$B209:$CW209,"="&amp;"X",$B$146:$CW$146,"="&amp;"Y")</f>
        <v>0</v>
      </c>
      <c r="Z244">
        <f ca="1">SUMIFS(INDEX($B$149:$CW$200,MATCH(Z$237,$A$149:$A$200,0),1):INDEX($B$149:$CW$200,MATCH(Z$237,$A$149:$A$200,0),100),$B209:$CW209,"="&amp;"X",$B$146:$CW$146,"="&amp;"Y")</f>
        <v>0</v>
      </c>
      <c r="AA244">
        <f ca="1">SUMIFS(INDEX($B$149:$CW$200,MATCH(AA$237,$A$149:$A$200,0),1):INDEX($B$149:$CW$200,MATCH(AA$237,$A$149:$A$200,0),100),$B209:$CW209,"="&amp;"X",$B$146:$CW$146,"="&amp;"Y")</f>
        <v>0</v>
      </c>
      <c r="AB244">
        <f ca="1">SUMIFS(INDEX($B$149:$CW$200,MATCH(AB$237,$A$149:$A$200,0),1):INDEX($B$149:$CW$200,MATCH(AB$237,$A$149:$A$200,0),100),$B209:$CW209,"="&amp;"X",$B$146:$CW$146,"="&amp;"Y")</f>
        <v>0</v>
      </c>
      <c r="AC244">
        <f ca="1">SUMIFS(INDEX($B$149:$CW$200,MATCH(AC$237,$A$149:$A$200,0),1):INDEX($B$149:$CW$200,MATCH(AC$237,$A$149:$A$200,0),100),$B209:$CW209,"="&amp;"X",$B$146:$CW$146,"="&amp;"Y")</f>
        <v>0</v>
      </c>
      <c r="AD244">
        <f ca="1">SUMIFS(INDEX($B$149:$CW$200,MATCH(AD$237,$A$149:$A$200,0),1):INDEX($B$149:$CW$200,MATCH(AD$237,$A$149:$A$200,0),100),$B209:$CW209,"="&amp;"X",$B$146:$CW$146,"="&amp;"Y")</f>
        <v>0</v>
      </c>
      <c r="AE244">
        <f ca="1">SUMIFS(INDEX($B$149:$CW$200,MATCH(AE$237,$A$149:$A$200,0),1):INDEX($B$149:$CW$200,MATCH(AE$237,$A$149:$A$200,0),100),$B209:$CW209,"="&amp;"X",$B$146:$CW$146,"="&amp;"Y")</f>
        <v>0</v>
      </c>
      <c r="AF244">
        <f ca="1">SUMIFS(INDEX($B$149:$CW$200,MATCH(AF$237,$A$149:$A$200,0),1):INDEX($B$149:$CW$200,MATCH(AF$237,$A$149:$A$200,0),100),$B209:$CW209,"="&amp;"X",$B$146:$CW$146,"="&amp;"Y")</f>
        <v>0</v>
      </c>
      <c r="AG244">
        <f ca="1">SUMIFS(INDEX($B$149:$CW$200,MATCH(AG$237,$A$149:$A$200,0),1):INDEX($B$149:$CW$200,MATCH(AG$237,$A$149:$A$200,0),100),$B209:$CW209,"="&amp;"X",$B$146:$CW$146,"="&amp;"Y")</f>
        <v>0</v>
      </c>
      <c r="AH244">
        <f ca="1">SUMIFS(INDEX($B$149:$CW$200,MATCH(AH$237,$A$149:$A$200,0),1):INDEX($B$149:$CW$200,MATCH(AH$237,$A$149:$A$200,0),100),$B209:$CW209,"="&amp;"X",$B$146:$CW$146,"="&amp;"Y")</f>
        <v>0</v>
      </c>
      <c r="AI244">
        <f ca="1">SUMIFS(INDEX($B$149:$CW$200,MATCH(AI$237,$A$149:$A$200,0),1):INDEX($B$149:$CW$200,MATCH(AI$237,$A$149:$A$200,0),100),$B209:$CW209,"="&amp;"X",$B$146:$CW$146,"="&amp;"Y")</f>
        <v>0</v>
      </c>
      <c r="AJ244">
        <f ca="1">SUMIFS(INDEX($B$149:$CW$200,MATCH(AJ$237,$A$149:$A$200,0),1):INDEX($B$149:$CW$200,MATCH(AJ$237,$A$149:$A$200,0),100),$B209:$CW209,"="&amp;"X",$B$146:$CW$146,"="&amp;"Y")</f>
        <v>0</v>
      </c>
      <c r="AK244">
        <f ca="1">SUMIFS(INDEX($B$149:$CW$200,MATCH(AK$237,$A$149:$A$200,0),1):INDEX($B$149:$CW$200,MATCH(AK$237,$A$149:$A$200,0),100),$B209:$CW209,"="&amp;"X",$B$146:$CW$146,"="&amp;"Y")</f>
        <v>0</v>
      </c>
      <c r="AL244">
        <f ca="1">SUMIFS(INDEX($B$149:$CW$200,MATCH(AL$237,$A$149:$A$200,0),1):INDEX($B$149:$CW$200,MATCH(AL$237,$A$149:$A$200,0),100),$B209:$CW209,"="&amp;"X",$B$146:$CW$146,"="&amp;"Y")</f>
        <v>0</v>
      </c>
      <c r="AM244">
        <f ca="1">SUMIFS(INDEX($B$149:$CW$200,MATCH(AM$237,$A$149:$A$200,0),1):INDEX($B$149:$CW$200,MATCH(AM$237,$A$149:$A$200,0),100),$B209:$CW209,"="&amp;"X",$B$146:$CW$146,"="&amp;"Y")</f>
        <v>0</v>
      </c>
      <c r="AN244">
        <f ca="1">SUMIFS(INDEX($B$149:$CW$200,MATCH(AN$237,$A$149:$A$200,0),1):INDEX($B$149:$CW$200,MATCH(AN$237,$A$149:$A$200,0),100),$B209:$CW209,"="&amp;"X",$B$146:$CW$146,"="&amp;"Y")</f>
        <v>0</v>
      </c>
      <c r="AO244">
        <f ca="1">SUMIFS(INDEX($B$149:$CW$200,MATCH(AO$237,$A$149:$A$200,0),1):INDEX($B$149:$CW$200,MATCH(AO$237,$A$149:$A$200,0),100),$B209:$CW209,"="&amp;"X",$B$146:$CW$146,"="&amp;"Y")</f>
        <v>0</v>
      </c>
      <c r="AP244">
        <f ca="1">SUMIFS(INDEX($B$149:$CW$200,MATCH(AP$237,$A$149:$A$200,0),1):INDEX($B$149:$CW$200,MATCH(AP$237,$A$149:$A$200,0),100),$B209:$CW209,"="&amp;"X",$B$146:$CW$146,"="&amp;"Y")</f>
        <v>0</v>
      </c>
      <c r="AQ244">
        <f ca="1">SUMIFS(INDEX($B$149:$CW$200,MATCH(AQ$237,$A$149:$A$200,0),1):INDEX($B$149:$CW$200,MATCH(AQ$237,$A$149:$A$200,0),100),$B209:$CW209,"="&amp;"X",$B$146:$CW$146,"="&amp;"Y")</f>
        <v>0</v>
      </c>
      <c r="AR244">
        <f ca="1">SUMIFS(INDEX($B$149:$CW$200,MATCH(AR$237,$A$149:$A$200,0),1):INDEX($B$149:$CW$200,MATCH(AR$237,$A$149:$A$200,0),100),$B209:$CW209,"="&amp;"X",$B$146:$CW$146,"="&amp;"Y")</f>
        <v>0</v>
      </c>
      <c r="AS244">
        <f ca="1">SUMIFS(INDEX($B$149:$CW$200,MATCH(AS$237,$A$149:$A$200,0),1):INDEX($B$149:$CW$200,MATCH(AS$237,$A$149:$A$200,0),100),$B209:$CW209,"="&amp;"X",$B$146:$CW$146,"="&amp;"Y")</f>
        <v>0</v>
      </c>
      <c r="AT244">
        <f ca="1">SUMIFS(INDEX($B$149:$CW$200,MATCH(AT$237,$A$149:$A$200,0),1):INDEX($B$149:$CW$200,MATCH(AT$237,$A$149:$A$200,0),100),$B209:$CW209,"="&amp;"X",$B$146:$CW$146,"="&amp;"Y")</f>
        <v>0</v>
      </c>
      <c r="AU244">
        <f ca="1">SUMIFS(INDEX($B$149:$CW$200,MATCH(AU$237,$A$149:$A$200,0),1):INDEX($B$149:$CW$200,MATCH(AU$237,$A$149:$A$200,0),100),$B209:$CW209,"="&amp;"X",$B$146:$CW$146,"="&amp;"Y")</f>
        <v>0</v>
      </c>
      <c r="AV244">
        <f ca="1">SUMIFS(INDEX($B$149:$CW$200,MATCH(AV$237,$A$149:$A$200,0),1):INDEX($B$149:$CW$200,MATCH(AV$237,$A$149:$A$200,0),100),$B209:$CW209,"="&amp;"X",$B$146:$CW$146,"="&amp;"Y")</f>
        <v>0</v>
      </c>
      <c r="AW244">
        <f ca="1">SUMIFS(INDEX($B$149:$CW$200,MATCH(AW$237,$A$149:$A$200,0),1):INDEX($B$149:$CW$200,MATCH(AW$237,$A$149:$A$200,0),100),$B209:$CW209,"="&amp;"X",$B$146:$CW$146,"="&amp;"Y")</f>
        <v>0</v>
      </c>
      <c r="AX244">
        <f ca="1">SUMIFS(INDEX($B$149:$CW$200,MATCH(AX$237,$A$149:$A$200,0),1):INDEX($B$149:$CW$200,MATCH(AX$237,$A$149:$A$200,0),100),$B209:$CW209,"="&amp;"X",$B$146:$CW$146,"="&amp;"Y")</f>
        <v>0</v>
      </c>
      <c r="AY244">
        <f ca="1">SUMIFS(INDEX($B$149:$CW$200,MATCH(AY$237,$A$149:$A$200,0),1):INDEX($B$149:$CW$200,MATCH(AY$237,$A$149:$A$200,0),100),$B209:$CW209,"="&amp;"X",$B$146:$CW$146,"="&amp;"Y")</f>
        <v>0</v>
      </c>
      <c r="AZ244">
        <f ca="1">SUMIFS(INDEX($B$149:$CW$200,MATCH(AZ$237,$A$149:$A$200,0),1):INDEX($B$149:$CW$200,MATCH(AZ$237,$A$149:$A$200,0),100),$B209:$CW209,"="&amp;"X",$B$146:$CW$146,"="&amp;"Y")</f>
        <v>0</v>
      </c>
      <c r="BA244">
        <f ca="1">SUMIFS(INDEX($B$149:$CW$200,MATCH(BA$237,$A$149:$A$200,0),1):INDEX($B$149:$CW$200,MATCH(BA$237,$A$149:$A$200,0),100),$B209:$CW209,"="&amp;"X",$B$146:$CW$146,"="&amp;"Y")</f>
        <v>0</v>
      </c>
    </row>
    <row r="245" spans="1:53" x14ac:dyDescent="0.25">
      <c r="A245" s="2" t="str">
        <f>Setup!A27</f>
        <v>Caseload 8</v>
      </c>
      <c r="B245">
        <f ca="1">SUMIFS(INDEX($B$149:$CW$200,MATCH(B$237,$A$149:$A$200,0),1):INDEX($B$149:$CW$200,MATCH(B$237,$A$149:$A$200,0),100),$B210:$CW210,"="&amp;"X",$B$146:$CW$146,"="&amp;"Y")</f>
        <v>0</v>
      </c>
      <c r="C245">
        <f ca="1">SUMIFS(INDEX($B$149:$CW$200,MATCH(C$237,$A$149:$A$200,0),1):INDEX($B$149:$CW$200,MATCH(C$237,$A$149:$A$200,0),100),$B210:$CW210,"="&amp;"X",$B$146:$CW$146,"="&amp;"Y")</f>
        <v>0</v>
      </c>
      <c r="D245">
        <f ca="1">SUMIFS(INDEX($B$149:$CW$200,MATCH(D$237,$A$149:$A$200,0),1):INDEX($B$149:$CW$200,MATCH(D$237,$A$149:$A$200,0),100),$B210:$CW210,"="&amp;"X",$B$146:$CW$146,"="&amp;"Y")</f>
        <v>0</v>
      </c>
      <c r="E245">
        <f ca="1">SUMIFS(INDEX($B$149:$CW$200,MATCH(E$237,$A$149:$A$200,0),1):INDEX($B$149:$CW$200,MATCH(E$237,$A$149:$A$200,0),100),$B210:$CW210,"="&amp;"X",$B$146:$CW$146,"="&amp;"Y")</f>
        <v>0</v>
      </c>
      <c r="F245">
        <f ca="1">SUMIFS(INDEX($B$149:$CW$200,MATCH(F$237,$A$149:$A$200,0),1):INDEX($B$149:$CW$200,MATCH(F$237,$A$149:$A$200,0),100),$B210:$CW210,"="&amp;"X",$B$146:$CW$146,"="&amp;"Y")</f>
        <v>0</v>
      </c>
      <c r="G245">
        <f ca="1">SUMIFS(INDEX($B$149:$CW$200,MATCH(G$237,$A$149:$A$200,0),1):INDEX($B$149:$CW$200,MATCH(G$237,$A$149:$A$200,0),100),$B210:$CW210,"="&amp;"X",$B$146:$CW$146,"="&amp;"Y")</f>
        <v>0</v>
      </c>
      <c r="H245">
        <f ca="1">SUMIFS(INDEX($B$149:$CW$200,MATCH(H$237,$A$149:$A$200,0),1):INDEX($B$149:$CW$200,MATCH(H$237,$A$149:$A$200,0),100),$B210:$CW210,"="&amp;"X",$B$146:$CW$146,"="&amp;"Y")</f>
        <v>0</v>
      </c>
      <c r="I245">
        <f ca="1">SUMIFS(INDEX($B$149:$CW$200,MATCH(I$237,$A$149:$A$200,0),1):INDEX($B$149:$CW$200,MATCH(I$237,$A$149:$A$200,0),100),$B210:$CW210,"="&amp;"X",$B$146:$CW$146,"="&amp;"Y")</f>
        <v>0</v>
      </c>
      <c r="J245">
        <f ca="1">SUMIFS(INDEX($B$149:$CW$200,MATCH(J$237,$A$149:$A$200,0),1):INDEX($B$149:$CW$200,MATCH(J$237,$A$149:$A$200,0),100),$B210:$CW210,"="&amp;"X",$B$146:$CW$146,"="&amp;"Y")</f>
        <v>0</v>
      </c>
      <c r="K245">
        <f ca="1">SUMIFS(INDEX($B$149:$CW$200,MATCH(K$237,$A$149:$A$200,0),1):INDEX($B$149:$CW$200,MATCH(K$237,$A$149:$A$200,0),100),$B210:$CW210,"="&amp;"X",$B$146:$CW$146,"="&amp;"Y")</f>
        <v>0</v>
      </c>
      <c r="L245">
        <f ca="1">SUMIFS(INDEX($B$149:$CW$200,MATCH(L$237,$A$149:$A$200,0),1):INDEX($B$149:$CW$200,MATCH(L$237,$A$149:$A$200,0),100),$B210:$CW210,"="&amp;"X",$B$146:$CW$146,"="&amp;"Y")</f>
        <v>0</v>
      </c>
      <c r="M245">
        <f ca="1">SUMIFS(INDEX($B$149:$CW$200,MATCH(M$237,$A$149:$A$200,0),1):INDEX($B$149:$CW$200,MATCH(M$237,$A$149:$A$200,0),100),$B210:$CW210,"="&amp;"X",$B$146:$CW$146,"="&amp;"Y")</f>
        <v>0</v>
      </c>
      <c r="N245">
        <f ca="1">SUMIFS(INDEX($B$149:$CW$200,MATCH(N$237,$A$149:$A$200,0),1):INDEX($B$149:$CW$200,MATCH(N$237,$A$149:$A$200,0),100),$B210:$CW210,"="&amp;"X",$B$146:$CW$146,"="&amp;"Y")</f>
        <v>0</v>
      </c>
      <c r="O245">
        <f ca="1">SUMIFS(INDEX($B$149:$CW$200,MATCH(O$237,$A$149:$A$200,0),1):INDEX($B$149:$CW$200,MATCH(O$237,$A$149:$A$200,0),100),$B210:$CW210,"="&amp;"X",$B$146:$CW$146,"="&amp;"Y")</f>
        <v>0</v>
      </c>
      <c r="P245">
        <f ca="1">SUMIFS(INDEX($B$149:$CW$200,MATCH(P$237,$A$149:$A$200,0),1):INDEX($B$149:$CW$200,MATCH(P$237,$A$149:$A$200,0),100),$B210:$CW210,"="&amp;"X",$B$146:$CW$146,"="&amp;"Y")</f>
        <v>0</v>
      </c>
      <c r="Q245">
        <f ca="1">SUMIFS(INDEX($B$149:$CW$200,MATCH(Q$237,$A$149:$A$200,0),1):INDEX($B$149:$CW$200,MATCH(Q$237,$A$149:$A$200,0),100),$B210:$CW210,"="&amp;"X",$B$146:$CW$146,"="&amp;"Y")</f>
        <v>0</v>
      </c>
      <c r="R245">
        <f ca="1">SUMIFS(INDEX($B$149:$CW$200,MATCH(R$237,$A$149:$A$200,0),1):INDEX($B$149:$CW$200,MATCH(R$237,$A$149:$A$200,0),100),$B210:$CW210,"="&amp;"X",$B$146:$CW$146,"="&amp;"Y")</f>
        <v>0</v>
      </c>
      <c r="S245">
        <f ca="1">SUMIFS(INDEX($B$149:$CW$200,MATCH(S$237,$A$149:$A$200,0),1):INDEX($B$149:$CW$200,MATCH(S$237,$A$149:$A$200,0),100),$B210:$CW210,"="&amp;"X",$B$146:$CW$146,"="&amp;"Y")</f>
        <v>0</v>
      </c>
      <c r="T245">
        <f ca="1">SUMIFS(INDEX($B$149:$CW$200,MATCH(T$237,$A$149:$A$200,0),1):INDEX($B$149:$CW$200,MATCH(T$237,$A$149:$A$200,0),100),$B210:$CW210,"="&amp;"X",$B$146:$CW$146,"="&amp;"Y")</f>
        <v>0</v>
      </c>
      <c r="U245">
        <f ca="1">SUMIFS(INDEX($B$149:$CW$200,MATCH(U$237,$A$149:$A$200,0),1):INDEX($B$149:$CW$200,MATCH(U$237,$A$149:$A$200,0),100),$B210:$CW210,"="&amp;"X",$B$146:$CW$146,"="&amp;"Y")</f>
        <v>0</v>
      </c>
      <c r="V245">
        <f ca="1">SUMIFS(INDEX($B$149:$CW$200,MATCH(V$237,$A$149:$A$200,0),1):INDEX($B$149:$CW$200,MATCH(V$237,$A$149:$A$200,0),100),$B210:$CW210,"="&amp;"X",$B$146:$CW$146,"="&amp;"Y")</f>
        <v>0</v>
      </c>
      <c r="W245">
        <f ca="1">SUMIFS(INDEX($B$149:$CW$200,MATCH(W$237,$A$149:$A$200,0),1):INDEX($B$149:$CW$200,MATCH(W$237,$A$149:$A$200,0),100),$B210:$CW210,"="&amp;"X",$B$146:$CW$146,"="&amp;"Y")</f>
        <v>0</v>
      </c>
      <c r="X245">
        <f ca="1">SUMIFS(INDEX($B$149:$CW$200,MATCH(X$237,$A$149:$A$200,0),1):INDEX($B$149:$CW$200,MATCH(X$237,$A$149:$A$200,0),100),$B210:$CW210,"="&amp;"X",$B$146:$CW$146,"="&amp;"Y")</f>
        <v>0</v>
      </c>
      <c r="Y245">
        <f ca="1">SUMIFS(INDEX($B$149:$CW$200,MATCH(Y$237,$A$149:$A$200,0),1):INDEX($B$149:$CW$200,MATCH(Y$237,$A$149:$A$200,0),100),$B210:$CW210,"="&amp;"X",$B$146:$CW$146,"="&amp;"Y")</f>
        <v>0</v>
      </c>
      <c r="Z245">
        <f ca="1">SUMIFS(INDEX($B$149:$CW$200,MATCH(Z$237,$A$149:$A$200,0),1):INDEX($B$149:$CW$200,MATCH(Z$237,$A$149:$A$200,0),100),$B210:$CW210,"="&amp;"X",$B$146:$CW$146,"="&amp;"Y")</f>
        <v>0</v>
      </c>
      <c r="AA245">
        <f ca="1">SUMIFS(INDEX($B$149:$CW$200,MATCH(AA$237,$A$149:$A$200,0),1):INDEX($B$149:$CW$200,MATCH(AA$237,$A$149:$A$200,0),100),$B210:$CW210,"="&amp;"X",$B$146:$CW$146,"="&amp;"Y")</f>
        <v>0</v>
      </c>
      <c r="AB245">
        <f ca="1">SUMIFS(INDEX($B$149:$CW$200,MATCH(AB$237,$A$149:$A$200,0),1):INDEX($B$149:$CW$200,MATCH(AB$237,$A$149:$A$200,0),100),$B210:$CW210,"="&amp;"X",$B$146:$CW$146,"="&amp;"Y")</f>
        <v>0</v>
      </c>
      <c r="AC245">
        <f ca="1">SUMIFS(INDEX($B$149:$CW$200,MATCH(AC$237,$A$149:$A$200,0),1):INDEX($B$149:$CW$200,MATCH(AC$237,$A$149:$A$200,0),100),$B210:$CW210,"="&amp;"X",$B$146:$CW$146,"="&amp;"Y")</f>
        <v>0</v>
      </c>
      <c r="AD245">
        <f ca="1">SUMIFS(INDEX($B$149:$CW$200,MATCH(AD$237,$A$149:$A$200,0),1):INDEX($B$149:$CW$200,MATCH(AD$237,$A$149:$A$200,0),100),$B210:$CW210,"="&amp;"X",$B$146:$CW$146,"="&amp;"Y")</f>
        <v>0</v>
      </c>
      <c r="AE245">
        <f ca="1">SUMIFS(INDEX($B$149:$CW$200,MATCH(AE$237,$A$149:$A$200,0),1):INDEX($B$149:$CW$200,MATCH(AE$237,$A$149:$A$200,0),100),$B210:$CW210,"="&amp;"X",$B$146:$CW$146,"="&amp;"Y")</f>
        <v>0</v>
      </c>
      <c r="AF245">
        <f ca="1">SUMIFS(INDEX($B$149:$CW$200,MATCH(AF$237,$A$149:$A$200,0),1):INDEX($B$149:$CW$200,MATCH(AF$237,$A$149:$A$200,0),100),$B210:$CW210,"="&amp;"X",$B$146:$CW$146,"="&amp;"Y")</f>
        <v>0</v>
      </c>
      <c r="AG245">
        <f ca="1">SUMIFS(INDEX($B$149:$CW$200,MATCH(AG$237,$A$149:$A$200,0),1):INDEX($B$149:$CW$200,MATCH(AG$237,$A$149:$A$200,0),100),$B210:$CW210,"="&amp;"X",$B$146:$CW$146,"="&amp;"Y")</f>
        <v>0</v>
      </c>
      <c r="AH245">
        <f ca="1">SUMIFS(INDEX($B$149:$CW$200,MATCH(AH$237,$A$149:$A$200,0),1):INDEX($B$149:$CW$200,MATCH(AH$237,$A$149:$A$200,0),100),$B210:$CW210,"="&amp;"X",$B$146:$CW$146,"="&amp;"Y")</f>
        <v>0</v>
      </c>
      <c r="AI245">
        <f ca="1">SUMIFS(INDEX($B$149:$CW$200,MATCH(AI$237,$A$149:$A$200,0),1):INDEX($B$149:$CW$200,MATCH(AI$237,$A$149:$A$200,0),100),$B210:$CW210,"="&amp;"X",$B$146:$CW$146,"="&amp;"Y")</f>
        <v>0</v>
      </c>
      <c r="AJ245">
        <f ca="1">SUMIFS(INDEX($B$149:$CW$200,MATCH(AJ$237,$A$149:$A$200,0),1):INDEX($B$149:$CW$200,MATCH(AJ$237,$A$149:$A$200,0),100),$B210:$CW210,"="&amp;"X",$B$146:$CW$146,"="&amp;"Y")</f>
        <v>0</v>
      </c>
      <c r="AK245">
        <f ca="1">SUMIFS(INDEX($B$149:$CW$200,MATCH(AK$237,$A$149:$A$200,0),1):INDEX($B$149:$CW$200,MATCH(AK$237,$A$149:$A$200,0),100),$B210:$CW210,"="&amp;"X",$B$146:$CW$146,"="&amp;"Y")</f>
        <v>0</v>
      </c>
      <c r="AL245">
        <f ca="1">SUMIFS(INDEX($B$149:$CW$200,MATCH(AL$237,$A$149:$A$200,0),1):INDEX($B$149:$CW$200,MATCH(AL$237,$A$149:$A$200,0),100),$B210:$CW210,"="&amp;"X",$B$146:$CW$146,"="&amp;"Y")</f>
        <v>0</v>
      </c>
      <c r="AM245">
        <f ca="1">SUMIFS(INDEX($B$149:$CW$200,MATCH(AM$237,$A$149:$A$200,0),1):INDEX($B$149:$CW$200,MATCH(AM$237,$A$149:$A$200,0),100),$B210:$CW210,"="&amp;"X",$B$146:$CW$146,"="&amp;"Y")</f>
        <v>0</v>
      </c>
      <c r="AN245">
        <f ca="1">SUMIFS(INDEX($B$149:$CW$200,MATCH(AN$237,$A$149:$A$200,0),1):INDEX($B$149:$CW$200,MATCH(AN$237,$A$149:$A$200,0),100),$B210:$CW210,"="&amp;"X",$B$146:$CW$146,"="&amp;"Y")</f>
        <v>0</v>
      </c>
      <c r="AO245">
        <f ca="1">SUMIFS(INDEX($B$149:$CW$200,MATCH(AO$237,$A$149:$A$200,0),1):INDEX($B$149:$CW$200,MATCH(AO$237,$A$149:$A$200,0),100),$B210:$CW210,"="&amp;"X",$B$146:$CW$146,"="&amp;"Y")</f>
        <v>0</v>
      </c>
      <c r="AP245">
        <f ca="1">SUMIFS(INDEX($B$149:$CW$200,MATCH(AP$237,$A$149:$A$200,0),1):INDEX($B$149:$CW$200,MATCH(AP$237,$A$149:$A$200,0),100),$B210:$CW210,"="&amp;"X",$B$146:$CW$146,"="&amp;"Y")</f>
        <v>0</v>
      </c>
      <c r="AQ245">
        <f ca="1">SUMIFS(INDEX($B$149:$CW$200,MATCH(AQ$237,$A$149:$A$200,0),1):INDEX($B$149:$CW$200,MATCH(AQ$237,$A$149:$A$200,0),100),$B210:$CW210,"="&amp;"X",$B$146:$CW$146,"="&amp;"Y")</f>
        <v>0</v>
      </c>
      <c r="AR245">
        <f ca="1">SUMIFS(INDEX($B$149:$CW$200,MATCH(AR$237,$A$149:$A$200,0),1):INDEX($B$149:$CW$200,MATCH(AR$237,$A$149:$A$200,0),100),$B210:$CW210,"="&amp;"X",$B$146:$CW$146,"="&amp;"Y")</f>
        <v>0</v>
      </c>
      <c r="AS245">
        <f ca="1">SUMIFS(INDEX($B$149:$CW$200,MATCH(AS$237,$A$149:$A$200,0),1):INDEX($B$149:$CW$200,MATCH(AS$237,$A$149:$A$200,0),100),$B210:$CW210,"="&amp;"X",$B$146:$CW$146,"="&amp;"Y")</f>
        <v>0</v>
      </c>
      <c r="AT245">
        <f ca="1">SUMIFS(INDEX($B$149:$CW$200,MATCH(AT$237,$A$149:$A$200,0),1):INDEX($B$149:$CW$200,MATCH(AT$237,$A$149:$A$200,0),100),$B210:$CW210,"="&amp;"X",$B$146:$CW$146,"="&amp;"Y")</f>
        <v>0</v>
      </c>
      <c r="AU245">
        <f ca="1">SUMIFS(INDEX($B$149:$CW$200,MATCH(AU$237,$A$149:$A$200,0),1):INDEX($B$149:$CW$200,MATCH(AU$237,$A$149:$A$200,0),100),$B210:$CW210,"="&amp;"X",$B$146:$CW$146,"="&amp;"Y")</f>
        <v>0</v>
      </c>
      <c r="AV245">
        <f ca="1">SUMIFS(INDEX($B$149:$CW$200,MATCH(AV$237,$A$149:$A$200,0),1):INDEX($B$149:$CW$200,MATCH(AV$237,$A$149:$A$200,0),100),$B210:$CW210,"="&amp;"X",$B$146:$CW$146,"="&amp;"Y")</f>
        <v>0</v>
      </c>
      <c r="AW245">
        <f ca="1">SUMIFS(INDEX($B$149:$CW$200,MATCH(AW$237,$A$149:$A$200,0),1):INDEX($B$149:$CW$200,MATCH(AW$237,$A$149:$A$200,0),100),$B210:$CW210,"="&amp;"X",$B$146:$CW$146,"="&amp;"Y")</f>
        <v>0</v>
      </c>
      <c r="AX245">
        <f ca="1">SUMIFS(INDEX($B$149:$CW$200,MATCH(AX$237,$A$149:$A$200,0),1):INDEX($B$149:$CW$200,MATCH(AX$237,$A$149:$A$200,0),100),$B210:$CW210,"="&amp;"X",$B$146:$CW$146,"="&amp;"Y")</f>
        <v>0</v>
      </c>
      <c r="AY245">
        <f ca="1">SUMIFS(INDEX($B$149:$CW$200,MATCH(AY$237,$A$149:$A$200,0),1):INDEX($B$149:$CW$200,MATCH(AY$237,$A$149:$A$200,0),100),$B210:$CW210,"="&amp;"X",$B$146:$CW$146,"="&amp;"Y")</f>
        <v>0</v>
      </c>
      <c r="AZ245">
        <f ca="1">SUMIFS(INDEX($B$149:$CW$200,MATCH(AZ$237,$A$149:$A$200,0),1):INDEX($B$149:$CW$200,MATCH(AZ$237,$A$149:$A$200,0),100),$B210:$CW210,"="&amp;"X",$B$146:$CW$146,"="&amp;"Y")</f>
        <v>0</v>
      </c>
      <c r="BA245">
        <f ca="1">SUMIFS(INDEX($B$149:$CW$200,MATCH(BA$237,$A$149:$A$200,0),1):INDEX($B$149:$CW$200,MATCH(BA$237,$A$149:$A$200,0),100),$B210:$CW210,"="&amp;"X",$B$146:$CW$146,"="&amp;"Y")</f>
        <v>0</v>
      </c>
    </row>
    <row r="246" spans="1:53" x14ac:dyDescent="0.25">
      <c r="A246" s="2" t="str">
        <f>Setup!A28</f>
        <v>Caseload 9</v>
      </c>
      <c r="B246">
        <f ca="1">SUMIFS(INDEX($B$149:$CW$200,MATCH(B$237,$A$149:$A$200,0),1):INDEX($B$149:$CW$200,MATCH(B$237,$A$149:$A$200,0),100),$B211:$CW211,"="&amp;"X",$B$146:$CW$146,"="&amp;"Y")</f>
        <v>0</v>
      </c>
      <c r="C246">
        <f ca="1">SUMIFS(INDEX($B$149:$CW$200,MATCH(C$237,$A$149:$A$200,0),1):INDEX($B$149:$CW$200,MATCH(C$237,$A$149:$A$200,0),100),$B211:$CW211,"="&amp;"X",$B$146:$CW$146,"="&amp;"Y")</f>
        <v>0</v>
      </c>
      <c r="D246">
        <f ca="1">SUMIFS(INDEX($B$149:$CW$200,MATCH(D$237,$A$149:$A$200,0),1):INDEX($B$149:$CW$200,MATCH(D$237,$A$149:$A$200,0),100),$B211:$CW211,"="&amp;"X",$B$146:$CW$146,"="&amp;"Y")</f>
        <v>0</v>
      </c>
      <c r="E246">
        <f ca="1">SUMIFS(INDEX($B$149:$CW$200,MATCH(E$237,$A$149:$A$200,0),1):INDEX($B$149:$CW$200,MATCH(E$237,$A$149:$A$200,0),100),$B211:$CW211,"="&amp;"X",$B$146:$CW$146,"="&amp;"Y")</f>
        <v>0</v>
      </c>
      <c r="F246">
        <f ca="1">SUMIFS(INDEX($B$149:$CW$200,MATCH(F$237,$A$149:$A$200,0),1):INDEX($B$149:$CW$200,MATCH(F$237,$A$149:$A$200,0),100),$B211:$CW211,"="&amp;"X",$B$146:$CW$146,"="&amp;"Y")</f>
        <v>0</v>
      </c>
      <c r="G246">
        <f ca="1">SUMIFS(INDEX($B$149:$CW$200,MATCH(G$237,$A$149:$A$200,0),1):INDEX($B$149:$CW$200,MATCH(G$237,$A$149:$A$200,0),100),$B211:$CW211,"="&amp;"X",$B$146:$CW$146,"="&amp;"Y")</f>
        <v>0</v>
      </c>
      <c r="H246">
        <f ca="1">SUMIFS(INDEX($B$149:$CW$200,MATCH(H$237,$A$149:$A$200,0),1):INDEX($B$149:$CW$200,MATCH(H$237,$A$149:$A$200,0),100),$B211:$CW211,"="&amp;"X",$B$146:$CW$146,"="&amp;"Y")</f>
        <v>0</v>
      </c>
      <c r="I246">
        <f ca="1">SUMIFS(INDEX($B$149:$CW$200,MATCH(I$237,$A$149:$A$200,0),1):INDEX($B$149:$CW$200,MATCH(I$237,$A$149:$A$200,0),100),$B211:$CW211,"="&amp;"X",$B$146:$CW$146,"="&amp;"Y")</f>
        <v>0</v>
      </c>
      <c r="J246">
        <f ca="1">SUMIFS(INDEX($B$149:$CW$200,MATCH(J$237,$A$149:$A$200,0),1):INDEX($B$149:$CW$200,MATCH(J$237,$A$149:$A$200,0),100),$B211:$CW211,"="&amp;"X",$B$146:$CW$146,"="&amp;"Y")</f>
        <v>0</v>
      </c>
      <c r="K246">
        <f ca="1">SUMIFS(INDEX($B$149:$CW$200,MATCH(K$237,$A$149:$A$200,0),1):INDEX($B$149:$CW$200,MATCH(K$237,$A$149:$A$200,0),100),$B211:$CW211,"="&amp;"X",$B$146:$CW$146,"="&amp;"Y")</f>
        <v>0</v>
      </c>
      <c r="L246">
        <f ca="1">SUMIFS(INDEX($B$149:$CW$200,MATCH(L$237,$A$149:$A$200,0),1):INDEX($B$149:$CW$200,MATCH(L$237,$A$149:$A$200,0),100),$B211:$CW211,"="&amp;"X",$B$146:$CW$146,"="&amp;"Y")</f>
        <v>0</v>
      </c>
      <c r="M246">
        <f ca="1">SUMIFS(INDEX($B$149:$CW$200,MATCH(M$237,$A$149:$A$200,0),1):INDEX($B$149:$CW$200,MATCH(M$237,$A$149:$A$200,0),100),$B211:$CW211,"="&amp;"X",$B$146:$CW$146,"="&amp;"Y")</f>
        <v>0</v>
      </c>
      <c r="N246">
        <f ca="1">SUMIFS(INDEX($B$149:$CW$200,MATCH(N$237,$A$149:$A$200,0),1):INDEX($B$149:$CW$200,MATCH(N$237,$A$149:$A$200,0),100),$B211:$CW211,"="&amp;"X",$B$146:$CW$146,"="&amp;"Y")</f>
        <v>0</v>
      </c>
      <c r="O246">
        <f ca="1">SUMIFS(INDEX($B$149:$CW$200,MATCH(O$237,$A$149:$A$200,0),1):INDEX($B$149:$CW$200,MATCH(O$237,$A$149:$A$200,0),100),$B211:$CW211,"="&amp;"X",$B$146:$CW$146,"="&amp;"Y")</f>
        <v>0</v>
      </c>
      <c r="P246">
        <f ca="1">SUMIFS(INDEX($B$149:$CW$200,MATCH(P$237,$A$149:$A$200,0),1):INDEX($B$149:$CW$200,MATCH(P$237,$A$149:$A$200,0),100),$B211:$CW211,"="&amp;"X",$B$146:$CW$146,"="&amp;"Y")</f>
        <v>0</v>
      </c>
      <c r="Q246">
        <f ca="1">SUMIFS(INDEX($B$149:$CW$200,MATCH(Q$237,$A$149:$A$200,0),1):INDEX($B$149:$CW$200,MATCH(Q$237,$A$149:$A$200,0),100),$B211:$CW211,"="&amp;"X",$B$146:$CW$146,"="&amp;"Y")</f>
        <v>0</v>
      </c>
      <c r="R246">
        <f ca="1">SUMIFS(INDEX($B$149:$CW$200,MATCH(R$237,$A$149:$A$200,0),1):INDEX($B$149:$CW$200,MATCH(R$237,$A$149:$A$200,0),100),$B211:$CW211,"="&amp;"X",$B$146:$CW$146,"="&amp;"Y")</f>
        <v>0</v>
      </c>
      <c r="S246">
        <f ca="1">SUMIFS(INDEX($B$149:$CW$200,MATCH(S$237,$A$149:$A$200,0),1):INDEX($B$149:$CW$200,MATCH(S$237,$A$149:$A$200,0),100),$B211:$CW211,"="&amp;"X",$B$146:$CW$146,"="&amp;"Y")</f>
        <v>0</v>
      </c>
      <c r="T246">
        <f ca="1">SUMIFS(INDEX($B$149:$CW$200,MATCH(T$237,$A$149:$A$200,0),1):INDEX($B$149:$CW$200,MATCH(T$237,$A$149:$A$200,0),100),$B211:$CW211,"="&amp;"X",$B$146:$CW$146,"="&amp;"Y")</f>
        <v>0</v>
      </c>
      <c r="U246">
        <f ca="1">SUMIFS(INDEX($B$149:$CW$200,MATCH(U$237,$A$149:$A$200,0),1):INDEX($B$149:$CW$200,MATCH(U$237,$A$149:$A$200,0),100),$B211:$CW211,"="&amp;"X",$B$146:$CW$146,"="&amp;"Y")</f>
        <v>0</v>
      </c>
      <c r="V246">
        <f ca="1">SUMIFS(INDEX($B$149:$CW$200,MATCH(V$237,$A$149:$A$200,0),1):INDEX($B$149:$CW$200,MATCH(V$237,$A$149:$A$200,0),100),$B211:$CW211,"="&amp;"X",$B$146:$CW$146,"="&amp;"Y")</f>
        <v>0</v>
      </c>
      <c r="W246">
        <f ca="1">SUMIFS(INDEX($B$149:$CW$200,MATCH(W$237,$A$149:$A$200,0),1):INDEX($B$149:$CW$200,MATCH(W$237,$A$149:$A$200,0),100),$B211:$CW211,"="&amp;"X",$B$146:$CW$146,"="&amp;"Y")</f>
        <v>0</v>
      </c>
      <c r="X246">
        <f ca="1">SUMIFS(INDEX($B$149:$CW$200,MATCH(X$237,$A$149:$A$200,0),1):INDEX($B$149:$CW$200,MATCH(X$237,$A$149:$A$200,0),100),$B211:$CW211,"="&amp;"X",$B$146:$CW$146,"="&amp;"Y")</f>
        <v>0</v>
      </c>
      <c r="Y246">
        <f ca="1">SUMIFS(INDEX($B$149:$CW$200,MATCH(Y$237,$A$149:$A$200,0),1):INDEX($B$149:$CW$200,MATCH(Y$237,$A$149:$A$200,0),100),$B211:$CW211,"="&amp;"X",$B$146:$CW$146,"="&amp;"Y")</f>
        <v>0</v>
      </c>
      <c r="Z246">
        <f ca="1">SUMIFS(INDEX($B$149:$CW$200,MATCH(Z$237,$A$149:$A$200,0),1):INDEX($B$149:$CW$200,MATCH(Z$237,$A$149:$A$200,0),100),$B211:$CW211,"="&amp;"X",$B$146:$CW$146,"="&amp;"Y")</f>
        <v>0</v>
      </c>
      <c r="AA246">
        <f ca="1">SUMIFS(INDEX($B$149:$CW$200,MATCH(AA$237,$A$149:$A$200,0),1):INDEX($B$149:$CW$200,MATCH(AA$237,$A$149:$A$200,0),100),$B211:$CW211,"="&amp;"X",$B$146:$CW$146,"="&amp;"Y")</f>
        <v>0</v>
      </c>
      <c r="AB246">
        <f ca="1">SUMIFS(INDEX($B$149:$CW$200,MATCH(AB$237,$A$149:$A$200,0),1):INDEX($B$149:$CW$200,MATCH(AB$237,$A$149:$A$200,0),100),$B211:$CW211,"="&amp;"X",$B$146:$CW$146,"="&amp;"Y")</f>
        <v>0</v>
      </c>
      <c r="AC246">
        <f ca="1">SUMIFS(INDEX($B$149:$CW$200,MATCH(AC$237,$A$149:$A$200,0),1):INDEX($B$149:$CW$200,MATCH(AC$237,$A$149:$A$200,0),100),$B211:$CW211,"="&amp;"X",$B$146:$CW$146,"="&amp;"Y")</f>
        <v>0</v>
      </c>
      <c r="AD246">
        <f ca="1">SUMIFS(INDEX($B$149:$CW$200,MATCH(AD$237,$A$149:$A$200,0),1):INDEX($B$149:$CW$200,MATCH(AD$237,$A$149:$A$200,0),100),$B211:$CW211,"="&amp;"X",$B$146:$CW$146,"="&amp;"Y")</f>
        <v>0</v>
      </c>
      <c r="AE246">
        <f ca="1">SUMIFS(INDEX($B$149:$CW$200,MATCH(AE$237,$A$149:$A$200,0),1):INDEX($B$149:$CW$200,MATCH(AE$237,$A$149:$A$200,0),100),$B211:$CW211,"="&amp;"X",$B$146:$CW$146,"="&amp;"Y")</f>
        <v>0</v>
      </c>
      <c r="AF246">
        <f ca="1">SUMIFS(INDEX($B$149:$CW$200,MATCH(AF$237,$A$149:$A$200,0),1):INDEX($B$149:$CW$200,MATCH(AF$237,$A$149:$A$200,0),100),$B211:$CW211,"="&amp;"X",$B$146:$CW$146,"="&amp;"Y")</f>
        <v>0</v>
      </c>
      <c r="AG246">
        <f ca="1">SUMIFS(INDEX($B$149:$CW$200,MATCH(AG$237,$A$149:$A$200,0),1):INDEX($B$149:$CW$200,MATCH(AG$237,$A$149:$A$200,0),100),$B211:$CW211,"="&amp;"X",$B$146:$CW$146,"="&amp;"Y")</f>
        <v>0</v>
      </c>
      <c r="AH246">
        <f ca="1">SUMIFS(INDEX($B$149:$CW$200,MATCH(AH$237,$A$149:$A$200,0),1):INDEX($B$149:$CW$200,MATCH(AH$237,$A$149:$A$200,0),100),$B211:$CW211,"="&amp;"X",$B$146:$CW$146,"="&amp;"Y")</f>
        <v>0</v>
      </c>
      <c r="AI246">
        <f ca="1">SUMIFS(INDEX($B$149:$CW$200,MATCH(AI$237,$A$149:$A$200,0),1):INDEX($B$149:$CW$200,MATCH(AI$237,$A$149:$A$200,0),100),$B211:$CW211,"="&amp;"X",$B$146:$CW$146,"="&amp;"Y")</f>
        <v>0</v>
      </c>
      <c r="AJ246">
        <f ca="1">SUMIFS(INDEX($B$149:$CW$200,MATCH(AJ$237,$A$149:$A$200,0),1):INDEX($B$149:$CW$200,MATCH(AJ$237,$A$149:$A$200,0),100),$B211:$CW211,"="&amp;"X",$B$146:$CW$146,"="&amp;"Y")</f>
        <v>0</v>
      </c>
      <c r="AK246">
        <f ca="1">SUMIFS(INDEX($B$149:$CW$200,MATCH(AK$237,$A$149:$A$200,0),1):INDEX($B$149:$CW$200,MATCH(AK$237,$A$149:$A$200,0),100),$B211:$CW211,"="&amp;"X",$B$146:$CW$146,"="&amp;"Y")</f>
        <v>0</v>
      </c>
      <c r="AL246">
        <f ca="1">SUMIFS(INDEX($B$149:$CW$200,MATCH(AL$237,$A$149:$A$200,0),1):INDEX($B$149:$CW$200,MATCH(AL$237,$A$149:$A$200,0),100),$B211:$CW211,"="&amp;"X",$B$146:$CW$146,"="&amp;"Y")</f>
        <v>0</v>
      </c>
      <c r="AM246">
        <f ca="1">SUMIFS(INDEX($B$149:$CW$200,MATCH(AM$237,$A$149:$A$200,0),1):INDEX($B$149:$CW$200,MATCH(AM$237,$A$149:$A$200,0),100),$B211:$CW211,"="&amp;"X",$B$146:$CW$146,"="&amp;"Y")</f>
        <v>0</v>
      </c>
      <c r="AN246">
        <f ca="1">SUMIFS(INDEX($B$149:$CW$200,MATCH(AN$237,$A$149:$A$200,0),1):INDEX($B$149:$CW$200,MATCH(AN$237,$A$149:$A$200,0),100),$B211:$CW211,"="&amp;"X",$B$146:$CW$146,"="&amp;"Y")</f>
        <v>0</v>
      </c>
      <c r="AO246">
        <f ca="1">SUMIFS(INDEX($B$149:$CW$200,MATCH(AO$237,$A$149:$A$200,0),1):INDEX($B$149:$CW$200,MATCH(AO$237,$A$149:$A$200,0),100),$B211:$CW211,"="&amp;"X",$B$146:$CW$146,"="&amp;"Y")</f>
        <v>0</v>
      </c>
      <c r="AP246">
        <f ca="1">SUMIFS(INDEX($B$149:$CW$200,MATCH(AP$237,$A$149:$A$200,0),1):INDEX($B$149:$CW$200,MATCH(AP$237,$A$149:$A$200,0),100),$B211:$CW211,"="&amp;"X",$B$146:$CW$146,"="&amp;"Y")</f>
        <v>0</v>
      </c>
      <c r="AQ246">
        <f ca="1">SUMIFS(INDEX($B$149:$CW$200,MATCH(AQ$237,$A$149:$A$200,0),1):INDEX($B$149:$CW$200,MATCH(AQ$237,$A$149:$A$200,0),100),$B211:$CW211,"="&amp;"X",$B$146:$CW$146,"="&amp;"Y")</f>
        <v>0</v>
      </c>
      <c r="AR246">
        <f ca="1">SUMIFS(INDEX($B$149:$CW$200,MATCH(AR$237,$A$149:$A$200,0),1):INDEX($B$149:$CW$200,MATCH(AR$237,$A$149:$A$200,0),100),$B211:$CW211,"="&amp;"X",$B$146:$CW$146,"="&amp;"Y")</f>
        <v>0</v>
      </c>
      <c r="AS246">
        <f ca="1">SUMIFS(INDEX($B$149:$CW$200,MATCH(AS$237,$A$149:$A$200,0),1):INDEX($B$149:$CW$200,MATCH(AS$237,$A$149:$A$200,0),100),$B211:$CW211,"="&amp;"X",$B$146:$CW$146,"="&amp;"Y")</f>
        <v>0</v>
      </c>
      <c r="AT246">
        <f ca="1">SUMIFS(INDEX($B$149:$CW$200,MATCH(AT$237,$A$149:$A$200,0),1):INDEX($B$149:$CW$200,MATCH(AT$237,$A$149:$A$200,0),100),$B211:$CW211,"="&amp;"X",$B$146:$CW$146,"="&amp;"Y")</f>
        <v>0</v>
      </c>
      <c r="AU246">
        <f ca="1">SUMIFS(INDEX($B$149:$CW$200,MATCH(AU$237,$A$149:$A$200,0),1):INDEX($B$149:$CW$200,MATCH(AU$237,$A$149:$A$200,0),100),$B211:$CW211,"="&amp;"X",$B$146:$CW$146,"="&amp;"Y")</f>
        <v>0</v>
      </c>
      <c r="AV246">
        <f ca="1">SUMIFS(INDEX($B$149:$CW$200,MATCH(AV$237,$A$149:$A$200,0),1):INDEX($B$149:$CW$200,MATCH(AV$237,$A$149:$A$200,0),100),$B211:$CW211,"="&amp;"X",$B$146:$CW$146,"="&amp;"Y")</f>
        <v>0</v>
      </c>
      <c r="AW246">
        <f ca="1">SUMIFS(INDEX($B$149:$CW$200,MATCH(AW$237,$A$149:$A$200,0),1):INDEX($B$149:$CW$200,MATCH(AW$237,$A$149:$A$200,0),100),$B211:$CW211,"="&amp;"X",$B$146:$CW$146,"="&amp;"Y")</f>
        <v>0</v>
      </c>
      <c r="AX246">
        <f ca="1">SUMIFS(INDEX($B$149:$CW$200,MATCH(AX$237,$A$149:$A$200,0),1):INDEX($B$149:$CW$200,MATCH(AX$237,$A$149:$A$200,0),100),$B211:$CW211,"="&amp;"X",$B$146:$CW$146,"="&amp;"Y")</f>
        <v>0</v>
      </c>
      <c r="AY246">
        <f ca="1">SUMIFS(INDEX($B$149:$CW$200,MATCH(AY$237,$A$149:$A$200,0),1):INDEX($B$149:$CW$200,MATCH(AY$237,$A$149:$A$200,0),100),$B211:$CW211,"="&amp;"X",$B$146:$CW$146,"="&amp;"Y")</f>
        <v>0</v>
      </c>
      <c r="AZ246">
        <f ca="1">SUMIFS(INDEX($B$149:$CW$200,MATCH(AZ$237,$A$149:$A$200,0),1):INDEX($B$149:$CW$200,MATCH(AZ$237,$A$149:$A$200,0),100),$B211:$CW211,"="&amp;"X",$B$146:$CW$146,"="&amp;"Y")</f>
        <v>0</v>
      </c>
      <c r="BA246">
        <f ca="1">SUMIFS(INDEX($B$149:$CW$200,MATCH(BA$237,$A$149:$A$200,0),1):INDEX($B$149:$CW$200,MATCH(BA$237,$A$149:$A$200,0),100),$B211:$CW211,"="&amp;"X",$B$146:$CW$146,"="&amp;"Y")</f>
        <v>0</v>
      </c>
    </row>
    <row r="247" spans="1:53" x14ac:dyDescent="0.25">
      <c r="A247" s="2" t="str">
        <f>Setup!A29</f>
        <v>Caseload 10</v>
      </c>
      <c r="B247">
        <f ca="1">SUMIFS(INDEX($B$149:$CW$200,MATCH(B$237,$A$149:$A$200,0),1):INDEX($B$149:$CW$200,MATCH(B$237,$A$149:$A$200,0),100),$B212:$CW212,"="&amp;"X",$B$146:$CW$146,"="&amp;"Y")</f>
        <v>0</v>
      </c>
      <c r="C247">
        <f ca="1">SUMIFS(INDEX($B$149:$CW$200,MATCH(C$237,$A$149:$A$200,0),1):INDEX($B$149:$CW$200,MATCH(C$237,$A$149:$A$200,0),100),$B212:$CW212,"="&amp;"X",$B$146:$CW$146,"="&amp;"Y")</f>
        <v>0</v>
      </c>
      <c r="D247">
        <f ca="1">SUMIFS(INDEX($B$149:$CW$200,MATCH(D$237,$A$149:$A$200,0),1):INDEX($B$149:$CW$200,MATCH(D$237,$A$149:$A$200,0),100),$B212:$CW212,"="&amp;"X",$B$146:$CW$146,"="&amp;"Y")</f>
        <v>0</v>
      </c>
      <c r="E247">
        <f ca="1">SUMIFS(INDEX($B$149:$CW$200,MATCH(E$237,$A$149:$A$200,0),1):INDEX($B$149:$CW$200,MATCH(E$237,$A$149:$A$200,0),100),$B212:$CW212,"="&amp;"X",$B$146:$CW$146,"="&amp;"Y")</f>
        <v>0</v>
      </c>
      <c r="F247">
        <f ca="1">SUMIFS(INDEX($B$149:$CW$200,MATCH(F$237,$A$149:$A$200,0),1):INDEX($B$149:$CW$200,MATCH(F$237,$A$149:$A$200,0),100),$B212:$CW212,"="&amp;"X",$B$146:$CW$146,"="&amp;"Y")</f>
        <v>0</v>
      </c>
      <c r="G247">
        <f ca="1">SUMIFS(INDEX($B$149:$CW$200,MATCH(G$237,$A$149:$A$200,0),1):INDEX($B$149:$CW$200,MATCH(G$237,$A$149:$A$200,0),100),$B212:$CW212,"="&amp;"X",$B$146:$CW$146,"="&amp;"Y")</f>
        <v>0</v>
      </c>
      <c r="H247">
        <f ca="1">SUMIFS(INDEX($B$149:$CW$200,MATCH(H$237,$A$149:$A$200,0),1):INDEX($B$149:$CW$200,MATCH(H$237,$A$149:$A$200,0),100),$B212:$CW212,"="&amp;"X",$B$146:$CW$146,"="&amp;"Y")</f>
        <v>0</v>
      </c>
      <c r="I247">
        <f ca="1">SUMIFS(INDEX($B$149:$CW$200,MATCH(I$237,$A$149:$A$200,0),1):INDEX($B$149:$CW$200,MATCH(I$237,$A$149:$A$200,0),100),$B212:$CW212,"="&amp;"X",$B$146:$CW$146,"="&amp;"Y")</f>
        <v>0</v>
      </c>
      <c r="J247">
        <f ca="1">SUMIFS(INDEX($B$149:$CW$200,MATCH(J$237,$A$149:$A$200,0),1):INDEX($B$149:$CW$200,MATCH(J$237,$A$149:$A$200,0),100),$B212:$CW212,"="&amp;"X",$B$146:$CW$146,"="&amp;"Y")</f>
        <v>0</v>
      </c>
      <c r="K247">
        <f ca="1">SUMIFS(INDEX($B$149:$CW$200,MATCH(K$237,$A$149:$A$200,0),1):INDEX($B$149:$CW$200,MATCH(K$237,$A$149:$A$200,0),100),$B212:$CW212,"="&amp;"X",$B$146:$CW$146,"="&amp;"Y")</f>
        <v>0</v>
      </c>
      <c r="L247">
        <f ca="1">SUMIFS(INDEX($B$149:$CW$200,MATCH(L$237,$A$149:$A$200,0),1):INDEX($B$149:$CW$200,MATCH(L$237,$A$149:$A$200,0),100),$B212:$CW212,"="&amp;"X",$B$146:$CW$146,"="&amp;"Y")</f>
        <v>0</v>
      </c>
      <c r="M247">
        <f ca="1">SUMIFS(INDEX($B$149:$CW$200,MATCH(M$237,$A$149:$A$200,0),1):INDEX($B$149:$CW$200,MATCH(M$237,$A$149:$A$200,0),100),$B212:$CW212,"="&amp;"X",$B$146:$CW$146,"="&amp;"Y")</f>
        <v>0</v>
      </c>
      <c r="N247">
        <f ca="1">SUMIFS(INDEX($B$149:$CW$200,MATCH(N$237,$A$149:$A$200,0),1):INDEX($B$149:$CW$200,MATCH(N$237,$A$149:$A$200,0),100),$B212:$CW212,"="&amp;"X",$B$146:$CW$146,"="&amp;"Y")</f>
        <v>0</v>
      </c>
      <c r="O247">
        <f ca="1">SUMIFS(INDEX($B$149:$CW$200,MATCH(O$237,$A$149:$A$200,0),1):INDEX($B$149:$CW$200,MATCH(O$237,$A$149:$A$200,0),100),$B212:$CW212,"="&amp;"X",$B$146:$CW$146,"="&amp;"Y")</f>
        <v>0</v>
      </c>
      <c r="P247">
        <f ca="1">SUMIFS(INDEX($B$149:$CW$200,MATCH(P$237,$A$149:$A$200,0),1):INDEX($B$149:$CW$200,MATCH(P$237,$A$149:$A$200,0),100),$B212:$CW212,"="&amp;"X",$B$146:$CW$146,"="&amp;"Y")</f>
        <v>0</v>
      </c>
      <c r="Q247">
        <f ca="1">SUMIFS(INDEX($B$149:$CW$200,MATCH(Q$237,$A$149:$A$200,0),1):INDEX($B$149:$CW$200,MATCH(Q$237,$A$149:$A$200,0),100),$B212:$CW212,"="&amp;"X",$B$146:$CW$146,"="&amp;"Y")</f>
        <v>0</v>
      </c>
      <c r="R247">
        <f ca="1">SUMIFS(INDEX($B$149:$CW$200,MATCH(R$237,$A$149:$A$200,0),1):INDEX($B$149:$CW$200,MATCH(R$237,$A$149:$A$200,0),100),$B212:$CW212,"="&amp;"X",$B$146:$CW$146,"="&amp;"Y")</f>
        <v>0</v>
      </c>
      <c r="S247">
        <f ca="1">SUMIFS(INDEX($B$149:$CW$200,MATCH(S$237,$A$149:$A$200,0),1):INDEX($B$149:$CW$200,MATCH(S$237,$A$149:$A$200,0),100),$B212:$CW212,"="&amp;"X",$B$146:$CW$146,"="&amp;"Y")</f>
        <v>0</v>
      </c>
      <c r="T247">
        <f ca="1">SUMIFS(INDEX($B$149:$CW$200,MATCH(T$237,$A$149:$A$200,0),1):INDEX($B$149:$CW$200,MATCH(T$237,$A$149:$A$200,0),100),$B212:$CW212,"="&amp;"X",$B$146:$CW$146,"="&amp;"Y")</f>
        <v>0</v>
      </c>
      <c r="U247">
        <f ca="1">SUMIFS(INDEX($B$149:$CW$200,MATCH(U$237,$A$149:$A$200,0),1):INDEX($B$149:$CW$200,MATCH(U$237,$A$149:$A$200,0),100),$B212:$CW212,"="&amp;"X",$B$146:$CW$146,"="&amp;"Y")</f>
        <v>0</v>
      </c>
      <c r="V247">
        <f ca="1">SUMIFS(INDEX($B$149:$CW$200,MATCH(V$237,$A$149:$A$200,0),1):INDEX($B$149:$CW$200,MATCH(V$237,$A$149:$A$200,0),100),$B212:$CW212,"="&amp;"X",$B$146:$CW$146,"="&amp;"Y")</f>
        <v>0</v>
      </c>
      <c r="W247">
        <f ca="1">SUMIFS(INDEX($B$149:$CW$200,MATCH(W$237,$A$149:$A$200,0),1):INDEX($B$149:$CW$200,MATCH(W$237,$A$149:$A$200,0),100),$B212:$CW212,"="&amp;"X",$B$146:$CW$146,"="&amp;"Y")</f>
        <v>0</v>
      </c>
      <c r="X247">
        <f ca="1">SUMIFS(INDEX($B$149:$CW$200,MATCH(X$237,$A$149:$A$200,0),1):INDEX($B$149:$CW$200,MATCH(X$237,$A$149:$A$200,0),100),$B212:$CW212,"="&amp;"X",$B$146:$CW$146,"="&amp;"Y")</f>
        <v>0</v>
      </c>
      <c r="Y247">
        <f ca="1">SUMIFS(INDEX($B$149:$CW$200,MATCH(Y$237,$A$149:$A$200,0),1):INDEX($B$149:$CW$200,MATCH(Y$237,$A$149:$A$200,0),100),$B212:$CW212,"="&amp;"X",$B$146:$CW$146,"="&amp;"Y")</f>
        <v>0</v>
      </c>
      <c r="Z247">
        <f ca="1">SUMIFS(INDEX($B$149:$CW$200,MATCH(Z$237,$A$149:$A$200,0),1):INDEX($B$149:$CW$200,MATCH(Z$237,$A$149:$A$200,0),100),$B212:$CW212,"="&amp;"X",$B$146:$CW$146,"="&amp;"Y")</f>
        <v>0</v>
      </c>
      <c r="AA247">
        <f ca="1">SUMIFS(INDEX($B$149:$CW$200,MATCH(AA$237,$A$149:$A$200,0),1):INDEX($B$149:$CW$200,MATCH(AA$237,$A$149:$A$200,0),100),$B212:$CW212,"="&amp;"X",$B$146:$CW$146,"="&amp;"Y")</f>
        <v>0</v>
      </c>
      <c r="AB247">
        <f ca="1">SUMIFS(INDEX($B$149:$CW$200,MATCH(AB$237,$A$149:$A$200,0),1):INDEX($B$149:$CW$200,MATCH(AB$237,$A$149:$A$200,0),100),$B212:$CW212,"="&amp;"X",$B$146:$CW$146,"="&amp;"Y")</f>
        <v>0</v>
      </c>
      <c r="AC247">
        <f ca="1">SUMIFS(INDEX($B$149:$CW$200,MATCH(AC$237,$A$149:$A$200,0),1):INDEX($B$149:$CW$200,MATCH(AC$237,$A$149:$A$200,0),100),$B212:$CW212,"="&amp;"X",$B$146:$CW$146,"="&amp;"Y")</f>
        <v>0</v>
      </c>
      <c r="AD247">
        <f ca="1">SUMIFS(INDEX($B$149:$CW$200,MATCH(AD$237,$A$149:$A$200,0),1):INDEX($B$149:$CW$200,MATCH(AD$237,$A$149:$A$200,0),100),$B212:$CW212,"="&amp;"X",$B$146:$CW$146,"="&amp;"Y")</f>
        <v>0</v>
      </c>
      <c r="AE247">
        <f ca="1">SUMIFS(INDEX($B$149:$CW$200,MATCH(AE$237,$A$149:$A$200,0),1):INDEX($B$149:$CW$200,MATCH(AE$237,$A$149:$A$200,0),100),$B212:$CW212,"="&amp;"X",$B$146:$CW$146,"="&amp;"Y")</f>
        <v>0</v>
      </c>
      <c r="AF247">
        <f ca="1">SUMIFS(INDEX($B$149:$CW$200,MATCH(AF$237,$A$149:$A$200,0),1):INDEX($B$149:$CW$200,MATCH(AF$237,$A$149:$A$200,0),100),$B212:$CW212,"="&amp;"X",$B$146:$CW$146,"="&amp;"Y")</f>
        <v>0</v>
      </c>
      <c r="AG247">
        <f ca="1">SUMIFS(INDEX($B$149:$CW$200,MATCH(AG$237,$A$149:$A$200,0),1):INDEX($B$149:$CW$200,MATCH(AG$237,$A$149:$A$200,0),100),$B212:$CW212,"="&amp;"X",$B$146:$CW$146,"="&amp;"Y")</f>
        <v>0</v>
      </c>
      <c r="AH247">
        <f ca="1">SUMIFS(INDEX($B$149:$CW$200,MATCH(AH$237,$A$149:$A$200,0),1):INDEX($B$149:$CW$200,MATCH(AH$237,$A$149:$A$200,0),100),$B212:$CW212,"="&amp;"X",$B$146:$CW$146,"="&amp;"Y")</f>
        <v>0</v>
      </c>
      <c r="AI247">
        <f ca="1">SUMIFS(INDEX($B$149:$CW$200,MATCH(AI$237,$A$149:$A$200,0),1):INDEX($B$149:$CW$200,MATCH(AI$237,$A$149:$A$200,0),100),$B212:$CW212,"="&amp;"X",$B$146:$CW$146,"="&amp;"Y")</f>
        <v>0</v>
      </c>
      <c r="AJ247">
        <f ca="1">SUMIFS(INDEX($B$149:$CW$200,MATCH(AJ$237,$A$149:$A$200,0),1):INDEX($B$149:$CW$200,MATCH(AJ$237,$A$149:$A$200,0),100),$B212:$CW212,"="&amp;"X",$B$146:$CW$146,"="&amp;"Y")</f>
        <v>0</v>
      </c>
      <c r="AK247">
        <f ca="1">SUMIFS(INDEX($B$149:$CW$200,MATCH(AK$237,$A$149:$A$200,0),1):INDEX($B$149:$CW$200,MATCH(AK$237,$A$149:$A$200,0),100),$B212:$CW212,"="&amp;"X",$B$146:$CW$146,"="&amp;"Y")</f>
        <v>0</v>
      </c>
      <c r="AL247">
        <f ca="1">SUMIFS(INDEX($B$149:$CW$200,MATCH(AL$237,$A$149:$A$200,0),1):INDEX($B$149:$CW$200,MATCH(AL$237,$A$149:$A$200,0),100),$B212:$CW212,"="&amp;"X",$B$146:$CW$146,"="&amp;"Y")</f>
        <v>0</v>
      </c>
      <c r="AM247">
        <f ca="1">SUMIFS(INDEX($B$149:$CW$200,MATCH(AM$237,$A$149:$A$200,0),1):INDEX($B$149:$CW$200,MATCH(AM$237,$A$149:$A$200,0),100),$B212:$CW212,"="&amp;"X",$B$146:$CW$146,"="&amp;"Y")</f>
        <v>0</v>
      </c>
      <c r="AN247">
        <f ca="1">SUMIFS(INDEX($B$149:$CW$200,MATCH(AN$237,$A$149:$A$200,0),1):INDEX($B$149:$CW$200,MATCH(AN$237,$A$149:$A$200,0),100),$B212:$CW212,"="&amp;"X",$B$146:$CW$146,"="&amp;"Y")</f>
        <v>0</v>
      </c>
      <c r="AO247">
        <f ca="1">SUMIFS(INDEX($B$149:$CW$200,MATCH(AO$237,$A$149:$A$200,0),1):INDEX($B$149:$CW$200,MATCH(AO$237,$A$149:$A$200,0),100),$B212:$CW212,"="&amp;"X",$B$146:$CW$146,"="&amp;"Y")</f>
        <v>0</v>
      </c>
      <c r="AP247">
        <f ca="1">SUMIFS(INDEX($B$149:$CW$200,MATCH(AP$237,$A$149:$A$200,0),1):INDEX($B$149:$CW$200,MATCH(AP$237,$A$149:$A$200,0),100),$B212:$CW212,"="&amp;"X",$B$146:$CW$146,"="&amp;"Y")</f>
        <v>0</v>
      </c>
      <c r="AQ247">
        <f ca="1">SUMIFS(INDEX($B$149:$CW$200,MATCH(AQ$237,$A$149:$A$200,0),1):INDEX($B$149:$CW$200,MATCH(AQ$237,$A$149:$A$200,0),100),$B212:$CW212,"="&amp;"X",$B$146:$CW$146,"="&amp;"Y")</f>
        <v>0</v>
      </c>
      <c r="AR247">
        <f ca="1">SUMIFS(INDEX($B$149:$CW$200,MATCH(AR$237,$A$149:$A$200,0),1):INDEX($B$149:$CW$200,MATCH(AR$237,$A$149:$A$200,0),100),$B212:$CW212,"="&amp;"X",$B$146:$CW$146,"="&amp;"Y")</f>
        <v>0</v>
      </c>
      <c r="AS247">
        <f ca="1">SUMIFS(INDEX($B$149:$CW$200,MATCH(AS$237,$A$149:$A$200,0),1):INDEX($B$149:$CW$200,MATCH(AS$237,$A$149:$A$200,0),100),$B212:$CW212,"="&amp;"X",$B$146:$CW$146,"="&amp;"Y")</f>
        <v>0</v>
      </c>
      <c r="AT247">
        <f ca="1">SUMIFS(INDEX($B$149:$CW$200,MATCH(AT$237,$A$149:$A$200,0),1):INDEX($B$149:$CW$200,MATCH(AT$237,$A$149:$A$200,0),100),$B212:$CW212,"="&amp;"X",$B$146:$CW$146,"="&amp;"Y")</f>
        <v>0</v>
      </c>
      <c r="AU247">
        <f ca="1">SUMIFS(INDEX($B$149:$CW$200,MATCH(AU$237,$A$149:$A$200,0),1):INDEX($B$149:$CW$200,MATCH(AU$237,$A$149:$A$200,0),100),$B212:$CW212,"="&amp;"X",$B$146:$CW$146,"="&amp;"Y")</f>
        <v>0</v>
      </c>
      <c r="AV247">
        <f ca="1">SUMIFS(INDEX($B$149:$CW$200,MATCH(AV$237,$A$149:$A$200,0),1):INDEX($B$149:$CW$200,MATCH(AV$237,$A$149:$A$200,0),100),$B212:$CW212,"="&amp;"X",$B$146:$CW$146,"="&amp;"Y")</f>
        <v>0</v>
      </c>
      <c r="AW247">
        <f ca="1">SUMIFS(INDEX($B$149:$CW$200,MATCH(AW$237,$A$149:$A$200,0),1):INDEX($B$149:$CW$200,MATCH(AW$237,$A$149:$A$200,0),100),$B212:$CW212,"="&amp;"X",$B$146:$CW$146,"="&amp;"Y")</f>
        <v>0</v>
      </c>
      <c r="AX247">
        <f ca="1">SUMIFS(INDEX($B$149:$CW$200,MATCH(AX$237,$A$149:$A$200,0),1):INDEX($B$149:$CW$200,MATCH(AX$237,$A$149:$A$200,0),100),$B212:$CW212,"="&amp;"X",$B$146:$CW$146,"="&amp;"Y")</f>
        <v>0</v>
      </c>
      <c r="AY247">
        <f ca="1">SUMIFS(INDEX($B$149:$CW$200,MATCH(AY$237,$A$149:$A$200,0),1):INDEX($B$149:$CW$200,MATCH(AY$237,$A$149:$A$200,0),100),$B212:$CW212,"="&amp;"X",$B$146:$CW$146,"="&amp;"Y")</f>
        <v>0</v>
      </c>
      <c r="AZ247">
        <f ca="1">SUMIFS(INDEX($B$149:$CW$200,MATCH(AZ$237,$A$149:$A$200,0),1):INDEX($B$149:$CW$200,MATCH(AZ$237,$A$149:$A$200,0),100),$B212:$CW212,"="&amp;"X",$B$146:$CW$146,"="&amp;"Y")</f>
        <v>0</v>
      </c>
      <c r="BA247">
        <f ca="1">SUMIFS(INDEX($B$149:$CW$200,MATCH(BA$237,$A$149:$A$200,0),1):INDEX($B$149:$CW$200,MATCH(BA$237,$A$149:$A$200,0),100),$B212:$CW212,"="&amp;"X",$B$146:$CW$146,"="&amp;"Y")</f>
        <v>0</v>
      </c>
    </row>
    <row r="248" spans="1:53" x14ac:dyDescent="0.25">
      <c r="A248" s="2" t="str">
        <f>Setup!A30</f>
        <v>Caseload 11</v>
      </c>
      <c r="B248">
        <f ca="1">SUMIFS(INDEX($B$149:$CW$200,MATCH(B$237,$A$149:$A$200,0),1):INDEX($B$149:$CW$200,MATCH(B$237,$A$149:$A$200,0),100),$B213:$CW213,"="&amp;"X",$B$146:$CW$146,"="&amp;"Y")</f>
        <v>0</v>
      </c>
      <c r="C248">
        <f ca="1">SUMIFS(INDEX($B$149:$CW$200,MATCH(C$237,$A$149:$A$200,0),1):INDEX($B$149:$CW$200,MATCH(C$237,$A$149:$A$200,0),100),$B213:$CW213,"="&amp;"X",$B$146:$CW$146,"="&amp;"Y")</f>
        <v>0</v>
      </c>
      <c r="D248">
        <f ca="1">SUMIFS(INDEX($B$149:$CW$200,MATCH(D$237,$A$149:$A$200,0),1):INDEX($B$149:$CW$200,MATCH(D$237,$A$149:$A$200,0),100),$B213:$CW213,"="&amp;"X",$B$146:$CW$146,"="&amp;"Y")</f>
        <v>0</v>
      </c>
      <c r="E248">
        <f ca="1">SUMIFS(INDEX($B$149:$CW$200,MATCH(E$237,$A$149:$A$200,0),1):INDEX($B$149:$CW$200,MATCH(E$237,$A$149:$A$200,0),100),$B213:$CW213,"="&amp;"X",$B$146:$CW$146,"="&amp;"Y")</f>
        <v>0</v>
      </c>
      <c r="F248">
        <f ca="1">SUMIFS(INDEX($B$149:$CW$200,MATCH(F$237,$A$149:$A$200,0),1):INDEX($B$149:$CW$200,MATCH(F$237,$A$149:$A$200,0),100),$B213:$CW213,"="&amp;"X",$B$146:$CW$146,"="&amp;"Y")</f>
        <v>0</v>
      </c>
      <c r="G248">
        <f ca="1">SUMIFS(INDEX($B$149:$CW$200,MATCH(G$237,$A$149:$A$200,0),1):INDEX($B$149:$CW$200,MATCH(G$237,$A$149:$A$200,0),100),$B213:$CW213,"="&amp;"X",$B$146:$CW$146,"="&amp;"Y")</f>
        <v>0</v>
      </c>
      <c r="H248">
        <f ca="1">SUMIFS(INDEX($B$149:$CW$200,MATCH(H$237,$A$149:$A$200,0),1):INDEX($B$149:$CW$200,MATCH(H$237,$A$149:$A$200,0),100),$B213:$CW213,"="&amp;"X",$B$146:$CW$146,"="&amp;"Y")</f>
        <v>0</v>
      </c>
      <c r="I248">
        <f ca="1">SUMIFS(INDEX($B$149:$CW$200,MATCH(I$237,$A$149:$A$200,0),1):INDEX($B$149:$CW$200,MATCH(I$237,$A$149:$A$200,0),100),$B213:$CW213,"="&amp;"X",$B$146:$CW$146,"="&amp;"Y")</f>
        <v>0</v>
      </c>
      <c r="J248">
        <f ca="1">SUMIFS(INDEX($B$149:$CW$200,MATCH(J$237,$A$149:$A$200,0),1):INDEX($B$149:$CW$200,MATCH(J$237,$A$149:$A$200,0),100),$B213:$CW213,"="&amp;"X",$B$146:$CW$146,"="&amp;"Y")</f>
        <v>0</v>
      </c>
      <c r="K248">
        <f ca="1">SUMIFS(INDEX($B$149:$CW$200,MATCH(K$237,$A$149:$A$200,0),1):INDEX($B$149:$CW$200,MATCH(K$237,$A$149:$A$200,0),100),$B213:$CW213,"="&amp;"X",$B$146:$CW$146,"="&amp;"Y")</f>
        <v>0</v>
      </c>
      <c r="L248">
        <f ca="1">SUMIFS(INDEX($B$149:$CW$200,MATCH(L$237,$A$149:$A$200,0),1):INDEX($B$149:$CW$200,MATCH(L$237,$A$149:$A$200,0),100),$B213:$CW213,"="&amp;"X",$B$146:$CW$146,"="&amp;"Y")</f>
        <v>0</v>
      </c>
      <c r="M248">
        <f ca="1">SUMIFS(INDEX($B$149:$CW$200,MATCH(M$237,$A$149:$A$200,0),1):INDEX($B$149:$CW$200,MATCH(M$237,$A$149:$A$200,0),100),$B213:$CW213,"="&amp;"X",$B$146:$CW$146,"="&amp;"Y")</f>
        <v>0</v>
      </c>
      <c r="N248">
        <f ca="1">SUMIFS(INDEX($B$149:$CW$200,MATCH(N$237,$A$149:$A$200,0),1):INDEX($B$149:$CW$200,MATCH(N$237,$A$149:$A$200,0),100),$B213:$CW213,"="&amp;"X",$B$146:$CW$146,"="&amp;"Y")</f>
        <v>0</v>
      </c>
      <c r="O248">
        <f ca="1">SUMIFS(INDEX($B$149:$CW$200,MATCH(O$237,$A$149:$A$200,0),1):INDEX($B$149:$CW$200,MATCH(O$237,$A$149:$A$200,0),100),$B213:$CW213,"="&amp;"X",$B$146:$CW$146,"="&amp;"Y")</f>
        <v>0</v>
      </c>
      <c r="P248">
        <f ca="1">SUMIFS(INDEX($B$149:$CW$200,MATCH(P$237,$A$149:$A$200,0),1):INDEX($B$149:$CW$200,MATCH(P$237,$A$149:$A$200,0),100),$B213:$CW213,"="&amp;"X",$B$146:$CW$146,"="&amp;"Y")</f>
        <v>0</v>
      </c>
      <c r="Q248">
        <f ca="1">SUMIFS(INDEX($B$149:$CW$200,MATCH(Q$237,$A$149:$A$200,0),1):INDEX($B$149:$CW$200,MATCH(Q$237,$A$149:$A$200,0),100),$B213:$CW213,"="&amp;"X",$B$146:$CW$146,"="&amp;"Y")</f>
        <v>0</v>
      </c>
      <c r="R248">
        <f ca="1">SUMIFS(INDEX($B$149:$CW$200,MATCH(R$237,$A$149:$A$200,0),1):INDEX($B$149:$CW$200,MATCH(R$237,$A$149:$A$200,0),100),$B213:$CW213,"="&amp;"X",$B$146:$CW$146,"="&amp;"Y")</f>
        <v>0</v>
      </c>
      <c r="S248">
        <f ca="1">SUMIFS(INDEX($B$149:$CW$200,MATCH(S$237,$A$149:$A$200,0),1):INDEX($B$149:$CW$200,MATCH(S$237,$A$149:$A$200,0),100),$B213:$CW213,"="&amp;"X",$B$146:$CW$146,"="&amp;"Y")</f>
        <v>0</v>
      </c>
      <c r="T248">
        <f ca="1">SUMIFS(INDEX($B$149:$CW$200,MATCH(T$237,$A$149:$A$200,0),1):INDEX($B$149:$CW$200,MATCH(T$237,$A$149:$A$200,0),100),$B213:$CW213,"="&amp;"X",$B$146:$CW$146,"="&amp;"Y")</f>
        <v>0</v>
      </c>
      <c r="U248">
        <f ca="1">SUMIFS(INDEX($B$149:$CW$200,MATCH(U$237,$A$149:$A$200,0),1):INDEX($B$149:$CW$200,MATCH(U$237,$A$149:$A$200,0),100),$B213:$CW213,"="&amp;"X",$B$146:$CW$146,"="&amp;"Y")</f>
        <v>0</v>
      </c>
      <c r="V248">
        <f ca="1">SUMIFS(INDEX($B$149:$CW$200,MATCH(V$237,$A$149:$A$200,0),1):INDEX($B$149:$CW$200,MATCH(V$237,$A$149:$A$200,0),100),$B213:$CW213,"="&amp;"X",$B$146:$CW$146,"="&amp;"Y")</f>
        <v>0</v>
      </c>
      <c r="W248">
        <f ca="1">SUMIFS(INDEX($B$149:$CW$200,MATCH(W$237,$A$149:$A$200,0),1):INDEX($B$149:$CW$200,MATCH(W$237,$A$149:$A$200,0),100),$B213:$CW213,"="&amp;"X",$B$146:$CW$146,"="&amp;"Y")</f>
        <v>0</v>
      </c>
      <c r="X248">
        <f ca="1">SUMIFS(INDEX($B$149:$CW$200,MATCH(X$237,$A$149:$A$200,0),1):INDEX($B$149:$CW$200,MATCH(X$237,$A$149:$A$200,0),100),$B213:$CW213,"="&amp;"X",$B$146:$CW$146,"="&amp;"Y")</f>
        <v>0</v>
      </c>
      <c r="Y248">
        <f ca="1">SUMIFS(INDEX($B$149:$CW$200,MATCH(Y$237,$A$149:$A$200,0),1):INDEX($B$149:$CW$200,MATCH(Y$237,$A$149:$A$200,0),100),$B213:$CW213,"="&amp;"X",$B$146:$CW$146,"="&amp;"Y")</f>
        <v>0</v>
      </c>
      <c r="Z248">
        <f ca="1">SUMIFS(INDEX($B$149:$CW$200,MATCH(Z$237,$A$149:$A$200,0),1):INDEX($B$149:$CW$200,MATCH(Z$237,$A$149:$A$200,0),100),$B213:$CW213,"="&amp;"X",$B$146:$CW$146,"="&amp;"Y")</f>
        <v>0</v>
      </c>
      <c r="AA248">
        <f ca="1">SUMIFS(INDEX($B$149:$CW$200,MATCH(AA$237,$A$149:$A$200,0),1):INDEX($B$149:$CW$200,MATCH(AA$237,$A$149:$A$200,0),100),$B213:$CW213,"="&amp;"X",$B$146:$CW$146,"="&amp;"Y")</f>
        <v>0</v>
      </c>
      <c r="AB248">
        <f ca="1">SUMIFS(INDEX($B$149:$CW$200,MATCH(AB$237,$A$149:$A$200,0),1):INDEX($B$149:$CW$200,MATCH(AB$237,$A$149:$A$200,0),100),$B213:$CW213,"="&amp;"X",$B$146:$CW$146,"="&amp;"Y")</f>
        <v>0</v>
      </c>
      <c r="AC248">
        <f ca="1">SUMIFS(INDEX($B$149:$CW$200,MATCH(AC$237,$A$149:$A$200,0),1):INDEX($B$149:$CW$200,MATCH(AC$237,$A$149:$A$200,0),100),$B213:$CW213,"="&amp;"X",$B$146:$CW$146,"="&amp;"Y")</f>
        <v>0</v>
      </c>
      <c r="AD248">
        <f ca="1">SUMIFS(INDEX($B$149:$CW$200,MATCH(AD$237,$A$149:$A$200,0),1):INDEX($B$149:$CW$200,MATCH(AD$237,$A$149:$A$200,0),100),$B213:$CW213,"="&amp;"X",$B$146:$CW$146,"="&amp;"Y")</f>
        <v>0</v>
      </c>
      <c r="AE248">
        <f ca="1">SUMIFS(INDEX($B$149:$CW$200,MATCH(AE$237,$A$149:$A$200,0),1):INDEX($B$149:$CW$200,MATCH(AE$237,$A$149:$A$200,0),100),$B213:$CW213,"="&amp;"X",$B$146:$CW$146,"="&amp;"Y")</f>
        <v>0</v>
      </c>
      <c r="AF248">
        <f ca="1">SUMIFS(INDEX($B$149:$CW$200,MATCH(AF$237,$A$149:$A$200,0),1):INDEX($B$149:$CW$200,MATCH(AF$237,$A$149:$A$200,0),100),$B213:$CW213,"="&amp;"X",$B$146:$CW$146,"="&amp;"Y")</f>
        <v>0</v>
      </c>
      <c r="AG248">
        <f ca="1">SUMIFS(INDEX($B$149:$CW$200,MATCH(AG$237,$A$149:$A$200,0),1):INDEX($B$149:$CW$200,MATCH(AG$237,$A$149:$A$200,0),100),$B213:$CW213,"="&amp;"X",$B$146:$CW$146,"="&amp;"Y")</f>
        <v>0</v>
      </c>
      <c r="AH248">
        <f ca="1">SUMIFS(INDEX($B$149:$CW$200,MATCH(AH$237,$A$149:$A$200,0),1):INDEX($B$149:$CW$200,MATCH(AH$237,$A$149:$A$200,0),100),$B213:$CW213,"="&amp;"X",$B$146:$CW$146,"="&amp;"Y")</f>
        <v>0</v>
      </c>
      <c r="AI248">
        <f ca="1">SUMIFS(INDEX($B$149:$CW$200,MATCH(AI$237,$A$149:$A$200,0),1):INDEX($B$149:$CW$200,MATCH(AI$237,$A$149:$A$200,0),100),$B213:$CW213,"="&amp;"X",$B$146:$CW$146,"="&amp;"Y")</f>
        <v>0</v>
      </c>
      <c r="AJ248">
        <f ca="1">SUMIFS(INDEX($B$149:$CW$200,MATCH(AJ$237,$A$149:$A$200,0),1):INDEX($B$149:$CW$200,MATCH(AJ$237,$A$149:$A$200,0),100),$B213:$CW213,"="&amp;"X",$B$146:$CW$146,"="&amp;"Y")</f>
        <v>0</v>
      </c>
      <c r="AK248">
        <f ca="1">SUMIFS(INDEX($B$149:$CW$200,MATCH(AK$237,$A$149:$A$200,0),1):INDEX($B$149:$CW$200,MATCH(AK$237,$A$149:$A$200,0),100),$B213:$CW213,"="&amp;"X",$B$146:$CW$146,"="&amp;"Y")</f>
        <v>0</v>
      </c>
      <c r="AL248">
        <f ca="1">SUMIFS(INDEX($B$149:$CW$200,MATCH(AL$237,$A$149:$A$200,0),1):INDEX($B$149:$CW$200,MATCH(AL$237,$A$149:$A$200,0),100),$B213:$CW213,"="&amp;"X",$B$146:$CW$146,"="&amp;"Y")</f>
        <v>0</v>
      </c>
      <c r="AM248">
        <f ca="1">SUMIFS(INDEX($B$149:$CW$200,MATCH(AM$237,$A$149:$A$200,0),1):INDEX($B$149:$CW$200,MATCH(AM$237,$A$149:$A$200,0),100),$B213:$CW213,"="&amp;"X",$B$146:$CW$146,"="&amp;"Y")</f>
        <v>0</v>
      </c>
      <c r="AN248">
        <f ca="1">SUMIFS(INDEX($B$149:$CW$200,MATCH(AN$237,$A$149:$A$200,0),1):INDEX($B$149:$CW$200,MATCH(AN$237,$A$149:$A$200,0),100),$B213:$CW213,"="&amp;"X",$B$146:$CW$146,"="&amp;"Y")</f>
        <v>0</v>
      </c>
      <c r="AO248">
        <f ca="1">SUMIFS(INDEX($B$149:$CW$200,MATCH(AO$237,$A$149:$A$200,0),1):INDEX($B$149:$CW$200,MATCH(AO$237,$A$149:$A$200,0),100),$B213:$CW213,"="&amp;"X",$B$146:$CW$146,"="&amp;"Y")</f>
        <v>0</v>
      </c>
      <c r="AP248">
        <f ca="1">SUMIFS(INDEX($B$149:$CW$200,MATCH(AP$237,$A$149:$A$200,0),1):INDEX($B$149:$CW$200,MATCH(AP$237,$A$149:$A$200,0),100),$B213:$CW213,"="&amp;"X",$B$146:$CW$146,"="&amp;"Y")</f>
        <v>0</v>
      </c>
      <c r="AQ248">
        <f ca="1">SUMIFS(INDEX($B$149:$CW$200,MATCH(AQ$237,$A$149:$A$200,0),1):INDEX($B$149:$CW$200,MATCH(AQ$237,$A$149:$A$200,0),100),$B213:$CW213,"="&amp;"X",$B$146:$CW$146,"="&amp;"Y")</f>
        <v>0</v>
      </c>
      <c r="AR248">
        <f ca="1">SUMIFS(INDEX($B$149:$CW$200,MATCH(AR$237,$A$149:$A$200,0),1):INDEX($B$149:$CW$200,MATCH(AR$237,$A$149:$A$200,0),100),$B213:$CW213,"="&amp;"X",$B$146:$CW$146,"="&amp;"Y")</f>
        <v>0</v>
      </c>
      <c r="AS248">
        <f ca="1">SUMIFS(INDEX($B$149:$CW$200,MATCH(AS$237,$A$149:$A$200,0),1):INDEX($B$149:$CW$200,MATCH(AS$237,$A$149:$A$200,0),100),$B213:$CW213,"="&amp;"X",$B$146:$CW$146,"="&amp;"Y")</f>
        <v>0</v>
      </c>
      <c r="AT248">
        <f ca="1">SUMIFS(INDEX($B$149:$CW$200,MATCH(AT$237,$A$149:$A$200,0),1):INDEX($B$149:$CW$200,MATCH(AT$237,$A$149:$A$200,0),100),$B213:$CW213,"="&amp;"X",$B$146:$CW$146,"="&amp;"Y")</f>
        <v>0</v>
      </c>
      <c r="AU248">
        <f ca="1">SUMIFS(INDEX($B$149:$CW$200,MATCH(AU$237,$A$149:$A$200,0),1):INDEX($B$149:$CW$200,MATCH(AU$237,$A$149:$A$200,0),100),$B213:$CW213,"="&amp;"X",$B$146:$CW$146,"="&amp;"Y")</f>
        <v>0</v>
      </c>
      <c r="AV248">
        <f ca="1">SUMIFS(INDEX($B$149:$CW$200,MATCH(AV$237,$A$149:$A$200,0),1):INDEX($B$149:$CW$200,MATCH(AV$237,$A$149:$A$200,0),100),$B213:$CW213,"="&amp;"X",$B$146:$CW$146,"="&amp;"Y")</f>
        <v>0</v>
      </c>
      <c r="AW248">
        <f ca="1">SUMIFS(INDEX($B$149:$CW$200,MATCH(AW$237,$A$149:$A$200,0),1):INDEX($B$149:$CW$200,MATCH(AW$237,$A$149:$A$200,0),100),$B213:$CW213,"="&amp;"X",$B$146:$CW$146,"="&amp;"Y")</f>
        <v>0</v>
      </c>
      <c r="AX248">
        <f ca="1">SUMIFS(INDEX($B$149:$CW$200,MATCH(AX$237,$A$149:$A$200,0),1):INDEX($B$149:$CW$200,MATCH(AX$237,$A$149:$A$200,0),100),$B213:$CW213,"="&amp;"X",$B$146:$CW$146,"="&amp;"Y")</f>
        <v>0</v>
      </c>
      <c r="AY248">
        <f ca="1">SUMIFS(INDEX($B$149:$CW$200,MATCH(AY$237,$A$149:$A$200,0),1):INDEX($B$149:$CW$200,MATCH(AY$237,$A$149:$A$200,0),100),$B213:$CW213,"="&amp;"X",$B$146:$CW$146,"="&amp;"Y")</f>
        <v>0</v>
      </c>
      <c r="AZ248">
        <f ca="1">SUMIFS(INDEX($B$149:$CW$200,MATCH(AZ$237,$A$149:$A$200,0),1):INDEX($B$149:$CW$200,MATCH(AZ$237,$A$149:$A$200,0),100),$B213:$CW213,"="&amp;"X",$B$146:$CW$146,"="&amp;"Y")</f>
        <v>0</v>
      </c>
      <c r="BA248">
        <f ca="1">SUMIFS(INDEX($B$149:$CW$200,MATCH(BA$237,$A$149:$A$200,0),1):INDEX($B$149:$CW$200,MATCH(BA$237,$A$149:$A$200,0),100),$B213:$CW213,"="&amp;"X",$B$146:$CW$146,"="&amp;"Y")</f>
        <v>0</v>
      </c>
    </row>
    <row r="249" spans="1:53" x14ac:dyDescent="0.25">
      <c r="A249" s="2" t="str">
        <f>Setup!A31</f>
        <v>Caseload 12</v>
      </c>
      <c r="B249">
        <f ca="1">SUMIFS(INDEX($B$149:$CW$200,MATCH(B$237,$A$149:$A$200,0),1):INDEX($B$149:$CW$200,MATCH(B$237,$A$149:$A$200,0),100),$B214:$CW214,"="&amp;"X",$B$146:$CW$146,"="&amp;"Y")</f>
        <v>0</v>
      </c>
      <c r="C249">
        <f ca="1">SUMIFS(INDEX($B$149:$CW$200,MATCH(C$237,$A$149:$A$200,0),1):INDEX($B$149:$CW$200,MATCH(C$237,$A$149:$A$200,0),100),$B214:$CW214,"="&amp;"X",$B$146:$CW$146,"="&amp;"Y")</f>
        <v>0</v>
      </c>
      <c r="D249">
        <f ca="1">SUMIFS(INDEX($B$149:$CW$200,MATCH(D$237,$A$149:$A$200,0),1):INDEX($B$149:$CW$200,MATCH(D$237,$A$149:$A$200,0),100),$B214:$CW214,"="&amp;"X",$B$146:$CW$146,"="&amp;"Y")</f>
        <v>0</v>
      </c>
      <c r="E249">
        <f ca="1">SUMIFS(INDEX($B$149:$CW$200,MATCH(E$237,$A$149:$A$200,0),1):INDEX($B$149:$CW$200,MATCH(E$237,$A$149:$A$200,0),100),$B214:$CW214,"="&amp;"X",$B$146:$CW$146,"="&amp;"Y")</f>
        <v>0</v>
      </c>
      <c r="F249">
        <f ca="1">SUMIFS(INDEX($B$149:$CW$200,MATCH(F$237,$A$149:$A$200,0),1):INDEX($B$149:$CW$200,MATCH(F$237,$A$149:$A$200,0),100),$B214:$CW214,"="&amp;"X",$B$146:$CW$146,"="&amp;"Y")</f>
        <v>0</v>
      </c>
      <c r="G249">
        <f ca="1">SUMIFS(INDEX($B$149:$CW$200,MATCH(G$237,$A$149:$A$200,0),1):INDEX($B$149:$CW$200,MATCH(G$237,$A$149:$A$200,0),100),$B214:$CW214,"="&amp;"X",$B$146:$CW$146,"="&amp;"Y")</f>
        <v>0</v>
      </c>
      <c r="H249">
        <f ca="1">SUMIFS(INDEX($B$149:$CW$200,MATCH(H$237,$A$149:$A$200,0),1):INDEX($B$149:$CW$200,MATCH(H$237,$A$149:$A$200,0),100),$B214:$CW214,"="&amp;"X",$B$146:$CW$146,"="&amp;"Y")</f>
        <v>0</v>
      </c>
      <c r="I249">
        <f ca="1">SUMIFS(INDEX($B$149:$CW$200,MATCH(I$237,$A$149:$A$200,0),1):INDEX($B$149:$CW$200,MATCH(I$237,$A$149:$A$200,0),100),$B214:$CW214,"="&amp;"X",$B$146:$CW$146,"="&amp;"Y")</f>
        <v>0</v>
      </c>
      <c r="J249">
        <f ca="1">SUMIFS(INDEX($B$149:$CW$200,MATCH(J$237,$A$149:$A$200,0),1):INDEX($B$149:$CW$200,MATCH(J$237,$A$149:$A$200,0),100),$B214:$CW214,"="&amp;"X",$B$146:$CW$146,"="&amp;"Y")</f>
        <v>0</v>
      </c>
      <c r="K249">
        <f ca="1">SUMIFS(INDEX($B$149:$CW$200,MATCH(K$237,$A$149:$A$200,0),1):INDEX($B$149:$CW$200,MATCH(K$237,$A$149:$A$200,0),100),$B214:$CW214,"="&amp;"X",$B$146:$CW$146,"="&amp;"Y")</f>
        <v>0</v>
      </c>
      <c r="L249">
        <f ca="1">SUMIFS(INDEX($B$149:$CW$200,MATCH(L$237,$A$149:$A$200,0),1):INDEX($B$149:$CW$200,MATCH(L$237,$A$149:$A$200,0),100),$B214:$CW214,"="&amp;"X",$B$146:$CW$146,"="&amp;"Y")</f>
        <v>0</v>
      </c>
      <c r="M249">
        <f ca="1">SUMIFS(INDEX($B$149:$CW$200,MATCH(M$237,$A$149:$A$200,0),1):INDEX($B$149:$CW$200,MATCH(M$237,$A$149:$A$200,0),100),$B214:$CW214,"="&amp;"X",$B$146:$CW$146,"="&amp;"Y")</f>
        <v>0</v>
      </c>
      <c r="N249">
        <f ca="1">SUMIFS(INDEX($B$149:$CW$200,MATCH(N$237,$A$149:$A$200,0),1):INDEX($B$149:$CW$200,MATCH(N$237,$A$149:$A$200,0),100),$B214:$CW214,"="&amp;"X",$B$146:$CW$146,"="&amp;"Y")</f>
        <v>0</v>
      </c>
      <c r="O249">
        <f ca="1">SUMIFS(INDEX($B$149:$CW$200,MATCH(O$237,$A$149:$A$200,0),1):INDEX($B$149:$CW$200,MATCH(O$237,$A$149:$A$200,0),100),$B214:$CW214,"="&amp;"X",$B$146:$CW$146,"="&amp;"Y")</f>
        <v>0</v>
      </c>
      <c r="P249">
        <f ca="1">SUMIFS(INDEX($B$149:$CW$200,MATCH(P$237,$A$149:$A$200,0),1):INDEX($B$149:$CW$200,MATCH(P$237,$A$149:$A$200,0),100),$B214:$CW214,"="&amp;"X",$B$146:$CW$146,"="&amp;"Y")</f>
        <v>0</v>
      </c>
      <c r="Q249">
        <f ca="1">SUMIFS(INDEX($B$149:$CW$200,MATCH(Q$237,$A$149:$A$200,0),1):INDEX($B$149:$CW$200,MATCH(Q$237,$A$149:$A$200,0),100),$B214:$CW214,"="&amp;"X",$B$146:$CW$146,"="&amp;"Y")</f>
        <v>0</v>
      </c>
      <c r="R249">
        <f ca="1">SUMIFS(INDEX($B$149:$CW$200,MATCH(R$237,$A$149:$A$200,0),1):INDEX($B$149:$CW$200,MATCH(R$237,$A$149:$A$200,0),100),$B214:$CW214,"="&amp;"X",$B$146:$CW$146,"="&amp;"Y")</f>
        <v>0</v>
      </c>
      <c r="S249">
        <f ca="1">SUMIFS(INDEX($B$149:$CW$200,MATCH(S$237,$A$149:$A$200,0),1):INDEX($B$149:$CW$200,MATCH(S$237,$A$149:$A$200,0),100),$B214:$CW214,"="&amp;"X",$B$146:$CW$146,"="&amp;"Y")</f>
        <v>0</v>
      </c>
      <c r="T249">
        <f ca="1">SUMIFS(INDEX($B$149:$CW$200,MATCH(T$237,$A$149:$A$200,0),1):INDEX($B$149:$CW$200,MATCH(T$237,$A$149:$A$200,0),100),$B214:$CW214,"="&amp;"X",$B$146:$CW$146,"="&amp;"Y")</f>
        <v>0</v>
      </c>
      <c r="U249">
        <f ca="1">SUMIFS(INDEX($B$149:$CW$200,MATCH(U$237,$A$149:$A$200,0),1):INDEX($B$149:$CW$200,MATCH(U$237,$A$149:$A$200,0),100),$B214:$CW214,"="&amp;"X",$B$146:$CW$146,"="&amp;"Y")</f>
        <v>0</v>
      </c>
      <c r="V249">
        <f ca="1">SUMIFS(INDEX($B$149:$CW$200,MATCH(V$237,$A$149:$A$200,0),1):INDEX($B$149:$CW$200,MATCH(V$237,$A$149:$A$200,0),100),$B214:$CW214,"="&amp;"X",$B$146:$CW$146,"="&amp;"Y")</f>
        <v>0</v>
      </c>
      <c r="W249">
        <f ca="1">SUMIFS(INDEX($B$149:$CW$200,MATCH(W$237,$A$149:$A$200,0),1):INDEX($B$149:$CW$200,MATCH(W$237,$A$149:$A$200,0),100),$B214:$CW214,"="&amp;"X",$B$146:$CW$146,"="&amp;"Y")</f>
        <v>0</v>
      </c>
      <c r="X249">
        <f ca="1">SUMIFS(INDEX($B$149:$CW$200,MATCH(X$237,$A$149:$A$200,0),1):INDEX($B$149:$CW$200,MATCH(X$237,$A$149:$A$200,0),100),$B214:$CW214,"="&amp;"X",$B$146:$CW$146,"="&amp;"Y")</f>
        <v>0</v>
      </c>
      <c r="Y249">
        <f ca="1">SUMIFS(INDEX($B$149:$CW$200,MATCH(Y$237,$A$149:$A$200,0),1):INDEX($B$149:$CW$200,MATCH(Y$237,$A$149:$A$200,0),100),$B214:$CW214,"="&amp;"X",$B$146:$CW$146,"="&amp;"Y")</f>
        <v>0</v>
      </c>
      <c r="Z249">
        <f ca="1">SUMIFS(INDEX($B$149:$CW$200,MATCH(Z$237,$A$149:$A$200,0),1):INDEX($B$149:$CW$200,MATCH(Z$237,$A$149:$A$200,0),100),$B214:$CW214,"="&amp;"X",$B$146:$CW$146,"="&amp;"Y")</f>
        <v>0</v>
      </c>
      <c r="AA249">
        <f ca="1">SUMIFS(INDEX($B$149:$CW$200,MATCH(AA$237,$A$149:$A$200,0),1):INDEX($B$149:$CW$200,MATCH(AA$237,$A$149:$A$200,0),100),$B214:$CW214,"="&amp;"X",$B$146:$CW$146,"="&amp;"Y")</f>
        <v>0</v>
      </c>
      <c r="AB249">
        <f ca="1">SUMIFS(INDEX($B$149:$CW$200,MATCH(AB$237,$A$149:$A$200,0),1):INDEX($B$149:$CW$200,MATCH(AB$237,$A$149:$A$200,0),100),$B214:$CW214,"="&amp;"X",$B$146:$CW$146,"="&amp;"Y")</f>
        <v>0</v>
      </c>
      <c r="AC249">
        <f ca="1">SUMIFS(INDEX($B$149:$CW$200,MATCH(AC$237,$A$149:$A$200,0),1):INDEX($B$149:$CW$200,MATCH(AC$237,$A$149:$A$200,0),100),$B214:$CW214,"="&amp;"X",$B$146:$CW$146,"="&amp;"Y")</f>
        <v>0</v>
      </c>
      <c r="AD249">
        <f ca="1">SUMIFS(INDEX($B$149:$CW$200,MATCH(AD$237,$A$149:$A$200,0),1):INDEX($B$149:$CW$200,MATCH(AD$237,$A$149:$A$200,0),100),$B214:$CW214,"="&amp;"X",$B$146:$CW$146,"="&amp;"Y")</f>
        <v>0</v>
      </c>
      <c r="AE249">
        <f ca="1">SUMIFS(INDEX($B$149:$CW$200,MATCH(AE$237,$A$149:$A$200,0),1):INDEX($B$149:$CW$200,MATCH(AE$237,$A$149:$A$200,0),100),$B214:$CW214,"="&amp;"X",$B$146:$CW$146,"="&amp;"Y")</f>
        <v>0</v>
      </c>
      <c r="AF249">
        <f ca="1">SUMIFS(INDEX($B$149:$CW$200,MATCH(AF$237,$A$149:$A$200,0),1):INDEX($B$149:$CW$200,MATCH(AF$237,$A$149:$A$200,0),100),$B214:$CW214,"="&amp;"X",$B$146:$CW$146,"="&amp;"Y")</f>
        <v>0</v>
      </c>
      <c r="AG249">
        <f ca="1">SUMIFS(INDEX($B$149:$CW$200,MATCH(AG$237,$A$149:$A$200,0),1):INDEX($B$149:$CW$200,MATCH(AG$237,$A$149:$A$200,0),100),$B214:$CW214,"="&amp;"X",$B$146:$CW$146,"="&amp;"Y")</f>
        <v>0</v>
      </c>
      <c r="AH249">
        <f ca="1">SUMIFS(INDEX($B$149:$CW$200,MATCH(AH$237,$A$149:$A$200,0),1):INDEX($B$149:$CW$200,MATCH(AH$237,$A$149:$A$200,0),100),$B214:$CW214,"="&amp;"X",$B$146:$CW$146,"="&amp;"Y")</f>
        <v>0</v>
      </c>
      <c r="AI249">
        <f ca="1">SUMIFS(INDEX($B$149:$CW$200,MATCH(AI$237,$A$149:$A$200,0),1):INDEX($B$149:$CW$200,MATCH(AI$237,$A$149:$A$200,0),100),$B214:$CW214,"="&amp;"X",$B$146:$CW$146,"="&amp;"Y")</f>
        <v>0</v>
      </c>
      <c r="AJ249">
        <f ca="1">SUMIFS(INDEX($B$149:$CW$200,MATCH(AJ$237,$A$149:$A$200,0),1):INDEX($B$149:$CW$200,MATCH(AJ$237,$A$149:$A$200,0),100),$B214:$CW214,"="&amp;"X",$B$146:$CW$146,"="&amp;"Y")</f>
        <v>0</v>
      </c>
      <c r="AK249">
        <f ca="1">SUMIFS(INDEX($B$149:$CW$200,MATCH(AK$237,$A$149:$A$200,0),1):INDEX($B$149:$CW$200,MATCH(AK$237,$A$149:$A$200,0),100),$B214:$CW214,"="&amp;"X",$B$146:$CW$146,"="&amp;"Y")</f>
        <v>0</v>
      </c>
      <c r="AL249">
        <f ca="1">SUMIFS(INDEX($B$149:$CW$200,MATCH(AL$237,$A$149:$A$200,0),1):INDEX($B$149:$CW$200,MATCH(AL$237,$A$149:$A$200,0),100),$B214:$CW214,"="&amp;"X",$B$146:$CW$146,"="&amp;"Y")</f>
        <v>0</v>
      </c>
      <c r="AM249">
        <f ca="1">SUMIFS(INDEX($B$149:$CW$200,MATCH(AM$237,$A$149:$A$200,0),1):INDEX($B$149:$CW$200,MATCH(AM$237,$A$149:$A$200,0),100),$B214:$CW214,"="&amp;"X",$B$146:$CW$146,"="&amp;"Y")</f>
        <v>0</v>
      </c>
      <c r="AN249">
        <f ca="1">SUMIFS(INDEX($B$149:$CW$200,MATCH(AN$237,$A$149:$A$200,0),1):INDEX($B$149:$CW$200,MATCH(AN$237,$A$149:$A$200,0),100),$B214:$CW214,"="&amp;"X",$B$146:$CW$146,"="&amp;"Y")</f>
        <v>0</v>
      </c>
      <c r="AO249">
        <f ca="1">SUMIFS(INDEX($B$149:$CW$200,MATCH(AO$237,$A$149:$A$200,0),1):INDEX($B$149:$CW$200,MATCH(AO$237,$A$149:$A$200,0),100),$B214:$CW214,"="&amp;"X",$B$146:$CW$146,"="&amp;"Y")</f>
        <v>0</v>
      </c>
      <c r="AP249">
        <f ca="1">SUMIFS(INDEX($B$149:$CW$200,MATCH(AP$237,$A$149:$A$200,0),1):INDEX($B$149:$CW$200,MATCH(AP$237,$A$149:$A$200,0),100),$B214:$CW214,"="&amp;"X",$B$146:$CW$146,"="&amp;"Y")</f>
        <v>0</v>
      </c>
      <c r="AQ249">
        <f ca="1">SUMIFS(INDEX($B$149:$CW$200,MATCH(AQ$237,$A$149:$A$200,0),1):INDEX($B$149:$CW$200,MATCH(AQ$237,$A$149:$A$200,0),100),$B214:$CW214,"="&amp;"X",$B$146:$CW$146,"="&amp;"Y")</f>
        <v>0</v>
      </c>
      <c r="AR249">
        <f ca="1">SUMIFS(INDEX($B$149:$CW$200,MATCH(AR$237,$A$149:$A$200,0),1):INDEX($B$149:$CW$200,MATCH(AR$237,$A$149:$A$200,0),100),$B214:$CW214,"="&amp;"X",$B$146:$CW$146,"="&amp;"Y")</f>
        <v>0</v>
      </c>
      <c r="AS249">
        <f ca="1">SUMIFS(INDEX($B$149:$CW$200,MATCH(AS$237,$A$149:$A$200,0),1):INDEX($B$149:$CW$200,MATCH(AS$237,$A$149:$A$200,0),100),$B214:$CW214,"="&amp;"X",$B$146:$CW$146,"="&amp;"Y")</f>
        <v>0</v>
      </c>
      <c r="AT249">
        <f ca="1">SUMIFS(INDEX($B$149:$CW$200,MATCH(AT$237,$A$149:$A$200,0),1):INDEX($B$149:$CW$200,MATCH(AT$237,$A$149:$A$200,0),100),$B214:$CW214,"="&amp;"X",$B$146:$CW$146,"="&amp;"Y")</f>
        <v>0</v>
      </c>
      <c r="AU249">
        <f ca="1">SUMIFS(INDEX($B$149:$CW$200,MATCH(AU$237,$A$149:$A$200,0),1):INDEX($B$149:$CW$200,MATCH(AU$237,$A$149:$A$200,0),100),$B214:$CW214,"="&amp;"X",$B$146:$CW$146,"="&amp;"Y")</f>
        <v>0</v>
      </c>
      <c r="AV249">
        <f ca="1">SUMIFS(INDEX($B$149:$CW$200,MATCH(AV$237,$A$149:$A$200,0),1):INDEX($B$149:$CW$200,MATCH(AV$237,$A$149:$A$200,0),100),$B214:$CW214,"="&amp;"X",$B$146:$CW$146,"="&amp;"Y")</f>
        <v>0</v>
      </c>
      <c r="AW249">
        <f ca="1">SUMIFS(INDEX($B$149:$CW$200,MATCH(AW$237,$A$149:$A$200,0),1):INDEX($B$149:$CW$200,MATCH(AW$237,$A$149:$A$200,0),100),$B214:$CW214,"="&amp;"X",$B$146:$CW$146,"="&amp;"Y")</f>
        <v>0</v>
      </c>
      <c r="AX249">
        <f ca="1">SUMIFS(INDEX($B$149:$CW$200,MATCH(AX$237,$A$149:$A$200,0),1):INDEX($B$149:$CW$200,MATCH(AX$237,$A$149:$A$200,0),100),$B214:$CW214,"="&amp;"X",$B$146:$CW$146,"="&amp;"Y")</f>
        <v>0</v>
      </c>
      <c r="AY249">
        <f ca="1">SUMIFS(INDEX($B$149:$CW$200,MATCH(AY$237,$A$149:$A$200,0),1):INDEX($B$149:$CW$200,MATCH(AY$237,$A$149:$A$200,0),100),$B214:$CW214,"="&amp;"X",$B$146:$CW$146,"="&amp;"Y")</f>
        <v>0</v>
      </c>
      <c r="AZ249">
        <f ca="1">SUMIFS(INDEX($B$149:$CW$200,MATCH(AZ$237,$A$149:$A$200,0),1):INDEX($B$149:$CW$200,MATCH(AZ$237,$A$149:$A$200,0),100),$B214:$CW214,"="&amp;"X",$B$146:$CW$146,"="&amp;"Y")</f>
        <v>0</v>
      </c>
      <c r="BA249">
        <f ca="1">SUMIFS(INDEX($B$149:$CW$200,MATCH(BA$237,$A$149:$A$200,0),1):INDEX($B$149:$CW$200,MATCH(BA$237,$A$149:$A$200,0),100),$B214:$CW214,"="&amp;"X",$B$146:$CW$146,"="&amp;"Y")</f>
        <v>0</v>
      </c>
    </row>
    <row r="250" spans="1:53" x14ac:dyDescent="0.25">
      <c r="A250" s="2" t="str">
        <f>Setup!A32</f>
        <v>Caseload 13</v>
      </c>
      <c r="B250">
        <f ca="1">SUMIFS(INDEX($B$149:$CW$200,MATCH(B$237,$A$149:$A$200,0),1):INDEX($B$149:$CW$200,MATCH(B$237,$A$149:$A$200,0),100),$B215:$CW215,"="&amp;"X",$B$146:$CW$146,"="&amp;"Y")</f>
        <v>0</v>
      </c>
      <c r="C250">
        <f ca="1">SUMIFS(INDEX($B$149:$CW$200,MATCH(C$237,$A$149:$A$200,0),1):INDEX($B$149:$CW$200,MATCH(C$237,$A$149:$A$200,0),100),$B215:$CW215,"="&amp;"X",$B$146:$CW$146,"="&amp;"Y")</f>
        <v>0</v>
      </c>
      <c r="D250">
        <f ca="1">SUMIFS(INDEX($B$149:$CW$200,MATCH(D$237,$A$149:$A$200,0),1):INDEX($B$149:$CW$200,MATCH(D$237,$A$149:$A$200,0),100),$B215:$CW215,"="&amp;"X",$B$146:$CW$146,"="&amp;"Y")</f>
        <v>0</v>
      </c>
      <c r="E250">
        <f ca="1">SUMIFS(INDEX($B$149:$CW$200,MATCH(E$237,$A$149:$A$200,0),1):INDEX($B$149:$CW$200,MATCH(E$237,$A$149:$A$200,0),100),$B215:$CW215,"="&amp;"X",$B$146:$CW$146,"="&amp;"Y")</f>
        <v>0</v>
      </c>
      <c r="F250">
        <f ca="1">SUMIFS(INDEX($B$149:$CW$200,MATCH(F$237,$A$149:$A$200,0),1):INDEX($B$149:$CW$200,MATCH(F$237,$A$149:$A$200,0),100),$B215:$CW215,"="&amp;"X",$B$146:$CW$146,"="&amp;"Y")</f>
        <v>0</v>
      </c>
      <c r="G250">
        <f ca="1">SUMIFS(INDEX($B$149:$CW$200,MATCH(G$237,$A$149:$A$200,0),1):INDEX($B$149:$CW$200,MATCH(G$237,$A$149:$A$200,0),100),$B215:$CW215,"="&amp;"X",$B$146:$CW$146,"="&amp;"Y")</f>
        <v>0</v>
      </c>
      <c r="H250">
        <f ca="1">SUMIFS(INDEX($B$149:$CW$200,MATCH(H$237,$A$149:$A$200,0),1):INDEX($B$149:$CW$200,MATCH(H$237,$A$149:$A$200,0),100),$B215:$CW215,"="&amp;"X",$B$146:$CW$146,"="&amp;"Y")</f>
        <v>0</v>
      </c>
      <c r="I250">
        <f ca="1">SUMIFS(INDEX($B$149:$CW$200,MATCH(I$237,$A$149:$A$200,0),1):INDEX($B$149:$CW$200,MATCH(I$237,$A$149:$A$200,0),100),$B215:$CW215,"="&amp;"X",$B$146:$CW$146,"="&amp;"Y")</f>
        <v>0</v>
      </c>
      <c r="J250">
        <f ca="1">SUMIFS(INDEX($B$149:$CW$200,MATCH(J$237,$A$149:$A$200,0),1):INDEX($B$149:$CW$200,MATCH(J$237,$A$149:$A$200,0),100),$B215:$CW215,"="&amp;"X",$B$146:$CW$146,"="&amp;"Y")</f>
        <v>0</v>
      </c>
      <c r="K250">
        <f ca="1">SUMIFS(INDEX($B$149:$CW$200,MATCH(K$237,$A$149:$A$200,0),1):INDEX($B$149:$CW$200,MATCH(K$237,$A$149:$A$200,0),100),$B215:$CW215,"="&amp;"X",$B$146:$CW$146,"="&amp;"Y")</f>
        <v>0</v>
      </c>
      <c r="L250">
        <f ca="1">SUMIFS(INDEX($B$149:$CW$200,MATCH(L$237,$A$149:$A$200,0),1):INDEX($B$149:$CW$200,MATCH(L$237,$A$149:$A$200,0),100),$B215:$CW215,"="&amp;"X",$B$146:$CW$146,"="&amp;"Y")</f>
        <v>0</v>
      </c>
      <c r="M250">
        <f ca="1">SUMIFS(INDEX($B$149:$CW$200,MATCH(M$237,$A$149:$A$200,0),1):INDEX($B$149:$CW$200,MATCH(M$237,$A$149:$A$200,0),100),$B215:$CW215,"="&amp;"X",$B$146:$CW$146,"="&amp;"Y")</f>
        <v>0</v>
      </c>
      <c r="N250">
        <f ca="1">SUMIFS(INDEX($B$149:$CW$200,MATCH(N$237,$A$149:$A$200,0),1):INDEX($B$149:$CW$200,MATCH(N$237,$A$149:$A$200,0),100),$B215:$CW215,"="&amp;"X",$B$146:$CW$146,"="&amp;"Y")</f>
        <v>0</v>
      </c>
      <c r="O250">
        <f ca="1">SUMIFS(INDEX($B$149:$CW$200,MATCH(O$237,$A$149:$A$200,0),1):INDEX($B$149:$CW$200,MATCH(O$237,$A$149:$A$200,0),100),$B215:$CW215,"="&amp;"X",$B$146:$CW$146,"="&amp;"Y")</f>
        <v>0</v>
      </c>
      <c r="P250">
        <f ca="1">SUMIFS(INDEX($B$149:$CW$200,MATCH(P$237,$A$149:$A$200,0),1):INDEX($B$149:$CW$200,MATCH(P$237,$A$149:$A$200,0),100),$B215:$CW215,"="&amp;"X",$B$146:$CW$146,"="&amp;"Y")</f>
        <v>0</v>
      </c>
      <c r="Q250">
        <f ca="1">SUMIFS(INDEX($B$149:$CW$200,MATCH(Q$237,$A$149:$A$200,0),1):INDEX($B$149:$CW$200,MATCH(Q$237,$A$149:$A$200,0),100),$B215:$CW215,"="&amp;"X",$B$146:$CW$146,"="&amp;"Y")</f>
        <v>0</v>
      </c>
      <c r="R250">
        <f ca="1">SUMIFS(INDEX($B$149:$CW$200,MATCH(R$237,$A$149:$A$200,0),1):INDEX($B$149:$CW$200,MATCH(R$237,$A$149:$A$200,0),100),$B215:$CW215,"="&amp;"X",$B$146:$CW$146,"="&amp;"Y")</f>
        <v>0</v>
      </c>
      <c r="S250">
        <f ca="1">SUMIFS(INDEX($B$149:$CW$200,MATCH(S$237,$A$149:$A$200,0),1):INDEX($B$149:$CW$200,MATCH(S$237,$A$149:$A$200,0),100),$B215:$CW215,"="&amp;"X",$B$146:$CW$146,"="&amp;"Y")</f>
        <v>0</v>
      </c>
      <c r="T250">
        <f ca="1">SUMIFS(INDEX($B$149:$CW$200,MATCH(T$237,$A$149:$A$200,0),1):INDEX($B$149:$CW$200,MATCH(T$237,$A$149:$A$200,0),100),$B215:$CW215,"="&amp;"X",$B$146:$CW$146,"="&amp;"Y")</f>
        <v>0</v>
      </c>
      <c r="U250">
        <f ca="1">SUMIFS(INDEX($B$149:$CW$200,MATCH(U$237,$A$149:$A$200,0),1):INDEX($B$149:$CW$200,MATCH(U$237,$A$149:$A$200,0),100),$B215:$CW215,"="&amp;"X",$B$146:$CW$146,"="&amp;"Y")</f>
        <v>0</v>
      </c>
      <c r="V250">
        <f ca="1">SUMIFS(INDEX($B$149:$CW$200,MATCH(V$237,$A$149:$A$200,0),1):INDEX($B$149:$CW$200,MATCH(V$237,$A$149:$A$200,0),100),$B215:$CW215,"="&amp;"X",$B$146:$CW$146,"="&amp;"Y")</f>
        <v>0</v>
      </c>
      <c r="W250">
        <f ca="1">SUMIFS(INDEX($B$149:$CW$200,MATCH(W$237,$A$149:$A$200,0),1):INDEX($B$149:$CW$200,MATCH(W$237,$A$149:$A$200,0),100),$B215:$CW215,"="&amp;"X",$B$146:$CW$146,"="&amp;"Y")</f>
        <v>0</v>
      </c>
      <c r="X250">
        <f ca="1">SUMIFS(INDEX($B$149:$CW$200,MATCH(X$237,$A$149:$A$200,0),1):INDEX($B$149:$CW$200,MATCH(X$237,$A$149:$A$200,0),100),$B215:$CW215,"="&amp;"X",$B$146:$CW$146,"="&amp;"Y")</f>
        <v>0</v>
      </c>
      <c r="Y250">
        <f ca="1">SUMIFS(INDEX($B$149:$CW$200,MATCH(Y$237,$A$149:$A$200,0),1):INDEX($B$149:$CW$200,MATCH(Y$237,$A$149:$A$200,0),100),$B215:$CW215,"="&amp;"X",$B$146:$CW$146,"="&amp;"Y")</f>
        <v>0</v>
      </c>
      <c r="Z250">
        <f ca="1">SUMIFS(INDEX($B$149:$CW$200,MATCH(Z$237,$A$149:$A$200,0),1):INDEX($B$149:$CW$200,MATCH(Z$237,$A$149:$A$200,0),100),$B215:$CW215,"="&amp;"X",$B$146:$CW$146,"="&amp;"Y")</f>
        <v>0</v>
      </c>
      <c r="AA250">
        <f ca="1">SUMIFS(INDEX($B$149:$CW$200,MATCH(AA$237,$A$149:$A$200,0),1):INDEX($B$149:$CW$200,MATCH(AA$237,$A$149:$A$200,0),100),$B215:$CW215,"="&amp;"X",$B$146:$CW$146,"="&amp;"Y")</f>
        <v>0</v>
      </c>
      <c r="AB250">
        <f ca="1">SUMIFS(INDEX($B$149:$CW$200,MATCH(AB$237,$A$149:$A$200,0),1):INDEX($B$149:$CW$200,MATCH(AB$237,$A$149:$A$200,0),100),$B215:$CW215,"="&amp;"X",$B$146:$CW$146,"="&amp;"Y")</f>
        <v>0</v>
      </c>
      <c r="AC250">
        <f ca="1">SUMIFS(INDEX($B$149:$CW$200,MATCH(AC$237,$A$149:$A$200,0),1):INDEX($B$149:$CW$200,MATCH(AC$237,$A$149:$A$200,0),100),$B215:$CW215,"="&amp;"X",$B$146:$CW$146,"="&amp;"Y")</f>
        <v>0</v>
      </c>
      <c r="AD250">
        <f ca="1">SUMIFS(INDEX($B$149:$CW$200,MATCH(AD$237,$A$149:$A$200,0),1):INDEX($B$149:$CW$200,MATCH(AD$237,$A$149:$A$200,0),100),$B215:$CW215,"="&amp;"X",$B$146:$CW$146,"="&amp;"Y")</f>
        <v>0</v>
      </c>
      <c r="AE250">
        <f ca="1">SUMIFS(INDEX($B$149:$CW$200,MATCH(AE$237,$A$149:$A$200,0),1):INDEX($B$149:$CW$200,MATCH(AE$237,$A$149:$A$200,0),100),$B215:$CW215,"="&amp;"X",$B$146:$CW$146,"="&amp;"Y")</f>
        <v>0</v>
      </c>
      <c r="AF250">
        <f ca="1">SUMIFS(INDEX($B$149:$CW$200,MATCH(AF$237,$A$149:$A$200,0),1):INDEX($B$149:$CW$200,MATCH(AF$237,$A$149:$A$200,0),100),$B215:$CW215,"="&amp;"X",$B$146:$CW$146,"="&amp;"Y")</f>
        <v>0</v>
      </c>
      <c r="AG250">
        <f ca="1">SUMIFS(INDEX($B$149:$CW$200,MATCH(AG$237,$A$149:$A$200,0),1):INDEX($B$149:$CW$200,MATCH(AG$237,$A$149:$A$200,0),100),$B215:$CW215,"="&amp;"X",$B$146:$CW$146,"="&amp;"Y")</f>
        <v>0</v>
      </c>
      <c r="AH250">
        <f ca="1">SUMIFS(INDEX($B$149:$CW$200,MATCH(AH$237,$A$149:$A$200,0),1):INDEX($B$149:$CW$200,MATCH(AH$237,$A$149:$A$200,0),100),$B215:$CW215,"="&amp;"X",$B$146:$CW$146,"="&amp;"Y")</f>
        <v>0</v>
      </c>
      <c r="AI250">
        <f ca="1">SUMIFS(INDEX($B$149:$CW$200,MATCH(AI$237,$A$149:$A$200,0),1):INDEX($B$149:$CW$200,MATCH(AI$237,$A$149:$A$200,0),100),$B215:$CW215,"="&amp;"X",$B$146:$CW$146,"="&amp;"Y")</f>
        <v>0</v>
      </c>
      <c r="AJ250">
        <f ca="1">SUMIFS(INDEX($B$149:$CW$200,MATCH(AJ$237,$A$149:$A$200,0),1):INDEX($B$149:$CW$200,MATCH(AJ$237,$A$149:$A$200,0),100),$B215:$CW215,"="&amp;"X",$B$146:$CW$146,"="&amp;"Y")</f>
        <v>0</v>
      </c>
      <c r="AK250">
        <f ca="1">SUMIFS(INDEX($B$149:$CW$200,MATCH(AK$237,$A$149:$A$200,0),1):INDEX($B$149:$CW$200,MATCH(AK$237,$A$149:$A$200,0),100),$B215:$CW215,"="&amp;"X",$B$146:$CW$146,"="&amp;"Y")</f>
        <v>0</v>
      </c>
      <c r="AL250">
        <f ca="1">SUMIFS(INDEX($B$149:$CW$200,MATCH(AL$237,$A$149:$A$200,0),1):INDEX($B$149:$CW$200,MATCH(AL$237,$A$149:$A$200,0),100),$B215:$CW215,"="&amp;"X",$B$146:$CW$146,"="&amp;"Y")</f>
        <v>0</v>
      </c>
      <c r="AM250">
        <f ca="1">SUMIFS(INDEX($B$149:$CW$200,MATCH(AM$237,$A$149:$A$200,0),1):INDEX($B$149:$CW$200,MATCH(AM$237,$A$149:$A$200,0),100),$B215:$CW215,"="&amp;"X",$B$146:$CW$146,"="&amp;"Y")</f>
        <v>0</v>
      </c>
      <c r="AN250">
        <f ca="1">SUMIFS(INDEX($B$149:$CW$200,MATCH(AN$237,$A$149:$A$200,0),1):INDEX($B$149:$CW$200,MATCH(AN$237,$A$149:$A$200,0),100),$B215:$CW215,"="&amp;"X",$B$146:$CW$146,"="&amp;"Y")</f>
        <v>0</v>
      </c>
      <c r="AO250">
        <f ca="1">SUMIFS(INDEX($B$149:$CW$200,MATCH(AO$237,$A$149:$A$200,0),1):INDEX($B$149:$CW$200,MATCH(AO$237,$A$149:$A$200,0),100),$B215:$CW215,"="&amp;"X",$B$146:$CW$146,"="&amp;"Y")</f>
        <v>0</v>
      </c>
      <c r="AP250">
        <f ca="1">SUMIFS(INDEX($B$149:$CW$200,MATCH(AP$237,$A$149:$A$200,0),1):INDEX($B$149:$CW$200,MATCH(AP$237,$A$149:$A$200,0),100),$B215:$CW215,"="&amp;"X",$B$146:$CW$146,"="&amp;"Y")</f>
        <v>0</v>
      </c>
      <c r="AQ250">
        <f ca="1">SUMIFS(INDEX($B$149:$CW$200,MATCH(AQ$237,$A$149:$A$200,0),1):INDEX($B$149:$CW$200,MATCH(AQ$237,$A$149:$A$200,0),100),$B215:$CW215,"="&amp;"X",$B$146:$CW$146,"="&amp;"Y")</f>
        <v>0</v>
      </c>
      <c r="AR250">
        <f ca="1">SUMIFS(INDEX($B$149:$CW$200,MATCH(AR$237,$A$149:$A$200,0),1):INDEX($B$149:$CW$200,MATCH(AR$237,$A$149:$A$200,0),100),$B215:$CW215,"="&amp;"X",$B$146:$CW$146,"="&amp;"Y")</f>
        <v>0</v>
      </c>
      <c r="AS250">
        <f ca="1">SUMIFS(INDEX($B$149:$CW$200,MATCH(AS$237,$A$149:$A$200,0),1):INDEX($B$149:$CW$200,MATCH(AS$237,$A$149:$A$200,0),100),$B215:$CW215,"="&amp;"X",$B$146:$CW$146,"="&amp;"Y")</f>
        <v>0</v>
      </c>
      <c r="AT250">
        <f ca="1">SUMIFS(INDEX($B$149:$CW$200,MATCH(AT$237,$A$149:$A$200,0),1):INDEX($B$149:$CW$200,MATCH(AT$237,$A$149:$A$200,0),100),$B215:$CW215,"="&amp;"X",$B$146:$CW$146,"="&amp;"Y")</f>
        <v>0</v>
      </c>
      <c r="AU250">
        <f ca="1">SUMIFS(INDEX($B$149:$CW$200,MATCH(AU$237,$A$149:$A$200,0),1):INDEX($B$149:$CW$200,MATCH(AU$237,$A$149:$A$200,0),100),$B215:$CW215,"="&amp;"X",$B$146:$CW$146,"="&amp;"Y")</f>
        <v>0</v>
      </c>
      <c r="AV250">
        <f ca="1">SUMIFS(INDEX($B$149:$CW$200,MATCH(AV$237,$A$149:$A$200,0),1):INDEX($B$149:$CW$200,MATCH(AV$237,$A$149:$A$200,0),100),$B215:$CW215,"="&amp;"X",$B$146:$CW$146,"="&amp;"Y")</f>
        <v>0</v>
      </c>
      <c r="AW250">
        <f ca="1">SUMIFS(INDEX($B$149:$CW$200,MATCH(AW$237,$A$149:$A$200,0),1):INDEX($B$149:$CW$200,MATCH(AW$237,$A$149:$A$200,0),100),$B215:$CW215,"="&amp;"X",$B$146:$CW$146,"="&amp;"Y")</f>
        <v>0</v>
      </c>
      <c r="AX250">
        <f ca="1">SUMIFS(INDEX($B$149:$CW$200,MATCH(AX$237,$A$149:$A$200,0),1):INDEX($B$149:$CW$200,MATCH(AX$237,$A$149:$A$200,0),100),$B215:$CW215,"="&amp;"X",$B$146:$CW$146,"="&amp;"Y")</f>
        <v>0</v>
      </c>
      <c r="AY250">
        <f ca="1">SUMIFS(INDEX($B$149:$CW$200,MATCH(AY$237,$A$149:$A$200,0),1):INDEX($B$149:$CW$200,MATCH(AY$237,$A$149:$A$200,0),100),$B215:$CW215,"="&amp;"X",$B$146:$CW$146,"="&amp;"Y")</f>
        <v>0</v>
      </c>
      <c r="AZ250">
        <f ca="1">SUMIFS(INDEX($B$149:$CW$200,MATCH(AZ$237,$A$149:$A$200,0),1):INDEX($B$149:$CW$200,MATCH(AZ$237,$A$149:$A$200,0),100),$B215:$CW215,"="&amp;"X",$B$146:$CW$146,"="&amp;"Y")</f>
        <v>0</v>
      </c>
      <c r="BA250">
        <f ca="1">SUMIFS(INDEX($B$149:$CW$200,MATCH(BA$237,$A$149:$A$200,0),1):INDEX($B$149:$CW$200,MATCH(BA$237,$A$149:$A$200,0),100),$B215:$CW215,"="&amp;"X",$B$146:$CW$146,"="&amp;"Y")</f>
        <v>0</v>
      </c>
    </row>
    <row r="251" spans="1:53" x14ac:dyDescent="0.25">
      <c r="A251" s="2" t="str">
        <f>Setup!A33</f>
        <v>Caseload 14</v>
      </c>
      <c r="B251">
        <f ca="1">SUMIFS(INDEX($B$149:$CW$200,MATCH(B$237,$A$149:$A$200,0),1):INDEX($B$149:$CW$200,MATCH(B$237,$A$149:$A$200,0),100),$B216:$CW216,"="&amp;"X",$B$146:$CW$146,"="&amp;"Y")</f>
        <v>0</v>
      </c>
      <c r="C251">
        <f ca="1">SUMIFS(INDEX($B$149:$CW$200,MATCH(C$237,$A$149:$A$200,0),1):INDEX($B$149:$CW$200,MATCH(C$237,$A$149:$A$200,0),100),$B216:$CW216,"="&amp;"X",$B$146:$CW$146,"="&amp;"Y")</f>
        <v>0</v>
      </c>
      <c r="D251">
        <f ca="1">SUMIFS(INDEX($B$149:$CW$200,MATCH(D$237,$A$149:$A$200,0),1):INDEX($B$149:$CW$200,MATCH(D$237,$A$149:$A$200,0),100),$B216:$CW216,"="&amp;"X",$B$146:$CW$146,"="&amp;"Y")</f>
        <v>0</v>
      </c>
      <c r="E251">
        <f ca="1">SUMIFS(INDEX($B$149:$CW$200,MATCH(E$237,$A$149:$A$200,0),1):INDEX($B$149:$CW$200,MATCH(E$237,$A$149:$A$200,0),100),$B216:$CW216,"="&amp;"X",$B$146:$CW$146,"="&amp;"Y")</f>
        <v>0</v>
      </c>
      <c r="F251">
        <f ca="1">SUMIFS(INDEX($B$149:$CW$200,MATCH(F$237,$A$149:$A$200,0),1):INDEX($B$149:$CW$200,MATCH(F$237,$A$149:$A$200,0),100),$B216:$CW216,"="&amp;"X",$B$146:$CW$146,"="&amp;"Y")</f>
        <v>0</v>
      </c>
      <c r="G251">
        <f ca="1">SUMIFS(INDEX($B$149:$CW$200,MATCH(G$237,$A$149:$A$200,0),1):INDEX($B$149:$CW$200,MATCH(G$237,$A$149:$A$200,0),100),$B216:$CW216,"="&amp;"X",$B$146:$CW$146,"="&amp;"Y")</f>
        <v>0</v>
      </c>
      <c r="H251">
        <f ca="1">SUMIFS(INDEX($B$149:$CW$200,MATCH(H$237,$A$149:$A$200,0),1):INDEX($B$149:$CW$200,MATCH(H$237,$A$149:$A$200,0),100),$B216:$CW216,"="&amp;"X",$B$146:$CW$146,"="&amp;"Y")</f>
        <v>0</v>
      </c>
      <c r="I251">
        <f ca="1">SUMIFS(INDEX($B$149:$CW$200,MATCH(I$237,$A$149:$A$200,0),1):INDEX($B$149:$CW$200,MATCH(I$237,$A$149:$A$200,0),100),$B216:$CW216,"="&amp;"X",$B$146:$CW$146,"="&amp;"Y")</f>
        <v>0</v>
      </c>
      <c r="J251">
        <f ca="1">SUMIFS(INDEX($B$149:$CW$200,MATCH(J$237,$A$149:$A$200,0),1):INDEX($B$149:$CW$200,MATCH(J$237,$A$149:$A$200,0),100),$B216:$CW216,"="&amp;"X",$B$146:$CW$146,"="&amp;"Y")</f>
        <v>0</v>
      </c>
      <c r="K251">
        <f ca="1">SUMIFS(INDEX($B$149:$CW$200,MATCH(K$237,$A$149:$A$200,0),1):INDEX($B$149:$CW$200,MATCH(K$237,$A$149:$A$200,0),100),$B216:$CW216,"="&amp;"X",$B$146:$CW$146,"="&amp;"Y")</f>
        <v>0</v>
      </c>
      <c r="L251">
        <f ca="1">SUMIFS(INDEX($B$149:$CW$200,MATCH(L$237,$A$149:$A$200,0),1):INDEX($B$149:$CW$200,MATCH(L$237,$A$149:$A$200,0),100),$B216:$CW216,"="&amp;"X",$B$146:$CW$146,"="&amp;"Y")</f>
        <v>0</v>
      </c>
      <c r="M251">
        <f ca="1">SUMIFS(INDEX($B$149:$CW$200,MATCH(M$237,$A$149:$A$200,0),1):INDEX($B$149:$CW$200,MATCH(M$237,$A$149:$A$200,0),100),$B216:$CW216,"="&amp;"X",$B$146:$CW$146,"="&amp;"Y")</f>
        <v>0</v>
      </c>
      <c r="N251">
        <f ca="1">SUMIFS(INDEX($B$149:$CW$200,MATCH(N$237,$A$149:$A$200,0),1):INDEX($B$149:$CW$200,MATCH(N$237,$A$149:$A$200,0),100),$B216:$CW216,"="&amp;"X",$B$146:$CW$146,"="&amp;"Y")</f>
        <v>0</v>
      </c>
      <c r="O251">
        <f ca="1">SUMIFS(INDEX($B$149:$CW$200,MATCH(O$237,$A$149:$A$200,0),1):INDEX($B$149:$CW$200,MATCH(O$237,$A$149:$A$200,0),100),$B216:$CW216,"="&amp;"X",$B$146:$CW$146,"="&amp;"Y")</f>
        <v>0</v>
      </c>
      <c r="P251">
        <f ca="1">SUMIFS(INDEX($B$149:$CW$200,MATCH(P$237,$A$149:$A$200,0),1):INDEX($B$149:$CW$200,MATCH(P$237,$A$149:$A$200,0),100),$B216:$CW216,"="&amp;"X",$B$146:$CW$146,"="&amp;"Y")</f>
        <v>0</v>
      </c>
      <c r="Q251">
        <f ca="1">SUMIFS(INDEX($B$149:$CW$200,MATCH(Q$237,$A$149:$A$200,0),1):INDEX($B$149:$CW$200,MATCH(Q$237,$A$149:$A$200,0),100),$B216:$CW216,"="&amp;"X",$B$146:$CW$146,"="&amp;"Y")</f>
        <v>0</v>
      </c>
      <c r="R251">
        <f ca="1">SUMIFS(INDEX($B$149:$CW$200,MATCH(R$237,$A$149:$A$200,0),1):INDEX($B$149:$CW$200,MATCH(R$237,$A$149:$A$200,0),100),$B216:$CW216,"="&amp;"X",$B$146:$CW$146,"="&amp;"Y")</f>
        <v>0</v>
      </c>
      <c r="S251">
        <f ca="1">SUMIFS(INDEX($B$149:$CW$200,MATCH(S$237,$A$149:$A$200,0),1):INDEX($B$149:$CW$200,MATCH(S$237,$A$149:$A$200,0),100),$B216:$CW216,"="&amp;"X",$B$146:$CW$146,"="&amp;"Y")</f>
        <v>0</v>
      </c>
      <c r="T251">
        <f ca="1">SUMIFS(INDEX($B$149:$CW$200,MATCH(T$237,$A$149:$A$200,0),1):INDEX($B$149:$CW$200,MATCH(T$237,$A$149:$A$200,0),100),$B216:$CW216,"="&amp;"X",$B$146:$CW$146,"="&amp;"Y")</f>
        <v>0</v>
      </c>
      <c r="U251">
        <f ca="1">SUMIFS(INDEX($B$149:$CW$200,MATCH(U$237,$A$149:$A$200,0),1):INDEX($B$149:$CW$200,MATCH(U$237,$A$149:$A$200,0),100),$B216:$CW216,"="&amp;"X",$B$146:$CW$146,"="&amp;"Y")</f>
        <v>0</v>
      </c>
      <c r="V251">
        <f ca="1">SUMIFS(INDEX($B$149:$CW$200,MATCH(V$237,$A$149:$A$200,0),1):INDEX($B$149:$CW$200,MATCH(V$237,$A$149:$A$200,0),100),$B216:$CW216,"="&amp;"X",$B$146:$CW$146,"="&amp;"Y")</f>
        <v>0</v>
      </c>
      <c r="W251">
        <f ca="1">SUMIFS(INDEX($B$149:$CW$200,MATCH(W$237,$A$149:$A$200,0),1):INDEX($B$149:$CW$200,MATCH(W$237,$A$149:$A$200,0),100),$B216:$CW216,"="&amp;"X",$B$146:$CW$146,"="&amp;"Y")</f>
        <v>0</v>
      </c>
      <c r="X251">
        <f ca="1">SUMIFS(INDEX($B$149:$CW$200,MATCH(X$237,$A$149:$A$200,0),1):INDEX($B$149:$CW$200,MATCH(X$237,$A$149:$A$200,0),100),$B216:$CW216,"="&amp;"X",$B$146:$CW$146,"="&amp;"Y")</f>
        <v>0</v>
      </c>
      <c r="Y251">
        <f ca="1">SUMIFS(INDEX($B$149:$CW$200,MATCH(Y$237,$A$149:$A$200,0),1):INDEX($B$149:$CW$200,MATCH(Y$237,$A$149:$A$200,0),100),$B216:$CW216,"="&amp;"X",$B$146:$CW$146,"="&amp;"Y")</f>
        <v>0</v>
      </c>
      <c r="Z251">
        <f ca="1">SUMIFS(INDEX($B$149:$CW$200,MATCH(Z$237,$A$149:$A$200,0),1):INDEX($B$149:$CW$200,MATCH(Z$237,$A$149:$A$200,0),100),$B216:$CW216,"="&amp;"X",$B$146:$CW$146,"="&amp;"Y")</f>
        <v>0</v>
      </c>
      <c r="AA251">
        <f ca="1">SUMIFS(INDEX($B$149:$CW$200,MATCH(AA$237,$A$149:$A$200,0),1):INDEX($B$149:$CW$200,MATCH(AA$237,$A$149:$A$200,0),100),$B216:$CW216,"="&amp;"X",$B$146:$CW$146,"="&amp;"Y")</f>
        <v>0</v>
      </c>
      <c r="AB251">
        <f ca="1">SUMIFS(INDEX($B$149:$CW$200,MATCH(AB$237,$A$149:$A$200,0),1):INDEX($B$149:$CW$200,MATCH(AB$237,$A$149:$A$200,0),100),$B216:$CW216,"="&amp;"X",$B$146:$CW$146,"="&amp;"Y")</f>
        <v>0</v>
      </c>
      <c r="AC251">
        <f ca="1">SUMIFS(INDEX($B$149:$CW$200,MATCH(AC$237,$A$149:$A$200,0),1):INDEX($B$149:$CW$200,MATCH(AC$237,$A$149:$A$200,0),100),$B216:$CW216,"="&amp;"X",$B$146:$CW$146,"="&amp;"Y")</f>
        <v>0</v>
      </c>
      <c r="AD251">
        <f ca="1">SUMIFS(INDEX($B$149:$CW$200,MATCH(AD$237,$A$149:$A$200,0),1):INDEX($B$149:$CW$200,MATCH(AD$237,$A$149:$A$200,0),100),$B216:$CW216,"="&amp;"X",$B$146:$CW$146,"="&amp;"Y")</f>
        <v>0</v>
      </c>
      <c r="AE251">
        <f ca="1">SUMIFS(INDEX($B$149:$CW$200,MATCH(AE$237,$A$149:$A$200,0),1):INDEX($B$149:$CW$200,MATCH(AE$237,$A$149:$A$200,0),100),$B216:$CW216,"="&amp;"X",$B$146:$CW$146,"="&amp;"Y")</f>
        <v>0</v>
      </c>
      <c r="AF251">
        <f ca="1">SUMIFS(INDEX($B$149:$CW$200,MATCH(AF$237,$A$149:$A$200,0),1):INDEX($B$149:$CW$200,MATCH(AF$237,$A$149:$A$200,0),100),$B216:$CW216,"="&amp;"X",$B$146:$CW$146,"="&amp;"Y")</f>
        <v>0</v>
      </c>
      <c r="AG251">
        <f ca="1">SUMIFS(INDEX($B$149:$CW$200,MATCH(AG$237,$A$149:$A$200,0),1):INDEX($B$149:$CW$200,MATCH(AG$237,$A$149:$A$200,0),100),$B216:$CW216,"="&amp;"X",$B$146:$CW$146,"="&amp;"Y")</f>
        <v>0</v>
      </c>
      <c r="AH251">
        <f ca="1">SUMIFS(INDEX($B$149:$CW$200,MATCH(AH$237,$A$149:$A$200,0),1):INDEX($B$149:$CW$200,MATCH(AH$237,$A$149:$A$200,0),100),$B216:$CW216,"="&amp;"X",$B$146:$CW$146,"="&amp;"Y")</f>
        <v>0</v>
      </c>
      <c r="AI251">
        <f ca="1">SUMIFS(INDEX($B$149:$CW$200,MATCH(AI$237,$A$149:$A$200,0),1):INDEX($B$149:$CW$200,MATCH(AI$237,$A$149:$A$200,0),100),$B216:$CW216,"="&amp;"X",$B$146:$CW$146,"="&amp;"Y")</f>
        <v>0</v>
      </c>
      <c r="AJ251">
        <f ca="1">SUMIFS(INDEX($B$149:$CW$200,MATCH(AJ$237,$A$149:$A$200,0),1):INDEX($B$149:$CW$200,MATCH(AJ$237,$A$149:$A$200,0),100),$B216:$CW216,"="&amp;"X",$B$146:$CW$146,"="&amp;"Y")</f>
        <v>0</v>
      </c>
      <c r="AK251">
        <f ca="1">SUMIFS(INDEX($B$149:$CW$200,MATCH(AK$237,$A$149:$A$200,0),1):INDEX($B$149:$CW$200,MATCH(AK$237,$A$149:$A$200,0),100),$B216:$CW216,"="&amp;"X",$B$146:$CW$146,"="&amp;"Y")</f>
        <v>0</v>
      </c>
      <c r="AL251">
        <f ca="1">SUMIFS(INDEX($B$149:$CW$200,MATCH(AL$237,$A$149:$A$200,0),1):INDEX($B$149:$CW$200,MATCH(AL$237,$A$149:$A$200,0),100),$B216:$CW216,"="&amp;"X",$B$146:$CW$146,"="&amp;"Y")</f>
        <v>0</v>
      </c>
      <c r="AM251">
        <f ca="1">SUMIFS(INDEX($B$149:$CW$200,MATCH(AM$237,$A$149:$A$200,0),1):INDEX($B$149:$CW$200,MATCH(AM$237,$A$149:$A$200,0),100),$B216:$CW216,"="&amp;"X",$B$146:$CW$146,"="&amp;"Y")</f>
        <v>0</v>
      </c>
      <c r="AN251">
        <f ca="1">SUMIFS(INDEX($B$149:$CW$200,MATCH(AN$237,$A$149:$A$200,0),1):INDEX($B$149:$CW$200,MATCH(AN$237,$A$149:$A$200,0),100),$B216:$CW216,"="&amp;"X",$B$146:$CW$146,"="&amp;"Y")</f>
        <v>0</v>
      </c>
      <c r="AO251">
        <f ca="1">SUMIFS(INDEX($B$149:$CW$200,MATCH(AO$237,$A$149:$A$200,0),1):INDEX($B$149:$CW$200,MATCH(AO$237,$A$149:$A$200,0),100),$B216:$CW216,"="&amp;"X",$B$146:$CW$146,"="&amp;"Y")</f>
        <v>0</v>
      </c>
      <c r="AP251">
        <f ca="1">SUMIFS(INDEX($B$149:$CW$200,MATCH(AP$237,$A$149:$A$200,0),1):INDEX($B$149:$CW$200,MATCH(AP$237,$A$149:$A$200,0),100),$B216:$CW216,"="&amp;"X",$B$146:$CW$146,"="&amp;"Y")</f>
        <v>0</v>
      </c>
      <c r="AQ251">
        <f ca="1">SUMIFS(INDEX($B$149:$CW$200,MATCH(AQ$237,$A$149:$A$200,0),1):INDEX($B$149:$CW$200,MATCH(AQ$237,$A$149:$A$200,0),100),$B216:$CW216,"="&amp;"X",$B$146:$CW$146,"="&amp;"Y")</f>
        <v>0</v>
      </c>
      <c r="AR251">
        <f ca="1">SUMIFS(INDEX($B$149:$CW$200,MATCH(AR$237,$A$149:$A$200,0),1):INDEX($B$149:$CW$200,MATCH(AR$237,$A$149:$A$200,0),100),$B216:$CW216,"="&amp;"X",$B$146:$CW$146,"="&amp;"Y")</f>
        <v>0</v>
      </c>
      <c r="AS251">
        <f ca="1">SUMIFS(INDEX($B$149:$CW$200,MATCH(AS$237,$A$149:$A$200,0),1):INDEX($B$149:$CW$200,MATCH(AS$237,$A$149:$A$200,0),100),$B216:$CW216,"="&amp;"X",$B$146:$CW$146,"="&amp;"Y")</f>
        <v>0</v>
      </c>
      <c r="AT251">
        <f ca="1">SUMIFS(INDEX($B$149:$CW$200,MATCH(AT$237,$A$149:$A$200,0),1):INDEX($B$149:$CW$200,MATCH(AT$237,$A$149:$A$200,0),100),$B216:$CW216,"="&amp;"X",$B$146:$CW$146,"="&amp;"Y")</f>
        <v>0</v>
      </c>
      <c r="AU251">
        <f ca="1">SUMIFS(INDEX($B$149:$CW$200,MATCH(AU$237,$A$149:$A$200,0),1):INDEX($B$149:$CW$200,MATCH(AU$237,$A$149:$A$200,0),100),$B216:$CW216,"="&amp;"X",$B$146:$CW$146,"="&amp;"Y")</f>
        <v>0</v>
      </c>
      <c r="AV251">
        <f ca="1">SUMIFS(INDEX($B$149:$CW$200,MATCH(AV$237,$A$149:$A$200,0),1):INDEX($B$149:$CW$200,MATCH(AV$237,$A$149:$A$200,0),100),$B216:$CW216,"="&amp;"X",$B$146:$CW$146,"="&amp;"Y")</f>
        <v>0</v>
      </c>
      <c r="AW251">
        <f ca="1">SUMIFS(INDEX($B$149:$CW$200,MATCH(AW$237,$A$149:$A$200,0),1):INDEX($B$149:$CW$200,MATCH(AW$237,$A$149:$A$200,0),100),$B216:$CW216,"="&amp;"X",$B$146:$CW$146,"="&amp;"Y")</f>
        <v>0</v>
      </c>
      <c r="AX251">
        <f ca="1">SUMIFS(INDEX($B$149:$CW$200,MATCH(AX$237,$A$149:$A$200,0),1):INDEX($B$149:$CW$200,MATCH(AX$237,$A$149:$A$200,0),100),$B216:$CW216,"="&amp;"X",$B$146:$CW$146,"="&amp;"Y")</f>
        <v>0</v>
      </c>
      <c r="AY251">
        <f ca="1">SUMIFS(INDEX($B$149:$CW$200,MATCH(AY$237,$A$149:$A$200,0),1):INDEX($B$149:$CW$200,MATCH(AY$237,$A$149:$A$200,0),100),$B216:$CW216,"="&amp;"X",$B$146:$CW$146,"="&amp;"Y")</f>
        <v>0</v>
      </c>
      <c r="AZ251">
        <f ca="1">SUMIFS(INDEX($B$149:$CW$200,MATCH(AZ$237,$A$149:$A$200,0),1):INDEX($B$149:$CW$200,MATCH(AZ$237,$A$149:$A$200,0),100),$B216:$CW216,"="&amp;"X",$B$146:$CW$146,"="&amp;"Y")</f>
        <v>0</v>
      </c>
      <c r="BA251">
        <f ca="1">SUMIFS(INDEX($B$149:$CW$200,MATCH(BA$237,$A$149:$A$200,0),1):INDEX($B$149:$CW$200,MATCH(BA$237,$A$149:$A$200,0),100),$B216:$CW216,"="&amp;"X",$B$146:$CW$146,"="&amp;"Y")</f>
        <v>0</v>
      </c>
    </row>
    <row r="252" spans="1:53" x14ac:dyDescent="0.25">
      <c r="A252" s="2" t="str">
        <f>Setup!A34</f>
        <v>Caseload 15</v>
      </c>
      <c r="B252">
        <f ca="1">SUMIFS(INDEX($B$149:$CW$200,MATCH(B$237,$A$149:$A$200,0),1):INDEX($B$149:$CW$200,MATCH(B$237,$A$149:$A$200,0),100),$B217:$CW217,"="&amp;"X",$B$146:$CW$146,"="&amp;"Y")</f>
        <v>0</v>
      </c>
      <c r="C252">
        <f ca="1">SUMIFS(INDEX($B$149:$CW$200,MATCH(C$237,$A$149:$A$200,0),1):INDEX($B$149:$CW$200,MATCH(C$237,$A$149:$A$200,0),100),$B217:$CW217,"="&amp;"X",$B$146:$CW$146,"="&amp;"Y")</f>
        <v>0</v>
      </c>
      <c r="D252">
        <f ca="1">SUMIFS(INDEX($B$149:$CW$200,MATCH(D$237,$A$149:$A$200,0),1):INDEX($B$149:$CW$200,MATCH(D$237,$A$149:$A$200,0),100),$B217:$CW217,"="&amp;"X",$B$146:$CW$146,"="&amp;"Y")</f>
        <v>0</v>
      </c>
      <c r="E252">
        <f ca="1">SUMIFS(INDEX($B$149:$CW$200,MATCH(E$237,$A$149:$A$200,0),1):INDEX($B$149:$CW$200,MATCH(E$237,$A$149:$A$200,0),100),$B217:$CW217,"="&amp;"X",$B$146:$CW$146,"="&amp;"Y")</f>
        <v>0</v>
      </c>
      <c r="F252">
        <f ca="1">SUMIFS(INDEX($B$149:$CW$200,MATCH(F$237,$A$149:$A$200,0),1):INDEX($B$149:$CW$200,MATCH(F$237,$A$149:$A$200,0),100),$B217:$CW217,"="&amp;"X",$B$146:$CW$146,"="&amp;"Y")</f>
        <v>0</v>
      </c>
      <c r="G252">
        <f ca="1">SUMIFS(INDEX($B$149:$CW$200,MATCH(G$237,$A$149:$A$200,0),1):INDEX($B$149:$CW$200,MATCH(G$237,$A$149:$A$200,0),100),$B217:$CW217,"="&amp;"X",$B$146:$CW$146,"="&amp;"Y")</f>
        <v>0</v>
      </c>
      <c r="H252">
        <f ca="1">SUMIFS(INDEX($B$149:$CW$200,MATCH(H$237,$A$149:$A$200,0),1):INDEX($B$149:$CW$200,MATCH(H$237,$A$149:$A$200,0),100),$B217:$CW217,"="&amp;"X",$B$146:$CW$146,"="&amp;"Y")</f>
        <v>0</v>
      </c>
      <c r="I252">
        <f ca="1">SUMIFS(INDEX($B$149:$CW$200,MATCH(I$237,$A$149:$A$200,0),1):INDEX($B$149:$CW$200,MATCH(I$237,$A$149:$A$200,0),100),$B217:$CW217,"="&amp;"X",$B$146:$CW$146,"="&amp;"Y")</f>
        <v>0</v>
      </c>
      <c r="J252">
        <f ca="1">SUMIFS(INDEX($B$149:$CW$200,MATCH(J$237,$A$149:$A$200,0),1):INDEX($B$149:$CW$200,MATCH(J$237,$A$149:$A$200,0),100),$B217:$CW217,"="&amp;"X",$B$146:$CW$146,"="&amp;"Y")</f>
        <v>0</v>
      </c>
      <c r="K252">
        <f ca="1">SUMIFS(INDEX($B$149:$CW$200,MATCH(K$237,$A$149:$A$200,0),1):INDEX($B$149:$CW$200,MATCH(K$237,$A$149:$A$200,0),100),$B217:$CW217,"="&amp;"X",$B$146:$CW$146,"="&amp;"Y")</f>
        <v>0</v>
      </c>
      <c r="L252">
        <f ca="1">SUMIFS(INDEX($B$149:$CW$200,MATCH(L$237,$A$149:$A$200,0),1):INDEX($B$149:$CW$200,MATCH(L$237,$A$149:$A$200,0),100),$B217:$CW217,"="&amp;"X",$B$146:$CW$146,"="&amp;"Y")</f>
        <v>0</v>
      </c>
      <c r="M252">
        <f ca="1">SUMIFS(INDEX($B$149:$CW$200,MATCH(M$237,$A$149:$A$200,0),1):INDEX($B$149:$CW$200,MATCH(M$237,$A$149:$A$200,0),100),$B217:$CW217,"="&amp;"X",$B$146:$CW$146,"="&amp;"Y")</f>
        <v>0</v>
      </c>
      <c r="N252">
        <f ca="1">SUMIFS(INDEX($B$149:$CW$200,MATCH(N$237,$A$149:$A$200,0),1):INDEX($B$149:$CW$200,MATCH(N$237,$A$149:$A$200,0),100),$B217:$CW217,"="&amp;"X",$B$146:$CW$146,"="&amp;"Y")</f>
        <v>0</v>
      </c>
      <c r="O252">
        <f ca="1">SUMIFS(INDEX($B$149:$CW$200,MATCH(O$237,$A$149:$A$200,0),1):INDEX($B$149:$CW$200,MATCH(O$237,$A$149:$A$200,0),100),$B217:$CW217,"="&amp;"X",$B$146:$CW$146,"="&amp;"Y")</f>
        <v>0</v>
      </c>
      <c r="P252">
        <f ca="1">SUMIFS(INDEX($B$149:$CW$200,MATCH(P$237,$A$149:$A$200,0),1):INDEX($B$149:$CW$200,MATCH(P$237,$A$149:$A$200,0),100),$B217:$CW217,"="&amp;"X",$B$146:$CW$146,"="&amp;"Y")</f>
        <v>0</v>
      </c>
      <c r="Q252">
        <f ca="1">SUMIFS(INDEX($B$149:$CW$200,MATCH(Q$237,$A$149:$A$200,0),1):INDEX($B$149:$CW$200,MATCH(Q$237,$A$149:$A$200,0),100),$B217:$CW217,"="&amp;"X",$B$146:$CW$146,"="&amp;"Y")</f>
        <v>0</v>
      </c>
      <c r="R252">
        <f ca="1">SUMIFS(INDEX($B$149:$CW$200,MATCH(R$237,$A$149:$A$200,0),1):INDEX($B$149:$CW$200,MATCH(R$237,$A$149:$A$200,0),100),$B217:$CW217,"="&amp;"X",$B$146:$CW$146,"="&amp;"Y")</f>
        <v>0</v>
      </c>
      <c r="S252">
        <f ca="1">SUMIFS(INDEX($B$149:$CW$200,MATCH(S$237,$A$149:$A$200,0),1):INDEX($B$149:$CW$200,MATCH(S$237,$A$149:$A$200,0),100),$B217:$CW217,"="&amp;"X",$B$146:$CW$146,"="&amp;"Y")</f>
        <v>0</v>
      </c>
      <c r="T252">
        <f ca="1">SUMIFS(INDEX($B$149:$CW$200,MATCH(T$237,$A$149:$A$200,0),1):INDEX($B$149:$CW$200,MATCH(T$237,$A$149:$A$200,0),100),$B217:$CW217,"="&amp;"X",$B$146:$CW$146,"="&amp;"Y")</f>
        <v>0</v>
      </c>
      <c r="U252">
        <f ca="1">SUMIFS(INDEX($B$149:$CW$200,MATCH(U$237,$A$149:$A$200,0),1):INDEX($B$149:$CW$200,MATCH(U$237,$A$149:$A$200,0),100),$B217:$CW217,"="&amp;"X",$B$146:$CW$146,"="&amp;"Y")</f>
        <v>0</v>
      </c>
      <c r="V252">
        <f ca="1">SUMIFS(INDEX($B$149:$CW$200,MATCH(V$237,$A$149:$A$200,0),1):INDEX($B$149:$CW$200,MATCH(V$237,$A$149:$A$200,0),100),$B217:$CW217,"="&amp;"X",$B$146:$CW$146,"="&amp;"Y")</f>
        <v>0</v>
      </c>
      <c r="W252">
        <f ca="1">SUMIFS(INDEX($B$149:$CW$200,MATCH(W$237,$A$149:$A$200,0),1):INDEX($B$149:$CW$200,MATCH(W$237,$A$149:$A$200,0),100),$B217:$CW217,"="&amp;"X",$B$146:$CW$146,"="&amp;"Y")</f>
        <v>0</v>
      </c>
      <c r="X252">
        <f ca="1">SUMIFS(INDEX($B$149:$CW$200,MATCH(X$237,$A$149:$A$200,0),1):INDEX($B$149:$CW$200,MATCH(X$237,$A$149:$A$200,0),100),$B217:$CW217,"="&amp;"X",$B$146:$CW$146,"="&amp;"Y")</f>
        <v>0</v>
      </c>
      <c r="Y252">
        <f ca="1">SUMIFS(INDEX($B$149:$CW$200,MATCH(Y$237,$A$149:$A$200,0),1):INDEX($B$149:$CW$200,MATCH(Y$237,$A$149:$A$200,0),100),$B217:$CW217,"="&amp;"X",$B$146:$CW$146,"="&amp;"Y")</f>
        <v>0</v>
      </c>
      <c r="Z252">
        <f ca="1">SUMIFS(INDEX($B$149:$CW$200,MATCH(Z$237,$A$149:$A$200,0),1):INDEX($B$149:$CW$200,MATCH(Z$237,$A$149:$A$200,0),100),$B217:$CW217,"="&amp;"X",$B$146:$CW$146,"="&amp;"Y")</f>
        <v>0</v>
      </c>
      <c r="AA252">
        <f ca="1">SUMIFS(INDEX($B$149:$CW$200,MATCH(AA$237,$A$149:$A$200,0),1):INDEX($B$149:$CW$200,MATCH(AA$237,$A$149:$A$200,0),100),$B217:$CW217,"="&amp;"X",$B$146:$CW$146,"="&amp;"Y")</f>
        <v>0</v>
      </c>
      <c r="AB252">
        <f ca="1">SUMIFS(INDEX($B$149:$CW$200,MATCH(AB$237,$A$149:$A$200,0),1):INDEX($B$149:$CW$200,MATCH(AB$237,$A$149:$A$200,0),100),$B217:$CW217,"="&amp;"X",$B$146:$CW$146,"="&amp;"Y")</f>
        <v>0</v>
      </c>
      <c r="AC252">
        <f ca="1">SUMIFS(INDEX($B$149:$CW$200,MATCH(AC$237,$A$149:$A$200,0),1):INDEX($B$149:$CW$200,MATCH(AC$237,$A$149:$A$200,0),100),$B217:$CW217,"="&amp;"X",$B$146:$CW$146,"="&amp;"Y")</f>
        <v>0</v>
      </c>
      <c r="AD252">
        <f ca="1">SUMIFS(INDEX($B$149:$CW$200,MATCH(AD$237,$A$149:$A$200,0),1):INDEX($B$149:$CW$200,MATCH(AD$237,$A$149:$A$200,0),100),$B217:$CW217,"="&amp;"X",$B$146:$CW$146,"="&amp;"Y")</f>
        <v>0</v>
      </c>
      <c r="AE252">
        <f ca="1">SUMIFS(INDEX($B$149:$CW$200,MATCH(AE$237,$A$149:$A$200,0),1):INDEX($B$149:$CW$200,MATCH(AE$237,$A$149:$A$200,0),100),$B217:$CW217,"="&amp;"X",$B$146:$CW$146,"="&amp;"Y")</f>
        <v>0</v>
      </c>
      <c r="AF252">
        <f ca="1">SUMIFS(INDEX($B$149:$CW$200,MATCH(AF$237,$A$149:$A$200,0),1):INDEX($B$149:$CW$200,MATCH(AF$237,$A$149:$A$200,0),100),$B217:$CW217,"="&amp;"X",$B$146:$CW$146,"="&amp;"Y")</f>
        <v>0</v>
      </c>
      <c r="AG252">
        <f ca="1">SUMIFS(INDEX($B$149:$CW$200,MATCH(AG$237,$A$149:$A$200,0),1):INDEX($B$149:$CW$200,MATCH(AG$237,$A$149:$A$200,0),100),$B217:$CW217,"="&amp;"X",$B$146:$CW$146,"="&amp;"Y")</f>
        <v>0</v>
      </c>
      <c r="AH252">
        <f ca="1">SUMIFS(INDEX($B$149:$CW$200,MATCH(AH$237,$A$149:$A$200,0),1):INDEX($B$149:$CW$200,MATCH(AH$237,$A$149:$A$200,0),100),$B217:$CW217,"="&amp;"X",$B$146:$CW$146,"="&amp;"Y")</f>
        <v>0</v>
      </c>
      <c r="AI252">
        <f ca="1">SUMIFS(INDEX($B$149:$CW$200,MATCH(AI$237,$A$149:$A$200,0),1):INDEX($B$149:$CW$200,MATCH(AI$237,$A$149:$A$200,0),100),$B217:$CW217,"="&amp;"X",$B$146:$CW$146,"="&amp;"Y")</f>
        <v>0</v>
      </c>
      <c r="AJ252">
        <f ca="1">SUMIFS(INDEX($B$149:$CW$200,MATCH(AJ$237,$A$149:$A$200,0),1):INDEX($B$149:$CW$200,MATCH(AJ$237,$A$149:$A$200,0),100),$B217:$CW217,"="&amp;"X",$B$146:$CW$146,"="&amp;"Y")</f>
        <v>0</v>
      </c>
      <c r="AK252">
        <f ca="1">SUMIFS(INDEX($B$149:$CW$200,MATCH(AK$237,$A$149:$A$200,0),1):INDEX($B$149:$CW$200,MATCH(AK$237,$A$149:$A$200,0),100),$B217:$CW217,"="&amp;"X",$B$146:$CW$146,"="&amp;"Y")</f>
        <v>0</v>
      </c>
      <c r="AL252">
        <f ca="1">SUMIFS(INDEX($B$149:$CW$200,MATCH(AL$237,$A$149:$A$200,0),1):INDEX($B$149:$CW$200,MATCH(AL$237,$A$149:$A$200,0),100),$B217:$CW217,"="&amp;"X",$B$146:$CW$146,"="&amp;"Y")</f>
        <v>0</v>
      </c>
      <c r="AM252">
        <f ca="1">SUMIFS(INDEX($B$149:$CW$200,MATCH(AM$237,$A$149:$A$200,0),1):INDEX($B$149:$CW$200,MATCH(AM$237,$A$149:$A$200,0),100),$B217:$CW217,"="&amp;"X",$B$146:$CW$146,"="&amp;"Y")</f>
        <v>0</v>
      </c>
      <c r="AN252">
        <f ca="1">SUMIFS(INDEX($B$149:$CW$200,MATCH(AN$237,$A$149:$A$200,0),1):INDEX($B$149:$CW$200,MATCH(AN$237,$A$149:$A$200,0),100),$B217:$CW217,"="&amp;"X",$B$146:$CW$146,"="&amp;"Y")</f>
        <v>0</v>
      </c>
      <c r="AO252">
        <f ca="1">SUMIFS(INDEX($B$149:$CW$200,MATCH(AO$237,$A$149:$A$200,0),1):INDEX($B$149:$CW$200,MATCH(AO$237,$A$149:$A$200,0),100),$B217:$CW217,"="&amp;"X",$B$146:$CW$146,"="&amp;"Y")</f>
        <v>0</v>
      </c>
      <c r="AP252">
        <f ca="1">SUMIFS(INDEX($B$149:$CW$200,MATCH(AP$237,$A$149:$A$200,0),1):INDEX($B$149:$CW$200,MATCH(AP$237,$A$149:$A$200,0),100),$B217:$CW217,"="&amp;"X",$B$146:$CW$146,"="&amp;"Y")</f>
        <v>0</v>
      </c>
      <c r="AQ252">
        <f ca="1">SUMIFS(INDEX($B$149:$CW$200,MATCH(AQ$237,$A$149:$A$200,0),1):INDEX($B$149:$CW$200,MATCH(AQ$237,$A$149:$A$200,0),100),$B217:$CW217,"="&amp;"X",$B$146:$CW$146,"="&amp;"Y")</f>
        <v>0</v>
      </c>
      <c r="AR252">
        <f ca="1">SUMIFS(INDEX($B$149:$CW$200,MATCH(AR$237,$A$149:$A$200,0),1):INDEX($B$149:$CW$200,MATCH(AR$237,$A$149:$A$200,0),100),$B217:$CW217,"="&amp;"X",$B$146:$CW$146,"="&amp;"Y")</f>
        <v>0</v>
      </c>
      <c r="AS252">
        <f ca="1">SUMIFS(INDEX($B$149:$CW$200,MATCH(AS$237,$A$149:$A$200,0),1):INDEX($B$149:$CW$200,MATCH(AS$237,$A$149:$A$200,0),100),$B217:$CW217,"="&amp;"X",$B$146:$CW$146,"="&amp;"Y")</f>
        <v>0</v>
      </c>
      <c r="AT252">
        <f ca="1">SUMIFS(INDEX($B$149:$CW$200,MATCH(AT$237,$A$149:$A$200,0),1):INDEX($B$149:$CW$200,MATCH(AT$237,$A$149:$A$200,0),100),$B217:$CW217,"="&amp;"X",$B$146:$CW$146,"="&amp;"Y")</f>
        <v>0</v>
      </c>
      <c r="AU252">
        <f ca="1">SUMIFS(INDEX($B$149:$CW$200,MATCH(AU$237,$A$149:$A$200,0),1):INDEX($B$149:$CW$200,MATCH(AU$237,$A$149:$A$200,0),100),$B217:$CW217,"="&amp;"X",$B$146:$CW$146,"="&amp;"Y")</f>
        <v>0</v>
      </c>
      <c r="AV252">
        <f ca="1">SUMIFS(INDEX($B$149:$CW$200,MATCH(AV$237,$A$149:$A$200,0),1):INDEX($B$149:$CW$200,MATCH(AV$237,$A$149:$A$200,0),100),$B217:$CW217,"="&amp;"X",$B$146:$CW$146,"="&amp;"Y")</f>
        <v>0</v>
      </c>
      <c r="AW252">
        <f ca="1">SUMIFS(INDEX($B$149:$CW$200,MATCH(AW$237,$A$149:$A$200,0),1):INDEX($B$149:$CW$200,MATCH(AW$237,$A$149:$A$200,0),100),$B217:$CW217,"="&amp;"X",$B$146:$CW$146,"="&amp;"Y")</f>
        <v>0</v>
      </c>
      <c r="AX252">
        <f ca="1">SUMIFS(INDEX($B$149:$CW$200,MATCH(AX$237,$A$149:$A$200,0),1):INDEX($B$149:$CW$200,MATCH(AX$237,$A$149:$A$200,0),100),$B217:$CW217,"="&amp;"X",$B$146:$CW$146,"="&amp;"Y")</f>
        <v>0</v>
      </c>
      <c r="AY252">
        <f ca="1">SUMIFS(INDEX($B$149:$CW$200,MATCH(AY$237,$A$149:$A$200,0),1):INDEX($B$149:$CW$200,MATCH(AY$237,$A$149:$A$200,0),100),$B217:$CW217,"="&amp;"X",$B$146:$CW$146,"="&amp;"Y")</f>
        <v>0</v>
      </c>
      <c r="AZ252">
        <f ca="1">SUMIFS(INDEX($B$149:$CW$200,MATCH(AZ$237,$A$149:$A$200,0),1):INDEX($B$149:$CW$200,MATCH(AZ$237,$A$149:$A$200,0),100),$B217:$CW217,"="&amp;"X",$B$146:$CW$146,"="&amp;"Y")</f>
        <v>0</v>
      </c>
      <c r="BA252">
        <f ca="1">SUMIFS(INDEX($B$149:$CW$200,MATCH(BA$237,$A$149:$A$200,0),1):INDEX($B$149:$CW$200,MATCH(BA$237,$A$149:$A$200,0),100),$B217:$CW217,"="&amp;"X",$B$146:$CW$146,"="&amp;"Y")</f>
        <v>0</v>
      </c>
    </row>
    <row r="253" spans="1:53" x14ac:dyDescent="0.25">
      <c r="A253" s="2" t="str">
        <f>'Data Validation (Hide)'!T2</f>
        <v>All Clusters</v>
      </c>
      <c r="B253">
        <f ca="1">SUM(B238:B252)</f>
        <v>0</v>
      </c>
      <c r="C253">
        <f t="shared" ref="C253:BA253" ca="1" si="43">SUM(C238:C252)</f>
        <v>0</v>
      </c>
      <c r="D253">
        <f t="shared" ca="1" si="43"/>
        <v>0</v>
      </c>
      <c r="E253">
        <f t="shared" ca="1" si="43"/>
        <v>0</v>
      </c>
      <c r="F253">
        <f t="shared" ca="1" si="43"/>
        <v>0</v>
      </c>
      <c r="G253">
        <f t="shared" ca="1" si="43"/>
        <v>0</v>
      </c>
      <c r="H253">
        <f t="shared" ca="1" si="43"/>
        <v>0</v>
      </c>
      <c r="I253">
        <f t="shared" ca="1" si="43"/>
        <v>0</v>
      </c>
      <c r="J253">
        <f t="shared" ca="1" si="43"/>
        <v>0</v>
      </c>
      <c r="K253">
        <f t="shared" ca="1" si="43"/>
        <v>0</v>
      </c>
      <c r="L253">
        <f t="shared" ca="1" si="43"/>
        <v>0</v>
      </c>
      <c r="M253">
        <f t="shared" ca="1" si="43"/>
        <v>0</v>
      </c>
      <c r="N253">
        <f t="shared" ca="1" si="43"/>
        <v>0</v>
      </c>
      <c r="O253">
        <f t="shared" ca="1" si="43"/>
        <v>0</v>
      </c>
      <c r="P253">
        <f t="shared" ca="1" si="43"/>
        <v>0</v>
      </c>
      <c r="Q253">
        <f t="shared" ca="1" si="43"/>
        <v>0</v>
      </c>
      <c r="R253">
        <f t="shared" ca="1" si="43"/>
        <v>0</v>
      </c>
      <c r="S253">
        <f t="shared" ca="1" si="43"/>
        <v>0</v>
      </c>
      <c r="T253">
        <f t="shared" ca="1" si="43"/>
        <v>0</v>
      </c>
      <c r="U253">
        <f t="shared" ca="1" si="43"/>
        <v>0</v>
      </c>
      <c r="V253">
        <f t="shared" ca="1" si="43"/>
        <v>0</v>
      </c>
      <c r="W253">
        <f t="shared" ca="1" si="43"/>
        <v>0</v>
      </c>
      <c r="X253">
        <f t="shared" ca="1" si="43"/>
        <v>0</v>
      </c>
      <c r="Y253">
        <f t="shared" ca="1" si="43"/>
        <v>0</v>
      </c>
      <c r="Z253">
        <f t="shared" ca="1" si="43"/>
        <v>0</v>
      </c>
      <c r="AA253">
        <f t="shared" ca="1" si="43"/>
        <v>0</v>
      </c>
      <c r="AB253">
        <f t="shared" ca="1" si="43"/>
        <v>0</v>
      </c>
      <c r="AC253">
        <f t="shared" ca="1" si="43"/>
        <v>0</v>
      </c>
      <c r="AD253">
        <f t="shared" ca="1" si="43"/>
        <v>0</v>
      </c>
      <c r="AE253">
        <f t="shared" ca="1" si="43"/>
        <v>0</v>
      </c>
      <c r="AF253">
        <f t="shared" ca="1" si="43"/>
        <v>0</v>
      </c>
      <c r="AG253">
        <f t="shared" ca="1" si="43"/>
        <v>0</v>
      </c>
      <c r="AH253">
        <f t="shared" ca="1" si="43"/>
        <v>0</v>
      </c>
      <c r="AI253">
        <f t="shared" ca="1" si="43"/>
        <v>0</v>
      </c>
      <c r="AJ253">
        <f t="shared" ca="1" si="43"/>
        <v>0</v>
      </c>
      <c r="AK253">
        <f t="shared" ca="1" si="43"/>
        <v>0</v>
      </c>
      <c r="AL253">
        <f t="shared" ca="1" si="43"/>
        <v>0</v>
      </c>
      <c r="AM253">
        <f t="shared" ca="1" si="43"/>
        <v>0</v>
      </c>
      <c r="AN253">
        <f t="shared" ca="1" si="43"/>
        <v>0</v>
      </c>
      <c r="AO253">
        <f t="shared" ca="1" si="43"/>
        <v>0</v>
      </c>
      <c r="AP253">
        <f t="shared" ca="1" si="43"/>
        <v>0</v>
      </c>
      <c r="AQ253">
        <f t="shared" ca="1" si="43"/>
        <v>0</v>
      </c>
      <c r="AR253">
        <f t="shared" ca="1" si="43"/>
        <v>0</v>
      </c>
      <c r="AS253">
        <f t="shared" ca="1" si="43"/>
        <v>0</v>
      </c>
      <c r="AT253">
        <f t="shared" ca="1" si="43"/>
        <v>0</v>
      </c>
      <c r="AU253">
        <f t="shared" ca="1" si="43"/>
        <v>0</v>
      </c>
      <c r="AV253">
        <f t="shared" ca="1" si="43"/>
        <v>0</v>
      </c>
      <c r="AW253">
        <f t="shared" ca="1" si="43"/>
        <v>0</v>
      </c>
      <c r="AX253">
        <f t="shared" ca="1" si="43"/>
        <v>0</v>
      </c>
      <c r="AY253">
        <f t="shared" ca="1" si="43"/>
        <v>0</v>
      </c>
      <c r="AZ253">
        <f t="shared" ca="1" si="43"/>
        <v>0</v>
      </c>
      <c r="BA253">
        <f t="shared" ca="1" si="43"/>
        <v>0</v>
      </c>
    </row>
    <row r="254" spans="1:53" x14ac:dyDescent="0.25">
      <c r="A254" s="2"/>
    </row>
    <row r="255" spans="1:53" x14ac:dyDescent="0.25">
      <c r="A255" s="2" t="s">
        <v>60</v>
      </c>
      <c r="B255" s="2" cm="1">
        <f t="array" aca="1" ref="B255" ca="1">INDEX($A$13:$A$64,COLUMN(A1),1)</f>
        <v>44228</v>
      </c>
      <c r="C255" s="2" cm="1">
        <f t="array" aca="1" ref="C255" ca="1">INDEX($A$13:$A$64,COLUMN(B1),1)</f>
        <v>44235</v>
      </c>
      <c r="D255" s="2" cm="1">
        <f t="array" aca="1" ref="D255" ca="1">INDEX($A$13:$A$64,COLUMN(C1),1)</f>
        <v>44242</v>
      </c>
      <c r="E255" s="2" cm="1">
        <f t="array" aca="1" ref="E255" ca="1">INDEX($A$13:$A$64,COLUMN(D1),1)</f>
        <v>44249</v>
      </c>
      <c r="F255" s="2" cm="1">
        <f t="array" aca="1" ref="F255" ca="1">INDEX($A$13:$A$64,COLUMN(E1),1)</f>
        <v>44256</v>
      </c>
      <c r="G255" s="2" cm="1">
        <f t="array" aca="1" ref="G255" ca="1">INDEX($A$13:$A$64,COLUMN(F1),1)</f>
        <v>44263</v>
      </c>
      <c r="H255" s="2" cm="1">
        <f t="array" aca="1" ref="H255" ca="1">INDEX($A$13:$A$64,COLUMN(G1),1)</f>
        <v>44270</v>
      </c>
      <c r="I255" s="2" cm="1">
        <f t="array" aca="1" ref="I255" ca="1">INDEX($A$13:$A$64,COLUMN(H1),1)</f>
        <v>44277</v>
      </c>
      <c r="J255" s="2" cm="1">
        <f t="array" aca="1" ref="J255" ca="1">INDEX($A$13:$A$64,COLUMN(I1),1)</f>
        <v>44284</v>
      </c>
      <c r="K255" s="2" cm="1">
        <f t="array" aca="1" ref="K255" ca="1">INDEX($A$13:$A$64,COLUMN(J1),1)</f>
        <v>44291</v>
      </c>
      <c r="L255" s="2" cm="1">
        <f t="array" aca="1" ref="L255" ca="1">INDEX($A$13:$A$64,COLUMN(K1),1)</f>
        <v>44298</v>
      </c>
      <c r="M255" s="2" cm="1">
        <f t="array" aca="1" ref="M255" ca="1">INDEX($A$13:$A$64,COLUMN(L1),1)</f>
        <v>44305</v>
      </c>
      <c r="N255" s="2" cm="1">
        <f t="array" aca="1" ref="N255" ca="1">INDEX($A$13:$A$64,COLUMN(M1),1)</f>
        <v>44312</v>
      </c>
      <c r="O255" s="2" cm="1">
        <f t="array" aca="1" ref="O255" ca="1">INDEX($A$13:$A$64,COLUMN(N1),1)</f>
        <v>44319</v>
      </c>
      <c r="P255" s="2" cm="1">
        <f t="array" aca="1" ref="P255" ca="1">INDEX($A$13:$A$64,COLUMN(O1),1)</f>
        <v>44326</v>
      </c>
      <c r="Q255" s="2" cm="1">
        <f t="array" aca="1" ref="Q255" ca="1">INDEX($A$13:$A$64,COLUMN(P1),1)</f>
        <v>44333</v>
      </c>
      <c r="R255" s="2" cm="1">
        <f t="array" aca="1" ref="R255" ca="1">INDEX($A$13:$A$64,COLUMN(Q1),1)</f>
        <v>44340</v>
      </c>
      <c r="S255" s="2" cm="1">
        <f t="array" aca="1" ref="S255" ca="1">INDEX($A$13:$A$64,COLUMN(R1),1)</f>
        <v>44347</v>
      </c>
      <c r="T255" s="2" cm="1">
        <f t="array" aca="1" ref="T255" ca="1">INDEX($A$13:$A$64,COLUMN(S1),1)</f>
        <v>44354</v>
      </c>
      <c r="U255" s="2" cm="1">
        <f t="array" aca="1" ref="U255" ca="1">INDEX($A$13:$A$64,COLUMN(T1),1)</f>
        <v>44361</v>
      </c>
      <c r="V255" s="2" cm="1">
        <f t="array" aca="1" ref="V255" ca="1">INDEX($A$13:$A$64,COLUMN(U1),1)</f>
        <v>44368</v>
      </c>
      <c r="W255" s="2" cm="1">
        <f t="array" aca="1" ref="W255" ca="1">INDEX($A$13:$A$64,COLUMN(V1),1)</f>
        <v>44375</v>
      </c>
      <c r="X255" s="2" cm="1">
        <f t="array" aca="1" ref="X255" ca="1">INDEX($A$13:$A$64,COLUMN(W1),1)</f>
        <v>44382</v>
      </c>
      <c r="Y255" s="2" cm="1">
        <f t="array" aca="1" ref="Y255" ca="1">INDEX($A$13:$A$64,COLUMN(X1),1)</f>
        <v>44389</v>
      </c>
      <c r="Z255" s="2" cm="1">
        <f t="array" aca="1" ref="Z255" ca="1">INDEX($A$13:$A$64,COLUMN(Y1),1)</f>
        <v>44396</v>
      </c>
      <c r="AA255" s="2" cm="1">
        <f t="array" aca="1" ref="AA255" ca="1">INDEX($A$13:$A$64,COLUMN(Z1),1)</f>
        <v>44403</v>
      </c>
      <c r="AB255" s="2" cm="1">
        <f t="array" aca="1" ref="AB255" ca="1">INDEX($A$13:$A$64,COLUMN(AA1),1)</f>
        <v>44410</v>
      </c>
      <c r="AC255" s="2" cm="1">
        <f t="array" aca="1" ref="AC255" ca="1">INDEX($A$13:$A$64,COLUMN(AB1),1)</f>
        <v>44417</v>
      </c>
      <c r="AD255" s="2" cm="1">
        <f t="array" aca="1" ref="AD255" ca="1">INDEX($A$13:$A$64,COLUMN(AC1),1)</f>
        <v>44424</v>
      </c>
      <c r="AE255" s="2" cm="1">
        <f t="array" aca="1" ref="AE255" ca="1">INDEX($A$13:$A$64,COLUMN(AD1),1)</f>
        <v>44431</v>
      </c>
      <c r="AF255" s="2" cm="1">
        <f t="array" aca="1" ref="AF255" ca="1">INDEX($A$13:$A$64,COLUMN(AE1),1)</f>
        <v>44438</v>
      </c>
      <c r="AG255" s="2" cm="1">
        <f t="array" aca="1" ref="AG255" ca="1">INDEX($A$13:$A$64,COLUMN(AF1),1)</f>
        <v>44445</v>
      </c>
      <c r="AH255" s="2" cm="1">
        <f t="array" aca="1" ref="AH255" ca="1">INDEX($A$13:$A$64,COLUMN(AG1),1)</f>
        <v>44452</v>
      </c>
      <c r="AI255" s="2" cm="1">
        <f t="array" aca="1" ref="AI255" ca="1">INDEX($A$13:$A$64,COLUMN(AH1),1)</f>
        <v>44459</v>
      </c>
      <c r="AJ255" s="2" cm="1">
        <f t="array" aca="1" ref="AJ255" ca="1">INDEX($A$13:$A$64,COLUMN(AI1),1)</f>
        <v>44466</v>
      </c>
      <c r="AK255" s="2" cm="1">
        <f t="array" aca="1" ref="AK255" ca="1">INDEX($A$13:$A$64,COLUMN(AJ1),1)</f>
        <v>44473</v>
      </c>
      <c r="AL255" s="2" cm="1">
        <f t="array" aca="1" ref="AL255" ca="1">INDEX($A$13:$A$64,COLUMN(AK1),1)</f>
        <v>44480</v>
      </c>
      <c r="AM255" s="2" cm="1">
        <f t="array" aca="1" ref="AM255" ca="1">INDEX($A$13:$A$64,COLUMN(AL1),1)</f>
        <v>44487</v>
      </c>
      <c r="AN255" s="2" cm="1">
        <f t="array" aca="1" ref="AN255" ca="1">INDEX($A$13:$A$64,COLUMN(AM1),1)</f>
        <v>44494</v>
      </c>
      <c r="AO255" s="2" cm="1">
        <f t="array" aca="1" ref="AO255" ca="1">INDEX($A$13:$A$64,COLUMN(AN1),1)</f>
        <v>44501</v>
      </c>
      <c r="AP255" s="2" cm="1">
        <f t="array" aca="1" ref="AP255" ca="1">INDEX($A$13:$A$64,COLUMN(AO1),1)</f>
        <v>44508</v>
      </c>
      <c r="AQ255" s="2" cm="1">
        <f t="array" aca="1" ref="AQ255" ca="1">INDEX($A$13:$A$64,COLUMN(AP1),1)</f>
        <v>44515</v>
      </c>
      <c r="AR255" s="2" cm="1">
        <f t="array" aca="1" ref="AR255" ca="1">INDEX($A$13:$A$64,COLUMN(AQ1),1)</f>
        <v>44522</v>
      </c>
      <c r="AS255" s="2" cm="1">
        <f t="array" aca="1" ref="AS255" ca="1">INDEX($A$13:$A$64,COLUMN(AR1),1)</f>
        <v>44529</v>
      </c>
      <c r="AT255" s="2" cm="1">
        <f t="array" aca="1" ref="AT255" ca="1">INDEX($A$13:$A$64,COLUMN(AS1),1)</f>
        <v>44536</v>
      </c>
      <c r="AU255" s="2" cm="1">
        <f t="array" aca="1" ref="AU255" ca="1">INDEX($A$13:$A$64,COLUMN(AT1),1)</f>
        <v>44543</v>
      </c>
      <c r="AV255" s="2" cm="1">
        <f t="array" aca="1" ref="AV255" ca="1">INDEX($A$13:$A$64,COLUMN(AU1),1)</f>
        <v>44550</v>
      </c>
      <c r="AW255" s="2" cm="1">
        <f t="array" aca="1" ref="AW255" ca="1">INDEX($A$13:$A$64,COLUMN(AV1),1)</f>
        <v>44557</v>
      </c>
      <c r="AX255" s="2" cm="1">
        <f t="array" aca="1" ref="AX255" ca="1">INDEX($A$13:$A$64,COLUMN(AW1),1)</f>
        <v>44564</v>
      </c>
      <c r="AY255" s="2" cm="1">
        <f t="array" aca="1" ref="AY255" ca="1">INDEX($A$13:$A$64,COLUMN(AX1),1)</f>
        <v>44571</v>
      </c>
      <c r="AZ255" s="2" cm="1">
        <f t="array" aca="1" ref="AZ255" ca="1">INDEX($A$13:$A$64,COLUMN(AY1),1)</f>
        <v>44578</v>
      </c>
      <c r="BA255" s="2" cm="1">
        <f t="array" aca="1" ref="BA255" ca="1">INDEX($A$13:$A$64,COLUMN(AZ1),1)</f>
        <v>44585</v>
      </c>
    </row>
    <row r="256" spans="1:53" x14ac:dyDescent="0.25">
      <c r="A256" s="2" t="str">
        <f>Setup!A20</f>
        <v>Caseload 1</v>
      </c>
      <c r="B256">
        <f t="shared" ref="B256:B270" ca="1" si="44">B220+B238</f>
        <v>0</v>
      </c>
      <c r="C256">
        <f t="shared" ref="C256:BA261" ca="1" si="45">C220+C238</f>
        <v>0</v>
      </c>
      <c r="D256">
        <f t="shared" ca="1" si="45"/>
        <v>0</v>
      </c>
      <c r="E256">
        <f t="shared" ca="1" si="45"/>
        <v>0</v>
      </c>
      <c r="F256">
        <f t="shared" ca="1" si="45"/>
        <v>0</v>
      </c>
      <c r="G256">
        <f t="shared" ca="1" si="45"/>
        <v>0</v>
      </c>
      <c r="H256">
        <f t="shared" ca="1" si="45"/>
        <v>0</v>
      </c>
      <c r="I256">
        <f t="shared" ca="1" si="45"/>
        <v>0</v>
      </c>
      <c r="J256">
        <f t="shared" ca="1" si="45"/>
        <v>0</v>
      </c>
      <c r="K256">
        <f t="shared" ca="1" si="45"/>
        <v>0</v>
      </c>
      <c r="L256">
        <f t="shared" ca="1" si="45"/>
        <v>0</v>
      </c>
      <c r="M256">
        <f t="shared" ca="1" si="45"/>
        <v>0</v>
      </c>
      <c r="N256">
        <f t="shared" ca="1" si="45"/>
        <v>0</v>
      </c>
      <c r="O256">
        <f t="shared" ca="1" si="45"/>
        <v>0</v>
      </c>
      <c r="P256">
        <f t="shared" ca="1" si="45"/>
        <v>0</v>
      </c>
      <c r="Q256">
        <f t="shared" ca="1" si="45"/>
        <v>0</v>
      </c>
      <c r="R256">
        <f t="shared" ca="1" si="45"/>
        <v>0</v>
      </c>
      <c r="S256">
        <f t="shared" ca="1" si="45"/>
        <v>0</v>
      </c>
      <c r="T256">
        <f t="shared" ca="1" si="45"/>
        <v>0</v>
      </c>
      <c r="U256">
        <f t="shared" ca="1" si="45"/>
        <v>0</v>
      </c>
      <c r="V256">
        <f t="shared" ca="1" si="45"/>
        <v>0</v>
      </c>
      <c r="W256">
        <f t="shared" ca="1" si="45"/>
        <v>0</v>
      </c>
      <c r="X256">
        <f t="shared" ca="1" si="45"/>
        <v>0</v>
      </c>
      <c r="Y256">
        <f t="shared" ca="1" si="45"/>
        <v>0</v>
      </c>
      <c r="Z256">
        <f t="shared" ca="1" si="45"/>
        <v>0</v>
      </c>
      <c r="AA256">
        <f t="shared" ca="1" si="45"/>
        <v>0</v>
      </c>
      <c r="AB256">
        <f t="shared" ca="1" si="45"/>
        <v>0</v>
      </c>
      <c r="AC256">
        <f t="shared" ca="1" si="45"/>
        <v>0</v>
      </c>
      <c r="AD256">
        <f t="shared" ca="1" si="45"/>
        <v>0</v>
      </c>
      <c r="AE256">
        <f t="shared" ca="1" si="45"/>
        <v>0</v>
      </c>
      <c r="AF256">
        <f t="shared" ca="1" si="45"/>
        <v>0</v>
      </c>
      <c r="AG256">
        <f t="shared" ca="1" si="45"/>
        <v>0</v>
      </c>
      <c r="AH256">
        <f t="shared" ca="1" si="45"/>
        <v>0</v>
      </c>
      <c r="AI256">
        <f t="shared" ca="1" si="45"/>
        <v>0</v>
      </c>
      <c r="AJ256">
        <f t="shared" ca="1" si="45"/>
        <v>0</v>
      </c>
      <c r="AK256">
        <f t="shared" ca="1" si="45"/>
        <v>0</v>
      </c>
      <c r="AL256">
        <f t="shared" ca="1" si="45"/>
        <v>0</v>
      </c>
      <c r="AM256">
        <f t="shared" ca="1" si="45"/>
        <v>0</v>
      </c>
      <c r="AN256">
        <f t="shared" ca="1" si="45"/>
        <v>0</v>
      </c>
      <c r="AO256">
        <f t="shared" ca="1" si="45"/>
        <v>0</v>
      </c>
      <c r="AP256">
        <f t="shared" ca="1" si="45"/>
        <v>0</v>
      </c>
      <c r="AQ256">
        <f t="shared" ca="1" si="45"/>
        <v>0</v>
      </c>
      <c r="AR256">
        <f t="shared" ca="1" si="45"/>
        <v>0</v>
      </c>
      <c r="AS256">
        <f t="shared" ca="1" si="45"/>
        <v>0</v>
      </c>
      <c r="AT256">
        <f t="shared" ca="1" si="45"/>
        <v>0</v>
      </c>
      <c r="AU256">
        <f t="shared" ca="1" si="45"/>
        <v>0</v>
      </c>
      <c r="AV256">
        <f t="shared" ca="1" si="45"/>
        <v>0</v>
      </c>
      <c r="AW256">
        <f t="shared" ca="1" si="45"/>
        <v>0</v>
      </c>
      <c r="AX256">
        <f t="shared" ca="1" si="45"/>
        <v>0</v>
      </c>
      <c r="AY256">
        <f t="shared" ca="1" si="45"/>
        <v>0</v>
      </c>
      <c r="AZ256">
        <f t="shared" ca="1" si="45"/>
        <v>0</v>
      </c>
      <c r="BA256">
        <f t="shared" ca="1" si="45"/>
        <v>0</v>
      </c>
    </row>
    <row r="257" spans="1:53" x14ac:dyDescent="0.25">
      <c r="A257" s="2" t="str">
        <f>Setup!A21</f>
        <v>Caseload 2</v>
      </c>
      <c r="B257">
        <f t="shared" ca="1" si="44"/>
        <v>0</v>
      </c>
      <c r="C257">
        <f t="shared" ref="C257:Q257" ca="1" si="46">C221+C239</f>
        <v>0</v>
      </c>
      <c r="D257">
        <f t="shared" ca="1" si="46"/>
        <v>0</v>
      </c>
      <c r="E257">
        <f t="shared" ca="1" si="46"/>
        <v>0</v>
      </c>
      <c r="F257">
        <f t="shared" ca="1" si="46"/>
        <v>0</v>
      </c>
      <c r="G257">
        <f t="shared" ca="1" si="46"/>
        <v>0</v>
      </c>
      <c r="H257">
        <f t="shared" ca="1" si="46"/>
        <v>0</v>
      </c>
      <c r="I257">
        <f t="shared" ca="1" si="46"/>
        <v>0</v>
      </c>
      <c r="J257">
        <f t="shared" ca="1" si="46"/>
        <v>0</v>
      </c>
      <c r="K257">
        <f t="shared" ca="1" si="46"/>
        <v>0</v>
      </c>
      <c r="L257">
        <f t="shared" ca="1" si="46"/>
        <v>0</v>
      </c>
      <c r="M257">
        <f t="shared" ca="1" si="46"/>
        <v>0</v>
      </c>
      <c r="N257">
        <f t="shared" ca="1" si="46"/>
        <v>0</v>
      </c>
      <c r="O257">
        <f t="shared" ca="1" si="46"/>
        <v>0</v>
      </c>
      <c r="P257">
        <f t="shared" ca="1" si="46"/>
        <v>0</v>
      </c>
      <c r="Q257">
        <f t="shared" ca="1" si="46"/>
        <v>0</v>
      </c>
      <c r="R257">
        <f t="shared" ca="1" si="45"/>
        <v>0</v>
      </c>
      <c r="S257">
        <f t="shared" ca="1" si="45"/>
        <v>0</v>
      </c>
      <c r="T257">
        <f t="shared" ca="1" si="45"/>
        <v>0</v>
      </c>
      <c r="U257">
        <f t="shared" ca="1" si="45"/>
        <v>0</v>
      </c>
      <c r="V257">
        <f t="shared" ca="1" si="45"/>
        <v>0</v>
      </c>
      <c r="W257">
        <f t="shared" ca="1" si="45"/>
        <v>0</v>
      </c>
      <c r="X257">
        <f t="shared" ca="1" si="45"/>
        <v>0</v>
      </c>
      <c r="Y257">
        <f t="shared" ca="1" si="45"/>
        <v>0</v>
      </c>
      <c r="Z257">
        <f t="shared" ca="1" si="45"/>
        <v>0</v>
      </c>
      <c r="AA257">
        <f t="shared" ca="1" si="45"/>
        <v>0</v>
      </c>
      <c r="AB257">
        <f t="shared" ca="1" si="45"/>
        <v>0</v>
      </c>
      <c r="AC257">
        <f t="shared" ca="1" si="45"/>
        <v>0</v>
      </c>
      <c r="AD257">
        <f t="shared" ca="1" si="45"/>
        <v>0</v>
      </c>
      <c r="AE257">
        <f t="shared" ca="1" si="45"/>
        <v>0</v>
      </c>
      <c r="AF257">
        <f t="shared" ca="1" si="45"/>
        <v>0</v>
      </c>
      <c r="AG257">
        <f t="shared" ca="1" si="45"/>
        <v>0</v>
      </c>
      <c r="AH257">
        <f t="shared" ca="1" si="45"/>
        <v>0</v>
      </c>
      <c r="AI257">
        <f t="shared" ca="1" si="45"/>
        <v>0</v>
      </c>
      <c r="AJ257">
        <f t="shared" ca="1" si="45"/>
        <v>0</v>
      </c>
      <c r="AK257">
        <f t="shared" ca="1" si="45"/>
        <v>0</v>
      </c>
      <c r="AL257">
        <f t="shared" ca="1" si="45"/>
        <v>0</v>
      </c>
      <c r="AM257">
        <f t="shared" ca="1" si="45"/>
        <v>0</v>
      </c>
      <c r="AN257">
        <f t="shared" ca="1" si="45"/>
        <v>0</v>
      </c>
      <c r="AO257">
        <f t="shared" ca="1" si="45"/>
        <v>0</v>
      </c>
      <c r="AP257">
        <f t="shared" ca="1" si="45"/>
        <v>0</v>
      </c>
      <c r="AQ257">
        <f t="shared" ca="1" si="45"/>
        <v>0</v>
      </c>
      <c r="AR257">
        <f t="shared" ca="1" si="45"/>
        <v>0</v>
      </c>
      <c r="AS257">
        <f t="shared" ca="1" si="45"/>
        <v>0</v>
      </c>
      <c r="AT257">
        <f t="shared" ca="1" si="45"/>
        <v>0</v>
      </c>
      <c r="AU257">
        <f t="shared" ca="1" si="45"/>
        <v>0</v>
      </c>
      <c r="AV257">
        <f t="shared" ca="1" si="45"/>
        <v>0</v>
      </c>
      <c r="AW257">
        <f t="shared" ca="1" si="45"/>
        <v>0</v>
      </c>
      <c r="AX257">
        <f t="shared" ca="1" si="45"/>
        <v>0</v>
      </c>
      <c r="AY257">
        <f t="shared" ca="1" si="45"/>
        <v>0</v>
      </c>
      <c r="AZ257">
        <f t="shared" ca="1" si="45"/>
        <v>0</v>
      </c>
      <c r="BA257">
        <f t="shared" ca="1" si="45"/>
        <v>0</v>
      </c>
    </row>
    <row r="258" spans="1:53" x14ac:dyDescent="0.25">
      <c r="A258" s="2" t="str">
        <f>Setup!A22</f>
        <v>Caseload 3</v>
      </c>
      <c r="B258">
        <f t="shared" ca="1" si="44"/>
        <v>0</v>
      </c>
      <c r="C258">
        <f t="shared" ca="1" si="45"/>
        <v>0</v>
      </c>
      <c r="D258">
        <f t="shared" ca="1" si="45"/>
        <v>0</v>
      </c>
      <c r="E258">
        <f t="shared" ca="1" si="45"/>
        <v>0</v>
      </c>
      <c r="F258">
        <f t="shared" ca="1" si="45"/>
        <v>0</v>
      </c>
      <c r="G258">
        <f t="shared" ca="1" si="45"/>
        <v>0</v>
      </c>
      <c r="H258">
        <f t="shared" ca="1" si="45"/>
        <v>0</v>
      </c>
      <c r="I258">
        <f t="shared" ca="1" si="45"/>
        <v>0</v>
      </c>
      <c r="J258">
        <f t="shared" ca="1" si="45"/>
        <v>0</v>
      </c>
      <c r="K258">
        <f t="shared" ca="1" si="45"/>
        <v>0</v>
      </c>
      <c r="L258">
        <f t="shared" ca="1" si="45"/>
        <v>0</v>
      </c>
      <c r="M258">
        <f t="shared" ca="1" si="45"/>
        <v>0</v>
      </c>
      <c r="N258">
        <f t="shared" ca="1" si="45"/>
        <v>0</v>
      </c>
      <c r="O258">
        <f t="shared" ca="1" si="45"/>
        <v>0</v>
      </c>
      <c r="P258">
        <f t="shared" ca="1" si="45"/>
        <v>0</v>
      </c>
      <c r="Q258">
        <f t="shared" ca="1" si="45"/>
        <v>0</v>
      </c>
      <c r="R258">
        <f t="shared" ca="1" si="45"/>
        <v>0</v>
      </c>
      <c r="S258">
        <f t="shared" ca="1" si="45"/>
        <v>0</v>
      </c>
      <c r="T258">
        <f t="shared" ca="1" si="45"/>
        <v>0</v>
      </c>
      <c r="U258">
        <f t="shared" ca="1" si="45"/>
        <v>0</v>
      </c>
      <c r="V258">
        <f t="shared" ca="1" si="45"/>
        <v>0</v>
      </c>
      <c r="W258">
        <f t="shared" ca="1" si="45"/>
        <v>0</v>
      </c>
      <c r="X258">
        <f t="shared" ca="1" si="45"/>
        <v>0</v>
      </c>
      <c r="Y258">
        <f t="shared" ca="1" si="45"/>
        <v>0</v>
      </c>
      <c r="Z258">
        <f t="shared" ca="1" si="45"/>
        <v>0</v>
      </c>
      <c r="AA258">
        <f t="shared" ca="1" si="45"/>
        <v>0</v>
      </c>
      <c r="AB258">
        <f t="shared" ca="1" si="45"/>
        <v>0</v>
      </c>
      <c r="AC258">
        <f t="shared" ca="1" si="45"/>
        <v>0</v>
      </c>
      <c r="AD258">
        <f t="shared" ca="1" si="45"/>
        <v>0</v>
      </c>
      <c r="AE258">
        <f t="shared" ca="1" si="45"/>
        <v>0</v>
      </c>
      <c r="AF258">
        <f t="shared" ca="1" si="45"/>
        <v>0</v>
      </c>
      <c r="AG258">
        <f t="shared" ca="1" si="45"/>
        <v>0</v>
      </c>
      <c r="AH258">
        <f t="shared" ca="1" si="45"/>
        <v>0</v>
      </c>
      <c r="AI258">
        <f t="shared" ca="1" si="45"/>
        <v>0</v>
      </c>
      <c r="AJ258">
        <f t="shared" ca="1" si="45"/>
        <v>0</v>
      </c>
      <c r="AK258">
        <f t="shared" ca="1" si="45"/>
        <v>0</v>
      </c>
      <c r="AL258">
        <f t="shared" ca="1" si="45"/>
        <v>0</v>
      </c>
      <c r="AM258">
        <f t="shared" ca="1" si="45"/>
        <v>0</v>
      </c>
      <c r="AN258">
        <f t="shared" ca="1" si="45"/>
        <v>0</v>
      </c>
      <c r="AO258">
        <f t="shared" ca="1" si="45"/>
        <v>0</v>
      </c>
      <c r="AP258">
        <f t="shared" ca="1" si="45"/>
        <v>0</v>
      </c>
      <c r="AQ258">
        <f t="shared" ca="1" si="45"/>
        <v>0</v>
      </c>
      <c r="AR258">
        <f t="shared" ca="1" si="45"/>
        <v>0</v>
      </c>
      <c r="AS258">
        <f t="shared" ca="1" si="45"/>
        <v>0</v>
      </c>
      <c r="AT258">
        <f t="shared" ca="1" si="45"/>
        <v>0</v>
      </c>
      <c r="AU258">
        <f t="shared" ca="1" si="45"/>
        <v>0</v>
      </c>
      <c r="AV258">
        <f t="shared" ca="1" si="45"/>
        <v>0</v>
      </c>
      <c r="AW258">
        <f t="shared" ca="1" si="45"/>
        <v>0</v>
      </c>
      <c r="AX258">
        <f t="shared" ca="1" si="45"/>
        <v>0</v>
      </c>
      <c r="AY258">
        <f t="shared" ca="1" si="45"/>
        <v>0</v>
      </c>
      <c r="AZ258">
        <f t="shared" ca="1" si="45"/>
        <v>0</v>
      </c>
      <c r="BA258">
        <f t="shared" ca="1" si="45"/>
        <v>0</v>
      </c>
    </row>
    <row r="259" spans="1:53" x14ac:dyDescent="0.25">
      <c r="A259" s="2" t="str">
        <f>Setup!A23</f>
        <v>Caseload 4</v>
      </c>
      <c r="B259">
        <f t="shared" ca="1" si="44"/>
        <v>0</v>
      </c>
      <c r="C259">
        <f t="shared" ca="1" si="45"/>
        <v>0</v>
      </c>
      <c r="D259">
        <f t="shared" ca="1" si="45"/>
        <v>0</v>
      </c>
      <c r="E259">
        <f t="shared" ca="1" si="45"/>
        <v>0</v>
      </c>
      <c r="F259">
        <f t="shared" ca="1" si="45"/>
        <v>0</v>
      </c>
      <c r="G259">
        <f t="shared" ca="1" si="45"/>
        <v>0</v>
      </c>
      <c r="H259">
        <f t="shared" ca="1" si="45"/>
        <v>0</v>
      </c>
      <c r="I259">
        <f t="shared" ca="1" si="45"/>
        <v>0</v>
      </c>
      <c r="J259">
        <f t="shared" ca="1" si="45"/>
        <v>0</v>
      </c>
      <c r="K259">
        <f t="shared" ca="1" si="45"/>
        <v>0</v>
      </c>
      <c r="L259">
        <f t="shared" ca="1" si="45"/>
        <v>0</v>
      </c>
      <c r="M259">
        <f t="shared" ca="1" si="45"/>
        <v>0</v>
      </c>
      <c r="N259">
        <f t="shared" ca="1" si="45"/>
        <v>0</v>
      </c>
      <c r="O259">
        <f t="shared" ca="1" si="45"/>
        <v>0</v>
      </c>
      <c r="P259">
        <f t="shared" ca="1" si="45"/>
        <v>0</v>
      </c>
      <c r="Q259">
        <f t="shared" ca="1" si="45"/>
        <v>0</v>
      </c>
      <c r="R259">
        <f t="shared" ca="1" si="45"/>
        <v>0</v>
      </c>
      <c r="S259">
        <f t="shared" ca="1" si="45"/>
        <v>0</v>
      </c>
      <c r="T259">
        <f t="shared" ca="1" si="45"/>
        <v>0</v>
      </c>
      <c r="U259">
        <f t="shared" ca="1" si="45"/>
        <v>0</v>
      </c>
      <c r="V259">
        <f t="shared" ca="1" si="45"/>
        <v>0</v>
      </c>
      <c r="W259">
        <f t="shared" ca="1" si="45"/>
        <v>0</v>
      </c>
      <c r="X259">
        <f t="shared" ca="1" si="45"/>
        <v>0</v>
      </c>
      <c r="Y259">
        <f t="shared" ca="1" si="45"/>
        <v>0</v>
      </c>
      <c r="Z259">
        <f t="shared" ca="1" si="45"/>
        <v>0</v>
      </c>
      <c r="AA259">
        <f t="shared" ca="1" si="45"/>
        <v>0</v>
      </c>
      <c r="AB259">
        <f t="shared" ca="1" si="45"/>
        <v>0</v>
      </c>
      <c r="AC259">
        <f t="shared" ca="1" si="45"/>
        <v>0</v>
      </c>
      <c r="AD259">
        <f t="shared" ca="1" si="45"/>
        <v>0</v>
      </c>
      <c r="AE259">
        <f t="shared" ca="1" si="45"/>
        <v>0</v>
      </c>
      <c r="AF259">
        <f t="shared" ca="1" si="45"/>
        <v>0</v>
      </c>
      <c r="AG259">
        <f t="shared" ca="1" si="45"/>
        <v>0</v>
      </c>
      <c r="AH259">
        <f t="shared" ca="1" si="45"/>
        <v>0</v>
      </c>
      <c r="AI259">
        <f t="shared" ca="1" si="45"/>
        <v>0</v>
      </c>
      <c r="AJ259">
        <f t="shared" ca="1" si="45"/>
        <v>0</v>
      </c>
      <c r="AK259">
        <f t="shared" ca="1" si="45"/>
        <v>0</v>
      </c>
      <c r="AL259">
        <f t="shared" ca="1" si="45"/>
        <v>0</v>
      </c>
      <c r="AM259">
        <f t="shared" ca="1" si="45"/>
        <v>0</v>
      </c>
      <c r="AN259">
        <f t="shared" ca="1" si="45"/>
        <v>0</v>
      </c>
      <c r="AO259">
        <f t="shared" ca="1" si="45"/>
        <v>0</v>
      </c>
      <c r="AP259">
        <f t="shared" ca="1" si="45"/>
        <v>0</v>
      </c>
      <c r="AQ259">
        <f t="shared" ca="1" si="45"/>
        <v>0</v>
      </c>
      <c r="AR259">
        <f t="shared" ca="1" si="45"/>
        <v>0</v>
      </c>
      <c r="AS259">
        <f t="shared" ca="1" si="45"/>
        <v>0</v>
      </c>
      <c r="AT259">
        <f t="shared" ca="1" si="45"/>
        <v>0</v>
      </c>
      <c r="AU259">
        <f t="shared" ca="1" si="45"/>
        <v>0</v>
      </c>
      <c r="AV259">
        <f t="shared" ca="1" si="45"/>
        <v>0</v>
      </c>
      <c r="AW259">
        <f t="shared" ca="1" si="45"/>
        <v>0</v>
      </c>
      <c r="AX259">
        <f t="shared" ca="1" si="45"/>
        <v>0</v>
      </c>
      <c r="AY259">
        <f t="shared" ca="1" si="45"/>
        <v>0</v>
      </c>
      <c r="AZ259">
        <f t="shared" ca="1" si="45"/>
        <v>0</v>
      </c>
      <c r="BA259">
        <f t="shared" ca="1" si="45"/>
        <v>0</v>
      </c>
    </row>
    <row r="260" spans="1:53" x14ac:dyDescent="0.25">
      <c r="A260" s="2" t="str">
        <f>Setup!A24</f>
        <v>Caseload 5</v>
      </c>
      <c r="B260">
        <f t="shared" ca="1" si="44"/>
        <v>0</v>
      </c>
      <c r="C260">
        <f t="shared" ca="1" si="45"/>
        <v>0</v>
      </c>
      <c r="D260">
        <f t="shared" ca="1" si="45"/>
        <v>0</v>
      </c>
      <c r="E260">
        <f t="shared" ca="1" si="45"/>
        <v>0</v>
      </c>
      <c r="F260">
        <f t="shared" ca="1" si="45"/>
        <v>0</v>
      </c>
      <c r="G260">
        <f t="shared" ca="1" si="45"/>
        <v>0</v>
      </c>
      <c r="H260">
        <f t="shared" ca="1" si="45"/>
        <v>0</v>
      </c>
      <c r="I260">
        <f t="shared" ca="1" si="45"/>
        <v>0</v>
      </c>
      <c r="J260">
        <f t="shared" ca="1" si="45"/>
        <v>0</v>
      </c>
      <c r="K260">
        <f t="shared" ca="1" si="45"/>
        <v>0</v>
      </c>
      <c r="L260">
        <f t="shared" ca="1" si="45"/>
        <v>0</v>
      </c>
      <c r="M260">
        <f t="shared" ca="1" si="45"/>
        <v>0</v>
      </c>
      <c r="N260">
        <f t="shared" ca="1" si="45"/>
        <v>0</v>
      </c>
      <c r="O260">
        <f t="shared" ca="1" si="45"/>
        <v>0</v>
      </c>
      <c r="P260">
        <f t="shared" ca="1" si="45"/>
        <v>0</v>
      </c>
      <c r="Q260">
        <f t="shared" ca="1" si="45"/>
        <v>0</v>
      </c>
      <c r="R260">
        <f t="shared" ca="1" si="45"/>
        <v>0</v>
      </c>
      <c r="S260">
        <f t="shared" ca="1" si="45"/>
        <v>0</v>
      </c>
      <c r="T260">
        <f t="shared" ca="1" si="45"/>
        <v>0</v>
      </c>
      <c r="U260">
        <f t="shared" ca="1" si="45"/>
        <v>0</v>
      </c>
      <c r="V260">
        <f t="shared" ca="1" si="45"/>
        <v>0</v>
      </c>
      <c r="W260">
        <f t="shared" ca="1" si="45"/>
        <v>0</v>
      </c>
      <c r="X260">
        <f t="shared" ca="1" si="45"/>
        <v>0</v>
      </c>
      <c r="Y260">
        <f t="shared" ca="1" si="45"/>
        <v>0</v>
      </c>
      <c r="Z260">
        <f t="shared" ca="1" si="45"/>
        <v>0</v>
      </c>
      <c r="AA260">
        <f t="shared" ca="1" si="45"/>
        <v>0</v>
      </c>
      <c r="AB260">
        <f t="shared" ca="1" si="45"/>
        <v>0</v>
      </c>
      <c r="AC260">
        <f t="shared" ca="1" si="45"/>
        <v>0</v>
      </c>
      <c r="AD260">
        <f t="shared" ca="1" si="45"/>
        <v>0</v>
      </c>
      <c r="AE260">
        <f t="shared" ca="1" si="45"/>
        <v>0</v>
      </c>
      <c r="AF260">
        <f t="shared" ca="1" si="45"/>
        <v>0</v>
      </c>
      <c r="AG260">
        <f t="shared" ca="1" si="45"/>
        <v>0</v>
      </c>
      <c r="AH260">
        <f t="shared" ca="1" si="45"/>
        <v>0</v>
      </c>
      <c r="AI260">
        <f t="shared" ca="1" si="45"/>
        <v>0</v>
      </c>
      <c r="AJ260">
        <f t="shared" ca="1" si="45"/>
        <v>0</v>
      </c>
      <c r="AK260">
        <f t="shared" ca="1" si="45"/>
        <v>0</v>
      </c>
      <c r="AL260">
        <f t="shared" ca="1" si="45"/>
        <v>0</v>
      </c>
      <c r="AM260">
        <f t="shared" ca="1" si="45"/>
        <v>0</v>
      </c>
      <c r="AN260">
        <f t="shared" ca="1" si="45"/>
        <v>0</v>
      </c>
      <c r="AO260">
        <f t="shared" ca="1" si="45"/>
        <v>0</v>
      </c>
      <c r="AP260">
        <f t="shared" ca="1" si="45"/>
        <v>0</v>
      </c>
      <c r="AQ260">
        <f t="shared" ca="1" si="45"/>
        <v>0</v>
      </c>
      <c r="AR260">
        <f t="shared" ca="1" si="45"/>
        <v>0</v>
      </c>
      <c r="AS260">
        <f t="shared" ca="1" si="45"/>
        <v>0</v>
      </c>
      <c r="AT260">
        <f t="shared" ca="1" si="45"/>
        <v>0</v>
      </c>
      <c r="AU260">
        <f t="shared" ca="1" si="45"/>
        <v>0</v>
      </c>
      <c r="AV260">
        <f t="shared" ca="1" si="45"/>
        <v>0</v>
      </c>
      <c r="AW260">
        <f t="shared" ca="1" si="45"/>
        <v>0</v>
      </c>
      <c r="AX260">
        <f t="shared" ca="1" si="45"/>
        <v>0</v>
      </c>
      <c r="AY260">
        <f t="shared" ca="1" si="45"/>
        <v>0</v>
      </c>
      <c r="AZ260">
        <f t="shared" ca="1" si="45"/>
        <v>0</v>
      </c>
      <c r="BA260">
        <f t="shared" ca="1" si="45"/>
        <v>0</v>
      </c>
    </row>
    <row r="261" spans="1:53" x14ac:dyDescent="0.25">
      <c r="A261" s="2" t="str">
        <f>Setup!A25</f>
        <v>Caseload 6</v>
      </c>
      <c r="B261">
        <f t="shared" ca="1" si="44"/>
        <v>0</v>
      </c>
      <c r="C261">
        <f t="shared" ca="1" si="45"/>
        <v>0</v>
      </c>
      <c r="D261">
        <f t="shared" ca="1" si="45"/>
        <v>0</v>
      </c>
      <c r="E261">
        <f t="shared" ca="1" si="45"/>
        <v>0</v>
      </c>
      <c r="F261">
        <f t="shared" ca="1" si="45"/>
        <v>0</v>
      </c>
      <c r="G261">
        <f t="shared" ca="1" si="45"/>
        <v>0</v>
      </c>
      <c r="H261">
        <f t="shared" ca="1" si="45"/>
        <v>0</v>
      </c>
      <c r="I261">
        <f t="shared" ca="1" si="45"/>
        <v>0</v>
      </c>
      <c r="J261">
        <f t="shared" ca="1" si="45"/>
        <v>0</v>
      </c>
      <c r="K261">
        <f t="shared" ca="1" si="45"/>
        <v>0</v>
      </c>
      <c r="L261">
        <f t="shared" ca="1" si="45"/>
        <v>0</v>
      </c>
      <c r="M261">
        <f t="shared" ca="1" si="45"/>
        <v>0</v>
      </c>
      <c r="N261">
        <f t="shared" ca="1" si="45"/>
        <v>0</v>
      </c>
      <c r="O261">
        <f t="shared" ca="1" si="45"/>
        <v>0</v>
      </c>
      <c r="P261">
        <f t="shared" ca="1" si="45"/>
        <v>0</v>
      </c>
      <c r="Q261">
        <f t="shared" ca="1" si="45"/>
        <v>0</v>
      </c>
      <c r="R261">
        <f t="shared" ref="C261:BA266" ca="1" si="47">R225+R243</f>
        <v>0</v>
      </c>
      <c r="S261">
        <f t="shared" ca="1" si="47"/>
        <v>0</v>
      </c>
      <c r="T261">
        <f t="shared" ca="1" si="47"/>
        <v>0</v>
      </c>
      <c r="U261">
        <f t="shared" ca="1" si="47"/>
        <v>0</v>
      </c>
      <c r="V261">
        <f t="shared" ca="1" si="47"/>
        <v>0</v>
      </c>
      <c r="W261">
        <f t="shared" ca="1" si="47"/>
        <v>0</v>
      </c>
      <c r="X261">
        <f t="shared" ca="1" si="47"/>
        <v>0</v>
      </c>
      <c r="Y261">
        <f t="shared" ca="1" si="47"/>
        <v>0</v>
      </c>
      <c r="Z261">
        <f t="shared" ca="1" si="47"/>
        <v>0</v>
      </c>
      <c r="AA261">
        <f t="shared" ca="1" si="47"/>
        <v>0</v>
      </c>
      <c r="AB261">
        <f t="shared" ca="1" si="47"/>
        <v>0</v>
      </c>
      <c r="AC261">
        <f t="shared" ca="1" si="47"/>
        <v>0</v>
      </c>
      <c r="AD261">
        <f t="shared" ca="1" si="47"/>
        <v>0</v>
      </c>
      <c r="AE261">
        <f t="shared" ca="1" si="47"/>
        <v>0</v>
      </c>
      <c r="AF261">
        <f t="shared" ca="1" si="47"/>
        <v>0</v>
      </c>
      <c r="AG261">
        <f t="shared" ca="1" si="47"/>
        <v>0</v>
      </c>
      <c r="AH261">
        <f t="shared" ca="1" si="47"/>
        <v>0</v>
      </c>
      <c r="AI261">
        <f t="shared" ca="1" si="47"/>
        <v>0</v>
      </c>
      <c r="AJ261">
        <f t="shared" ca="1" si="47"/>
        <v>0</v>
      </c>
      <c r="AK261">
        <f t="shared" ca="1" si="47"/>
        <v>0</v>
      </c>
      <c r="AL261">
        <f t="shared" ca="1" si="47"/>
        <v>0</v>
      </c>
      <c r="AM261">
        <f t="shared" ca="1" si="47"/>
        <v>0</v>
      </c>
      <c r="AN261">
        <f t="shared" ca="1" si="47"/>
        <v>0</v>
      </c>
      <c r="AO261">
        <f t="shared" ca="1" si="47"/>
        <v>0</v>
      </c>
      <c r="AP261">
        <f t="shared" ca="1" si="47"/>
        <v>0</v>
      </c>
      <c r="AQ261">
        <f t="shared" ca="1" si="47"/>
        <v>0</v>
      </c>
      <c r="AR261">
        <f t="shared" ca="1" si="47"/>
        <v>0</v>
      </c>
      <c r="AS261">
        <f t="shared" ca="1" si="47"/>
        <v>0</v>
      </c>
      <c r="AT261">
        <f t="shared" ca="1" si="47"/>
        <v>0</v>
      </c>
      <c r="AU261">
        <f t="shared" ca="1" si="47"/>
        <v>0</v>
      </c>
      <c r="AV261">
        <f t="shared" ca="1" si="47"/>
        <v>0</v>
      </c>
      <c r="AW261">
        <f t="shared" ca="1" si="47"/>
        <v>0</v>
      </c>
      <c r="AX261">
        <f t="shared" ca="1" si="47"/>
        <v>0</v>
      </c>
      <c r="AY261">
        <f t="shared" ca="1" si="47"/>
        <v>0</v>
      </c>
      <c r="AZ261">
        <f t="shared" ca="1" si="47"/>
        <v>0</v>
      </c>
      <c r="BA261">
        <f t="shared" ca="1" si="47"/>
        <v>0</v>
      </c>
    </row>
    <row r="262" spans="1:53" x14ac:dyDescent="0.25">
      <c r="A262" s="2" t="str">
        <f>Setup!A26</f>
        <v>Caseload 7</v>
      </c>
      <c r="B262">
        <f t="shared" ca="1" si="44"/>
        <v>0</v>
      </c>
      <c r="C262">
        <f t="shared" ca="1" si="47"/>
        <v>0</v>
      </c>
      <c r="D262">
        <f t="shared" ca="1" si="47"/>
        <v>0</v>
      </c>
      <c r="E262">
        <f t="shared" ca="1" si="47"/>
        <v>0</v>
      </c>
      <c r="F262">
        <f t="shared" ca="1" si="47"/>
        <v>0</v>
      </c>
      <c r="G262">
        <f t="shared" ca="1" si="47"/>
        <v>0</v>
      </c>
      <c r="H262">
        <f t="shared" ca="1" si="47"/>
        <v>0</v>
      </c>
      <c r="I262">
        <f t="shared" ca="1" si="47"/>
        <v>0</v>
      </c>
      <c r="J262">
        <f t="shared" ca="1" si="47"/>
        <v>0</v>
      </c>
      <c r="K262">
        <f t="shared" ca="1" si="47"/>
        <v>0</v>
      </c>
      <c r="L262">
        <f t="shared" ca="1" si="47"/>
        <v>0</v>
      </c>
      <c r="M262">
        <f t="shared" ca="1" si="47"/>
        <v>0</v>
      </c>
      <c r="N262">
        <f t="shared" ca="1" si="47"/>
        <v>0</v>
      </c>
      <c r="O262">
        <f t="shared" ca="1" si="47"/>
        <v>0</v>
      </c>
      <c r="P262">
        <f t="shared" ca="1" si="47"/>
        <v>0</v>
      </c>
      <c r="Q262">
        <f t="shared" ca="1" si="47"/>
        <v>0</v>
      </c>
      <c r="R262">
        <f t="shared" ca="1" si="47"/>
        <v>0</v>
      </c>
      <c r="S262">
        <f t="shared" ca="1" si="47"/>
        <v>0</v>
      </c>
      <c r="T262">
        <f t="shared" ca="1" si="47"/>
        <v>0</v>
      </c>
      <c r="U262">
        <f t="shared" ca="1" si="47"/>
        <v>0</v>
      </c>
      <c r="V262">
        <f t="shared" ca="1" si="47"/>
        <v>0</v>
      </c>
      <c r="W262">
        <f t="shared" ca="1" si="47"/>
        <v>0</v>
      </c>
      <c r="X262">
        <f t="shared" ca="1" si="47"/>
        <v>0</v>
      </c>
      <c r="Y262">
        <f t="shared" ca="1" si="47"/>
        <v>0</v>
      </c>
      <c r="Z262">
        <f t="shared" ca="1" si="47"/>
        <v>0</v>
      </c>
      <c r="AA262">
        <f t="shared" ca="1" si="47"/>
        <v>0</v>
      </c>
      <c r="AB262">
        <f t="shared" ca="1" si="47"/>
        <v>0</v>
      </c>
      <c r="AC262">
        <f t="shared" ca="1" si="47"/>
        <v>0</v>
      </c>
      <c r="AD262">
        <f t="shared" ca="1" si="47"/>
        <v>0</v>
      </c>
      <c r="AE262">
        <f t="shared" ca="1" si="47"/>
        <v>0</v>
      </c>
      <c r="AF262">
        <f t="shared" ca="1" si="47"/>
        <v>0</v>
      </c>
      <c r="AG262">
        <f t="shared" ca="1" si="47"/>
        <v>0</v>
      </c>
      <c r="AH262">
        <f t="shared" ca="1" si="47"/>
        <v>0</v>
      </c>
      <c r="AI262">
        <f t="shared" ca="1" si="47"/>
        <v>0</v>
      </c>
      <c r="AJ262">
        <f t="shared" ca="1" si="47"/>
        <v>0</v>
      </c>
      <c r="AK262">
        <f t="shared" ca="1" si="47"/>
        <v>0</v>
      </c>
      <c r="AL262">
        <f t="shared" ca="1" si="47"/>
        <v>0</v>
      </c>
      <c r="AM262">
        <f t="shared" ca="1" si="47"/>
        <v>0</v>
      </c>
      <c r="AN262">
        <f t="shared" ca="1" si="47"/>
        <v>0</v>
      </c>
      <c r="AO262">
        <f t="shared" ca="1" si="47"/>
        <v>0</v>
      </c>
      <c r="AP262">
        <f t="shared" ca="1" si="47"/>
        <v>0</v>
      </c>
      <c r="AQ262">
        <f t="shared" ca="1" si="47"/>
        <v>0</v>
      </c>
      <c r="AR262">
        <f t="shared" ca="1" si="47"/>
        <v>0</v>
      </c>
      <c r="AS262">
        <f t="shared" ca="1" si="47"/>
        <v>0</v>
      </c>
      <c r="AT262">
        <f t="shared" ca="1" si="47"/>
        <v>0</v>
      </c>
      <c r="AU262">
        <f t="shared" ca="1" si="47"/>
        <v>0</v>
      </c>
      <c r="AV262">
        <f t="shared" ca="1" si="47"/>
        <v>0</v>
      </c>
      <c r="AW262">
        <f t="shared" ca="1" si="47"/>
        <v>0</v>
      </c>
      <c r="AX262">
        <f t="shared" ca="1" si="47"/>
        <v>0</v>
      </c>
      <c r="AY262">
        <f t="shared" ca="1" si="47"/>
        <v>0</v>
      </c>
      <c r="AZ262">
        <f t="shared" ca="1" si="47"/>
        <v>0</v>
      </c>
      <c r="BA262">
        <f t="shared" ca="1" si="47"/>
        <v>0</v>
      </c>
    </row>
    <row r="263" spans="1:53" x14ac:dyDescent="0.25">
      <c r="A263" s="2" t="str">
        <f>Setup!A27</f>
        <v>Caseload 8</v>
      </c>
      <c r="B263">
        <f t="shared" ca="1" si="44"/>
        <v>0</v>
      </c>
      <c r="C263">
        <f t="shared" ca="1" si="47"/>
        <v>0</v>
      </c>
      <c r="D263">
        <f t="shared" ca="1" si="47"/>
        <v>0</v>
      </c>
      <c r="E263">
        <f t="shared" ca="1" si="47"/>
        <v>0</v>
      </c>
      <c r="F263">
        <f t="shared" ca="1" si="47"/>
        <v>0</v>
      </c>
      <c r="G263">
        <f t="shared" ca="1" si="47"/>
        <v>0</v>
      </c>
      <c r="H263">
        <f t="shared" ca="1" si="47"/>
        <v>0</v>
      </c>
      <c r="I263">
        <f t="shared" ca="1" si="47"/>
        <v>0</v>
      </c>
      <c r="J263">
        <f t="shared" ca="1" si="47"/>
        <v>0</v>
      </c>
      <c r="K263">
        <f t="shared" ca="1" si="47"/>
        <v>0</v>
      </c>
      <c r="L263">
        <f t="shared" ca="1" si="47"/>
        <v>0</v>
      </c>
      <c r="M263">
        <f t="shared" ca="1" si="47"/>
        <v>0</v>
      </c>
      <c r="N263">
        <f t="shared" ca="1" si="47"/>
        <v>0</v>
      </c>
      <c r="O263">
        <f t="shared" ca="1" si="47"/>
        <v>0</v>
      </c>
      <c r="P263">
        <f t="shared" ca="1" si="47"/>
        <v>0</v>
      </c>
      <c r="Q263">
        <f t="shared" ca="1" si="47"/>
        <v>0</v>
      </c>
      <c r="R263">
        <f t="shared" ca="1" si="47"/>
        <v>0</v>
      </c>
      <c r="S263">
        <f t="shared" ca="1" si="47"/>
        <v>0</v>
      </c>
      <c r="T263">
        <f t="shared" ca="1" si="47"/>
        <v>0</v>
      </c>
      <c r="U263">
        <f t="shared" ca="1" si="47"/>
        <v>0</v>
      </c>
      <c r="V263">
        <f t="shared" ca="1" si="47"/>
        <v>0</v>
      </c>
      <c r="W263">
        <f t="shared" ca="1" si="47"/>
        <v>0</v>
      </c>
      <c r="X263">
        <f t="shared" ca="1" si="47"/>
        <v>0</v>
      </c>
      <c r="Y263">
        <f t="shared" ca="1" si="47"/>
        <v>0</v>
      </c>
      <c r="Z263">
        <f t="shared" ca="1" si="47"/>
        <v>0</v>
      </c>
      <c r="AA263">
        <f t="shared" ca="1" si="47"/>
        <v>0</v>
      </c>
      <c r="AB263">
        <f t="shared" ca="1" si="47"/>
        <v>0</v>
      </c>
      <c r="AC263">
        <f t="shared" ca="1" si="47"/>
        <v>0</v>
      </c>
      <c r="AD263">
        <f t="shared" ca="1" si="47"/>
        <v>0</v>
      </c>
      <c r="AE263">
        <f t="shared" ca="1" si="47"/>
        <v>0</v>
      </c>
      <c r="AF263">
        <f t="shared" ca="1" si="47"/>
        <v>0</v>
      </c>
      <c r="AG263">
        <f t="shared" ca="1" si="47"/>
        <v>0</v>
      </c>
      <c r="AH263">
        <f t="shared" ca="1" si="47"/>
        <v>0</v>
      </c>
      <c r="AI263">
        <f t="shared" ca="1" si="47"/>
        <v>0</v>
      </c>
      <c r="AJ263">
        <f t="shared" ca="1" si="47"/>
        <v>0</v>
      </c>
      <c r="AK263">
        <f t="shared" ca="1" si="47"/>
        <v>0</v>
      </c>
      <c r="AL263">
        <f t="shared" ca="1" si="47"/>
        <v>0</v>
      </c>
      <c r="AM263">
        <f t="shared" ca="1" si="47"/>
        <v>0</v>
      </c>
      <c r="AN263">
        <f t="shared" ca="1" si="47"/>
        <v>0</v>
      </c>
      <c r="AO263">
        <f t="shared" ca="1" si="47"/>
        <v>0</v>
      </c>
      <c r="AP263">
        <f t="shared" ca="1" si="47"/>
        <v>0</v>
      </c>
      <c r="AQ263">
        <f t="shared" ca="1" si="47"/>
        <v>0</v>
      </c>
      <c r="AR263">
        <f t="shared" ca="1" si="47"/>
        <v>0</v>
      </c>
      <c r="AS263">
        <f t="shared" ca="1" si="47"/>
        <v>0</v>
      </c>
      <c r="AT263">
        <f t="shared" ca="1" si="47"/>
        <v>0</v>
      </c>
      <c r="AU263">
        <f t="shared" ca="1" si="47"/>
        <v>0</v>
      </c>
      <c r="AV263">
        <f t="shared" ca="1" si="47"/>
        <v>0</v>
      </c>
      <c r="AW263">
        <f t="shared" ca="1" si="47"/>
        <v>0</v>
      </c>
      <c r="AX263">
        <f t="shared" ca="1" si="47"/>
        <v>0</v>
      </c>
      <c r="AY263">
        <f t="shared" ca="1" si="47"/>
        <v>0</v>
      </c>
      <c r="AZ263">
        <f t="shared" ca="1" si="47"/>
        <v>0</v>
      </c>
      <c r="BA263">
        <f t="shared" ca="1" si="47"/>
        <v>0</v>
      </c>
    </row>
    <row r="264" spans="1:53" x14ac:dyDescent="0.25">
      <c r="A264" s="2" t="str">
        <f>Setup!A28</f>
        <v>Caseload 9</v>
      </c>
      <c r="B264">
        <f t="shared" ca="1" si="44"/>
        <v>0</v>
      </c>
      <c r="C264">
        <f t="shared" ca="1" si="47"/>
        <v>0</v>
      </c>
      <c r="D264">
        <f t="shared" ca="1" si="47"/>
        <v>0</v>
      </c>
      <c r="E264">
        <f t="shared" ca="1" si="47"/>
        <v>0</v>
      </c>
      <c r="F264">
        <f t="shared" ca="1" si="47"/>
        <v>0</v>
      </c>
      <c r="G264">
        <f t="shared" ca="1" si="47"/>
        <v>0</v>
      </c>
      <c r="H264">
        <f t="shared" ca="1" si="47"/>
        <v>0</v>
      </c>
      <c r="I264">
        <f t="shared" ca="1" si="47"/>
        <v>0</v>
      </c>
      <c r="J264">
        <f t="shared" ca="1" si="47"/>
        <v>0</v>
      </c>
      <c r="K264">
        <f t="shared" ca="1" si="47"/>
        <v>0</v>
      </c>
      <c r="L264">
        <f t="shared" ca="1" si="47"/>
        <v>0</v>
      </c>
      <c r="M264">
        <f t="shared" ca="1" si="47"/>
        <v>0</v>
      </c>
      <c r="N264">
        <f t="shared" ca="1" si="47"/>
        <v>0</v>
      </c>
      <c r="O264">
        <f t="shared" ca="1" si="47"/>
        <v>0</v>
      </c>
      <c r="P264">
        <f t="shared" ca="1" si="47"/>
        <v>0</v>
      </c>
      <c r="Q264">
        <f t="shared" ca="1" si="47"/>
        <v>0</v>
      </c>
      <c r="R264">
        <f t="shared" ca="1" si="47"/>
        <v>0</v>
      </c>
      <c r="S264">
        <f t="shared" ca="1" si="47"/>
        <v>0</v>
      </c>
      <c r="T264">
        <f t="shared" ca="1" si="47"/>
        <v>0</v>
      </c>
      <c r="U264">
        <f t="shared" ca="1" si="47"/>
        <v>0</v>
      </c>
      <c r="V264">
        <f t="shared" ca="1" si="47"/>
        <v>0</v>
      </c>
      <c r="W264">
        <f t="shared" ca="1" si="47"/>
        <v>0</v>
      </c>
      <c r="X264">
        <f t="shared" ca="1" si="47"/>
        <v>0</v>
      </c>
      <c r="Y264">
        <f t="shared" ca="1" si="47"/>
        <v>0</v>
      </c>
      <c r="Z264">
        <f t="shared" ca="1" si="47"/>
        <v>0</v>
      </c>
      <c r="AA264">
        <f t="shared" ca="1" si="47"/>
        <v>0</v>
      </c>
      <c r="AB264">
        <f t="shared" ca="1" si="47"/>
        <v>0</v>
      </c>
      <c r="AC264">
        <f t="shared" ca="1" si="47"/>
        <v>0</v>
      </c>
      <c r="AD264">
        <f t="shared" ca="1" si="47"/>
        <v>0</v>
      </c>
      <c r="AE264">
        <f t="shared" ca="1" si="47"/>
        <v>0</v>
      </c>
      <c r="AF264">
        <f t="shared" ca="1" si="47"/>
        <v>0</v>
      </c>
      <c r="AG264">
        <f t="shared" ca="1" si="47"/>
        <v>0</v>
      </c>
      <c r="AH264">
        <f t="shared" ca="1" si="47"/>
        <v>0</v>
      </c>
      <c r="AI264">
        <f t="shared" ca="1" si="47"/>
        <v>0</v>
      </c>
      <c r="AJ264">
        <f t="shared" ca="1" si="47"/>
        <v>0</v>
      </c>
      <c r="AK264">
        <f t="shared" ca="1" si="47"/>
        <v>0</v>
      </c>
      <c r="AL264">
        <f t="shared" ca="1" si="47"/>
        <v>0</v>
      </c>
      <c r="AM264">
        <f t="shared" ca="1" si="47"/>
        <v>0</v>
      </c>
      <c r="AN264">
        <f t="shared" ca="1" si="47"/>
        <v>0</v>
      </c>
      <c r="AO264">
        <f t="shared" ca="1" si="47"/>
        <v>0</v>
      </c>
      <c r="AP264">
        <f t="shared" ca="1" si="47"/>
        <v>0</v>
      </c>
      <c r="AQ264">
        <f t="shared" ca="1" si="47"/>
        <v>0</v>
      </c>
      <c r="AR264">
        <f t="shared" ca="1" si="47"/>
        <v>0</v>
      </c>
      <c r="AS264">
        <f t="shared" ca="1" si="47"/>
        <v>0</v>
      </c>
      <c r="AT264">
        <f t="shared" ca="1" si="47"/>
        <v>0</v>
      </c>
      <c r="AU264">
        <f t="shared" ca="1" si="47"/>
        <v>0</v>
      </c>
      <c r="AV264">
        <f t="shared" ca="1" si="47"/>
        <v>0</v>
      </c>
      <c r="AW264">
        <f t="shared" ca="1" si="47"/>
        <v>0</v>
      </c>
      <c r="AX264">
        <f t="shared" ca="1" si="47"/>
        <v>0</v>
      </c>
      <c r="AY264">
        <f t="shared" ca="1" si="47"/>
        <v>0</v>
      </c>
      <c r="AZ264">
        <f t="shared" ca="1" si="47"/>
        <v>0</v>
      </c>
      <c r="BA264">
        <f t="shared" ca="1" si="47"/>
        <v>0</v>
      </c>
    </row>
    <row r="265" spans="1:53" x14ac:dyDescent="0.25">
      <c r="A265" s="2" t="str">
        <f>Setup!A29</f>
        <v>Caseload 10</v>
      </c>
      <c r="B265">
        <f t="shared" ca="1" si="44"/>
        <v>0</v>
      </c>
      <c r="C265">
        <f t="shared" ca="1" si="47"/>
        <v>0</v>
      </c>
      <c r="D265">
        <f t="shared" ca="1" si="47"/>
        <v>0</v>
      </c>
      <c r="E265">
        <f t="shared" ca="1" si="47"/>
        <v>0</v>
      </c>
      <c r="F265">
        <f t="shared" ca="1" si="47"/>
        <v>0</v>
      </c>
      <c r="G265">
        <f t="shared" ca="1" si="47"/>
        <v>0</v>
      </c>
      <c r="H265">
        <f t="shared" ca="1" si="47"/>
        <v>0</v>
      </c>
      <c r="I265">
        <f t="shared" ca="1" si="47"/>
        <v>0</v>
      </c>
      <c r="J265">
        <f t="shared" ca="1" si="47"/>
        <v>0</v>
      </c>
      <c r="K265">
        <f t="shared" ca="1" si="47"/>
        <v>0</v>
      </c>
      <c r="L265">
        <f t="shared" ca="1" si="47"/>
        <v>0</v>
      </c>
      <c r="M265">
        <f t="shared" ca="1" si="47"/>
        <v>0</v>
      </c>
      <c r="N265">
        <f t="shared" ca="1" si="47"/>
        <v>0</v>
      </c>
      <c r="O265">
        <f t="shared" ca="1" si="47"/>
        <v>0</v>
      </c>
      <c r="P265">
        <f t="shared" ca="1" si="47"/>
        <v>0</v>
      </c>
      <c r="Q265">
        <f t="shared" ca="1" si="47"/>
        <v>0</v>
      </c>
      <c r="R265">
        <f t="shared" ca="1" si="47"/>
        <v>0</v>
      </c>
      <c r="S265">
        <f t="shared" ca="1" si="47"/>
        <v>0</v>
      </c>
      <c r="T265">
        <f t="shared" ca="1" si="47"/>
        <v>0</v>
      </c>
      <c r="U265">
        <f t="shared" ca="1" si="47"/>
        <v>0</v>
      </c>
      <c r="V265">
        <f t="shared" ca="1" si="47"/>
        <v>0</v>
      </c>
      <c r="W265">
        <f t="shared" ca="1" si="47"/>
        <v>0</v>
      </c>
      <c r="X265">
        <f t="shared" ca="1" si="47"/>
        <v>0</v>
      </c>
      <c r="Y265">
        <f t="shared" ca="1" si="47"/>
        <v>0</v>
      </c>
      <c r="Z265">
        <f t="shared" ca="1" si="47"/>
        <v>0</v>
      </c>
      <c r="AA265">
        <f t="shared" ca="1" si="47"/>
        <v>0</v>
      </c>
      <c r="AB265">
        <f t="shared" ca="1" si="47"/>
        <v>0</v>
      </c>
      <c r="AC265">
        <f t="shared" ca="1" si="47"/>
        <v>0</v>
      </c>
      <c r="AD265">
        <f t="shared" ca="1" si="47"/>
        <v>0</v>
      </c>
      <c r="AE265">
        <f t="shared" ca="1" si="47"/>
        <v>0</v>
      </c>
      <c r="AF265">
        <f t="shared" ca="1" si="47"/>
        <v>0</v>
      </c>
      <c r="AG265">
        <f t="shared" ca="1" si="47"/>
        <v>0</v>
      </c>
      <c r="AH265">
        <f t="shared" ca="1" si="47"/>
        <v>0</v>
      </c>
      <c r="AI265">
        <f t="shared" ca="1" si="47"/>
        <v>0</v>
      </c>
      <c r="AJ265">
        <f t="shared" ca="1" si="47"/>
        <v>0</v>
      </c>
      <c r="AK265">
        <f t="shared" ca="1" si="47"/>
        <v>0</v>
      </c>
      <c r="AL265">
        <f t="shared" ca="1" si="47"/>
        <v>0</v>
      </c>
      <c r="AM265">
        <f t="shared" ca="1" si="47"/>
        <v>0</v>
      </c>
      <c r="AN265">
        <f t="shared" ca="1" si="47"/>
        <v>0</v>
      </c>
      <c r="AO265">
        <f t="shared" ca="1" si="47"/>
        <v>0</v>
      </c>
      <c r="AP265">
        <f t="shared" ca="1" si="47"/>
        <v>0</v>
      </c>
      <c r="AQ265">
        <f t="shared" ca="1" si="47"/>
        <v>0</v>
      </c>
      <c r="AR265">
        <f t="shared" ca="1" si="47"/>
        <v>0</v>
      </c>
      <c r="AS265">
        <f t="shared" ca="1" si="47"/>
        <v>0</v>
      </c>
      <c r="AT265">
        <f t="shared" ca="1" si="47"/>
        <v>0</v>
      </c>
      <c r="AU265">
        <f t="shared" ca="1" si="47"/>
        <v>0</v>
      </c>
      <c r="AV265">
        <f t="shared" ca="1" si="47"/>
        <v>0</v>
      </c>
      <c r="AW265">
        <f t="shared" ca="1" si="47"/>
        <v>0</v>
      </c>
      <c r="AX265">
        <f t="shared" ca="1" si="47"/>
        <v>0</v>
      </c>
      <c r="AY265">
        <f t="shared" ca="1" si="47"/>
        <v>0</v>
      </c>
      <c r="AZ265">
        <f t="shared" ca="1" si="47"/>
        <v>0</v>
      </c>
      <c r="BA265">
        <f t="shared" ca="1" si="47"/>
        <v>0</v>
      </c>
    </row>
    <row r="266" spans="1:53" x14ac:dyDescent="0.25">
      <c r="A266" s="2" t="str">
        <f>Setup!A30</f>
        <v>Caseload 11</v>
      </c>
      <c r="B266">
        <f t="shared" ca="1" si="44"/>
        <v>0</v>
      </c>
      <c r="C266">
        <f t="shared" ca="1" si="47"/>
        <v>0</v>
      </c>
      <c r="D266">
        <f t="shared" ca="1" si="47"/>
        <v>0</v>
      </c>
      <c r="E266">
        <f t="shared" ca="1" si="47"/>
        <v>0</v>
      </c>
      <c r="F266">
        <f t="shared" ca="1" si="47"/>
        <v>0</v>
      </c>
      <c r="G266">
        <f t="shared" ca="1" si="47"/>
        <v>0</v>
      </c>
      <c r="H266">
        <f t="shared" ca="1" si="47"/>
        <v>0</v>
      </c>
      <c r="I266">
        <f t="shared" ca="1" si="47"/>
        <v>0</v>
      </c>
      <c r="J266">
        <f t="shared" ca="1" si="47"/>
        <v>0</v>
      </c>
      <c r="K266">
        <f t="shared" ca="1" si="47"/>
        <v>0</v>
      </c>
      <c r="L266">
        <f t="shared" ca="1" si="47"/>
        <v>0</v>
      </c>
      <c r="M266">
        <f t="shared" ca="1" si="47"/>
        <v>0</v>
      </c>
      <c r="N266">
        <f t="shared" ca="1" si="47"/>
        <v>0</v>
      </c>
      <c r="O266">
        <f t="shared" ca="1" si="47"/>
        <v>0</v>
      </c>
      <c r="P266">
        <f t="shared" ca="1" si="47"/>
        <v>0</v>
      </c>
      <c r="Q266">
        <f t="shared" ca="1" si="47"/>
        <v>0</v>
      </c>
      <c r="R266">
        <f t="shared" ref="C266:BA270" ca="1" si="48">R230+R248</f>
        <v>0</v>
      </c>
      <c r="S266">
        <f t="shared" ca="1" si="48"/>
        <v>0</v>
      </c>
      <c r="T266">
        <f t="shared" ca="1" si="48"/>
        <v>0</v>
      </c>
      <c r="U266">
        <f t="shared" ca="1" si="48"/>
        <v>0</v>
      </c>
      <c r="V266">
        <f t="shared" ca="1" si="48"/>
        <v>0</v>
      </c>
      <c r="W266">
        <f t="shared" ca="1" si="48"/>
        <v>0</v>
      </c>
      <c r="X266">
        <f t="shared" ca="1" si="48"/>
        <v>0</v>
      </c>
      <c r="Y266">
        <f t="shared" ca="1" si="48"/>
        <v>0</v>
      </c>
      <c r="Z266">
        <f t="shared" ca="1" si="48"/>
        <v>0</v>
      </c>
      <c r="AA266">
        <f t="shared" ca="1" si="48"/>
        <v>0</v>
      </c>
      <c r="AB266">
        <f t="shared" ca="1" si="48"/>
        <v>0</v>
      </c>
      <c r="AC266">
        <f t="shared" ca="1" si="48"/>
        <v>0</v>
      </c>
      <c r="AD266">
        <f t="shared" ca="1" si="48"/>
        <v>0</v>
      </c>
      <c r="AE266">
        <f t="shared" ca="1" si="48"/>
        <v>0</v>
      </c>
      <c r="AF266">
        <f t="shared" ca="1" si="48"/>
        <v>0</v>
      </c>
      <c r="AG266">
        <f t="shared" ca="1" si="48"/>
        <v>0</v>
      </c>
      <c r="AH266">
        <f t="shared" ca="1" si="48"/>
        <v>0</v>
      </c>
      <c r="AI266">
        <f t="shared" ca="1" si="48"/>
        <v>0</v>
      </c>
      <c r="AJ266">
        <f t="shared" ca="1" si="48"/>
        <v>0</v>
      </c>
      <c r="AK266">
        <f t="shared" ca="1" si="48"/>
        <v>0</v>
      </c>
      <c r="AL266">
        <f t="shared" ca="1" si="48"/>
        <v>0</v>
      </c>
      <c r="AM266">
        <f t="shared" ca="1" si="48"/>
        <v>0</v>
      </c>
      <c r="AN266">
        <f t="shared" ca="1" si="48"/>
        <v>0</v>
      </c>
      <c r="AO266">
        <f t="shared" ca="1" si="48"/>
        <v>0</v>
      </c>
      <c r="AP266">
        <f t="shared" ca="1" si="48"/>
        <v>0</v>
      </c>
      <c r="AQ266">
        <f t="shared" ca="1" si="48"/>
        <v>0</v>
      </c>
      <c r="AR266">
        <f t="shared" ca="1" si="48"/>
        <v>0</v>
      </c>
      <c r="AS266">
        <f t="shared" ca="1" si="48"/>
        <v>0</v>
      </c>
      <c r="AT266">
        <f t="shared" ca="1" si="48"/>
        <v>0</v>
      </c>
      <c r="AU266">
        <f t="shared" ca="1" si="48"/>
        <v>0</v>
      </c>
      <c r="AV266">
        <f t="shared" ca="1" si="48"/>
        <v>0</v>
      </c>
      <c r="AW266">
        <f t="shared" ca="1" si="48"/>
        <v>0</v>
      </c>
      <c r="AX266">
        <f t="shared" ca="1" si="48"/>
        <v>0</v>
      </c>
      <c r="AY266">
        <f t="shared" ca="1" si="48"/>
        <v>0</v>
      </c>
      <c r="AZ266">
        <f t="shared" ca="1" si="48"/>
        <v>0</v>
      </c>
      <c r="BA266">
        <f t="shared" ca="1" si="48"/>
        <v>0</v>
      </c>
    </row>
    <row r="267" spans="1:53" x14ac:dyDescent="0.25">
      <c r="A267" s="2" t="str">
        <f>Setup!A31</f>
        <v>Caseload 12</v>
      </c>
      <c r="B267">
        <f t="shared" ca="1" si="44"/>
        <v>0</v>
      </c>
      <c r="C267">
        <f t="shared" ca="1" si="48"/>
        <v>0</v>
      </c>
      <c r="D267">
        <f t="shared" ca="1" si="48"/>
        <v>0</v>
      </c>
      <c r="E267">
        <f t="shared" ca="1" si="48"/>
        <v>0</v>
      </c>
      <c r="F267">
        <f t="shared" ca="1" si="48"/>
        <v>0</v>
      </c>
      <c r="G267">
        <f t="shared" ca="1" si="48"/>
        <v>0</v>
      </c>
      <c r="H267">
        <f t="shared" ca="1" si="48"/>
        <v>0</v>
      </c>
      <c r="I267">
        <f t="shared" ca="1" si="48"/>
        <v>0</v>
      </c>
      <c r="J267">
        <f t="shared" ca="1" si="48"/>
        <v>0</v>
      </c>
      <c r="K267">
        <f t="shared" ca="1" si="48"/>
        <v>0</v>
      </c>
      <c r="L267">
        <f t="shared" ca="1" si="48"/>
        <v>0</v>
      </c>
      <c r="M267">
        <f t="shared" ca="1" si="48"/>
        <v>0</v>
      </c>
      <c r="N267">
        <f t="shared" ca="1" si="48"/>
        <v>0</v>
      </c>
      <c r="O267">
        <f t="shared" ca="1" si="48"/>
        <v>0</v>
      </c>
      <c r="P267">
        <f t="shared" ca="1" si="48"/>
        <v>0</v>
      </c>
      <c r="Q267">
        <f t="shared" ca="1" si="48"/>
        <v>0</v>
      </c>
      <c r="R267">
        <f t="shared" ca="1" si="48"/>
        <v>0</v>
      </c>
      <c r="S267">
        <f t="shared" ca="1" si="48"/>
        <v>0</v>
      </c>
      <c r="T267">
        <f t="shared" ca="1" si="48"/>
        <v>0</v>
      </c>
      <c r="U267">
        <f t="shared" ca="1" si="48"/>
        <v>0</v>
      </c>
      <c r="V267">
        <f t="shared" ca="1" si="48"/>
        <v>0</v>
      </c>
      <c r="W267">
        <f t="shared" ca="1" si="48"/>
        <v>0</v>
      </c>
      <c r="X267">
        <f t="shared" ca="1" si="48"/>
        <v>0</v>
      </c>
      <c r="Y267">
        <f t="shared" ca="1" si="48"/>
        <v>0</v>
      </c>
      <c r="Z267">
        <f t="shared" ca="1" si="48"/>
        <v>0</v>
      </c>
      <c r="AA267">
        <f t="shared" ca="1" si="48"/>
        <v>0</v>
      </c>
      <c r="AB267">
        <f t="shared" ca="1" si="48"/>
        <v>0</v>
      </c>
      <c r="AC267">
        <f t="shared" ca="1" si="48"/>
        <v>0</v>
      </c>
      <c r="AD267">
        <f t="shared" ca="1" si="48"/>
        <v>0</v>
      </c>
      <c r="AE267">
        <f t="shared" ca="1" si="48"/>
        <v>0</v>
      </c>
      <c r="AF267">
        <f t="shared" ca="1" si="48"/>
        <v>0</v>
      </c>
      <c r="AG267">
        <f t="shared" ca="1" si="48"/>
        <v>0</v>
      </c>
      <c r="AH267">
        <f t="shared" ca="1" si="48"/>
        <v>0</v>
      </c>
      <c r="AI267">
        <f t="shared" ca="1" si="48"/>
        <v>0</v>
      </c>
      <c r="AJ267">
        <f t="shared" ca="1" si="48"/>
        <v>0</v>
      </c>
      <c r="AK267">
        <f t="shared" ca="1" si="48"/>
        <v>0</v>
      </c>
      <c r="AL267">
        <f t="shared" ca="1" si="48"/>
        <v>0</v>
      </c>
      <c r="AM267">
        <f t="shared" ca="1" si="48"/>
        <v>0</v>
      </c>
      <c r="AN267">
        <f t="shared" ca="1" si="48"/>
        <v>0</v>
      </c>
      <c r="AO267">
        <f t="shared" ca="1" si="48"/>
        <v>0</v>
      </c>
      <c r="AP267">
        <f t="shared" ca="1" si="48"/>
        <v>0</v>
      </c>
      <c r="AQ267">
        <f t="shared" ca="1" si="48"/>
        <v>0</v>
      </c>
      <c r="AR267">
        <f t="shared" ca="1" si="48"/>
        <v>0</v>
      </c>
      <c r="AS267">
        <f t="shared" ca="1" si="48"/>
        <v>0</v>
      </c>
      <c r="AT267">
        <f t="shared" ca="1" si="48"/>
        <v>0</v>
      </c>
      <c r="AU267">
        <f t="shared" ca="1" si="48"/>
        <v>0</v>
      </c>
      <c r="AV267">
        <f t="shared" ca="1" si="48"/>
        <v>0</v>
      </c>
      <c r="AW267">
        <f t="shared" ca="1" si="48"/>
        <v>0</v>
      </c>
      <c r="AX267">
        <f t="shared" ca="1" si="48"/>
        <v>0</v>
      </c>
      <c r="AY267">
        <f t="shared" ca="1" si="48"/>
        <v>0</v>
      </c>
      <c r="AZ267">
        <f t="shared" ca="1" si="48"/>
        <v>0</v>
      </c>
      <c r="BA267">
        <f t="shared" ca="1" si="48"/>
        <v>0</v>
      </c>
    </row>
    <row r="268" spans="1:53" x14ac:dyDescent="0.25">
      <c r="A268" s="2" t="str">
        <f>Setup!A32</f>
        <v>Caseload 13</v>
      </c>
      <c r="B268">
        <f t="shared" ca="1" si="44"/>
        <v>0</v>
      </c>
      <c r="C268">
        <f t="shared" ca="1" si="48"/>
        <v>0</v>
      </c>
      <c r="D268">
        <f t="shared" ca="1" si="48"/>
        <v>0</v>
      </c>
      <c r="E268">
        <f t="shared" ca="1" si="48"/>
        <v>0</v>
      </c>
      <c r="F268">
        <f t="shared" ca="1" si="48"/>
        <v>0</v>
      </c>
      <c r="G268">
        <f t="shared" ca="1" si="48"/>
        <v>0</v>
      </c>
      <c r="H268">
        <f t="shared" ca="1" si="48"/>
        <v>0</v>
      </c>
      <c r="I268">
        <f t="shared" ca="1" si="48"/>
        <v>0</v>
      </c>
      <c r="J268">
        <f t="shared" ca="1" si="48"/>
        <v>0</v>
      </c>
      <c r="K268">
        <f t="shared" ca="1" si="48"/>
        <v>0</v>
      </c>
      <c r="L268">
        <f t="shared" ca="1" si="48"/>
        <v>0</v>
      </c>
      <c r="M268">
        <f t="shared" ca="1" si="48"/>
        <v>0</v>
      </c>
      <c r="N268">
        <f t="shared" ca="1" si="48"/>
        <v>0</v>
      </c>
      <c r="O268">
        <f t="shared" ca="1" si="48"/>
        <v>0</v>
      </c>
      <c r="P268">
        <f t="shared" ca="1" si="48"/>
        <v>0</v>
      </c>
      <c r="Q268">
        <f t="shared" ca="1" si="48"/>
        <v>0</v>
      </c>
      <c r="R268">
        <f t="shared" ca="1" si="48"/>
        <v>0</v>
      </c>
      <c r="S268">
        <f t="shared" ca="1" si="48"/>
        <v>0</v>
      </c>
      <c r="T268">
        <f t="shared" ca="1" si="48"/>
        <v>0</v>
      </c>
      <c r="U268">
        <f t="shared" ca="1" si="48"/>
        <v>0</v>
      </c>
      <c r="V268">
        <f t="shared" ca="1" si="48"/>
        <v>0</v>
      </c>
      <c r="W268">
        <f t="shared" ca="1" si="48"/>
        <v>0</v>
      </c>
      <c r="X268">
        <f t="shared" ca="1" si="48"/>
        <v>0</v>
      </c>
      <c r="Y268">
        <f t="shared" ca="1" si="48"/>
        <v>0</v>
      </c>
      <c r="Z268">
        <f t="shared" ca="1" si="48"/>
        <v>0</v>
      </c>
      <c r="AA268">
        <f t="shared" ca="1" si="48"/>
        <v>0</v>
      </c>
      <c r="AB268">
        <f t="shared" ca="1" si="48"/>
        <v>0</v>
      </c>
      <c r="AC268">
        <f t="shared" ca="1" si="48"/>
        <v>0</v>
      </c>
      <c r="AD268">
        <f t="shared" ca="1" si="48"/>
        <v>0</v>
      </c>
      <c r="AE268">
        <f t="shared" ca="1" si="48"/>
        <v>0</v>
      </c>
      <c r="AF268">
        <f t="shared" ca="1" si="48"/>
        <v>0</v>
      </c>
      <c r="AG268">
        <f t="shared" ca="1" si="48"/>
        <v>0</v>
      </c>
      <c r="AH268">
        <f t="shared" ca="1" si="48"/>
        <v>0</v>
      </c>
      <c r="AI268">
        <f t="shared" ca="1" si="48"/>
        <v>0</v>
      </c>
      <c r="AJ268">
        <f t="shared" ca="1" si="48"/>
        <v>0</v>
      </c>
      <c r="AK268">
        <f t="shared" ca="1" si="48"/>
        <v>0</v>
      </c>
      <c r="AL268">
        <f t="shared" ca="1" si="48"/>
        <v>0</v>
      </c>
      <c r="AM268">
        <f t="shared" ca="1" si="48"/>
        <v>0</v>
      </c>
      <c r="AN268">
        <f t="shared" ca="1" si="48"/>
        <v>0</v>
      </c>
      <c r="AO268">
        <f t="shared" ca="1" si="48"/>
        <v>0</v>
      </c>
      <c r="AP268">
        <f t="shared" ca="1" si="48"/>
        <v>0</v>
      </c>
      <c r="AQ268">
        <f t="shared" ca="1" si="48"/>
        <v>0</v>
      </c>
      <c r="AR268">
        <f t="shared" ca="1" si="48"/>
        <v>0</v>
      </c>
      <c r="AS268">
        <f t="shared" ca="1" si="48"/>
        <v>0</v>
      </c>
      <c r="AT268">
        <f t="shared" ca="1" si="48"/>
        <v>0</v>
      </c>
      <c r="AU268">
        <f t="shared" ca="1" si="48"/>
        <v>0</v>
      </c>
      <c r="AV268">
        <f t="shared" ca="1" si="48"/>
        <v>0</v>
      </c>
      <c r="AW268">
        <f t="shared" ca="1" si="48"/>
        <v>0</v>
      </c>
      <c r="AX268">
        <f t="shared" ca="1" si="48"/>
        <v>0</v>
      </c>
      <c r="AY268">
        <f t="shared" ca="1" si="48"/>
        <v>0</v>
      </c>
      <c r="AZ268">
        <f t="shared" ca="1" si="48"/>
        <v>0</v>
      </c>
      <c r="BA268">
        <f t="shared" ca="1" si="48"/>
        <v>0</v>
      </c>
    </row>
    <row r="269" spans="1:53" x14ac:dyDescent="0.25">
      <c r="A269" s="2" t="str">
        <f>Setup!A33</f>
        <v>Caseload 14</v>
      </c>
      <c r="B269">
        <f t="shared" ca="1" si="44"/>
        <v>0</v>
      </c>
      <c r="C269">
        <f t="shared" ca="1" si="48"/>
        <v>0</v>
      </c>
      <c r="D269">
        <f t="shared" ca="1" si="48"/>
        <v>0</v>
      </c>
      <c r="E269">
        <f t="shared" ca="1" si="48"/>
        <v>0</v>
      </c>
      <c r="F269">
        <f t="shared" ca="1" si="48"/>
        <v>0</v>
      </c>
      <c r="G269">
        <f t="shared" ca="1" si="48"/>
        <v>0</v>
      </c>
      <c r="H269">
        <f t="shared" ca="1" si="48"/>
        <v>0</v>
      </c>
      <c r="I269">
        <f t="shared" ca="1" si="48"/>
        <v>0</v>
      </c>
      <c r="J269">
        <f t="shared" ca="1" si="48"/>
        <v>0</v>
      </c>
      <c r="K269">
        <f t="shared" ca="1" si="48"/>
        <v>0</v>
      </c>
      <c r="L269">
        <f t="shared" ca="1" si="48"/>
        <v>0</v>
      </c>
      <c r="M269">
        <f t="shared" ca="1" si="48"/>
        <v>0</v>
      </c>
      <c r="N269">
        <f t="shared" ca="1" si="48"/>
        <v>0</v>
      </c>
      <c r="O269">
        <f t="shared" ca="1" si="48"/>
        <v>0</v>
      </c>
      <c r="P269">
        <f t="shared" ca="1" si="48"/>
        <v>0</v>
      </c>
      <c r="Q269">
        <f t="shared" ca="1" si="48"/>
        <v>0</v>
      </c>
      <c r="R269">
        <f t="shared" ca="1" si="48"/>
        <v>0</v>
      </c>
      <c r="S269">
        <f t="shared" ca="1" si="48"/>
        <v>0</v>
      </c>
      <c r="T269">
        <f t="shared" ca="1" si="48"/>
        <v>0</v>
      </c>
      <c r="U269">
        <f t="shared" ca="1" si="48"/>
        <v>0</v>
      </c>
      <c r="V269">
        <f t="shared" ca="1" si="48"/>
        <v>0</v>
      </c>
      <c r="W269">
        <f t="shared" ca="1" si="48"/>
        <v>0</v>
      </c>
      <c r="X269">
        <f t="shared" ca="1" si="48"/>
        <v>0</v>
      </c>
      <c r="Y269">
        <f t="shared" ca="1" si="48"/>
        <v>0</v>
      </c>
      <c r="Z269">
        <f t="shared" ca="1" si="48"/>
        <v>0</v>
      </c>
      <c r="AA269">
        <f t="shared" ca="1" si="48"/>
        <v>0</v>
      </c>
      <c r="AB269">
        <f t="shared" ca="1" si="48"/>
        <v>0</v>
      </c>
      <c r="AC269">
        <f t="shared" ca="1" si="48"/>
        <v>0</v>
      </c>
      <c r="AD269">
        <f t="shared" ca="1" si="48"/>
        <v>0</v>
      </c>
      <c r="AE269">
        <f t="shared" ca="1" si="48"/>
        <v>0</v>
      </c>
      <c r="AF269">
        <f t="shared" ca="1" si="48"/>
        <v>0</v>
      </c>
      <c r="AG269">
        <f t="shared" ca="1" si="48"/>
        <v>0</v>
      </c>
      <c r="AH269">
        <f t="shared" ca="1" si="48"/>
        <v>0</v>
      </c>
      <c r="AI269">
        <f t="shared" ca="1" si="48"/>
        <v>0</v>
      </c>
      <c r="AJ269">
        <f t="shared" ca="1" si="48"/>
        <v>0</v>
      </c>
      <c r="AK269">
        <f t="shared" ca="1" si="48"/>
        <v>0</v>
      </c>
      <c r="AL269">
        <f t="shared" ca="1" si="48"/>
        <v>0</v>
      </c>
      <c r="AM269">
        <f t="shared" ca="1" si="48"/>
        <v>0</v>
      </c>
      <c r="AN269">
        <f t="shared" ca="1" si="48"/>
        <v>0</v>
      </c>
      <c r="AO269">
        <f t="shared" ca="1" si="48"/>
        <v>0</v>
      </c>
      <c r="AP269">
        <f t="shared" ca="1" si="48"/>
        <v>0</v>
      </c>
      <c r="AQ269">
        <f t="shared" ca="1" si="48"/>
        <v>0</v>
      </c>
      <c r="AR269">
        <f t="shared" ca="1" si="48"/>
        <v>0</v>
      </c>
      <c r="AS269">
        <f t="shared" ca="1" si="48"/>
        <v>0</v>
      </c>
      <c r="AT269">
        <f t="shared" ca="1" si="48"/>
        <v>0</v>
      </c>
      <c r="AU269">
        <f t="shared" ca="1" si="48"/>
        <v>0</v>
      </c>
      <c r="AV269">
        <f t="shared" ca="1" si="48"/>
        <v>0</v>
      </c>
      <c r="AW269">
        <f t="shared" ca="1" si="48"/>
        <v>0</v>
      </c>
      <c r="AX269">
        <f t="shared" ca="1" si="48"/>
        <v>0</v>
      </c>
      <c r="AY269">
        <f t="shared" ca="1" si="48"/>
        <v>0</v>
      </c>
      <c r="AZ269">
        <f t="shared" ca="1" si="48"/>
        <v>0</v>
      </c>
      <c r="BA269">
        <f t="shared" ca="1" si="48"/>
        <v>0</v>
      </c>
    </row>
    <row r="270" spans="1:53" x14ac:dyDescent="0.25">
      <c r="A270" s="2" t="str">
        <f>Setup!A34</f>
        <v>Caseload 15</v>
      </c>
      <c r="B270">
        <f t="shared" ca="1" si="44"/>
        <v>0</v>
      </c>
      <c r="C270">
        <f t="shared" ca="1" si="48"/>
        <v>0</v>
      </c>
      <c r="D270">
        <f t="shared" ca="1" si="48"/>
        <v>0</v>
      </c>
      <c r="E270">
        <f t="shared" ca="1" si="48"/>
        <v>0</v>
      </c>
      <c r="F270">
        <f t="shared" ca="1" si="48"/>
        <v>0</v>
      </c>
      <c r="G270">
        <f t="shared" ca="1" si="48"/>
        <v>0</v>
      </c>
      <c r="H270">
        <f t="shared" ca="1" si="48"/>
        <v>0</v>
      </c>
      <c r="I270">
        <f t="shared" ca="1" si="48"/>
        <v>0</v>
      </c>
      <c r="J270">
        <f t="shared" ca="1" si="48"/>
        <v>0</v>
      </c>
      <c r="K270">
        <f t="shared" ca="1" si="48"/>
        <v>0</v>
      </c>
      <c r="L270">
        <f t="shared" ca="1" si="48"/>
        <v>0</v>
      </c>
      <c r="M270">
        <f t="shared" ca="1" si="48"/>
        <v>0</v>
      </c>
      <c r="N270">
        <f t="shared" ca="1" si="48"/>
        <v>0</v>
      </c>
      <c r="O270">
        <f t="shared" ca="1" si="48"/>
        <v>0</v>
      </c>
      <c r="P270">
        <f t="shared" ca="1" si="48"/>
        <v>0</v>
      </c>
      <c r="Q270">
        <f t="shared" ca="1" si="48"/>
        <v>0</v>
      </c>
      <c r="R270">
        <f t="shared" ca="1" si="48"/>
        <v>0</v>
      </c>
      <c r="S270">
        <f t="shared" ca="1" si="48"/>
        <v>0</v>
      </c>
      <c r="T270">
        <f t="shared" ca="1" si="48"/>
        <v>0</v>
      </c>
      <c r="U270">
        <f t="shared" ca="1" si="48"/>
        <v>0</v>
      </c>
      <c r="V270">
        <f t="shared" ca="1" si="48"/>
        <v>0</v>
      </c>
      <c r="W270">
        <f t="shared" ca="1" si="48"/>
        <v>0</v>
      </c>
      <c r="X270">
        <f t="shared" ca="1" si="48"/>
        <v>0</v>
      </c>
      <c r="Y270">
        <f t="shared" ca="1" si="48"/>
        <v>0</v>
      </c>
      <c r="Z270">
        <f t="shared" ca="1" si="48"/>
        <v>0</v>
      </c>
      <c r="AA270">
        <f t="shared" ca="1" si="48"/>
        <v>0</v>
      </c>
      <c r="AB270">
        <f t="shared" ca="1" si="48"/>
        <v>0</v>
      </c>
      <c r="AC270">
        <f t="shared" ca="1" si="48"/>
        <v>0</v>
      </c>
      <c r="AD270">
        <f t="shared" ca="1" si="48"/>
        <v>0</v>
      </c>
      <c r="AE270">
        <f t="shared" ca="1" si="48"/>
        <v>0</v>
      </c>
      <c r="AF270">
        <f t="shared" ca="1" si="48"/>
        <v>0</v>
      </c>
      <c r="AG270">
        <f t="shared" ca="1" si="48"/>
        <v>0</v>
      </c>
      <c r="AH270">
        <f t="shared" ca="1" si="48"/>
        <v>0</v>
      </c>
      <c r="AI270">
        <f t="shared" ca="1" si="48"/>
        <v>0</v>
      </c>
      <c r="AJ270">
        <f t="shared" ca="1" si="48"/>
        <v>0</v>
      </c>
      <c r="AK270">
        <f t="shared" ca="1" si="48"/>
        <v>0</v>
      </c>
      <c r="AL270">
        <f t="shared" ca="1" si="48"/>
        <v>0</v>
      </c>
      <c r="AM270">
        <f t="shared" ca="1" si="48"/>
        <v>0</v>
      </c>
      <c r="AN270">
        <f t="shared" ca="1" si="48"/>
        <v>0</v>
      </c>
      <c r="AO270">
        <f t="shared" ca="1" si="48"/>
        <v>0</v>
      </c>
      <c r="AP270">
        <f t="shared" ca="1" si="48"/>
        <v>0</v>
      </c>
      <c r="AQ270">
        <f t="shared" ca="1" si="48"/>
        <v>0</v>
      </c>
      <c r="AR270">
        <f t="shared" ca="1" si="48"/>
        <v>0</v>
      </c>
      <c r="AS270">
        <f t="shared" ca="1" si="48"/>
        <v>0</v>
      </c>
      <c r="AT270">
        <f t="shared" ca="1" si="48"/>
        <v>0</v>
      </c>
      <c r="AU270">
        <f t="shared" ca="1" si="48"/>
        <v>0</v>
      </c>
      <c r="AV270">
        <f t="shared" ca="1" si="48"/>
        <v>0</v>
      </c>
      <c r="AW270">
        <f t="shared" ca="1" si="48"/>
        <v>0</v>
      </c>
      <c r="AX270">
        <f t="shared" ca="1" si="48"/>
        <v>0</v>
      </c>
      <c r="AY270">
        <f t="shared" ca="1" si="48"/>
        <v>0</v>
      </c>
      <c r="AZ270">
        <f t="shared" ca="1" si="48"/>
        <v>0</v>
      </c>
      <c r="BA270">
        <f t="shared" ca="1" si="48"/>
        <v>0</v>
      </c>
    </row>
    <row r="271" spans="1:53" x14ac:dyDescent="0.25">
      <c r="A271" s="2" t="str">
        <f>'Data Validation (Hide)'!T2</f>
        <v>All Clusters</v>
      </c>
      <c r="B271">
        <f ca="1">SUM(B256:B270)</f>
        <v>0</v>
      </c>
      <c r="C271">
        <f t="shared" ref="C271:BA271" ca="1" si="49">SUM(C256:C270)</f>
        <v>0</v>
      </c>
      <c r="D271">
        <f t="shared" ca="1" si="49"/>
        <v>0</v>
      </c>
      <c r="E271">
        <f t="shared" ca="1" si="49"/>
        <v>0</v>
      </c>
      <c r="F271">
        <f t="shared" ca="1" si="49"/>
        <v>0</v>
      </c>
      <c r="G271">
        <f t="shared" ca="1" si="49"/>
        <v>0</v>
      </c>
      <c r="H271">
        <f t="shared" ca="1" si="49"/>
        <v>0</v>
      </c>
      <c r="I271">
        <f t="shared" ca="1" si="49"/>
        <v>0</v>
      </c>
      <c r="J271">
        <f t="shared" ca="1" si="49"/>
        <v>0</v>
      </c>
      <c r="K271">
        <f t="shared" ca="1" si="49"/>
        <v>0</v>
      </c>
      <c r="L271">
        <f t="shared" ca="1" si="49"/>
        <v>0</v>
      </c>
      <c r="M271">
        <f t="shared" ca="1" si="49"/>
        <v>0</v>
      </c>
      <c r="N271">
        <f t="shared" ca="1" si="49"/>
        <v>0</v>
      </c>
      <c r="O271">
        <f t="shared" ca="1" si="49"/>
        <v>0</v>
      </c>
      <c r="P271">
        <f t="shared" ca="1" si="49"/>
        <v>0</v>
      </c>
      <c r="Q271">
        <f t="shared" ca="1" si="49"/>
        <v>0</v>
      </c>
      <c r="R271">
        <f t="shared" ca="1" si="49"/>
        <v>0</v>
      </c>
      <c r="S271">
        <f t="shared" ca="1" si="49"/>
        <v>0</v>
      </c>
      <c r="T271">
        <f t="shared" ca="1" si="49"/>
        <v>0</v>
      </c>
      <c r="U271">
        <f t="shared" ca="1" si="49"/>
        <v>0</v>
      </c>
      <c r="V271">
        <f t="shared" ca="1" si="49"/>
        <v>0</v>
      </c>
      <c r="W271">
        <f t="shared" ca="1" si="49"/>
        <v>0</v>
      </c>
      <c r="X271">
        <f t="shared" ca="1" si="49"/>
        <v>0</v>
      </c>
      <c r="Y271">
        <f t="shared" ca="1" si="49"/>
        <v>0</v>
      </c>
      <c r="Z271">
        <f t="shared" ca="1" si="49"/>
        <v>0</v>
      </c>
      <c r="AA271">
        <f t="shared" ca="1" si="49"/>
        <v>0</v>
      </c>
      <c r="AB271">
        <f t="shared" ca="1" si="49"/>
        <v>0</v>
      </c>
      <c r="AC271">
        <f t="shared" ca="1" si="49"/>
        <v>0</v>
      </c>
      <c r="AD271">
        <f t="shared" ca="1" si="49"/>
        <v>0</v>
      </c>
      <c r="AE271">
        <f t="shared" ca="1" si="49"/>
        <v>0</v>
      </c>
      <c r="AF271">
        <f t="shared" ca="1" si="49"/>
        <v>0</v>
      </c>
      <c r="AG271">
        <f t="shared" ca="1" si="49"/>
        <v>0</v>
      </c>
      <c r="AH271">
        <f t="shared" ca="1" si="49"/>
        <v>0</v>
      </c>
      <c r="AI271">
        <f t="shared" ca="1" si="49"/>
        <v>0</v>
      </c>
      <c r="AJ271">
        <f t="shared" ca="1" si="49"/>
        <v>0</v>
      </c>
      <c r="AK271">
        <f t="shared" ca="1" si="49"/>
        <v>0</v>
      </c>
      <c r="AL271">
        <f t="shared" ca="1" si="49"/>
        <v>0</v>
      </c>
      <c r="AM271">
        <f t="shared" ca="1" si="49"/>
        <v>0</v>
      </c>
      <c r="AN271">
        <f t="shared" ca="1" si="49"/>
        <v>0</v>
      </c>
      <c r="AO271">
        <f t="shared" ca="1" si="49"/>
        <v>0</v>
      </c>
      <c r="AP271">
        <f t="shared" ca="1" si="49"/>
        <v>0</v>
      </c>
      <c r="AQ271">
        <f t="shared" ca="1" si="49"/>
        <v>0</v>
      </c>
      <c r="AR271">
        <f t="shared" ca="1" si="49"/>
        <v>0</v>
      </c>
      <c r="AS271">
        <f t="shared" ca="1" si="49"/>
        <v>0</v>
      </c>
      <c r="AT271">
        <f t="shared" ca="1" si="49"/>
        <v>0</v>
      </c>
      <c r="AU271">
        <f t="shared" ca="1" si="49"/>
        <v>0</v>
      </c>
      <c r="AV271">
        <f t="shared" ca="1" si="49"/>
        <v>0</v>
      </c>
      <c r="AW271">
        <f t="shared" ca="1" si="49"/>
        <v>0</v>
      </c>
      <c r="AX271">
        <f t="shared" ca="1" si="49"/>
        <v>0</v>
      </c>
      <c r="AY271">
        <f t="shared" ca="1" si="49"/>
        <v>0</v>
      </c>
      <c r="AZ271">
        <f t="shared" ca="1" si="49"/>
        <v>0</v>
      </c>
      <c r="BA271">
        <f t="shared" ca="1" si="49"/>
        <v>0</v>
      </c>
    </row>
    <row r="272" spans="1:53" x14ac:dyDescent="0.25">
      <c r="A272" s="2"/>
    </row>
    <row r="273" spans="1:3" ht="21" x14ac:dyDescent="0.35">
      <c r="A273" s="175" t="s">
        <v>261</v>
      </c>
    </row>
    <row r="274" spans="1:3" x14ac:dyDescent="0.25">
      <c r="A274" s="2" t="s">
        <v>58</v>
      </c>
      <c r="B274" t="str">
        <f>'Capacity Summary'!B3</f>
        <v>Caseload 1</v>
      </c>
    </row>
    <row r="275" spans="1:3" x14ac:dyDescent="0.25">
      <c r="A275" s="2" t="s">
        <v>59</v>
      </c>
      <c r="B275" t="str">
        <f>'Capacity Summary'!B4</f>
        <v>Total</v>
      </c>
    </row>
    <row r="276" spans="1:3" x14ac:dyDescent="0.25">
      <c r="A276" s="2" t="s">
        <v>258</v>
      </c>
      <c r="B276" t="str">
        <f>'Capacity Summary'!B5</f>
        <v>Minutes</v>
      </c>
    </row>
    <row r="277" spans="1:3" x14ac:dyDescent="0.25">
      <c r="A277" s="2"/>
    </row>
    <row r="278" spans="1:3" x14ac:dyDescent="0.25">
      <c r="A278" s="2" t="s">
        <v>15</v>
      </c>
      <c r="B278" t="s">
        <v>120</v>
      </c>
      <c r="C278" t="s">
        <v>257</v>
      </c>
    </row>
    <row r="279" spans="1:3" x14ac:dyDescent="0.25">
      <c r="A279" s="2" cm="1">
        <f t="array" aca="1" ref="A279" ca="1">INDEX($A$13:$A$64,ROW(A1),1)</f>
        <v>44228</v>
      </c>
      <c r="B279">
        <f ca="1">INDEX(IF($B$275="Non-Group",$B$84:$BA$99,IF($B$275="Group",$B$102:$BA$117,$B$120:$BA$135)),MATCH($B$274,$A$84:$A$99,0),MATCH($A279,$B$83:$BA$83,0))/(IF($B$276="Minutes",1,60))</f>
        <v>0</v>
      </c>
      <c r="C279">
        <f ca="1">INDEX(IF($B$275="Non-Group",$B$220:$BA$235,IF($B$275="Group",$B$237:$BA$253,$B$256:$BA$271)),MATCH($B$274,$A$220:$A$235,0),MATCH($A279,$B$219:$BA$219,0))/IF($B$276="Minutes",1,60)</f>
        <v>0</v>
      </c>
    </row>
    <row r="280" spans="1:3" x14ac:dyDescent="0.25">
      <c r="A280" s="2" cm="1">
        <f t="array" aca="1" ref="A280" ca="1">INDEX($A$13:$A$64,ROW(A2),1)</f>
        <v>44235</v>
      </c>
      <c r="B280">
        <f t="shared" ref="B280:B330" ca="1" si="50">INDEX(IF($B$275="Non-Group",$B$84:$BA$99,IF($B$275="Group",$B$102:$BA$117,$B$120:$BA$135)),MATCH($B$274,$A$84:$A$99,0),MATCH($A280,$B$83:$BA$83,0))/(IF($B$276="Minutes",1,60))</f>
        <v>0</v>
      </c>
      <c r="C280">
        <f t="shared" ref="C280:C330" ca="1" si="51">INDEX(IF($B$275="Non-Group",$B$220:$BA$235,IF($B$275="Group",$B$237:$BA$253,$B$256:$BA$271)),MATCH($B$274,$A$220:$A$235,0),MATCH($A280,$B$219:$BA$219,0))/IF($B$276="Minutes",1,60)</f>
        <v>0</v>
      </c>
    </row>
    <row r="281" spans="1:3" x14ac:dyDescent="0.25">
      <c r="A281" s="2" cm="1">
        <f t="array" aca="1" ref="A281" ca="1">INDEX($A$13:$A$64,ROW(A3),1)</f>
        <v>44242</v>
      </c>
      <c r="B281">
        <f t="shared" ca="1" si="50"/>
        <v>0</v>
      </c>
      <c r="C281">
        <f t="shared" ca="1" si="51"/>
        <v>0</v>
      </c>
    </row>
    <row r="282" spans="1:3" x14ac:dyDescent="0.25">
      <c r="A282" s="2" cm="1">
        <f t="array" aca="1" ref="A282" ca="1">INDEX($A$13:$A$64,ROW(A4),1)</f>
        <v>44249</v>
      </c>
      <c r="B282">
        <f t="shared" ca="1" si="50"/>
        <v>0</v>
      </c>
      <c r="C282">
        <f t="shared" ca="1" si="51"/>
        <v>0</v>
      </c>
    </row>
    <row r="283" spans="1:3" x14ac:dyDescent="0.25">
      <c r="A283" s="2" cm="1">
        <f t="array" aca="1" ref="A283" ca="1">INDEX($A$13:$A$64,ROW(A5),1)</f>
        <v>44256</v>
      </c>
      <c r="B283">
        <f t="shared" ca="1" si="50"/>
        <v>0</v>
      </c>
      <c r="C283">
        <f t="shared" ca="1" si="51"/>
        <v>0</v>
      </c>
    </row>
    <row r="284" spans="1:3" x14ac:dyDescent="0.25">
      <c r="A284" s="2" cm="1">
        <f t="array" aca="1" ref="A284" ca="1">INDEX($A$13:$A$64,ROW(A6),1)</f>
        <v>44263</v>
      </c>
      <c r="B284">
        <f t="shared" ca="1" si="50"/>
        <v>0</v>
      </c>
      <c r="C284">
        <f t="shared" ca="1" si="51"/>
        <v>0</v>
      </c>
    </row>
    <row r="285" spans="1:3" x14ac:dyDescent="0.25">
      <c r="A285" s="2" cm="1">
        <f t="array" aca="1" ref="A285" ca="1">INDEX($A$13:$A$64,ROW(A7),1)</f>
        <v>44270</v>
      </c>
      <c r="B285">
        <f t="shared" ca="1" si="50"/>
        <v>0</v>
      </c>
      <c r="C285">
        <f t="shared" ca="1" si="51"/>
        <v>0</v>
      </c>
    </row>
    <row r="286" spans="1:3" x14ac:dyDescent="0.25">
      <c r="A286" s="2" cm="1">
        <f t="array" aca="1" ref="A286" ca="1">INDEX($A$13:$A$64,ROW(A8),1)</f>
        <v>44277</v>
      </c>
      <c r="B286">
        <f t="shared" ca="1" si="50"/>
        <v>0</v>
      </c>
      <c r="C286">
        <f t="shared" ca="1" si="51"/>
        <v>0</v>
      </c>
    </row>
    <row r="287" spans="1:3" x14ac:dyDescent="0.25">
      <c r="A287" s="2" cm="1">
        <f t="array" aca="1" ref="A287" ca="1">INDEX($A$13:$A$64,ROW(A9),1)</f>
        <v>44284</v>
      </c>
      <c r="B287">
        <f t="shared" ca="1" si="50"/>
        <v>0</v>
      </c>
      <c r="C287">
        <f t="shared" ca="1" si="51"/>
        <v>0</v>
      </c>
    </row>
    <row r="288" spans="1:3" x14ac:dyDescent="0.25">
      <c r="A288" s="2" cm="1">
        <f t="array" aca="1" ref="A288" ca="1">INDEX($A$13:$A$64,ROW(A10),1)</f>
        <v>44291</v>
      </c>
      <c r="B288">
        <f t="shared" ca="1" si="50"/>
        <v>0</v>
      </c>
      <c r="C288">
        <f t="shared" ca="1" si="51"/>
        <v>0</v>
      </c>
    </row>
    <row r="289" spans="1:3" x14ac:dyDescent="0.25">
      <c r="A289" s="2" cm="1">
        <f t="array" aca="1" ref="A289" ca="1">INDEX($A$13:$A$64,ROW(A11),1)</f>
        <v>44298</v>
      </c>
      <c r="B289">
        <f t="shared" ca="1" si="50"/>
        <v>0</v>
      </c>
      <c r="C289">
        <f t="shared" ca="1" si="51"/>
        <v>0</v>
      </c>
    </row>
    <row r="290" spans="1:3" x14ac:dyDescent="0.25">
      <c r="A290" s="2" cm="1">
        <f t="array" aca="1" ref="A290" ca="1">INDEX($A$13:$A$64,ROW(A12),1)</f>
        <v>44305</v>
      </c>
      <c r="B290">
        <f t="shared" ca="1" si="50"/>
        <v>0</v>
      </c>
      <c r="C290">
        <f t="shared" ca="1" si="51"/>
        <v>0</v>
      </c>
    </row>
    <row r="291" spans="1:3" x14ac:dyDescent="0.25">
      <c r="A291" s="2" cm="1">
        <f t="array" aca="1" ref="A291" ca="1">INDEX($A$13:$A$64,ROW(A13),1)</f>
        <v>44312</v>
      </c>
      <c r="B291">
        <f t="shared" ca="1" si="50"/>
        <v>0</v>
      </c>
      <c r="C291">
        <f t="shared" ca="1" si="51"/>
        <v>0</v>
      </c>
    </row>
    <row r="292" spans="1:3" x14ac:dyDescent="0.25">
      <c r="A292" s="2" cm="1">
        <f t="array" aca="1" ref="A292" ca="1">INDEX($A$13:$A$64,ROW(A14),1)</f>
        <v>44319</v>
      </c>
      <c r="B292">
        <f t="shared" ca="1" si="50"/>
        <v>0</v>
      </c>
      <c r="C292">
        <f t="shared" ca="1" si="51"/>
        <v>0</v>
      </c>
    </row>
    <row r="293" spans="1:3" x14ac:dyDescent="0.25">
      <c r="A293" s="2" cm="1">
        <f t="array" aca="1" ref="A293" ca="1">INDEX($A$13:$A$64,ROW(A15),1)</f>
        <v>44326</v>
      </c>
      <c r="B293">
        <f t="shared" ca="1" si="50"/>
        <v>0</v>
      </c>
      <c r="C293">
        <f t="shared" ca="1" si="51"/>
        <v>0</v>
      </c>
    </row>
    <row r="294" spans="1:3" x14ac:dyDescent="0.25">
      <c r="A294" s="2" cm="1">
        <f t="array" aca="1" ref="A294" ca="1">INDEX($A$13:$A$64,ROW(A16),1)</f>
        <v>44333</v>
      </c>
      <c r="B294">
        <f t="shared" ca="1" si="50"/>
        <v>0</v>
      </c>
      <c r="C294">
        <f t="shared" ca="1" si="51"/>
        <v>0</v>
      </c>
    </row>
    <row r="295" spans="1:3" x14ac:dyDescent="0.25">
      <c r="A295" s="2" cm="1">
        <f t="array" aca="1" ref="A295" ca="1">INDEX($A$13:$A$64,ROW(A17),1)</f>
        <v>44340</v>
      </c>
      <c r="B295">
        <f t="shared" ca="1" si="50"/>
        <v>0</v>
      </c>
      <c r="C295">
        <f t="shared" ca="1" si="51"/>
        <v>0</v>
      </c>
    </row>
    <row r="296" spans="1:3" x14ac:dyDescent="0.25">
      <c r="A296" s="2" cm="1">
        <f t="array" aca="1" ref="A296" ca="1">INDEX($A$13:$A$64,ROW(A18),1)</f>
        <v>44347</v>
      </c>
      <c r="B296">
        <f t="shared" ca="1" si="50"/>
        <v>0</v>
      </c>
      <c r="C296">
        <f t="shared" ca="1" si="51"/>
        <v>0</v>
      </c>
    </row>
    <row r="297" spans="1:3" x14ac:dyDescent="0.25">
      <c r="A297" s="2" cm="1">
        <f t="array" aca="1" ref="A297" ca="1">INDEX($A$13:$A$64,ROW(A19),1)</f>
        <v>44354</v>
      </c>
      <c r="B297">
        <f t="shared" ca="1" si="50"/>
        <v>0</v>
      </c>
      <c r="C297">
        <f t="shared" ca="1" si="51"/>
        <v>0</v>
      </c>
    </row>
    <row r="298" spans="1:3" x14ac:dyDescent="0.25">
      <c r="A298" s="2" cm="1">
        <f t="array" aca="1" ref="A298" ca="1">INDEX($A$13:$A$64,ROW(A20),1)</f>
        <v>44361</v>
      </c>
      <c r="B298">
        <f t="shared" ca="1" si="50"/>
        <v>0</v>
      </c>
      <c r="C298">
        <f t="shared" ca="1" si="51"/>
        <v>0</v>
      </c>
    </row>
    <row r="299" spans="1:3" x14ac:dyDescent="0.25">
      <c r="A299" s="2" cm="1">
        <f t="array" aca="1" ref="A299" ca="1">INDEX($A$13:$A$64,ROW(A21),1)</f>
        <v>44368</v>
      </c>
      <c r="B299">
        <f t="shared" ca="1" si="50"/>
        <v>0</v>
      </c>
      <c r="C299">
        <f t="shared" ca="1" si="51"/>
        <v>0</v>
      </c>
    </row>
    <row r="300" spans="1:3" x14ac:dyDescent="0.25">
      <c r="A300" s="2" cm="1">
        <f t="array" aca="1" ref="A300" ca="1">INDEX($A$13:$A$64,ROW(A22),1)</f>
        <v>44375</v>
      </c>
      <c r="B300">
        <f t="shared" ca="1" si="50"/>
        <v>0</v>
      </c>
      <c r="C300">
        <f t="shared" ca="1" si="51"/>
        <v>0</v>
      </c>
    </row>
    <row r="301" spans="1:3" x14ac:dyDescent="0.25">
      <c r="A301" s="2" cm="1">
        <f t="array" aca="1" ref="A301" ca="1">INDEX($A$13:$A$64,ROW(A23),1)</f>
        <v>44382</v>
      </c>
      <c r="B301">
        <f t="shared" ca="1" si="50"/>
        <v>0</v>
      </c>
      <c r="C301">
        <f t="shared" ca="1" si="51"/>
        <v>0</v>
      </c>
    </row>
    <row r="302" spans="1:3" x14ac:dyDescent="0.25">
      <c r="A302" s="2" cm="1">
        <f t="array" aca="1" ref="A302" ca="1">INDEX($A$13:$A$64,ROW(A24),1)</f>
        <v>44389</v>
      </c>
      <c r="B302">
        <f t="shared" ca="1" si="50"/>
        <v>0</v>
      </c>
      <c r="C302">
        <f t="shared" ca="1" si="51"/>
        <v>0</v>
      </c>
    </row>
    <row r="303" spans="1:3" x14ac:dyDescent="0.25">
      <c r="A303" s="2" cm="1">
        <f t="array" aca="1" ref="A303" ca="1">INDEX($A$13:$A$64,ROW(A25),1)</f>
        <v>44396</v>
      </c>
      <c r="B303">
        <f t="shared" ca="1" si="50"/>
        <v>0</v>
      </c>
      <c r="C303">
        <f t="shared" ca="1" si="51"/>
        <v>0</v>
      </c>
    </row>
    <row r="304" spans="1:3" x14ac:dyDescent="0.25">
      <c r="A304" s="2" cm="1">
        <f t="array" aca="1" ref="A304" ca="1">INDEX($A$13:$A$64,ROW(A26),1)</f>
        <v>44403</v>
      </c>
      <c r="B304">
        <f t="shared" ca="1" si="50"/>
        <v>0</v>
      </c>
      <c r="C304">
        <f t="shared" ca="1" si="51"/>
        <v>0</v>
      </c>
    </row>
    <row r="305" spans="1:3" x14ac:dyDescent="0.25">
      <c r="A305" s="2" cm="1">
        <f t="array" aca="1" ref="A305" ca="1">INDEX($A$13:$A$64,ROW(A27),1)</f>
        <v>44410</v>
      </c>
      <c r="B305">
        <f t="shared" ca="1" si="50"/>
        <v>0</v>
      </c>
      <c r="C305">
        <f t="shared" ca="1" si="51"/>
        <v>0</v>
      </c>
    </row>
    <row r="306" spans="1:3" x14ac:dyDescent="0.25">
      <c r="A306" s="2" cm="1">
        <f t="array" aca="1" ref="A306" ca="1">INDEX($A$13:$A$64,ROW(A28),1)</f>
        <v>44417</v>
      </c>
      <c r="B306">
        <f t="shared" ca="1" si="50"/>
        <v>0</v>
      </c>
      <c r="C306">
        <f t="shared" ca="1" si="51"/>
        <v>0</v>
      </c>
    </row>
    <row r="307" spans="1:3" x14ac:dyDescent="0.25">
      <c r="A307" s="2" cm="1">
        <f t="array" aca="1" ref="A307" ca="1">INDEX($A$13:$A$64,ROW(A29),1)</f>
        <v>44424</v>
      </c>
      <c r="B307">
        <f t="shared" ca="1" si="50"/>
        <v>0</v>
      </c>
      <c r="C307">
        <f t="shared" ca="1" si="51"/>
        <v>0</v>
      </c>
    </row>
    <row r="308" spans="1:3" x14ac:dyDescent="0.25">
      <c r="A308" s="2" cm="1">
        <f t="array" aca="1" ref="A308" ca="1">INDEX($A$13:$A$64,ROW(A30),1)</f>
        <v>44431</v>
      </c>
      <c r="B308">
        <f t="shared" ca="1" si="50"/>
        <v>0</v>
      </c>
      <c r="C308">
        <f t="shared" ca="1" si="51"/>
        <v>0</v>
      </c>
    </row>
    <row r="309" spans="1:3" x14ac:dyDescent="0.25">
      <c r="A309" s="2" cm="1">
        <f t="array" aca="1" ref="A309" ca="1">INDEX($A$13:$A$64,ROW(A31),1)</f>
        <v>44438</v>
      </c>
      <c r="B309">
        <f t="shared" ca="1" si="50"/>
        <v>0</v>
      </c>
      <c r="C309">
        <f t="shared" ca="1" si="51"/>
        <v>0</v>
      </c>
    </row>
    <row r="310" spans="1:3" x14ac:dyDescent="0.25">
      <c r="A310" s="2" cm="1">
        <f t="array" aca="1" ref="A310" ca="1">INDEX($A$13:$A$64,ROW(A32),1)</f>
        <v>44445</v>
      </c>
      <c r="B310">
        <f t="shared" ca="1" si="50"/>
        <v>0</v>
      </c>
      <c r="C310">
        <f t="shared" ca="1" si="51"/>
        <v>0</v>
      </c>
    </row>
    <row r="311" spans="1:3" x14ac:dyDescent="0.25">
      <c r="A311" s="2" cm="1">
        <f t="array" aca="1" ref="A311" ca="1">INDEX($A$13:$A$64,ROW(A33),1)</f>
        <v>44452</v>
      </c>
      <c r="B311">
        <f t="shared" ca="1" si="50"/>
        <v>0</v>
      </c>
      <c r="C311">
        <f t="shared" ca="1" si="51"/>
        <v>0</v>
      </c>
    </row>
    <row r="312" spans="1:3" x14ac:dyDescent="0.25">
      <c r="A312" s="2" cm="1">
        <f t="array" aca="1" ref="A312" ca="1">INDEX($A$13:$A$64,ROW(A34),1)</f>
        <v>44459</v>
      </c>
      <c r="B312">
        <f t="shared" ca="1" si="50"/>
        <v>0</v>
      </c>
      <c r="C312">
        <f t="shared" ca="1" si="51"/>
        <v>0</v>
      </c>
    </row>
    <row r="313" spans="1:3" x14ac:dyDescent="0.25">
      <c r="A313" s="2" cm="1">
        <f t="array" aca="1" ref="A313" ca="1">INDEX($A$13:$A$64,ROW(A35),1)</f>
        <v>44466</v>
      </c>
      <c r="B313">
        <f t="shared" ca="1" si="50"/>
        <v>0</v>
      </c>
      <c r="C313">
        <f t="shared" ca="1" si="51"/>
        <v>0</v>
      </c>
    </row>
    <row r="314" spans="1:3" x14ac:dyDescent="0.25">
      <c r="A314" s="2" cm="1">
        <f t="array" aca="1" ref="A314" ca="1">INDEX($A$13:$A$64,ROW(A36),1)</f>
        <v>44473</v>
      </c>
      <c r="B314">
        <f t="shared" ca="1" si="50"/>
        <v>0</v>
      </c>
      <c r="C314">
        <f t="shared" ca="1" si="51"/>
        <v>0</v>
      </c>
    </row>
    <row r="315" spans="1:3" x14ac:dyDescent="0.25">
      <c r="A315" s="2" cm="1">
        <f t="array" aca="1" ref="A315" ca="1">INDEX($A$13:$A$64,ROW(A37),1)</f>
        <v>44480</v>
      </c>
      <c r="B315">
        <f t="shared" ca="1" si="50"/>
        <v>0</v>
      </c>
      <c r="C315">
        <f t="shared" ca="1" si="51"/>
        <v>0</v>
      </c>
    </row>
    <row r="316" spans="1:3" x14ac:dyDescent="0.25">
      <c r="A316" s="2" cm="1">
        <f t="array" aca="1" ref="A316" ca="1">INDEX($A$13:$A$64,ROW(A38),1)</f>
        <v>44487</v>
      </c>
      <c r="B316">
        <f t="shared" ca="1" si="50"/>
        <v>0</v>
      </c>
      <c r="C316">
        <f t="shared" ca="1" si="51"/>
        <v>0</v>
      </c>
    </row>
    <row r="317" spans="1:3" x14ac:dyDescent="0.25">
      <c r="A317" s="2" cm="1">
        <f t="array" aca="1" ref="A317" ca="1">INDEX($A$13:$A$64,ROW(A39),1)</f>
        <v>44494</v>
      </c>
      <c r="B317">
        <f t="shared" ca="1" si="50"/>
        <v>0</v>
      </c>
      <c r="C317">
        <f t="shared" ca="1" si="51"/>
        <v>0</v>
      </c>
    </row>
    <row r="318" spans="1:3" x14ac:dyDescent="0.25">
      <c r="A318" s="2" cm="1">
        <f t="array" aca="1" ref="A318" ca="1">INDEX($A$13:$A$64,ROW(A40),1)</f>
        <v>44501</v>
      </c>
      <c r="B318">
        <f t="shared" ca="1" si="50"/>
        <v>0</v>
      </c>
      <c r="C318">
        <f t="shared" ca="1" si="51"/>
        <v>0</v>
      </c>
    </row>
    <row r="319" spans="1:3" x14ac:dyDescent="0.25">
      <c r="A319" s="2" cm="1">
        <f t="array" aca="1" ref="A319" ca="1">INDEX($A$13:$A$64,ROW(A41),1)</f>
        <v>44508</v>
      </c>
      <c r="B319">
        <f t="shared" ca="1" si="50"/>
        <v>0</v>
      </c>
      <c r="C319">
        <f t="shared" ca="1" si="51"/>
        <v>0</v>
      </c>
    </row>
    <row r="320" spans="1:3" x14ac:dyDescent="0.25">
      <c r="A320" s="2" cm="1">
        <f t="array" aca="1" ref="A320" ca="1">INDEX($A$13:$A$64,ROW(A42),1)</f>
        <v>44515</v>
      </c>
      <c r="B320">
        <f t="shared" ca="1" si="50"/>
        <v>0</v>
      </c>
      <c r="C320">
        <f t="shared" ca="1" si="51"/>
        <v>0</v>
      </c>
    </row>
    <row r="321" spans="1:3" x14ac:dyDescent="0.25">
      <c r="A321" s="2" cm="1">
        <f t="array" aca="1" ref="A321" ca="1">INDEX($A$13:$A$64,ROW(A43),1)</f>
        <v>44522</v>
      </c>
      <c r="B321">
        <f t="shared" ca="1" si="50"/>
        <v>0</v>
      </c>
      <c r="C321">
        <f t="shared" ca="1" si="51"/>
        <v>0</v>
      </c>
    </row>
    <row r="322" spans="1:3" x14ac:dyDescent="0.25">
      <c r="A322" s="2" cm="1">
        <f t="array" aca="1" ref="A322" ca="1">INDEX($A$13:$A$64,ROW(A44),1)</f>
        <v>44529</v>
      </c>
      <c r="B322">
        <f t="shared" ca="1" si="50"/>
        <v>0</v>
      </c>
      <c r="C322">
        <f t="shared" ca="1" si="51"/>
        <v>0</v>
      </c>
    </row>
    <row r="323" spans="1:3" x14ac:dyDescent="0.25">
      <c r="A323" s="2" cm="1">
        <f t="array" aca="1" ref="A323" ca="1">INDEX($A$13:$A$64,ROW(A45),1)</f>
        <v>44536</v>
      </c>
      <c r="B323">
        <f t="shared" ca="1" si="50"/>
        <v>0</v>
      </c>
      <c r="C323">
        <f t="shared" ca="1" si="51"/>
        <v>0</v>
      </c>
    </row>
    <row r="324" spans="1:3" x14ac:dyDescent="0.25">
      <c r="A324" s="2" cm="1">
        <f t="array" aca="1" ref="A324" ca="1">INDEX($A$13:$A$64,ROW(A46),1)</f>
        <v>44543</v>
      </c>
      <c r="B324">
        <f t="shared" ca="1" si="50"/>
        <v>0</v>
      </c>
      <c r="C324">
        <f t="shared" ca="1" si="51"/>
        <v>0</v>
      </c>
    </row>
    <row r="325" spans="1:3" x14ac:dyDescent="0.25">
      <c r="A325" s="2" cm="1">
        <f t="array" aca="1" ref="A325" ca="1">INDEX($A$13:$A$64,ROW(A47),1)</f>
        <v>44550</v>
      </c>
      <c r="B325">
        <f t="shared" ca="1" si="50"/>
        <v>0</v>
      </c>
      <c r="C325">
        <f t="shared" ca="1" si="51"/>
        <v>0</v>
      </c>
    </row>
    <row r="326" spans="1:3" x14ac:dyDescent="0.25">
      <c r="A326" s="2" cm="1">
        <f t="array" aca="1" ref="A326" ca="1">INDEX($A$13:$A$64,ROW(A48),1)</f>
        <v>44557</v>
      </c>
      <c r="B326">
        <f t="shared" ca="1" si="50"/>
        <v>0</v>
      </c>
      <c r="C326">
        <f t="shared" ca="1" si="51"/>
        <v>0</v>
      </c>
    </row>
    <row r="327" spans="1:3" x14ac:dyDescent="0.25">
      <c r="A327" s="2" cm="1">
        <f t="array" aca="1" ref="A327" ca="1">INDEX($A$13:$A$64,ROW(A49),1)</f>
        <v>44564</v>
      </c>
      <c r="B327">
        <f t="shared" ca="1" si="50"/>
        <v>0</v>
      </c>
      <c r="C327">
        <f t="shared" ca="1" si="51"/>
        <v>0</v>
      </c>
    </row>
    <row r="328" spans="1:3" x14ac:dyDescent="0.25">
      <c r="A328" s="2" cm="1">
        <f t="array" aca="1" ref="A328" ca="1">INDEX($A$13:$A$64,ROW(A50),1)</f>
        <v>44571</v>
      </c>
      <c r="B328">
        <f t="shared" ca="1" si="50"/>
        <v>0</v>
      </c>
      <c r="C328">
        <f t="shared" ca="1" si="51"/>
        <v>0</v>
      </c>
    </row>
    <row r="329" spans="1:3" x14ac:dyDescent="0.25">
      <c r="A329" s="2" cm="1">
        <f t="array" aca="1" ref="A329" ca="1">INDEX($A$13:$A$64,ROW(A51),1)</f>
        <v>44578</v>
      </c>
      <c r="B329">
        <f t="shared" ca="1" si="50"/>
        <v>0</v>
      </c>
      <c r="C329">
        <f t="shared" ca="1" si="51"/>
        <v>0</v>
      </c>
    </row>
    <row r="330" spans="1:3" x14ac:dyDescent="0.25">
      <c r="A330" s="2" cm="1">
        <f t="array" aca="1" ref="A330" ca="1">INDEX($A$13:$A$64,ROW(A52),1)</f>
        <v>44585</v>
      </c>
      <c r="B330">
        <f t="shared" ca="1" si="50"/>
        <v>0</v>
      </c>
      <c r="C330">
        <f t="shared" ca="1" si="51"/>
        <v>0</v>
      </c>
    </row>
    <row r="331" spans="1:3" x14ac:dyDescent="0.25">
      <c r="A331" s="2"/>
    </row>
    <row r="332" spans="1:3" ht="21" x14ac:dyDescent="0.35">
      <c r="A332" s="175" t="s">
        <v>262</v>
      </c>
    </row>
    <row r="333" spans="1:3" x14ac:dyDescent="0.25">
      <c r="A333" s="2" t="s">
        <v>115</v>
      </c>
      <c r="B333" t="str">
        <f>Summary!B3</f>
        <v>By Week</v>
      </c>
    </row>
    <row r="334" spans="1:3" x14ac:dyDescent="0.25">
      <c r="A334" s="2" t="s">
        <v>58</v>
      </c>
      <c r="B334" t="str">
        <f>Summary!B4</f>
        <v>All Clusters</v>
      </c>
    </row>
    <row r="335" spans="1:3" x14ac:dyDescent="0.25">
      <c r="A335" s="2" t="s">
        <v>59</v>
      </c>
      <c r="B335" t="str">
        <f>Summary!B5</f>
        <v>Total</v>
      </c>
    </row>
    <row r="336" spans="1:3" x14ac:dyDescent="0.25">
      <c r="A336" s="2"/>
    </row>
    <row r="337" spans="1:4" x14ac:dyDescent="0.25">
      <c r="A337" s="2" t="s">
        <v>82</v>
      </c>
      <c r="B337" t="str">
        <f>Summary!B7</f>
        <v>Hours</v>
      </c>
    </row>
    <row r="339" spans="1:4" ht="21" x14ac:dyDescent="0.35">
      <c r="A339" s="175" t="s">
        <v>264</v>
      </c>
    </row>
    <row r="341" spans="1:4" x14ac:dyDescent="0.25">
      <c r="A341" t="s">
        <v>265</v>
      </c>
      <c r="B341" t="s">
        <v>266</v>
      </c>
      <c r="C341" t="s">
        <v>41</v>
      </c>
    </row>
    <row r="342" spans="1:4" x14ac:dyDescent="0.25">
      <c r="A342">
        <f ca="1">AVERAGE(IF(B335="Total",B135:BA135,IF(B335="non-group",B99:BA99,B117:BA117)))/IF(B337="Minutes",1,60)</f>
        <v>0</v>
      </c>
      <c r="B342">
        <f ca="1">(AVERAGE(IF(B335="Total",B135:BA135,IF(B335="non-group",B99:BA99,B117:BA117)))+AVERAGE(IF(B335="Total",B271:BA271,IF(B335="non-group",B235:BA235,B253:BA253))))/IF(B337="Minutes",1,60)</f>
        <v>0</v>
      </c>
      <c r="C342">
        <f ca="1">B342-Summary_AllCaseloadCore</f>
        <v>0</v>
      </c>
    </row>
    <row r="344" spans="1:4" ht="21" x14ac:dyDescent="0.35">
      <c r="A344" s="175" t="s">
        <v>267</v>
      </c>
    </row>
    <row r="345" spans="1:4" x14ac:dyDescent="0.25">
      <c r="B345" t="s">
        <v>120</v>
      </c>
      <c r="C345" t="s">
        <v>268</v>
      </c>
      <c r="D345" t="s">
        <v>41</v>
      </c>
    </row>
    <row r="346" spans="1:4" x14ac:dyDescent="0.25">
      <c r="A346" t="str">
        <f>Setup!A20</f>
        <v>Caseload 1</v>
      </c>
      <c r="B346">
        <f ca="1">AVERAGE(IF($B$335="Total",$B120:$BA120,IF($B$335="non-group",$B84:$BA84,$B102:$BA102)))/IF($B$337="Minutes",1,60)</f>
        <v>0</v>
      </c>
      <c r="C346">
        <f ca="1">(AVERAGE(IF($B$335="Total",B120:BA120,IF($B$335="non-group",B84:BA84,B102:BA102)))+AVERAGE(IF($B$335="Total",B256:BA256,IF($B$335="non-group",B220:BA220,B238:BA238))))/IF($B$337="Minutes",1,60)</f>
        <v>0</v>
      </c>
      <c r="D346">
        <f ca="1">C346-B346</f>
        <v>0</v>
      </c>
    </row>
    <row r="347" spans="1:4" x14ac:dyDescent="0.25">
      <c r="A347" t="str">
        <f>Setup!A21</f>
        <v>Caseload 2</v>
      </c>
      <c r="B347">
        <f t="shared" ref="B347:B360" ca="1" si="52">AVERAGE(IF($B$335="Total",$B121:$BA121,IF($B$335="non-group",$B85:$BA85,$B103:$BA103)))/IF($B$337="Minutes",1,60)</f>
        <v>0</v>
      </c>
      <c r="C347">
        <f t="shared" ref="C347:C360" ca="1" si="53">(AVERAGE(IF($B$335="Total",B121:BA121,IF($B$335="non-group",B85:BA85,B103:BA103)))+AVERAGE(IF($B$335="Total",B257:BA257,IF($B$335="non-group",B221:BA221,B239:BA239))))/IF($B$337="Minutes",1,60)</f>
        <v>0</v>
      </c>
      <c r="D347">
        <f t="shared" ref="D347:D360" ca="1" si="54">C347-B347</f>
        <v>0</v>
      </c>
    </row>
    <row r="348" spans="1:4" x14ac:dyDescent="0.25">
      <c r="A348" t="str">
        <f>Setup!A22</f>
        <v>Caseload 3</v>
      </c>
      <c r="B348">
        <f t="shared" ca="1" si="52"/>
        <v>0</v>
      </c>
      <c r="C348">
        <f t="shared" ca="1" si="53"/>
        <v>0</v>
      </c>
      <c r="D348">
        <f t="shared" ca="1" si="54"/>
        <v>0</v>
      </c>
    </row>
    <row r="349" spans="1:4" x14ac:dyDescent="0.25">
      <c r="A349" t="str">
        <f>Setup!A23</f>
        <v>Caseload 4</v>
      </c>
      <c r="B349">
        <f t="shared" ca="1" si="52"/>
        <v>0</v>
      </c>
      <c r="C349">
        <f t="shared" ca="1" si="53"/>
        <v>0</v>
      </c>
      <c r="D349">
        <f t="shared" ca="1" si="54"/>
        <v>0</v>
      </c>
    </row>
    <row r="350" spans="1:4" x14ac:dyDescent="0.25">
      <c r="A350" t="str">
        <f>Setup!A24</f>
        <v>Caseload 5</v>
      </c>
      <c r="B350">
        <f t="shared" ca="1" si="52"/>
        <v>0</v>
      </c>
      <c r="C350">
        <f t="shared" ca="1" si="53"/>
        <v>0</v>
      </c>
      <c r="D350">
        <f t="shared" ca="1" si="54"/>
        <v>0</v>
      </c>
    </row>
    <row r="351" spans="1:4" x14ac:dyDescent="0.25">
      <c r="A351" t="str">
        <f>Setup!A25</f>
        <v>Caseload 6</v>
      </c>
      <c r="B351">
        <f t="shared" ca="1" si="52"/>
        <v>0</v>
      </c>
      <c r="C351">
        <f t="shared" ca="1" si="53"/>
        <v>0</v>
      </c>
      <c r="D351">
        <f t="shared" ca="1" si="54"/>
        <v>0</v>
      </c>
    </row>
    <row r="352" spans="1:4" x14ac:dyDescent="0.25">
      <c r="A352" t="str">
        <f>Setup!A26</f>
        <v>Caseload 7</v>
      </c>
      <c r="B352">
        <f t="shared" ca="1" si="52"/>
        <v>0</v>
      </c>
      <c r="C352">
        <f t="shared" ca="1" si="53"/>
        <v>0</v>
      </c>
      <c r="D352">
        <f t="shared" ca="1" si="54"/>
        <v>0</v>
      </c>
    </row>
    <row r="353" spans="1:4" x14ac:dyDescent="0.25">
      <c r="A353" t="str">
        <f>Setup!A27</f>
        <v>Caseload 8</v>
      </c>
      <c r="B353">
        <f t="shared" ca="1" si="52"/>
        <v>0</v>
      </c>
      <c r="C353">
        <f t="shared" ca="1" si="53"/>
        <v>0</v>
      </c>
      <c r="D353">
        <f t="shared" ca="1" si="54"/>
        <v>0</v>
      </c>
    </row>
    <row r="354" spans="1:4" x14ac:dyDescent="0.25">
      <c r="A354" t="str">
        <f>Setup!A28</f>
        <v>Caseload 9</v>
      </c>
      <c r="B354">
        <f t="shared" ca="1" si="52"/>
        <v>0</v>
      </c>
      <c r="C354">
        <f t="shared" ca="1" si="53"/>
        <v>0</v>
      </c>
      <c r="D354">
        <f t="shared" ca="1" si="54"/>
        <v>0</v>
      </c>
    </row>
    <row r="355" spans="1:4" x14ac:dyDescent="0.25">
      <c r="A355" t="str">
        <f>Setup!A29</f>
        <v>Caseload 10</v>
      </c>
      <c r="B355">
        <f t="shared" ca="1" si="52"/>
        <v>0</v>
      </c>
      <c r="C355">
        <f t="shared" ca="1" si="53"/>
        <v>0</v>
      </c>
      <c r="D355">
        <f t="shared" ca="1" si="54"/>
        <v>0</v>
      </c>
    </row>
    <row r="356" spans="1:4" x14ac:dyDescent="0.25">
      <c r="A356" t="str">
        <f>Setup!A30</f>
        <v>Caseload 11</v>
      </c>
      <c r="B356">
        <f t="shared" ca="1" si="52"/>
        <v>0</v>
      </c>
      <c r="C356">
        <f t="shared" ca="1" si="53"/>
        <v>0</v>
      </c>
      <c r="D356">
        <f t="shared" ca="1" si="54"/>
        <v>0</v>
      </c>
    </row>
    <row r="357" spans="1:4" x14ac:dyDescent="0.25">
      <c r="A357" t="str">
        <f>Setup!A31</f>
        <v>Caseload 12</v>
      </c>
      <c r="B357">
        <f t="shared" ca="1" si="52"/>
        <v>0</v>
      </c>
      <c r="C357">
        <f t="shared" ca="1" si="53"/>
        <v>0</v>
      </c>
      <c r="D357">
        <f t="shared" ca="1" si="54"/>
        <v>0</v>
      </c>
    </row>
    <row r="358" spans="1:4" x14ac:dyDescent="0.25">
      <c r="A358" t="str">
        <f>Setup!A32</f>
        <v>Caseload 13</v>
      </c>
      <c r="B358">
        <f t="shared" ca="1" si="52"/>
        <v>0</v>
      </c>
      <c r="C358">
        <f t="shared" ca="1" si="53"/>
        <v>0</v>
      </c>
      <c r="D358">
        <f t="shared" ca="1" si="54"/>
        <v>0</v>
      </c>
    </row>
    <row r="359" spans="1:4" x14ac:dyDescent="0.25">
      <c r="A359" t="str">
        <f>Setup!A33</f>
        <v>Caseload 14</v>
      </c>
      <c r="B359">
        <f t="shared" ca="1" si="52"/>
        <v>0</v>
      </c>
      <c r="C359">
        <f t="shared" ca="1" si="53"/>
        <v>0</v>
      </c>
      <c r="D359">
        <f t="shared" ca="1" si="54"/>
        <v>0</v>
      </c>
    </row>
    <row r="360" spans="1:4" x14ac:dyDescent="0.25">
      <c r="A360" t="str">
        <f>Setup!A34</f>
        <v>Caseload 15</v>
      </c>
      <c r="B360">
        <f t="shared" ca="1" si="52"/>
        <v>0</v>
      </c>
      <c r="C360">
        <f t="shared" ca="1" si="53"/>
        <v>0</v>
      </c>
      <c r="D360">
        <f t="shared" ca="1" si="54"/>
        <v>0</v>
      </c>
    </row>
    <row r="362" spans="1:4" ht="21" x14ac:dyDescent="0.35">
      <c r="A362" s="175" t="s">
        <v>269</v>
      </c>
    </row>
    <row r="363" spans="1:4" x14ac:dyDescent="0.25">
      <c r="B363" t="s">
        <v>120</v>
      </c>
      <c r="C363" t="s">
        <v>257</v>
      </c>
      <c r="D363" t="s">
        <v>41</v>
      </c>
    </row>
    <row r="364" spans="1:4" x14ac:dyDescent="0.25">
      <c r="A364" s="2" cm="1">
        <f t="array" aca="1" ref="A364" ca="1">INDEX($A$13:$A$64,ROW(A1),1)</f>
        <v>44228</v>
      </c>
      <c r="B364">
        <f ca="1">INDEX(IF($B$335="Non-Group",$B$84:$BA$99,IF($B$335="Group",$B$102:$BA$117,$B$120:$BA$135)),MATCH($B$334,$A$84:$A$99,0),MATCH($A364,$B$83:$BA$83,0))/(IF($B$337="Minutes",1,60))</f>
        <v>0</v>
      </c>
      <c r="C364">
        <f ca="1">INDEX(IF($B$335="Non-Group",$B$220:$BA$235,IF($B$335="Group",$B$237:$BA$253,$B$256:$BA$271)),MATCH($B$334,$A$220:$A$235,0),MATCH($A364,$B$219:$BA$219,0))/IF($B$337="Minutes",1,60)+B364</f>
        <v>0</v>
      </c>
      <c r="D364">
        <f ca="1">C364-B364</f>
        <v>0</v>
      </c>
    </row>
    <row r="365" spans="1:4" x14ac:dyDescent="0.25">
      <c r="A365" s="2" cm="1">
        <f t="array" aca="1" ref="A365" ca="1">INDEX($A$13:$A$64,ROW(A2),1)</f>
        <v>44235</v>
      </c>
      <c r="B365">
        <f t="shared" ref="B365:B415" ca="1" si="55">INDEX(IF($B$335="Non-Group",$B$84:$BA$99,IF($B$335="Group",$B$102:$BA$117,$B$120:$BA$135)),MATCH($B$334,$A$84:$A$99,0),MATCH($A365,$B$83:$BA$83,0))/(IF($B$337="Minutes",1,60))</f>
        <v>0</v>
      </c>
      <c r="C365">
        <f t="shared" ref="C365:C415" ca="1" si="56">INDEX(IF($B$335="Non-Group",$B$220:$BA$235,IF($B$335="Group",$B$237:$BA$253,$B$256:$BA$271)),MATCH($B$334,$A$220:$A$235,0),MATCH($A365,$B$219:$BA$219,0))/IF($B$337="Minutes",1,60)+B365</f>
        <v>0</v>
      </c>
      <c r="D365">
        <f t="shared" ref="D365:D415" ca="1" si="57">C365-B365</f>
        <v>0</v>
      </c>
    </row>
    <row r="366" spans="1:4" x14ac:dyDescent="0.25">
      <c r="A366" s="2" cm="1">
        <f t="array" aca="1" ref="A366" ca="1">INDEX($A$13:$A$64,ROW(A3),1)</f>
        <v>44242</v>
      </c>
      <c r="B366">
        <f t="shared" ca="1" si="55"/>
        <v>0</v>
      </c>
      <c r="C366">
        <f t="shared" ca="1" si="56"/>
        <v>0</v>
      </c>
      <c r="D366">
        <f t="shared" ca="1" si="57"/>
        <v>0</v>
      </c>
    </row>
    <row r="367" spans="1:4" x14ac:dyDescent="0.25">
      <c r="A367" s="2" cm="1">
        <f t="array" aca="1" ref="A367" ca="1">INDEX($A$13:$A$64,ROW(A4),1)</f>
        <v>44249</v>
      </c>
      <c r="B367">
        <f t="shared" ca="1" si="55"/>
        <v>0</v>
      </c>
      <c r="C367">
        <f t="shared" ca="1" si="56"/>
        <v>0</v>
      </c>
      <c r="D367">
        <f t="shared" ca="1" si="57"/>
        <v>0</v>
      </c>
    </row>
    <row r="368" spans="1:4" x14ac:dyDescent="0.25">
      <c r="A368" s="2" cm="1">
        <f t="array" aca="1" ref="A368" ca="1">INDEX($A$13:$A$64,ROW(A5),1)</f>
        <v>44256</v>
      </c>
      <c r="B368">
        <f t="shared" ca="1" si="55"/>
        <v>0</v>
      </c>
      <c r="C368">
        <f t="shared" ca="1" si="56"/>
        <v>0</v>
      </c>
      <c r="D368">
        <f t="shared" ca="1" si="57"/>
        <v>0</v>
      </c>
    </row>
    <row r="369" spans="1:4" x14ac:dyDescent="0.25">
      <c r="A369" s="2" cm="1">
        <f t="array" aca="1" ref="A369" ca="1">INDEX($A$13:$A$64,ROW(A6),1)</f>
        <v>44263</v>
      </c>
      <c r="B369">
        <f t="shared" ca="1" si="55"/>
        <v>0</v>
      </c>
      <c r="C369">
        <f t="shared" ca="1" si="56"/>
        <v>0</v>
      </c>
      <c r="D369">
        <f t="shared" ca="1" si="57"/>
        <v>0</v>
      </c>
    </row>
    <row r="370" spans="1:4" x14ac:dyDescent="0.25">
      <c r="A370" s="2" cm="1">
        <f t="array" aca="1" ref="A370" ca="1">INDEX($A$13:$A$64,ROW(A7),1)</f>
        <v>44270</v>
      </c>
      <c r="B370">
        <f t="shared" ca="1" si="55"/>
        <v>0</v>
      </c>
      <c r="C370">
        <f t="shared" ca="1" si="56"/>
        <v>0</v>
      </c>
      <c r="D370">
        <f t="shared" ca="1" si="57"/>
        <v>0</v>
      </c>
    </row>
    <row r="371" spans="1:4" x14ac:dyDescent="0.25">
      <c r="A371" s="2" cm="1">
        <f t="array" aca="1" ref="A371" ca="1">INDEX($A$13:$A$64,ROW(A8),1)</f>
        <v>44277</v>
      </c>
      <c r="B371">
        <f t="shared" ca="1" si="55"/>
        <v>0</v>
      </c>
      <c r="C371">
        <f t="shared" ca="1" si="56"/>
        <v>0</v>
      </c>
      <c r="D371">
        <f t="shared" ca="1" si="57"/>
        <v>0</v>
      </c>
    </row>
    <row r="372" spans="1:4" x14ac:dyDescent="0.25">
      <c r="A372" s="2" cm="1">
        <f t="array" aca="1" ref="A372" ca="1">INDEX($A$13:$A$64,ROW(A9),1)</f>
        <v>44284</v>
      </c>
      <c r="B372">
        <f t="shared" ca="1" si="55"/>
        <v>0</v>
      </c>
      <c r="C372">
        <f t="shared" ca="1" si="56"/>
        <v>0</v>
      </c>
      <c r="D372">
        <f t="shared" ca="1" si="57"/>
        <v>0</v>
      </c>
    </row>
    <row r="373" spans="1:4" x14ac:dyDescent="0.25">
      <c r="A373" s="2" cm="1">
        <f t="array" aca="1" ref="A373" ca="1">INDEX($A$13:$A$64,ROW(A10),1)</f>
        <v>44291</v>
      </c>
      <c r="B373">
        <f t="shared" ca="1" si="55"/>
        <v>0</v>
      </c>
      <c r="C373">
        <f t="shared" ca="1" si="56"/>
        <v>0</v>
      </c>
      <c r="D373">
        <f t="shared" ca="1" si="57"/>
        <v>0</v>
      </c>
    </row>
    <row r="374" spans="1:4" x14ac:dyDescent="0.25">
      <c r="A374" s="2" cm="1">
        <f t="array" aca="1" ref="A374" ca="1">INDEX($A$13:$A$64,ROW(A11),1)</f>
        <v>44298</v>
      </c>
      <c r="B374">
        <f t="shared" ca="1" si="55"/>
        <v>0</v>
      </c>
      <c r="C374">
        <f t="shared" ca="1" si="56"/>
        <v>0</v>
      </c>
      <c r="D374">
        <f t="shared" ca="1" si="57"/>
        <v>0</v>
      </c>
    </row>
    <row r="375" spans="1:4" x14ac:dyDescent="0.25">
      <c r="A375" s="2" cm="1">
        <f t="array" aca="1" ref="A375" ca="1">INDEX($A$13:$A$64,ROW(A12),1)</f>
        <v>44305</v>
      </c>
      <c r="B375">
        <f t="shared" ca="1" si="55"/>
        <v>0</v>
      </c>
      <c r="C375">
        <f t="shared" ca="1" si="56"/>
        <v>0</v>
      </c>
      <c r="D375">
        <f t="shared" ca="1" si="57"/>
        <v>0</v>
      </c>
    </row>
    <row r="376" spans="1:4" x14ac:dyDescent="0.25">
      <c r="A376" s="2" cm="1">
        <f t="array" aca="1" ref="A376" ca="1">INDEX($A$13:$A$64,ROW(A13),1)</f>
        <v>44312</v>
      </c>
      <c r="B376">
        <f t="shared" ca="1" si="55"/>
        <v>0</v>
      </c>
      <c r="C376">
        <f t="shared" ca="1" si="56"/>
        <v>0</v>
      </c>
      <c r="D376">
        <f t="shared" ca="1" si="57"/>
        <v>0</v>
      </c>
    </row>
    <row r="377" spans="1:4" x14ac:dyDescent="0.25">
      <c r="A377" s="2" cm="1">
        <f t="array" aca="1" ref="A377" ca="1">INDEX($A$13:$A$64,ROW(A14),1)</f>
        <v>44319</v>
      </c>
      <c r="B377">
        <f t="shared" ca="1" si="55"/>
        <v>0</v>
      </c>
      <c r="C377">
        <f t="shared" ca="1" si="56"/>
        <v>0</v>
      </c>
      <c r="D377">
        <f t="shared" ca="1" si="57"/>
        <v>0</v>
      </c>
    </row>
    <row r="378" spans="1:4" x14ac:dyDescent="0.25">
      <c r="A378" s="2" cm="1">
        <f t="array" aca="1" ref="A378" ca="1">INDEX($A$13:$A$64,ROW(A15),1)</f>
        <v>44326</v>
      </c>
      <c r="B378">
        <f t="shared" ca="1" si="55"/>
        <v>0</v>
      </c>
      <c r="C378">
        <f t="shared" ca="1" si="56"/>
        <v>0</v>
      </c>
      <c r="D378">
        <f t="shared" ca="1" si="57"/>
        <v>0</v>
      </c>
    </row>
    <row r="379" spans="1:4" x14ac:dyDescent="0.25">
      <c r="A379" s="2" cm="1">
        <f t="array" aca="1" ref="A379" ca="1">INDEX($A$13:$A$64,ROW(A16),1)</f>
        <v>44333</v>
      </c>
      <c r="B379">
        <f t="shared" ca="1" si="55"/>
        <v>0</v>
      </c>
      <c r="C379">
        <f t="shared" ca="1" si="56"/>
        <v>0</v>
      </c>
      <c r="D379">
        <f t="shared" ca="1" si="57"/>
        <v>0</v>
      </c>
    </row>
    <row r="380" spans="1:4" x14ac:dyDescent="0.25">
      <c r="A380" s="2" cm="1">
        <f t="array" aca="1" ref="A380" ca="1">INDEX($A$13:$A$64,ROW(A17),1)</f>
        <v>44340</v>
      </c>
      <c r="B380">
        <f t="shared" ca="1" si="55"/>
        <v>0</v>
      </c>
      <c r="C380">
        <f t="shared" ca="1" si="56"/>
        <v>0</v>
      </c>
      <c r="D380">
        <f t="shared" ca="1" si="57"/>
        <v>0</v>
      </c>
    </row>
    <row r="381" spans="1:4" x14ac:dyDescent="0.25">
      <c r="A381" s="2" cm="1">
        <f t="array" aca="1" ref="A381" ca="1">INDEX($A$13:$A$64,ROW(A18),1)</f>
        <v>44347</v>
      </c>
      <c r="B381">
        <f t="shared" ca="1" si="55"/>
        <v>0</v>
      </c>
      <c r="C381">
        <f t="shared" ca="1" si="56"/>
        <v>0</v>
      </c>
      <c r="D381">
        <f t="shared" ca="1" si="57"/>
        <v>0</v>
      </c>
    </row>
    <row r="382" spans="1:4" x14ac:dyDescent="0.25">
      <c r="A382" s="2" cm="1">
        <f t="array" aca="1" ref="A382" ca="1">INDEX($A$13:$A$64,ROW(A19),1)</f>
        <v>44354</v>
      </c>
      <c r="B382">
        <f t="shared" ca="1" si="55"/>
        <v>0</v>
      </c>
      <c r="C382">
        <f t="shared" ca="1" si="56"/>
        <v>0</v>
      </c>
      <c r="D382">
        <f t="shared" ca="1" si="57"/>
        <v>0</v>
      </c>
    </row>
    <row r="383" spans="1:4" x14ac:dyDescent="0.25">
      <c r="A383" s="2" cm="1">
        <f t="array" aca="1" ref="A383" ca="1">INDEX($A$13:$A$64,ROW(A20),1)</f>
        <v>44361</v>
      </c>
      <c r="B383">
        <f t="shared" ca="1" si="55"/>
        <v>0</v>
      </c>
      <c r="C383">
        <f t="shared" ca="1" si="56"/>
        <v>0</v>
      </c>
      <c r="D383">
        <f t="shared" ca="1" si="57"/>
        <v>0</v>
      </c>
    </row>
    <row r="384" spans="1:4" x14ac:dyDescent="0.25">
      <c r="A384" s="2" cm="1">
        <f t="array" aca="1" ref="A384" ca="1">INDEX($A$13:$A$64,ROW(A21),1)</f>
        <v>44368</v>
      </c>
      <c r="B384">
        <f t="shared" ca="1" si="55"/>
        <v>0</v>
      </c>
      <c r="C384">
        <f t="shared" ca="1" si="56"/>
        <v>0</v>
      </c>
      <c r="D384">
        <f t="shared" ca="1" si="57"/>
        <v>0</v>
      </c>
    </row>
    <row r="385" spans="1:4" x14ac:dyDescent="0.25">
      <c r="A385" s="2" cm="1">
        <f t="array" aca="1" ref="A385" ca="1">INDEX($A$13:$A$64,ROW(A22),1)</f>
        <v>44375</v>
      </c>
      <c r="B385">
        <f t="shared" ca="1" si="55"/>
        <v>0</v>
      </c>
      <c r="C385">
        <f t="shared" ca="1" si="56"/>
        <v>0</v>
      </c>
      <c r="D385">
        <f t="shared" ca="1" si="57"/>
        <v>0</v>
      </c>
    </row>
    <row r="386" spans="1:4" x14ac:dyDescent="0.25">
      <c r="A386" s="2" cm="1">
        <f t="array" aca="1" ref="A386" ca="1">INDEX($A$13:$A$64,ROW(A23),1)</f>
        <v>44382</v>
      </c>
      <c r="B386">
        <f t="shared" ca="1" si="55"/>
        <v>0</v>
      </c>
      <c r="C386">
        <f t="shared" ca="1" si="56"/>
        <v>0</v>
      </c>
      <c r="D386">
        <f t="shared" ca="1" si="57"/>
        <v>0</v>
      </c>
    </row>
    <row r="387" spans="1:4" x14ac:dyDescent="0.25">
      <c r="A387" s="2" cm="1">
        <f t="array" aca="1" ref="A387" ca="1">INDEX($A$13:$A$64,ROW(A24),1)</f>
        <v>44389</v>
      </c>
      <c r="B387">
        <f t="shared" ca="1" si="55"/>
        <v>0</v>
      </c>
      <c r="C387">
        <f t="shared" ca="1" si="56"/>
        <v>0</v>
      </c>
      <c r="D387">
        <f t="shared" ca="1" si="57"/>
        <v>0</v>
      </c>
    </row>
    <row r="388" spans="1:4" x14ac:dyDescent="0.25">
      <c r="A388" s="2" cm="1">
        <f t="array" aca="1" ref="A388" ca="1">INDEX($A$13:$A$64,ROW(A25),1)</f>
        <v>44396</v>
      </c>
      <c r="B388">
        <f t="shared" ca="1" si="55"/>
        <v>0</v>
      </c>
      <c r="C388">
        <f t="shared" ca="1" si="56"/>
        <v>0</v>
      </c>
      <c r="D388">
        <f t="shared" ca="1" si="57"/>
        <v>0</v>
      </c>
    </row>
    <row r="389" spans="1:4" x14ac:dyDescent="0.25">
      <c r="A389" s="2" cm="1">
        <f t="array" aca="1" ref="A389" ca="1">INDEX($A$13:$A$64,ROW(A26),1)</f>
        <v>44403</v>
      </c>
      <c r="B389">
        <f t="shared" ca="1" si="55"/>
        <v>0</v>
      </c>
      <c r="C389">
        <f t="shared" ca="1" si="56"/>
        <v>0</v>
      </c>
      <c r="D389">
        <f t="shared" ca="1" si="57"/>
        <v>0</v>
      </c>
    </row>
    <row r="390" spans="1:4" x14ac:dyDescent="0.25">
      <c r="A390" s="2" cm="1">
        <f t="array" aca="1" ref="A390" ca="1">INDEX($A$13:$A$64,ROW(A27),1)</f>
        <v>44410</v>
      </c>
      <c r="B390">
        <f t="shared" ca="1" si="55"/>
        <v>0</v>
      </c>
      <c r="C390">
        <f t="shared" ca="1" si="56"/>
        <v>0</v>
      </c>
      <c r="D390">
        <f t="shared" ca="1" si="57"/>
        <v>0</v>
      </c>
    </row>
    <row r="391" spans="1:4" x14ac:dyDescent="0.25">
      <c r="A391" s="2" cm="1">
        <f t="array" aca="1" ref="A391" ca="1">INDEX($A$13:$A$64,ROW(A28),1)</f>
        <v>44417</v>
      </c>
      <c r="B391">
        <f t="shared" ca="1" si="55"/>
        <v>0</v>
      </c>
      <c r="C391">
        <f t="shared" ca="1" si="56"/>
        <v>0</v>
      </c>
      <c r="D391">
        <f t="shared" ca="1" si="57"/>
        <v>0</v>
      </c>
    </row>
    <row r="392" spans="1:4" x14ac:dyDescent="0.25">
      <c r="A392" s="2" cm="1">
        <f t="array" aca="1" ref="A392" ca="1">INDEX($A$13:$A$64,ROW(A29),1)</f>
        <v>44424</v>
      </c>
      <c r="B392">
        <f t="shared" ca="1" si="55"/>
        <v>0</v>
      </c>
      <c r="C392">
        <f t="shared" ca="1" si="56"/>
        <v>0</v>
      </c>
      <c r="D392">
        <f t="shared" ca="1" si="57"/>
        <v>0</v>
      </c>
    </row>
    <row r="393" spans="1:4" x14ac:dyDescent="0.25">
      <c r="A393" s="2" cm="1">
        <f t="array" aca="1" ref="A393" ca="1">INDEX($A$13:$A$64,ROW(A30),1)</f>
        <v>44431</v>
      </c>
      <c r="B393">
        <f t="shared" ca="1" si="55"/>
        <v>0</v>
      </c>
      <c r="C393">
        <f t="shared" ca="1" si="56"/>
        <v>0</v>
      </c>
      <c r="D393">
        <f t="shared" ca="1" si="57"/>
        <v>0</v>
      </c>
    </row>
    <row r="394" spans="1:4" x14ac:dyDescent="0.25">
      <c r="A394" s="2" cm="1">
        <f t="array" aca="1" ref="A394" ca="1">INDEX($A$13:$A$64,ROW(A31),1)</f>
        <v>44438</v>
      </c>
      <c r="B394">
        <f t="shared" ca="1" si="55"/>
        <v>0</v>
      </c>
      <c r="C394">
        <f t="shared" ca="1" si="56"/>
        <v>0</v>
      </c>
      <c r="D394">
        <f t="shared" ca="1" si="57"/>
        <v>0</v>
      </c>
    </row>
    <row r="395" spans="1:4" x14ac:dyDescent="0.25">
      <c r="A395" s="2" cm="1">
        <f t="array" aca="1" ref="A395" ca="1">INDEX($A$13:$A$64,ROW(A32),1)</f>
        <v>44445</v>
      </c>
      <c r="B395">
        <f t="shared" ca="1" si="55"/>
        <v>0</v>
      </c>
      <c r="C395">
        <f t="shared" ca="1" si="56"/>
        <v>0</v>
      </c>
      <c r="D395">
        <f t="shared" ca="1" si="57"/>
        <v>0</v>
      </c>
    </row>
    <row r="396" spans="1:4" x14ac:dyDescent="0.25">
      <c r="A396" s="2" cm="1">
        <f t="array" aca="1" ref="A396" ca="1">INDEX($A$13:$A$64,ROW(A33),1)</f>
        <v>44452</v>
      </c>
      <c r="B396">
        <f t="shared" ca="1" si="55"/>
        <v>0</v>
      </c>
      <c r="C396">
        <f t="shared" ca="1" si="56"/>
        <v>0</v>
      </c>
      <c r="D396">
        <f t="shared" ca="1" si="57"/>
        <v>0</v>
      </c>
    </row>
    <row r="397" spans="1:4" x14ac:dyDescent="0.25">
      <c r="A397" s="2" cm="1">
        <f t="array" aca="1" ref="A397" ca="1">INDEX($A$13:$A$64,ROW(A34),1)</f>
        <v>44459</v>
      </c>
      <c r="B397">
        <f t="shared" ca="1" si="55"/>
        <v>0</v>
      </c>
      <c r="C397">
        <f t="shared" ca="1" si="56"/>
        <v>0</v>
      </c>
      <c r="D397">
        <f t="shared" ca="1" si="57"/>
        <v>0</v>
      </c>
    </row>
    <row r="398" spans="1:4" x14ac:dyDescent="0.25">
      <c r="A398" s="2" cm="1">
        <f t="array" aca="1" ref="A398" ca="1">INDEX($A$13:$A$64,ROW(A35),1)</f>
        <v>44466</v>
      </c>
      <c r="B398">
        <f t="shared" ca="1" si="55"/>
        <v>0</v>
      </c>
      <c r="C398">
        <f t="shared" ca="1" si="56"/>
        <v>0</v>
      </c>
      <c r="D398">
        <f t="shared" ca="1" si="57"/>
        <v>0</v>
      </c>
    </row>
    <row r="399" spans="1:4" x14ac:dyDescent="0.25">
      <c r="A399" s="2" cm="1">
        <f t="array" aca="1" ref="A399" ca="1">INDEX($A$13:$A$64,ROW(A36),1)</f>
        <v>44473</v>
      </c>
      <c r="B399">
        <f t="shared" ca="1" si="55"/>
        <v>0</v>
      </c>
      <c r="C399">
        <f t="shared" ca="1" si="56"/>
        <v>0</v>
      </c>
      <c r="D399">
        <f t="shared" ca="1" si="57"/>
        <v>0</v>
      </c>
    </row>
    <row r="400" spans="1:4" x14ac:dyDescent="0.25">
      <c r="A400" s="2" cm="1">
        <f t="array" aca="1" ref="A400" ca="1">INDEX($A$13:$A$64,ROW(A37),1)</f>
        <v>44480</v>
      </c>
      <c r="B400">
        <f t="shared" ca="1" si="55"/>
        <v>0</v>
      </c>
      <c r="C400">
        <f t="shared" ca="1" si="56"/>
        <v>0</v>
      </c>
      <c r="D400">
        <f t="shared" ca="1" si="57"/>
        <v>0</v>
      </c>
    </row>
    <row r="401" spans="1:4" x14ac:dyDescent="0.25">
      <c r="A401" s="2" cm="1">
        <f t="array" aca="1" ref="A401" ca="1">INDEX($A$13:$A$64,ROW(A38),1)</f>
        <v>44487</v>
      </c>
      <c r="B401">
        <f t="shared" ca="1" si="55"/>
        <v>0</v>
      </c>
      <c r="C401">
        <f t="shared" ca="1" si="56"/>
        <v>0</v>
      </c>
      <c r="D401">
        <f t="shared" ca="1" si="57"/>
        <v>0</v>
      </c>
    </row>
    <row r="402" spans="1:4" x14ac:dyDescent="0.25">
      <c r="A402" s="2" cm="1">
        <f t="array" aca="1" ref="A402" ca="1">INDEX($A$13:$A$64,ROW(A39),1)</f>
        <v>44494</v>
      </c>
      <c r="B402">
        <f t="shared" ca="1" si="55"/>
        <v>0</v>
      </c>
      <c r="C402">
        <f t="shared" ca="1" si="56"/>
        <v>0</v>
      </c>
      <c r="D402">
        <f t="shared" ca="1" si="57"/>
        <v>0</v>
      </c>
    </row>
    <row r="403" spans="1:4" x14ac:dyDescent="0.25">
      <c r="A403" s="2" cm="1">
        <f t="array" aca="1" ref="A403" ca="1">INDEX($A$13:$A$64,ROW(A40),1)</f>
        <v>44501</v>
      </c>
      <c r="B403">
        <f t="shared" ca="1" si="55"/>
        <v>0</v>
      </c>
      <c r="C403">
        <f t="shared" ca="1" si="56"/>
        <v>0</v>
      </c>
      <c r="D403">
        <f t="shared" ca="1" si="57"/>
        <v>0</v>
      </c>
    </row>
    <row r="404" spans="1:4" x14ac:dyDescent="0.25">
      <c r="A404" s="2" cm="1">
        <f t="array" aca="1" ref="A404" ca="1">INDEX($A$13:$A$64,ROW(A41),1)</f>
        <v>44508</v>
      </c>
      <c r="B404">
        <f t="shared" ca="1" si="55"/>
        <v>0</v>
      </c>
      <c r="C404">
        <f t="shared" ca="1" si="56"/>
        <v>0</v>
      </c>
      <c r="D404">
        <f t="shared" ca="1" si="57"/>
        <v>0</v>
      </c>
    </row>
    <row r="405" spans="1:4" x14ac:dyDescent="0.25">
      <c r="A405" s="2" cm="1">
        <f t="array" aca="1" ref="A405" ca="1">INDEX($A$13:$A$64,ROW(A42),1)</f>
        <v>44515</v>
      </c>
      <c r="B405">
        <f t="shared" ca="1" si="55"/>
        <v>0</v>
      </c>
      <c r="C405">
        <f t="shared" ca="1" si="56"/>
        <v>0</v>
      </c>
      <c r="D405">
        <f t="shared" ca="1" si="57"/>
        <v>0</v>
      </c>
    </row>
    <row r="406" spans="1:4" x14ac:dyDescent="0.25">
      <c r="A406" s="2" cm="1">
        <f t="array" aca="1" ref="A406" ca="1">INDEX($A$13:$A$64,ROW(A43),1)</f>
        <v>44522</v>
      </c>
      <c r="B406">
        <f t="shared" ca="1" si="55"/>
        <v>0</v>
      </c>
      <c r="C406">
        <f t="shared" ca="1" si="56"/>
        <v>0</v>
      </c>
      <c r="D406">
        <f t="shared" ca="1" si="57"/>
        <v>0</v>
      </c>
    </row>
    <row r="407" spans="1:4" x14ac:dyDescent="0.25">
      <c r="A407" s="2" cm="1">
        <f t="array" aca="1" ref="A407" ca="1">INDEX($A$13:$A$64,ROW(A44),1)</f>
        <v>44529</v>
      </c>
      <c r="B407">
        <f t="shared" ca="1" si="55"/>
        <v>0</v>
      </c>
      <c r="C407">
        <f t="shared" ca="1" si="56"/>
        <v>0</v>
      </c>
      <c r="D407">
        <f t="shared" ca="1" si="57"/>
        <v>0</v>
      </c>
    </row>
    <row r="408" spans="1:4" x14ac:dyDescent="0.25">
      <c r="A408" s="2" cm="1">
        <f t="array" aca="1" ref="A408" ca="1">INDEX($A$13:$A$64,ROW(A45),1)</f>
        <v>44536</v>
      </c>
      <c r="B408">
        <f t="shared" ca="1" si="55"/>
        <v>0</v>
      </c>
      <c r="C408">
        <f t="shared" ca="1" si="56"/>
        <v>0</v>
      </c>
      <c r="D408">
        <f t="shared" ca="1" si="57"/>
        <v>0</v>
      </c>
    </row>
    <row r="409" spans="1:4" x14ac:dyDescent="0.25">
      <c r="A409" s="2" cm="1">
        <f t="array" aca="1" ref="A409" ca="1">INDEX($A$13:$A$64,ROW(A46),1)</f>
        <v>44543</v>
      </c>
      <c r="B409">
        <f t="shared" ca="1" si="55"/>
        <v>0</v>
      </c>
      <c r="C409">
        <f t="shared" ca="1" si="56"/>
        <v>0</v>
      </c>
      <c r="D409">
        <f t="shared" ca="1" si="57"/>
        <v>0</v>
      </c>
    </row>
    <row r="410" spans="1:4" x14ac:dyDescent="0.25">
      <c r="A410" s="2" cm="1">
        <f t="array" aca="1" ref="A410" ca="1">INDEX($A$13:$A$64,ROW(A47),1)</f>
        <v>44550</v>
      </c>
      <c r="B410">
        <f t="shared" ca="1" si="55"/>
        <v>0</v>
      </c>
      <c r="C410">
        <f t="shared" ca="1" si="56"/>
        <v>0</v>
      </c>
      <c r="D410">
        <f t="shared" ca="1" si="57"/>
        <v>0</v>
      </c>
    </row>
    <row r="411" spans="1:4" x14ac:dyDescent="0.25">
      <c r="A411" s="2" cm="1">
        <f t="array" aca="1" ref="A411" ca="1">INDEX($A$13:$A$64,ROW(A48),1)</f>
        <v>44557</v>
      </c>
      <c r="B411">
        <f t="shared" ca="1" si="55"/>
        <v>0</v>
      </c>
      <c r="C411">
        <f t="shared" ca="1" si="56"/>
        <v>0</v>
      </c>
      <c r="D411">
        <f t="shared" ca="1" si="57"/>
        <v>0</v>
      </c>
    </row>
    <row r="412" spans="1:4" x14ac:dyDescent="0.25">
      <c r="A412" s="2" cm="1">
        <f t="array" aca="1" ref="A412" ca="1">INDEX($A$13:$A$64,ROW(A49),1)</f>
        <v>44564</v>
      </c>
      <c r="B412">
        <f t="shared" ca="1" si="55"/>
        <v>0</v>
      </c>
      <c r="C412">
        <f t="shared" ca="1" si="56"/>
        <v>0</v>
      </c>
      <c r="D412">
        <f t="shared" ca="1" si="57"/>
        <v>0</v>
      </c>
    </row>
    <row r="413" spans="1:4" x14ac:dyDescent="0.25">
      <c r="A413" s="2" cm="1">
        <f t="array" aca="1" ref="A413" ca="1">INDEX($A$13:$A$64,ROW(A50),1)</f>
        <v>44571</v>
      </c>
      <c r="B413">
        <f t="shared" ca="1" si="55"/>
        <v>0</v>
      </c>
      <c r="C413">
        <f t="shared" ca="1" si="56"/>
        <v>0</v>
      </c>
      <c r="D413">
        <f t="shared" ca="1" si="57"/>
        <v>0</v>
      </c>
    </row>
    <row r="414" spans="1:4" x14ac:dyDescent="0.25">
      <c r="A414" s="2" cm="1">
        <f t="array" aca="1" ref="A414" ca="1">INDEX($A$13:$A$64,ROW(A51),1)</f>
        <v>44578</v>
      </c>
      <c r="B414">
        <f t="shared" ca="1" si="55"/>
        <v>0</v>
      </c>
      <c r="C414">
        <f t="shared" ca="1" si="56"/>
        <v>0</v>
      </c>
      <c r="D414">
        <f t="shared" ca="1" si="57"/>
        <v>0</v>
      </c>
    </row>
    <row r="415" spans="1:4" x14ac:dyDescent="0.25">
      <c r="A415" s="2" cm="1">
        <f t="array" aca="1" ref="A415" ca="1">INDEX($A$13:$A$64,ROW(A52),1)</f>
        <v>44585</v>
      </c>
      <c r="B415">
        <f t="shared" ca="1" si="55"/>
        <v>0</v>
      </c>
      <c r="C415">
        <f t="shared" ca="1" si="56"/>
        <v>0</v>
      </c>
      <c r="D415">
        <f t="shared" ca="1" si="57"/>
        <v>0</v>
      </c>
    </row>
    <row r="416" spans="1:4" x14ac:dyDescent="0.25">
      <c r="A416" s="2"/>
    </row>
    <row r="417" spans="1:16" ht="21" x14ac:dyDescent="0.35">
      <c r="A417" s="175" t="s">
        <v>270</v>
      </c>
    </row>
    <row r="418" spans="1:16" x14ac:dyDescent="0.25">
      <c r="A418" s="2"/>
      <c r="B418" t="str">
        <f>Summary!B36</f>
        <v>All Clusters</v>
      </c>
      <c r="C418" t="str">
        <f>Summary!C36</f>
        <v>Caseload 2</v>
      </c>
      <c r="D418" t="str">
        <f>Summary!D36</f>
        <v>Caseload 3</v>
      </c>
      <c r="E418" t="str">
        <f>Summary!E36</f>
        <v>Caseload 4</v>
      </c>
      <c r="F418" t="str">
        <f>Summary!F36</f>
        <v>Caseload 5</v>
      </c>
      <c r="G418" t="str">
        <f>Summary!G36</f>
        <v>Caseload 6</v>
      </c>
      <c r="H418" t="str">
        <f>Summary!H36</f>
        <v>Caseload 7</v>
      </c>
      <c r="I418" t="str">
        <f>Summary!I36</f>
        <v>Caseload 8</v>
      </c>
      <c r="J418" t="str">
        <f>Summary!J36</f>
        <v>Caseload 9</v>
      </c>
      <c r="K418" t="str">
        <f>Summary!K36</f>
        <v>Caseload 10</v>
      </c>
      <c r="L418" t="str">
        <f>Summary!L36</f>
        <v>Caseload 11</v>
      </c>
      <c r="M418" t="str">
        <f>Summary!M36</f>
        <v>Caseload 12</v>
      </c>
      <c r="N418" t="str">
        <f>Summary!N36</f>
        <v>Caseload 13</v>
      </c>
      <c r="O418" t="str">
        <f>Summary!O36</f>
        <v>Caseload 14</v>
      </c>
      <c r="P418" t="str">
        <f>Summary!P36</f>
        <v>Caseload 15</v>
      </c>
    </row>
    <row r="419" spans="1:16" x14ac:dyDescent="0.25">
      <c r="A419" s="2" t="s">
        <v>112</v>
      </c>
      <c r="B419">
        <f ca="1">AVERAGE(INDEX(IF($B$335="non-group",$B$84:$BA$99,IF($B$335="group",$B$102:$BA$117,$B$120:$BA$135)),MATCH(B$418,$A$84:$A$99,0),1):INDEX(IF($B$335="non-group",$B$84:$BA$99,IF($B$335="group",$B$102:$BA$117,$B$120:$BA$135)),MATCH(B$418,$A$84:$A$99,0),52))/IF($B$337="minutes",1,60)</f>
        <v>0</v>
      </c>
      <c r="C419">
        <f ca="1">AVERAGE(INDEX(IF($B$335="non-group",$B$84:$BA$99,IF($B$335="group",$B$102:$BA$117,$B$120:$BA$135)),MATCH(C$418,$A$84:$A$99,0),1):INDEX(IF($B$335="non-group",$B$84:$BA$99,IF($B$335="group",$B$102:$BA$117,$B$120:$BA$135)),MATCH(C$418,$A$84:$A$99,0),52))/IF($B$337="minutes",1,60)</f>
        <v>0</v>
      </c>
      <c r="D419">
        <f ca="1">AVERAGE(INDEX(IF($B$335="non-group",$B$84:$BA$99,IF($B$335="group",$B$102:$BA$117,$B$120:$BA$135)),MATCH(D$418,$A$84:$A$99,0),1):INDEX(IF($B$335="non-group",$B$84:$BA$99,IF($B$335="group",$B$102:$BA$117,$B$120:$BA$135)),MATCH(D$418,$A$84:$A$99,0),52))/IF($B$337="minutes",1,60)</f>
        <v>0</v>
      </c>
      <c r="E419">
        <f ca="1">AVERAGE(INDEX(IF($B$335="non-group",$B$84:$BA$99,IF($B$335="group",$B$102:$BA$117,$B$120:$BA$135)),MATCH(E$418,$A$84:$A$99,0),1):INDEX(IF($B$335="non-group",$B$84:$BA$99,IF($B$335="group",$B$102:$BA$117,$B$120:$BA$135)),MATCH(E$418,$A$84:$A$99,0),52))/IF($B$337="minutes",1,60)</f>
        <v>0</v>
      </c>
      <c r="F419">
        <f ca="1">AVERAGE(INDEX(IF($B$335="non-group",$B$84:$BA$99,IF($B$335="group",$B$102:$BA$117,$B$120:$BA$135)),MATCH(F$418,$A$84:$A$99,0),1):INDEX(IF($B$335="non-group",$B$84:$BA$99,IF($B$335="group",$B$102:$BA$117,$B$120:$BA$135)),MATCH(F$418,$A$84:$A$99,0),52))/IF($B$337="minutes",1,60)</f>
        <v>0</v>
      </c>
      <c r="G419">
        <f ca="1">AVERAGE(INDEX(IF($B$335="non-group",$B$84:$BA$99,IF($B$335="group",$B$102:$BA$117,$B$120:$BA$135)),MATCH(G$418,$A$84:$A$99,0),1):INDEX(IF($B$335="non-group",$B$84:$BA$99,IF($B$335="group",$B$102:$BA$117,$B$120:$BA$135)),MATCH(G$418,$A$84:$A$99,0),52))/IF($B$337="minutes",1,60)</f>
        <v>0</v>
      </c>
      <c r="H419">
        <f ca="1">AVERAGE(INDEX(IF($B$335="non-group",$B$84:$BA$99,IF($B$335="group",$B$102:$BA$117,$B$120:$BA$135)),MATCH(H$418,$A$84:$A$99,0),1):INDEX(IF($B$335="non-group",$B$84:$BA$99,IF($B$335="group",$B$102:$BA$117,$B$120:$BA$135)),MATCH(H$418,$A$84:$A$99,0),52))/IF($B$337="minutes",1,60)</f>
        <v>0</v>
      </c>
      <c r="I419">
        <f ca="1">AVERAGE(INDEX(IF($B$335="non-group",$B$84:$BA$99,IF($B$335="group",$B$102:$BA$117,$B$120:$BA$135)),MATCH(I$418,$A$84:$A$99,0),1):INDEX(IF($B$335="non-group",$B$84:$BA$99,IF($B$335="group",$B$102:$BA$117,$B$120:$BA$135)),MATCH(I$418,$A$84:$A$99,0),52))/IF($B$337="minutes",1,60)</f>
        <v>0</v>
      </c>
      <c r="J419">
        <f ca="1">AVERAGE(INDEX(IF($B$335="non-group",$B$84:$BA$99,IF($B$335="group",$B$102:$BA$117,$B$120:$BA$135)),MATCH(J$418,$A$84:$A$99,0),1):INDEX(IF($B$335="non-group",$B$84:$BA$99,IF($B$335="group",$B$102:$BA$117,$B$120:$BA$135)),MATCH(J$418,$A$84:$A$99,0),52))/IF($B$337="minutes",1,60)</f>
        <v>0</v>
      </c>
      <c r="K419">
        <f ca="1">AVERAGE(INDEX(IF($B$335="non-group",$B$84:$BA$99,IF($B$335="group",$B$102:$BA$117,$B$120:$BA$135)),MATCH(K$418,$A$84:$A$99,0),1):INDEX(IF($B$335="non-group",$B$84:$BA$99,IF($B$335="group",$B$102:$BA$117,$B$120:$BA$135)),MATCH(K$418,$A$84:$A$99,0),52))/IF($B$337="minutes",1,60)</f>
        <v>0</v>
      </c>
      <c r="L419">
        <f ca="1">AVERAGE(INDEX(IF($B$335="non-group",$B$84:$BA$99,IF($B$335="group",$B$102:$BA$117,$B$120:$BA$135)),MATCH(L$418,$A$84:$A$99,0),1):INDEX(IF($B$335="non-group",$B$84:$BA$99,IF($B$335="group",$B$102:$BA$117,$B$120:$BA$135)),MATCH(L$418,$A$84:$A$99,0),52))/IF($B$337="minutes",1,60)</f>
        <v>0</v>
      </c>
      <c r="M419">
        <f ca="1">AVERAGE(INDEX(IF($B$335="non-group",$B$84:$BA$99,IF($B$335="group",$B$102:$BA$117,$B$120:$BA$135)),MATCH(M$418,$A$84:$A$99,0),1):INDEX(IF($B$335="non-group",$B$84:$BA$99,IF($B$335="group",$B$102:$BA$117,$B$120:$BA$135)),MATCH(M$418,$A$84:$A$99,0),52))/IF($B$337="minutes",1,60)</f>
        <v>0</v>
      </c>
      <c r="N419">
        <f ca="1">AVERAGE(INDEX(IF($B$335="non-group",$B$84:$BA$99,IF($B$335="group",$B$102:$BA$117,$B$120:$BA$135)),MATCH(N$418,$A$84:$A$99,0),1):INDEX(IF($B$335="non-group",$B$84:$BA$99,IF($B$335="group",$B$102:$BA$117,$B$120:$BA$135)),MATCH(N$418,$A$84:$A$99,0),52))/IF($B$337="minutes",1,60)</f>
        <v>0</v>
      </c>
      <c r="O419">
        <f ca="1">AVERAGE(INDEX(IF($B$335="non-group",$B$84:$BA$99,IF($B$335="group",$B$102:$BA$117,$B$120:$BA$135)),MATCH(O$418,$A$84:$A$99,0),1):INDEX(IF($B$335="non-group",$B$84:$BA$99,IF($B$335="group",$B$102:$BA$117,$B$120:$BA$135)),MATCH(O$418,$A$84:$A$99,0),52))/IF($B$337="minutes",1,60)</f>
        <v>0</v>
      </c>
      <c r="P419">
        <f ca="1">AVERAGE(INDEX(IF($B$335="non-group",$B$84:$BA$99,IF($B$335="group",$B$102:$BA$117,$B$120:$BA$135)),MATCH(P$418,$A$84:$A$99,0),1):INDEX(IF($B$335="non-group",$B$84:$BA$99,IF($B$335="group",$B$102:$BA$117,$B$120:$BA$135)),MATCH(P$418,$A$84:$A$99,0),52))/IF($B$337="minutes",1,60)</f>
        <v>0</v>
      </c>
    </row>
    <row r="420" spans="1:16" x14ac:dyDescent="0.25">
      <c r="A420" s="2" t="s">
        <v>271</v>
      </c>
      <c r="B420">
        <f ca="1">AVERAGE(INDEX(IF($B$335="non-group",$B$220:$BA$235,IF($B$335="group",$B$238:$BA$253,$B$256:$BA$271)),MATCH(B$418,$A$220:$A$235,0),1):INDEX(IF($B$335="non-group",$B$220:$BA$235,IF($B$335="group",$B$238:$BA$253,$B$256:$BA$271)),MATCH(B$418,$A$220:$A$235,0),52))/IF($B$337="minutes",1,60)</f>
        <v>0</v>
      </c>
      <c r="C420">
        <f ca="1">AVERAGE(INDEX(IF($B$335="non-group",$B$220:$BA$235,IF($B$335="group",$B$238:$BA$253,$B$256:$BA$271)),MATCH(C$418,$A$220:$A$235,0),1):INDEX(IF($B$335="non-group",$B$220:$BA$235,IF($B$335="group",$B$238:$BA$253,$B$256:$BA$271)),MATCH(C$418,$A$220:$A$235,0),52))/IF($B$337="minutes",1,60)</f>
        <v>0</v>
      </c>
      <c r="D420">
        <f ca="1">AVERAGE(INDEX(IF($B$335="non-group",$B$220:$BA$235,IF($B$335="group",$B$238:$BA$253,$B$256:$BA$271)),MATCH(D$418,$A$220:$A$235,0),1):INDEX(IF($B$335="non-group",$B$220:$BA$235,IF($B$335="group",$B$238:$BA$253,$B$256:$BA$271)),MATCH(D$418,$A$220:$A$235,0),52))/IF($B$337="minutes",1,60)</f>
        <v>0</v>
      </c>
      <c r="E420">
        <f ca="1">AVERAGE(INDEX(IF($B$335="non-group",$B$220:$BA$235,IF($B$335="group",$B$238:$BA$253,$B$256:$BA$271)),MATCH(E$418,$A$220:$A$235,0),1):INDEX(IF($B$335="non-group",$B$220:$BA$235,IF($B$335="group",$B$238:$BA$253,$B$256:$BA$271)),MATCH(E$418,$A$220:$A$235,0),52))/IF($B$337="minutes",1,60)</f>
        <v>0</v>
      </c>
      <c r="F420">
        <f ca="1">AVERAGE(INDEX(IF($B$335="non-group",$B$220:$BA$235,IF($B$335="group",$B$238:$BA$253,$B$256:$BA$271)),MATCH(F$418,$A$220:$A$235,0),1):INDEX(IF($B$335="non-group",$B$220:$BA$235,IF($B$335="group",$B$238:$BA$253,$B$256:$BA$271)),MATCH(F$418,$A$220:$A$235,0),52))/IF($B$337="minutes",1,60)</f>
        <v>0</v>
      </c>
      <c r="G420">
        <f ca="1">AVERAGE(INDEX(IF($B$335="non-group",$B$220:$BA$235,IF($B$335="group",$B$238:$BA$253,$B$256:$BA$271)),MATCH(G$418,$A$220:$A$235,0),1):INDEX(IF($B$335="non-group",$B$220:$BA$235,IF($B$335="group",$B$238:$BA$253,$B$256:$BA$271)),MATCH(G$418,$A$220:$A$235,0),52))/IF($B$337="minutes",1,60)</f>
        <v>0</v>
      </c>
      <c r="H420">
        <f ca="1">AVERAGE(INDEX(IF($B$335="non-group",$B$220:$BA$235,IF($B$335="group",$B$238:$BA$253,$B$256:$BA$271)),MATCH(H$418,$A$220:$A$235,0),1):INDEX(IF($B$335="non-group",$B$220:$BA$235,IF($B$335="group",$B$238:$BA$253,$B$256:$BA$271)),MATCH(H$418,$A$220:$A$235,0),52))/IF($B$337="minutes",1,60)</f>
        <v>0</v>
      </c>
      <c r="I420">
        <f ca="1">AVERAGE(INDEX(IF($B$335="non-group",$B$220:$BA$235,IF($B$335="group",$B$238:$BA$253,$B$256:$BA$271)),MATCH(I$418,$A$220:$A$235,0),1):INDEX(IF($B$335="non-group",$B$220:$BA$235,IF($B$335="group",$B$238:$BA$253,$B$256:$BA$271)),MATCH(I$418,$A$220:$A$235,0),52))/IF($B$337="minutes",1,60)</f>
        <v>0</v>
      </c>
      <c r="J420">
        <f ca="1">AVERAGE(INDEX(IF($B$335="non-group",$B$220:$BA$235,IF($B$335="group",$B$238:$BA$253,$B$256:$BA$271)),MATCH(J$418,$A$220:$A$235,0),1):INDEX(IF($B$335="non-group",$B$220:$BA$235,IF($B$335="group",$B$238:$BA$253,$B$256:$BA$271)),MATCH(J$418,$A$220:$A$235,0),52))/IF($B$337="minutes",1,60)</f>
        <v>0</v>
      </c>
      <c r="K420">
        <f ca="1">AVERAGE(INDEX(IF($B$335="non-group",$B$220:$BA$235,IF($B$335="group",$B$238:$BA$253,$B$256:$BA$271)),MATCH(K$418,$A$220:$A$235,0),1):INDEX(IF($B$335="non-group",$B$220:$BA$235,IF($B$335="group",$B$238:$BA$253,$B$256:$BA$271)),MATCH(K$418,$A$220:$A$235,0),52))/IF($B$337="minutes",1,60)</f>
        <v>0</v>
      </c>
      <c r="L420">
        <f ca="1">AVERAGE(INDEX(IF($B$335="non-group",$B$220:$BA$235,IF($B$335="group",$B$238:$BA$253,$B$256:$BA$271)),MATCH(L$418,$A$220:$A$235,0),1):INDEX(IF($B$335="non-group",$B$220:$BA$235,IF($B$335="group",$B$238:$BA$253,$B$256:$BA$271)),MATCH(L$418,$A$220:$A$235,0),52))/IF($B$337="minutes",1,60)</f>
        <v>0</v>
      </c>
      <c r="M420">
        <f ca="1">AVERAGE(INDEX(IF($B$335="non-group",$B$220:$BA$235,IF($B$335="group",$B$238:$BA$253,$B$256:$BA$271)),MATCH(M$418,$A$220:$A$235,0),1):INDEX(IF($B$335="non-group",$B$220:$BA$235,IF($B$335="group",$B$238:$BA$253,$B$256:$BA$271)),MATCH(M$418,$A$220:$A$235,0),52))/IF($B$337="minutes",1,60)</f>
        <v>0</v>
      </c>
      <c r="N420">
        <f ca="1">AVERAGE(INDEX(IF($B$335="non-group",$B$220:$BA$235,IF($B$335="group",$B$238:$BA$253,$B$256:$BA$271)),MATCH(N$418,$A$220:$A$235,0),1):INDEX(IF($B$335="non-group",$B$220:$BA$235,IF($B$335="group",$B$238:$BA$253,$B$256:$BA$271)),MATCH(N$418,$A$220:$A$235,0),52))/IF($B$337="minutes",1,60)</f>
        <v>0</v>
      </c>
      <c r="O420">
        <f ca="1">AVERAGE(INDEX(IF($B$335="non-group",$B$220:$BA$235,IF($B$335="group",$B$238:$BA$253,$B$256:$BA$271)),MATCH(O$418,$A$220:$A$235,0),1):INDEX(IF($B$335="non-group",$B$220:$BA$235,IF($B$335="group",$B$238:$BA$253,$B$256:$BA$271)),MATCH(O$418,$A$220:$A$235,0),52))/IF($B$337="minutes",1,60)</f>
        <v>0</v>
      </c>
      <c r="P420">
        <f ca="1">AVERAGE(INDEX(IF($B$335="non-group",$B$220:$BA$235,IF($B$335="group",$B$238:$BA$253,$B$256:$BA$271)),MATCH(P$418,$A$220:$A$235,0),1):INDEX(IF($B$335="non-group",$B$220:$BA$235,IF($B$335="group",$B$238:$BA$253,$B$256:$BA$271)),MATCH(P$418,$A$220:$A$235,0),52))/IF($B$337="minutes",1,60)</f>
        <v>0</v>
      </c>
    </row>
    <row r="421" spans="1:16" x14ac:dyDescent="0.25">
      <c r="A421" s="2"/>
    </row>
    <row r="422" spans="1:16" ht="21" x14ac:dyDescent="0.35">
      <c r="A422" s="175" t="s">
        <v>272</v>
      </c>
    </row>
    <row r="423" spans="1:16" x14ac:dyDescent="0.25">
      <c r="A423" s="2"/>
      <c r="B423" t="s">
        <v>273</v>
      </c>
      <c r="C423" t="s">
        <v>274</v>
      </c>
    </row>
    <row r="424" spans="1:16" x14ac:dyDescent="0.25">
      <c r="A424" s="2" t="str">
        <f>Setup!A20</f>
        <v>Caseload 1</v>
      </c>
      <c r="B424">
        <f ca="1">AVERAGE(INDEX($B$84:$BA$99,MATCH($A424,$A$84:$A$99,0),1):INDEX($B$84:$BA$99,MATCH($A424,$A$84:$A$99,0),52))+AVERAGE(INDEX($B$220:$BA$235,MATCH($A424,$A$220:$A$235,0),1):INDEX($B$220:$BA$235,MATCH($A424,$A$220:$A$235,0),52))</f>
        <v>0</v>
      </c>
      <c r="C424">
        <f ca="1">AVERAGE(INDEX($B$102:$BA$117,MATCH($A424,$A$102:$A$117,0),1):INDEX($B$102:$BA$117,MATCH($A424,$A$102:$A$117,0),52))+AVERAGE(INDEX($B$238:$BA$253,MATCH($A424,$A$238:$A$253,0),1):INDEX($B$238:$BA$253,MATCH($A424,$A$238:$A$253,0),52))</f>
        <v>0</v>
      </c>
    </row>
    <row r="425" spans="1:16" x14ac:dyDescent="0.25">
      <c r="A425" s="2" t="str">
        <f>Setup!A21</f>
        <v>Caseload 2</v>
      </c>
      <c r="B425">
        <f ca="1">AVERAGE(INDEX($B$84:$BA$99,MATCH($A425,$A$84:$A$99,0),1):INDEX($B$84:$BA$99,MATCH($A425,$A$84:$A$99,0),52))+AVERAGE(INDEX($B$220:$BA$235,MATCH($A425,$A$220:$A$235,0),1):INDEX($B$220:$BA$235,MATCH($A425,$A$220:$A$235,0),52))</f>
        <v>0</v>
      </c>
      <c r="C425">
        <f ca="1">AVERAGE(INDEX($B$102:$BA$117,MATCH($A425,$A$102:$A$117,0),1):INDEX($B$102:$BA$117,MATCH($A425,$A$102:$A$117,0),52))+AVERAGE(INDEX($B$238:$BA$253,MATCH($A425,$A$238:$A$253,0),1):INDEX($B$238:$BA$253,MATCH($A425,$A$238:$A$253,0),52))</f>
        <v>0</v>
      </c>
    </row>
    <row r="426" spans="1:16" x14ac:dyDescent="0.25">
      <c r="A426" s="2" t="str">
        <f>Setup!A22</f>
        <v>Caseload 3</v>
      </c>
      <c r="B426">
        <f ca="1">AVERAGE(INDEX($B$84:$BA$99,MATCH($A426,$A$84:$A$99,0),1):INDEX($B$84:$BA$99,MATCH($A426,$A$84:$A$99,0),52))+AVERAGE(INDEX($B$220:$BA$235,MATCH($A426,$A$220:$A$235,0),1):INDEX($B$220:$BA$235,MATCH($A426,$A$220:$A$235,0),52))</f>
        <v>0</v>
      </c>
      <c r="C426">
        <f ca="1">AVERAGE(INDEX($B$102:$BA$117,MATCH($A426,$A$102:$A$117,0),1):INDEX($B$102:$BA$117,MATCH($A426,$A$102:$A$117,0),52))+AVERAGE(INDEX($B$238:$BA$253,MATCH($A426,$A$238:$A$253,0),1):INDEX($B$238:$BA$253,MATCH($A426,$A$238:$A$253,0),52))</f>
        <v>0</v>
      </c>
    </row>
    <row r="427" spans="1:16" x14ac:dyDescent="0.25">
      <c r="A427" s="2" t="str">
        <f>Setup!A23</f>
        <v>Caseload 4</v>
      </c>
      <c r="B427">
        <f ca="1">AVERAGE(INDEX($B$84:$BA$99,MATCH($A427,$A$84:$A$99,0),1):INDEX($B$84:$BA$99,MATCH($A427,$A$84:$A$99,0),52))+AVERAGE(INDEX($B$220:$BA$235,MATCH($A427,$A$220:$A$235,0),1):INDEX($B$220:$BA$235,MATCH($A427,$A$220:$A$235,0),52))</f>
        <v>0</v>
      </c>
      <c r="C427">
        <f ca="1">AVERAGE(INDEX($B$102:$BA$117,MATCH($A427,$A$102:$A$117,0),1):INDEX($B$102:$BA$117,MATCH($A427,$A$102:$A$117,0),52))+AVERAGE(INDEX($B$238:$BA$253,MATCH($A427,$A$238:$A$253,0),1):INDEX($B$238:$BA$253,MATCH($A427,$A$238:$A$253,0),52))</f>
        <v>0</v>
      </c>
    </row>
    <row r="428" spans="1:16" x14ac:dyDescent="0.25">
      <c r="A428" s="2" t="str">
        <f>Setup!A24</f>
        <v>Caseload 5</v>
      </c>
      <c r="B428">
        <f ca="1">AVERAGE(INDEX($B$84:$BA$99,MATCH($A428,$A$84:$A$99,0),1):INDEX($B$84:$BA$99,MATCH($A428,$A$84:$A$99,0),52))+AVERAGE(INDEX($B$220:$BA$235,MATCH($A428,$A$220:$A$235,0),1):INDEX($B$220:$BA$235,MATCH($A428,$A$220:$A$235,0),52))</f>
        <v>0</v>
      </c>
      <c r="C428">
        <f ca="1">AVERAGE(INDEX($B$102:$BA$117,MATCH($A428,$A$102:$A$117,0),1):INDEX($B$102:$BA$117,MATCH($A428,$A$102:$A$117,0),52))+AVERAGE(INDEX($B$238:$BA$253,MATCH($A428,$A$238:$A$253,0),1):INDEX($B$238:$BA$253,MATCH($A428,$A$238:$A$253,0),52))</f>
        <v>0</v>
      </c>
    </row>
    <row r="429" spans="1:16" x14ac:dyDescent="0.25">
      <c r="A429" s="2" t="str">
        <f>Setup!A25</f>
        <v>Caseload 6</v>
      </c>
      <c r="B429">
        <f ca="1">AVERAGE(INDEX($B$84:$BA$99,MATCH($A429,$A$84:$A$99,0),1):INDEX($B$84:$BA$99,MATCH($A429,$A$84:$A$99,0),52))+AVERAGE(INDEX($B$220:$BA$235,MATCH($A429,$A$220:$A$235,0),1):INDEX($B$220:$BA$235,MATCH($A429,$A$220:$A$235,0),52))</f>
        <v>0</v>
      </c>
      <c r="C429">
        <f ca="1">AVERAGE(INDEX($B$102:$BA$117,MATCH($A429,$A$102:$A$117,0),1):INDEX($B$102:$BA$117,MATCH($A429,$A$102:$A$117,0),52))+AVERAGE(INDEX($B$238:$BA$253,MATCH($A429,$A$238:$A$253,0),1):INDEX($B$238:$BA$253,MATCH($A429,$A$238:$A$253,0),52))</f>
        <v>0</v>
      </c>
    </row>
    <row r="430" spans="1:16" x14ac:dyDescent="0.25">
      <c r="A430" s="2" t="str">
        <f>Setup!A26</f>
        <v>Caseload 7</v>
      </c>
      <c r="B430">
        <f ca="1">AVERAGE(INDEX($B$84:$BA$99,MATCH($A430,$A$84:$A$99,0),1):INDEX($B$84:$BA$99,MATCH($A430,$A$84:$A$99,0),52))+AVERAGE(INDEX($B$220:$BA$235,MATCH($A430,$A$220:$A$235,0),1):INDEX($B$220:$BA$235,MATCH($A430,$A$220:$A$235,0),52))</f>
        <v>0</v>
      </c>
      <c r="C430">
        <f ca="1">AVERAGE(INDEX($B$102:$BA$117,MATCH($A430,$A$102:$A$117,0),1):INDEX($B$102:$BA$117,MATCH($A430,$A$102:$A$117,0),52))+AVERAGE(INDEX($B$238:$BA$253,MATCH($A430,$A$238:$A$253,0),1):INDEX($B$238:$BA$253,MATCH($A430,$A$238:$A$253,0),52))</f>
        <v>0</v>
      </c>
    </row>
    <row r="431" spans="1:16" x14ac:dyDescent="0.25">
      <c r="A431" s="2" t="str">
        <f>Setup!A27</f>
        <v>Caseload 8</v>
      </c>
      <c r="B431">
        <f ca="1">AVERAGE(INDEX($B$84:$BA$99,MATCH($A431,$A$84:$A$99,0),1):INDEX($B$84:$BA$99,MATCH($A431,$A$84:$A$99,0),52))+AVERAGE(INDEX($B$220:$BA$235,MATCH($A431,$A$220:$A$235,0),1):INDEX($B$220:$BA$235,MATCH($A431,$A$220:$A$235,0),52))</f>
        <v>0</v>
      </c>
      <c r="C431">
        <f ca="1">AVERAGE(INDEX($B$102:$BA$117,MATCH($A431,$A$102:$A$117,0),1):INDEX($B$102:$BA$117,MATCH($A431,$A$102:$A$117,0),52))+AVERAGE(INDEX($B$238:$BA$253,MATCH($A431,$A$238:$A$253,0),1):INDEX($B$238:$BA$253,MATCH($A431,$A$238:$A$253,0),52))</f>
        <v>0</v>
      </c>
    </row>
    <row r="432" spans="1:16" x14ac:dyDescent="0.25">
      <c r="A432" s="2" t="str">
        <f>Setup!A28</f>
        <v>Caseload 9</v>
      </c>
      <c r="B432">
        <f ca="1">AVERAGE(INDEX($B$84:$BA$99,MATCH($A432,$A$84:$A$99,0),1):INDEX($B$84:$BA$99,MATCH($A432,$A$84:$A$99,0),52))+AVERAGE(INDEX($B$220:$BA$235,MATCH($A432,$A$220:$A$235,0),1):INDEX($B$220:$BA$235,MATCH($A432,$A$220:$A$235,0),52))</f>
        <v>0</v>
      </c>
      <c r="C432">
        <f ca="1">AVERAGE(INDEX($B$102:$BA$117,MATCH($A432,$A$102:$A$117,0),1):INDEX($B$102:$BA$117,MATCH($A432,$A$102:$A$117,0),52))+AVERAGE(INDEX($B$238:$BA$253,MATCH($A432,$A$238:$A$253,0),1):INDEX($B$238:$BA$253,MATCH($A432,$A$238:$A$253,0),52))</f>
        <v>0</v>
      </c>
    </row>
    <row r="433" spans="1:5" x14ac:dyDescent="0.25">
      <c r="A433" s="2" t="str">
        <f>Setup!A29</f>
        <v>Caseload 10</v>
      </c>
      <c r="B433">
        <f ca="1">AVERAGE(INDEX($B$84:$BA$99,MATCH($A433,$A$84:$A$99,0),1):INDEX($B$84:$BA$99,MATCH($A433,$A$84:$A$99,0),52))+AVERAGE(INDEX($B$220:$BA$235,MATCH($A433,$A$220:$A$235,0),1):INDEX($B$220:$BA$235,MATCH($A433,$A$220:$A$235,0),52))</f>
        <v>0</v>
      </c>
      <c r="C433">
        <f ca="1">AVERAGE(INDEX($B$102:$BA$117,MATCH($A433,$A$102:$A$117,0),1):INDEX($B$102:$BA$117,MATCH($A433,$A$102:$A$117,0),52))+AVERAGE(INDEX($B$238:$BA$253,MATCH($A433,$A$238:$A$253,0),1):INDEX($B$238:$BA$253,MATCH($A433,$A$238:$A$253,0),52))</f>
        <v>0</v>
      </c>
    </row>
    <row r="434" spans="1:5" x14ac:dyDescent="0.25">
      <c r="A434" s="2" t="str">
        <f>Setup!A30</f>
        <v>Caseload 11</v>
      </c>
      <c r="B434">
        <f ca="1">AVERAGE(INDEX($B$84:$BA$99,MATCH($A434,$A$84:$A$99,0),1):INDEX($B$84:$BA$99,MATCH($A434,$A$84:$A$99,0),52))+AVERAGE(INDEX($B$220:$BA$235,MATCH($A434,$A$220:$A$235,0),1):INDEX($B$220:$BA$235,MATCH($A434,$A$220:$A$235,0),52))</f>
        <v>0</v>
      </c>
      <c r="C434">
        <f ca="1">AVERAGE(INDEX($B$102:$BA$117,MATCH($A434,$A$102:$A$117,0),1):INDEX($B$102:$BA$117,MATCH($A434,$A$102:$A$117,0),52))+AVERAGE(INDEX($B$238:$BA$253,MATCH($A434,$A$238:$A$253,0),1):INDEX($B$238:$BA$253,MATCH($A434,$A$238:$A$253,0),52))</f>
        <v>0</v>
      </c>
    </row>
    <row r="435" spans="1:5" x14ac:dyDescent="0.25">
      <c r="A435" s="2" t="str">
        <f>Setup!A31</f>
        <v>Caseload 12</v>
      </c>
      <c r="B435">
        <f ca="1">AVERAGE(INDEX($B$84:$BA$99,MATCH($A435,$A$84:$A$99,0),1):INDEX($B$84:$BA$99,MATCH($A435,$A$84:$A$99,0),52))+AVERAGE(INDEX($B$220:$BA$235,MATCH($A435,$A$220:$A$235,0),1):INDEX($B$220:$BA$235,MATCH($A435,$A$220:$A$235,0),52))</f>
        <v>0</v>
      </c>
      <c r="C435">
        <f ca="1">AVERAGE(INDEX($B$102:$BA$117,MATCH($A435,$A$102:$A$117,0),1):INDEX($B$102:$BA$117,MATCH($A435,$A$102:$A$117,0),52))+AVERAGE(INDEX($B$238:$BA$253,MATCH($A435,$A$238:$A$253,0),1):INDEX($B$238:$BA$253,MATCH($A435,$A$238:$A$253,0),52))</f>
        <v>0</v>
      </c>
    </row>
    <row r="436" spans="1:5" x14ac:dyDescent="0.25">
      <c r="A436" s="2" t="str">
        <f>Setup!A32</f>
        <v>Caseload 13</v>
      </c>
      <c r="B436">
        <f ca="1">AVERAGE(INDEX($B$84:$BA$99,MATCH($A436,$A$84:$A$99,0),1):INDEX($B$84:$BA$99,MATCH($A436,$A$84:$A$99,0),52))+AVERAGE(INDEX($B$220:$BA$235,MATCH($A436,$A$220:$A$235,0),1):INDEX($B$220:$BA$235,MATCH($A436,$A$220:$A$235,0),52))</f>
        <v>0</v>
      </c>
      <c r="C436">
        <f ca="1">AVERAGE(INDEX($B$102:$BA$117,MATCH($A436,$A$102:$A$117,0),1):INDEX($B$102:$BA$117,MATCH($A436,$A$102:$A$117,0),52))+AVERAGE(INDEX($B$238:$BA$253,MATCH($A436,$A$238:$A$253,0),1):INDEX($B$238:$BA$253,MATCH($A436,$A$238:$A$253,0),52))</f>
        <v>0</v>
      </c>
    </row>
    <row r="437" spans="1:5" x14ac:dyDescent="0.25">
      <c r="A437" s="2" t="str">
        <f>Setup!A33</f>
        <v>Caseload 14</v>
      </c>
      <c r="B437">
        <f ca="1">AVERAGE(INDEX($B$84:$BA$99,MATCH($A437,$A$84:$A$99,0),1):INDEX($B$84:$BA$99,MATCH($A437,$A$84:$A$99,0),52))+AVERAGE(INDEX($B$220:$BA$235,MATCH($A437,$A$220:$A$235,0),1):INDEX($B$220:$BA$235,MATCH($A437,$A$220:$A$235,0),52))</f>
        <v>0</v>
      </c>
      <c r="C437">
        <f ca="1">AVERAGE(INDEX($B$102:$BA$117,MATCH($A437,$A$102:$A$117,0),1):INDEX($B$102:$BA$117,MATCH($A437,$A$102:$A$117,0),52))+AVERAGE(INDEX($B$238:$BA$253,MATCH($A437,$A$238:$A$253,0),1):INDEX($B$238:$BA$253,MATCH($A437,$A$238:$A$253,0),52))</f>
        <v>0</v>
      </c>
    </row>
    <row r="438" spans="1:5" x14ac:dyDescent="0.25">
      <c r="A438" s="2" t="str">
        <f>Setup!A34</f>
        <v>Caseload 15</v>
      </c>
      <c r="B438">
        <f ca="1">AVERAGE(INDEX($B$84:$BA$99,MATCH($A438,$A$84:$A$99,0),1):INDEX($B$84:$BA$99,MATCH($A438,$A$84:$A$99,0),52))+AVERAGE(INDEX($B$220:$BA$235,MATCH($A438,$A$220:$A$235,0),1):INDEX($B$220:$BA$235,MATCH($A438,$A$220:$A$235,0),52))</f>
        <v>0</v>
      </c>
      <c r="C438">
        <f ca="1">AVERAGE(INDEX($B$102:$BA$117,MATCH($A438,$A$102:$A$117,0),1):INDEX($B$102:$BA$117,MATCH($A438,$A$102:$A$117,0),52))+AVERAGE(INDEX($B$238:$BA$253,MATCH($A438,$A$238:$A$253,0),1):INDEX($B$238:$BA$253,MATCH($A438,$A$238:$A$253,0),52))</f>
        <v>0</v>
      </c>
    </row>
    <row r="439" spans="1:5" x14ac:dyDescent="0.25">
      <c r="A439" s="2"/>
    </row>
    <row r="440" spans="1:5" ht="18.75" x14ac:dyDescent="0.3">
      <c r="A440" s="177" t="s">
        <v>282</v>
      </c>
      <c r="D440" t="s">
        <v>289</v>
      </c>
    </row>
    <row r="441" spans="1:5" x14ac:dyDescent="0.25">
      <c r="A441" s="2" t="s">
        <v>120</v>
      </c>
      <c r="B441" t="s">
        <v>257</v>
      </c>
      <c r="D441" t="s">
        <v>120</v>
      </c>
      <c r="E441" t="s">
        <v>121</v>
      </c>
    </row>
    <row r="442" spans="1:5" x14ac:dyDescent="0.25">
      <c r="A442" s="2"/>
      <c r="D442" t="str">
        <f>ROW(A1)&amp;". "&amp;Capacity!B10</f>
        <v xml:space="preserve">1. </v>
      </c>
      <c r="E442" t="str">
        <f>ROW(B1)&amp;". "&amp;Capacity!Y10</f>
        <v xml:space="preserve">1. </v>
      </c>
    </row>
    <row r="443" spans="1:5" x14ac:dyDescent="0.25">
      <c r="A443" s="2"/>
      <c r="D443" t="str">
        <f>ROW(A2)&amp;". "&amp;Capacity!B11</f>
        <v xml:space="preserve">2. </v>
      </c>
      <c r="E443" t="str">
        <f>ROW(B2)&amp;". "&amp;Capacity!Y11</f>
        <v xml:space="preserve">2. </v>
      </c>
    </row>
    <row r="444" spans="1:5" x14ac:dyDescent="0.25">
      <c r="A444" s="2"/>
      <c r="D444" t="str">
        <f>ROW(A3)&amp;". "&amp;Capacity!B12</f>
        <v xml:space="preserve">3. </v>
      </c>
      <c r="E444" t="str">
        <f>ROW(B3)&amp;". "&amp;Capacity!Y12</f>
        <v xml:space="preserve">3. </v>
      </c>
    </row>
    <row r="445" spans="1:5" x14ac:dyDescent="0.25">
      <c r="A445" s="2"/>
      <c r="D445" t="str">
        <f>ROW(A4)&amp;". "&amp;Capacity!B13</f>
        <v xml:space="preserve">4. </v>
      </c>
      <c r="E445" t="str">
        <f>ROW(B4)&amp;". "&amp;Capacity!Y13</f>
        <v xml:space="preserve">4. </v>
      </c>
    </row>
    <row r="446" spans="1:5" x14ac:dyDescent="0.25">
      <c r="A446" s="2"/>
      <c r="D446" t="str">
        <f>ROW(A5)&amp;". "&amp;Capacity!B14</f>
        <v xml:space="preserve">5. </v>
      </c>
      <c r="E446" t="str">
        <f>ROW(B5)&amp;". "&amp;Capacity!Y14</f>
        <v xml:space="preserve">5. </v>
      </c>
    </row>
    <row r="447" spans="1:5" x14ac:dyDescent="0.25">
      <c r="A447" s="2"/>
      <c r="D447" t="str">
        <f>ROW(A6)&amp;". "&amp;Capacity!B15</f>
        <v xml:space="preserve">6. </v>
      </c>
      <c r="E447" t="str">
        <f>ROW(B6)&amp;". "&amp;Capacity!Y15</f>
        <v xml:space="preserve">6. </v>
      </c>
    </row>
    <row r="448" spans="1:5" x14ac:dyDescent="0.25">
      <c r="A448" s="2"/>
      <c r="D448" t="str">
        <f>ROW(A7)&amp;". "&amp;Capacity!B16</f>
        <v xml:space="preserve">7. </v>
      </c>
      <c r="E448" t="str">
        <f>ROW(B7)&amp;". "&amp;Capacity!Y16</f>
        <v xml:space="preserve">7. </v>
      </c>
    </row>
    <row r="449" spans="1:5" x14ac:dyDescent="0.25">
      <c r="A449" s="2"/>
      <c r="D449" t="str">
        <f>ROW(A8)&amp;". "&amp;Capacity!B17</f>
        <v xml:space="preserve">8. </v>
      </c>
      <c r="E449" t="str">
        <f>ROW(B8)&amp;". "&amp;Capacity!Y17</f>
        <v xml:space="preserve">8. </v>
      </c>
    </row>
    <row r="450" spans="1:5" x14ac:dyDescent="0.25">
      <c r="A450" s="2"/>
      <c r="D450" t="str">
        <f>ROW(A9)&amp;". "&amp;Capacity!B18</f>
        <v xml:space="preserve">9. </v>
      </c>
      <c r="E450" t="str">
        <f>ROW(B9)&amp;". "&amp;Capacity!Y18</f>
        <v xml:space="preserve">9. </v>
      </c>
    </row>
    <row r="451" spans="1:5" x14ac:dyDescent="0.25">
      <c r="A451" s="2"/>
      <c r="D451" t="str">
        <f>ROW(A10)&amp;". "&amp;Capacity!B19</f>
        <v xml:space="preserve">10. </v>
      </c>
      <c r="E451" t="str">
        <f>ROW(B10)&amp;". "&amp;Capacity!Y19</f>
        <v xml:space="preserve">10. </v>
      </c>
    </row>
    <row r="452" spans="1:5" x14ac:dyDescent="0.25">
      <c r="A452" s="2"/>
      <c r="D452" t="str">
        <f>ROW(A11)&amp;". "&amp;Capacity!B20</f>
        <v xml:space="preserve">11. </v>
      </c>
      <c r="E452" t="str">
        <f>ROW(B11)&amp;". "&amp;Capacity!Y20</f>
        <v xml:space="preserve">11. </v>
      </c>
    </row>
    <row r="453" spans="1:5" x14ac:dyDescent="0.25">
      <c r="A453" s="2"/>
      <c r="D453" t="str">
        <f>ROW(A12)&amp;". "&amp;Capacity!B21</f>
        <v xml:space="preserve">12. </v>
      </c>
      <c r="E453" t="str">
        <f>ROW(B12)&amp;". "&amp;Capacity!Y21</f>
        <v xml:space="preserve">12. </v>
      </c>
    </row>
    <row r="454" spans="1:5" x14ac:dyDescent="0.25">
      <c r="A454" s="2"/>
      <c r="D454" t="str">
        <f>ROW(A13)&amp;". "&amp;Capacity!B22</f>
        <v xml:space="preserve">13. </v>
      </c>
      <c r="E454" t="str">
        <f>ROW(B13)&amp;". "&amp;Capacity!Y22</f>
        <v xml:space="preserve">13. </v>
      </c>
    </row>
    <row r="455" spans="1:5" x14ac:dyDescent="0.25">
      <c r="A455" s="2"/>
      <c r="D455" t="str">
        <f>ROW(A14)&amp;". "&amp;Capacity!B23</f>
        <v xml:space="preserve">14. </v>
      </c>
      <c r="E455" t="str">
        <f>ROW(B14)&amp;". "&amp;Capacity!Y23</f>
        <v xml:space="preserve">14. </v>
      </c>
    </row>
    <row r="456" spans="1:5" x14ac:dyDescent="0.25">
      <c r="A456" s="2"/>
      <c r="D456" t="str">
        <f>ROW(A15)&amp;". "&amp;Capacity!B24</f>
        <v xml:space="preserve">15. </v>
      </c>
      <c r="E456" t="str">
        <f>ROW(B15)&amp;". "&amp;Capacity!Y24</f>
        <v xml:space="preserve">15. </v>
      </c>
    </row>
    <row r="457" spans="1:5" x14ac:dyDescent="0.25">
      <c r="A457" s="2"/>
      <c r="D457" t="str">
        <f>ROW(A16)&amp;". "&amp;Capacity!B25</f>
        <v xml:space="preserve">16. </v>
      </c>
      <c r="E457" t="str">
        <f>ROW(B16)&amp;". "&amp;Capacity!Y25</f>
        <v xml:space="preserve">16. </v>
      </c>
    </row>
    <row r="458" spans="1:5" x14ac:dyDescent="0.25">
      <c r="A458" s="2"/>
      <c r="D458" t="str">
        <f>ROW(A17)&amp;". "&amp;Capacity!B26</f>
        <v xml:space="preserve">17. </v>
      </c>
      <c r="E458" t="str">
        <f>ROW(B17)&amp;". "&amp;Capacity!Y26</f>
        <v xml:space="preserve">17. </v>
      </c>
    </row>
    <row r="459" spans="1:5" x14ac:dyDescent="0.25">
      <c r="A459" s="2"/>
      <c r="D459" t="str">
        <f>ROW(A18)&amp;". "&amp;Capacity!B27</f>
        <v xml:space="preserve">18. </v>
      </c>
      <c r="E459" t="str">
        <f>ROW(B18)&amp;". "&amp;Capacity!Y27</f>
        <v xml:space="preserve">18. </v>
      </c>
    </row>
    <row r="460" spans="1:5" x14ac:dyDescent="0.25">
      <c r="A460" s="2"/>
      <c r="D460" t="str">
        <f>ROW(A19)&amp;". "&amp;Capacity!B28</f>
        <v xml:space="preserve">19. </v>
      </c>
      <c r="E460" t="str">
        <f>ROW(B19)&amp;". "&amp;Capacity!Y28</f>
        <v xml:space="preserve">19. </v>
      </c>
    </row>
    <row r="461" spans="1:5" x14ac:dyDescent="0.25">
      <c r="A461" s="2"/>
      <c r="D461" t="str">
        <f>ROW(A20)&amp;". "&amp;Capacity!B29</f>
        <v xml:space="preserve">20. </v>
      </c>
      <c r="E461" t="str">
        <f>ROW(B20)&amp;". "&amp;Capacity!Y29</f>
        <v xml:space="preserve">20. </v>
      </c>
    </row>
    <row r="462" spans="1:5" x14ac:dyDescent="0.25">
      <c r="A462" s="2"/>
      <c r="D462" t="str">
        <f>ROW(A21)&amp;". "&amp;Capacity!B30</f>
        <v xml:space="preserve">21. </v>
      </c>
      <c r="E462" t="str">
        <f>ROW(B21)&amp;". "&amp;Capacity!Y30</f>
        <v xml:space="preserve">21. </v>
      </c>
    </row>
    <row r="463" spans="1:5" x14ac:dyDescent="0.25">
      <c r="A463" s="2"/>
      <c r="D463" t="str">
        <f>ROW(A22)&amp;". "&amp;Capacity!B31</f>
        <v xml:space="preserve">22. </v>
      </c>
      <c r="E463" t="str">
        <f>ROW(B22)&amp;". "&amp;Capacity!Y31</f>
        <v xml:space="preserve">22. </v>
      </c>
    </row>
    <row r="464" spans="1:5" x14ac:dyDescent="0.25">
      <c r="A464" s="2"/>
      <c r="D464" t="str">
        <f>ROW(A23)&amp;". "&amp;Capacity!B32</f>
        <v xml:space="preserve">23. </v>
      </c>
      <c r="E464" t="str">
        <f>ROW(B23)&amp;". "&amp;Capacity!Y32</f>
        <v xml:space="preserve">23. </v>
      </c>
    </row>
    <row r="465" spans="1:5" x14ac:dyDescent="0.25">
      <c r="A465" s="2"/>
      <c r="D465" t="str">
        <f>ROW(A24)&amp;". "&amp;Capacity!B33</f>
        <v xml:space="preserve">24. </v>
      </c>
      <c r="E465" t="str">
        <f>ROW(B24)&amp;". "&amp;Capacity!Y33</f>
        <v xml:space="preserve">24. </v>
      </c>
    </row>
    <row r="466" spans="1:5" x14ac:dyDescent="0.25">
      <c r="A466" s="2"/>
      <c r="D466" t="str">
        <f>ROW(A25)&amp;". "&amp;Capacity!B34</f>
        <v xml:space="preserve">25. </v>
      </c>
      <c r="E466" t="str">
        <f>ROW(B25)&amp;". "&amp;Capacity!Y34</f>
        <v xml:space="preserve">25. </v>
      </c>
    </row>
    <row r="467" spans="1:5" x14ac:dyDescent="0.25">
      <c r="A467" s="2"/>
      <c r="D467" t="str">
        <f>ROW(A26)&amp;". "&amp;Capacity!B35</f>
        <v xml:space="preserve">26. </v>
      </c>
      <c r="E467" t="str">
        <f>ROW(B26)&amp;". "&amp;Capacity!Y35</f>
        <v xml:space="preserve">26. </v>
      </c>
    </row>
    <row r="468" spans="1:5" x14ac:dyDescent="0.25">
      <c r="A468" s="2"/>
      <c r="D468" t="str">
        <f>ROW(A27)&amp;". "&amp;Capacity!B36</f>
        <v xml:space="preserve">27. </v>
      </c>
      <c r="E468" t="str">
        <f>ROW(B27)&amp;". "&amp;Capacity!Y36</f>
        <v xml:space="preserve">27. </v>
      </c>
    </row>
    <row r="469" spans="1:5" x14ac:dyDescent="0.25">
      <c r="A469" s="2"/>
      <c r="D469" t="str">
        <f>ROW(A28)&amp;". "&amp;Capacity!B37</f>
        <v xml:space="preserve">28. </v>
      </c>
      <c r="E469" t="str">
        <f>ROW(B28)&amp;". "&amp;Capacity!Y37</f>
        <v xml:space="preserve">28. </v>
      </c>
    </row>
    <row r="470" spans="1:5" x14ac:dyDescent="0.25">
      <c r="A470" s="2"/>
      <c r="D470" t="str">
        <f>ROW(A29)&amp;". "&amp;Capacity!B38</f>
        <v xml:space="preserve">29. </v>
      </c>
      <c r="E470" t="str">
        <f>ROW(B29)&amp;". "&amp;Capacity!Y38</f>
        <v xml:space="preserve">29. </v>
      </c>
    </row>
    <row r="471" spans="1:5" x14ac:dyDescent="0.25">
      <c r="A471" s="2"/>
      <c r="D471" t="str">
        <f>ROW(A30)&amp;". "&amp;Capacity!B39</f>
        <v xml:space="preserve">30. </v>
      </c>
      <c r="E471" t="str">
        <f>ROW(B30)&amp;". "&amp;Capacity!Y39</f>
        <v xml:space="preserve">30. </v>
      </c>
    </row>
    <row r="472" spans="1:5" x14ac:dyDescent="0.25">
      <c r="A472" s="2"/>
      <c r="D472" t="str">
        <f>ROW(A31)&amp;". "&amp;Capacity!B40</f>
        <v xml:space="preserve">31. </v>
      </c>
      <c r="E472" t="str">
        <f>ROW(B31)&amp;". "&amp;Capacity!Y40</f>
        <v xml:space="preserve">31. </v>
      </c>
    </row>
    <row r="473" spans="1:5" x14ac:dyDescent="0.25">
      <c r="A473" s="2"/>
      <c r="D473" t="str">
        <f>ROW(A32)&amp;". "&amp;Capacity!B41</f>
        <v xml:space="preserve">32. </v>
      </c>
      <c r="E473" t="str">
        <f>ROW(B32)&amp;". "&amp;Capacity!Y41</f>
        <v xml:space="preserve">32. </v>
      </c>
    </row>
    <row r="474" spans="1:5" x14ac:dyDescent="0.25">
      <c r="A474" s="2"/>
      <c r="D474" t="str">
        <f>ROW(A33)&amp;". "&amp;Capacity!B42</f>
        <v xml:space="preserve">33. </v>
      </c>
      <c r="E474" t="str">
        <f>ROW(B33)&amp;". "&amp;Capacity!Y42</f>
        <v xml:space="preserve">33. </v>
      </c>
    </row>
    <row r="475" spans="1:5" x14ac:dyDescent="0.25">
      <c r="A475" s="2"/>
      <c r="D475" t="str">
        <f>ROW(A34)&amp;". "&amp;Capacity!B43</f>
        <v xml:space="preserve">34. </v>
      </c>
      <c r="E475" t="str">
        <f>ROW(B34)&amp;". "&amp;Capacity!Y43</f>
        <v xml:space="preserve">34. </v>
      </c>
    </row>
    <row r="476" spans="1:5" x14ac:dyDescent="0.25">
      <c r="A476" s="2"/>
      <c r="D476" t="str">
        <f>ROW(A35)&amp;". "&amp;Capacity!B44</f>
        <v xml:space="preserve">35. </v>
      </c>
      <c r="E476" t="str">
        <f>ROW(B35)&amp;". "&amp;Capacity!Y44</f>
        <v xml:space="preserve">35. </v>
      </c>
    </row>
    <row r="477" spans="1:5" x14ac:dyDescent="0.25">
      <c r="A477" s="2"/>
      <c r="D477" t="str">
        <f>ROW(A36)&amp;". "&amp;Capacity!B45</f>
        <v xml:space="preserve">36. </v>
      </c>
      <c r="E477" t="str">
        <f>ROW(B36)&amp;". "&amp;Capacity!Y45</f>
        <v xml:space="preserve">36. </v>
      </c>
    </row>
    <row r="478" spans="1:5" x14ac:dyDescent="0.25">
      <c r="A478" s="2"/>
      <c r="D478" t="str">
        <f>ROW(A37)&amp;". "&amp;Capacity!B46</f>
        <v xml:space="preserve">37. </v>
      </c>
      <c r="E478" t="str">
        <f>ROW(B37)&amp;". "&amp;Capacity!Y46</f>
        <v xml:space="preserve">37. </v>
      </c>
    </row>
    <row r="479" spans="1:5" x14ac:dyDescent="0.25">
      <c r="A479" s="2"/>
      <c r="D479" t="str">
        <f>ROW(A38)&amp;". "&amp;Capacity!B47</f>
        <v xml:space="preserve">38. </v>
      </c>
      <c r="E479" t="str">
        <f>ROW(B38)&amp;". "&amp;Capacity!Y47</f>
        <v xml:space="preserve">38. </v>
      </c>
    </row>
    <row r="480" spans="1:5" x14ac:dyDescent="0.25">
      <c r="A480" s="2"/>
      <c r="D480" t="str">
        <f>ROW(A39)&amp;". "&amp;Capacity!B48</f>
        <v xml:space="preserve">39. </v>
      </c>
      <c r="E480" t="str">
        <f>ROW(B39)&amp;". "&amp;Capacity!Y48</f>
        <v xml:space="preserve">39. </v>
      </c>
    </row>
    <row r="481" spans="1:5" x14ac:dyDescent="0.25">
      <c r="A481" s="2"/>
      <c r="D481" t="str">
        <f>ROW(A40)&amp;". "&amp;Capacity!B49</f>
        <v xml:space="preserve">40. </v>
      </c>
      <c r="E481" t="str">
        <f>ROW(B40)&amp;". "&amp;Capacity!Y49</f>
        <v xml:space="preserve">40. </v>
      </c>
    </row>
    <row r="482" spans="1:5" x14ac:dyDescent="0.25">
      <c r="A482" s="2"/>
      <c r="D482" t="str">
        <f>ROW(A41)&amp;". "&amp;Capacity!B50</f>
        <v xml:space="preserve">41. </v>
      </c>
      <c r="E482" t="str">
        <f>ROW(B41)&amp;". "&amp;Capacity!Y50</f>
        <v xml:space="preserve">41. </v>
      </c>
    </row>
    <row r="483" spans="1:5" x14ac:dyDescent="0.25">
      <c r="A483" s="2"/>
      <c r="D483" t="str">
        <f>ROW(A42)&amp;". "&amp;Capacity!B51</f>
        <v xml:space="preserve">42. </v>
      </c>
      <c r="E483" t="str">
        <f>ROW(B42)&amp;". "&amp;Capacity!Y51</f>
        <v xml:space="preserve">42. </v>
      </c>
    </row>
    <row r="484" spans="1:5" x14ac:dyDescent="0.25">
      <c r="A484" s="2"/>
      <c r="D484" t="str">
        <f>ROW(A43)&amp;". "&amp;Capacity!B52</f>
        <v xml:space="preserve">43. </v>
      </c>
      <c r="E484" t="str">
        <f>ROW(B43)&amp;". "&amp;Capacity!Y52</f>
        <v xml:space="preserve">43. </v>
      </c>
    </row>
    <row r="485" spans="1:5" x14ac:dyDescent="0.25">
      <c r="A485" s="2"/>
      <c r="D485" t="str">
        <f>ROW(A44)&amp;". "&amp;Capacity!B53</f>
        <v xml:space="preserve">44. </v>
      </c>
      <c r="E485" t="str">
        <f>ROW(B44)&amp;". "&amp;Capacity!Y53</f>
        <v xml:space="preserve">44. </v>
      </c>
    </row>
    <row r="486" spans="1:5" x14ac:dyDescent="0.25">
      <c r="A486" s="2"/>
      <c r="D486" t="str">
        <f>ROW(A45)&amp;". "&amp;Capacity!B54</f>
        <v xml:space="preserve">45. </v>
      </c>
      <c r="E486" t="str">
        <f>ROW(B45)&amp;". "&amp;Capacity!Y54</f>
        <v xml:space="preserve">45. </v>
      </c>
    </row>
    <row r="487" spans="1:5" x14ac:dyDescent="0.25">
      <c r="A487" s="2"/>
      <c r="D487" t="str">
        <f>ROW(A46)&amp;". "&amp;Capacity!B55</f>
        <v xml:space="preserve">46. </v>
      </c>
      <c r="E487" t="str">
        <f>ROW(B46)&amp;". "&amp;Capacity!Y55</f>
        <v xml:space="preserve">46. </v>
      </c>
    </row>
    <row r="488" spans="1:5" x14ac:dyDescent="0.25">
      <c r="A488" s="2"/>
      <c r="D488" t="str">
        <f>ROW(A47)&amp;". "&amp;Capacity!B56</f>
        <v xml:space="preserve">47. </v>
      </c>
      <c r="E488" t="str">
        <f>ROW(B47)&amp;". "&amp;Capacity!Y56</f>
        <v xml:space="preserve">47. </v>
      </c>
    </row>
    <row r="489" spans="1:5" x14ac:dyDescent="0.25">
      <c r="A489" s="2"/>
      <c r="D489" t="str">
        <f>ROW(A48)&amp;". "&amp;Capacity!B57</f>
        <v xml:space="preserve">48. </v>
      </c>
      <c r="E489" t="str">
        <f>ROW(B48)&amp;". "&amp;Capacity!Y57</f>
        <v xml:space="preserve">48. </v>
      </c>
    </row>
    <row r="490" spans="1:5" x14ac:dyDescent="0.25">
      <c r="A490" s="2"/>
      <c r="D490" t="str">
        <f>ROW(A49)&amp;". "&amp;Capacity!B58</f>
        <v xml:space="preserve">49. </v>
      </c>
      <c r="E490" t="str">
        <f>ROW(B49)&amp;". "&amp;Capacity!Y58</f>
        <v xml:space="preserve">49. </v>
      </c>
    </row>
    <row r="491" spans="1:5" x14ac:dyDescent="0.25">
      <c r="A491" s="2"/>
      <c r="D491" t="str">
        <f>ROW(A50)&amp;". "&amp;Capacity!B59</f>
        <v xml:space="preserve">50. </v>
      </c>
      <c r="E491" t="str">
        <f>ROW(B50)&amp;". "&amp;Capacity!Y59</f>
        <v xml:space="preserve">50. </v>
      </c>
    </row>
    <row r="492" spans="1:5" x14ac:dyDescent="0.25">
      <c r="A492" s="2"/>
      <c r="D492" t="str">
        <f>ROW(A51)&amp;". "&amp;Capacity!B60</f>
        <v xml:space="preserve">51. </v>
      </c>
      <c r="E492" t="str">
        <f>ROW(B51)&amp;". "&amp;Capacity!Y60</f>
        <v xml:space="preserve">51. </v>
      </c>
    </row>
    <row r="493" spans="1:5" x14ac:dyDescent="0.25">
      <c r="D493" t="str">
        <f>ROW(A52)&amp;". "&amp;Capacity!B61</f>
        <v xml:space="preserve">52. </v>
      </c>
      <c r="E493" t="str">
        <f>ROW(B52)&amp;". "&amp;Capacity!Y61</f>
        <v xml:space="preserve">52. </v>
      </c>
    </row>
    <row r="494" spans="1:5" x14ac:dyDescent="0.25">
      <c r="D494" t="str">
        <f>ROW(A53)&amp;". "&amp;Capacity!B62</f>
        <v xml:space="preserve">53. </v>
      </c>
      <c r="E494" t="str">
        <f>ROW(B53)&amp;". "&amp;Capacity!Y62</f>
        <v xml:space="preserve">53. </v>
      </c>
    </row>
    <row r="495" spans="1:5" x14ac:dyDescent="0.25">
      <c r="D495" t="str">
        <f>ROW(A54)&amp;". "&amp;Capacity!B63</f>
        <v xml:space="preserve">54. </v>
      </c>
      <c r="E495" t="str">
        <f>ROW(B54)&amp;". "&amp;Capacity!Y63</f>
        <v xml:space="preserve">54. </v>
      </c>
    </row>
    <row r="496" spans="1:5" x14ac:dyDescent="0.25">
      <c r="D496" t="str">
        <f>ROW(A55)&amp;". "&amp;Capacity!B64</f>
        <v xml:space="preserve">55. </v>
      </c>
      <c r="E496" t="str">
        <f>ROW(B55)&amp;". "&amp;Capacity!Y64</f>
        <v xml:space="preserve">55. </v>
      </c>
    </row>
    <row r="497" spans="4:5" x14ac:dyDescent="0.25">
      <c r="D497" t="str">
        <f>ROW(A56)&amp;". "&amp;Capacity!B65</f>
        <v xml:space="preserve">56. </v>
      </c>
      <c r="E497" t="str">
        <f>ROW(B56)&amp;". "&amp;Capacity!Y65</f>
        <v xml:space="preserve">56. </v>
      </c>
    </row>
    <row r="498" spans="4:5" x14ac:dyDescent="0.25">
      <c r="D498" t="str">
        <f>ROW(A57)&amp;". "&amp;Capacity!B66</f>
        <v xml:space="preserve">57. </v>
      </c>
      <c r="E498" t="str">
        <f>ROW(B57)&amp;". "&amp;Capacity!Y66</f>
        <v xml:space="preserve">57. </v>
      </c>
    </row>
    <row r="499" spans="4:5" x14ac:dyDescent="0.25">
      <c r="D499" t="str">
        <f>ROW(A58)&amp;". "&amp;Capacity!B67</f>
        <v xml:space="preserve">58. </v>
      </c>
      <c r="E499" t="str">
        <f>ROW(B58)&amp;". "&amp;Capacity!Y67</f>
        <v xml:space="preserve">58. </v>
      </c>
    </row>
    <row r="500" spans="4:5" x14ac:dyDescent="0.25">
      <c r="D500" t="str">
        <f>ROW(A59)&amp;". "&amp;Capacity!B68</f>
        <v xml:space="preserve">59. </v>
      </c>
      <c r="E500" t="str">
        <f>ROW(B59)&amp;". "&amp;Capacity!Y68</f>
        <v xml:space="preserve">59. </v>
      </c>
    </row>
    <row r="501" spans="4:5" x14ac:dyDescent="0.25">
      <c r="D501" t="str">
        <f>ROW(A60)&amp;". "&amp;Capacity!B69</f>
        <v xml:space="preserve">60. </v>
      </c>
      <c r="E501" t="str">
        <f>ROW(B60)&amp;". "&amp;Capacity!Y69</f>
        <v xml:space="preserve">60. </v>
      </c>
    </row>
    <row r="502" spans="4:5" x14ac:dyDescent="0.25">
      <c r="D502" t="str">
        <f>ROW(A61)&amp;". "&amp;Capacity!B70</f>
        <v xml:space="preserve">61. </v>
      </c>
      <c r="E502" t="str">
        <f>ROW(B61)&amp;". "&amp;Capacity!Y70</f>
        <v xml:space="preserve">61. </v>
      </c>
    </row>
    <row r="503" spans="4:5" x14ac:dyDescent="0.25">
      <c r="D503" t="str">
        <f>ROW(A62)&amp;". "&amp;Capacity!B71</f>
        <v xml:space="preserve">62. </v>
      </c>
      <c r="E503" t="str">
        <f>ROW(B62)&amp;". "&amp;Capacity!Y71</f>
        <v xml:space="preserve">62. </v>
      </c>
    </row>
    <row r="504" spans="4:5" x14ac:dyDescent="0.25">
      <c r="D504" t="str">
        <f>ROW(A63)&amp;". "&amp;Capacity!B72</f>
        <v xml:space="preserve">63. </v>
      </c>
      <c r="E504" t="str">
        <f>ROW(B63)&amp;". "&amp;Capacity!Y72</f>
        <v xml:space="preserve">63. </v>
      </c>
    </row>
    <row r="505" spans="4:5" x14ac:dyDescent="0.25">
      <c r="D505" t="str">
        <f>ROW(A64)&amp;". "&amp;Capacity!B73</f>
        <v xml:space="preserve">64. </v>
      </c>
      <c r="E505" t="str">
        <f>ROW(B64)&amp;". "&amp;Capacity!Y73</f>
        <v xml:space="preserve">64. </v>
      </c>
    </row>
    <row r="506" spans="4:5" x14ac:dyDescent="0.25">
      <c r="D506" t="str">
        <f>ROW(A65)&amp;". "&amp;Capacity!B74</f>
        <v xml:space="preserve">65. </v>
      </c>
      <c r="E506" t="str">
        <f>ROW(B65)&amp;". "&amp;Capacity!Y74</f>
        <v xml:space="preserve">65. </v>
      </c>
    </row>
    <row r="507" spans="4:5" x14ac:dyDescent="0.25">
      <c r="D507" t="str">
        <f>ROW(A66)&amp;". "&amp;Capacity!B75</f>
        <v xml:space="preserve">66. </v>
      </c>
      <c r="E507" t="str">
        <f>ROW(B66)&amp;". "&amp;Capacity!Y75</f>
        <v xml:space="preserve">66. </v>
      </c>
    </row>
    <row r="508" spans="4:5" x14ac:dyDescent="0.25">
      <c r="D508" t="str">
        <f>ROW(A67)&amp;". "&amp;Capacity!B76</f>
        <v xml:space="preserve">67. </v>
      </c>
      <c r="E508" t="str">
        <f>ROW(B67)&amp;". "&amp;Capacity!Y76</f>
        <v xml:space="preserve">67. </v>
      </c>
    </row>
    <row r="509" spans="4:5" x14ac:dyDescent="0.25">
      <c r="D509" t="str">
        <f>ROW(A68)&amp;". "&amp;Capacity!B77</f>
        <v xml:space="preserve">68. </v>
      </c>
      <c r="E509" t="str">
        <f>ROW(B68)&amp;". "&amp;Capacity!Y77</f>
        <v xml:space="preserve">68. </v>
      </c>
    </row>
    <row r="510" spans="4:5" x14ac:dyDescent="0.25">
      <c r="D510" t="str">
        <f>ROW(A69)&amp;". "&amp;Capacity!B78</f>
        <v xml:space="preserve">69. </v>
      </c>
      <c r="E510" t="str">
        <f>ROW(B69)&amp;". "&amp;Capacity!Y78</f>
        <v xml:space="preserve">69. </v>
      </c>
    </row>
    <row r="511" spans="4:5" x14ac:dyDescent="0.25">
      <c r="D511" t="str">
        <f>ROW(A70)&amp;". "&amp;Capacity!B79</f>
        <v xml:space="preserve">70. </v>
      </c>
      <c r="E511" t="str">
        <f>ROW(B70)&amp;". "&amp;Capacity!Y79</f>
        <v xml:space="preserve">70. </v>
      </c>
    </row>
    <row r="512" spans="4:5" x14ac:dyDescent="0.25">
      <c r="D512" t="str">
        <f>ROW(A71)&amp;". "&amp;Capacity!B80</f>
        <v xml:space="preserve">71. </v>
      </c>
      <c r="E512" t="str">
        <f>ROW(B71)&amp;". "&amp;Capacity!Y80</f>
        <v xml:space="preserve">71. </v>
      </c>
    </row>
    <row r="513" spans="4:5" x14ac:dyDescent="0.25">
      <c r="D513" t="str">
        <f>ROW(A72)&amp;". "&amp;Capacity!B81</f>
        <v xml:space="preserve">72. </v>
      </c>
      <c r="E513" t="str">
        <f>ROW(B72)&amp;". "&amp;Capacity!Y81</f>
        <v xml:space="preserve">72. </v>
      </c>
    </row>
    <row r="514" spans="4:5" x14ac:dyDescent="0.25">
      <c r="D514" t="str">
        <f>ROW(A73)&amp;". "&amp;Capacity!B82</f>
        <v xml:space="preserve">73. </v>
      </c>
      <c r="E514" t="str">
        <f>ROW(B73)&amp;". "&amp;Capacity!Y82</f>
        <v xml:space="preserve">73. </v>
      </c>
    </row>
    <row r="515" spans="4:5" x14ac:dyDescent="0.25">
      <c r="D515" t="str">
        <f>ROW(A74)&amp;". "&amp;Capacity!B83</f>
        <v xml:space="preserve">74. </v>
      </c>
      <c r="E515" t="str">
        <f>ROW(B74)&amp;". "&amp;Capacity!Y83</f>
        <v xml:space="preserve">74. </v>
      </c>
    </row>
    <row r="516" spans="4:5" x14ac:dyDescent="0.25">
      <c r="D516" t="str">
        <f>ROW(A75)&amp;". "&amp;Capacity!B84</f>
        <v xml:space="preserve">75. </v>
      </c>
      <c r="E516" t="str">
        <f>ROW(B75)&amp;". "&amp;Capacity!Y84</f>
        <v xml:space="preserve">75. </v>
      </c>
    </row>
    <row r="517" spans="4:5" x14ac:dyDescent="0.25">
      <c r="D517" t="str">
        <f>ROW(A76)&amp;". "&amp;Capacity!B85</f>
        <v xml:space="preserve">76. </v>
      </c>
      <c r="E517" t="str">
        <f>ROW(B76)&amp;". "&amp;Capacity!Y85</f>
        <v xml:space="preserve">76. </v>
      </c>
    </row>
    <row r="518" spans="4:5" x14ac:dyDescent="0.25">
      <c r="D518" t="str">
        <f>ROW(A77)&amp;". "&amp;Capacity!B86</f>
        <v xml:space="preserve">77. </v>
      </c>
      <c r="E518" t="str">
        <f>ROW(B77)&amp;". "&amp;Capacity!Y86</f>
        <v xml:space="preserve">77. </v>
      </c>
    </row>
    <row r="519" spans="4:5" x14ac:dyDescent="0.25">
      <c r="D519" t="str">
        <f>ROW(A78)&amp;". "&amp;Capacity!B87</f>
        <v xml:space="preserve">78. </v>
      </c>
      <c r="E519" t="str">
        <f>ROW(B78)&amp;". "&amp;Capacity!Y87</f>
        <v xml:space="preserve">78. </v>
      </c>
    </row>
    <row r="520" spans="4:5" x14ac:dyDescent="0.25">
      <c r="D520" t="str">
        <f>ROW(A79)&amp;". "&amp;Capacity!B88</f>
        <v xml:space="preserve">79. </v>
      </c>
      <c r="E520" t="str">
        <f>ROW(B79)&amp;". "&amp;Capacity!Y88</f>
        <v xml:space="preserve">79. </v>
      </c>
    </row>
    <row r="521" spans="4:5" x14ac:dyDescent="0.25">
      <c r="D521" t="str">
        <f>ROW(A80)&amp;". "&amp;Capacity!B89</f>
        <v xml:space="preserve">80. </v>
      </c>
      <c r="E521" t="str">
        <f>ROW(B80)&amp;". "&amp;Capacity!Y89</f>
        <v xml:space="preserve">80. </v>
      </c>
    </row>
    <row r="522" spans="4:5" x14ac:dyDescent="0.25">
      <c r="D522" t="str">
        <f>ROW(A81)&amp;". "&amp;Capacity!B90</f>
        <v xml:space="preserve">81. </v>
      </c>
      <c r="E522" t="str">
        <f>ROW(B81)&amp;". "&amp;Capacity!Y90</f>
        <v xml:space="preserve">81. </v>
      </c>
    </row>
    <row r="523" spans="4:5" x14ac:dyDescent="0.25">
      <c r="D523" t="str">
        <f>ROW(A82)&amp;". "&amp;Capacity!B91</f>
        <v xml:space="preserve">82. </v>
      </c>
      <c r="E523" t="str">
        <f>ROW(B82)&amp;". "&amp;Capacity!Y91</f>
        <v xml:space="preserve">82. </v>
      </c>
    </row>
    <row r="524" spans="4:5" x14ac:dyDescent="0.25">
      <c r="D524" t="str">
        <f>ROW(A83)&amp;". "&amp;Capacity!B92</f>
        <v xml:space="preserve">83. </v>
      </c>
      <c r="E524" t="str">
        <f>ROW(B83)&amp;". "&amp;Capacity!Y92</f>
        <v xml:space="preserve">83. </v>
      </c>
    </row>
    <row r="525" spans="4:5" x14ac:dyDescent="0.25">
      <c r="D525" t="str">
        <f>ROW(A84)&amp;". "&amp;Capacity!B93</f>
        <v xml:space="preserve">84. </v>
      </c>
      <c r="E525" t="str">
        <f>ROW(B84)&amp;". "&amp;Capacity!Y93</f>
        <v xml:space="preserve">84. </v>
      </c>
    </row>
    <row r="526" spans="4:5" x14ac:dyDescent="0.25">
      <c r="D526" t="str">
        <f>ROW(A85)&amp;". "&amp;Capacity!B94</f>
        <v xml:space="preserve">85. </v>
      </c>
      <c r="E526" t="str">
        <f>ROW(B85)&amp;". "&amp;Capacity!Y94</f>
        <v xml:space="preserve">85. </v>
      </c>
    </row>
    <row r="527" spans="4:5" x14ac:dyDescent="0.25">
      <c r="D527" t="str">
        <f>ROW(A86)&amp;". "&amp;Capacity!B95</f>
        <v xml:space="preserve">86. </v>
      </c>
      <c r="E527" t="str">
        <f>ROW(B86)&amp;". "&amp;Capacity!Y95</f>
        <v xml:space="preserve">86. </v>
      </c>
    </row>
    <row r="528" spans="4:5" x14ac:dyDescent="0.25">
      <c r="D528" t="str">
        <f>ROW(A87)&amp;". "&amp;Capacity!B96</f>
        <v xml:space="preserve">87. </v>
      </c>
      <c r="E528" t="str">
        <f>ROW(B87)&amp;". "&amp;Capacity!Y96</f>
        <v xml:space="preserve">87. </v>
      </c>
    </row>
    <row r="529" spans="4:5" x14ac:dyDescent="0.25">
      <c r="D529" t="str">
        <f>ROW(A88)&amp;". "&amp;Capacity!B97</f>
        <v xml:space="preserve">88. </v>
      </c>
      <c r="E529" t="str">
        <f>ROW(B88)&amp;". "&amp;Capacity!Y97</f>
        <v xml:space="preserve">88. </v>
      </c>
    </row>
    <row r="530" spans="4:5" x14ac:dyDescent="0.25">
      <c r="D530" t="str">
        <f>ROW(A89)&amp;". "&amp;Capacity!B98</f>
        <v xml:space="preserve">89. </v>
      </c>
      <c r="E530" t="str">
        <f>ROW(B89)&amp;". "&amp;Capacity!Y98</f>
        <v xml:space="preserve">89. </v>
      </c>
    </row>
    <row r="531" spans="4:5" x14ac:dyDescent="0.25">
      <c r="D531" t="str">
        <f>ROW(A90)&amp;". "&amp;Capacity!B99</f>
        <v xml:space="preserve">90. </v>
      </c>
      <c r="E531" t="str">
        <f>ROW(B90)&amp;". "&amp;Capacity!Y99</f>
        <v xml:space="preserve">90. </v>
      </c>
    </row>
    <row r="532" spans="4:5" x14ac:dyDescent="0.25">
      <c r="D532" t="str">
        <f>ROW(A91)&amp;". "&amp;Capacity!B100</f>
        <v xml:space="preserve">91. </v>
      </c>
      <c r="E532" t="str">
        <f>ROW(B91)&amp;". "&amp;Capacity!Y100</f>
        <v xml:space="preserve">91. </v>
      </c>
    </row>
    <row r="533" spans="4:5" x14ac:dyDescent="0.25">
      <c r="D533" t="str">
        <f>ROW(A92)&amp;". "&amp;Capacity!B101</f>
        <v xml:space="preserve">92. </v>
      </c>
      <c r="E533" t="str">
        <f>ROW(B92)&amp;". "&amp;Capacity!Y101</f>
        <v xml:space="preserve">92. </v>
      </c>
    </row>
    <row r="534" spans="4:5" x14ac:dyDescent="0.25">
      <c r="D534" t="str">
        <f>ROW(A93)&amp;". "&amp;Capacity!B102</f>
        <v xml:space="preserve">93. </v>
      </c>
      <c r="E534" t="str">
        <f>ROW(B93)&amp;". "&amp;Capacity!Y102</f>
        <v xml:space="preserve">93. </v>
      </c>
    </row>
    <row r="535" spans="4:5" x14ac:dyDescent="0.25">
      <c r="D535" t="str">
        <f>ROW(A94)&amp;". "&amp;Capacity!B103</f>
        <v xml:space="preserve">94. </v>
      </c>
      <c r="E535" t="str">
        <f>ROW(B94)&amp;". "&amp;Capacity!Y103</f>
        <v xml:space="preserve">94. </v>
      </c>
    </row>
    <row r="536" spans="4:5" x14ac:dyDescent="0.25">
      <c r="D536" t="str">
        <f>ROW(A95)&amp;". "&amp;Capacity!B104</f>
        <v xml:space="preserve">95. </v>
      </c>
      <c r="E536" t="str">
        <f>ROW(B95)&amp;". "&amp;Capacity!Y104</f>
        <v xml:space="preserve">95. </v>
      </c>
    </row>
    <row r="537" spans="4:5" x14ac:dyDescent="0.25">
      <c r="D537" t="str">
        <f>ROW(A96)&amp;". "&amp;Capacity!B105</f>
        <v xml:space="preserve">96. </v>
      </c>
      <c r="E537" t="str">
        <f>ROW(B96)&amp;". "&amp;Capacity!Y105</f>
        <v xml:space="preserve">96. </v>
      </c>
    </row>
    <row r="538" spans="4:5" x14ac:dyDescent="0.25">
      <c r="D538" t="str">
        <f>ROW(A97)&amp;". "&amp;Capacity!B106</f>
        <v xml:space="preserve">97. </v>
      </c>
      <c r="E538" t="str">
        <f>ROW(B97)&amp;". "&amp;Capacity!Y106</f>
        <v xml:space="preserve">97. </v>
      </c>
    </row>
    <row r="539" spans="4:5" x14ac:dyDescent="0.25">
      <c r="D539" t="str">
        <f>ROW(A98)&amp;". "&amp;Capacity!B107</f>
        <v xml:space="preserve">98. </v>
      </c>
      <c r="E539" t="str">
        <f>ROW(B98)&amp;". "&amp;Capacity!Y107</f>
        <v xml:space="preserve">98. </v>
      </c>
    </row>
    <row r="540" spans="4:5" x14ac:dyDescent="0.25">
      <c r="D540" t="str">
        <f>ROW(A99)&amp;". "&amp;Capacity!B108</f>
        <v xml:space="preserve">99. </v>
      </c>
      <c r="E540" t="str">
        <f>ROW(B99)&amp;". "&amp;Capacity!Y108</f>
        <v xml:space="preserve">99. </v>
      </c>
    </row>
    <row r="541" spans="4:5" x14ac:dyDescent="0.25">
      <c r="D541" t="str">
        <f>ROW(A100)&amp;". "&amp;Capacity!B109</f>
        <v xml:space="preserve">100. </v>
      </c>
      <c r="E541" t="str">
        <f>ROW(B100)&amp;". "&amp;Capacity!Y109</f>
        <v xml:space="preserve">100. </v>
      </c>
    </row>
  </sheetData>
  <dataConsolidate/>
  <pageMargins left="0.7" right="0.7" top="0.75" bottom="0.75" header="0.3" footer="0.3"/>
  <pageSetup paperSize="9" orientation="portrait"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W30" sqref="W30"/>
    </sheetView>
  </sheetViews>
  <sheetFormatPr defaultColWidth="0" defaultRowHeight="15" x14ac:dyDescent="0.25"/>
  <cols>
    <col min="1" max="1" width="22.28515625" customWidth="1"/>
    <col min="2" max="2" width="15.7109375" customWidth="1"/>
    <col min="3" max="4" width="12.7109375" customWidth="1"/>
    <col min="5" max="17" width="12.7109375" hidden="1" customWidth="1"/>
    <col min="18" max="31" width="8.7109375" customWidth="1"/>
    <col min="32" max="32" width="30.140625" customWidth="1"/>
    <col min="33" max="16384" width="8.7109375" hidden="1"/>
  </cols>
  <sheetData>
    <row r="1" spans="1:4" ht="23.25" x14ac:dyDescent="0.35">
      <c r="A1" s="25" t="s">
        <v>130</v>
      </c>
    </row>
    <row r="2" spans="1:4" ht="15" customHeight="1" thickBot="1" x14ac:dyDescent="0.4">
      <c r="A2" s="25"/>
    </row>
    <row r="3" spans="1:4" ht="15.75" thickBot="1" x14ac:dyDescent="0.3">
      <c r="A3" s="56" t="s">
        <v>115</v>
      </c>
      <c r="B3" s="125" t="s">
        <v>263</v>
      </c>
    </row>
    <row r="4" spans="1:4" ht="15.75" thickBot="1" x14ac:dyDescent="0.3">
      <c r="A4" s="56" t="s">
        <v>58</v>
      </c>
      <c r="B4" s="125" t="s">
        <v>219</v>
      </c>
    </row>
    <row r="5" spans="1:4" ht="15.75" thickBot="1" x14ac:dyDescent="0.3">
      <c r="A5" s="56" t="s">
        <v>59</v>
      </c>
      <c r="B5" s="125" t="s">
        <v>60</v>
      </c>
      <c r="D5" t="str">
        <f>"Time-based required vs available capacity for "&amp;IF(B4="All Caseloads", "total caseload", B4)&amp;", "&amp;IF(B5="Total", "all session types", LOWER(B5)&amp;" sessions")&amp;" ("&amp;LOWER(B7)&amp;")"</f>
        <v>Time-based required vs available capacity for All Clusters, all session types (hours)</v>
      </c>
    </row>
    <row r="6" spans="1:4" ht="15.75" thickBot="1" x14ac:dyDescent="0.3">
      <c r="D6" t="str">
        <f>"Overview required vs available capacity for "&amp;B4&amp;", "&amp;IF(B5="Total", "all session types", LOWER(B5)&amp;" sessions")&amp;" ("&amp;LOWER(B7)&amp;")"</f>
        <v>Overview required vs available capacity for All Clusters, all session types (hours)</v>
      </c>
    </row>
    <row r="7" spans="1:4" ht="15.75" thickBot="1" x14ac:dyDescent="0.3">
      <c r="A7" s="56" t="s">
        <v>82</v>
      </c>
      <c r="B7" s="125" t="s">
        <v>85</v>
      </c>
      <c r="D7" t="str">
        <f>B7&amp;" per week"</f>
        <v>Hours per week</v>
      </c>
    </row>
    <row r="8" spans="1:4" x14ac:dyDescent="0.25">
      <c r="D8" t="str">
        <f>"Total service overview of required vs available capacity, "&amp;IF(B5 = "Total","all",LOWER(B5))&amp;" sessions ("&amp;LOWER(B7)&amp;")"</f>
        <v>Total service overview of required vs available capacity, all sessions (hours)</v>
      </c>
    </row>
    <row r="28" spans="1:17" ht="18.75" x14ac:dyDescent="0.3">
      <c r="A28" s="87" t="s">
        <v>96</v>
      </c>
    </row>
    <row r="29" spans="1:17" x14ac:dyDescent="0.25">
      <c r="A29" s="55"/>
    </row>
    <row r="30" spans="1:17" ht="15.75" thickBot="1" x14ac:dyDescent="0.3">
      <c r="A30" s="55" t="s">
        <v>98</v>
      </c>
    </row>
    <row r="31" spans="1:17" ht="15.75" thickBot="1" x14ac:dyDescent="0.3">
      <c r="A31" s="55"/>
      <c r="B31" s="89" t="str" cm="1">
        <f t="array" ref="B31">IF(OR(B3="By Week",B3="Whole Service"),B4,IF(B4="All "&amp;Setup!$B$15,INDEX(Setup!$A$20:$A$34,COLUMN(A1),1),B4))</f>
        <v>All Clusters</v>
      </c>
      <c r="C31" s="77" t="str" cm="1">
        <f t="array" ref="C31">INDEX(Setup!$A$20:$A$34,COLUMN(B1),1)</f>
        <v>Caseload 2</v>
      </c>
      <c r="D31" s="77" t="str" cm="1">
        <f t="array" ref="D31">INDEX(Setup!$A$20:$A$34,COLUMN(C1),1)</f>
        <v>Caseload 3</v>
      </c>
      <c r="E31" s="77" t="str" cm="1">
        <f t="array" ref="E31">INDEX(Setup!$A$20:$A$34,COLUMN(D1),1)</f>
        <v>Caseload 4</v>
      </c>
      <c r="F31" s="77" t="str" cm="1">
        <f t="array" ref="F31">INDEX(Setup!$A$20:$A$34,COLUMN(E1),1)</f>
        <v>Caseload 5</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75" thickBot="1" x14ac:dyDescent="0.3">
      <c r="A32" s="84" t="s">
        <v>97</v>
      </c>
      <c r="B32" s="17" t="str">
        <f>IFERROR(IF(OR(B3="By Week",B3="Whole Service"),TEXT('Required Capacity (Hide)'!CZ5,"0")&amp;" "&amp;$B$7,TEXT(INDEX('Required Capacity (Hide)'!$F$63:$G$77,MATCH(Summary!B$31,'Required Capacity (Hide)'!$E$63:$E$77,0),1)+INDEX('Required Capacity (Hide)'!$F$63:$G$77,MATCH(Summary!B$31,'Required Capacity (Hide)'!$E$63:$E$77,0),2),"0")&amp;" "&amp;$B$7),"")</f>
        <v>0 Hours</v>
      </c>
      <c r="C32" s="17" t="str">
        <f>IFERROR(IF(OR(C3="By Week",C3="Whole Service"),TEXT('Required Capacity (Hide)'!DA5,"0")&amp;" "&amp;$B$7,TEXT(INDEX('Required Capacity (Hide)'!$F$63:$G$77,MATCH(Summary!C$31,'Required Capacity (Hide)'!$E$63:$E$77,0),1)+INDEX('Required Capacity (Hide)'!$F$63:$G$77,MATCH(Summary!C$31,'Required Capacity (Hide)'!$E$63:$E$77,0),2),"0")&amp;" "&amp;$B$7),"")</f>
        <v>0 Hours</v>
      </c>
      <c r="D32" s="28" t="str">
        <f>IFERROR(IF(OR(D3="By Week",D3="Whole Service"),TEXT('Required Capacity (Hide)'!DB5,"0")&amp;" "&amp;$B$7,TEXT(INDEX('Required Capacity (Hide)'!$F$63:$G$77,MATCH(Summary!D$31,'Required Capacity (Hide)'!$E$63:$E$77,0),1)+INDEX('Required Capacity (Hide)'!$F$63:$G$77,MATCH(Summary!D$31,'Required Capacity (Hide)'!$E$63:$E$77,0),2),"0")&amp;" "&amp;$B$7),"")</f>
        <v>0 Hours</v>
      </c>
      <c r="E32" s="28" t="str">
        <f>IFERROR(IF(OR(E3="By Week",E3="Whole Service"),TEXT('Required Capacity (Hide)'!DC5,"0")&amp;" "&amp;$B$7,TEXT(INDEX('Required Capacity (Hide)'!$F$63:$G$77,MATCH(Summary!E$31,'Required Capacity (Hide)'!$E$63:$E$77,0),1)+INDEX('Required Capacity (Hide)'!$F$63:$G$77,MATCH(Summary!E$31,'Required Capacity (Hide)'!$E$63:$E$77,0),2),"0")&amp;" "&amp;$B$7),"")</f>
        <v>0 Hours</v>
      </c>
      <c r="F32" s="28" t="str">
        <f>IFERROR(IF(OR(F3="By Week",F3="Whole Service"),TEXT('Required Capacity (Hide)'!DD5,"0")&amp;" "&amp;$B$7,TEXT(INDEX('Required Capacity (Hide)'!$F$63:$G$77,MATCH(Summary!F$31,'Required Capacity (Hide)'!$E$63:$E$77,0),1)+INDEX('Required Capacity (Hide)'!$F$63:$G$77,MATCH(Summary!F$31,'Required Capacity (Hide)'!$E$63:$E$77,0),2),"0")&amp;" "&amp;$B$7),"")</f>
        <v>0 Hours</v>
      </c>
      <c r="G32" s="28" t="str">
        <f>IFERROR(IF(OR(G3="By Week",G3="Whole Service"),TEXT('Required Capacity (Hide)'!DE5,"0")&amp;" "&amp;$B$7,TEXT(INDEX('Required Capacity (Hide)'!$F$63:$G$77,MATCH(Summary!G$31,'Required Capacity (Hide)'!$E$63:$E$77,0),1)+INDEX('Required Capacity (Hide)'!$F$63:$G$77,MATCH(Summary!G$31,'Required Capacity (Hide)'!$E$63:$E$77,0),2),"0")&amp;" "&amp;$B$7),"")</f>
        <v>0 Hours</v>
      </c>
      <c r="H32" s="28" t="str">
        <f>IFERROR(IF(OR(H3="By Week",H3="Whole Service"),TEXT('Required Capacity (Hide)'!DF5,"0")&amp;" "&amp;$B$7,TEXT(INDEX('Required Capacity (Hide)'!$F$63:$G$77,MATCH(Summary!H$31,'Required Capacity (Hide)'!$E$63:$E$77,0),1)+INDEX('Required Capacity (Hide)'!$F$63:$G$77,MATCH(Summary!H$31,'Required Capacity (Hide)'!$E$63:$E$77,0),2),"0")&amp;" "&amp;$B$7),"")</f>
        <v>0 Hours</v>
      </c>
      <c r="I32" s="28" t="str">
        <f>IFERROR(IF(OR(I3="By Week",I3="Whole Service"),TEXT('Required Capacity (Hide)'!DG5,"0")&amp;" "&amp;$B$7,TEXT(INDEX('Required Capacity (Hide)'!$F$63:$G$77,MATCH(Summary!I$31,'Required Capacity (Hide)'!$E$63:$E$77,0),1)+INDEX('Required Capacity (Hide)'!$F$63:$G$77,MATCH(Summary!I$31,'Required Capacity (Hide)'!$E$63:$E$77,0),2),"0")&amp;" "&amp;$B$7),"")</f>
        <v>0 Hours</v>
      </c>
      <c r="J32" s="28" t="str">
        <f>IFERROR(IF(OR(J3="By Week",J3="Whole Service"),TEXT('Required Capacity (Hide)'!DH5,"0")&amp;" "&amp;$B$7,TEXT(INDEX('Required Capacity (Hide)'!$F$63:$G$77,MATCH(Summary!J$31,'Required Capacity (Hide)'!$E$63:$E$77,0),1)+INDEX('Required Capacity (Hide)'!$F$63:$G$77,MATCH(Summary!J$31,'Required Capacity (Hide)'!$E$63:$E$77,0),2),"0")&amp;" "&amp;$B$7),"")</f>
        <v>0 Hours</v>
      </c>
      <c r="K32" s="28" t="str">
        <f>IFERROR(IF(OR(K3="By Week",K3="Whole Service"),TEXT('Required Capacity (Hide)'!DI5,"0")&amp;" "&amp;$B$7,TEXT(INDEX('Required Capacity (Hide)'!$F$63:$G$77,MATCH(Summary!K$31,'Required Capacity (Hide)'!$E$63:$E$77,0),1)+INDEX('Required Capacity (Hide)'!$F$63:$G$77,MATCH(Summary!K$31,'Required Capacity (Hide)'!$E$63:$E$77,0),2),"0")&amp;" "&amp;$B$7),"")</f>
        <v>0 Hours</v>
      </c>
      <c r="L32" s="28" t="str">
        <f>IFERROR(IF(OR(L3="By Week",L3="Whole Service"),TEXT('Required Capacity (Hide)'!DJ5,"0")&amp;" "&amp;$B$7,TEXT(INDEX('Required Capacity (Hide)'!$F$63:$G$77,MATCH(Summary!L$31,'Required Capacity (Hide)'!$E$63:$E$77,0),1)+INDEX('Required Capacity (Hide)'!$F$63:$G$77,MATCH(Summary!L$31,'Required Capacity (Hide)'!$E$63:$E$77,0),2),"0")&amp;" "&amp;$B$7),"")</f>
        <v>0 Hours</v>
      </c>
      <c r="M32" s="28" t="str">
        <f>IFERROR(IF(OR(M3="By Week",M3="Whole Service"),TEXT('Required Capacity (Hide)'!DK5,"0")&amp;" "&amp;$B$7,TEXT(INDEX('Required Capacity (Hide)'!$F$63:$G$77,MATCH(Summary!M$31,'Required Capacity (Hide)'!$E$63:$E$77,0),1)+INDEX('Required Capacity (Hide)'!$F$63:$G$77,MATCH(Summary!M$31,'Required Capacity (Hide)'!$E$63:$E$77,0),2),"0")&amp;" "&amp;$B$7),"")</f>
        <v>0 Hours</v>
      </c>
      <c r="N32" s="28" t="str">
        <f>IFERROR(IF(OR(N3="By Week",N3="Whole Service"),TEXT('Required Capacity (Hide)'!DL5,"0")&amp;" "&amp;$B$7,TEXT(INDEX('Required Capacity (Hide)'!$F$63:$G$77,MATCH(Summary!N$31,'Required Capacity (Hide)'!$E$63:$E$77,0),1)+INDEX('Required Capacity (Hide)'!$F$63:$G$77,MATCH(Summary!N$31,'Required Capacity (Hide)'!$E$63:$E$77,0),2),"0")&amp;" "&amp;$B$7),"")</f>
        <v>0 Hours</v>
      </c>
      <c r="O32" s="28" t="str">
        <f>IFERROR(IF(OR(O3="By Week",O3="Whole Service"),TEXT('Required Capacity (Hide)'!DM5,"0")&amp;" "&amp;$B$7,TEXT(INDEX('Required Capacity (Hide)'!$F$63:$G$77,MATCH(Summary!O$31,'Required Capacity (Hide)'!$E$63:$E$77,0),1)+INDEX('Required Capacity (Hide)'!$F$63:$G$77,MATCH(Summary!O$31,'Required Capacity (Hide)'!$E$63:$E$77,0),2),"0")&amp;" "&amp;$B$7),"")</f>
        <v>0 Hours</v>
      </c>
      <c r="P32" s="28" t="str">
        <f>IFERROR(IF(OR(P3="By Week",P3="Whole Service"),TEXT('Required Capacity (Hide)'!DN5,"0")&amp;" "&amp;$B$7,TEXT(INDEX('Required Capacity (Hide)'!$F$63:$G$77,MATCH(Summary!P$31,'Required Capacity (Hide)'!$E$63:$E$77,0),1)+INDEX('Required Capacity (Hide)'!$F$63:$G$77,MATCH(Summary!P$31,'Required Capacity (Hide)'!$E$63:$E$77,0),2),"0")&amp;" "&amp;$B$7),"")</f>
        <v>0 Hours</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75" thickBot="1" x14ac:dyDescent="0.3">
      <c r="A33" s="84" t="str">
        <f>Setup!B13&amp;" Percentile:"</f>
        <v>65th Percentile:</v>
      </c>
      <c r="B33" s="10" t="str">
        <f>IFERROR(IF(OR(B3="By Week",B3="Whole Service"),TEXT('Required Capacity (Hide)'!CY5,"0")&amp;" "&amp;$B$7,TEXT(INDEX('Required Capacity (Hide)'!$F$63:$G$77,MATCH(Summary!B$31,'Required Capacity (Hide)'!$E$63:$E$77,0),1),"0")&amp;" "&amp;$B$7),"")</f>
        <v>0 Hours</v>
      </c>
      <c r="C33" s="36" t="str">
        <f>IFERROR(IF(OR(C3="By Week",C3="Whole Service"),TEXT('Required Capacity (Hide)'!CZ5,"0")&amp;" "&amp;$B$7,TEXT(INDEX('Required Capacity (Hide)'!$F$63:$G$77,MATCH(Summary!C$31,'Required Capacity (Hide)'!$E$63:$E$77,0),1),"0")&amp;" "&amp;$B$7),"")</f>
        <v>0 Hours</v>
      </c>
      <c r="D33" s="36" t="str">
        <f>IFERROR(IF(OR(D3="By Week",D3="Whole Service"),TEXT('Required Capacity (Hide)'!DA5,"0")&amp;" "&amp;$B$7,TEXT(INDEX('Required Capacity (Hide)'!$F$63:$G$77,MATCH(Summary!D$31,'Required Capacity (Hide)'!$E$63:$E$77,0),1),"0")&amp;" "&amp;$B$7),"")</f>
        <v>0 Hours</v>
      </c>
      <c r="E33" s="36" t="str">
        <f>IFERROR(IF(OR(E3="By Week",E3="Whole Service"),TEXT('Required Capacity (Hide)'!DB5,"0")&amp;" "&amp;$B$7,TEXT(INDEX('Required Capacity (Hide)'!$F$63:$G$77,MATCH(Summary!E$31,'Required Capacity (Hide)'!$E$63:$E$77,0),1),"0")&amp;" "&amp;$B$7),"")</f>
        <v>0 Hours</v>
      </c>
      <c r="F33" s="36" t="str">
        <f>IFERROR(IF(OR(F3="By Week",F3="Whole Service"),TEXT('Required Capacity (Hide)'!DC5,"0")&amp;" "&amp;$B$7,TEXT(INDEX('Required Capacity (Hide)'!$F$63:$G$77,MATCH(Summary!F$31,'Required Capacity (Hide)'!$E$63:$E$77,0),1),"0")&amp;" "&amp;$B$7),"")</f>
        <v>0 Hours</v>
      </c>
      <c r="G33" s="36" t="str">
        <f>IFERROR(IF(OR(G3="By Week",G3="Whole Service"),TEXT('Required Capacity (Hide)'!DD5,"0")&amp;" "&amp;$B$7,TEXT(INDEX('Required Capacity (Hide)'!$F$63:$G$77,MATCH(Summary!G$31,'Required Capacity (Hide)'!$E$63:$E$77,0),1),"0")&amp;" "&amp;$B$7),"")</f>
        <v>0 Hours</v>
      </c>
      <c r="H33" s="36" t="str">
        <f>IFERROR(IF(OR(H3="By Week",H3="Whole Service"),TEXT('Required Capacity (Hide)'!DE5,"0")&amp;" "&amp;$B$7,TEXT(INDEX('Required Capacity (Hide)'!$F$63:$G$77,MATCH(Summary!H$31,'Required Capacity (Hide)'!$E$63:$E$77,0),1),"0")&amp;" "&amp;$B$7),"")</f>
        <v>0 Hours</v>
      </c>
      <c r="I33" s="36" t="str">
        <f>IFERROR(IF(OR(I3="By Week",I3="Whole Service"),TEXT('Required Capacity (Hide)'!DF5,"0")&amp;" "&amp;$B$7,TEXT(INDEX('Required Capacity (Hide)'!$F$63:$G$77,MATCH(Summary!I$31,'Required Capacity (Hide)'!$E$63:$E$77,0),1),"0")&amp;" "&amp;$B$7),"")</f>
        <v>0 Hours</v>
      </c>
      <c r="J33" s="36" t="str">
        <f>IFERROR(IF(OR(J3="By Week",J3="Whole Service"),TEXT('Required Capacity (Hide)'!DG5,"0")&amp;" "&amp;$B$7,TEXT(INDEX('Required Capacity (Hide)'!$F$63:$G$77,MATCH(Summary!J$31,'Required Capacity (Hide)'!$E$63:$E$77,0),1),"0")&amp;" "&amp;$B$7),"")</f>
        <v>0 Hours</v>
      </c>
      <c r="K33" s="36" t="str">
        <f>IFERROR(IF(OR(K3="By Week",K3="Whole Service"),TEXT('Required Capacity (Hide)'!DH5,"0")&amp;" "&amp;$B$7,TEXT(INDEX('Required Capacity (Hide)'!$F$63:$G$77,MATCH(Summary!K$31,'Required Capacity (Hide)'!$E$63:$E$77,0),1),"0")&amp;" "&amp;$B$7),"")</f>
        <v>0 Hours</v>
      </c>
      <c r="L33" s="36" t="str">
        <f>IFERROR(IF(OR(L3="By Week",L3="Whole Service"),TEXT('Required Capacity (Hide)'!DI5,"0")&amp;" "&amp;$B$7,TEXT(INDEX('Required Capacity (Hide)'!$F$63:$G$77,MATCH(Summary!L$31,'Required Capacity (Hide)'!$E$63:$E$77,0),1),"0")&amp;" "&amp;$B$7),"")</f>
        <v>0 Hours</v>
      </c>
      <c r="M33" s="36" t="str">
        <f>IFERROR(IF(OR(M3="By Week",M3="Whole Service"),TEXT('Required Capacity (Hide)'!DJ5,"0")&amp;" "&amp;$B$7,TEXT(INDEX('Required Capacity (Hide)'!$F$63:$G$77,MATCH(Summary!M$31,'Required Capacity (Hide)'!$E$63:$E$77,0),1),"0")&amp;" "&amp;$B$7),"")</f>
        <v>0 Hours</v>
      </c>
      <c r="N33" s="36" t="str">
        <f>IFERROR(IF(OR(N3="By Week",N3="Whole Service"),TEXT('Required Capacity (Hide)'!DK5,"0")&amp;" "&amp;$B$7,TEXT(INDEX('Required Capacity (Hide)'!$F$63:$G$77,MATCH(Summary!N$31,'Required Capacity (Hide)'!$E$63:$E$77,0),1),"0")&amp;" "&amp;$B$7),"")</f>
        <v>0 Hours</v>
      </c>
      <c r="O33" s="36" t="str">
        <f>IFERROR(IF(OR(O3="By Week",O3="Whole Service"),TEXT('Required Capacity (Hide)'!DL5,"0")&amp;" "&amp;$B$7,TEXT(INDEX('Required Capacity (Hide)'!$F$63:$G$77,MATCH(Summary!O$31,'Required Capacity (Hide)'!$E$63:$E$77,0),1),"0")&amp;" "&amp;$B$7),"")</f>
        <v>0 Hours</v>
      </c>
      <c r="P33" s="10" t="str">
        <f>IFERROR(IF(OR(P3="By Week",P3="Whole Service"),TEXT('Required Capacity (Hide)'!DM5,"0")&amp;" "&amp;$B$7,TEXT(INDEX('Required Capacity (Hide)'!$F$63:$G$77,MATCH(Summary!P$31,'Required Capacity (Hide)'!$E$63:$E$77,0),1),"0")&amp;" "&amp;$B$7),"")</f>
        <v>0 Hours</v>
      </c>
      <c r="Q33" s="7" t="str">
        <f>IFERROR(IF(Q3="By Week",TEXT('Required Capacity (Hide)'!DN5,"0.0")&amp;" "&amp;$B$7,TEXT(INDEX('Required Capacity (Hide)'!$F$63:$G$77,MATCH(Summary!Q$31,'Required Capacity (Hide)'!$E$63:$E$77,0),1),"0.0")&amp;" "&amp;$B$7),"")</f>
        <v/>
      </c>
    </row>
    <row r="35" spans="1:31" ht="15.75" thickBot="1" x14ac:dyDescent="0.3">
      <c r="A35" s="55" t="str">
        <f>IF(B3="by Week","Available Capacity (Avg)","Available Capacity")</f>
        <v>Available Capacity (Avg)</v>
      </c>
    </row>
    <row r="36" spans="1:31" ht="28.9" customHeight="1" thickBot="1" x14ac:dyDescent="0.3">
      <c r="B36" s="89" t="str" cm="1">
        <f t="array" ref="B36">IF(OR(B3="By Week",B3="Whole Service"),B4,IF(B4="All "&amp;Setup!$B$15,INDEX(Setup!$A$20:$A$34,COLUMN(A6),1),B4))</f>
        <v>All Clusters</v>
      </c>
      <c r="C36" s="77" t="str" cm="1">
        <f t="array" ref="C36">INDEX(Setup!$A$20:$A$34,COLUMN(B6),1)</f>
        <v>Caseload 2</v>
      </c>
      <c r="D36" s="77" t="str" cm="1">
        <f t="array" ref="D36">INDEX(Setup!$A$20:$A$34,COLUMN(C6),1)</f>
        <v>Caseload 3</v>
      </c>
      <c r="E36" s="77" t="str" cm="1">
        <f t="array" ref="E36">INDEX(Setup!$A$20:$A$34,COLUMN(D6),1)</f>
        <v>Caseload 4</v>
      </c>
      <c r="F36" s="77" t="str" cm="1">
        <f t="array" ref="F36">INDEX(Setup!$A$20:$A$34,COLUMN(E6),1)</f>
        <v>Caseload 5</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75" thickBot="1" x14ac:dyDescent="0.3">
      <c r="A37" s="84" t="s">
        <v>166</v>
      </c>
      <c r="B37" s="17" t="str">
        <f ca="1">IFERROR(TEXT('Capacity Backing (Hide)2'!B419,"0")&amp;" "&amp;$B$7,"")</f>
        <v>0 Hours</v>
      </c>
      <c r="C37" s="17" t="str">
        <f ca="1">IFERROR(TEXT('Capacity Backing (Hide)2'!C419,"0")&amp;" "&amp;$B$7,"")</f>
        <v>0 Hours</v>
      </c>
      <c r="D37" s="17" t="str">
        <f ca="1">IFERROR(TEXT('Capacity Backing (Hide)2'!D419,"0")&amp;" "&amp;$B$7,"")</f>
        <v>0 Hours</v>
      </c>
      <c r="E37" s="17" t="str">
        <f ca="1">IFERROR(TEXT('Capacity Backing (Hide)2'!E419,"0")&amp;" "&amp;$B$7,"")</f>
        <v>0 Hours</v>
      </c>
      <c r="F37" s="17" t="str">
        <f ca="1">IFERROR(TEXT('Capacity Backing (Hide)2'!F419,"0")&amp;" "&amp;$B$7,"")</f>
        <v>0 Hours</v>
      </c>
      <c r="G37" s="17" t="str">
        <f ca="1">IFERROR(TEXT('Capacity Backing (Hide)2'!G419,"0")&amp;" "&amp;$B$7,"")</f>
        <v>0 Hours</v>
      </c>
      <c r="H37" s="17" t="str">
        <f ca="1">IFERROR(TEXT('Capacity Backing (Hide)2'!H419,"0")&amp;" "&amp;$B$7,"")</f>
        <v>0 Hours</v>
      </c>
      <c r="I37" s="17" t="str">
        <f ca="1">IFERROR(TEXT('Capacity Backing (Hide)2'!I419,"0")&amp;" "&amp;$B$7,"")</f>
        <v>0 Hours</v>
      </c>
      <c r="J37" s="17" t="str">
        <f ca="1">IFERROR(TEXT('Capacity Backing (Hide)2'!J419,"0")&amp;" "&amp;$B$7,"")</f>
        <v>0 Hours</v>
      </c>
      <c r="K37" s="17" t="str">
        <f ca="1">IFERROR(TEXT('Capacity Backing (Hide)2'!K419,"0")&amp;" "&amp;$B$7,"")</f>
        <v>0 Hours</v>
      </c>
      <c r="L37" s="17" t="str">
        <f ca="1">IFERROR(TEXT('Capacity Backing (Hide)2'!L419,"0")&amp;" "&amp;$B$7,"")</f>
        <v>0 Hours</v>
      </c>
      <c r="M37" s="17" t="str">
        <f ca="1">IFERROR(TEXT('Capacity Backing (Hide)2'!M419,"0")&amp;" "&amp;$B$7,"")</f>
        <v>0 Hours</v>
      </c>
      <c r="N37" s="17" t="str">
        <f ca="1">IFERROR(TEXT('Capacity Backing (Hide)2'!N419,"0")&amp;" "&amp;$B$7,"")</f>
        <v>0 Hours</v>
      </c>
      <c r="O37" s="17" t="str">
        <f ca="1">IFERROR(TEXT('Capacity Backing (Hide)2'!O419,"0")&amp;" "&amp;$B$7,"")</f>
        <v>0 Hours</v>
      </c>
      <c r="P37" s="17" t="str">
        <f ca="1">IFERROR(TEXT('Capacity Backing (Hide)2'!P419,"0")&amp;" "&amp;$B$7,"")</f>
        <v>0 Hours</v>
      </c>
      <c r="Q37" s="7" t="str" cm="1">
        <f t="array" ref="Q37">IFERROR(TEXT(IF(Q3="By Week",INDEX(#REF!,MATCH(Summary!$B$4,#REF!,0),MATCH(1,(#REF!="Core")*(#REF!=Summary!$B$5),0)),INDEX(#REF!,MATCH(Summary!Q$36,#REF!,0),MATCH(1,(#REF!="Core")*(#REF!=Summary!$B$5),0))),"0.0")&amp;" "&amp;$B$7,"")</f>
        <v/>
      </c>
    </row>
    <row r="38" spans="1:31" ht="15.75" thickBot="1" x14ac:dyDescent="0.3">
      <c r="A38" s="84" t="s">
        <v>167</v>
      </c>
      <c r="B38" s="17" t="str">
        <f ca="1">IFERROR(TEXT('Capacity Backing (Hide)2'!B420,"0")&amp;" "&amp;$B$7,"")</f>
        <v>0 Hours</v>
      </c>
      <c r="C38" s="17" t="str">
        <f ca="1">IFERROR(TEXT('Capacity Backing (Hide)2'!C420,"0")&amp;" "&amp;$B$7,"")</f>
        <v>0 Hours</v>
      </c>
      <c r="D38" s="17" t="str">
        <f ca="1">IFERROR(TEXT('Capacity Backing (Hide)2'!D420,"0")&amp;" "&amp;$B$7,"")</f>
        <v>0 Hours</v>
      </c>
      <c r="E38" s="17" t="str">
        <f ca="1">IFERROR(TEXT('Capacity Backing (Hide)2'!E420,"0")&amp;" "&amp;$B$7,"")</f>
        <v>0 Hours</v>
      </c>
      <c r="F38" s="17" t="str">
        <f ca="1">IFERROR(TEXT('Capacity Backing (Hide)2'!F420,"0")&amp;" "&amp;$B$7,"")</f>
        <v>0 Hours</v>
      </c>
      <c r="G38" s="17" t="str">
        <f ca="1">IFERROR(TEXT('Capacity Backing (Hide)2'!G420,"0")&amp;" "&amp;$B$7,"")</f>
        <v>0 Hours</v>
      </c>
      <c r="H38" s="17" t="str">
        <f ca="1">IFERROR(TEXT('Capacity Backing (Hide)2'!H420,"0")&amp;" "&amp;$B$7,"")</f>
        <v>0 Hours</v>
      </c>
      <c r="I38" s="17" t="str">
        <f ca="1">IFERROR(TEXT('Capacity Backing (Hide)2'!I420,"0")&amp;" "&amp;$B$7,"")</f>
        <v>0 Hours</v>
      </c>
      <c r="J38" s="17" t="str">
        <f ca="1">IFERROR(TEXT('Capacity Backing (Hide)2'!J420,"0")&amp;" "&amp;$B$7,"")</f>
        <v>0 Hours</v>
      </c>
      <c r="K38" s="17" t="str">
        <f ca="1">IFERROR(TEXT('Capacity Backing (Hide)2'!K420,"0")&amp;" "&amp;$B$7,"")</f>
        <v>0 Hours</v>
      </c>
      <c r="L38" s="17" t="str">
        <f ca="1">IFERROR(TEXT('Capacity Backing (Hide)2'!L420,"0")&amp;" "&amp;$B$7,"")</f>
        <v>0 Hours</v>
      </c>
      <c r="M38" s="17" t="str">
        <f ca="1">IFERROR(TEXT('Capacity Backing (Hide)2'!M420,"0")&amp;" "&amp;$B$7,"")</f>
        <v>0 Hours</v>
      </c>
      <c r="N38" s="17" t="str">
        <f ca="1">IFERROR(TEXT('Capacity Backing (Hide)2'!N420,"0")&amp;" "&amp;$B$7,"")</f>
        <v>0 Hours</v>
      </c>
      <c r="O38" s="17" t="str">
        <f ca="1">IFERROR(TEXT('Capacity Backing (Hide)2'!O420,"0")&amp;" "&amp;$B$7,"")</f>
        <v>0 Hours</v>
      </c>
      <c r="P38" s="17" t="str">
        <f ca="1">IFERROR(TEXT('Capacity Backing (Hide)2'!P420,"0")&amp;" "&amp;$B$7,"")</f>
        <v>0 Hours</v>
      </c>
      <c r="Q38" s="7"/>
    </row>
    <row r="40" spans="1:3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25" x14ac:dyDescent="0.35">
      <c r="A42" s="25" t="s">
        <v>200</v>
      </c>
    </row>
    <row r="43" spans="1:31" ht="15.75" thickBot="1" x14ac:dyDescent="0.3"/>
    <row r="44" spans="1:31" ht="15.75" thickBot="1" x14ac:dyDescent="0.3">
      <c r="A44" s="56" t="s">
        <v>58</v>
      </c>
      <c r="B44" s="125" t="s">
        <v>180</v>
      </c>
      <c r="D44" t="str">
        <f>"Estimated additional capacity required to clear waiting list backlog - "&amp;IF(B45="Total","all sessions",B45&amp;" sessions")&amp;", ("&amp;LOWER(B7)&amp;")"</f>
        <v>Estimated additional capacity required to clear waiting list backlog - all sessions, (hours)</v>
      </c>
    </row>
    <row r="45" spans="1:31" ht="15.75" hidden="1" thickBot="1" x14ac:dyDescent="0.3">
      <c r="A45" s="56" t="s">
        <v>59</v>
      </c>
      <c r="B45" s="125" t="s">
        <v>60</v>
      </c>
    </row>
    <row r="68" spans="1:17" ht="15.75" thickBot="1" x14ac:dyDescent="0.3">
      <c r="A68" s="55" t="s">
        <v>201</v>
      </c>
    </row>
    <row r="69" spans="1:17" ht="30.75" thickBot="1" x14ac:dyDescent="0.3">
      <c r="B69" s="77" t="str" cm="1">
        <f t="array" ref="B69">IF(B4="All "&amp;Setup!$B$15,INDEX(Setup!$A$20:$A$34,COLUMN(A1),1),B4)</f>
        <v>Caseload 1</v>
      </c>
      <c r="C69" s="77" t="str" cm="1">
        <f t="array" ref="C69">INDEX(Setup!$A$20:$A$34,COLUMN(B39),1)</f>
        <v>Caseload 2</v>
      </c>
      <c r="D69" s="77" t="str" cm="1">
        <f t="array" ref="D69">INDEX(Setup!$A$20:$A$34,COLUMN(C39),1)</f>
        <v>Caseload 3</v>
      </c>
      <c r="E69" s="77" t="str" cm="1">
        <f t="array" ref="E69">INDEX(Setup!$A$20:$A$34,COLUMN(D39),1)</f>
        <v>Caseload 4</v>
      </c>
      <c r="F69" s="77" t="str" cm="1">
        <f t="array" ref="F69">INDEX(Setup!$A$20:$A$34,COLUMN(E39),1)</f>
        <v>Caseload 5</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170</v>
      </c>
    </row>
    <row r="70" spans="1:17" ht="30.75" thickBot="1" x14ac:dyDescent="0.3">
      <c r="A70" s="89" t="s">
        <v>198</v>
      </c>
      <c r="B70" s="104">
        <f>INDEX('Waiting List Config'!$C$5:$O$20,MATCH(Summary!B$69,'Waiting List Config'!$B$5:$B$20,0),2)</f>
        <v>0</v>
      </c>
      <c r="C70" s="104">
        <f>INDEX('Waiting List Config'!$C$5:$O$20,MATCH(Summary!C$69,'Waiting List Config'!$B$5:$B$20,0),2)</f>
        <v>0</v>
      </c>
      <c r="D70" s="104">
        <f>INDEX('Waiting List Config'!$C$5:$O$20,MATCH(Summary!D$69,'Waiting List Config'!$B$5:$B$20,0),2)</f>
        <v>0</v>
      </c>
      <c r="E70" s="104">
        <f>INDEX('Waiting List Config'!$C$5:$O$20,MATCH(Summary!E$69,'Waiting List Config'!$B$5:$B$20,0),2)</f>
        <v>0</v>
      </c>
      <c r="F70" s="104">
        <f>INDEX('Waiting List Config'!$C$5:$O$20,MATCH(Summary!F$69,'Waiting List Config'!$B$5:$B$20,0),2)</f>
        <v>0</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0</v>
      </c>
    </row>
    <row r="71" spans="1:17" ht="30.75" thickBot="1" x14ac:dyDescent="0.3">
      <c r="A71" s="89" t="s">
        <v>199</v>
      </c>
      <c r="B71" s="104" t="str">
        <f>INDEX('Waiting List Config'!$C$5:$O$20,MATCH(Summary!B$69,'Waiting List Config'!$B$5:$B$20,0),7)</f>
        <v/>
      </c>
      <c r="C71" s="104" t="str">
        <f>INDEX('Waiting List Config'!$C$5:$O$20,MATCH(Summary!C$69,'Waiting List Config'!$B$5:$B$20,0),7)</f>
        <v/>
      </c>
      <c r="D71" s="104" t="str">
        <f>INDEX('Waiting List Config'!$C$5:$O$20,MATCH(Summary!D$69,'Waiting List Config'!$B$5:$B$20,0),7)</f>
        <v/>
      </c>
      <c r="E71" s="104" t="str">
        <f>INDEX('Waiting List Config'!$C$5:$O$20,MATCH(Summary!E$69,'Waiting List Config'!$B$5:$B$20,0),7)</f>
        <v/>
      </c>
      <c r="F71" s="104" t="str">
        <f>INDEX('Waiting List Config'!$C$5:$O$20,MATCH(Summary!F$69,'Waiting List Config'!$B$5:$B$20,0),7)</f>
        <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
      </c>
    </row>
    <row r="72" spans="1:17" ht="30.75" thickBot="1" x14ac:dyDescent="0.3">
      <c r="A72" s="89" t="s">
        <v>178</v>
      </c>
      <c r="B72" s="104" t="str">
        <f>INDEX('Waiting List Config'!$C$5:$O$20,MATCH(Summary!B$69,'Waiting List Config'!$B$5:$B$20,0),13)</f>
        <v>0 - 0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0 - 0</v>
      </c>
      <c r="F72" s="104" t="str">
        <f>INDEX('Waiting List Config'!$C$5:$O$20,MATCH(Summary!F$69,'Waiting List Config'!$B$5:$B$20,0),13)</f>
        <v>0 - 0</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60.75" thickBot="1" x14ac:dyDescent="0.3">
      <c r="A73" s="103" t="str">
        <f>"Estimated additional capacity to clear backlog - non-group sessions ("&amp;LOWER(B7)&amp;"):"</f>
        <v>Estimated additional capacity to clear backlog - non-group sessions (hours):</v>
      </c>
      <c r="B73" s="105" t="str">
        <f>INDEX('Waiting List Config'!$B$5:$U$20,MATCH(Summary!B$69,'Waiting List Config'!$B$5:$B$20,0),19)</f>
        <v>0 - 0</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0 - 0</v>
      </c>
      <c r="F73" s="105" t="str">
        <f>INDEX('Waiting List Config'!$B$5:$U$20,MATCH(Summary!F$69,'Waiting List Config'!$B$5:$B$20,0),19)</f>
        <v>0 - 0</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60.75" thickBot="1" x14ac:dyDescent="0.3">
      <c r="A74" s="89" t="str">
        <f>"Estimated additional capacity to clear backlog - group sessions ("&amp;LOWER(B7)&amp;"):"</f>
        <v>Estimated additional capacity to clear backlog - group sessions (hours):</v>
      </c>
      <c r="B74" s="105" t="str">
        <f>INDEX('Waiting List Config'!$B$5:$U$20,MATCH(Summary!B$69,'Waiting List Config'!$B$5:$B$20,0),20)</f>
        <v>0 - 0</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60.75" thickBot="1" x14ac:dyDescent="0.3">
      <c r="A75" s="89" t="str">
        <f>"Estimated additional capacity to clear backlog - all sessions ("&amp;LOWER(B7)&amp;"):"</f>
        <v>Estimated additional capacity to clear backlog - all sessions (hours):</v>
      </c>
      <c r="B75" s="105" t="str">
        <f>INDEX('Waiting List Config'!$B$5:$X$20,MATCH(Summary!B$69,'Waiting List Config'!$B$5:$B$20,0),23)</f>
        <v>0 - 0</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0 - 0</v>
      </c>
      <c r="F75" s="105" t="str">
        <f>INDEX('Waiting List Config'!$B$5:$X$20,MATCH(Summary!F$69,'Waiting List Config'!$B$5:$B$20,0),23)</f>
        <v>0 - 0</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75" thickBot="1" x14ac:dyDescent="0.3"/>
    <row r="77" spans="1:17" ht="30.75" thickBot="1" x14ac:dyDescent="0.3">
      <c r="A77" s="89" t="s">
        <v>242</v>
      </c>
      <c r="B77" s="176"/>
    </row>
    <row r="78" spans="1:17" ht="15.75" thickBot="1" x14ac:dyDescent="0.3"/>
    <row r="79" spans="1:17" ht="45.75" thickBot="1" x14ac:dyDescent="0.3">
      <c r="A79" s="89" t="str">
        <f>"Additional caseload capacity ("&amp;LOWER(B7)&amp;" per week):"</f>
        <v>Additional caseload capacity (hours per week):</v>
      </c>
      <c r="B79" s="105" t="e">
        <f>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f>
        <v>#DIV/0!</v>
      </c>
      <c r="C79" s="105" t="e">
        <f>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f>
        <v>#DIV/0!</v>
      </c>
      <c r="D79" s="105" t="e">
        <f>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f>
        <v>#DIV/0!</v>
      </c>
      <c r="E79" s="105" t="e">
        <f>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f>
        <v>#DIV/0!</v>
      </c>
      <c r="F79" s="105" t="e">
        <f>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f>
        <v>#DIV/0!</v>
      </c>
      <c r="G79" s="105" t="e">
        <f>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f>
        <v>#DIV/0!</v>
      </c>
      <c r="H79" s="105" t="e">
        <f>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f>
        <v>#DIV/0!</v>
      </c>
      <c r="I79" s="105" t="e">
        <f>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f>
        <v>#DIV/0!</v>
      </c>
      <c r="J79" s="105" t="e">
        <f>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f>
        <v>#DIV/0!</v>
      </c>
      <c r="K79" s="105" t="e">
        <f>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f>
        <v>#DIV/0!</v>
      </c>
      <c r="L79" s="105" t="e">
        <f>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f>
        <v>#DIV/0!</v>
      </c>
      <c r="M79" s="105" t="e">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#DIV/0!</v>
      </c>
      <c r="N79" s="105" t="e">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#DIV/0!</v>
      </c>
      <c r="O79" s="105" t="e">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#DIV/0!</v>
      </c>
      <c r="P79" s="105" t="e">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#DIV/0!</v>
      </c>
    </row>
  </sheetData>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A1416-8FA3-4F25-BEB5-3BC75837F70B}">
  <sheetPr codeName="Sheet9"/>
  <dimension ref="B1:DD112"/>
  <sheetViews>
    <sheetView tabSelected="1" workbookViewId="0">
      <selection activeCell="AT19" sqref="AT19"/>
    </sheetView>
  </sheetViews>
  <sheetFormatPr defaultRowHeight="15" outlineLevelCol="1" x14ac:dyDescent="0.25"/>
  <cols>
    <col min="1" max="1" width="2.5703125" customWidth="1"/>
    <col min="2" max="2" width="16.140625" bestFit="1" customWidth="1"/>
    <col min="4" max="5" width="16.5703125" customWidth="1"/>
    <col min="6" max="6" width="4.28515625" customWidth="1"/>
    <col min="7" max="81" width="2.85546875" customWidth="1" outlineLevel="1"/>
    <col min="84" max="84" width="16.140625" bestFit="1" customWidth="1"/>
    <col min="86" max="86" width="19" customWidth="1"/>
    <col min="87" max="87" width="16" customWidth="1"/>
    <col min="88" max="88" width="6.28515625" customWidth="1"/>
    <col min="89" max="89" width="10.42578125" customWidth="1"/>
    <col min="90" max="90" width="19.42578125" customWidth="1"/>
    <col min="91" max="91" width="19" customWidth="1"/>
    <col min="92" max="93" width="16" customWidth="1"/>
    <col min="102" max="102" width="16.140625" bestFit="1" customWidth="1"/>
  </cols>
  <sheetData>
    <row r="1" spans="2:108" x14ac:dyDescent="0.25">
      <c r="B1" t="s">
        <v>323</v>
      </c>
      <c r="CF1" t="s">
        <v>292</v>
      </c>
      <c r="CX1" t="s">
        <v>324</v>
      </c>
    </row>
    <row r="3" spans="2:108" ht="15.75" thickBot="1" x14ac:dyDescent="0.3">
      <c r="B3" t="s">
        <v>322</v>
      </c>
      <c r="G3" t="s">
        <v>311</v>
      </c>
      <c r="CF3" t="s">
        <v>322</v>
      </c>
      <c r="CK3" t="s">
        <v>320</v>
      </c>
      <c r="CL3" t="s">
        <v>320</v>
      </c>
      <c r="CM3" t="s">
        <v>320</v>
      </c>
      <c r="CN3" t="s">
        <v>320</v>
      </c>
      <c r="CX3" t="s">
        <v>322</v>
      </c>
    </row>
    <row r="4" spans="2:108" ht="15.75" thickBot="1" x14ac:dyDescent="0.3">
      <c r="B4" s="17" t="s">
        <v>312</v>
      </c>
      <c r="CF4" s="17"/>
      <c r="CX4" s="17"/>
    </row>
    <row r="5" spans="2:108" ht="15.75" thickBot="1" x14ac:dyDescent="0.3">
      <c r="G5" s="208" t="str">
        <f>Setup!$A$20</f>
        <v>Caseload 1</v>
      </c>
      <c r="H5" s="209"/>
      <c r="I5" s="209"/>
      <c r="J5" s="209"/>
      <c r="K5" s="210"/>
      <c r="L5" s="208" t="str">
        <f>Setup!$A$21</f>
        <v>Caseload 2</v>
      </c>
      <c r="M5" s="209"/>
      <c r="N5" s="209"/>
      <c r="O5" s="209"/>
      <c r="P5" s="210"/>
      <c r="Q5" s="208" t="str">
        <f>Setup!$A$22</f>
        <v>Caseload 3</v>
      </c>
      <c r="R5" s="209"/>
      <c r="S5" s="209"/>
      <c r="T5" s="209"/>
      <c r="U5" s="210"/>
      <c r="V5" s="208" t="str">
        <f>Setup!$A$23</f>
        <v>Caseload 4</v>
      </c>
      <c r="W5" s="209"/>
      <c r="X5" s="209"/>
      <c r="Y5" s="209"/>
      <c r="Z5" s="210"/>
      <c r="AA5" s="208" t="str">
        <f>Setup!$A$24</f>
        <v>Caseload 5</v>
      </c>
      <c r="AB5" s="209"/>
      <c r="AC5" s="209"/>
      <c r="AD5" s="209"/>
      <c r="AE5" s="210"/>
      <c r="AF5" s="208" t="str">
        <f>Setup!$A$25</f>
        <v>Caseload 6</v>
      </c>
      <c r="AG5" s="209"/>
      <c r="AH5" s="209"/>
      <c r="AI5" s="209"/>
      <c r="AJ5" s="210"/>
      <c r="AK5" s="208" t="str">
        <f>Setup!$A$26</f>
        <v>Caseload 7</v>
      </c>
      <c r="AL5" s="209"/>
      <c r="AM5" s="209"/>
      <c r="AN5" s="209"/>
      <c r="AO5" s="210"/>
      <c r="AP5" s="208" t="str">
        <f>Setup!$A$27</f>
        <v>Caseload 8</v>
      </c>
      <c r="AQ5" s="209"/>
      <c r="AR5" s="209"/>
      <c r="AS5" s="209"/>
      <c r="AT5" s="210"/>
      <c r="AU5" s="208" t="str">
        <f>Setup!$A$28</f>
        <v>Caseload 9</v>
      </c>
      <c r="AV5" s="209"/>
      <c r="AW5" s="209"/>
      <c r="AX5" s="209"/>
      <c r="AY5" s="210"/>
      <c r="AZ5" s="208" t="str">
        <f>Setup!$A$29</f>
        <v>Caseload 10</v>
      </c>
      <c r="BA5" s="209"/>
      <c r="BB5" s="209"/>
      <c r="BC5" s="209"/>
      <c r="BD5" s="210"/>
      <c r="BE5" s="208" t="str">
        <f>Setup!$A$30</f>
        <v>Caseload 11</v>
      </c>
      <c r="BF5" s="209"/>
      <c r="BG5" s="209"/>
      <c r="BH5" s="209"/>
      <c r="BI5" s="210"/>
      <c r="BJ5" s="208" t="str">
        <f>Setup!$A$31</f>
        <v>Caseload 12</v>
      </c>
      <c r="BK5" s="209"/>
      <c r="BL5" s="209"/>
      <c r="BM5" s="209"/>
      <c r="BN5" s="210"/>
      <c r="BO5" s="208" t="str">
        <f>Setup!$A$32</f>
        <v>Caseload 13</v>
      </c>
      <c r="BP5" s="209"/>
      <c r="BQ5" s="209"/>
      <c r="BR5" s="209"/>
      <c r="BS5" s="210"/>
      <c r="BT5" s="208" t="str">
        <f>Setup!$A$33</f>
        <v>Caseload 14</v>
      </c>
      <c r="BU5" s="209"/>
      <c r="BV5" s="209"/>
      <c r="BW5" s="209"/>
      <c r="BX5" s="210"/>
      <c r="BY5" s="208" t="str">
        <f>Setup!$A$34</f>
        <v>Caseload 15</v>
      </c>
      <c r="BZ5" s="209"/>
      <c r="CA5" s="209"/>
      <c r="CB5" s="209"/>
      <c r="CC5" s="210"/>
    </row>
    <row r="6" spans="2:108" x14ac:dyDescent="0.25">
      <c r="G6" s="224" t="str">
        <f>IF(Service!$C$6="","",Service!$C$6)</f>
        <v/>
      </c>
      <c r="H6" s="227" t="str">
        <f>IF(Service!$C$6="","",Service!$C$6)</f>
        <v/>
      </c>
      <c r="I6" s="227" t="str">
        <f>IF(Service!$C$6="","",Service!$C$6)</f>
        <v/>
      </c>
      <c r="J6" s="227" t="str">
        <f>IF(Service!$C$6="","",Service!$C$6)</f>
        <v/>
      </c>
      <c r="K6" s="230" t="str">
        <f>IF(Service!$C$6="","",Service!$C$6)</f>
        <v/>
      </c>
      <c r="L6" s="224" t="str">
        <f>IF(Service!$C$6="","",Service!$C$6)</f>
        <v/>
      </c>
      <c r="M6" s="227" t="str">
        <f>IF(Service!$C$6="","",Service!$C$6)</f>
        <v/>
      </c>
      <c r="N6" s="227" t="str">
        <f>IF(Service!$C$6="","",Service!$C$6)</f>
        <v/>
      </c>
      <c r="O6" s="227" t="str">
        <f>IF(Service!$C$6="","",Service!$C$6)</f>
        <v/>
      </c>
      <c r="P6" s="230" t="str">
        <f>IF(Service!$C$6="","",Service!$C$6)</f>
        <v/>
      </c>
      <c r="Q6" s="224" t="str">
        <f>IF(Service!$C$6="","",Service!$C$6)</f>
        <v/>
      </c>
      <c r="R6" s="227" t="str">
        <f>IF(Service!$C$6="","",Service!$C$6)</f>
        <v/>
      </c>
      <c r="S6" s="227" t="str">
        <f>IF(Service!$C$6="","",Service!$C$6)</f>
        <v/>
      </c>
      <c r="T6" s="227" t="str">
        <f>IF(Service!$C$6="","",Service!$C$6)</f>
        <v/>
      </c>
      <c r="U6" s="230" t="str">
        <f>IF(Service!$C$6="","",Service!$C$6)</f>
        <v/>
      </c>
      <c r="V6" s="224" t="str">
        <f>IF(Service!$C$6="","",Service!$C$6)</f>
        <v/>
      </c>
      <c r="W6" s="227" t="str">
        <f>IF(Service!$C$6="","",Service!$C$6)</f>
        <v/>
      </c>
      <c r="X6" s="227" t="str">
        <f>IF(Service!$C$6="","",Service!$C$6)</f>
        <v/>
      </c>
      <c r="Y6" s="227" t="str">
        <f>IF(Service!$C$6="","",Service!$C$6)</f>
        <v/>
      </c>
      <c r="Z6" s="230" t="str">
        <f>IF(Service!$C$6="","",Service!$C$6)</f>
        <v/>
      </c>
      <c r="AA6" s="224" t="str">
        <f>IF(Service!$C$6="","",Service!$C$6)</f>
        <v/>
      </c>
      <c r="AB6" s="227" t="str">
        <f>IF(Service!$C$6="","",Service!$C$6)</f>
        <v/>
      </c>
      <c r="AC6" s="227" t="str">
        <f>IF(Service!$C$6="","",Service!$C$6)</f>
        <v/>
      </c>
      <c r="AD6" s="227" t="str">
        <f>IF(Service!$C$6="","",Service!$C$6)</f>
        <v/>
      </c>
      <c r="AE6" s="230" t="str">
        <f>IF(Service!$C$6="","",Service!$C$6)</f>
        <v/>
      </c>
      <c r="AF6" s="224" t="str">
        <f>IF(Service!$C$6="","",Service!$C$6)</f>
        <v/>
      </c>
      <c r="AG6" s="227" t="str">
        <f>IF(Service!$C$6="","",Service!$C$6)</f>
        <v/>
      </c>
      <c r="AH6" s="227" t="str">
        <f>IF(Service!$C$6="","",Service!$C$6)</f>
        <v/>
      </c>
      <c r="AI6" s="227" t="str">
        <f>IF(Service!$C$6="","",Service!$C$6)</f>
        <v/>
      </c>
      <c r="AJ6" s="230" t="str">
        <f>IF(Service!$C$6="","",Service!$C$6)</f>
        <v/>
      </c>
      <c r="AK6" s="224" t="str">
        <f>IF(Service!$C$6="","",Service!$C$6)</f>
        <v/>
      </c>
      <c r="AL6" s="227" t="str">
        <f>IF(Service!$C$6="","",Service!$C$6)</f>
        <v/>
      </c>
      <c r="AM6" s="227" t="str">
        <f>IF(Service!$C$6="","",Service!$C$6)</f>
        <v/>
      </c>
      <c r="AN6" s="227" t="str">
        <f>IF(Service!$C$6="","",Service!$C$6)</f>
        <v/>
      </c>
      <c r="AO6" s="230" t="str">
        <f>IF(Service!$C$6="","",Service!$C$6)</f>
        <v/>
      </c>
      <c r="AP6" s="224" t="str">
        <f>IF(Service!$C$6="","",Service!$C$6)</f>
        <v/>
      </c>
      <c r="AQ6" s="227" t="str">
        <f>IF(Service!$C$6="","",Service!$C$6)</f>
        <v/>
      </c>
      <c r="AR6" s="227" t="str">
        <f>IF(Service!$C$6="","",Service!$C$6)</f>
        <v/>
      </c>
      <c r="AS6" s="227" t="str">
        <f>IF(Service!$C$6="","",Service!$C$6)</f>
        <v/>
      </c>
      <c r="AT6" s="230" t="str">
        <f>IF(Service!$C$6="","",Service!$C$6)</f>
        <v/>
      </c>
      <c r="AU6" s="224" t="str">
        <f>IF(Service!$C$6="","",Service!$C$6)</f>
        <v/>
      </c>
      <c r="AV6" s="227" t="str">
        <f>IF(Service!$C$6="","",Service!$C$6)</f>
        <v/>
      </c>
      <c r="AW6" s="227" t="str">
        <f>IF(Service!$C$6="","",Service!$C$6)</f>
        <v/>
      </c>
      <c r="AX6" s="227" t="str">
        <f>IF(Service!$C$6="","",Service!$C$6)</f>
        <v/>
      </c>
      <c r="AY6" s="230" t="str">
        <f>IF(Service!$C$6="","",Service!$C$6)</f>
        <v/>
      </c>
      <c r="AZ6" s="224" t="str">
        <f>IF(Service!$C$6="","",Service!$C$6)</f>
        <v/>
      </c>
      <c r="BA6" s="227" t="str">
        <f>IF(Service!$C$6="","",Service!$C$6)</f>
        <v/>
      </c>
      <c r="BB6" s="227" t="str">
        <f>IF(Service!$C$6="","",Service!$C$6)</f>
        <v/>
      </c>
      <c r="BC6" s="227" t="str">
        <f>IF(Service!$C$6="","",Service!$C$6)</f>
        <v/>
      </c>
      <c r="BD6" s="230" t="str">
        <f>IF(Service!$C$6="","",Service!$C$6)</f>
        <v/>
      </c>
      <c r="BE6" s="224" t="str">
        <f>IF(Service!$C$6="","",Service!$C$6)</f>
        <v/>
      </c>
      <c r="BF6" s="227" t="str">
        <f>IF(Service!$C$6="","",Service!$C$6)</f>
        <v/>
      </c>
      <c r="BG6" s="227" t="str">
        <f>IF(Service!$C$6="","",Service!$C$6)</f>
        <v/>
      </c>
      <c r="BH6" s="227" t="str">
        <f>IF(Service!$C$6="","",Service!$C$6)</f>
        <v/>
      </c>
      <c r="BI6" s="230" t="str">
        <f>IF(Service!$C$6="","",Service!$C$6)</f>
        <v/>
      </c>
      <c r="BJ6" s="224" t="str">
        <f>IF(Service!$C$6="","",Service!$C$6)</f>
        <v/>
      </c>
      <c r="BK6" s="227" t="str">
        <f>IF(Service!$C$6="","",Service!$C$6)</f>
        <v/>
      </c>
      <c r="BL6" s="227" t="str">
        <f>IF(Service!$C$6="","",Service!$C$6)</f>
        <v/>
      </c>
      <c r="BM6" s="227" t="str">
        <f>IF(Service!$C$6="","",Service!$C$6)</f>
        <v/>
      </c>
      <c r="BN6" s="230" t="str">
        <f>IF(Service!$C$6="","",Service!$C$6)</f>
        <v/>
      </c>
      <c r="BO6" s="224" t="str">
        <f>IF(Service!$C$6="","",Service!$C$6)</f>
        <v/>
      </c>
      <c r="BP6" s="227" t="str">
        <f>IF(Service!$C$6="","",Service!$C$6)</f>
        <v/>
      </c>
      <c r="BQ6" s="227" t="str">
        <f>IF(Service!$C$6="","",Service!$C$6)</f>
        <v/>
      </c>
      <c r="BR6" s="227" t="str">
        <f>IF(Service!$C$6="","",Service!$C$6)</f>
        <v/>
      </c>
      <c r="BS6" s="230" t="str">
        <f>IF(Service!$C$6="","",Service!$C$6)</f>
        <v/>
      </c>
      <c r="BT6" s="224" t="str">
        <f>IF(Service!$C$6="","",Service!$C$6)</f>
        <v/>
      </c>
      <c r="BU6" s="227" t="str">
        <f>IF(Service!$C$6="","",Service!$C$6)</f>
        <v/>
      </c>
      <c r="BV6" s="227" t="str">
        <f>IF(Service!$C$6="","",Service!$C$6)</f>
        <v/>
      </c>
      <c r="BW6" s="227" t="str">
        <f>IF(Service!$C$6="","",Service!$C$6)</f>
        <v/>
      </c>
      <c r="BX6" s="230" t="str">
        <f>IF(Service!$C$6="","",Service!$C$6)</f>
        <v/>
      </c>
      <c r="BY6" s="224" t="str">
        <f>IF(Service!$C$6="","",Service!$C$6)</f>
        <v/>
      </c>
      <c r="BZ6" s="227" t="str">
        <f>IF(Service!$C$6="","",Service!$C$6)</f>
        <v/>
      </c>
      <c r="CA6" s="227" t="str">
        <f>IF(Service!$C$6="","",Service!$C$6)</f>
        <v/>
      </c>
      <c r="CB6" s="227" t="str">
        <f>IF(Service!$C$6="","",Service!$C$6)</f>
        <v/>
      </c>
      <c r="CC6" s="230" t="str">
        <f>IF(Service!$C$6="","",Service!$C$6)</f>
        <v/>
      </c>
    </row>
    <row r="7" spans="2:108" x14ac:dyDescent="0.25">
      <c r="G7" s="225"/>
      <c r="H7" s="228"/>
      <c r="I7" s="228"/>
      <c r="J7" s="228"/>
      <c r="K7" s="231"/>
      <c r="L7" s="225"/>
      <c r="M7" s="228"/>
      <c r="N7" s="228"/>
      <c r="O7" s="228"/>
      <c r="P7" s="231"/>
      <c r="Q7" s="225"/>
      <c r="R7" s="228"/>
      <c r="S7" s="228"/>
      <c r="T7" s="228"/>
      <c r="U7" s="231"/>
      <c r="V7" s="225"/>
      <c r="W7" s="228"/>
      <c r="X7" s="228"/>
      <c r="Y7" s="228"/>
      <c r="Z7" s="231"/>
      <c r="AA7" s="225"/>
      <c r="AB7" s="228"/>
      <c r="AC7" s="228"/>
      <c r="AD7" s="228"/>
      <c r="AE7" s="231"/>
      <c r="AF7" s="225"/>
      <c r="AG7" s="228"/>
      <c r="AH7" s="228"/>
      <c r="AI7" s="228"/>
      <c r="AJ7" s="231"/>
      <c r="AK7" s="225"/>
      <c r="AL7" s="228"/>
      <c r="AM7" s="228"/>
      <c r="AN7" s="228"/>
      <c r="AO7" s="231"/>
      <c r="AP7" s="225"/>
      <c r="AQ7" s="228"/>
      <c r="AR7" s="228"/>
      <c r="AS7" s="228"/>
      <c r="AT7" s="231"/>
      <c r="AU7" s="225"/>
      <c r="AV7" s="228"/>
      <c r="AW7" s="228"/>
      <c r="AX7" s="228"/>
      <c r="AY7" s="231"/>
      <c r="AZ7" s="225"/>
      <c r="BA7" s="228"/>
      <c r="BB7" s="228"/>
      <c r="BC7" s="228"/>
      <c r="BD7" s="231"/>
      <c r="BE7" s="225"/>
      <c r="BF7" s="228"/>
      <c r="BG7" s="228"/>
      <c r="BH7" s="228"/>
      <c r="BI7" s="231"/>
      <c r="BJ7" s="225"/>
      <c r="BK7" s="228"/>
      <c r="BL7" s="228"/>
      <c r="BM7" s="228"/>
      <c r="BN7" s="231"/>
      <c r="BO7" s="225"/>
      <c r="BP7" s="228"/>
      <c r="BQ7" s="228"/>
      <c r="BR7" s="228"/>
      <c r="BS7" s="231"/>
      <c r="BT7" s="225"/>
      <c r="BU7" s="228"/>
      <c r="BV7" s="228"/>
      <c r="BW7" s="228"/>
      <c r="BX7" s="231"/>
      <c r="BY7" s="225"/>
      <c r="BZ7" s="228"/>
      <c r="CA7" s="228"/>
      <c r="CB7" s="228"/>
      <c r="CC7" s="231"/>
      <c r="CF7" t="s">
        <v>313</v>
      </c>
      <c r="CH7" s="169"/>
      <c r="CM7" s="169"/>
      <c r="CP7" t="s">
        <v>314</v>
      </c>
      <c r="CX7" t="s">
        <v>318</v>
      </c>
      <c r="DD7" t="s">
        <v>314</v>
      </c>
    </row>
    <row r="8" spans="2:108" x14ac:dyDescent="0.25">
      <c r="G8" s="225"/>
      <c r="H8" s="228"/>
      <c r="I8" s="228"/>
      <c r="J8" s="228"/>
      <c r="K8" s="231"/>
      <c r="L8" s="225"/>
      <c r="M8" s="228"/>
      <c r="N8" s="228"/>
      <c r="O8" s="228"/>
      <c r="P8" s="231"/>
      <c r="Q8" s="225"/>
      <c r="R8" s="228"/>
      <c r="S8" s="228"/>
      <c r="T8" s="228"/>
      <c r="U8" s="231"/>
      <c r="V8" s="225"/>
      <c r="W8" s="228"/>
      <c r="X8" s="228"/>
      <c r="Y8" s="228"/>
      <c r="Z8" s="231"/>
      <c r="AA8" s="225"/>
      <c r="AB8" s="228"/>
      <c r="AC8" s="228"/>
      <c r="AD8" s="228"/>
      <c r="AE8" s="231"/>
      <c r="AF8" s="225"/>
      <c r="AG8" s="228"/>
      <c r="AH8" s="228"/>
      <c r="AI8" s="228"/>
      <c r="AJ8" s="231"/>
      <c r="AK8" s="225"/>
      <c r="AL8" s="228"/>
      <c r="AM8" s="228"/>
      <c r="AN8" s="228"/>
      <c r="AO8" s="231"/>
      <c r="AP8" s="225"/>
      <c r="AQ8" s="228"/>
      <c r="AR8" s="228"/>
      <c r="AS8" s="228"/>
      <c r="AT8" s="231"/>
      <c r="AU8" s="225"/>
      <c r="AV8" s="228"/>
      <c r="AW8" s="228"/>
      <c r="AX8" s="228"/>
      <c r="AY8" s="231"/>
      <c r="AZ8" s="225"/>
      <c r="BA8" s="228"/>
      <c r="BB8" s="228"/>
      <c r="BC8" s="228"/>
      <c r="BD8" s="231"/>
      <c r="BE8" s="225"/>
      <c r="BF8" s="228"/>
      <c r="BG8" s="228"/>
      <c r="BH8" s="228"/>
      <c r="BI8" s="231"/>
      <c r="BJ8" s="225"/>
      <c r="BK8" s="228"/>
      <c r="BL8" s="228"/>
      <c r="BM8" s="228"/>
      <c r="BN8" s="231"/>
      <c r="BO8" s="225"/>
      <c r="BP8" s="228"/>
      <c r="BQ8" s="228"/>
      <c r="BR8" s="228"/>
      <c r="BS8" s="231"/>
      <c r="BT8" s="225"/>
      <c r="BU8" s="228"/>
      <c r="BV8" s="228"/>
      <c r="BW8" s="228"/>
      <c r="BX8" s="231"/>
      <c r="BY8" s="225"/>
      <c r="BZ8" s="228"/>
      <c r="CA8" s="228"/>
      <c r="CB8" s="228"/>
      <c r="CC8" s="231"/>
      <c r="CP8" s="16" t="s">
        <v>321</v>
      </c>
    </row>
    <row r="9" spans="2:108" x14ac:dyDescent="0.25">
      <c r="G9" s="225"/>
      <c r="H9" s="228"/>
      <c r="I9" s="228"/>
      <c r="J9" s="228"/>
      <c r="K9" s="231"/>
      <c r="L9" s="225"/>
      <c r="M9" s="228"/>
      <c r="N9" s="228"/>
      <c r="O9" s="228"/>
      <c r="P9" s="231"/>
      <c r="Q9" s="225"/>
      <c r="R9" s="228"/>
      <c r="S9" s="228"/>
      <c r="T9" s="228"/>
      <c r="U9" s="231"/>
      <c r="V9" s="225"/>
      <c r="W9" s="228"/>
      <c r="X9" s="228"/>
      <c r="Y9" s="228"/>
      <c r="Z9" s="231"/>
      <c r="AA9" s="225"/>
      <c r="AB9" s="228"/>
      <c r="AC9" s="228"/>
      <c r="AD9" s="228"/>
      <c r="AE9" s="231"/>
      <c r="AF9" s="225"/>
      <c r="AG9" s="228"/>
      <c r="AH9" s="228"/>
      <c r="AI9" s="228"/>
      <c r="AJ9" s="231"/>
      <c r="AK9" s="225"/>
      <c r="AL9" s="228"/>
      <c r="AM9" s="228"/>
      <c r="AN9" s="228"/>
      <c r="AO9" s="231"/>
      <c r="AP9" s="225"/>
      <c r="AQ9" s="228"/>
      <c r="AR9" s="228"/>
      <c r="AS9" s="228"/>
      <c r="AT9" s="231"/>
      <c r="AU9" s="225"/>
      <c r="AV9" s="228"/>
      <c r="AW9" s="228"/>
      <c r="AX9" s="228"/>
      <c r="AY9" s="231"/>
      <c r="AZ9" s="225"/>
      <c r="BA9" s="228"/>
      <c r="BB9" s="228"/>
      <c r="BC9" s="228"/>
      <c r="BD9" s="231"/>
      <c r="BE9" s="225"/>
      <c r="BF9" s="228"/>
      <c r="BG9" s="228"/>
      <c r="BH9" s="228"/>
      <c r="BI9" s="231"/>
      <c r="BJ9" s="225"/>
      <c r="BK9" s="228"/>
      <c r="BL9" s="228"/>
      <c r="BM9" s="228"/>
      <c r="BN9" s="231"/>
      <c r="BO9" s="225"/>
      <c r="BP9" s="228"/>
      <c r="BQ9" s="228"/>
      <c r="BR9" s="228"/>
      <c r="BS9" s="231"/>
      <c r="BT9" s="225"/>
      <c r="BU9" s="228"/>
      <c r="BV9" s="228"/>
      <c r="BW9" s="228"/>
      <c r="BX9" s="231"/>
      <c r="BY9" s="225"/>
      <c r="BZ9" s="228"/>
      <c r="CA9" s="228"/>
      <c r="CB9" s="228"/>
      <c r="CC9" s="231"/>
      <c r="CF9" t="s">
        <v>42</v>
      </c>
      <c r="CI9" t="s">
        <v>316</v>
      </c>
    </row>
    <row r="10" spans="2:108" x14ac:dyDescent="0.25">
      <c r="G10" s="225"/>
      <c r="H10" s="228"/>
      <c r="I10" s="228"/>
      <c r="J10" s="228"/>
      <c r="K10" s="231"/>
      <c r="L10" s="225"/>
      <c r="M10" s="228"/>
      <c r="N10" s="228"/>
      <c r="O10" s="228"/>
      <c r="P10" s="231"/>
      <c r="Q10" s="225"/>
      <c r="R10" s="228"/>
      <c r="S10" s="228"/>
      <c r="T10" s="228"/>
      <c r="U10" s="231"/>
      <c r="V10" s="225"/>
      <c r="W10" s="228"/>
      <c r="X10" s="228"/>
      <c r="Y10" s="228"/>
      <c r="Z10" s="231"/>
      <c r="AA10" s="225"/>
      <c r="AB10" s="228"/>
      <c r="AC10" s="228"/>
      <c r="AD10" s="228"/>
      <c r="AE10" s="231"/>
      <c r="AF10" s="225"/>
      <c r="AG10" s="228"/>
      <c r="AH10" s="228"/>
      <c r="AI10" s="228"/>
      <c r="AJ10" s="231"/>
      <c r="AK10" s="225"/>
      <c r="AL10" s="228"/>
      <c r="AM10" s="228"/>
      <c r="AN10" s="228"/>
      <c r="AO10" s="231"/>
      <c r="AP10" s="225"/>
      <c r="AQ10" s="228"/>
      <c r="AR10" s="228"/>
      <c r="AS10" s="228"/>
      <c r="AT10" s="231"/>
      <c r="AU10" s="225"/>
      <c r="AV10" s="228"/>
      <c r="AW10" s="228"/>
      <c r="AX10" s="228"/>
      <c r="AY10" s="231"/>
      <c r="AZ10" s="225"/>
      <c r="BA10" s="228"/>
      <c r="BB10" s="228"/>
      <c r="BC10" s="228"/>
      <c r="BD10" s="231"/>
      <c r="BE10" s="225"/>
      <c r="BF10" s="228"/>
      <c r="BG10" s="228"/>
      <c r="BH10" s="228"/>
      <c r="BI10" s="231"/>
      <c r="BJ10" s="225"/>
      <c r="BK10" s="228"/>
      <c r="BL10" s="228"/>
      <c r="BM10" s="228"/>
      <c r="BN10" s="231"/>
      <c r="BO10" s="225"/>
      <c r="BP10" s="228"/>
      <c r="BQ10" s="228"/>
      <c r="BR10" s="228"/>
      <c r="BS10" s="231"/>
      <c r="BT10" s="225"/>
      <c r="BU10" s="228"/>
      <c r="BV10" s="228"/>
      <c r="BW10" s="228"/>
      <c r="BX10" s="231"/>
      <c r="BY10" s="225"/>
      <c r="BZ10" s="228"/>
      <c r="CA10" s="228"/>
      <c r="CB10" s="228"/>
      <c r="CC10" s="231"/>
    </row>
    <row r="11" spans="2:108" x14ac:dyDescent="0.25">
      <c r="D11" t="s">
        <v>309</v>
      </c>
      <c r="G11" s="225"/>
      <c r="H11" s="228"/>
      <c r="I11" s="228"/>
      <c r="J11" s="228"/>
      <c r="K11" s="231"/>
      <c r="L11" s="225"/>
      <c r="M11" s="228"/>
      <c r="N11" s="228"/>
      <c r="O11" s="228"/>
      <c r="P11" s="231"/>
      <c r="Q11" s="225"/>
      <c r="R11" s="228"/>
      <c r="S11" s="228"/>
      <c r="T11" s="228"/>
      <c r="U11" s="231"/>
      <c r="V11" s="225"/>
      <c r="W11" s="228"/>
      <c r="X11" s="228"/>
      <c r="Y11" s="228"/>
      <c r="Z11" s="231"/>
      <c r="AA11" s="225"/>
      <c r="AB11" s="228"/>
      <c r="AC11" s="228"/>
      <c r="AD11" s="228"/>
      <c r="AE11" s="231"/>
      <c r="AF11" s="225"/>
      <c r="AG11" s="228"/>
      <c r="AH11" s="228"/>
      <c r="AI11" s="228"/>
      <c r="AJ11" s="231"/>
      <c r="AK11" s="225"/>
      <c r="AL11" s="228"/>
      <c r="AM11" s="228"/>
      <c r="AN11" s="228"/>
      <c r="AO11" s="231"/>
      <c r="AP11" s="225"/>
      <c r="AQ11" s="228"/>
      <c r="AR11" s="228"/>
      <c r="AS11" s="228"/>
      <c r="AT11" s="231"/>
      <c r="AU11" s="225"/>
      <c r="AV11" s="228"/>
      <c r="AW11" s="228"/>
      <c r="AX11" s="228"/>
      <c r="AY11" s="231"/>
      <c r="AZ11" s="225"/>
      <c r="BA11" s="228"/>
      <c r="BB11" s="228"/>
      <c r="BC11" s="228"/>
      <c r="BD11" s="231"/>
      <c r="BE11" s="225"/>
      <c r="BF11" s="228"/>
      <c r="BG11" s="228"/>
      <c r="BH11" s="228"/>
      <c r="BI11" s="231"/>
      <c r="BJ11" s="225"/>
      <c r="BK11" s="228"/>
      <c r="BL11" s="228"/>
      <c r="BM11" s="228"/>
      <c r="BN11" s="231"/>
      <c r="BO11" s="225"/>
      <c r="BP11" s="228"/>
      <c r="BQ11" s="228"/>
      <c r="BR11" s="228"/>
      <c r="BS11" s="231"/>
      <c r="BT11" s="225"/>
      <c r="BU11" s="228"/>
      <c r="BV11" s="228"/>
      <c r="BW11" s="228"/>
      <c r="BX11" s="231"/>
      <c r="BY11" s="225"/>
      <c r="BZ11" s="228"/>
      <c r="CA11" s="228"/>
      <c r="CB11" s="228"/>
      <c r="CC11" s="231"/>
    </row>
    <row r="12" spans="2:108" ht="15.75" thickBot="1" x14ac:dyDescent="0.3">
      <c r="B12" t="s">
        <v>307</v>
      </c>
      <c r="D12" t="s">
        <v>308</v>
      </c>
      <c r="E12" t="s">
        <v>310</v>
      </c>
      <c r="G12" s="226"/>
      <c r="H12" s="229"/>
      <c r="I12" s="229"/>
      <c r="J12" s="229"/>
      <c r="K12" s="232"/>
      <c r="L12" s="226"/>
      <c r="M12" s="229"/>
      <c r="N12" s="229"/>
      <c r="O12" s="229"/>
      <c r="P12" s="232"/>
      <c r="Q12" s="226"/>
      <c r="R12" s="229"/>
      <c r="S12" s="229"/>
      <c r="T12" s="229"/>
      <c r="U12" s="232"/>
      <c r="V12" s="226"/>
      <c r="W12" s="229"/>
      <c r="X12" s="229"/>
      <c r="Y12" s="229"/>
      <c r="Z12" s="232"/>
      <c r="AA12" s="226"/>
      <c r="AB12" s="229"/>
      <c r="AC12" s="229"/>
      <c r="AD12" s="229"/>
      <c r="AE12" s="232"/>
      <c r="AF12" s="226"/>
      <c r="AG12" s="229"/>
      <c r="AH12" s="229"/>
      <c r="AI12" s="229"/>
      <c r="AJ12" s="232"/>
      <c r="AK12" s="226"/>
      <c r="AL12" s="229"/>
      <c r="AM12" s="229"/>
      <c r="AN12" s="229"/>
      <c r="AO12" s="232"/>
      <c r="AP12" s="226"/>
      <c r="AQ12" s="229"/>
      <c r="AR12" s="229"/>
      <c r="AS12" s="229"/>
      <c r="AT12" s="232"/>
      <c r="AU12" s="226"/>
      <c r="AV12" s="229"/>
      <c r="AW12" s="229"/>
      <c r="AX12" s="229"/>
      <c r="AY12" s="232"/>
      <c r="AZ12" s="226"/>
      <c r="BA12" s="229"/>
      <c r="BB12" s="229"/>
      <c r="BC12" s="229"/>
      <c r="BD12" s="232"/>
      <c r="BE12" s="226"/>
      <c r="BF12" s="229"/>
      <c r="BG12" s="229"/>
      <c r="BH12" s="229"/>
      <c r="BI12" s="232"/>
      <c r="BJ12" s="226"/>
      <c r="BK12" s="229"/>
      <c r="BL12" s="229"/>
      <c r="BM12" s="229"/>
      <c r="BN12" s="232"/>
      <c r="BO12" s="226"/>
      <c r="BP12" s="229"/>
      <c r="BQ12" s="229"/>
      <c r="BR12" s="229"/>
      <c r="BS12" s="232"/>
      <c r="BT12" s="226"/>
      <c r="BU12" s="229"/>
      <c r="BV12" s="229"/>
      <c r="BW12" s="229"/>
      <c r="BX12" s="232"/>
      <c r="BY12" s="226"/>
      <c r="BZ12" s="229"/>
      <c r="CA12" s="229"/>
      <c r="CB12" s="229"/>
      <c r="CC12" s="232"/>
    </row>
    <row r="13" spans="2:108" x14ac:dyDescent="0.25">
      <c r="B13" s="189" t="str">
        <f>IF('Clinical resources'!B7&lt;&gt;"",'CR Backing (Hide)'!E4,"")</f>
        <v/>
      </c>
      <c r="G13" t="str">
        <f>IF('Clinical resources'!F7="","",'Clinical resources'!F7)</f>
        <v/>
      </c>
      <c r="H13" t="str">
        <f>IF('Clinical resources'!G7="","",'Clinical resources'!G7)</f>
        <v/>
      </c>
      <c r="I13" t="str">
        <f>IF('Clinical resources'!H7="","",'Clinical resources'!H7)</f>
        <v/>
      </c>
      <c r="J13" t="str">
        <f>IF('Clinical resources'!I7="","",'Clinical resources'!I7)</f>
        <v/>
      </c>
      <c r="K13" t="str">
        <f>IF('Clinical resources'!J7="","",'Clinical resources'!J7)</f>
        <v/>
      </c>
      <c r="L13" t="str">
        <f>IF('Clinical resources'!K7="","",'Clinical resources'!K7)</f>
        <v/>
      </c>
      <c r="M13" t="str">
        <f>IF('Clinical resources'!L7="","",'Clinical resources'!L7)</f>
        <v/>
      </c>
      <c r="N13" t="str">
        <f>IF('Clinical resources'!M7="","",'Clinical resources'!M7)</f>
        <v/>
      </c>
      <c r="O13" t="str">
        <f>IF('Clinical resources'!N7="","",'Clinical resources'!N7)</f>
        <v/>
      </c>
      <c r="P13" t="str">
        <f>IF('Clinical resources'!O7="","",'Clinical resources'!O7)</f>
        <v/>
      </c>
      <c r="Q13" t="str">
        <f>IF('Clinical resources'!P7="","",'Clinical resources'!P7)</f>
        <v/>
      </c>
      <c r="R13" t="str">
        <f>IF('Clinical resources'!Q7="","",'Clinical resources'!Q7)</f>
        <v/>
      </c>
      <c r="S13" t="str">
        <f>IF('Clinical resources'!R7="","",'Clinical resources'!R7)</f>
        <v/>
      </c>
      <c r="T13" t="str">
        <f>IF('Clinical resources'!S7="","",'Clinical resources'!S7)</f>
        <v/>
      </c>
      <c r="U13" t="str">
        <f>IF('Clinical resources'!T7="","",'Clinical resources'!T7)</f>
        <v/>
      </c>
      <c r="V13" t="str">
        <f>IF('Clinical resources'!U7="","",'Clinical resources'!U7)</f>
        <v/>
      </c>
      <c r="W13" t="str">
        <f>IF('Clinical resources'!V7="","",'Clinical resources'!V7)</f>
        <v/>
      </c>
      <c r="X13" t="str">
        <f>IF('Clinical resources'!W7="","",'Clinical resources'!W7)</f>
        <v/>
      </c>
      <c r="Y13" t="str">
        <f>IF('Clinical resources'!X7="","",'Clinical resources'!X7)</f>
        <v/>
      </c>
      <c r="Z13" t="str">
        <f>IF('Clinical resources'!Y7="","",'Clinical resources'!Y7)</f>
        <v/>
      </c>
      <c r="AA13" t="str">
        <f>IF('Clinical resources'!Z7="","",'Clinical resources'!Z7)</f>
        <v/>
      </c>
      <c r="AB13" t="str">
        <f>IF('Clinical resources'!AA7="","",'Clinical resources'!AA7)</f>
        <v/>
      </c>
      <c r="AC13" t="str">
        <f>IF('Clinical resources'!AB7="","",'Clinical resources'!AB7)</f>
        <v/>
      </c>
      <c r="AD13" t="str">
        <f>IF('Clinical resources'!AC7="","",'Clinical resources'!AC7)</f>
        <v/>
      </c>
      <c r="AE13" t="str">
        <f>IF('Clinical resources'!AD7="","",'Clinical resources'!AD7)</f>
        <v/>
      </c>
      <c r="AF13" t="str">
        <f>IF('Clinical resources'!AF7="","",'Clinical resources'!AF7)</f>
        <v/>
      </c>
      <c r="AG13" t="str">
        <f>IF('Clinical resources'!AG7="","",'Clinical resources'!AG7)</f>
        <v/>
      </c>
      <c r="AH13" t="str">
        <f>IF('Clinical resources'!AH7="","",'Clinical resources'!AH7)</f>
        <v/>
      </c>
      <c r="AI13" t="str">
        <f>IF('Clinical resources'!AI7="","",'Clinical resources'!AI7)</f>
        <v/>
      </c>
      <c r="AJ13" t="str">
        <f>IF('Clinical resources'!AJ7="","",'Clinical resources'!AJ7)</f>
        <v/>
      </c>
      <c r="AK13" t="str">
        <f>IF('Clinical resources'!AK7="","",'Clinical resources'!AK7)</f>
        <v/>
      </c>
      <c r="AL13" t="str">
        <f>IF('Clinical resources'!AL7="","",'Clinical resources'!AL7)</f>
        <v/>
      </c>
      <c r="AM13" t="str">
        <f>IF('Clinical resources'!AM7="","",'Clinical resources'!AM7)</f>
        <v/>
      </c>
      <c r="AN13" t="str">
        <f>IF('Clinical resources'!AN7="","",'Clinical resources'!AN7)</f>
        <v/>
      </c>
      <c r="AO13" t="str">
        <f>IF('Clinical resources'!AO7="","",'Clinical resources'!AO7)</f>
        <v/>
      </c>
      <c r="AP13" t="str">
        <f>IF('Clinical resources'!AP7="","",'Clinical resources'!AP7)</f>
        <v/>
      </c>
      <c r="AQ13" t="str">
        <f>IF('Clinical resources'!AQ7="","",'Clinical resources'!AQ7)</f>
        <v/>
      </c>
      <c r="AR13" t="str">
        <f>IF('Clinical resources'!AR7="","",'Clinical resources'!AR7)</f>
        <v/>
      </c>
      <c r="AS13" t="str">
        <f>IF('Clinical resources'!AS7="","",'Clinical resources'!AS7)</f>
        <v/>
      </c>
      <c r="AT13" t="str">
        <f>IF('Clinical resources'!AT7="","",'Clinical resources'!AT7)</f>
        <v/>
      </c>
      <c r="AU13" t="str">
        <f>IF('Clinical resources'!AU7="","",'Clinical resources'!AU7)</f>
        <v/>
      </c>
      <c r="AV13" t="str">
        <f>IF('Clinical resources'!AV7="","",'Clinical resources'!AV7)</f>
        <v/>
      </c>
      <c r="AW13" t="str">
        <f>IF('Clinical resources'!AW7="","",'Clinical resources'!AW7)</f>
        <v/>
      </c>
      <c r="AX13" t="str">
        <f>IF('Clinical resources'!AX7="","",'Clinical resources'!AX7)</f>
        <v/>
      </c>
      <c r="AY13" t="str">
        <f>IF('Clinical resources'!AY7="","",'Clinical resources'!AY7)</f>
        <v/>
      </c>
      <c r="AZ13" t="str">
        <f>IF('Clinical resources'!AZ7="","",'Clinical resources'!AZ7)</f>
        <v/>
      </c>
      <c r="BA13" t="str">
        <f>IF('Clinical resources'!BA7="","",'Clinical resources'!BA7)</f>
        <v/>
      </c>
      <c r="BB13" t="str">
        <f>IF('Clinical resources'!BB7="","",'Clinical resources'!BB7)</f>
        <v/>
      </c>
      <c r="BC13" t="str">
        <f>IF('Clinical resources'!BC7="","",'Clinical resources'!BC7)</f>
        <v/>
      </c>
      <c r="BD13" t="str">
        <f>IF('Clinical resources'!BD7="","",'Clinical resources'!BD7)</f>
        <v/>
      </c>
      <c r="BE13" t="str">
        <f>IF('Clinical resources'!BE7="","",'Clinical resources'!BE7)</f>
        <v/>
      </c>
      <c r="BF13" t="str">
        <f>IF('Clinical resources'!BF7="","",'Clinical resources'!BF7)</f>
        <v/>
      </c>
      <c r="BG13" t="str">
        <f>IF('Clinical resources'!BG7="","",'Clinical resources'!BG7)</f>
        <v/>
      </c>
      <c r="BH13" t="str">
        <f>IF('Clinical resources'!BH7="","",'Clinical resources'!BH7)</f>
        <v/>
      </c>
      <c r="BI13" t="str">
        <f>IF('Clinical resources'!BI7="","",'Clinical resources'!BI7)</f>
        <v/>
      </c>
      <c r="BJ13" t="str">
        <f>IF('Clinical resources'!BJ7="","",'Clinical resources'!BJ7)</f>
        <v/>
      </c>
      <c r="BK13" t="str">
        <f>IF('Clinical resources'!BK7="","",'Clinical resources'!BK7)</f>
        <v/>
      </c>
      <c r="BL13" t="str">
        <f>IF('Clinical resources'!BL7="","",'Clinical resources'!BL7)</f>
        <v/>
      </c>
      <c r="BM13" t="str">
        <f>IF('Clinical resources'!BM7="","",'Clinical resources'!BM7)</f>
        <v/>
      </c>
      <c r="BN13" t="str">
        <f>IF('Clinical resources'!BN7="","",'Clinical resources'!BN7)</f>
        <v/>
      </c>
      <c r="BO13" t="str">
        <f>IF('Clinical resources'!BO7="","",'Clinical resources'!BO7)</f>
        <v/>
      </c>
      <c r="BP13" t="str">
        <f>IF('Clinical resources'!BP7="","",'Clinical resources'!BP7)</f>
        <v/>
      </c>
      <c r="BQ13" t="str">
        <f>IF('Clinical resources'!BQ7="","",'Clinical resources'!BQ7)</f>
        <v/>
      </c>
      <c r="BR13" t="str">
        <f>IF('Clinical resources'!BR7="","",'Clinical resources'!BR7)</f>
        <v/>
      </c>
      <c r="BS13" t="str">
        <f>IF('Clinical resources'!BS7="","",'Clinical resources'!BS7)</f>
        <v/>
      </c>
      <c r="BT13" t="str">
        <f>IF('Clinical resources'!BT7="","",'Clinical resources'!BT7)</f>
        <v/>
      </c>
      <c r="BU13" t="str">
        <f>IF('Clinical resources'!BU7="","",'Clinical resources'!BU7)</f>
        <v/>
      </c>
      <c r="BV13" t="str">
        <f>IF('Clinical resources'!BV7="","",'Clinical resources'!BV7)</f>
        <v/>
      </c>
      <c r="BW13" t="str">
        <f>IF('Clinical resources'!BW7="","",'Clinical resources'!BW7)</f>
        <v/>
      </c>
      <c r="BX13" t="str">
        <f>IF('Clinical resources'!BX7="","",'Clinical resources'!BX7)</f>
        <v/>
      </c>
      <c r="BY13" t="str">
        <f>IF('Clinical resources'!BY7="","",'Clinical resources'!BY7)</f>
        <v/>
      </c>
      <c r="BZ13" t="str">
        <f>IF('Clinical resources'!BZ7="","",'Clinical resources'!BZ7)</f>
        <v/>
      </c>
      <c r="CA13" t="str">
        <f>IF('Clinical resources'!CA7="","",'Clinical resources'!CA7)</f>
        <v/>
      </c>
      <c r="CB13" t="str">
        <f>IF('Clinical resources'!CB7="","",'Clinical resources'!CB7)</f>
        <v/>
      </c>
      <c r="CC13" t="str">
        <f>IF('Clinical resources'!CC7="","",'Clinical resources'!CC7)</f>
        <v/>
      </c>
    </row>
    <row r="14" spans="2:108" x14ac:dyDescent="0.25">
      <c r="B14" s="189" t="str">
        <f>IF('Clinical resources'!B8&lt;&gt;"",'CR Backing (Hide)'!E5,"")</f>
        <v/>
      </c>
      <c r="G14" t="str">
        <f>IF('Clinical resources'!F8="","",'Clinical resources'!F8)</f>
        <v/>
      </c>
      <c r="H14" t="str">
        <f>IF('Clinical resources'!G8="","",'Clinical resources'!G8)</f>
        <v/>
      </c>
      <c r="I14" t="str">
        <f>IF('Clinical resources'!H8="","",'Clinical resources'!H8)</f>
        <v/>
      </c>
      <c r="J14" t="str">
        <f>IF('Clinical resources'!I8="","",'Clinical resources'!I8)</f>
        <v/>
      </c>
      <c r="K14" t="str">
        <f>IF('Clinical resources'!J8="","",'Clinical resources'!J8)</f>
        <v/>
      </c>
      <c r="L14" t="str">
        <f>IF('Clinical resources'!K8="","",'Clinical resources'!K8)</f>
        <v/>
      </c>
      <c r="M14" t="str">
        <f>IF('Clinical resources'!L8="","",'Clinical resources'!L8)</f>
        <v/>
      </c>
      <c r="N14" t="str">
        <f>IF('Clinical resources'!M8="","",'Clinical resources'!M8)</f>
        <v/>
      </c>
      <c r="O14" t="str">
        <f>IF('Clinical resources'!N8="","",'Clinical resources'!N8)</f>
        <v/>
      </c>
      <c r="P14" t="str">
        <f>IF('Clinical resources'!O8="","",'Clinical resources'!O8)</f>
        <v/>
      </c>
      <c r="Q14" t="str">
        <f>IF('Clinical resources'!P8="","",'Clinical resources'!P8)</f>
        <v/>
      </c>
      <c r="R14" t="str">
        <f>IF('Clinical resources'!Q8="","",'Clinical resources'!Q8)</f>
        <v/>
      </c>
      <c r="S14" t="str">
        <f>IF('Clinical resources'!R8="","",'Clinical resources'!R8)</f>
        <v/>
      </c>
      <c r="T14" t="str">
        <f>IF('Clinical resources'!S8="","",'Clinical resources'!S8)</f>
        <v/>
      </c>
      <c r="U14" t="str">
        <f>IF('Clinical resources'!T8="","",'Clinical resources'!T8)</f>
        <v/>
      </c>
      <c r="V14" t="str">
        <f>IF('Clinical resources'!U8="","",'Clinical resources'!U8)</f>
        <v/>
      </c>
      <c r="W14" t="str">
        <f>IF('Clinical resources'!V8="","",'Clinical resources'!V8)</f>
        <v/>
      </c>
      <c r="X14" t="str">
        <f>IF('Clinical resources'!W8="","",'Clinical resources'!W8)</f>
        <v/>
      </c>
      <c r="Y14" t="str">
        <f>IF('Clinical resources'!X8="","",'Clinical resources'!X8)</f>
        <v/>
      </c>
      <c r="Z14" t="str">
        <f>IF('Clinical resources'!Y8="","",'Clinical resources'!Y8)</f>
        <v/>
      </c>
      <c r="AA14" t="str">
        <f>IF('Clinical resources'!Z8="","",'Clinical resources'!Z8)</f>
        <v/>
      </c>
      <c r="AB14" t="str">
        <f>IF('Clinical resources'!AA8="","",'Clinical resources'!AA8)</f>
        <v/>
      </c>
      <c r="AC14" t="str">
        <f>IF('Clinical resources'!AB8="","",'Clinical resources'!AB8)</f>
        <v/>
      </c>
      <c r="AD14" t="str">
        <f>IF('Clinical resources'!AC8="","",'Clinical resources'!AC8)</f>
        <v/>
      </c>
      <c r="AE14" t="str">
        <f>IF('Clinical resources'!AD8="","",'Clinical resources'!AD8)</f>
        <v/>
      </c>
      <c r="AF14" t="str">
        <f>IF('Clinical resources'!AF8="","",'Clinical resources'!AF8)</f>
        <v/>
      </c>
      <c r="AG14" t="str">
        <f>IF('Clinical resources'!AG8="","",'Clinical resources'!AG8)</f>
        <v/>
      </c>
      <c r="AH14" t="str">
        <f>IF('Clinical resources'!AH8="","",'Clinical resources'!AH8)</f>
        <v/>
      </c>
      <c r="AI14" t="str">
        <f>IF('Clinical resources'!AI8="","",'Clinical resources'!AI8)</f>
        <v/>
      </c>
      <c r="AJ14" t="str">
        <f>IF('Clinical resources'!AJ8="","",'Clinical resources'!AJ8)</f>
        <v/>
      </c>
      <c r="AK14" t="str">
        <f>IF('Clinical resources'!AK8="","",'Clinical resources'!AK8)</f>
        <v/>
      </c>
      <c r="AL14" t="str">
        <f>IF('Clinical resources'!AL8="","",'Clinical resources'!AL8)</f>
        <v/>
      </c>
      <c r="AM14" t="str">
        <f>IF('Clinical resources'!AM8="","",'Clinical resources'!AM8)</f>
        <v/>
      </c>
      <c r="AN14" t="str">
        <f>IF('Clinical resources'!AN8="","",'Clinical resources'!AN8)</f>
        <v/>
      </c>
      <c r="AO14" t="str">
        <f>IF('Clinical resources'!AO8="","",'Clinical resources'!AO8)</f>
        <v/>
      </c>
      <c r="AP14" t="str">
        <f>IF('Clinical resources'!AP8="","",'Clinical resources'!AP8)</f>
        <v/>
      </c>
      <c r="AQ14" t="str">
        <f>IF('Clinical resources'!AQ8="","",'Clinical resources'!AQ8)</f>
        <v/>
      </c>
      <c r="AR14" t="str">
        <f>IF('Clinical resources'!AR8="","",'Clinical resources'!AR8)</f>
        <v/>
      </c>
      <c r="AS14" t="str">
        <f>IF('Clinical resources'!AS8="","",'Clinical resources'!AS8)</f>
        <v/>
      </c>
      <c r="AT14" t="str">
        <f>IF('Clinical resources'!AT8="","",'Clinical resources'!AT8)</f>
        <v/>
      </c>
      <c r="AU14" t="str">
        <f>IF('Clinical resources'!AU8="","",'Clinical resources'!AU8)</f>
        <v/>
      </c>
      <c r="AV14" t="str">
        <f>IF('Clinical resources'!AV8="","",'Clinical resources'!AV8)</f>
        <v/>
      </c>
      <c r="AW14" t="str">
        <f>IF('Clinical resources'!AW8="","",'Clinical resources'!AW8)</f>
        <v/>
      </c>
      <c r="AX14" t="str">
        <f>IF('Clinical resources'!AX8="","",'Clinical resources'!AX8)</f>
        <v/>
      </c>
      <c r="AY14" t="str">
        <f>IF('Clinical resources'!AY8="","",'Clinical resources'!AY8)</f>
        <v/>
      </c>
      <c r="AZ14" t="str">
        <f>IF('Clinical resources'!AZ8="","",'Clinical resources'!AZ8)</f>
        <v/>
      </c>
      <c r="BA14" t="str">
        <f>IF('Clinical resources'!BA8="","",'Clinical resources'!BA8)</f>
        <v/>
      </c>
      <c r="BB14" t="str">
        <f>IF('Clinical resources'!BB8="","",'Clinical resources'!BB8)</f>
        <v/>
      </c>
      <c r="BC14" t="str">
        <f>IF('Clinical resources'!BC8="","",'Clinical resources'!BC8)</f>
        <v/>
      </c>
      <c r="BD14" t="str">
        <f>IF('Clinical resources'!BD8="","",'Clinical resources'!BD8)</f>
        <v/>
      </c>
      <c r="BE14" t="str">
        <f>IF('Clinical resources'!BE8="","",'Clinical resources'!BE8)</f>
        <v/>
      </c>
      <c r="BF14" t="str">
        <f>IF('Clinical resources'!BF8="","",'Clinical resources'!BF8)</f>
        <v/>
      </c>
      <c r="BG14" t="str">
        <f>IF('Clinical resources'!BG8="","",'Clinical resources'!BG8)</f>
        <v/>
      </c>
      <c r="BH14" t="str">
        <f>IF('Clinical resources'!BH8="","",'Clinical resources'!BH8)</f>
        <v/>
      </c>
      <c r="BI14" t="str">
        <f>IF('Clinical resources'!BI8="","",'Clinical resources'!BI8)</f>
        <v/>
      </c>
      <c r="BJ14" t="str">
        <f>IF('Clinical resources'!BJ8="","",'Clinical resources'!BJ8)</f>
        <v/>
      </c>
      <c r="BK14" t="str">
        <f>IF('Clinical resources'!BK8="","",'Clinical resources'!BK8)</f>
        <v/>
      </c>
      <c r="BL14" t="str">
        <f>IF('Clinical resources'!BL8="","",'Clinical resources'!BL8)</f>
        <v/>
      </c>
      <c r="BM14" t="str">
        <f>IF('Clinical resources'!BM8="","",'Clinical resources'!BM8)</f>
        <v/>
      </c>
      <c r="BN14" t="str">
        <f>IF('Clinical resources'!BN8="","",'Clinical resources'!BN8)</f>
        <v/>
      </c>
      <c r="BO14" t="str">
        <f>IF('Clinical resources'!BO8="","",'Clinical resources'!BO8)</f>
        <v/>
      </c>
      <c r="BP14" t="str">
        <f>IF('Clinical resources'!BP8="","",'Clinical resources'!BP8)</f>
        <v/>
      </c>
      <c r="BQ14" t="str">
        <f>IF('Clinical resources'!BQ8="","",'Clinical resources'!BQ8)</f>
        <v/>
      </c>
      <c r="BR14" t="str">
        <f>IF('Clinical resources'!BR8="","",'Clinical resources'!BR8)</f>
        <v/>
      </c>
      <c r="BS14" t="str">
        <f>IF('Clinical resources'!BS8="","",'Clinical resources'!BS8)</f>
        <v/>
      </c>
      <c r="BT14" t="str">
        <f>IF('Clinical resources'!BT8="","",'Clinical resources'!BT8)</f>
        <v/>
      </c>
      <c r="BU14" t="str">
        <f>IF('Clinical resources'!BU8="","",'Clinical resources'!BU8)</f>
        <v/>
      </c>
      <c r="BV14" t="str">
        <f>IF('Clinical resources'!BV8="","",'Clinical resources'!BV8)</f>
        <v/>
      </c>
      <c r="BW14" t="str">
        <f>IF('Clinical resources'!BW8="","",'Clinical resources'!BW8)</f>
        <v/>
      </c>
      <c r="BX14" t="str">
        <f>IF('Clinical resources'!BX8="","",'Clinical resources'!BX8)</f>
        <v/>
      </c>
      <c r="BY14" t="str">
        <f>IF('Clinical resources'!BY8="","",'Clinical resources'!BY8)</f>
        <v/>
      </c>
      <c r="BZ14" t="str">
        <f>IF('Clinical resources'!BZ8="","",'Clinical resources'!BZ8)</f>
        <v/>
      </c>
      <c r="CA14" t="str">
        <f>IF('Clinical resources'!CA8="","",'Clinical resources'!CA8)</f>
        <v/>
      </c>
      <c r="CB14" t="str">
        <f>IF('Clinical resources'!CB8="","",'Clinical resources'!CB8)</f>
        <v/>
      </c>
      <c r="CC14" t="str">
        <f>IF('Clinical resources'!CC8="","",'Clinical resources'!CC8)</f>
        <v/>
      </c>
    </row>
    <row r="15" spans="2:108" x14ac:dyDescent="0.25">
      <c r="B15" s="189" t="str">
        <f>IF('Clinical resources'!B9&lt;&gt;"",'CR Backing (Hide)'!E6,"")</f>
        <v/>
      </c>
      <c r="G15" t="str">
        <f>IF('Clinical resources'!F9="","",'Clinical resources'!F9)</f>
        <v/>
      </c>
      <c r="H15" t="str">
        <f>IF('Clinical resources'!G9="","",'Clinical resources'!G9)</f>
        <v/>
      </c>
      <c r="I15" t="str">
        <f>IF('Clinical resources'!H9="","",'Clinical resources'!H9)</f>
        <v/>
      </c>
      <c r="J15" t="str">
        <f>IF('Clinical resources'!I9="","",'Clinical resources'!I9)</f>
        <v/>
      </c>
      <c r="K15" t="str">
        <f>IF('Clinical resources'!J9="","",'Clinical resources'!J9)</f>
        <v/>
      </c>
      <c r="L15" t="str">
        <f>IF('Clinical resources'!K9="","",'Clinical resources'!K9)</f>
        <v/>
      </c>
      <c r="M15" t="str">
        <f>IF('Clinical resources'!L9="","",'Clinical resources'!L9)</f>
        <v/>
      </c>
      <c r="N15" t="str">
        <f>IF('Clinical resources'!M9="","",'Clinical resources'!M9)</f>
        <v/>
      </c>
      <c r="O15" t="str">
        <f>IF('Clinical resources'!N9="","",'Clinical resources'!N9)</f>
        <v/>
      </c>
      <c r="P15" t="str">
        <f>IF('Clinical resources'!O9="","",'Clinical resources'!O9)</f>
        <v/>
      </c>
      <c r="Q15" t="str">
        <f>IF('Clinical resources'!P9="","",'Clinical resources'!P9)</f>
        <v/>
      </c>
      <c r="R15" t="str">
        <f>IF('Clinical resources'!Q9="","",'Clinical resources'!Q9)</f>
        <v/>
      </c>
      <c r="S15" t="str">
        <f>IF('Clinical resources'!R9="","",'Clinical resources'!R9)</f>
        <v/>
      </c>
      <c r="T15" t="str">
        <f>IF('Clinical resources'!S9="","",'Clinical resources'!S9)</f>
        <v/>
      </c>
      <c r="U15" t="str">
        <f>IF('Clinical resources'!T9="","",'Clinical resources'!T9)</f>
        <v/>
      </c>
      <c r="V15" t="str">
        <f>IF('Clinical resources'!U9="","",'Clinical resources'!U9)</f>
        <v/>
      </c>
      <c r="W15" t="str">
        <f>IF('Clinical resources'!V9="","",'Clinical resources'!V9)</f>
        <v/>
      </c>
      <c r="X15" t="str">
        <f>IF('Clinical resources'!W9="","",'Clinical resources'!W9)</f>
        <v/>
      </c>
      <c r="Y15" t="str">
        <f>IF('Clinical resources'!X9="","",'Clinical resources'!X9)</f>
        <v/>
      </c>
      <c r="Z15" t="str">
        <f>IF('Clinical resources'!Y9="","",'Clinical resources'!Y9)</f>
        <v/>
      </c>
      <c r="AA15" t="str">
        <f>IF('Clinical resources'!Z9="","",'Clinical resources'!Z9)</f>
        <v/>
      </c>
      <c r="AB15" t="str">
        <f>IF('Clinical resources'!AA9="","",'Clinical resources'!AA9)</f>
        <v/>
      </c>
      <c r="AC15" t="str">
        <f>IF('Clinical resources'!AB9="","",'Clinical resources'!AB9)</f>
        <v/>
      </c>
      <c r="AD15" t="str">
        <f>IF('Clinical resources'!AC9="","",'Clinical resources'!AC9)</f>
        <v/>
      </c>
      <c r="AE15" t="str">
        <f>IF('Clinical resources'!AD9="","",'Clinical resources'!AD9)</f>
        <v/>
      </c>
      <c r="AF15" t="str">
        <f>IF('Clinical resources'!AF9="","",'Clinical resources'!AF9)</f>
        <v/>
      </c>
      <c r="AG15" t="str">
        <f>IF('Clinical resources'!AG9="","",'Clinical resources'!AG9)</f>
        <v/>
      </c>
      <c r="AH15" t="str">
        <f>IF('Clinical resources'!AH9="","",'Clinical resources'!AH9)</f>
        <v/>
      </c>
      <c r="AI15" t="str">
        <f>IF('Clinical resources'!AI9="","",'Clinical resources'!AI9)</f>
        <v/>
      </c>
      <c r="AJ15" t="str">
        <f>IF('Clinical resources'!AJ9="","",'Clinical resources'!AJ9)</f>
        <v/>
      </c>
      <c r="AK15" t="str">
        <f>IF('Clinical resources'!AK9="","",'Clinical resources'!AK9)</f>
        <v/>
      </c>
      <c r="AL15" t="str">
        <f>IF('Clinical resources'!AL9="","",'Clinical resources'!AL9)</f>
        <v/>
      </c>
      <c r="AM15" t="str">
        <f>IF('Clinical resources'!AM9="","",'Clinical resources'!AM9)</f>
        <v/>
      </c>
      <c r="AN15" t="str">
        <f>IF('Clinical resources'!AN9="","",'Clinical resources'!AN9)</f>
        <v/>
      </c>
      <c r="AO15" t="str">
        <f>IF('Clinical resources'!AO9="","",'Clinical resources'!AO9)</f>
        <v/>
      </c>
      <c r="AP15" t="str">
        <f>IF('Clinical resources'!AP9="","",'Clinical resources'!AP9)</f>
        <v/>
      </c>
      <c r="AQ15" t="str">
        <f>IF('Clinical resources'!AQ9="","",'Clinical resources'!AQ9)</f>
        <v/>
      </c>
      <c r="AR15" t="str">
        <f>IF('Clinical resources'!AR9="","",'Clinical resources'!AR9)</f>
        <v/>
      </c>
      <c r="AS15" t="str">
        <f>IF('Clinical resources'!AS9="","",'Clinical resources'!AS9)</f>
        <v/>
      </c>
      <c r="AT15" t="str">
        <f>IF('Clinical resources'!AT9="","",'Clinical resources'!AT9)</f>
        <v/>
      </c>
      <c r="AU15" t="str">
        <f>IF('Clinical resources'!AU9="","",'Clinical resources'!AU9)</f>
        <v/>
      </c>
      <c r="AV15" t="str">
        <f>IF('Clinical resources'!AV9="","",'Clinical resources'!AV9)</f>
        <v/>
      </c>
      <c r="AW15" t="str">
        <f>IF('Clinical resources'!AW9="","",'Clinical resources'!AW9)</f>
        <v/>
      </c>
      <c r="AX15" t="str">
        <f>IF('Clinical resources'!AX9="","",'Clinical resources'!AX9)</f>
        <v/>
      </c>
      <c r="AY15" t="str">
        <f>IF('Clinical resources'!AY9="","",'Clinical resources'!AY9)</f>
        <v/>
      </c>
      <c r="AZ15" t="str">
        <f>IF('Clinical resources'!AZ9="","",'Clinical resources'!AZ9)</f>
        <v/>
      </c>
      <c r="BA15" t="str">
        <f>IF('Clinical resources'!BA9="","",'Clinical resources'!BA9)</f>
        <v/>
      </c>
      <c r="BB15" t="str">
        <f>IF('Clinical resources'!BB9="","",'Clinical resources'!BB9)</f>
        <v/>
      </c>
      <c r="BC15" t="str">
        <f>IF('Clinical resources'!BC9="","",'Clinical resources'!BC9)</f>
        <v/>
      </c>
      <c r="BD15" t="str">
        <f>IF('Clinical resources'!BD9="","",'Clinical resources'!BD9)</f>
        <v/>
      </c>
      <c r="BE15" t="str">
        <f>IF('Clinical resources'!BE9="","",'Clinical resources'!BE9)</f>
        <v/>
      </c>
      <c r="BF15" t="str">
        <f>IF('Clinical resources'!BF9="","",'Clinical resources'!BF9)</f>
        <v/>
      </c>
      <c r="BG15" t="str">
        <f>IF('Clinical resources'!BG9="","",'Clinical resources'!BG9)</f>
        <v/>
      </c>
      <c r="BH15" t="str">
        <f>IF('Clinical resources'!BH9="","",'Clinical resources'!BH9)</f>
        <v/>
      </c>
      <c r="BI15" t="str">
        <f>IF('Clinical resources'!BI9="","",'Clinical resources'!BI9)</f>
        <v/>
      </c>
      <c r="BJ15" t="str">
        <f>IF('Clinical resources'!BJ9="","",'Clinical resources'!BJ9)</f>
        <v/>
      </c>
      <c r="BK15" t="str">
        <f>IF('Clinical resources'!BK9="","",'Clinical resources'!BK9)</f>
        <v/>
      </c>
      <c r="BL15" t="str">
        <f>IF('Clinical resources'!BL9="","",'Clinical resources'!BL9)</f>
        <v/>
      </c>
      <c r="BM15" t="str">
        <f>IF('Clinical resources'!BM9="","",'Clinical resources'!BM9)</f>
        <v/>
      </c>
      <c r="BN15" t="str">
        <f>IF('Clinical resources'!BN9="","",'Clinical resources'!BN9)</f>
        <v/>
      </c>
      <c r="BO15" t="str">
        <f>IF('Clinical resources'!BO9="","",'Clinical resources'!BO9)</f>
        <v/>
      </c>
      <c r="BP15" t="str">
        <f>IF('Clinical resources'!BP9="","",'Clinical resources'!BP9)</f>
        <v/>
      </c>
      <c r="BQ15" t="str">
        <f>IF('Clinical resources'!BQ9="","",'Clinical resources'!BQ9)</f>
        <v/>
      </c>
      <c r="BR15" t="str">
        <f>IF('Clinical resources'!BR9="","",'Clinical resources'!BR9)</f>
        <v/>
      </c>
      <c r="BS15" t="str">
        <f>IF('Clinical resources'!BS9="","",'Clinical resources'!BS9)</f>
        <v/>
      </c>
      <c r="BT15" t="str">
        <f>IF('Clinical resources'!BT9="","",'Clinical resources'!BT9)</f>
        <v/>
      </c>
      <c r="BU15" t="str">
        <f>IF('Clinical resources'!BU9="","",'Clinical resources'!BU9)</f>
        <v/>
      </c>
      <c r="BV15" t="str">
        <f>IF('Clinical resources'!BV9="","",'Clinical resources'!BV9)</f>
        <v/>
      </c>
      <c r="BW15" t="str">
        <f>IF('Clinical resources'!BW9="","",'Clinical resources'!BW9)</f>
        <v/>
      </c>
      <c r="BX15" t="str">
        <f>IF('Clinical resources'!BX9="","",'Clinical resources'!BX9)</f>
        <v/>
      </c>
      <c r="BY15" t="str">
        <f>IF('Clinical resources'!BY9="","",'Clinical resources'!BY9)</f>
        <v/>
      </c>
      <c r="BZ15" t="str">
        <f>IF('Clinical resources'!BZ9="","",'Clinical resources'!BZ9)</f>
        <v/>
      </c>
      <c r="CA15" t="str">
        <f>IF('Clinical resources'!CA9="","",'Clinical resources'!CA9)</f>
        <v/>
      </c>
      <c r="CB15" t="str">
        <f>IF('Clinical resources'!CB9="","",'Clinical resources'!CB9)</f>
        <v/>
      </c>
      <c r="CC15" t="str">
        <f>IF('Clinical resources'!CC9="","",'Clinical resources'!CC9)</f>
        <v/>
      </c>
    </row>
    <row r="16" spans="2:108" x14ac:dyDescent="0.25">
      <c r="B16" s="189" t="str">
        <f>IF('Clinical resources'!B10&lt;&gt;"",'CR Backing (Hide)'!E7,"")</f>
        <v/>
      </c>
      <c r="G16" t="str">
        <f>IF('Clinical resources'!F10="","",'Clinical resources'!F10)</f>
        <v/>
      </c>
      <c r="H16" t="str">
        <f>IF('Clinical resources'!G10="","",'Clinical resources'!G10)</f>
        <v/>
      </c>
      <c r="I16" t="str">
        <f>IF('Clinical resources'!H10="","",'Clinical resources'!H10)</f>
        <v/>
      </c>
      <c r="J16" t="str">
        <f>IF('Clinical resources'!I10="","",'Clinical resources'!I10)</f>
        <v/>
      </c>
      <c r="K16" t="str">
        <f>IF('Clinical resources'!J10="","",'Clinical resources'!J10)</f>
        <v/>
      </c>
      <c r="L16" t="str">
        <f>IF('Clinical resources'!K10="","",'Clinical resources'!K10)</f>
        <v/>
      </c>
      <c r="M16" t="str">
        <f>IF('Clinical resources'!L10="","",'Clinical resources'!L10)</f>
        <v/>
      </c>
      <c r="N16" t="str">
        <f>IF('Clinical resources'!M10="","",'Clinical resources'!M10)</f>
        <v/>
      </c>
      <c r="O16" t="str">
        <f>IF('Clinical resources'!N10="","",'Clinical resources'!N10)</f>
        <v/>
      </c>
      <c r="P16" t="str">
        <f>IF('Clinical resources'!O10="","",'Clinical resources'!O10)</f>
        <v/>
      </c>
      <c r="Q16" t="str">
        <f>IF('Clinical resources'!P10="","",'Clinical resources'!P10)</f>
        <v/>
      </c>
      <c r="R16" t="str">
        <f>IF('Clinical resources'!Q10="","",'Clinical resources'!Q10)</f>
        <v/>
      </c>
      <c r="S16" t="str">
        <f>IF('Clinical resources'!R10="","",'Clinical resources'!R10)</f>
        <v/>
      </c>
      <c r="T16" t="str">
        <f>IF('Clinical resources'!S10="","",'Clinical resources'!S10)</f>
        <v/>
      </c>
      <c r="U16" t="str">
        <f>IF('Clinical resources'!T10="","",'Clinical resources'!T10)</f>
        <v/>
      </c>
      <c r="V16" t="str">
        <f>IF('Clinical resources'!U10="","",'Clinical resources'!U10)</f>
        <v/>
      </c>
      <c r="W16" t="str">
        <f>IF('Clinical resources'!V10="","",'Clinical resources'!V10)</f>
        <v/>
      </c>
      <c r="X16" t="str">
        <f>IF('Clinical resources'!W10="","",'Clinical resources'!W10)</f>
        <v/>
      </c>
      <c r="Y16" t="str">
        <f>IF('Clinical resources'!X10="","",'Clinical resources'!X10)</f>
        <v/>
      </c>
      <c r="Z16" t="str">
        <f>IF('Clinical resources'!Y10="","",'Clinical resources'!Y10)</f>
        <v/>
      </c>
      <c r="AA16" t="str">
        <f>IF('Clinical resources'!Z10="","",'Clinical resources'!Z10)</f>
        <v/>
      </c>
      <c r="AB16" t="str">
        <f>IF('Clinical resources'!AA10="","",'Clinical resources'!AA10)</f>
        <v/>
      </c>
      <c r="AC16" t="str">
        <f>IF('Clinical resources'!AB10="","",'Clinical resources'!AB10)</f>
        <v/>
      </c>
      <c r="AD16" t="str">
        <f>IF('Clinical resources'!AC10="","",'Clinical resources'!AC10)</f>
        <v/>
      </c>
      <c r="AE16" t="str">
        <f>IF('Clinical resources'!AD10="","",'Clinical resources'!AD10)</f>
        <v/>
      </c>
      <c r="AF16" t="str">
        <f>IF('Clinical resources'!AF10="","",'Clinical resources'!AF10)</f>
        <v/>
      </c>
      <c r="AG16" t="str">
        <f>IF('Clinical resources'!AG10="","",'Clinical resources'!AG10)</f>
        <v/>
      </c>
      <c r="AH16" t="str">
        <f>IF('Clinical resources'!AH10="","",'Clinical resources'!AH10)</f>
        <v/>
      </c>
      <c r="AI16" t="str">
        <f>IF('Clinical resources'!AI10="","",'Clinical resources'!AI10)</f>
        <v/>
      </c>
      <c r="AJ16" t="str">
        <f>IF('Clinical resources'!AJ10="","",'Clinical resources'!AJ10)</f>
        <v/>
      </c>
      <c r="AK16" t="str">
        <f>IF('Clinical resources'!AK10="","",'Clinical resources'!AK10)</f>
        <v/>
      </c>
      <c r="AL16" t="str">
        <f>IF('Clinical resources'!AL10="","",'Clinical resources'!AL10)</f>
        <v/>
      </c>
      <c r="AM16" t="str">
        <f>IF('Clinical resources'!AM10="","",'Clinical resources'!AM10)</f>
        <v/>
      </c>
      <c r="AN16" t="str">
        <f>IF('Clinical resources'!AN10="","",'Clinical resources'!AN10)</f>
        <v/>
      </c>
      <c r="AO16" t="str">
        <f>IF('Clinical resources'!AO10="","",'Clinical resources'!AO10)</f>
        <v/>
      </c>
      <c r="AP16" t="str">
        <f>IF('Clinical resources'!AP10="","",'Clinical resources'!AP10)</f>
        <v/>
      </c>
      <c r="AQ16" t="str">
        <f>IF('Clinical resources'!AQ10="","",'Clinical resources'!AQ10)</f>
        <v/>
      </c>
      <c r="AR16" t="str">
        <f>IF('Clinical resources'!AR10="","",'Clinical resources'!AR10)</f>
        <v/>
      </c>
      <c r="AS16" t="str">
        <f>IF('Clinical resources'!AS10="","",'Clinical resources'!AS10)</f>
        <v/>
      </c>
      <c r="AT16" t="str">
        <f>IF('Clinical resources'!AT10="","",'Clinical resources'!AT10)</f>
        <v/>
      </c>
      <c r="AU16" t="str">
        <f>IF('Clinical resources'!AU10="","",'Clinical resources'!AU10)</f>
        <v/>
      </c>
      <c r="AV16" t="str">
        <f>IF('Clinical resources'!AV10="","",'Clinical resources'!AV10)</f>
        <v/>
      </c>
      <c r="AW16" t="str">
        <f>IF('Clinical resources'!AW10="","",'Clinical resources'!AW10)</f>
        <v/>
      </c>
      <c r="AX16" t="str">
        <f>IF('Clinical resources'!AX10="","",'Clinical resources'!AX10)</f>
        <v/>
      </c>
      <c r="AY16" t="str">
        <f>IF('Clinical resources'!AY10="","",'Clinical resources'!AY10)</f>
        <v/>
      </c>
      <c r="AZ16" t="str">
        <f>IF('Clinical resources'!AZ10="","",'Clinical resources'!AZ10)</f>
        <v/>
      </c>
      <c r="BA16" t="str">
        <f>IF('Clinical resources'!BA10="","",'Clinical resources'!BA10)</f>
        <v/>
      </c>
      <c r="BB16" t="str">
        <f>IF('Clinical resources'!BB10="","",'Clinical resources'!BB10)</f>
        <v/>
      </c>
      <c r="BC16" t="str">
        <f>IF('Clinical resources'!BC10="","",'Clinical resources'!BC10)</f>
        <v/>
      </c>
      <c r="BD16" t="str">
        <f>IF('Clinical resources'!BD10="","",'Clinical resources'!BD10)</f>
        <v/>
      </c>
      <c r="BE16" t="str">
        <f>IF('Clinical resources'!BE10="","",'Clinical resources'!BE10)</f>
        <v/>
      </c>
      <c r="BF16" t="str">
        <f>IF('Clinical resources'!BF10="","",'Clinical resources'!BF10)</f>
        <v/>
      </c>
      <c r="BG16" t="str">
        <f>IF('Clinical resources'!BG10="","",'Clinical resources'!BG10)</f>
        <v/>
      </c>
      <c r="BH16" t="str">
        <f>IF('Clinical resources'!BH10="","",'Clinical resources'!BH10)</f>
        <v/>
      </c>
      <c r="BI16" t="str">
        <f>IF('Clinical resources'!BI10="","",'Clinical resources'!BI10)</f>
        <v/>
      </c>
      <c r="BJ16" t="str">
        <f>IF('Clinical resources'!BJ10="","",'Clinical resources'!BJ10)</f>
        <v/>
      </c>
      <c r="BK16" t="str">
        <f>IF('Clinical resources'!BK10="","",'Clinical resources'!BK10)</f>
        <v/>
      </c>
      <c r="BL16" t="str">
        <f>IF('Clinical resources'!BL10="","",'Clinical resources'!BL10)</f>
        <v/>
      </c>
      <c r="BM16" t="str">
        <f>IF('Clinical resources'!BM10="","",'Clinical resources'!BM10)</f>
        <v/>
      </c>
      <c r="BN16" t="str">
        <f>IF('Clinical resources'!BN10="","",'Clinical resources'!BN10)</f>
        <v/>
      </c>
      <c r="BO16" t="str">
        <f>IF('Clinical resources'!BO10="","",'Clinical resources'!BO10)</f>
        <v/>
      </c>
      <c r="BP16" t="str">
        <f>IF('Clinical resources'!BP10="","",'Clinical resources'!BP10)</f>
        <v/>
      </c>
      <c r="BQ16" t="str">
        <f>IF('Clinical resources'!BQ10="","",'Clinical resources'!BQ10)</f>
        <v/>
      </c>
      <c r="BR16" t="str">
        <f>IF('Clinical resources'!BR10="","",'Clinical resources'!BR10)</f>
        <v/>
      </c>
      <c r="BS16" t="str">
        <f>IF('Clinical resources'!BS10="","",'Clinical resources'!BS10)</f>
        <v/>
      </c>
      <c r="BT16" t="str">
        <f>IF('Clinical resources'!BT10="","",'Clinical resources'!BT10)</f>
        <v/>
      </c>
      <c r="BU16" t="str">
        <f>IF('Clinical resources'!BU10="","",'Clinical resources'!BU10)</f>
        <v/>
      </c>
      <c r="BV16" t="str">
        <f>IF('Clinical resources'!BV10="","",'Clinical resources'!BV10)</f>
        <v/>
      </c>
      <c r="BW16" t="str">
        <f>IF('Clinical resources'!BW10="","",'Clinical resources'!BW10)</f>
        <v/>
      </c>
      <c r="BX16" t="str">
        <f>IF('Clinical resources'!BX10="","",'Clinical resources'!BX10)</f>
        <v/>
      </c>
      <c r="BY16" t="str">
        <f>IF('Clinical resources'!BY10="","",'Clinical resources'!BY10)</f>
        <v/>
      </c>
      <c r="BZ16" t="str">
        <f>IF('Clinical resources'!BZ10="","",'Clinical resources'!BZ10)</f>
        <v/>
      </c>
      <c r="CA16" t="str">
        <f>IF('Clinical resources'!CA10="","",'Clinical resources'!CA10)</f>
        <v/>
      </c>
      <c r="CB16" t="str">
        <f>IF('Clinical resources'!CB10="","",'Clinical resources'!CB10)</f>
        <v/>
      </c>
      <c r="CC16" t="str">
        <f>IF('Clinical resources'!CC10="","",'Clinical resources'!CC10)</f>
        <v/>
      </c>
    </row>
    <row r="17" spans="2:92" x14ac:dyDescent="0.25">
      <c r="B17" s="189" t="str">
        <f>IF('Clinical resources'!B11&lt;&gt;"",'CR Backing (Hide)'!E8,"")</f>
        <v/>
      </c>
      <c r="G17" t="str">
        <f>IF('Clinical resources'!F11="","",'Clinical resources'!F11)</f>
        <v/>
      </c>
      <c r="H17" t="str">
        <f>IF('Clinical resources'!G11="","",'Clinical resources'!G11)</f>
        <v/>
      </c>
      <c r="I17" t="str">
        <f>IF('Clinical resources'!H11="","",'Clinical resources'!H11)</f>
        <v/>
      </c>
      <c r="J17" t="str">
        <f>IF('Clinical resources'!I11="","",'Clinical resources'!I11)</f>
        <v/>
      </c>
      <c r="K17" t="str">
        <f>IF('Clinical resources'!J11="","",'Clinical resources'!J11)</f>
        <v/>
      </c>
      <c r="L17" t="str">
        <f>IF('Clinical resources'!K11="","",'Clinical resources'!K11)</f>
        <v/>
      </c>
      <c r="M17" t="str">
        <f>IF('Clinical resources'!L11="","",'Clinical resources'!L11)</f>
        <v/>
      </c>
      <c r="N17" t="str">
        <f>IF('Clinical resources'!M11="","",'Clinical resources'!M11)</f>
        <v/>
      </c>
      <c r="O17" t="str">
        <f>IF('Clinical resources'!N11="","",'Clinical resources'!N11)</f>
        <v/>
      </c>
      <c r="P17" t="str">
        <f>IF('Clinical resources'!O11="","",'Clinical resources'!O11)</f>
        <v/>
      </c>
      <c r="Q17" t="str">
        <f>IF('Clinical resources'!P11="","",'Clinical resources'!P11)</f>
        <v/>
      </c>
      <c r="R17" t="str">
        <f>IF('Clinical resources'!Q11="","",'Clinical resources'!Q11)</f>
        <v/>
      </c>
      <c r="S17" t="str">
        <f>IF('Clinical resources'!R11="","",'Clinical resources'!R11)</f>
        <v/>
      </c>
      <c r="T17" t="str">
        <f>IF('Clinical resources'!S11="","",'Clinical resources'!S11)</f>
        <v/>
      </c>
      <c r="U17" t="str">
        <f>IF('Clinical resources'!T11="","",'Clinical resources'!T11)</f>
        <v/>
      </c>
      <c r="V17" t="str">
        <f>IF('Clinical resources'!U11="","",'Clinical resources'!U11)</f>
        <v/>
      </c>
      <c r="W17" t="str">
        <f>IF('Clinical resources'!V11="","",'Clinical resources'!V11)</f>
        <v/>
      </c>
      <c r="X17" t="str">
        <f>IF('Clinical resources'!W11="","",'Clinical resources'!W11)</f>
        <v/>
      </c>
      <c r="Y17" t="str">
        <f>IF('Clinical resources'!X11="","",'Clinical resources'!X11)</f>
        <v/>
      </c>
      <c r="Z17" t="str">
        <f>IF('Clinical resources'!Y11="","",'Clinical resources'!Y11)</f>
        <v/>
      </c>
      <c r="AA17" t="str">
        <f>IF('Clinical resources'!Z11="","",'Clinical resources'!Z11)</f>
        <v/>
      </c>
      <c r="AB17" t="str">
        <f>IF('Clinical resources'!AA11="","",'Clinical resources'!AA11)</f>
        <v/>
      </c>
      <c r="AC17" t="str">
        <f>IF('Clinical resources'!AB11="","",'Clinical resources'!AB11)</f>
        <v/>
      </c>
      <c r="AD17" t="str">
        <f>IF('Clinical resources'!AC11="","",'Clinical resources'!AC11)</f>
        <v/>
      </c>
      <c r="AE17" t="str">
        <f>IF('Clinical resources'!AD11="","",'Clinical resources'!AD11)</f>
        <v/>
      </c>
      <c r="AF17" t="str">
        <f>IF('Clinical resources'!AF11="","",'Clinical resources'!AF11)</f>
        <v/>
      </c>
      <c r="AG17" t="str">
        <f>IF('Clinical resources'!AG11="","",'Clinical resources'!AG11)</f>
        <v/>
      </c>
      <c r="AH17" t="str">
        <f>IF('Clinical resources'!AH11="","",'Clinical resources'!AH11)</f>
        <v/>
      </c>
      <c r="AI17" t="str">
        <f>IF('Clinical resources'!AI11="","",'Clinical resources'!AI11)</f>
        <v/>
      </c>
      <c r="AJ17" t="str">
        <f>IF('Clinical resources'!AJ11="","",'Clinical resources'!AJ11)</f>
        <v/>
      </c>
      <c r="AK17" t="str">
        <f>IF('Clinical resources'!AK11="","",'Clinical resources'!AK11)</f>
        <v/>
      </c>
      <c r="AL17" t="str">
        <f>IF('Clinical resources'!AL11="","",'Clinical resources'!AL11)</f>
        <v/>
      </c>
      <c r="AM17" t="str">
        <f>IF('Clinical resources'!AM11="","",'Clinical resources'!AM11)</f>
        <v/>
      </c>
      <c r="AN17" t="str">
        <f>IF('Clinical resources'!AN11="","",'Clinical resources'!AN11)</f>
        <v/>
      </c>
      <c r="AO17" t="str">
        <f>IF('Clinical resources'!AO11="","",'Clinical resources'!AO11)</f>
        <v/>
      </c>
      <c r="AP17" t="str">
        <f>IF('Clinical resources'!AP11="","",'Clinical resources'!AP11)</f>
        <v/>
      </c>
      <c r="AQ17" t="str">
        <f>IF('Clinical resources'!AQ11="","",'Clinical resources'!AQ11)</f>
        <v/>
      </c>
      <c r="AR17" t="str">
        <f>IF('Clinical resources'!AR11="","",'Clinical resources'!AR11)</f>
        <v/>
      </c>
      <c r="AS17" t="str">
        <f>IF('Clinical resources'!AS11="","",'Clinical resources'!AS11)</f>
        <v/>
      </c>
      <c r="AT17" t="str">
        <f>IF('Clinical resources'!AT11="","",'Clinical resources'!AT11)</f>
        <v/>
      </c>
      <c r="AU17" t="str">
        <f>IF('Clinical resources'!AU11="","",'Clinical resources'!AU11)</f>
        <v/>
      </c>
      <c r="AV17" t="str">
        <f>IF('Clinical resources'!AV11="","",'Clinical resources'!AV11)</f>
        <v/>
      </c>
      <c r="AW17" t="str">
        <f>IF('Clinical resources'!AW11="","",'Clinical resources'!AW11)</f>
        <v/>
      </c>
      <c r="AX17" t="str">
        <f>IF('Clinical resources'!AX11="","",'Clinical resources'!AX11)</f>
        <v/>
      </c>
      <c r="AY17" t="str">
        <f>IF('Clinical resources'!AY11="","",'Clinical resources'!AY11)</f>
        <v/>
      </c>
      <c r="AZ17" t="str">
        <f>IF('Clinical resources'!AZ11="","",'Clinical resources'!AZ11)</f>
        <v/>
      </c>
      <c r="BA17" t="str">
        <f>IF('Clinical resources'!BA11="","",'Clinical resources'!BA11)</f>
        <v/>
      </c>
      <c r="BB17" t="str">
        <f>IF('Clinical resources'!BB11="","",'Clinical resources'!BB11)</f>
        <v/>
      </c>
      <c r="BC17" t="str">
        <f>IF('Clinical resources'!BC11="","",'Clinical resources'!BC11)</f>
        <v/>
      </c>
      <c r="BD17" t="str">
        <f>IF('Clinical resources'!BD11="","",'Clinical resources'!BD11)</f>
        <v/>
      </c>
      <c r="BE17" t="str">
        <f>IF('Clinical resources'!BE11="","",'Clinical resources'!BE11)</f>
        <v/>
      </c>
      <c r="BF17" t="str">
        <f>IF('Clinical resources'!BF11="","",'Clinical resources'!BF11)</f>
        <v/>
      </c>
      <c r="BG17" t="str">
        <f>IF('Clinical resources'!BG11="","",'Clinical resources'!BG11)</f>
        <v/>
      </c>
      <c r="BH17" t="str">
        <f>IF('Clinical resources'!BH11="","",'Clinical resources'!BH11)</f>
        <v/>
      </c>
      <c r="BI17" t="str">
        <f>IF('Clinical resources'!BI11="","",'Clinical resources'!BI11)</f>
        <v/>
      </c>
      <c r="BJ17" t="str">
        <f>IF('Clinical resources'!BJ11="","",'Clinical resources'!BJ11)</f>
        <v/>
      </c>
      <c r="BK17" t="str">
        <f>IF('Clinical resources'!BK11="","",'Clinical resources'!BK11)</f>
        <v/>
      </c>
      <c r="BL17" t="str">
        <f>IF('Clinical resources'!BL11="","",'Clinical resources'!BL11)</f>
        <v/>
      </c>
      <c r="BM17" t="str">
        <f>IF('Clinical resources'!BM11="","",'Clinical resources'!BM11)</f>
        <v/>
      </c>
      <c r="BN17" t="str">
        <f>IF('Clinical resources'!BN11="","",'Clinical resources'!BN11)</f>
        <v/>
      </c>
      <c r="BO17" t="str">
        <f>IF('Clinical resources'!BO11="","",'Clinical resources'!BO11)</f>
        <v/>
      </c>
      <c r="BP17" t="str">
        <f>IF('Clinical resources'!BP11="","",'Clinical resources'!BP11)</f>
        <v/>
      </c>
      <c r="BQ17" t="str">
        <f>IF('Clinical resources'!BQ11="","",'Clinical resources'!BQ11)</f>
        <v/>
      </c>
      <c r="BR17" t="str">
        <f>IF('Clinical resources'!BR11="","",'Clinical resources'!BR11)</f>
        <v/>
      </c>
      <c r="BS17" t="str">
        <f>IF('Clinical resources'!BS11="","",'Clinical resources'!BS11)</f>
        <v/>
      </c>
      <c r="BT17" t="str">
        <f>IF('Clinical resources'!BT11="","",'Clinical resources'!BT11)</f>
        <v/>
      </c>
      <c r="BU17" t="str">
        <f>IF('Clinical resources'!BU11="","",'Clinical resources'!BU11)</f>
        <v/>
      </c>
      <c r="BV17" t="str">
        <f>IF('Clinical resources'!BV11="","",'Clinical resources'!BV11)</f>
        <v/>
      </c>
      <c r="BW17" t="str">
        <f>IF('Clinical resources'!BW11="","",'Clinical resources'!BW11)</f>
        <v/>
      </c>
      <c r="BX17" t="str">
        <f>IF('Clinical resources'!BX11="","",'Clinical resources'!BX11)</f>
        <v/>
      </c>
      <c r="BY17" t="str">
        <f>IF('Clinical resources'!BY11="","",'Clinical resources'!BY11)</f>
        <v/>
      </c>
      <c r="BZ17" t="str">
        <f>IF('Clinical resources'!BZ11="","",'Clinical resources'!BZ11)</f>
        <v/>
      </c>
      <c r="CA17" t="str">
        <f>IF('Clinical resources'!CA11="","",'Clinical resources'!CA11)</f>
        <v/>
      </c>
      <c r="CB17" t="str">
        <f>IF('Clinical resources'!CB11="","",'Clinical resources'!CB11)</f>
        <v/>
      </c>
      <c r="CC17" t="str">
        <f>IF('Clinical resources'!CC11="","",'Clinical resources'!CC11)</f>
        <v/>
      </c>
    </row>
    <row r="18" spans="2:92" x14ac:dyDescent="0.25">
      <c r="B18" s="189" t="str">
        <f>IF('Clinical resources'!B12&lt;&gt;"",'CR Backing (Hide)'!E9,"")</f>
        <v/>
      </c>
      <c r="G18" t="str">
        <f>IF('Clinical resources'!F12="","",'Clinical resources'!F12)</f>
        <v/>
      </c>
      <c r="H18" t="str">
        <f>IF('Clinical resources'!G12="","",'Clinical resources'!G12)</f>
        <v/>
      </c>
      <c r="I18" t="str">
        <f>IF('Clinical resources'!H12="","",'Clinical resources'!H12)</f>
        <v/>
      </c>
      <c r="J18" t="str">
        <f>IF('Clinical resources'!I12="","",'Clinical resources'!I12)</f>
        <v/>
      </c>
      <c r="K18" t="str">
        <f>IF('Clinical resources'!J12="","",'Clinical resources'!J12)</f>
        <v/>
      </c>
      <c r="L18" t="str">
        <f>IF('Clinical resources'!K12="","",'Clinical resources'!K12)</f>
        <v/>
      </c>
      <c r="M18" t="str">
        <f>IF('Clinical resources'!L12="","",'Clinical resources'!L12)</f>
        <v/>
      </c>
      <c r="N18" t="str">
        <f>IF('Clinical resources'!M12="","",'Clinical resources'!M12)</f>
        <v/>
      </c>
      <c r="O18" t="str">
        <f>IF('Clinical resources'!N12="","",'Clinical resources'!N12)</f>
        <v/>
      </c>
      <c r="P18" t="str">
        <f>IF('Clinical resources'!O12="","",'Clinical resources'!O12)</f>
        <v/>
      </c>
      <c r="Q18" t="str">
        <f>IF('Clinical resources'!P12="","",'Clinical resources'!P12)</f>
        <v/>
      </c>
      <c r="R18" t="str">
        <f>IF('Clinical resources'!Q12="","",'Clinical resources'!Q12)</f>
        <v/>
      </c>
      <c r="S18" t="str">
        <f>IF('Clinical resources'!R12="","",'Clinical resources'!R12)</f>
        <v/>
      </c>
      <c r="T18" t="str">
        <f>IF('Clinical resources'!S12="","",'Clinical resources'!S12)</f>
        <v/>
      </c>
      <c r="U18" t="str">
        <f>IF('Clinical resources'!T12="","",'Clinical resources'!T12)</f>
        <v/>
      </c>
      <c r="V18" t="str">
        <f>IF('Clinical resources'!U12="","",'Clinical resources'!U12)</f>
        <v/>
      </c>
      <c r="W18" t="str">
        <f>IF('Clinical resources'!V12="","",'Clinical resources'!V12)</f>
        <v/>
      </c>
      <c r="X18" t="str">
        <f>IF('Clinical resources'!W12="","",'Clinical resources'!W12)</f>
        <v/>
      </c>
      <c r="Y18" t="str">
        <f>IF('Clinical resources'!X12="","",'Clinical resources'!X12)</f>
        <v/>
      </c>
      <c r="Z18" t="str">
        <f>IF('Clinical resources'!Y12="","",'Clinical resources'!Y12)</f>
        <v/>
      </c>
      <c r="AA18" t="str">
        <f>IF('Clinical resources'!Z12="","",'Clinical resources'!Z12)</f>
        <v/>
      </c>
      <c r="AB18" t="str">
        <f>IF('Clinical resources'!AA12="","",'Clinical resources'!AA12)</f>
        <v/>
      </c>
      <c r="AC18" t="str">
        <f>IF('Clinical resources'!AB12="","",'Clinical resources'!AB12)</f>
        <v/>
      </c>
      <c r="AD18" t="str">
        <f>IF('Clinical resources'!AC12="","",'Clinical resources'!AC12)</f>
        <v/>
      </c>
      <c r="AE18" t="str">
        <f>IF('Clinical resources'!AD12="","",'Clinical resources'!AD12)</f>
        <v/>
      </c>
      <c r="AF18" t="str">
        <f>IF('Clinical resources'!AF12="","",'Clinical resources'!AF12)</f>
        <v/>
      </c>
      <c r="AG18" t="str">
        <f>IF('Clinical resources'!AG12="","",'Clinical resources'!AG12)</f>
        <v/>
      </c>
      <c r="AH18" t="str">
        <f>IF('Clinical resources'!AH12="","",'Clinical resources'!AH12)</f>
        <v/>
      </c>
      <c r="AI18" t="str">
        <f>IF('Clinical resources'!AI12="","",'Clinical resources'!AI12)</f>
        <v/>
      </c>
      <c r="AJ18" t="str">
        <f>IF('Clinical resources'!AJ12="","",'Clinical resources'!AJ12)</f>
        <v/>
      </c>
      <c r="AK18" t="str">
        <f>IF('Clinical resources'!AK12="","",'Clinical resources'!AK12)</f>
        <v/>
      </c>
      <c r="AL18" t="str">
        <f>IF('Clinical resources'!AL12="","",'Clinical resources'!AL12)</f>
        <v/>
      </c>
      <c r="AM18" t="str">
        <f>IF('Clinical resources'!AM12="","",'Clinical resources'!AM12)</f>
        <v/>
      </c>
      <c r="AN18" t="str">
        <f>IF('Clinical resources'!AN12="","",'Clinical resources'!AN12)</f>
        <v/>
      </c>
      <c r="AO18" t="str">
        <f>IF('Clinical resources'!AO12="","",'Clinical resources'!AO12)</f>
        <v/>
      </c>
      <c r="AP18" t="str">
        <f>IF('Clinical resources'!AP12="","",'Clinical resources'!AP12)</f>
        <v/>
      </c>
      <c r="AQ18" t="str">
        <f>IF('Clinical resources'!AQ12="","",'Clinical resources'!AQ12)</f>
        <v/>
      </c>
      <c r="AR18" t="str">
        <f>IF('Clinical resources'!AR12="","",'Clinical resources'!AR12)</f>
        <v/>
      </c>
      <c r="AS18" t="str">
        <f>IF('Clinical resources'!AS12="","",'Clinical resources'!AS12)</f>
        <v/>
      </c>
      <c r="AT18" t="str">
        <f>IF('Clinical resources'!AT12="","",'Clinical resources'!AT12)</f>
        <v/>
      </c>
      <c r="AU18" t="str">
        <f>IF('Clinical resources'!AU12="","",'Clinical resources'!AU12)</f>
        <v/>
      </c>
      <c r="AV18" t="str">
        <f>IF('Clinical resources'!AV12="","",'Clinical resources'!AV12)</f>
        <v/>
      </c>
      <c r="AW18" t="str">
        <f>IF('Clinical resources'!AW12="","",'Clinical resources'!AW12)</f>
        <v/>
      </c>
      <c r="AX18" t="str">
        <f>IF('Clinical resources'!AX12="","",'Clinical resources'!AX12)</f>
        <v/>
      </c>
      <c r="AY18" t="str">
        <f>IF('Clinical resources'!AY12="","",'Clinical resources'!AY12)</f>
        <v/>
      </c>
      <c r="AZ18" t="str">
        <f>IF('Clinical resources'!AZ12="","",'Clinical resources'!AZ12)</f>
        <v/>
      </c>
      <c r="BA18" t="str">
        <f>IF('Clinical resources'!BA12="","",'Clinical resources'!BA12)</f>
        <v/>
      </c>
      <c r="BB18" t="str">
        <f>IF('Clinical resources'!BB12="","",'Clinical resources'!BB12)</f>
        <v/>
      </c>
      <c r="BC18" t="str">
        <f>IF('Clinical resources'!BC12="","",'Clinical resources'!BC12)</f>
        <v/>
      </c>
      <c r="BD18" t="str">
        <f>IF('Clinical resources'!BD12="","",'Clinical resources'!BD12)</f>
        <v/>
      </c>
      <c r="BE18" t="str">
        <f>IF('Clinical resources'!BE12="","",'Clinical resources'!BE12)</f>
        <v/>
      </c>
      <c r="BF18" t="str">
        <f>IF('Clinical resources'!BF12="","",'Clinical resources'!BF12)</f>
        <v/>
      </c>
      <c r="BG18" t="str">
        <f>IF('Clinical resources'!BG12="","",'Clinical resources'!BG12)</f>
        <v/>
      </c>
      <c r="BH18" t="str">
        <f>IF('Clinical resources'!BH12="","",'Clinical resources'!BH12)</f>
        <v/>
      </c>
      <c r="BI18" t="str">
        <f>IF('Clinical resources'!BI12="","",'Clinical resources'!BI12)</f>
        <v/>
      </c>
      <c r="BJ18" t="str">
        <f>IF('Clinical resources'!BJ12="","",'Clinical resources'!BJ12)</f>
        <v/>
      </c>
      <c r="BK18" t="str">
        <f>IF('Clinical resources'!BK12="","",'Clinical resources'!BK12)</f>
        <v/>
      </c>
      <c r="BL18" t="str">
        <f>IF('Clinical resources'!BL12="","",'Clinical resources'!BL12)</f>
        <v/>
      </c>
      <c r="BM18" t="str">
        <f>IF('Clinical resources'!BM12="","",'Clinical resources'!BM12)</f>
        <v/>
      </c>
      <c r="BN18" t="str">
        <f>IF('Clinical resources'!BN12="","",'Clinical resources'!BN12)</f>
        <v/>
      </c>
      <c r="BO18" t="str">
        <f>IF('Clinical resources'!BO12="","",'Clinical resources'!BO12)</f>
        <v/>
      </c>
      <c r="BP18" t="str">
        <f>IF('Clinical resources'!BP12="","",'Clinical resources'!BP12)</f>
        <v/>
      </c>
      <c r="BQ18" t="str">
        <f>IF('Clinical resources'!BQ12="","",'Clinical resources'!BQ12)</f>
        <v/>
      </c>
      <c r="BR18" t="str">
        <f>IF('Clinical resources'!BR12="","",'Clinical resources'!BR12)</f>
        <v/>
      </c>
      <c r="BS18" t="str">
        <f>IF('Clinical resources'!BS12="","",'Clinical resources'!BS12)</f>
        <v/>
      </c>
      <c r="BT18" t="str">
        <f>IF('Clinical resources'!BT12="","",'Clinical resources'!BT12)</f>
        <v/>
      </c>
      <c r="BU18" t="str">
        <f>IF('Clinical resources'!BU12="","",'Clinical resources'!BU12)</f>
        <v/>
      </c>
      <c r="BV18" t="str">
        <f>IF('Clinical resources'!BV12="","",'Clinical resources'!BV12)</f>
        <v/>
      </c>
      <c r="BW18" t="str">
        <f>IF('Clinical resources'!BW12="","",'Clinical resources'!BW12)</f>
        <v/>
      </c>
      <c r="BX18" t="str">
        <f>IF('Clinical resources'!BX12="","",'Clinical resources'!BX12)</f>
        <v/>
      </c>
      <c r="BY18" t="str">
        <f>IF('Clinical resources'!BY12="","",'Clinical resources'!BY12)</f>
        <v/>
      </c>
      <c r="BZ18" t="str">
        <f>IF('Clinical resources'!BZ12="","",'Clinical resources'!BZ12)</f>
        <v/>
      </c>
      <c r="CA18" t="str">
        <f>IF('Clinical resources'!CA12="","",'Clinical resources'!CA12)</f>
        <v/>
      </c>
      <c r="CB18" t="str">
        <f>IF('Clinical resources'!CB12="","",'Clinical resources'!CB12)</f>
        <v/>
      </c>
      <c r="CC18" t="str">
        <f>IF('Clinical resources'!CC12="","",'Clinical resources'!CC12)</f>
        <v/>
      </c>
    </row>
    <row r="19" spans="2:92" x14ac:dyDescent="0.25">
      <c r="B19" s="189" t="str">
        <f>IF('Clinical resources'!B13&lt;&gt;"",'CR Backing (Hide)'!E10,"")</f>
        <v/>
      </c>
      <c r="G19" t="str">
        <f>IF('Clinical resources'!F13="","",'Clinical resources'!F13)</f>
        <v/>
      </c>
      <c r="H19" t="str">
        <f>IF('Clinical resources'!G13="","",'Clinical resources'!G13)</f>
        <v/>
      </c>
      <c r="I19" t="str">
        <f>IF('Clinical resources'!H13="","",'Clinical resources'!H13)</f>
        <v/>
      </c>
      <c r="J19" t="str">
        <f>IF('Clinical resources'!I13="","",'Clinical resources'!I13)</f>
        <v/>
      </c>
      <c r="K19" t="str">
        <f>IF('Clinical resources'!J13="","",'Clinical resources'!J13)</f>
        <v/>
      </c>
      <c r="L19" t="str">
        <f>IF('Clinical resources'!K13="","",'Clinical resources'!K13)</f>
        <v/>
      </c>
      <c r="M19" t="str">
        <f>IF('Clinical resources'!L13="","",'Clinical resources'!L13)</f>
        <v/>
      </c>
      <c r="N19" t="str">
        <f>IF('Clinical resources'!M13="","",'Clinical resources'!M13)</f>
        <v/>
      </c>
      <c r="O19" t="str">
        <f>IF('Clinical resources'!N13="","",'Clinical resources'!N13)</f>
        <v/>
      </c>
      <c r="P19" t="str">
        <f>IF('Clinical resources'!O13="","",'Clinical resources'!O13)</f>
        <v/>
      </c>
      <c r="Q19" t="str">
        <f>IF('Clinical resources'!P13="","",'Clinical resources'!P13)</f>
        <v/>
      </c>
      <c r="R19" t="str">
        <f>IF('Clinical resources'!Q13="","",'Clinical resources'!Q13)</f>
        <v/>
      </c>
      <c r="S19" t="str">
        <f>IF('Clinical resources'!R13="","",'Clinical resources'!R13)</f>
        <v/>
      </c>
      <c r="T19" t="str">
        <f>IF('Clinical resources'!S13="","",'Clinical resources'!S13)</f>
        <v/>
      </c>
      <c r="U19" t="str">
        <f>IF('Clinical resources'!T13="","",'Clinical resources'!T13)</f>
        <v/>
      </c>
      <c r="V19" t="str">
        <f>IF('Clinical resources'!U13="","",'Clinical resources'!U13)</f>
        <v/>
      </c>
      <c r="W19" t="str">
        <f>IF('Clinical resources'!V13="","",'Clinical resources'!V13)</f>
        <v/>
      </c>
      <c r="X19" t="str">
        <f>IF('Clinical resources'!W13="","",'Clinical resources'!W13)</f>
        <v/>
      </c>
      <c r="Y19" t="str">
        <f>IF('Clinical resources'!X13="","",'Clinical resources'!X13)</f>
        <v/>
      </c>
      <c r="Z19" t="str">
        <f>IF('Clinical resources'!Y13="","",'Clinical resources'!Y13)</f>
        <v/>
      </c>
      <c r="AA19" t="str">
        <f>IF('Clinical resources'!Z13="","",'Clinical resources'!Z13)</f>
        <v/>
      </c>
      <c r="AB19" t="str">
        <f>IF('Clinical resources'!AA13="","",'Clinical resources'!AA13)</f>
        <v/>
      </c>
      <c r="AC19" t="str">
        <f>IF('Clinical resources'!AB13="","",'Clinical resources'!AB13)</f>
        <v/>
      </c>
      <c r="AD19" t="str">
        <f>IF('Clinical resources'!AC13="","",'Clinical resources'!AC13)</f>
        <v/>
      </c>
      <c r="AE19" t="str">
        <f>IF('Clinical resources'!AD13="","",'Clinical resources'!AD13)</f>
        <v/>
      </c>
      <c r="AF19" t="str">
        <f>IF('Clinical resources'!AF13="","",'Clinical resources'!AF13)</f>
        <v/>
      </c>
      <c r="AG19" t="str">
        <f>IF('Clinical resources'!AG13="","",'Clinical resources'!AG13)</f>
        <v/>
      </c>
      <c r="AH19" t="str">
        <f>IF('Clinical resources'!AH13="","",'Clinical resources'!AH13)</f>
        <v/>
      </c>
      <c r="AI19" t="str">
        <f>IF('Clinical resources'!AI13="","",'Clinical resources'!AI13)</f>
        <v/>
      </c>
      <c r="AJ19" t="str">
        <f>IF('Clinical resources'!AJ13="","",'Clinical resources'!AJ13)</f>
        <v/>
      </c>
      <c r="AK19" t="str">
        <f>IF('Clinical resources'!AK13="","",'Clinical resources'!AK13)</f>
        <v/>
      </c>
      <c r="AL19" t="str">
        <f>IF('Clinical resources'!AL13="","",'Clinical resources'!AL13)</f>
        <v/>
      </c>
      <c r="AM19" t="str">
        <f>IF('Clinical resources'!AM13="","",'Clinical resources'!AM13)</f>
        <v/>
      </c>
      <c r="AN19" t="str">
        <f>IF('Clinical resources'!AN13="","",'Clinical resources'!AN13)</f>
        <v/>
      </c>
      <c r="AO19" t="str">
        <f>IF('Clinical resources'!AO13="","",'Clinical resources'!AO13)</f>
        <v/>
      </c>
      <c r="AP19" t="str">
        <f>IF('Clinical resources'!AP13="","",'Clinical resources'!AP13)</f>
        <v/>
      </c>
      <c r="AQ19" t="str">
        <f>IF('Clinical resources'!AQ13="","",'Clinical resources'!AQ13)</f>
        <v/>
      </c>
      <c r="AR19" t="str">
        <f>IF('Clinical resources'!AR13="","",'Clinical resources'!AR13)</f>
        <v/>
      </c>
      <c r="AS19" t="str">
        <f>IF('Clinical resources'!AS13="","",'Clinical resources'!AS13)</f>
        <v/>
      </c>
      <c r="AT19" t="str">
        <f>IF('Clinical resources'!AT13="","",'Clinical resources'!AT13)</f>
        <v/>
      </c>
      <c r="AU19" t="str">
        <f>IF('Clinical resources'!AU13="","",'Clinical resources'!AU13)</f>
        <v/>
      </c>
      <c r="AV19" t="str">
        <f>IF('Clinical resources'!AV13="","",'Clinical resources'!AV13)</f>
        <v/>
      </c>
      <c r="AW19" t="str">
        <f>IF('Clinical resources'!AW13="","",'Clinical resources'!AW13)</f>
        <v/>
      </c>
      <c r="AX19" t="str">
        <f>IF('Clinical resources'!AX13="","",'Clinical resources'!AX13)</f>
        <v/>
      </c>
      <c r="AY19" t="str">
        <f>IF('Clinical resources'!AY13="","",'Clinical resources'!AY13)</f>
        <v/>
      </c>
      <c r="AZ19" t="str">
        <f>IF('Clinical resources'!AZ13="","",'Clinical resources'!AZ13)</f>
        <v/>
      </c>
      <c r="BA19" t="str">
        <f>IF('Clinical resources'!BA13="","",'Clinical resources'!BA13)</f>
        <v/>
      </c>
      <c r="BB19" t="str">
        <f>IF('Clinical resources'!BB13="","",'Clinical resources'!BB13)</f>
        <v/>
      </c>
      <c r="BC19" t="str">
        <f>IF('Clinical resources'!BC13="","",'Clinical resources'!BC13)</f>
        <v/>
      </c>
      <c r="BD19" t="str">
        <f>IF('Clinical resources'!BD13="","",'Clinical resources'!BD13)</f>
        <v/>
      </c>
      <c r="BE19" t="str">
        <f>IF('Clinical resources'!BE13="","",'Clinical resources'!BE13)</f>
        <v/>
      </c>
      <c r="BF19" t="str">
        <f>IF('Clinical resources'!BF13="","",'Clinical resources'!BF13)</f>
        <v/>
      </c>
      <c r="BG19" t="str">
        <f>IF('Clinical resources'!BG13="","",'Clinical resources'!BG13)</f>
        <v/>
      </c>
      <c r="BH19" t="str">
        <f>IF('Clinical resources'!BH13="","",'Clinical resources'!BH13)</f>
        <v/>
      </c>
      <c r="BI19" t="str">
        <f>IF('Clinical resources'!BI13="","",'Clinical resources'!BI13)</f>
        <v/>
      </c>
      <c r="BJ19" t="str">
        <f>IF('Clinical resources'!BJ13="","",'Clinical resources'!BJ13)</f>
        <v/>
      </c>
      <c r="BK19" t="str">
        <f>IF('Clinical resources'!BK13="","",'Clinical resources'!BK13)</f>
        <v/>
      </c>
      <c r="BL19" t="str">
        <f>IF('Clinical resources'!BL13="","",'Clinical resources'!BL13)</f>
        <v/>
      </c>
      <c r="BM19" t="str">
        <f>IF('Clinical resources'!BM13="","",'Clinical resources'!BM13)</f>
        <v/>
      </c>
      <c r="BN19" t="str">
        <f>IF('Clinical resources'!BN13="","",'Clinical resources'!BN13)</f>
        <v/>
      </c>
      <c r="BO19" t="str">
        <f>IF('Clinical resources'!BO13="","",'Clinical resources'!BO13)</f>
        <v/>
      </c>
      <c r="BP19" t="str">
        <f>IF('Clinical resources'!BP13="","",'Clinical resources'!BP13)</f>
        <v/>
      </c>
      <c r="BQ19" t="str">
        <f>IF('Clinical resources'!BQ13="","",'Clinical resources'!BQ13)</f>
        <v/>
      </c>
      <c r="BR19" t="str">
        <f>IF('Clinical resources'!BR13="","",'Clinical resources'!BR13)</f>
        <v/>
      </c>
      <c r="BS19" t="str">
        <f>IF('Clinical resources'!BS13="","",'Clinical resources'!BS13)</f>
        <v/>
      </c>
      <c r="BT19" t="str">
        <f>IF('Clinical resources'!BT13="","",'Clinical resources'!BT13)</f>
        <v/>
      </c>
      <c r="BU19" t="str">
        <f>IF('Clinical resources'!BU13="","",'Clinical resources'!BU13)</f>
        <v/>
      </c>
      <c r="BV19" t="str">
        <f>IF('Clinical resources'!BV13="","",'Clinical resources'!BV13)</f>
        <v/>
      </c>
      <c r="BW19" t="str">
        <f>IF('Clinical resources'!BW13="","",'Clinical resources'!BW13)</f>
        <v/>
      </c>
      <c r="BX19" t="str">
        <f>IF('Clinical resources'!BX13="","",'Clinical resources'!BX13)</f>
        <v/>
      </c>
      <c r="BY19" t="str">
        <f>IF('Clinical resources'!BY13="","",'Clinical resources'!BY13)</f>
        <v/>
      </c>
      <c r="BZ19" t="str">
        <f>IF('Clinical resources'!BZ13="","",'Clinical resources'!BZ13)</f>
        <v/>
      </c>
      <c r="CA19" t="str">
        <f>IF('Clinical resources'!CA13="","",'Clinical resources'!CA13)</f>
        <v/>
      </c>
      <c r="CB19" t="str">
        <f>IF('Clinical resources'!CB13="","",'Clinical resources'!CB13)</f>
        <v/>
      </c>
      <c r="CC19" t="str">
        <f>IF('Clinical resources'!CC13="","",'Clinical resources'!CC13)</f>
        <v/>
      </c>
    </row>
    <row r="20" spans="2:92" x14ac:dyDescent="0.25">
      <c r="B20" s="189" t="str">
        <f>IF('Clinical resources'!B14&lt;&gt;"",'CR Backing (Hide)'!E11,"")</f>
        <v/>
      </c>
      <c r="G20" t="str">
        <f>IF('Clinical resources'!F14="","",'Clinical resources'!F14)</f>
        <v/>
      </c>
      <c r="H20" t="str">
        <f>IF('Clinical resources'!G14="","",'Clinical resources'!G14)</f>
        <v/>
      </c>
      <c r="I20" t="str">
        <f>IF('Clinical resources'!H14="","",'Clinical resources'!H14)</f>
        <v/>
      </c>
      <c r="J20" t="str">
        <f>IF('Clinical resources'!I14="","",'Clinical resources'!I14)</f>
        <v/>
      </c>
      <c r="K20" t="str">
        <f>IF('Clinical resources'!J14="","",'Clinical resources'!J14)</f>
        <v/>
      </c>
      <c r="L20" t="str">
        <f>IF('Clinical resources'!K14="","",'Clinical resources'!K14)</f>
        <v/>
      </c>
      <c r="M20" t="str">
        <f>IF('Clinical resources'!L14="","",'Clinical resources'!L14)</f>
        <v/>
      </c>
      <c r="N20" t="str">
        <f>IF('Clinical resources'!M14="","",'Clinical resources'!M14)</f>
        <v/>
      </c>
      <c r="O20" t="str">
        <f>IF('Clinical resources'!N14="","",'Clinical resources'!N14)</f>
        <v/>
      </c>
      <c r="P20" t="str">
        <f>IF('Clinical resources'!O14="","",'Clinical resources'!O14)</f>
        <v/>
      </c>
      <c r="Q20" t="str">
        <f>IF('Clinical resources'!P14="","",'Clinical resources'!P14)</f>
        <v/>
      </c>
      <c r="R20" t="str">
        <f>IF('Clinical resources'!Q14="","",'Clinical resources'!Q14)</f>
        <v/>
      </c>
      <c r="S20" t="str">
        <f>IF('Clinical resources'!R14="","",'Clinical resources'!R14)</f>
        <v/>
      </c>
      <c r="T20" t="str">
        <f>IF('Clinical resources'!S14="","",'Clinical resources'!S14)</f>
        <v/>
      </c>
      <c r="U20" t="str">
        <f>IF('Clinical resources'!T14="","",'Clinical resources'!T14)</f>
        <v/>
      </c>
      <c r="V20" t="str">
        <f>IF('Clinical resources'!U14="","",'Clinical resources'!U14)</f>
        <v/>
      </c>
      <c r="W20" t="str">
        <f>IF('Clinical resources'!V14="","",'Clinical resources'!V14)</f>
        <v/>
      </c>
      <c r="X20" t="str">
        <f>IF('Clinical resources'!W14="","",'Clinical resources'!W14)</f>
        <v/>
      </c>
      <c r="Y20" t="str">
        <f>IF('Clinical resources'!X14="","",'Clinical resources'!X14)</f>
        <v/>
      </c>
      <c r="Z20" t="str">
        <f>IF('Clinical resources'!Y14="","",'Clinical resources'!Y14)</f>
        <v/>
      </c>
      <c r="AA20" t="str">
        <f>IF('Clinical resources'!Z14="","",'Clinical resources'!Z14)</f>
        <v/>
      </c>
      <c r="AB20" t="str">
        <f>IF('Clinical resources'!AA14="","",'Clinical resources'!AA14)</f>
        <v/>
      </c>
      <c r="AC20" t="str">
        <f>IF('Clinical resources'!AB14="","",'Clinical resources'!AB14)</f>
        <v/>
      </c>
      <c r="AD20" t="str">
        <f>IF('Clinical resources'!AC14="","",'Clinical resources'!AC14)</f>
        <v/>
      </c>
      <c r="AE20" t="str">
        <f>IF('Clinical resources'!AD14="","",'Clinical resources'!AD14)</f>
        <v/>
      </c>
      <c r="AF20" t="str">
        <f>IF('Clinical resources'!AF14="","",'Clinical resources'!AF14)</f>
        <v/>
      </c>
      <c r="AG20" t="str">
        <f>IF('Clinical resources'!AG14="","",'Clinical resources'!AG14)</f>
        <v/>
      </c>
      <c r="AH20" t="str">
        <f>IF('Clinical resources'!AH14="","",'Clinical resources'!AH14)</f>
        <v/>
      </c>
      <c r="AI20" t="str">
        <f>IF('Clinical resources'!AI14="","",'Clinical resources'!AI14)</f>
        <v/>
      </c>
      <c r="AJ20" t="str">
        <f>IF('Clinical resources'!AJ14="","",'Clinical resources'!AJ14)</f>
        <v/>
      </c>
      <c r="AK20" t="str">
        <f>IF('Clinical resources'!AK14="","",'Clinical resources'!AK14)</f>
        <v/>
      </c>
      <c r="AL20" t="str">
        <f>IF('Clinical resources'!AL14="","",'Clinical resources'!AL14)</f>
        <v/>
      </c>
      <c r="AM20" t="str">
        <f>IF('Clinical resources'!AM14="","",'Clinical resources'!AM14)</f>
        <v/>
      </c>
      <c r="AN20" t="str">
        <f>IF('Clinical resources'!AN14="","",'Clinical resources'!AN14)</f>
        <v/>
      </c>
      <c r="AO20" t="str">
        <f>IF('Clinical resources'!AO14="","",'Clinical resources'!AO14)</f>
        <v/>
      </c>
      <c r="AP20" t="str">
        <f>IF('Clinical resources'!AP14="","",'Clinical resources'!AP14)</f>
        <v/>
      </c>
      <c r="AQ20" t="str">
        <f>IF('Clinical resources'!AQ14="","",'Clinical resources'!AQ14)</f>
        <v/>
      </c>
      <c r="AR20" t="str">
        <f>IF('Clinical resources'!AR14="","",'Clinical resources'!AR14)</f>
        <v/>
      </c>
      <c r="AS20" t="str">
        <f>IF('Clinical resources'!AS14="","",'Clinical resources'!AS14)</f>
        <v/>
      </c>
      <c r="AT20" t="str">
        <f>IF('Clinical resources'!AT14="","",'Clinical resources'!AT14)</f>
        <v/>
      </c>
      <c r="AU20" t="str">
        <f>IF('Clinical resources'!AU14="","",'Clinical resources'!AU14)</f>
        <v/>
      </c>
      <c r="AV20" t="str">
        <f>IF('Clinical resources'!AV14="","",'Clinical resources'!AV14)</f>
        <v/>
      </c>
      <c r="AW20" t="str">
        <f>IF('Clinical resources'!AW14="","",'Clinical resources'!AW14)</f>
        <v/>
      </c>
      <c r="AX20" t="str">
        <f>IF('Clinical resources'!AX14="","",'Clinical resources'!AX14)</f>
        <v/>
      </c>
      <c r="AY20" t="str">
        <f>IF('Clinical resources'!AY14="","",'Clinical resources'!AY14)</f>
        <v/>
      </c>
      <c r="AZ20" t="str">
        <f>IF('Clinical resources'!AZ14="","",'Clinical resources'!AZ14)</f>
        <v/>
      </c>
      <c r="BA20" t="str">
        <f>IF('Clinical resources'!BA14="","",'Clinical resources'!BA14)</f>
        <v/>
      </c>
      <c r="BB20" t="str">
        <f>IF('Clinical resources'!BB14="","",'Clinical resources'!BB14)</f>
        <v/>
      </c>
      <c r="BC20" t="str">
        <f>IF('Clinical resources'!BC14="","",'Clinical resources'!BC14)</f>
        <v/>
      </c>
      <c r="BD20" t="str">
        <f>IF('Clinical resources'!BD14="","",'Clinical resources'!BD14)</f>
        <v/>
      </c>
      <c r="BE20" t="str">
        <f>IF('Clinical resources'!BE14="","",'Clinical resources'!BE14)</f>
        <v/>
      </c>
      <c r="BF20" t="str">
        <f>IF('Clinical resources'!BF14="","",'Clinical resources'!BF14)</f>
        <v/>
      </c>
      <c r="BG20" t="str">
        <f>IF('Clinical resources'!BG14="","",'Clinical resources'!BG14)</f>
        <v/>
      </c>
      <c r="BH20" t="str">
        <f>IF('Clinical resources'!BH14="","",'Clinical resources'!BH14)</f>
        <v/>
      </c>
      <c r="BI20" t="str">
        <f>IF('Clinical resources'!BI14="","",'Clinical resources'!BI14)</f>
        <v/>
      </c>
      <c r="BJ20" t="str">
        <f>IF('Clinical resources'!BJ14="","",'Clinical resources'!BJ14)</f>
        <v/>
      </c>
      <c r="BK20" t="str">
        <f>IF('Clinical resources'!BK14="","",'Clinical resources'!BK14)</f>
        <v/>
      </c>
      <c r="BL20" t="str">
        <f>IF('Clinical resources'!BL14="","",'Clinical resources'!BL14)</f>
        <v/>
      </c>
      <c r="BM20" t="str">
        <f>IF('Clinical resources'!BM14="","",'Clinical resources'!BM14)</f>
        <v/>
      </c>
      <c r="BN20" t="str">
        <f>IF('Clinical resources'!BN14="","",'Clinical resources'!BN14)</f>
        <v/>
      </c>
      <c r="BO20" t="str">
        <f>IF('Clinical resources'!BO14="","",'Clinical resources'!BO14)</f>
        <v/>
      </c>
      <c r="BP20" t="str">
        <f>IF('Clinical resources'!BP14="","",'Clinical resources'!BP14)</f>
        <v/>
      </c>
      <c r="BQ20" t="str">
        <f>IF('Clinical resources'!BQ14="","",'Clinical resources'!BQ14)</f>
        <v/>
      </c>
      <c r="BR20" t="str">
        <f>IF('Clinical resources'!BR14="","",'Clinical resources'!BR14)</f>
        <v/>
      </c>
      <c r="BS20" t="str">
        <f>IF('Clinical resources'!BS14="","",'Clinical resources'!BS14)</f>
        <v/>
      </c>
      <c r="BT20" t="str">
        <f>IF('Clinical resources'!BT14="","",'Clinical resources'!BT14)</f>
        <v/>
      </c>
      <c r="BU20" t="str">
        <f>IF('Clinical resources'!BU14="","",'Clinical resources'!BU14)</f>
        <v/>
      </c>
      <c r="BV20" t="str">
        <f>IF('Clinical resources'!BV14="","",'Clinical resources'!BV14)</f>
        <v/>
      </c>
      <c r="BW20" t="str">
        <f>IF('Clinical resources'!BW14="","",'Clinical resources'!BW14)</f>
        <v/>
      </c>
      <c r="BX20" t="str">
        <f>IF('Clinical resources'!BX14="","",'Clinical resources'!BX14)</f>
        <v/>
      </c>
      <c r="BY20" t="str">
        <f>IF('Clinical resources'!BY14="","",'Clinical resources'!BY14)</f>
        <v/>
      </c>
      <c r="BZ20" t="str">
        <f>IF('Clinical resources'!BZ14="","",'Clinical resources'!BZ14)</f>
        <v/>
      </c>
      <c r="CA20" t="str">
        <f>IF('Clinical resources'!CA14="","",'Clinical resources'!CA14)</f>
        <v/>
      </c>
      <c r="CB20" t="str">
        <f>IF('Clinical resources'!CB14="","",'Clinical resources'!CB14)</f>
        <v/>
      </c>
      <c r="CC20" t="str">
        <f>IF('Clinical resources'!CC14="","",'Clinical resources'!CC14)</f>
        <v/>
      </c>
    </row>
    <row r="21" spans="2:92" x14ac:dyDescent="0.25">
      <c r="B21" s="189" t="str">
        <f>IF('Clinical resources'!B15&lt;&gt;"",'CR Backing (Hide)'!E12,"")</f>
        <v/>
      </c>
      <c r="G21" t="str">
        <f>IF('Clinical resources'!F15="","",'Clinical resources'!F15)</f>
        <v/>
      </c>
      <c r="H21" t="str">
        <f>IF('Clinical resources'!G15="","",'Clinical resources'!G15)</f>
        <v/>
      </c>
      <c r="I21" t="str">
        <f>IF('Clinical resources'!H15="","",'Clinical resources'!H15)</f>
        <v/>
      </c>
      <c r="J21" t="str">
        <f>IF('Clinical resources'!I15="","",'Clinical resources'!I15)</f>
        <v/>
      </c>
      <c r="K21" t="str">
        <f>IF('Clinical resources'!J15="","",'Clinical resources'!J15)</f>
        <v/>
      </c>
      <c r="L21" t="str">
        <f>IF('Clinical resources'!K15="","",'Clinical resources'!K15)</f>
        <v/>
      </c>
      <c r="M21" t="str">
        <f>IF('Clinical resources'!L15="","",'Clinical resources'!L15)</f>
        <v/>
      </c>
      <c r="N21" t="str">
        <f>IF('Clinical resources'!M15="","",'Clinical resources'!M15)</f>
        <v/>
      </c>
      <c r="O21" t="str">
        <f>IF('Clinical resources'!N15="","",'Clinical resources'!N15)</f>
        <v/>
      </c>
      <c r="P21" t="str">
        <f>IF('Clinical resources'!O15="","",'Clinical resources'!O15)</f>
        <v/>
      </c>
      <c r="Q21" t="str">
        <f>IF('Clinical resources'!P15="","",'Clinical resources'!P15)</f>
        <v/>
      </c>
      <c r="R21" t="str">
        <f>IF('Clinical resources'!Q15="","",'Clinical resources'!Q15)</f>
        <v/>
      </c>
      <c r="S21" t="str">
        <f>IF('Clinical resources'!R15="","",'Clinical resources'!R15)</f>
        <v/>
      </c>
      <c r="T21" t="str">
        <f>IF('Clinical resources'!S15="","",'Clinical resources'!S15)</f>
        <v/>
      </c>
      <c r="U21" t="str">
        <f>IF('Clinical resources'!T15="","",'Clinical resources'!T15)</f>
        <v/>
      </c>
      <c r="V21" t="str">
        <f>IF('Clinical resources'!U15="","",'Clinical resources'!U15)</f>
        <v/>
      </c>
      <c r="W21" t="str">
        <f>IF('Clinical resources'!V15="","",'Clinical resources'!V15)</f>
        <v/>
      </c>
      <c r="X21" t="str">
        <f>IF('Clinical resources'!W15="","",'Clinical resources'!W15)</f>
        <v/>
      </c>
      <c r="Y21" t="str">
        <f>IF('Clinical resources'!X15="","",'Clinical resources'!X15)</f>
        <v/>
      </c>
      <c r="Z21" t="str">
        <f>IF('Clinical resources'!Y15="","",'Clinical resources'!Y15)</f>
        <v/>
      </c>
      <c r="AA21" t="str">
        <f>IF('Clinical resources'!Z15="","",'Clinical resources'!Z15)</f>
        <v/>
      </c>
      <c r="AB21" t="str">
        <f>IF('Clinical resources'!AA15="","",'Clinical resources'!AA15)</f>
        <v/>
      </c>
      <c r="AC21" t="str">
        <f>IF('Clinical resources'!AB15="","",'Clinical resources'!AB15)</f>
        <v/>
      </c>
      <c r="AD21" t="str">
        <f>IF('Clinical resources'!AC15="","",'Clinical resources'!AC15)</f>
        <v/>
      </c>
      <c r="AE21" t="str">
        <f>IF('Clinical resources'!AD15="","",'Clinical resources'!AD15)</f>
        <v/>
      </c>
      <c r="AF21" t="str">
        <f>IF('Clinical resources'!AF15="","",'Clinical resources'!AF15)</f>
        <v/>
      </c>
      <c r="AG21" t="str">
        <f>IF('Clinical resources'!AG15="","",'Clinical resources'!AG15)</f>
        <v/>
      </c>
      <c r="AH21" t="str">
        <f>IF('Clinical resources'!AH15="","",'Clinical resources'!AH15)</f>
        <v/>
      </c>
      <c r="AI21" t="str">
        <f>IF('Clinical resources'!AI15="","",'Clinical resources'!AI15)</f>
        <v/>
      </c>
      <c r="AJ21" t="str">
        <f>IF('Clinical resources'!AJ15="","",'Clinical resources'!AJ15)</f>
        <v/>
      </c>
      <c r="AK21" t="str">
        <f>IF('Clinical resources'!AK15="","",'Clinical resources'!AK15)</f>
        <v/>
      </c>
      <c r="AL21" t="str">
        <f>IF('Clinical resources'!AL15="","",'Clinical resources'!AL15)</f>
        <v/>
      </c>
      <c r="AM21" t="str">
        <f>IF('Clinical resources'!AM15="","",'Clinical resources'!AM15)</f>
        <v/>
      </c>
      <c r="AN21" t="str">
        <f>IF('Clinical resources'!AN15="","",'Clinical resources'!AN15)</f>
        <v/>
      </c>
      <c r="AO21" t="str">
        <f>IF('Clinical resources'!AO15="","",'Clinical resources'!AO15)</f>
        <v/>
      </c>
      <c r="AP21" t="str">
        <f>IF('Clinical resources'!AP15="","",'Clinical resources'!AP15)</f>
        <v/>
      </c>
      <c r="AQ21" t="str">
        <f>IF('Clinical resources'!AQ15="","",'Clinical resources'!AQ15)</f>
        <v/>
      </c>
      <c r="AR21" t="str">
        <f>IF('Clinical resources'!AR15="","",'Clinical resources'!AR15)</f>
        <v/>
      </c>
      <c r="AS21" t="str">
        <f>IF('Clinical resources'!AS15="","",'Clinical resources'!AS15)</f>
        <v/>
      </c>
      <c r="AT21" t="str">
        <f>IF('Clinical resources'!AT15="","",'Clinical resources'!AT15)</f>
        <v/>
      </c>
      <c r="AU21" t="str">
        <f>IF('Clinical resources'!AU15="","",'Clinical resources'!AU15)</f>
        <v/>
      </c>
      <c r="AV21" t="str">
        <f>IF('Clinical resources'!AV15="","",'Clinical resources'!AV15)</f>
        <v/>
      </c>
      <c r="AW21" t="str">
        <f>IF('Clinical resources'!AW15="","",'Clinical resources'!AW15)</f>
        <v/>
      </c>
      <c r="AX21" t="str">
        <f>IF('Clinical resources'!AX15="","",'Clinical resources'!AX15)</f>
        <v/>
      </c>
      <c r="AY21" t="str">
        <f>IF('Clinical resources'!AY15="","",'Clinical resources'!AY15)</f>
        <v/>
      </c>
      <c r="AZ21" t="str">
        <f>IF('Clinical resources'!AZ15="","",'Clinical resources'!AZ15)</f>
        <v/>
      </c>
      <c r="BA21" t="str">
        <f>IF('Clinical resources'!BA15="","",'Clinical resources'!BA15)</f>
        <v/>
      </c>
      <c r="BB21" t="str">
        <f>IF('Clinical resources'!BB15="","",'Clinical resources'!BB15)</f>
        <v/>
      </c>
      <c r="BC21" t="str">
        <f>IF('Clinical resources'!BC15="","",'Clinical resources'!BC15)</f>
        <v/>
      </c>
      <c r="BD21" t="str">
        <f>IF('Clinical resources'!BD15="","",'Clinical resources'!BD15)</f>
        <v/>
      </c>
      <c r="BE21" t="str">
        <f>IF('Clinical resources'!BE15="","",'Clinical resources'!BE15)</f>
        <v/>
      </c>
      <c r="BF21" t="str">
        <f>IF('Clinical resources'!BF15="","",'Clinical resources'!BF15)</f>
        <v/>
      </c>
      <c r="BG21" t="str">
        <f>IF('Clinical resources'!BG15="","",'Clinical resources'!BG15)</f>
        <v/>
      </c>
      <c r="BH21" t="str">
        <f>IF('Clinical resources'!BH15="","",'Clinical resources'!BH15)</f>
        <v/>
      </c>
      <c r="BI21" t="str">
        <f>IF('Clinical resources'!BI15="","",'Clinical resources'!BI15)</f>
        <v/>
      </c>
      <c r="BJ21" t="str">
        <f>IF('Clinical resources'!BJ15="","",'Clinical resources'!BJ15)</f>
        <v/>
      </c>
      <c r="BK21" t="str">
        <f>IF('Clinical resources'!BK15="","",'Clinical resources'!BK15)</f>
        <v/>
      </c>
      <c r="BL21" t="str">
        <f>IF('Clinical resources'!BL15="","",'Clinical resources'!BL15)</f>
        <v/>
      </c>
      <c r="BM21" t="str">
        <f>IF('Clinical resources'!BM15="","",'Clinical resources'!BM15)</f>
        <v/>
      </c>
      <c r="BN21" t="str">
        <f>IF('Clinical resources'!BN15="","",'Clinical resources'!BN15)</f>
        <v/>
      </c>
      <c r="BO21" t="str">
        <f>IF('Clinical resources'!BO15="","",'Clinical resources'!BO15)</f>
        <v/>
      </c>
      <c r="BP21" t="str">
        <f>IF('Clinical resources'!BP15="","",'Clinical resources'!BP15)</f>
        <v/>
      </c>
      <c r="BQ21" t="str">
        <f>IF('Clinical resources'!BQ15="","",'Clinical resources'!BQ15)</f>
        <v/>
      </c>
      <c r="BR21" t="str">
        <f>IF('Clinical resources'!BR15="","",'Clinical resources'!BR15)</f>
        <v/>
      </c>
      <c r="BS21" t="str">
        <f>IF('Clinical resources'!BS15="","",'Clinical resources'!BS15)</f>
        <v/>
      </c>
      <c r="BT21" t="str">
        <f>IF('Clinical resources'!BT15="","",'Clinical resources'!BT15)</f>
        <v/>
      </c>
      <c r="BU21" t="str">
        <f>IF('Clinical resources'!BU15="","",'Clinical resources'!BU15)</f>
        <v/>
      </c>
      <c r="BV21" t="str">
        <f>IF('Clinical resources'!BV15="","",'Clinical resources'!BV15)</f>
        <v/>
      </c>
      <c r="BW21" t="str">
        <f>IF('Clinical resources'!BW15="","",'Clinical resources'!BW15)</f>
        <v/>
      </c>
      <c r="BX21" t="str">
        <f>IF('Clinical resources'!BX15="","",'Clinical resources'!BX15)</f>
        <v/>
      </c>
      <c r="BY21" t="str">
        <f>IF('Clinical resources'!BY15="","",'Clinical resources'!BY15)</f>
        <v/>
      </c>
      <c r="BZ21" t="str">
        <f>IF('Clinical resources'!BZ15="","",'Clinical resources'!BZ15)</f>
        <v/>
      </c>
      <c r="CA21" t="str">
        <f>IF('Clinical resources'!CA15="","",'Clinical resources'!CA15)</f>
        <v/>
      </c>
      <c r="CB21" t="str">
        <f>IF('Clinical resources'!CB15="","",'Clinical resources'!CB15)</f>
        <v/>
      </c>
      <c r="CC21" t="str">
        <f>IF('Clinical resources'!CC15="","",'Clinical resources'!CC15)</f>
        <v/>
      </c>
    </row>
    <row r="22" spans="2:92" x14ac:dyDescent="0.25">
      <c r="B22" s="189" t="str">
        <f>IF('Clinical resources'!B16&lt;&gt;"",'CR Backing (Hide)'!E13,"")</f>
        <v/>
      </c>
      <c r="G22" t="str">
        <f>IF('Clinical resources'!F16="","",'Clinical resources'!F16)</f>
        <v/>
      </c>
      <c r="H22" t="str">
        <f>IF('Clinical resources'!G16="","",'Clinical resources'!G16)</f>
        <v/>
      </c>
      <c r="I22" t="str">
        <f>IF('Clinical resources'!H16="","",'Clinical resources'!H16)</f>
        <v/>
      </c>
      <c r="J22" t="str">
        <f>IF('Clinical resources'!I16="","",'Clinical resources'!I16)</f>
        <v/>
      </c>
      <c r="K22" t="str">
        <f>IF('Clinical resources'!J16="","",'Clinical resources'!J16)</f>
        <v/>
      </c>
      <c r="L22" t="str">
        <f>IF('Clinical resources'!K16="","",'Clinical resources'!K16)</f>
        <v/>
      </c>
      <c r="M22" t="str">
        <f>IF('Clinical resources'!L16="","",'Clinical resources'!L16)</f>
        <v/>
      </c>
      <c r="N22" t="str">
        <f>IF('Clinical resources'!M16="","",'Clinical resources'!M16)</f>
        <v/>
      </c>
      <c r="O22" t="str">
        <f>IF('Clinical resources'!N16="","",'Clinical resources'!N16)</f>
        <v/>
      </c>
      <c r="P22" t="str">
        <f>IF('Clinical resources'!O16="","",'Clinical resources'!O16)</f>
        <v/>
      </c>
      <c r="Q22" t="str">
        <f>IF('Clinical resources'!P16="","",'Clinical resources'!P16)</f>
        <v/>
      </c>
      <c r="R22" t="str">
        <f>IF('Clinical resources'!Q16="","",'Clinical resources'!Q16)</f>
        <v/>
      </c>
      <c r="S22" t="str">
        <f>IF('Clinical resources'!R16="","",'Clinical resources'!R16)</f>
        <v/>
      </c>
      <c r="T22" t="str">
        <f>IF('Clinical resources'!S16="","",'Clinical resources'!S16)</f>
        <v/>
      </c>
      <c r="U22" t="str">
        <f>IF('Clinical resources'!T16="","",'Clinical resources'!T16)</f>
        <v/>
      </c>
      <c r="V22" t="str">
        <f>IF('Clinical resources'!U16="","",'Clinical resources'!U16)</f>
        <v/>
      </c>
      <c r="W22" t="str">
        <f>IF('Clinical resources'!V16="","",'Clinical resources'!V16)</f>
        <v/>
      </c>
      <c r="X22" t="str">
        <f>IF('Clinical resources'!W16="","",'Clinical resources'!W16)</f>
        <v/>
      </c>
      <c r="Y22" t="str">
        <f>IF('Clinical resources'!X16="","",'Clinical resources'!X16)</f>
        <v/>
      </c>
      <c r="Z22" t="str">
        <f>IF('Clinical resources'!Y16="","",'Clinical resources'!Y16)</f>
        <v/>
      </c>
      <c r="AA22" t="str">
        <f>IF('Clinical resources'!Z16="","",'Clinical resources'!Z16)</f>
        <v/>
      </c>
      <c r="AB22" t="str">
        <f>IF('Clinical resources'!AA16="","",'Clinical resources'!AA16)</f>
        <v/>
      </c>
      <c r="AC22" t="str">
        <f>IF('Clinical resources'!AB16="","",'Clinical resources'!AB16)</f>
        <v/>
      </c>
      <c r="AD22" t="str">
        <f>IF('Clinical resources'!AC16="","",'Clinical resources'!AC16)</f>
        <v/>
      </c>
      <c r="AE22" t="str">
        <f>IF('Clinical resources'!AD16="","",'Clinical resources'!AD16)</f>
        <v/>
      </c>
      <c r="AF22" t="str">
        <f>IF('Clinical resources'!AF16="","",'Clinical resources'!AF16)</f>
        <v/>
      </c>
      <c r="AG22" t="str">
        <f>IF('Clinical resources'!AG16="","",'Clinical resources'!AG16)</f>
        <v/>
      </c>
      <c r="AH22" t="str">
        <f>IF('Clinical resources'!AH16="","",'Clinical resources'!AH16)</f>
        <v/>
      </c>
      <c r="AI22" t="str">
        <f>IF('Clinical resources'!AI16="","",'Clinical resources'!AI16)</f>
        <v/>
      </c>
      <c r="AJ22" t="str">
        <f>IF('Clinical resources'!AJ16="","",'Clinical resources'!AJ16)</f>
        <v/>
      </c>
      <c r="AK22" t="str">
        <f>IF('Clinical resources'!AK16="","",'Clinical resources'!AK16)</f>
        <v/>
      </c>
      <c r="AL22" t="str">
        <f>IF('Clinical resources'!AL16="","",'Clinical resources'!AL16)</f>
        <v/>
      </c>
      <c r="AM22" t="str">
        <f>IF('Clinical resources'!AM16="","",'Clinical resources'!AM16)</f>
        <v/>
      </c>
      <c r="AN22" t="str">
        <f>IF('Clinical resources'!AN16="","",'Clinical resources'!AN16)</f>
        <v/>
      </c>
      <c r="AO22" t="str">
        <f>IF('Clinical resources'!AO16="","",'Clinical resources'!AO16)</f>
        <v/>
      </c>
      <c r="AP22" t="str">
        <f>IF('Clinical resources'!AP16="","",'Clinical resources'!AP16)</f>
        <v/>
      </c>
      <c r="AQ22" t="str">
        <f>IF('Clinical resources'!AQ16="","",'Clinical resources'!AQ16)</f>
        <v/>
      </c>
      <c r="AR22" t="str">
        <f>IF('Clinical resources'!AR16="","",'Clinical resources'!AR16)</f>
        <v/>
      </c>
      <c r="AS22" t="str">
        <f>IF('Clinical resources'!AS16="","",'Clinical resources'!AS16)</f>
        <v/>
      </c>
      <c r="AT22" t="str">
        <f>IF('Clinical resources'!AT16="","",'Clinical resources'!AT16)</f>
        <v/>
      </c>
      <c r="AU22" t="str">
        <f>IF('Clinical resources'!AU16="","",'Clinical resources'!AU16)</f>
        <v/>
      </c>
      <c r="AV22" t="str">
        <f>IF('Clinical resources'!AV16="","",'Clinical resources'!AV16)</f>
        <v/>
      </c>
      <c r="AW22" t="str">
        <f>IF('Clinical resources'!AW16="","",'Clinical resources'!AW16)</f>
        <v/>
      </c>
      <c r="AX22" t="str">
        <f>IF('Clinical resources'!AX16="","",'Clinical resources'!AX16)</f>
        <v/>
      </c>
      <c r="AY22" t="str">
        <f>IF('Clinical resources'!AY16="","",'Clinical resources'!AY16)</f>
        <v/>
      </c>
      <c r="AZ22" t="str">
        <f>IF('Clinical resources'!AZ16="","",'Clinical resources'!AZ16)</f>
        <v/>
      </c>
      <c r="BA22" t="str">
        <f>IF('Clinical resources'!BA16="","",'Clinical resources'!BA16)</f>
        <v/>
      </c>
      <c r="BB22" t="str">
        <f>IF('Clinical resources'!BB16="","",'Clinical resources'!BB16)</f>
        <v/>
      </c>
      <c r="BC22" t="str">
        <f>IF('Clinical resources'!BC16="","",'Clinical resources'!BC16)</f>
        <v/>
      </c>
      <c r="BD22" t="str">
        <f>IF('Clinical resources'!BD16="","",'Clinical resources'!BD16)</f>
        <v/>
      </c>
      <c r="BE22" t="str">
        <f>IF('Clinical resources'!BE16="","",'Clinical resources'!BE16)</f>
        <v/>
      </c>
      <c r="BF22" t="str">
        <f>IF('Clinical resources'!BF16="","",'Clinical resources'!BF16)</f>
        <v/>
      </c>
      <c r="BG22" t="str">
        <f>IF('Clinical resources'!BG16="","",'Clinical resources'!BG16)</f>
        <v/>
      </c>
      <c r="BH22" t="str">
        <f>IF('Clinical resources'!BH16="","",'Clinical resources'!BH16)</f>
        <v/>
      </c>
      <c r="BI22" t="str">
        <f>IF('Clinical resources'!BI16="","",'Clinical resources'!BI16)</f>
        <v/>
      </c>
      <c r="BJ22" t="str">
        <f>IF('Clinical resources'!BJ16="","",'Clinical resources'!BJ16)</f>
        <v/>
      </c>
      <c r="BK22" t="str">
        <f>IF('Clinical resources'!BK16="","",'Clinical resources'!BK16)</f>
        <v/>
      </c>
      <c r="BL22" t="str">
        <f>IF('Clinical resources'!BL16="","",'Clinical resources'!BL16)</f>
        <v/>
      </c>
      <c r="BM22" t="str">
        <f>IF('Clinical resources'!BM16="","",'Clinical resources'!BM16)</f>
        <v/>
      </c>
      <c r="BN22" t="str">
        <f>IF('Clinical resources'!BN16="","",'Clinical resources'!BN16)</f>
        <v/>
      </c>
      <c r="BO22" t="str">
        <f>IF('Clinical resources'!BO16="","",'Clinical resources'!BO16)</f>
        <v/>
      </c>
      <c r="BP22" t="str">
        <f>IF('Clinical resources'!BP16="","",'Clinical resources'!BP16)</f>
        <v/>
      </c>
      <c r="BQ22" t="str">
        <f>IF('Clinical resources'!BQ16="","",'Clinical resources'!BQ16)</f>
        <v/>
      </c>
      <c r="BR22" t="str">
        <f>IF('Clinical resources'!BR16="","",'Clinical resources'!BR16)</f>
        <v/>
      </c>
      <c r="BS22" t="str">
        <f>IF('Clinical resources'!BS16="","",'Clinical resources'!BS16)</f>
        <v/>
      </c>
      <c r="BT22" t="str">
        <f>IF('Clinical resources'!BT16="","",'Clinical resources'!BT16)</f>
        <v/>
      </c>
      <c r="BU22" t="str">
        <f>IF('Clinical resources'!BU16="","",'Clinical resources'!BU16)</f>
        <v/>
      </c>
      <c r="BV22" t="str">
        <f>IF('Clinical resources'!BV16="","",'Clinical resources'!BV16)</f>
        <v/>
      </c>
      <c r="BW22" t="str">
        <f>IF('Clinical resources'!BW16="","",'Clinical resources'!BW16)</f>
        <v/>
      </c>
      <c r="BX22" t="str">
        <f>IF('Clinical resources'!BX16="","",'Clinical resources'!BX16)</f>
        <v/>
      </c>
      <c r="BY22" t="str">
        <f>IF('Clinical resources'!BY16="","",'Clinical resources'!BY16)</f>
        <v/>
      </c>
      <c r="BZ22" t="str">
        <f>IF('Clinical resources'!BZ16="","",'Clinical resources'!BZ16)</f>
        <v/>
      </c>
      <c r="CA22" t="str">
        <f>IF('Clinical resources'!CA16="","",'Clinical resources'!CA16)</f>
        <v/>
      </c>
      <c r="CB22" t="str">
        <f>IF('Clinical resources'!CB16="","",'Clinical resources'!CB16)</f>
        <v/>
      </c>
      <c r="CC22" t="str">
        <f>IF('Clinical resources'!CC16="","",'Clinical resources'!CC16)</f>
        <v/>
      </c>
    </row>
    <row r="23" spans="2:92" x14ac:dyDescent="0.25">
      <c r="B23" s="189" t="str">
        <f>IF('Clinical resources'!B17&lt;&gt;"",'CR Backing (Hide)'!E14,"")</f>
        <v/>
      </c>
      <c r="G23" t="str">
        <f>IF('Clinical resources'!F17="","",'Clinical resources'!F17)</f>
        <v/>
      </c>
      <c r="H23" t="str">
        <f>IF('Clinical resources'!G17="","",'Clinical resources'!G17)</f>
        <v/>
      </c>
      <c r="I23" t="str">
        <f>IF('Clinical resources'!H17="","",'Clinical resources'!H17)</f>
        <v/>
      </c>
      <c r="J23" t="str">
        <f>IF('Clinical resources'!I17="","",'Clinical resources'!I17)</f>
        <v/>
      </c>
      <c r="K23" t="str">
        <f>IF('Clinical resources'!J17="","",'Clinical resources'!J17)</f>
        <v/>
      </c>
      <c r="L23" t="str">
        <f>IF('Clinical resources'!K17="","",'Clinical resources'!K17)</f>
        <v/>
      </c>
      <c r="M23" t="str">
        <f>IF('Clinical resources'!L17="","",'Clinical resources'!L17)</f>
        <v/>
      </c>
      <c r="N23" t="str">
        <f>IF('Clinical resources'!M17="","",'Clinical resources'!M17)</f>
        <v/>
      </c>
      <c r="O23" t="str">
        <f>IF('Clinical resources'!N17="","",'Clinical resources'!N17)</f>
        <v/>
      </c>
      <c r="P23" t="str">
        <f>IF('Clinical resources'!O17="","",'Clinical resources'!O17)</f>
        <v/>
      </c>
      <c r="Q23" t="str">
        <f>IF('Clinical resources'!P17="","",'Clinical resources'!P17)</f>
        <v/>
      </c>
      <c r="R23" t="str">
        <f>IF('Clinical resources'!Q17="","",'Clinical resources'!Q17)</f>
        <v/>
      </c>
      <c r="S23" t="str">
        <f>IF('Clinical resources'!R17="","",'Clinical resources'!R17)</f>
        <v/>
      </c>
      <c r="T23" t="str">
        <f>IF('Clinical resources'!S17="","",'Clinical resources'!S17)</f>
        <v/>
      </c>
      <c r="U23" t="str">
        <f>IF('Clinical resources'!T17="","",'Clinical resources'!T17)</f>
        <v/>
      </c>
      <c r="V23" t="str">
        <f>IF('Clinical resources'!U17="","",'Clinical resources'!U17)</f>
        <v/>
      </c>
      <c r="W23" t="str">
        <f>IF('Clinical resources'!V17="","",'Clinical resources'!V17)</f>
        <v/>
      </c>
      <c r="X23" t="str">
        <f>IF('Clinical resources'!W17="","",'Clinical resources'!W17)</f>
        <v/>
      </c>
      <c r="Y23" t="str">
        <f>IF('Clinical resources'!X17="","",'Clinical resources'!X17)</f>
        <v/>
      </c>
      <c r="Z23" t="str">
        <f>IF('Clinical resources'!Y17="","",'Clinical resources'!Y17)</f>
        <v/>
      </c>
      <c r="AA23" t="str">
        <f>IF('Clinical resources'!Z17="","",'Clinical resources'!Z17)</f>
        <v/>
      </c>
      <c r="AB23" t="str">
        <f>IF('Clinical resources'!AA17="","",'Clinical resources'!AA17)</f>
        <v/>
      </c>
      <c r="AC23" t="str">
        <f>IF('Clinical resources'!AB17="","",'Clinical resources'!AB17)</f>
        <v/>
      </c>
      <c r="AD23" t="str">
        <f>IF('Clinical resources'!AC17="","",'Clinical resources'!AC17)</f>
        <v/>
      </c>
      <c r="AE23" t="str">
        <f>IF('Clinical resources'!AD17="","",'Clinical resources'!AD17)</f>
        <v/>
      </c>
      <c r="AF23" t="str">
        <f>IF('Clinical resources'!AF17="","",'Clinical resources'!AF17)</f>
        <v/>
      </c>
      <c r="AG23" t="str">
        <f>IF('Clinical resources'!AG17="","",'Clinical resources'!AG17)</f>
        <v/>
      </c>
      <c r="AH23" t="str">
        <f>IF('Clinical resources'!AH17="","",'Clinical resources'!AH17)</f>
        <v/>
      </c>
      <c r="AI23" t="str">
        <f>IF('Clinical resources'!AI17="","",'Clinical resources'!AI17)</f>
        <v/>
      </c>
      <c r="AJ23" t="str">
        <f>IF('Clinical resources'!AJ17="","",'Clinical resources'!AJ17)</f>
        <v/>
      </c>
      <c r="AK23" t="str">
        <f>IF('Clinical resources'!AK17="","",'Clinical resources'!AK17)</f>
        <v/>
      </c>
      <c r="AL23" t="str">
        <f>IF('Clinical resources'!AL17="","",'Clinical resources'!AL17)</f>
        <v/>
      </c>
      <c r="AM23" t="str">
        <f>IF('Clinical resources'!AM17="","",'Clinical resources'!AM17)</f>
        <v/>
      </c>
      <c r="AN23" t="str">
        <f>IF('Clinical resources'!AN17="","",'Clinical resources'!AN17)</f>
        <v/>
      </c>
      <c r="AO23" t="str">
        <f>IF('Clinical resources'!AO17="","",'Clinical resources'!AO17)</f>
        <v/>
      </c>
      <c r="AP23" t="str">
        <f>IF('Clinical resources'!AP17="","",'Clinical resources'!AP17)</f>
        <v/>
      </c>
      <c r="AQ23" t="str">
        <f>IF('Clinical resources'!AQ17="","",'Clinical resources'!AQ17)</f>
        <v/>
      </c>
      <c r="AR23" t="str">
        <f>IF('Clinical resources'!AR17="","",'Clinical resources'!AR17)</f>
        <v/>
      </c>
      <c r="AS23" t="str">
        <f>IF('Clinical resources'!AS17="","",'Clinical resources'!AS17)</f>
        <v/>
      </c>
      <c r="AT23" t="str">
        <f>IF('Clinical resources'!AT17="","",'Clinical resources'!AT17)</f>
        <v/>
      </c>
      <c r="AU23" t="str">
        <f>IF('Clinical resources'!AU17="","",'Clinical resources'!AU17)</f>
        <v/>
      </c>
      <c r="AV23" t="str">
        <f>IF('Clinical resources'!AV17="","",'Clinical resources'!AV17)</f>
        <v/>
      </c>
      <c r="AW23" t="str">
        <f>IF('Clinical resources'!AW17="","",'Clinical resources'!AW17)</f>
        <v/>
      </c>
      <c r="AX23" t="str">
        <f>IF('Clinical resources'!AX17="","",'Clinical resources'!AX17)</f>
        <v/>
      </c>
      <c r="AY23" t="str">
        <f>IF('Clinical resources'!AY17="","",'Clinical resources'!AY17)</f>
        <v/>
      </c>
      <c r="AZ23" t="str">
        <f>IF('Clinical resources'!AZ17="","",'Clinical resources'!AZ17)</f>
        <v/>
      </c>
      <c r="BA23" t="str">
        <f>IF('Clinical resources'!BA17="","",'Clinical resources'!BA17)</f>
        <v/>
      </c>
      <c r="BB23" t="str">
        <f>IF('Clinical resources'!BB17="","",'Clinical resources'!BB17)</f>
        <v/>
      </c>
      <c r="BC23" t="str">
        <f>IF('Clinical resources'!BC17="","",'Clinical resources'!BC17)</f>
        <v/>
      </c>
      <c r="BD23" t="str">
        <f>IF('Clinical resources'!BD17="","",'Clinical resources'!BD17)</f>
        <v/>
      </c>
      <c r="BE23" t="str">
        <f>IF('Clinical resources'!BE17="","",'Clinical resources'!BE17)</f>
        <v/>
      </c>
      <c r="BF23" t="str">
        <f>IF('Clinical resources'!BF17="","",'Clinical resources'!BF17)</f>
        <v/>
      </c>
      <c r="BG23" t="str">
        <f>IF('Clinical resources'!BG17="","",'Clinical resources'!BG17)</f>
        <v/>
      </c>
      <c r="BH23" t="str">
        <f>IF('Clinical resources'!BH17="","",'Clinical resources'!BH17)</f>
        <v/>
      </c>
      <c r="BI23" t="str">
        <f>IF('Clinical resources'!BI17="","",'Clinical resources'!BI17)</f>
        <v/>
      </c>
      <c r="BJ23" t="str">
        <f>IF('Clinical resources'!BJ17="","",'Clinical resources'!BJ17)</f>
        <v/>
      </c>
      <c r="BK23" t="str">
        <f>IF('Clinical resources'!BK17="","",'Clinical resources'!BK17)</f>
        <v/>
      </c>
      <c r="BL23" t="str">
        <f>IF('Clinical resources'!BL17="","",'Clinical resources'!BL17)</f>
        <v/>
      </c>
      <c r="BM23" t="str">
        <f>IF('Clinical resources'!BM17="","",'Clinical resources'!BM17)</f>
        <v/>
      </c>
      <c r="BN23" t="str">
        <f>IF('Clinical resources'!BN17="","",'Clinical resources'!BN17)</f>
        <v/>
      </c>
      <c r="BO23" t="str">
        <f>IF('Clinical resources'!BO17="","",'Clinical resources'!BO17)</f>
        <v/>
      </c>
      <c r="BP23" t="str">
        <f>IF('Clinical resources'!BP17="","",'Clinical resources'!BP17)</f>
        <v/>
      </c>
      <c r="BQ23" t="str">
        <f>IF('Clinical resources'!BQ17="","",'Clinical resources'!BQ17)</f>
        <v/>
      </c>
      <c r="BR23" t="str">
        <f>IF('Clinical resources'!BR17="","",'Clinical resources'!BR17)</f>
        <v/>
      </c>
      <c r="BS23" t="str">
        <f>IF('Clinical resources'!BS17="","",'Clinical resources'!BS17)</f>
        <v/>
      </c>
      <c r="BT23" t="str">
        <f>IF('Clinical resources'!BT17="","",'Clinical resources'!BT17)</f>
        <v/>
      </c>
      <c r="BU23" t="str">
        <f>IF('Clinical resources'!BU17="","",'Clinical resources'!BU17)</f>
        <v/>
      </c>
      <c r="BV23" t="str">
        <f>IF('Clinical resources'!BV17="","",'Clinical resources'!BV17)</f>
        <v/>
      </c>
      <c r="BW23" t="str">
        <f>IF('Clinical resources'!BW17="","",'Clinical resources'!BW17)</f>
        <v/>
      </c>
      <c r="BX23" t="str">
        <f>IF('Clinical resources'!BX17="","",'Clinical resources'!BX17)</f>
        <v/>
      </c>
      <c r="BY23" t="str">
        <f>IF('Clinical resources'!BY17="","",'Clinical resources'!BY17)</f>
        <v/>
      </c>
      <c r="BZ23" t="str">
        <f>IF('Clinical resources'!BZ17="","",'Clinical resources'!BZ17)</f>
        <v/>
      </c>
      <c r="CA23" t="str">
        <f>IF('Clinical resources'!CA17="","",'Clinical resources'!CA17)</f>
        <v/>
      </c>
      <c r="CB23" t="str">
        <f>IF('Clinical resources'!CB17="","",'Clinical resources'!CB17)</f>
        <v/>
      </c>
      <c r="CC23" t="str">
        <f>IF('Clinical resources'!CC17="","",'Clinical resources'!CC17)</f>
        <v/>
      </c>
    </row>
    <row r="24" spans="2:92" x14ac:dyDescent="0.25">
      <c r="B24" s="189" t="str">
        <f>IF('Clinical resources'!B18&lt;&gt;"",'CR Backing (Hide)'!E15,"")</f>
        <v/>
      </c>
      <c r="G24" t="str">
        <f>IF('Clinical resources'!F18="","",'Clinical resources'!F18)</f>
        <v/>
      </c>
      <c r="H24" t="str">
        <f>IF('Clinical resources'!G18="","",'Clinical resources'!G18)</f>
        <v/>
      </c>
      <c r="I24" t="str">
        <f>IF('Clinical resources'!H18="","",'Clinical resources'!H18)</f>
        <v/>
      </c>
      <c r="J24" t="str">
        <f>IF('Clinical resources'!I18="","",'Clinical resources'!I18)</f>
        <v/>
      </c>
      <c r="K24" t="str">
        <f>IF('Clinical resources'!J18="","",'Clinical resources'!J18)</f>
        <v/>
      </c>
      <c r="L24" t="str">
        <f>IF('Clinical resources'!K18="","",'Clinical resources'!K18)</f>
        <v/>
      </c>
      <c r="M24" t="str">
        <f>IF('Clinical resources'!L18="","",'Clinical resources'!L18)</f>
        <v/>
      </c>
      <c r="N24" t="str">
        <f>IF('Clinical resources'!M18="","",'Clinical resources'!M18)</f>
        <v/>
      </c>
      <c r="O24" t="str">
        <f>IF('Clinical resources'!N18="","",'Clinical resources'!N18)</f>
        <v/>
      </c>
      <c r="P24" t="str">
        <f>IF('Clinical resources'!O18="","",'Clinical resources'!O18)</f>
        <v/>
      </c>
      <c r="Q24" t="str">
        <f>IF('Clinical resources'!P18="","",'Clinical resources'!P18)</f>
        <v/>
      </c>
      <c r="R24" t="str">
        <f>IF('Clinical resources'!Q18="","",'Clinical resources'!Q18)</f>
        <v/>
      </c>
      <c r="S24" t="str">
        <f>IF('Clinical resources'!R18="","",'Clinical resources'!R18)</f>
        <v/>
      </c>
      <c r="T24" t="str">
        <f>IF('Clinical resources'!S18="","",'Clinical resources'!S18)</f>
        <v/>
      </c>
      <c r="U24" t="str">
        <f>IF('Clinical resources'!T18="","",'Clinical resources'!T18)</f>
        <v/>
      </c>
      <c r="V24" t="str">
        <f>IF('Clinical resources'!U18="","",'Clinical resources'!U18)</f>
        <v/>
      </c>
      <c r="W24" t="str">
        <f>IF('Clinical resources'!V18="","",'Clinical resources'!V18)</f>
        <v/>
      </c>
      <c r="X24" t="str">
        <f>IF('Clinical resources'!W18="","",'Clinical resources'!W18)</f>
        <v/>
      </c>
      <c r="Y24" t="str">
        <f>IF('Clinical resources'!X18="","",'Clinical resources'!X18)</f>
        <v/>
      </c>
      <c r="Z24" t="str">
        <f>IF('Clinical resources'!Y18="","",'Clinical resources'!Y18)</f>
        <v/>
      </c>
      <c r="AA24" t="str">
        <f>IF('Clinical resources'!Z18="","",'Clinical resources'!Z18)</f>
        <v/>
      </c>
      <c r="AB24" t="str">
        <f>IF('Clinical resources'!AA18="","",'Clinical resources'!AA18)</f>
        <v/>
      </c>
      <c r="AC24" t="str">
        <f>IF('Clinical resources'!AB18="","",'Clinical resources'!AB18)</f>
        <v/>
      </c>
      <c r="AD24" t="str">
        <f>IF('Clinical resources'!AC18="","",'Clinical resources'!AC18)</f>
        <v/>
      </c>
      <c r="AE24" t="str">
        <f>IF('Clinical resources'!AD18="","",'Clinical resources'!AD18)</f>
        <v/>
      </c>
      <c r="AF24" t="str">
        <f>IF('Clinical resources'!AF18="","",'Clinical resources'!AF18)</f>
        <v/>
      </c>
      <c r="AG24" t="str">
        <f>IF('Clinical resources'!AG18="","",'Clinical resources'!AG18)</f>
        <v/>
      </c>
      <c r="AH24" t="str">
        <f>IF('Clinical resources'!AH18="","",'Clinical resources'!AH18)</f>
        <v/>
      </c>
      <c r="AI24" t="str">
        <f>IF('Clinical resources'!AI18="","",'Clinical resources'!AI18)</f>
        <v/>
      </c>
      <c r="AJ24" t="str">
        <f>IF('Clinical resources'!AJ18="","",'Clinical resources'!AJ18)</f>
        <v/>
      </c>
      <c r="AK24" t="str">
        <f>IF('Clinical resources'!AK18="","",'Clinical resources'!AK18)</f>
        <v/>
      </c>
      <c r="AL24" t="str">
        <f>IF('Clinical resources'!AL18="","",'Clinical resources'!AL18)</f>
        <v/>
      </c>
      <c r="AM24" t="str">
        <f>IF('Clinical resources'!AM18="","",'Clinical resources'!AM18)</f>
        <v/>
      </c>
      <c r="AN24" t="str">
        <f>IF('Clinical resources'!AN18="","",'Clinical resources'!AN18)</f>
        <v/>
      </c>
      <c r="AO24" t="str">
        <f>IF('Clinical resources'!AO18="","",'Clinical resources'!AO18)</f>
        <v/>
      </c>
      <c r="AP24" t="str">
        <f>IF('Clinical resources'!AP18="","",'Clinical resources'!AP18)</f>
        <v/>
      </c>
      <c r="AQ24" t="str">
        <f>IF('Clinical resources'!AQ18="","",'Clinical resources'!AQ18)</f>
        <v/>
      </c>
      <c r="AR24" t="str">
        <f>IF('Clinical resources'!AR18="","",'Clinical resources'!AR18)</f>
        <v/>
      </c>
      <c r="AS24" t="str">
        <f>IF('Clinical resources'!AS18="","",'Clinical resources'!AS18)</f>
        <v/>
      </c>
      <c r="AT24" t="str">
        <f>IF('Clinical resources'!AT18="","",'Clinical resources'!AT18)</f>
        <v/>
      </c>
      <c r="AU24" t="str">
        <f>IF('Clinical resources'!AU18="","",'Clinical resources'!AU18)</f>
        <v/>
      </c>
      <c r="AV24" t="str">
        <f>IF('Clinical resources'!AV18="","",'Clinical resources'!AV18)</f>
        <v/>
      </c>
      <c r="AW24" t="str">
        <f>IF('Clinical resources'!AW18="","",'Clinical resources'!AW18)</f>
        <v/>
      </c>
      <c r="AX24" t="str">
        <f>IF('Clinical resources'!AX18="","",'Clinical resources'!AX18)</f>
        <v/>
      </c>
      <c r="AY24" t="str">
        <f>IF('Clinical resources'!AY18="","",'Clinical resources'!AY18)</f>
        <v/>
      </c>
      <c r="AZ24" t="str">
        <f>IF('Clinical resources'!AZ18="","",'Clinical resources'!AZ18)</f>
        <v/>
      </c>
      <c r="BA24" t="str">
        <f>IF('Clinical resources'!BA18="","",'Clinical resources'!BA18)</f>
        <v/>
      </c>
      <c r="BB24" t="str">
        <f>IF('Clinical resources'!BB18="","",'Clinical resources'!BB18)</f>
        <v/>
      </c>
      <c r="BC24" t="str">
        <f>IF('Clinical resources'!BC18="","",'Clinical resources'!BC18)</f>
        <v/>
      </c>
      <c r="BD24" t="str">
        <f>IF('Clinical resources'!BD18="","",'Clinical resources'!BD18)</f>
        <v/>
      </c>
      <c r="BE24" t="str">
        <f>IF('Clinical resources'!BE18="","",'Clinical resources'!BE18)</f>
        <v/>
      </c>
      <c r="BF24" t="str">
        <f>IF('Clinical resources'!BF18="","",'Clinical resources'!BF18)</f>
        <v/>
      </c>
      <c r="BG24" t="str">
        <f>IF('Clinical resources'!BG18="","",'Clinical resources'!BG18)</f>
        <v/>
      </c>
      <c r="BH24" t="str">
        <f>IF('Clinical resources'!BH18="","",'Clinical resources'!BH18)</f>
        <v/>
      </c>
      <c r="BI24" t="str">
        <f>IF('Clinical resources'!BI18="","",'Clinical resources'!BI18)</f>
        <v/>
      </c>
      <c r="BJ24" t="str">
        <f>IF('Clinical resources'!BJ18="","",'Clinical resources'!BJ18)</f>
        <v/>
      </c>
      <c r="BK24" t="str">
        <f>IF('Clinical resources'!BK18="","",'Clinical resources'!BK18)</f>
        <v/>
      </c>
      <c r="BL24" t="str">
        <f>IF('Clinical resources'!BL18="","",'Clinical resources'!BL18)</f>
        <v/>
      </c>
      <c r="BM24" t="str">
        <f>IF('Clinical resources'!BM18="","",'Clinical resources'!BM18)</f>
        <v/>
      </c>
      <c r="BN24" t="str">
        <f>IF('Clinical resources'!BN18="","",'Clinical resources'!BN18)</f>
        <v/>
      </c>
      <c r="BO24" t="str">
        <f>IF('Clinical resources'!BO18="","",'Clinical resources'!BO18)</f>
        <v/>
      </c>
      <c r="BP24" t="str">
        <f>IF('Clinical resources'!BP18="","",'Clinical resources'!BP18)</f>
        <v/>
      </c>
      <c r="BQ24" t="str">
        <f>IF('Clinical resources'!BQ18="","",'Clinical resources'!BQ18)</f>
        <v/>
      </c>
      <c r="BR24" t="str">
        <f>IF('Clinical resources'!BR18="","",'Clinical resources'!BR18)</f>
        <v/>
      </c>
      <c r="BS24" t="str">
        <f>IF('Clinical resources'!BS18="","",'Clinical resources'!BS18)</f>
        <v/>
      </c>
      <c r="BT24" t="str">
        <f>IF('Clinical resources'!BT18="","",'Clinical resources'!BT18)</f>
        <v/>
      </c>
      <c r="BU24" t="str">
        <f>IF('Clinical resources'!BU18="","",'Clinical resources'!BU18)</f>
        <v/>
      </c>
      <c r="BV24" t="str">
        <f>IF('Clinical resources'!BV18="","",'Clinical resources'!BV18)</f>
        <v/>
      </c>
      <c r="BW24" t="str">
        <f>IF('Clinical resources'!BW18="","",'Clinical resources'!BW18)</f>
        <v/>
      </c>
      <c r="BX24" t="str">
        <f>IF('Clinical resources'!BX18="","",'Clinical resources'!BX18)</f>
        <v/>
      </c>
      <c r="BY24" t="str">
        <f>IF('Clinical resources'!BY18="","",'Clinical resources'!BY18)</f>
        <v/>
      </c>
      <c r="BZ24" t="str">
        <f>IF('Clinical resources'!BZ18="","",'Clinical resources'!BZ18)</f>
        <v/>
      </c>
      <c r="CA24" t="str">
        <f>IF('Clinical resources'!CA18="","",'Clinical resources'!CA18)</f>
        <v/>
      </c>
      <c r="CB24" t="str">
        <f>IF('Clinical resources'!CB18="","",'Clinical resources'!CB18)</f>
        <v/>
      </c>
      <c r="CC24" t="str">
        <f>IF('Clinical resources'!CC18="","",'Clinical resources'!CC18)</f>
        <v/>
      </c>
    </row>
    <row r="25" spans="2:92" x14ac:dyDescent="0.25">
      <c r="B25" s="189" t="str">
        <f>IF('Clinical resources'!B19&lt;&gt;"",'CR Backing (Hide)'!E16,"")</f>
        <v/>
      </c>
      <c r="G25" t="str">
        <f>IF('Clinical resources'!F19="","",'Clinical resources'!F19)</f>
        <v/>
      </c>
      <c r="H25" t="str">
        <f>IF('Clinical resources'!G19="","",'Clinical resources'!G19)</f>
        <v/>
      </c>
      <c r="I25" t="str">
        <f>IF('Clinical resources'!H19="","",'Clinical resources'!H19)</f>
        <v/>
      </c>
      <c r="J25" t="str">
        <f>IF('Clinical resources'!I19="","",'Clinical resources'!I19)</f>
        <v/>
      </c>
      <c r="K25" t="str">
        <f>IF('Clinical resources'!J19="","",'Clinical resources'!J19)</f>
        <v/>
      </c>
      <c r="L25" t="str">
        <f>IF('Clinical resources'!K19="","",'Clinical resources'!K19)</f>
        <v/>
      </c>
      <c r="M25" t="str">
        <f>IF('Clinical resources'!L19="","",'Clinical resources'!L19)</f>
        <v/>
      </c>
      <c r="N25" t="str">
        <f>IF('Clinical resources'!M19="","",'Clinical resources'!M19)</f>
        <v/>
      </c>
      <c r="O25" t="str">
        <f>IF('Clinical resources'!N19="","",'Clinical resources'!N19)</f>
        <v/>
      </c>
      <c r="P25" t="str">
        <f>IF('Clinical resources'!O19="","",'Clinical resources'!O19)</f>
        <v/>
      </c>
      <c r="Q25" t="str">
        <f>IF('Clinical resources'!P19="","",'Clinical resources'!P19)</f>
        <v/>
      </c>
      <c r="R25" t="str">
        <f>IF('Clinical resources'!Q19="","",'Clinical resources'!Q19)</f>
        <v/>
      </c>
      <c r="S25" t="str">
        <f>IF('Clinical resources'!R19="","",'Clinical resources'!R19)</f>
        <v/>
      </c>
      <c r="T25" t="str">
        <f>IF('Clinical resources'!S19="","",'Clinical resources'!S19)</f>
        <v/>
      </c>
      <c r="U25" t="str">
        <f>IF('Clinical resources'!T19="","",'Clinical resources'!T19)</f>
        <v/>
      </c>
      <c r="V25" t="str">
        <f>IF('Clinical resources'!U19="","",'Clinical resources'!U19)</f>
        <v/>
      </c>
      <c r="W25" t="str">
        <f>IF('Clinical resources'!V19="","",'Clinical resources'!V19)</f>
        <v/>
      </c>
      <c r="X25" t="str">
        <f>IF('Clinical resources'!W19="","",'Clinical resources'!W19)</f>
        <v/>
      </c>
      <c r="Y25" t="str">
        <f>IF('Clinical resources'!X19="","",'Clinical resources'!X19)</f>
        <v/>
      </c>
      <c r="Z25" t="str">
        <f>IF('Clinical resources'!Y19="","",'Clinical resources'!Y19)</f>
        <v/>
      </c>
      <c r="AA25" t="str">
        <f>IF('Clinical resources'!Z19="","",'Clinical resources'!Z19)</f>
        <v/>
      </c>
      <c r="AB25" t="str">
        <f>IF('Clinical resources'!AA19="","",'Clinical resources'!AA19)</f>
        <v/>
      </c>
      <c r="AC25" t="str">
        <f>IF('Clinical resources'!AB19="","",'Clinical resources'!AB19)</f>
        <v/>
      </c>
      <c r="AD25" t="str">
        <f>IF('Clinical resources'!AC19="","",'Clinical resources'!AC19)</f>
        <v/>
      </c>
      <c r="AE25" t="str">
        <f>IF('Clinical resources'!AD19="","",'Clinical resources'!AD19)</f>
        <v/>
      </c>
      <c r="AF25" t="str">
        <f>IF('Clinical resources'!AF19="","",'Clinical resources'!AF19)</f>
        <v/>
      </c>
      <c r="AG25" t="str">
        <f>IF('Clinical resources'!AG19="","",'Clinical resources'!AG19)</f>
        <v/>
      </c>
      <c r="AH25" t="str">
        <f>IF('Clinical resources'!AH19="","",'Clinical resources'!AH19)</f>
        <v/>
      </c>
      <c r="AI25" t="str">
        <f>IF('Clinical resources'!AI19="","",'Clinical resources'!AI19)</f>
        <v/>
      </c>
      <c r="AJ25" t="str">
        <f>IF('Clinical resources'!AJ19="","",'Clinical resources'!AJ19)</f>
        <v/>
      </c>
      <c r="AK25" t="str">
        <f>IF('Clinical resources'!AK19="","",'Clinical resources'!AK19)</f>
        <v/>
      </c>
      <c r="AL25" t="str">
        <f>IF('Clinical resources'!AL19="","",'Clinical resources'!AL19)</f>
        <v/>
      </c>
      <c r="AM25" t="str">
        <f>IF('Clinical resources'!AM19="","",'Clinical resources'!AM19)</f>
        <v/>
      </c>
      <c r="AN25" t="str">
        <f>IF('Clinical resources'!AN19="","",'Clinical resources'!AN19)</f>
        <v/>
      </c>
      <c r="AO25" t="str">
        <f>IF('Clinical resources'!AO19="","",'Clinical resources'!AO19)</f>
        <v/>
      </c>
      <c r="AP25" t="str">
        <f>IF('Clinical resources'!AP19="","",'Clinical resources'!AP19)</f>
        <v/>
      </c>
      <c r="AQ25" t="str">
        <f>IF('Clinical resources'!AQ19="","",'Clinical resources'!AQ19)</f>
        <v/>
      </c>
      <c r="AR25" t="str">
        <f>IF('Clinical resources'!AR19="","",'Clinical resources'!AR19)</f>
        <v/>
      </c>
      <c r="AS25" t="str">
        <f>IF('Clinical resources'!AS19="","",'Clinical resources'!AS19)</f>
        <v/>
      </c>
      <c r="AT25" t="str">
        <f>IF('Clinical resources'!AT19="","",'Clinical resources'!AT19)</f>
        <v/>
      </c>
      <c r="AU25" t="str">
        <f>IF('Clinical resources'!AU19="","",'Clinical resources'!AU19)</f>
        <v/>
      </c>
      <c r="AV25" t="str">
        <f>IF('Clinical resources'!AV19="","",'Clinical resources'!AV19)</f>
        <v/>
      </c>
      <c r="AW25" t="str">
        <f>IF('Clinical resources'!AW19="","",'Clinical resources'!AW19)</f>
        <v/>
      </c>
      <c r="AX25" t="str">
        <f>IF('Clinical resources'!AX19="","",'Clinical resources'!AX19)</f>
        <v/>
      </c>
      <c r="AY25" t="str">
        <f>IF('Clinical resources'!AY19="","",'Clinical resources'!AY19)</f>
        <v/>
      </c>
      <c r="AZ25" t="str">
        <f>IF('Clinical resources'!AZ19="","",'Clinical resources'!AZ19)</f>
        <v/>
      </c>
      <c r="BA25" t="str">
        <f>IF('Clinical resources'!BA19="","",'Clinical resources'!BA19)</f>
        <v/>
      </c>
      <c r="BB25" t="str">
        <f>IF('Clinical resources'!BB19="","",'Clinical resources'!BB19)</f>
        <v/>
      </c>
      <c r="BC25" t="str">
        <f>IF('Clinical resources'!BC19="","",'Clinical resources'!BC19)</f>
        <v/>
      </c>
      <c r="BD25" t="str">
        <f>IF('Clinical resources'!BD19="","",'Clinical resources'!BD19)</f>
        <v/>
      </c>
      <c r="BE25" t="str">
        <f>IF('Clinical resources'!BE19="","",'Clinical resources'!BE19)</f>
        <v/>
      </c>
      <c r="BF25" t="str">
        <f>IF('Clinical resources'!BF19="","",'Clinical resources'!BF19)</f>
        <v/>
      </c>
      <c r="BG25" t="str">
        <f>IF('Clinical resources'!BG19="","",'Clinical resources'!BG19)</f>
        <v/>
      </c>
      <c r="BH25" t="str">
        <f>IF('Clinical resources'!BH19="","",'Clinical resources'!BH19)</f>
        <v/>
      </c>
      <c r="BI25" t="str">
        <f>IF('Clinical resources'!BI19="","",'Clinical resources'!BI19)</f>
        <v/>
      </c>
      <c r="BJ25" t="str">
        <f>IF('Clinical resources'!BJ19="","",'Clinical resources'!BJ19)</f>
        <v/>
      </c>
      <c r="BK25" t="str">
        <f>IF('Clinical resources'!BK19="","",'Clinical resources'!BK19)</f>
        <v/>
      </c>
      <c r="BL25" t="str">
        <f>IF('Clinical resources'!BL19="","",'Clinical resources'!BL19)</f>
        <v/>
      </c>
      <c r="BM25" t="str">
        <f>IF('Clinical resources'!BM19="","",'Clinical resources'!BM19)</f>
        <v/>
      </c>
      <c r="BN25" t="str">
        <f>IF('Clinical resources'!BN19="","",'Clinical resources'!BN19)</f>
        <v/>
      </c>
      <c r="BO25" t="str">
        <f>IF('Clinical resources'!BO19="","",'Clinical resources'!BO19)</f>
        <v/>
      </c>
      <c r="BP25" t="str">
        <f>IF('Clinical resources'!BP19="","",'Clinical resources'!BP19)</f>
        <v/>
      </c>
      <c r="BQ25" t="str">
        <f>IF('Clinical resources'!BQ19="","",'Clinical resources'!BQ19)</f>
        <v/>
      </c>
      <c r="BR25" t="str">
        <f>IF('Clinical resources'!BR19="","",'Clinical resources'!BR19)</f>
        <v/>
      </c>
      <c r="BS25" t="str">
        <f>IF('Clinical resources'!BS19="","",'Clinical resources'!BS19)</f>
        <v/>
      </c>
      <c r="BT25" t="str">
        <f>IF('Clinical resources'!BT19="","",'Clinical resources'!BT19)</f>
        <v/>
      </c>
      <c r="BU25" t="str">
        <f>IF('Clinical resources'!BU19="","",'Clinical resources'!BU19)</f>
        <v/>
      </c>
      <c r="BV25" t="str">
        <f>IF('Clinical resources'!BV19="","",'Clinical resources'!BV19)</f>
        <v/>
      </c>
      <c r="BW25" t="str">
        <f>IF('Clinical resources'!BW19="","",'Clinical resources'!BW19)</f>
        <v/>
      </c>
      <c r="BX25" t="str">
        <f>IF('Clinical resources'!BX19="","",'Clinical resources'!BX19)</f>
        <v/>
      </c>
      <c r="BY25" t="str">
        <f>IF('Clinical resources'!BY19="","",'Clinical resources'!BY19)</f>
        <v/>
      </c>
      <c r="BZ25" t="str">
        <f>IF('Clinical resources'!BZ19="","",'Clinical resources'!BZ19)</f>
        <v/>
      </c>
      <c r="CA25" t="str">
        <f>IF('Clinical resources'!CA19="","",'Clinical resources'!CA19)</f>
        <v/>
      </c>
      <c r="CB25" t="str">
        <f>IF('Clinical resources'!CB19="","",'Clinical resources'!CB19)</f>
        <v/>
      </c>
      <c r="CC25" t="str">
        <f>IF('Clinical resources'!CC19="","",'Clinical resources'!CC19)</f>
        <v/>
      </c>
    </row>
    <row r="26" spans="2:92" x14ac:dyDescent="0.25">
      <c r="B26" s="189" t="str">
        <f>IF('Clinical resources'!B20&lt;&gt;"",'CR Backing (Hide)'!E17,"")</f>
        <v/>
      </c>
      <c r="G26" t="str">
        <f>IF('Clinical resources'!F20="","",'Clinical resources'!F20)</f>
        <v/>
      </c>
      <c r="H26" t="str">
        <f>IF('Clinical resources'!G20="","",'Clinical resources'!G20)</f>
        <v/>
      </c>
      <c r="I26" t="str">
        <f>IF('Clinical resources'!H20="","",'Clinical resources'!H20)</f>
        <v/>
      </c>
      <c r="J26" t="str">
        <f>IF('Clinical resources'!I20="","",'Clinical resources'!I20)</f>
        <v/>
      </c>
      <c r="K26" t="str">
        <f>IF('Clinical resources'!J20="","",'Clinical resources'!J20)</f>
        <v/>
      </c>
      <c r="L26" t="str">
        <f>IF('Clinical resources'!K20="","",'Clinical resources'!K20)</f>
        <v/>
      </c>
      <c r="M26" t="str">
        <f>IF('Clinical resources'!L20="","",'Clinical resources'!L20)</f>
        <v/>
      </c>
      <c r="N26" t="str">
        <f>IF('Clinical resources'!M20="","",'Clinical resources'!M20)</f>
        <v/>
      </c>
      <c r="O26" t="str">
        <f>IF('Clinical resources'!N20="","",'Clinical resources'!N20)</f>
        <v/>
      </c>
      <c r="P26" t="str">
        <f>IF('Clinical resources'!O20="","",'Clinical resources'!O20)</f>
        <v/>
      </c>
      <c r="Q26" t="str">
        <f>IF('Clinical resources'!P20="","",'Clinical resources'!P20)</f>
        <v/>
      </c>
      <c r="R26" t="str">
        <f>IF('Clinical resources'!Q20="","",'Clinical resources'!Q20)</f>
        <v/>
      </c>
      <c r="S26" t="str">
        <f>IF('Clinical resources'!R20="","",'Clinical resources'!R20)</f>
        <v/>
      </c>
      <c r="T26" t="str">
        <f>IF('Clinical resources'!S20="","",'Clinical resources'!S20)</f>
        <v/>
      </c>
      <c r="U26" t="str">
        <f>IF('Clinical resources'!T20="","",'Clinical resources'!T20)</f>
        <v/>
      </c>
      <c r="V26" t="str">
        <f>IF('Clinical resources'!U20="","",'Clinical resources'!U20)</f>
        <v/>
      </c>
      <c r="W26" t="str">
        <f>IF('Clinical resources'!V20="","",'Clinical resources'!V20)</f>
        <v/>
      </c>
      <c r="X26" t="str">
        <f>IF('Clinical resources'!W20="","",'Clinical resources'!W20)</f>
        <v/>
      </c>
      <c r="Y26" t="str">
        <f>IF('Clinical resources'!X20="","",'Clinical resources'!X20)</f>
        <v/>
      </c>
      <c r="Z26" t="str">
        <f>IF('Clinical resources'!Y20="","",'Clinical resources'!Y20)</f>
        <v/>
      </c>
      <c r="AA26" t="str">
        <f>IF('Clinical resources'!Z20="","",'Clinical resources'!Z20)</f>
        <v/>
      </c>
      <c r="AB26" t="str">
        <f>IF('Clinical resources'!AA20="","",'Clinical resources'!AA20)</f>
        <v/>
      </c>
      <c r="AC26" t="str">
        <f>IF('Clinical resources'!AB20="","",'Clinical resources'!AB20)</f>
        <v/>
      </c>
      <c r="AD26" t="str">
        <f>IF('Clinical resources'!AC20="","",'Clinical resources'!AC20)</f>
        <v/>
      </c>
      <c r="AE26" t="str">
        <f>IF('Clinical resources'!AD20="","",'Clinical resources'!AD20)</f>
        <v/>
      </c>
      <c r="AF26" t="str">
        <f>IF('Clinical resources'!AF20="","",'Clinical resources'!AF20)</f>
        <v/>
      </c>
      <c r="AG26" t="str">
        <f>IF('Clinical resources'!AG20="","",'Clinical resources'!AG20)</f>
        <v/>
      </c>
      <c r="AH26" t="str">
        <f>IF('Clinical resources'!AH20="","",'Clinical resources'!AH20)</f>
        <v/>
      </c>
      <c r="AI26" t="str">
        <f>IF('Clinical resources'!AI20="","",'Clinical resources'!AI20)</f>
        <v/>
      </c>
      <c r="AJ26" t="str">
        <f>IF('Clinical resources'!AJ20="","",'Clinical resources'!AJ20)</f>
        <v/>
      </c>
      <c r="AK26" t="str">
        <f>IF('Clinical resources'!AK20="","",'Clinical resources'!AK20)</f>
        <v/>
      </c>
      <c r="AL26" t="str">
        <f>IF('Clinical resources'!AL20="","",'Clinical resources'!AL20)</f>
        <v/>
      </c>
      <c r="AM26" t="str">
        <f>IF('Clinical resources'!AM20="","",'Clinical resources'!AM20)</f>
        <v/>
      </c>
      <c r="AN26" t="str">
        <f>IF('Clinical resources'!AN20="","",'Clinical resources'!AN20)</f>
        <v/>
      </c>
      <c r="AO26" t="str">
        <f>IF('Clinical resources'!AO20="","",'Clinical resources'!AO20)</f>
        <v/>
      </c>
      <c r="AP26" t="str">
        <f>IF('Clinical resources'!AP20="","",'Clinical resources'!AP20)</f>
        <v/>
      </c>
      <c r="AQ26" t="str">
        <f>IF('Clinical resources'!AQ20="","",'Clinical resources'!AQ20)</f>
        <v/>
      </c>
      <c r="AR26" t="str">
        <f>IF('Clinical resources'!AR20="","",'Clinical resources'!AR20)</f>
        <v/>
      </c>
      <c r="AS26" t="str">
        <f>IF('Clinical resources'!AS20="","",'Clinical resources'!AS20)</f>
        <v/>
      </c>
      <c r="AT26" t="str">
        <f>IF('Clinical resources'!AT20="","",'Clinical resources'!AT20)</f>
        <v/>
      </c>
      <c r="AU26" t="str">
        <f>IF('Clinical resources'!AU20="","",'Clinical resources'!AU20)</f>
        <v/>
      </c>
      <c r="AV26" t="str">
        <f>IF('Clinical resources'!AV20="","",'Clinical resources'!AV20)</f>
        <v/>
      </c>
      <c r="AW26" t="str">
        <f>IF('Clinical resources'!AW20="","",'Clinical resources'!AW20)</f>
        <v/>
      </c>
      <c r="AX26" t="str">
        <f>IF('Clinical resources'!AX20="","",'Clinical resources'!AX20)</f>
        <v/>
      </c>
      <c r="AY26" t="str">
        <f>IF('Clinical resources'!AY20="","",'Clinical resources'!AY20)</f>
        <v/>
      </c>
      <c r="AZ26" t="str">
        <f>IF('Clinical resources'!AZ20="","",'Clinical resources'!AZ20)</f>
        <v/>
      </c>
      <c r="BA26" t="str">
        <f>IF('Clinical resources'!BA20="","",'Clinical resources'!BA20)</f>
        <v/>
      </c>
      <c r="BB26" t="str">
        <f>IF('Clinical resources'!BB20="","",'Clinical resources'!BB20)</f>
        <v/>
      </c>
      <c r="BC26" t="str">
        <f>IF('Clinical resources'!BC20="","",'Clinical resources'!BC20)</f>
        <v/>
      </c>
      <c r="BD26" t="str">
        <f>IF('Clinical resources'!BD20="","",'Clinical resources'!BD20)</f>
        <v/>
      </c>
      <c r="BE26" t="str">
        <f>IF('Clinical resources'!BE20="","",'Clinical resources'!BE20)</f>
        <v/>
      </c>
      <c r="BF26" t="str">
        <f>IF('Clinical resources'!BF20="","",'Clinical resources'!BF20)</f>
        <v/>
      </c>
      <c r="BG26" t="str">
        <f>IF('Clinical resources'!BG20="","",'Clinical resources'!BG20)</f>
        <v/>
      </c>
      <c r="BH26" t="str">
        <f>IF('Clinical resources'!BH20="","",'Clinical resources'!BH20)</f>
        <v/>
      </c>
      <c r="BI26" t="str">
        <f>IF('Clinical resources'!BI20="","",'Clinical resources'!BI20)</f>
        <v/>
      </c>
      <c r="BJ26" t="str">
        <f>IF('Clinical resources'!BJ20="","",'Clinical resources'!BJ20)</f>
        <v/>
      </c>
      <c r="BK26" t="str">
        <f>IF('Clinical resources'!BK20="","",'Clinical resources'!BK20)</f>
        <v/>
      </c>
      <c r="BL26" t="str">
        <f>IF('Clinical resources'!BL20="","",'Clinical resources'!BL20)</f>
        <v/>
      </c>
      <c r="BM26" t="str">
        <f>IF('Clinical resources'!BM20="","",'Clinical resources'!BM20)</f>
        <v/>
      </c>
      <c r="BN26" t="str">
        <f>IF('Clinical resources'!BN20="","",'Clinical resources'!BN20)</f>
        <v/>
      </c>
      <c r="BO26" t="str">
        <f>IF('Clinical resources'!BO20="","",'Clinical resources'!BO20)</f>
        <v/>
      </c>
      <c r="BP26" t="str">
        <f>IF('Clinical resources'!BP20="","",'Clinical resources'!BP20)</f>
        <v/>
      </c>
      <c r="BQ26" t="str">
        <f>IF('Clinical resources'!BQ20="","",'Clinical resources'!BQ20)</f>
        <v/>
      </c>
      <c r="BR26" t="str">
        <f>IF('Clinical resources'!BR20="","",'Clinical resources'!BR20)</f>
        <v/>
      </c>
      <c r="BS26" t="str">
        <f>IF('Clinical resources'!BS20="","",'Clinical resources'!BS20)</f>
        <v/>
      </c>
      <c r="BT26" t="str">
        <f>IF('Clinical resources'!BT20="","",'Clinical resources'!BT20)</f>
        <v/>
      </c>
      <c r="BU26" t="str">
        <f>IF('Clinical resources'!BU20="","",'Clinical resources'!BU20)</f>
        <v/>
      </c>
      <c r="BV26" t="str">
        <f>IF('Clinical resources'!BV20="","",'Clinical resources'!BV20)</f>
        <v/>
      </c>
      <c r="BW26" t="str">
        <f>IF('Clinical resources'!BW20="","",'Clinical resources'!BW20)</f>
        <v/>
      </c>
      <c r="BX26" t="str">
        <f>IF('Clinical resources'!BX20="","",'Clinical resources'!BX20)</f>
        <v/>
      </c>
      <c r="BY26" t="str">
        <f>IF('Clinical resources'!BY20="","",'Clinical resources'!BY20)</f>
        <v/>
      </c>
      <c r="BZ26" t="str">
        <f>IF('Clinical resources'!BZ20="","",'Clinical resources'!BZ20)</f>
        <v/>
      </c>
      <c r="CA26" t="str">
        <f>IF('Clinical resources'!CA20="","",'Clinical resources'!CA20)</f>
        <v/>
      </c>
      <c r="CB26" t="str">
        <f>IF('Clinical resources'!CB20="","",'Clinical resources'!CB20)</f>
        <v/>
      </c>
      <c r="CC26" t="str">
        <f>IF('Clinical resources'!CC20="","",'Clinical resources'!CC20)</f>
        <v/>
      </c>
      <c r="CF26" t="s">
        <v>315</v>
      </c>
      <c r="CK26" t="s">
        <v>315</v>
      </c>
    </row>
    <row r="27" spans="2:92" x14ac:dyDescent="0.25">
      <c r="B27" s="189" t="str">
        <f>IF('Clinical resources'!B21&lt;&gt;"",'CR Backing (Hide)'!E18,"")</f>
        <v/>
      </c>
      <c r="G27" t="str">
        <f>IF('Clinical resources'!F21="","",'Clinical resources'!F21)</f>
        <v/>
      </c>
      <c r="H27" t="str">
        <f>IF('Clinical resources'!G21="","",'Clinical resources'!G21)</f>
        <v/>
      </c>
      <c r="I27" t="str">
        <f>IF('Clinical resources'!H21="","",'Clinical resources'!H21)</f>
        <v/>
      </c>
      <c r="J27" t="str">
        <f>IF('Clinical resources'!I21="","",'Clinical resources'!I21)</f>
        <v/>
      </c>
      <c r="K27" t="str">
        <f>IF('Clinical resources'!J21="","",'Clinical resources'!J21)</f>
        <v/>
      </c>
      <c r="L27" t="str">
        <f>IF('Clinical resources'!K21="","",'Clinical resources'!K21)</f>
        <v/>
      </c>
      <c r="M27" t="str">
        <f>IF('Clinical resources'!L21="","",'Clinical resources'!L21)</f>
        <v/>
      </c>
      <c r="N27" t="str">
        <f>IF('Clinical resources'!M21="","",'Clinical resources'!M21)</f>
        <v/>
      </c>
      <c r="O27" t="str">
        <f>IF('Clinical resources'!N21="","",'Clinical resources'!N21)</f>
        <v/>
      </c>
      <c r="P27" t="str">
        <f>IF('Clinical resources'!O21="","",'Clinical resources'!O21)</f>
        <v/>
      </c>
      <c r="Q27" t="str">
        <f>IF('Clinical resources'!P21="","",'Clinical resources'!P21)</f>
        <v/>
      </c>
      <c r="R27" t="str">
        <f>IF('Clinical resources'!Q21="","",'Clinical resources'!Q21)</f>
        <v/>
      </c>
      <c r="S27" t="str">
        <f>IF('Clinical resources'!R21="","",'Clinical resources'!R21)</f>
        <v/>
      </c>
      <c r="T27" t="str">
        <f>IF('Clinical resources'!S21="","",'Clinical resources'!S21)</f>
        <v/>
      </c>
      <c r="U27" t="str">
        <f>IF('Clinical resources'!T21="","",'Clinical resources'!T21)</f>
        <v/>
      </c>
      <c r="V27" t="str">
        <f>IF('Clinical resources'!U21="","",'Clinical resources'!U21)</f>
        <v/>
      </c>
      <c r="W27" t="str">
        <f>IF('Clinical resources'!V21="","",'Clinical resources'!V21)</f>
        <v/>
      </c>
      <c r="X27" t="str">
        <f>IF('Clinical resources'!W21="","",'Clinical resources'!W21)</f>
        <v/>
      </c>
      <c r="Y27" t="str">
        <f>IF('Clinical resources'!X21="","",'Clinical resources'!X21)</f>
        <v/>
      </c>
      <c r="Z27" t="str">
        <f>IF('Clinical resources'!Y21="","",'Clinical resources'!Y21)</f>
        <v/>
      </c>
      <c r="AA27" t="str">
        <f>IF('Clinical resources'!Z21="","",'Clinical resources'!Z21)</f>
        <v/>
      </c>
      <c r="AB27" t="str">
        <f>IF('Clinical resources'!AA21="","",'Clinical resources'!AA21)</f>
        <v/>
      </c>
      <c r="AC27" t="str">
        <f>IF('Clinical resources'!AB21="","",'Clinical resources'!AB21)</f>
        <v/>
      </c>
      <c r="AD27" t="str">
        <f>IF('Clinical resources'!AC21="","",'Clinical resources'!AC21)</f>
        <v/>
      </c>
      <c r="AE27" t="str">
        <f>IF('Clinical resources'!AD21="","",'Clinical resources'!AD21)</f>
        <v/>
      </c>
      <c r="AF27" t="str">
        <f>IF('Clinical resources'!AF21="","",'Clinical resources'!AF21)</f>
        <v/>
      </c>
      <c r="AG27" t="str">
        <f>IF('Clinical resources'!AG21="","",'Clinical resources'!AG21)</f>
        <v/>
      </c>
      <c r="AH27" t="str">
        <f>IF('Clinical resources'!AH21="","",'Clinical resources'!AH21)</f>
        <v/>
      </c>
      <c r="AI27" t="str">
        <f>IF('Clinical resources'!AI21="","",'Clinical resources'!AI21)</f>
        <v/>
      </c>
      <c r="AJ27" t="str">
        <f>IF('Clinical resources'!AJ21="","",'Clinical resources'!AJ21)</f>
        <v/>
      </c>
      <c r="AK27" t="str">
        <f>IF('Clinical resources'!AK21="","",'Clinical resources'!AK21)</f>
        <v/>
      </c>
      <c r="AL27" t="str">
        <f>IF('Clinical resources'!AL21="","",'Clinical resources'!AL21)</f>
        <v/>
      </c>
      <c r="AM27" t="str">
        <f>IF('Clinical resources'!AM21="","",'Clinical resources'!AM21)</f>
        <v/>
      </c>
      <c r="AN27" t="str">
        <f>IF('Clinical resources'!AN21="","",'Clinical resources'!AN21)</f>
        <v/>
      </c>
      <c r="AO27" t="str">
        <f>IF('Clinical resources'!AO21="","",'Clinical resources'!AO21)</f>
        <v/>
      </c>
      <c r="AP27" t="str">
        <f>IF('Clinical resources'!AP21="","",'Clinical resources'!AP21)</f>
        <v/>
      </c>
      <c r="AQ27" t="str">
        <f>IF('Clinical resources'!AQ21="","",'Clinical resources'!AQ21)</f>
        <v/>
      </c>
      <c r="AR27" t="str">
        <f>IF('Clinical resources'!AR21="","",'Clinical resources'!AR21)</f>
        <v/>
      </c>
      <c r="AS27" t="str">
        <f>IF('Clinical resources'!AS21="","",'Clinical resources'!AS21)</f>
        <v/>
      </c>
      <c r="AT27" t="str">
        <f>IF('Clinical resources'!AT21="","",'Clinical resources'!AT21)</f>
        <v/>
      </c>
      <c r="AU27" t="str">
        <f>IF('Clinical resources'!AU21="","",'Clinical resources'!AU21)</f>
        <v/>
      </c>
      <c r="AV27" t="str">
        <f>IF('Clinical resources'!AV21="","",'Clinical resources'!AV21)</f>
        <v/>
      </c>
      <c r="AW27" t="str">
        <f>IF('Clinical resources'!AW21="","",'Clinical resources'!AW21)</f>
        <v/>
      </c>
      <c r="AX27" t="str">
        <f>IF('Clinical resources'!AX21="","",'Clinical resources'!AX21)</f>
        <v/>
      </c>
      <c r="AY27" t="str">
        <f>IF('Clinical resources'!AY21="","",'Clinical resources'!AY21)</f>
        <v/>
      </c>
      <c r="AZ27" t="str">
        <f>IF('Clinical resources'!AZ21="","",'Clinical resources'!AZ21)</f>
        <v/>
      </c>
      <c r="BA27" t="str">
        <f>IF('Clinical resources'!BA21="","",'Clinical resources'!BA21)</f>
        <v/>
      </c>
      <c r="BB27" t="str">
        <f>IF('Clinical resources'!BB21="","",'Clinical resources'!BB21)</f>
        <v/>
      </c>
      <c r="BC27" t="str">
        <f>IF('Clinical resources'!BC21="","",'Clinical resources'!BC21)</f>
        <v/>
      </c>
      <c r="BD27" t="str">
        <f>IF('Clinical resources'!BD21="","",'Clinical resources'!BD21)</f>
        <v/>
      </c>
      <c r="BE27" t="str">
        <f>IF('Clinical resources'!BE21="","",'Clinical resources'!BE21)</f>
        <v/>
      </c>
      <c r="BF27" t="str">
        <f>IF('Clinical resources'!BF21="","",'Clinical resources'!BF21)</f>
        <v/>
      </c>
      <c r="BG27" t="str">
        <f>IF('Clinical resources'!BG21="","",'Clinical resources'!BG21)</f>
        <v/>
      </c>
      <c r="BH27" t="str">
        <f>IF('Clinical resources'!BH21="","",'Clinical resources'!BH21)</f>
        <v/>
      </c>
      <c r="BI27" t="str">
        <f>IF('Clinical resources'!BI21="","",'Clinical resources'!BI21)</f>
        <v/>
      </c>
      <c r="BJ27" t="str">
        <f>IF('Clinical resources'!BJ21="","",'Clinical resources'!BJ21)</f>
        <v/>
      </c>
      <c r="BK27" t="str">
        <f>IF('Clinical resources'!BK21="","",'Clinical resources'!BK21)</f>
        <v/>
      </c>
      <c r="BL27" t="str">
        <f>IF('Clinical resources'!BL21="","",'Clinical resources'!BL21)</f>
        <v/>
      </c>
      <c r="BM27" t="str">
        <f>IF('Clinical resources'!BM21="","",'Clinical resources'!BM21)</f>
        <v/>
      </c>
      <c r="BN27" t="str">
        <f>IF('Clinical resources'!BN21="","",'Clinical resources'!BN21)</f>
        <v/>
      </c>
      <c r="BO27" t="str">
        <f>IF('Clinical resources'!BO21="","",'Clinical resources'!BO21)</f>
        <v/>
      </c>
      <c r="BP27" t="str">
        <f>IF('Clinical resources'!BP21="","",'Clinical resources'!BP21)</f>
        <v/>
      </c>
      <c r="BQ27" t="str">
        <f>IF('Clinical resources'!BQ21="","",'Clinical resources'!BQ21)</f>
        <v/>
      </c>
      <c r="BR27" t="str">
        <f>IF('Clinical resources'!BR21="","",'Clinical resources'!BR21)</f>
        <v/>
      </c>
      <c r="BS27" t="str">
        <f>IF('Clinical resources'!BS21="","",'Clinical resources'!BS21)</f>
        <v/>
      </c>
      <c r="BT27" t="str">
        <f>IF('Clinical resources'!BT21="","",'Clinical resources'!BT21)</f>
        <v/>
      </c>
      <c r="BU27" t="str">
        <f>IF('Clinical resources'!BU21="","",'Clinical resources'!BU21)</f>
        <v/>
      </c>
      <c r="BV27" t="str">
        <f>IF('Clinical resources'!BV21="","",'Clinical resources'!BV21)</f>
        <v/>
      </c>
      <c r="BW27" t="str">
        <f>IF('Clinical resources'!BW21="","",'Clinical resources'!BW21)</f>
        <v/>
      </c>
      <c r="BX27" t="str">
        <f>IF('Clinical resources'!BX21="","",'Clinical resources'!BX21)</f>
        <v/>
      </c>
      <c r="BY27" t="str">
        <f>IF('Clinical resources'!BY21="","",'Clinical resources'!BY21)</f>
        <v/>
      </c>
      <c r="BZ27" t="str">
        <f>IF('Clinical resources'!BZ21="","",'Clinical resources'!BZ21)</f>
        <v/>
      </c>
      <c r="CA27" t="str">
        <f>IF('Clinical resources'!CA21="","",'Clinical resources'!CA21)</f>
        <v/>
      </c>
      <c r="CB27" t="str">
        <f>IF('Clinical resources'!CB21="","",'Clinical resources'!CB21)</f>
        <v/>
      </c>
      <c r="CC27" t="str">
        <f>IF('Clinical resources'!CC21="","",'Clinical resources'!CC21)</f>
        <v/>
      </c>
    </row>
    <row r="28" spans="2:92" x14ac:dyDescent="0.25">
      <c r="B28" s="189" t="str">
        <f>IF('Clinical resources'!B22&lt;&gt;"",'CR Backing (Hide)'!E19,"")</f>
        <v/>
      </c>
      <c r="G28" t="str">
        <f>IF('Clinical resources'!F22="","",'Clinical resources'!F22)</f>
        <v/>
      </c>
      <c r="H28" t="str">
        <f>IF('Clinical resources'!G22="","",'Clinical resources'!G22)</f>
        <v/>
      </c>
      <c r="I28" t="str">
        <f>IF('Clinical resources'!H22="","",'Clinical resources'!H22)</f>
        <v/>
      </c>
      <c r="J28" t="str">
        <f>IF('Clinical resources'!I22="","",'Clinical resources'!I22)</f>
        <v/>
      </c>
      <c r="K28" t="str">
        <f>IF('Clinical resources'!J22="","",'Clinical resources'!J22)</f>
        <v/>
      </c>
      <c r="L28" t="str">
        <f>IF('Clinical resources'!K22="","",'Clinical resources'!K22)</f>
        <v/>
      </c>
      <c r="M28" t="str">
        <f>IF('Clinical resources'!L22="","",'Clinical resources'!L22)</f>
        <v/>
      </c>
      <c r="N28" t="str">
        <f>IF('Clinical resources'!M22="","",'Clinical resources'!M22)</f>
        <v/>
      </c>
      <c r="O28" t="str">
        <f>IF('Clinical resources'!N22="","",'Clinical resources'!N22)</f>
        <v/>
      </c>
      <c r="P28" t="str">
        <f>IF('Clinical resources'!O22="","",'Clinical resources'!O22)</f>
        <v/>
      </c>
      <c r="Q28" t="str">
        <f>IF('Clinical resources'!P22="","",'Clinical resources'!P22)</f>
        <v/>
      </c>
      <c r="R28" t="str">
        <f>IF('Clinical resources'!Q22="","",'Clinical resources'!Q22)</f>
        <v/>
      </c>
      <c r="S28" t="str">
        <f>IF('Clinical resources'!R22="","",'Clinical resources'!R22)</f>
        <v/>
      </c>
      <c r="T28" t="str">
        <f>IF('Clinical resources'!S22="","",'Clinical resources'!S22)</f>
        <v/>
      </c>
      <c r="U28" t="str">
        <f>IF('Clinical resources'!T22="","",'Clinical resources'!T22)</f>
        <v/>
      </c>
      <c r="V28" t="str">
        <f>IF('Clinical resources'!U22="","",'Clinical resources'!U22)</f>
        <v/>
      </c>
      <c r="W28" t="str">
        <f>IF('Clinical resources'!V22="","",'Clinical resources'!V22)</f>
        <v/>
      </c>
      <c r="X28" t="str">
        <f>IF('Clinical resources'!W22="","",'Clinical resources'!W22)</f>
        <v/>
      </c>
      <c r="Y28" t="str">
        <f>IF('Clinical resources'!X22="","",'Clinical resources'!X22)</f>
        <v/>
      </c>
      <c r="Z28" t="str">
        <f>IF('Clinical resources'!Y22="","",'Clinical resources'!Y22)</f>
        <v/>
      </c>
      <c r="AA28" t="str">
        <f>IF('Clinical resources'!Z22="","",'Clinical resources'!Z22)</f>
        <v/>
      </c>
      <c r="AB28" t="str">
        <f>IF('Clinical resources'!AA22="","",'Clinical resources'!AA22)</f>
        <v/>
      </c>
      <c r="AC28" t="str">
        <f>IF('Clinical resources'!AB22="","",'Clinical resources'!AB22)</f>
        <v/>
      </c>
      <c r="AD28" t="str">
        <f>IF('Clinical resources'!AC22="","",'Clinical resources'!AC22)</f>
        <v/>
      </c>
      <c r="AE28" t="str">
        <f>IF('Clinical resources'!AD22="","",'Clinical resources'!AD22)</f>
        <v/>
      </c>
      <c r="AF28" t="str">
        <f>IF('Clinical resources'!AF22="","",'Clinical resources'!AF22)</f>
        <v/>
      </c>
      <c r="AG28" t="str">
        <f>IF('Clinical resources'!AG22="","",'Clinical resources'!AG22)</f>
        <v/>
      </c>
      <c r="AH28" t="str">
        <f>IF('Clinical resources'!AH22="","",'Clinical resources'!AH22)</f>
        <v/>
      </c>
      <c r="AI28" t="str">
        <f>IF('Clinical resources'!AI22="","",'Clinical resources'!AI22)</f>
        <v/>
      </c>
      <c r="AJ28" t="str">
        <f>IF('Clinical resources'!AJ22="","",'Clinical resources'!AJ22)</f>
        <v/>
      </c>
      <c r="AK28" t="str">
        <f>IF('Clinical resources'!AK22="","",'Clinical resources'!AK22)</f>
        <v/>
      </c>
      <c r="AL28" t="str">
        <f>IF('Clinical resources'!AL22="","",'Clinical resources'!AL22)</f>
        <v/>
      </c>
      <c r="AM28" t="str">
        <f>IF('Clinical resources'!AM22="","",'Clinical resources'!AM22)</f>
        <v/>
      </c>
      <c r="AN28" t="str">
        <f>IF('Clinical resources'!AN22="","",'Clinical resources'!AN22)</f>
        <v/>
      </c>
      <c r="AO28" t="str">
        <f>IF('Clinical resources'!AO22="","",'Clinical resources'!AO22)</f>
        <v/>
      </c>
      <c r="AP28" t="str">
        <f>IF('Clinical resources'!AP22="","",'Clinical resources'!AP22)</f>
        <v/>
      </c>
      <c r="AQ28" t="str">
        <f>IF('Clinical resources'!AQ22="","",'Clinical resources'!AQ22)</f>
        <v/>
      </c>
      <c r="AR28" t="str">
        <f>IF('Clinical resources'!AR22="","",'Clinical resources'!AR22)</f>
        <v/>
      </c>
      <c r="AS28" t="str">
        <f>IF('Clinical resources'!AS22="","",'Clinical resources'!AS22)</f>
        <v/>
      </c>
      <c r="AT28" t="str">
        <f>IF('Clinical resources'!AT22="","",'Clinical resources'!AT22)</f>
        <v/>
      </c>
      <c r="AU28" t="str">
        <f>IF('Clinical resources'!AU22="","",'Clinical resources'!AU22)</f>
        <v/>
      </c>
      <c r="AV28" t="str">
        <f>IF('Clinical resources'!AV22="","",'Clinical resources'!AV22)</f>
        <v/>
      </c>
      <c r="AW28" t="str">
        <f>IF('Clinical resources'!AW22="","",'Clinical resources'!AW22)</f>
        <v/>
      </c>
      <c r="AX28" t="str">
        <f>IF('Clinical resources'!AX22="","",'Clinical resources'!AX22)</f>
        <v/>
      </c>
      <c r="AY28" t="str">
        <f>IF('Clinical resources'!AY22="","",'Clinical resources'!AY22)</f>
        <v/>
      </c>
      <c r="AZ28" t="str">
        <f>IF('Clinical resources'!AZ22="","",'Clinical resources'!AZ22)</f>
        <v/>
      </c>
      <c r="BA28" t="str">
        <f>IF('Clinical resources'!BA22="","",'Clinical resources'!BA22)</f>
        <v/>
      </c>
      <c r="BB28" t="str">
        <f>IF('Clinical resources'!BB22="","",'Clinical resources'!BB22)</f>
        <v/>
      </c>
      <c r="BC28" t="str">
        <f>IF('Clinical resources'!BC22="","",'Clinical resources'!BC22)</f>
        <v/>
      </c>
      <c r="BD28" t="str">
        <f>IF('Clinical resources'!BD22="","",'Clinical resources'!BD22)</f>
        <v/>
      </c>
      <c r="BE28" t="str">
        <f>IF('Clinical resources'!BE22="","",'Clinical resources'!BE22)</f>
        <v/>
      </c>
      <c r="BF28" t="str">
        <f>IF('Clinical resources'!BF22="","",'Clinical resources'!BF22)</f>
        <v/>
      </c>
      <c r="BG28" t="str">
        <f>IF('Clinical resources'!BG22="","",'Clinical resources'!BG22)</f>
        <v/>
      </c>
      <c r="BH28" t="str">
        <f>IF('Clinical resources'!BH22="","",'Clinical resources'!BH22)</f>
        <v/>
      </c>
      <c r="BI28" t="str">
        <f>IF('Clinical resources'!BI22="","",'Clinical resources'!BI22)</f>
        <v/>
      </c>
      <c r="BJ28" t="str">
        <f>IF('Clinical resources'!BJ22="","",'Clinical resources'!BJ22)</f>
        <v/>
      </c>
      <c r="BK28" t="str">
        <f>IF('Clinical resources'!BK22="","",'Clinical resources'!BK22)</f>
        <v/>
      </c>
      <c r="BL28" t="str">
        <f>IF('Clinical resources'!BL22="","",'Clinical resources'!BL22)</f>
        <v/>
      </c>
      <c r="BM28" t="str">
        <f>IF('Clinical resources'!BM22="","",'Clinical resources'!BM22)</f>
        <v/>
      </c>
      <c r="BN28" t="str">
        <f>IF('Clinical resources'!BN22="","",'Clinical resources'!BN22)</f>
        <v/>
      </c>
      <c r="BO28" t="str">
        <f>IF('Clinical resources'!BO22="","",'Clinical resources'!BO22)</f>
        <v/>
      </c>
      <c r="BP28" t="str">
        <f>IF('Clinical resources'!BP22="","",'Clinical resources'!BP22)</f>
        <v/>
      </c>
      <c r="BQ28" t="str">
        <f>IF('Clinical resources'!BQ22="","",'Clinical resources'!BQ22)</f>
        <v/>
      </c>
      <c r="BR28" t="str">
        <f>IF('Clinical resources'!BR22="","",'Clinical resources'!BR22)</f>
        <v/>
      </c>
      <c r="BS28" t="str">
        <f>IF('Clinical resources'!BS22="","",'Clinical resources'!BS22)</f>
        <v/>
      </c>
      <c r="BT28" t="str">
        <f>IF('Clinical resources'!BT22="","",'Clinical resources'!BT22)</f>
        <v/>
      </c>
      <c r="BU28" t="str">
        <f>IF('Clinical resources'!BU22="","",'Clinical resources'!BU22)</f>
        <v/>
      </c>
      <c r="BV28" t="str">
        <f>IF('Clinical resources'!BV22="","",'Clinical resources'!BV22)</f>
        <v/>
      </c>
      <c r="BW28" t="str">
        <f>IF('Clinical resources'!BW22="","",'Clinical resources'!BW22)</f>
        <v/>
      </c>
      <c r="BX28" t="str">
        <f>IF('Clinical resources'!BX22="","",'Clinical resources'!BX22)</f>
        <v/>
      </c>
      <c r="BY28" t="str">
        <f>IF('Clinical resources'!BY22="","",'Clinical resources'!BY22)</f>
        <v/>
      </c>
      <c r="BZ28" t="str">
        <f>IF('Clinical resources'!BZ22="","",'Clinical resources'!BZ22)</f>
        <v/>
      </c>
      <c r="CA28" t="str">
        <f>IF('Clinical resources'!CA22="","",'Clinical resources'!CA22)</f>
        <v/>
      </c>
      <c r="CB28" t="str">
        <f>IF('Clinical resources'!CB22="","",'Clinical resources'!CB22)</f>
        <v/>
      </c>
      <c r="CC28" t="str">
        <f>IF('Clinical resources'!CC22="","",'Clinical resources'!CC22)</f>
        <v/>
      </c>
      <c r="CF28" t="s">
        <v>120</v>
      </c>
      <c r="CH28" t="s">
        <v>316</v>
      </c>
      <c r="CI28" t="s">
        <v>317</v>
      </c>
      <c r="CK28" t="s">
        <v>319</v>
      </c>
      <c r="CM28" t="s">
        <v>316</v>
      </c>
      <c r="CN28" t="s">
        <v>317</v>
      </c>
    </row>
    <row r="29" spans="2:92" x14ac:dyDescent="0.25">
      <c r="B29" s="189" t="str">
        <f>IF('Clinical resources'!B23&lt;&gt;"",'CR Backing (Hide)'!E20,"")</f>
        <v/>
      </c>
      <c r="G29" t="str">
        <f>IF('Clinical resources'!F23="","",'Clinical resources'!F23)</f>
        <v/>
      </c>
      <c r="H29" t="str">
        <f>IF('Clinical resources'!G23="","",'Clinical resources'!G23)</f>
        <v/>
      </c>
      <c r="I29" t="str">
        <f>IF('Clinical resources'!H23="","",'Clinical resources'!H23)</f>
        <v/>
      </c>
      <c r="J29" t="str">
        <f>IF('Clinical resources'!I23="","",'Clinical resources'!I23)</f>
        <v/>
      </c>
      <c r="K29" t="str">
        <f>IF('Clinical resources'!J23="","",'Clinical resources'!J23)</f>
        <v/>
      </c>
      <c r="L29" t="str">
        <f>IF('Clinical resources'!K23="","",'Clinical resources'!K23)</f>
        <v/>
      </c>
      <c r="M29" t="str">
        <f>IF('Clinical resources'!L23="","",'Clinical resources'!L23)</f>
        <v/>
      </c>
      <c r="N29" t="str">
        <f>IF('Clinical resources'!M23="","",'Clinical resources'!M23)</f>
        <v/>
      </c>
      <c r="O29" t="str">
        <f>IF('Clinical resources'!N23="","",'Clinical resources'!N23)</f>
        <v/>
      </c>
      <c r="P29" t="str">
        <f>IF('Clinical resources'!O23="","",'Clinical resources'!O23)</f>
        <v/>
      </c>
      <c r="Q29" t="str">
        <f>IF('Clinical resources'!P23="","",'Clinical resources'!P23)</f>
        <v/>
      </c>
      <c r="R29" t="str">
        <f>IF('Clinical resources'!Q23="","",'Clinical resources'!Q23)</f>
        <v/>
      </c>
      <c r="S29" t="str">
        <f>IF('Clinical resources'!R23="","",'Clinical resources'!R23)</f>
        <v/>
      </c>
      <c r="T29" t="str">
        <f>IF('Clinical resources'!S23="","",'Clinical resources'!S23)</f>
        <v/>
      </c>
      <c r="U29" t="str">
        <f>IF('Clinical resources'!T23="","",'Clinical resources'!T23)</f>
        <v/>
      </c>
      <c r="V29" t="str">
        <f>IF('Clinical resources'!U23="","",'Clinical resources'!U23)</f>
        <v/>
      </c>
      <c r="W29" t="str">
        <f>IF('Clinical resources'!V23="","",'Clinical resources'!V23)</f>
        <v/>
      </c>
      <c r="X29" t="str">
        <f>IF('Clinical resources'!W23="","",'Clinical resources'!W23)</f>
        <v/>
      </c>
      <c r="Y29" t="str">
        <f>IF('Clinical resources'!X23="","",'Clinical resources'!X23)</f>
        <v/>
      </c>
      <c r="Z29" t="str">
        <f>IF('Clinical resources'!Y23="","",'Clinical resources'!Y23)</f>
        <v/>
      </c>
      <c r="AA29" t="str">
        <f>IF('Clinical resources'!Z23="","",'Clinical resources'!Z23)</f>
        <v/>
      </c>
      <c r="AB29" t="str">
        <f>IF('Clinical resources'!AA23="","",'Clinical resources'!AA23)</f>
        <v/>
      </c>
      <c r="AC29" t="str">
        <f>IF('Clinical resources'!AB23="","",'Clinical resources'!AB23)</f>
        <v/>
      </c>
      <c r="AD29" t="str">
        <f>IF('Clinical resources'!AC23="","",'Clinical resources'!AC23)</f>
        <v/>
      </c>
      <c r="AE29" t="str">
        <f>IF('Clinical resources'!AD23="","",'Clinical resources'!AD23)</f>
        <v/>
      </c>
      <c r="AF29" t="str">
        <f>IF('Clinical resources'!AF23="","",'Clinical resources'!AF23)</f>
        <v/>
      </c>
      <c r="AG29" t="str">
        <f>IF('Clinical resources'!AG23="","",'Clinical resources'!AG23)</f>
        <v/>
      </c>
      <c r="AH29" t="str">
        <f>IF('Clinical resources'!AH23="","",'Clinical resources'!AH23)</f>
        <v/>
      </c>
      <c r="AI29" t="str">
        <f>IF('Clinical resources'!AI23="","",'Clinical resources'!AI23)</f>
        <v/>
      </c>
      <c r="AJ29" t="str">
        <f>IF('Clinical resources'!AJ23="","",'Clinical resources'!AJ23)</f>
        <v/>
      </c>
      <c r="AK29" t="str">
        <f>IF('Clinical resources'!AK23="","",'Clinical resources'!AK23)</f>
        <v/>
      </c>
      <c r="AL29" t="str">
        <f>IF('Clinical resources'!AL23="","",'Clinical resources'!AL23)</f>
        <v/>
      </c>
      <c r="AM29" t="str">
        <f>IF('Clinical resources'!AM23="","",'Clinical resources'!AM23)</f>
        <v/>
      </c>
      <c r="AN29" t="str">
        <f>IF('Clinical resources'!AN23="","",'Clinical resources'!AN23)</f>
        <v/>
      </c>
      <c r="AO29" t="str">
        <f>IF('Clinical resources'!AO23="","",'Clinical resources'!AO23)</f>
        <v/>
      </c>
      <c r="AP29" t="str">
        <f>IF('Clinical resources'!AP23="","",'Clinical resources'!AP23)</f>
        <v/>
      </c>
      <c r="AQ29" t="str">
        <f>IF('Clinical resources'!AQ23="","",'Clinical resources'!AQ23)</f>
        <v/>
      </c>
      <c r="AR29" t="str">
        <f>IF('Clinical resources'!AR23="","",'Clinical resources'!AR23)</f>
        <v/>
      </c>
      <c r="AS29" t="str">
        <f>IF('Clinical resources'!AS23="","",'Clinical resources'!AS23)</f>
        <v/>
      </c>
      <c r="AT29" t="str">
        <f>IF('Clinical resources'!AT23="","",'Clinical resources'!AT23)</f>
        <v/>
      </c>
      <c r="AU29" t="str">
        <f>IF('Clinical resources'!AU23="","",'Clinical resources'!AU23)</f>
        <v/>
      </c>
      <c r="AV29" t="str">
        <f>IF('Clinical resources'!AV23="","",'Clinical resources'!AV23)</f>
        <v/>
      </c>
      <c r="AW29" t="str">
        <f>IF('Clinical resources'!AW23="","",'Clinical resources'!AW23)</f>
        <v/>
      </c>
      <c r="AX29" t="str">
        <f>IF('Clinical resources'!AX23="","",'Clinical resources'!AX23)</f>
        <v/>
      </c>
      <c r="AY29" t="str">
        <f>IF('Clinical resources'!AY23="","",'Clinical resources'!AY23)</f>
        <v/>
      </c>
      <c r="AZ29" t="str">
        <f>IF('Clinical resources'!AZ23="","",'Clinical resources'!AZ23)</f>
        <v/>
      </c>
      <c r="BA29" t="str">
        <f>IF('Clinical resources'!BA23="","",'Clinical resources'!BA23)</f>
        <v/>
      </c>
      <c r="BB29" t="str">
        <f>IF('Clinical resources'!BB23="","",'Clinical resources'!BB23)</f>
        <v/>
      </c>
      <c r="BC29" t="str">
        <f>IF('Clinical resources'!BC23="","",'Clinical resources'!BC23)</f>
        <v/>
      </c>
      <c r="BD29" t="str">
        <f>IF('Clinical resources'!BD23="","",'Clinical resources'!BD23)</f>
        <v/>
      </c>
      <c r="BE29" t="str">
        <f>IF('Clinical resources'!BE23="","",'Clinical resources'!BE23)</f>
        <v/>
      </c>
      <c r="BF29" t="str">
        <f>IF('Clinical resources'!BF23="","",'Clinical resources'!BF23)</f>
        <v/>
      </c>
      <c r="BG29" t="str">
        <f>IF('Clinical resources'!BG23="","",'Clinical resources'!BG23)</f>
        <v/>
      </c>
      <c r="BH29" t="str">
        <f>IF('Clinical resources'!BH23="","",'Clinical resources'!BH23)</f>
        <v/>
      </c>
      <c r="BI29" t="str">
        <f>IF('Clinical resources'!BI23="","",'Clinical resources'!BI23)</f>
        <v/>
      </c>
      <c r="BJ29" t="str">
        <f>IF('Clinical resources'!BJ23="","",'Clinical resources'!BJ23)</f>
        <v/>
      </c>
      <c r="BK29" t="str">
        <f>IF('Clinical resources'!BK23="","",'Clinical resources'!BK23)</f>
        <v/>
      </c>
      <c r="BL29" t="str">
        <f>IF('Clinical resources'!BL23="","",'Clinical resources'!BL23)</f>
        <v/>
      </c>
      <c r="BM29" t="str">
        <f>IF('Clinical resources'!BM23="","",'Clinical resources'!BM23)</f>
        <v/>
      </c>
      <c r="BN29" t="str">
        <f>IF('Clinical resources'!BN23="","",'Clinical resources'!BN23)</f>
        <v/>
      </c>
      <c r="BO29" t="str">
        <f>IF('Clinical resources'!BO23="","",'Clinical resources'!BO23)</f>
        <v/>
      </c>
      <c r="BP29" t="str">
        <f>IF('Clinical resources'!BP23="","",'Clinical resources'!BP23)</f>
        <v/>
      </c>
      <c r="BQ29" t="str">
        <f>IF('Clinical resources'!BQ23="","",'Clinical resources'!BQ23)</f>
        <v/>
      </c>
      <c r="BR29" t="str">
        <f>IF('Clinical resources'!BR23="","",'Clinical resources'!BR23)</f>
        <v/>
      </c>
      <c r="BS29" t="str">
        <f>IF('Clinical resources'!BS23="","",'Clinical resources'!BS23)</f>
        <v/>
      </c>
      <c r="BT29" t="str">
        <f>IF('Clinical resources'!BT23="","",'Clinical resources'!BT23)</f>
        <v/>
      </c>
      <c r="BU29" t="str">
        <f>IF('Clinical resources'!BU23="","",'Clinical resources'!BU23)</f>
        <v/>
      </c>
      <c r="BV29" t="str">
        <f>IF('Clinical resources'!BV23="","",'Clinical resources'!BV23)</f>
        <v/>
      </c>
      <c r="BW29" t="str">
        <f>IF('Clinical resources'!BW23="","",'Clinical resources'!BW23)</f>
        <v/>
      </c>
      <c r="BX29" t="str">
        <f>IF('Clinical resources'!BX23="","",'Clinical resources'!BX23)</f>
        <v/>
      </c>
      <c r="BY29" t="str">
        <f>IF('Clinical resources'!BY23="","",'Clinical resources'!BY23)</f>
        <v/>
      </c>
      <c r="BZ29" t="str">
        <f>IF('Clinical resources'!BZ23="","",'Clinical resources'!BZ23)</f>
        <v/>
      </c>
      <c r="CA29" t="str">
        <f>IF('Clinical resources'!CA23="","",'Clinical resources'!CA23)</f>
        <v/>
      </c>
      <c r="CB29" t="str">
        <f>IF('Clinical resources'!CB23="","",'Clinical resources'!CB23)</f>
        <v/>
      </c>
      <c r="CC29" t="str">
        <f>IF('Clinical resources'!CC23="","",'Clinical resources'!CC23)</f>
        <v/>
      </c>
    </row>
    <row r="30" spans="2:92" x14ac:dyDescent="0.25">
      <c r="B30" s="189" t="str">
        <f>IF('Clinical resources'!B24&lt;&gt;"",'CR Backing (Hide)'!E21,"")</f>
        <v/>
      </c>
      <c r="G30" t="str">
        <f>IF('Clinical resources'!F24="","",'Clinical resources'!F24)</f>
        <v/>
      </c>
      <c r="H30" t="str">
        <f>IF('Clinical resources'!G24="","",'Clinical resources'!G24)</f>
        <v/>
      </c>
      <c r="I30" t="str">
        <f>IF('Clinical resources'!H24="","",'Clinical resources'!H24)</f>
        <v/>
      </c>
      <c r="J30" t="str">
        <f>IF('Clinical resources'!I24="","",'Clinical resources'!I24)</f>
        <v/>
      </c>
      <c r="K30" t="str">
        <f>IF('Clinical resources'!J24="","",'Clinical resources'!J24)</f>
        <v/>
      </c>
      <c r="L30" t="str">
        <f>IF('Clinical resources'!K24="","",'Clinical resources'!K24)</f>
        <v/>
      </c>
      <c r="M30" t="str">
        <f>IF('Clinical resources'!L24="","",'Clinical resources'!L24)</f>
        <v/>
      </c>
      <c r="N30" t="str">
        <f>IF('Clinical resources'!M24="","",'Clinical resources'!M24)</f>
        <v/>
      </c>
      <c r="O30" t="str">
        <f>IF('Clinical resources'!N24="","",'Clinical resources'!N24)</f>
        <v/>
      </c>
      <c r="P30" t="str">
        <f>IF('Clinical resources'!O24="","",'Clinical resources'!O24)</f>
        <v/>
      </c>
      <c r="Q30" t="str">
        <f>IF('Clinical resources'!P24="","",'Clinical resources'!P24)</f>
        <v/>
      </c>
      <c r="R30" t="str">
        <f>IF('Clinical resources'!Q24="","",'Clinical resources'!Q24)</f>
        <v/>
      </c>
      <c r="S30" t="str">
        <f>IF('Clinical resources'!R24="","",'Clinical resources'!R24)</f>
        <v/>
      </c>
      <c r="T30" t="str">
        <f>IF('Clinical resources'!S24="","",'Clinical resources'!S24)</f>
        <v/>
      </c>
      <c r="U30" t="str">
        <f>IF('Clinical resources'!T24="","",'Clinical resources'!T24)</f>
        <v/>
      </c>
      <c r="V30" t="str">
        <f>IF('Clinical resources'!U24="","",'Clinical resources'!U24)</f>
        <v/>
      </c>
      <c r="W30" t="str">
        <f>IF('Clinical resources'!V24="","",'Clinical resources'!V24)</f>
        <v/>
      </c>
      <c r="X30" t="str">
        <f>IF('Clinical resources'!W24="","",'Clinical resources'!W24)</f>
        <v/>
      </c>
      <c r="Y30" t="str">
        <f>IF('Clinical resources'!X24="","",'Clinical resources'!X24)</f>
        <v/>
      </c>
      <c r="Z30" t="str">
        <f>IF('Clinical resources'!Y24="","",'Clinical resources'!Y24)</f>
        <v/>
      </c>
      <c r="AA30" t="str">
        <f>IF('Clinical resources'!Z24="","",'Clinical resources'!Z24)</f>
        <v/>
      </c>
      <c r="AB30" t="str">
        <f>IF('Clinical resources'!AA24="","",'Clinical resources'!AA24)</f>
        <v/>
      </c>
      <c r="AC30" t="str">
        <f>IF('Clinical resources'!AB24="","",'Clinical resources'!AB24)</f>
        <v/>
      </c>
      <c r="AD30" t="str">
        <f>IF('Clinical resources'!AC24="","",'Clinical resources'!AC24)</f>
        <v/>
      </c>
      <c r="AE30" t="str">
        <f>IF('Clinical resources'!AD24="","",'Clinical resources'!AD24)</f>
        <v/>
      </c>
      <c r="AF30" t="str">
        <f>IF('Clinical resources'!AF24="","",'Clinical resources'!AF24)</f>
        <v/>
      </c>
      <c r="AG30" t="str">
        <f>IF('Clinical resources'!AG24="","",'Clinical resources'!AG24)</f>
        <v/>
      </c>
      <c r="AH30" t="str">
        <f>IF('Clinical resources'!AH24="","",'Clinical resources'!AH24)</f>
        <v/>
      </c>
      <c r="AI30" t="str">
        <f>IF('Clinical resources'!AI24="","",'Clinical resources'!AI24)</f>
        <v/>
      </c>
      <c r="AJ30" t="str">
        <f>IF('Clinical resources'!AJ24="","",'Clinical resources'!AJ24)</f>
        <v/>
      </c>
      <c r="AK30" t="str">
        <f>IF('Clinical resources'!AK24="","",'Clinical resources'!AK24)</f>
        <v/>
      </c>
      <c r="AL30" t="str">
        <f>IF('Clinical resources'!AL24="","",'Clinical resources'!AL24)</f>
        <v/>
      </c>
      <c r="AM30" t="str">
        <f>IF('Clinical resources'!AM24="","",'Clinical resources'!AM24)</f>
        <v/>
      </c>
      <c r="AN30" t="str">
        <f>IF('Clinical resources'!AN24="","",'Clinical resources'!AN24)</f>
        <v/>
      </c>
      <c r="AO30" t="str">
        <f>IF('Clinical resources'!AO24="","",'Clinical resources'!AO24)</f>
        <v/>
      </c>
      <c r="AP30" t="str">
        <f>IF('Clinical resources'!AP24="","",'Clinical resources'!AP24)</f>
        <v/>
      </c>
      <c r="AQ30" t="str">
        <f>IF('Clinical resources'!AQ24="","",'Clinical resources'!AQ24)</f>
        <v/>
      </c>
      <c r="AR30" t="str">
        <f>IF('Clinical resources'!AR24="","",'Clinical resources'!AR24)</f>
        <v/>
      </c>
      <c r="AS30" t="str">
        <f>IF('Clinical resources'!AS24="","",'Clinical resources'!AS24)</f>
        <v/>
      </c>
      <c r="AT30" t="str">
        <f>IF('Clinical resources'!AT24="","",'Clinical resources'!AT24)</f>
        <v/>
      </c>
      <c r="AU30" t="str">
        <f>IF('Clinical resources'!AU24="","",'Clinical resources'!AU24)</f>
        <v/>
      </c>
      <c r="AV30" t="str">
        <f>IF('Clinical resources'!AV24="","",'Clinical resources'!AV24)</f>
        <v/>
      </c>
      <c r="AW30" t="str">
        <f>IF('Clinical resources'!AW24="","",'Clinical resources'!AW24)</f>
        <v/>
      </c>
      <c r="AX30" t="str">
        <f>IF('Clinical resources'!AX24="","",'Clinical resources'!AX24)</f>
        <v/>
      </c>
      <c r="AY30" t="str">
        <f>IF('Clinical resources'!AY24="","",'Clinical resources'!AY24)</f>
        <v/>
      </c>
      <c r="AZ30" t="str">
        <f>IF('Clinical resources'!AZ24="","",'Clinical resources'!AZ24)</f>
        <v/>
      </c>
      <c r="BA30" t="str">
        <f>IF('Clinical resources'!BA24="","",'Clinical resources'!BA24)</f>
        <v/>
      </c>
      <c r="BB30" t="str">
        <f>IF('Clinical resources'!BB24="","",'Clinical resources'!BB24)</f>
        <v/>
      </c>
      <c r="BC30" t="str">
        <f>IF('Clinical resources'!BC24="","",'Clinical resources'!BC24)</f>
        <v/>
      </c>
      <c r="BD30" t="str">
        <f>IF('Clinical resources'!BD24="","",'Clinical resources'!BD24)</f>
        <v/>
      </c>
      <c r="BE30" t="str">
        <f>IF('Clinical resources'!BE24="","",'Clinical resources'!BE24)</f>
        <v/>
      </c>
      <c r="BF30" t="str">
        <f>IF('Clinical resources'!BF24="","",'Clinical resources'!BF24)</f>
        <v/>
      </c>
      <c r="BG30" t="str">
        <f>IF('Clinical resources'!BG24="","",'Clinical resources'!BG24)</f>
        <v/>
      </c>
      <c r="BH30" t="str">
        <f>IF('Clinical resources'!BH24="","",'Clinical resources'!BH24)</f>
        <v/>
      </c>
      <c r="BI30" t="str">
        <f>IF('Clinical resources'!BI24="","",'Clinical resources'!BI24)</f>
        <v/>
      </c>
      <c r="BJ30" t="str">
        <f>IF('Clinical resources'!BJ24="","",'Clinical resources'!BJ24)</f>
        <v/>
      </c>
      <c r="BK30" t="str">
        <f>IF('Clinical resources'!BK24="","",'Clinical resources'!BK24)</f>
        <v/>
      </c>
      <c r="BL30" t="str">
        <f>IF('Clinical resources'!BL24="","",'Clinical resources'!BL24)</f>
        <v/>
      </c>
      <c r="BM30" t="str">
        <f>IF('Clinical resources'!BM24="","",'Clinical resources'!BM24)</f>
        <v/>
      </c>
      <c r="BN30" t="str">
        <f>IF('Clinical resources'!BN24="","",'Clinical resources'!BN24)</f>
        <v/>
      </c>
      <c r="BO30" t="str">
        <f>IF('Clinical resources'!BO24="","",'Clinical resources'!BO24)</f>
        <v/>
      </c>
      <c r="BP30" t="str">
        <f>IF('Clinical resources'!BP24="","",'Clinical resources'!BP24)</f>
        <v/>
      </c>
      <c r="BQ30" t="str">
        <f>IF('Clinical resources'!BQ24="","",'Clinical resources'!BQ24)</f>
        <v/>
      </c>
      <c r="BR30" t="str">
        <f>IF('Clinical resources'!BR24="","",'Clinical resources'!BR24)</f>
        <v/>
      </c>
      <c r="BS30" t="str">
        <f>IF('Clinical resources'!BS24="","",'Clinical resources'!BS24)</f>
        <v/>
      </c>
      <c r="BT30" t="str">
        <f>IF('Clinical resources'!BT24="","",'Clinical resources'!BT24)</f>
        <v/>
      </c>
      <c r="BU30" t="str">
        <f>IF('Clinical resources'!BU24="","",'Clinical resources'!BU24)</f>
        <v/>
      </c>
      <c r="BV30" t="str">
        <f>IF('Clinical resources'!BV24="","",'Clinical resources'!BV24)</f>
        <v/>
      </c>
      <c r="BW30" t="str">
        <f>IF('Clinical resources'!BW24="","",'Clinical resources'!BW24)</f>
        <v/>
      </c>
      <c r="BX30" t="str">
        <f>IF('Clinical resources'!BX24="","",'Clinical resources'!BX24)</f>
        <v/>
      </c>
      <c r="BY30" t="str">
        <f>IF('Clinical resources'!BY24="","",'Clinical resources'!BY24)</f>
        <v/>
      </c>
      <c r="BZ30" t="str">
        <f>IF('Clinical resources'!BZ24="","",'Clinical resources'!BZ24)</f>
        <v/>
      </c>
      <c r="CA30" t="str">
        <f>IF('Clinical resources'!CA24="","",'Clinical resources'!CA24)</f>
        <v/>
      </c>
      <c r="CB30" t="str">
        <f>IF('Clinical resources'!CB24="","",'Clinical resources'!CB24)</f>
        <v/>
      </c>
      <c r="CC30" t="str">
        <f>IF('Clinical resources'!CC24="","",'Clinical resources'!CC24)</f>
        <v/>
      </c>
    </row>
    <row r="31" spans="2:92" x14ac:dyDescent="0.25">
      <c r="B31" s="189" t="str">
        <f>IF('Clinical resources'!B25&lt;&gt;"",'CR Backing (Hide)'!E22,"")</f>
        <v/>
      </c>
      <c r="G31" t="str">
        <f>IF('Clinical resources'!F25="","",'Clinical resources'!F25)</f>
        <v/>
      </c>
      <c r="H31" t="str">
        <f>IF('Clinical resources'!G25="","",'Clinical resources'!G25)</f>
        <v/>
      </c>
      <c r="I31" t="str">
        <f>IF('Clinical resources'!H25="","",'Clinical resources'!H25)</f>
        <v/>
      </c>
      <c r="J31" t="str">
        <f>IF('Clinical resources'!I25="","",'Clinical resources'!I25)</f>
        <v/>
      </c>
      <c r="K31" t="str">
        <f>IF('Clinical resources'!J25="","",'Clinical resources'!J25)</f>
        <v/>
      </c>
      <c r="L31" t="str">
        <f>IF('Clinical resources'!K25="","",'Clinical resources'!K25)</f>
        <v/>
      </c>
      <c r="M31" t="str">
        <f>IF('Clinical resources'!L25="","",'Clinical resources'!L25)</f>
        <v/>
      </c>
      <c r="N31" t="str">
        <f>IF('Clinical resources'!M25="","",'Clinical resources'!M25)</f>
        <v/>
      </c>
      <c r="O31" t="str">
        <f>IF('Clinical resources'!N25="","",'Clinical resources'!N25)</f>
        <v/>
      </c>
      <c r="P31" t="str">
        <f>IF('Clinical resources'!O25="","",'Clinical resources'!O25)</f>
        <v/>
      </c>
      <c r="Q31" t="str">
        <f>IF('Clinical resources'!P25="","",'Clinical resources'!P25)</f>
        <v/>
      </c>
      <c r="R31" t="str">
        <f>IF('Clinical resources'!Q25="","",'Clinical resources'!Q25)</f>
        <v/>
      </c>
      <c r="S31" t="str">
        <f>IF('Clinical resources'!R25="","",'Clinical resources'!R25)</f>
        <v/>
      </c>
      <c r="T31" t="str">
        <f>IF('Clinical resources'!S25="","",'Clinical resources'!S25)</f>
        <v/>
      </c>
      <c r="U31" t="str">
        <f>IF('Clinical resources'!T25="","",'Clinical resources'!T25)</f>
        <v/>
      </c>
      <c r="V31" t="str">
        <f>IF('Clinical resources'!U25="","",'Clinical resources'!U25)</f>
        <v/>
      </c>
      <c r="W31" t="str">
        <f>IF('Clinical resources'!V25="","",'Clinical resources'!V25)</f>
        <v/>
      </c>
      <c r="X31" t="str">
        <f>IF('Clinical resources'!W25="","",'Clinical resources'!W25)</f>
        <v/>
      </c>
      <c r="Y31" t="str">
        <f>IF('Clinical resources'!X25="","",'Clinical resources'!X25)</f>
        <v/>
      </c>
      <c r="Z31" t="str">
        <f>IF('Clinical resources'!Y25="","",'Clinical resources'!Y25)</f>
        <v/>
      </c>
      <c r="AA31" t="str">
        <f>IF('Clinical resources'!Z25="","",'Clinical resources'!Z25)</f>
        <v/>
      </c>
      <c r="AB31" t="str">
        <f>IF('Clinical resources'!AA25="","",'Clinical resources'!AA25)</f>
        <v/>
      </c>
      <c r="AC31" t="str">
        <f>IF('Clinical resources'!AB25="","",'Clinical resources'!AB25)</f>
        <v/>
      </c>
      <c r="AD31" t="str">
        <f>IF('Clinical resources'!AC25="","",'Clinical resources'!AC25)</f>
        <v/>
      </c>
      <c r="AE31" t="str">
        <f>IF('Clinical resources'!AD25="","",'Clinical resources'!AD25)</f>
        <v/>
      </c>
      <c r="AF31" t="str">
        <f>IF('Clinical resources'!AF25="","",'Clinical resources'!AF25)</f>
        <v/>
      </c>
      <c r="AG31" t="str">
        <f>IF('Clinical resources'!AG25="","",'Clinical resources'!AG25)</f>
        <v/>
      </c>
      <c r="AH31" t="str">
        <f>IF('Clinical resources'!AH25="","",'Clinical resources'!AH25)</f>
        <v/>
      </c>
      <c r="AI31" t="str">
        <f>IF('Clinical resources'!AI25="","",'Clinical resources'!AI25)</f>
        <v/>
      </c>
      <c r="AJ31" t="str">
        <f>IF('Clinical resources'!AJ25="","",'Clinical resources'!AJ25)</f>
        <v/>
      </c>
      <c r="AK31" t="str">
        <f>IF('Clinical resources'!AK25="","",'Clinical resources'!AK25)</f>
        <v/>
      </c>
      <c r="AL31" t="str">
        <f>IF('Clinical resources'!AL25="","",'Clinical resources'!AL25)</f>
        <v/>
      </c>
      <c r="AM31" t="str">
        <f>IF('Clinical resources'!AM25="","",'Clinical resources'!AM25)</f>
        <v/>
      </c>
      <c r="AN31" t="str">
        <f>IF('Clinical resources'!AN25="","",'Clinical resources'!AN25)</f>
        <v/>
      </c>
      <c r="AO31" t="str">
        <f>IF('Clinical resources'!AO25="","",'Clinical resources'!AO25)</f>
        <v/>
      </c>
      <c r="AP31" t="str">
        <f>IF('Clinical resources'!AP25="","",'Clinical resources'!AP25)</f>
        <v/>
      </c>
      <c r="AQ31" t="str">
        <f>IF('Clinical resources'!AQ25="","",'Clinical resources'!AQ25)</f>
        <v/>
      </c>
      <c r="AR31" t="str">
        <f>IF('Clinical resources'!AR25="","",'Clinical resources'!AR25)</f>
        <v/>
      </c>
      <c r="AS31" t="str">
        <f>IF('Clinical resources'!AS25="","",'Clinical resources'!AS25)</f>
        <v/>
      </c>
      <c r="AT31" t="str">
        <f>IF('Clinical resources'!AT25="","",'Clinical resources'!AT25)</f>
        <v/>
      </c>
      <c r="AU31" t="str">
        <f>IF('Clinical resources'!AU25="","",'Clinical resources'!AU25)</f>
        <v/>
      </c>
      <c r="AV31" t="str">
        <f>IF('Clinical resources'!AV25="","",'Clinical resources'!AV25)</f>
        <v/>
      </c>
      <c r="AW31" t="str">
        <f>IF('Clinical resources'!AW25="","",'Clinical resources'!AW25)</f>
        <v/>
      </c>
      <c r="AX31" t="str">
        <f>IF('Clinical resources'!AX25="","",'Clinical resources'!AX25)</f>
        <v/>
      </c>
      <c r="AY31" t="str">
        <f>IF('Clinical resources'!AY25="","",'Clinical resources'!AY25)</f>
        <v/>
      </c>
      <c r="AZ31" t="str">
        <f>IF('Clinical resources'!AZ25="","",'Clinical resources'!AZ25)</f>
        <v/>
      </c>
      <c r="BA31" t="str">
        <f>IF('Clinical resources'!BA25="","",'Clinical resources'!BA25)</f>
        <v/>
      </c>
      <c r="BB31" t="str">
        <f>IF('Clinical resources'!BB25="","",'Clinical resources'!BB25)</f>
        <v/>
      </c>
      <c r="BC31" t="str">
        <f>IF('Clinical resources'!BC25="","",'Clinical resources'!BC25)</f>
        <v/>
      </c>
      <c r="BD31" t="str">
        <f>IF('Clinical resources'!BD25="","",'Clinical resources'!BD25)</f>
        <v/>
      </c>
      <c r="BE31" t="str">
        <f>IF('Clinical resources'!BE25="","",'Clinical resources'!BE25)</f>
        <v/>
      </c>
      <c r="BF31" t="str">
        <f>IF('Clinical resources'!BF25="","",'Clinical resources'!BF25)</f>
        <v/>
      </c>
      <c r="BG31" t="str">
        <f>IF('Clinical resources'!BG25="","",'Clinical resources'!BG25)</f>
        <v/>
      </c>
      <c r="BH31" t="str">
        <f>IF('Clinical resources'!BH25="","",'Clinical resources'!BH25)</f>
        <v/>
      </c>
      <c r="BI31" t="str">
        <f>IF('Clinical resources'!BI25="","",'Clinical resources'!BI25)</f>
        <v/>
      </c>
      <c r="BJ31" t="str">
        <f>IF('Clinical resources'!BJ25="","",'Clinical resources'!BJ25)</f>
        <v/>
      </c>
      <c r="BK31" t="str">
        <f>IF('Clinical resources'!BK25="","",'Clinical resources'!BK25)</f>
        <v/>
      </c>
      <c r="BL31" t="str">
        <f>IF('Clinical resources'!BL25="","",'Clinical resources'!BL25)</f>
        <v/>
      </c>
      <c r="BM31" t="str">
        <f>IF('Clinical resources'!BM25="","",'Clinical resources'!BM25)</f>
        <v/>
      </c>
      <c r="BN31" t="str">
        <f>IF('Clinical resources'!BN25="","",'Clinical resources'!BN25)</f>
        <v/>
      </c>
      <c r="BO31" t="str">
        <f>IF('Clinical resources'!BO25="","",'Clinical resources'!BO25)</f>
        <v/>
      </c>
      <c r="BP31" t="str">
        <f>IF('Clinical resources'!BP25="","",'Clinical resources'!BP25)</f>
        <v/>
      </c>
      <c r="BQ31" t="str">
        <f>IF('Clinical resources'!BQ25="","",'Clinical resources'!BQ25)</f>
        <v/>
      </c>
      <c r="BR31" t="str">
        <f>IF('Clinical resources'!BR25="","",'Clinical resources'!BR25)</f>
        <v/>
      </c>
      <c r="BS31" t="str">
        <f>IF('Clinical resources'!BS25="","",'Clinical resources'!BS25)</f>
        <v/>
      </c>
      <c r="BT31" t="str">
        <f>IF('Clinical resources'!BT25="","",'Clinical resources'!BT25)</f>
        <v/>
      </c>
      <c r="BU31" t="str">
        <f>IF('Clinical resources'!BU25="","",'Clinical resources'!BU25)</f>
        <v/>
      </c>
      <c r="BV31" t="str">
        <f>IF('Clinical resources'!BV25="","",'Clinical resources'!BV25)</f>
        <v/>
      </c>
      <c r="BW31" t="str">
        <f>IF('Clinical resources'!BW25="","",'Clinical resources'!BW25)</f>
        <v/>
      </c>
      <c r="BX31" t="str">
        <f>IF('Clinical resources'!BX25="","",'Clinical resources'!BX25)</f>
        <v/>
      </c>
      <c r="BY31" t="str">
        <f>IF('Clinical resources'!BY25="","",'Clinical resources'!BY25)</f>
        <v/>
      </c>
      <c r="BZ31" t="str">
        <f>IF('Clinical resources'!BZ25="","",'Clinical resources'!BZ25)</f>
        <v/>
      </c>
      <c r="CA31" t="str">
        <f>IF('Clinical resources'!CA25="","",'Clinical resources'!CA25)</f>
        <v/>
      </c>
      <c r="CB31" t="str">
        <f>IF('Clinical resources'!CB25="","",'Clinical resources'!CB25)</f>
        <v/>
      </c>
      <c r="CC31" t="str">
        <f>IF('Clinical resources'!CC25="","",'Clinical resources'!CC25)</f>
        <v/>
      </c>
    </row>
    <row r="32" spans="2:92" x14ac:dyDescent="0.25">
      <c r="B32" s="189" t="str">
        <f>IF('Clinical resources'!B26&lt;&gt;"",'CR Backing (Hide)'!E23,"")</f>
        <v/>
      </c>
      <c r="G32" t="str">
        <f>IF('Clinical resources'!F26="","",'Clinical resources'!F26)</f>
        <v/>
      </c>
      <c r="H32" t="str">
        <f>IF('Clinical resources'!G26="","",'Clinical resources'!G26)</f>
        <v/>
      </c>
      <c r="I32" t="str">
        <f>IF('Clinical resources'!H26="","",'Clinical resources'!H26)</f>
        <v/>
      </c>
      <c r="J32" t="str">
        <f>IF('Clinical resources'!I26="","",'Clinical resources'!I26)</f>
        <v/>
      </c>
      <c r="K32" t="str">
        <f>IF('Clinical resources'!J26="","",'Clinical resources'!J26)</f>
        <v/>
      </c>
      <c r="L32" t="str">
        <f>IF('Clinical resources'!K26="","",'Clinical resources'!K26)</f>
        <v/>
      </c>
      <c r="M32" t="str">
        <f>IF('Clinical resources'!L26="","",'Clinical resources'!L26)</f>
        <v/>
      </c>
      <c r="N32" t="str">
        <f>IF('Clinical resources'!M26="","",'Clinical resources'!M26)</f>
        <v/>
      </c>
      <c r="O32" t="str">
        <f>IF('Clinical resources'!N26="","",'Clinical resources'!N26)</f>
        <v/>
      </c>
      <c r="P32" t="str">
        <f>IF('Clinical resources'!O26="","",'Clinical resources'!O26)</f>
        <v/>
      </c>
      <c r="Q32" t="str">
        <f>IF('Clinical resources'!P26="","",'Clinical resources'!P26)</f>
        <v/>
      </c>
      <c r="R32" t="str">
        <f>IF('Clinical resources'!Q26="","",'Clinical resources'!Q26)</f>
        <v/>
      </c>
      <c r="S32" t="str">
        <f>IF('Clinical resources'!R26="","",'Clinical resources'!R26)</f>
        <v/>
      </c>
      <c r="T32" t="str">
        <f>IF('Clinical resources'!S26="","",'Clinical resources'!S26)</f>
        <v/>
      </c>
      <c r="U32" t="str">
        <f>IF('Clinical resources'!T26="","",'Clinical resources'!T26)</f>
        <v/>
      </c>
      <c r="V32" t="str">
        <f>IF('Clinical resources'!U26="","",'Clinical resources'!U26)</f>
        <v/>
      </c>
      <c r="W32" t="str">
        <f>IF('Clinical resources'!V26="","",'Clinical resources'!V26)</f>
        <v/>
      </c>
      <c r="X32" t="str">
        <f>IF('Clinical resources'!W26="","",'Clinical resources'!W26)</f>
        <v/>
      </c>
      <c r="Y32" t="str">
        <f>IF('Clinical resources'!X26="","",'Clinical resources'!X26)</f>
        <v/>
      </c>
      <c r="Z32" t="str">
        <f>IF('Clinical resources'!Y26="","",'Clinical resources'!Y26)</f>
        <v/>
      </c>
      <c r="AA32" t="str">
        <f>IF('Clinical resources'!Z26="","",'Clinical resources'!Z26)</f>
        <v/>
      </c>
      <c r="AB32" t="str">
        <f>IF('Clinical resources'!AA26="","",'Clinical resources'!AA26)</f>
        <v/>
      </c>
      <c r="AC32" t="str">
        <f>IF('Clinical resources'!AB26="","",'Clinical resources'!AB26)</f>
        <v/>
      </c>
      <c r="AD32" t="str">
        <f>IF('Clinical resources'!AC26="","",'Clinical resources'!AC26)</f>
        <v/>
      </c>
      <c r="AE32" t="str">
        <f>IF('Clinical resources'!AD26="","",'Clinical resources'!AD26)</f>
        <v/>
      </c>
      <c r="AF32" t="str">
        <f>IF('Clinical resources'!AF26="","",'Clinical resources'!AF26)</f>
        <v/>
      </c>
      <c r="AG32" t="str">
        <f>IF('Clinical resources'!AG26="","",'Clinical resources'!AG26)</f>
        <v/>
      </c>
      <c r="AH32" t="str">
        <f>IF('Clinical resources'!AH26="","",'Clinical resources'!AH26)</f>
        <v/>
      </c>
      <c r="AI32" t="str">
        <f>IF('Clinical resources'!AI26="","",'Clinical resources'!AI26)</f>
        <v/>
      </c>
      <c r="AJ32" t="str">
        <f>IF('Clinical resources'!AJ26="","",'Clinical resources'!AJ26)</f>
        <v/>
      </c>
      <c r="AK32" t="str">
        <f>IF('Clinical resources'!AK26="","",'Clinical resources'!AK26)</f>
        <v/>
      </c>
      <c r="AL32" t="str">
        <f>IF('Clinical resources'!AL26="","",'Clinical resources'!AL26)</f>
        <v/>
      </c>
      <c r="AM32" t="str">
        <f>IF('Clinical resources'!AM26="","",'Clinical resources'!AM26)</f>
        <v/>
      </c>
      <c r="AN32" t="str">
        <f>IF('Clinical resources'!AN26="","",'Clinical resources'!AN26)</f>
        <v/>
      </c>
      <c r="AO32" t="str">
        <f>IF('Clinical resources'!AO26="","",'Clinical resources'!AO26)</f>
        <v/>
      </c>
      <c r="AP32" t="str">
        <f>IF('Clinical resources'!AP26="","",'Clinical resources'!AP26)</f>
        <v/>
      </c>
      <c r="AQ32" t="str">
        <f>IF('Clinical resources'!AQ26="","",'Clinical resources'!AQ26)</f>
        <v/>
      </c>
      <c r="AR32" t="str">
        <f>IF('Clinical resources'!AR26="","",'Clinical resources'!AR26)</f>
        <v/>
      </c>
      <c r="AS32" t="str">
        <f>IF('Clinical resources'!AS26="","",'Clinical resources'!AS26)</f>
        <v/>
      </c>
      <c r="AT32" t="str">
        <f>IF('Clinical resources'!AT26="","",'Clinical resources'!AT26)</f>
        <v/>
      </c>
      <c r="AU32" t="str">
        <f>IF('Clinical resources'!AU26="","",'Clinical resources'!AU26)</f>
        <v/>
      </c>
      <c r="AV32" t="str">
        <f>IF('Clinical resources'!AV26="","",'Clinical resources'!AV26)</f>
        <v/>
      </c>
      <c r="AW32" t="str">
        <f>IF('Clinical resources'!AW26="","",'Clinical resources'!AW26)</f>
        <v/>
      </c>
      <c r="AX32" t="str">
        <f>IF('Clinical resources'!AX26="","",'Clinical resources'!AX26)</f>
        <v/>
      </c>
      <c r="AY32" t="str">
        <f>IF('Clinical resources'!AY26="","",'Clinical resources'!AY26)</f>
        <v/>
      </c>
      <c r="AZ32" t="str">
        <f>IF('Clinical resources'!AZ26="","",'Clinical resources'!AZ26)</f>
        <v/>
      </c>
      <c r="BA32" t="str">
        <f>IF('Clinical resources'!BA26="","",'Clinical resources'!BA26)</f>
        <v/>
      </c>
      <c r="BB32" t="str">
        <f>IF('Clinical resources'!BB26="","",'Clinical resources'!BB26)</f>
        <v/>
      </c>
      <c r="BC32" t="str">
        <f>IF('Clinical resources'!BC26="","",'Clinical resources'!BC26)</f>
        <v/>
      </c>
      <c r="BD32" t="str">
        <f>IF('Clinical resources'!BD26="","",'Clinical resources'!BD26)</f>
        <v/>
      </c>
      <c r="BE32" t="str">
        <f>IF('Clinical resources'!BE26="","",'Clinical resources'!BE26)</f>
        <v/>
      </c>
      <c r="BF32" t="str">
        <f>IF('Clinical resources'!BF26="","",'Clinical resources'!BF26)</f>
        <v/>
      </c>
      <c r="BG32" t="str">
        <f>IF('Clinical resources'!BG26="","",'Clinical resources'!BG26)</f>
        <v/>
      </c>
      <c r="BH32" t="str">
        <f>IF('Clinical resources'!BH26="","",'Clinical resources'!BH26)</f>
        <v/>
      </c>
      <c r="BI32" t="str">
        <f>IF('Clinical resources'!BI26="","",'Clinical resources'!BI26)</f>
        <v/>
      </c>
      <c r="BJ32" t="str">
        <f>IF('Clinical resources'!BJ26="","",'Clinical resources'!BJ26)</f>
        <v/>
      </c>
      <c r="BK32" t="str">
        <f>IF('Clinical resources'!BK26="","",'Clinical resources'!BK26)</f>
        <v/>
      </c>
      <c r="BL32" t="str">
        <f>IF('Clinical resources'!BL26="","",'Clinical resources'!BL26)</f>
        <v/>
      </c>
      <c r="BM32" t="str">
        <f>IF('Clinical resources'!BM26="","",'Clinical resources'!BM26)</f>
        <v/>
      </c>
      <c r="BN32" t="str">
        <f>IF('Clinical resources'!BN26="","",'Clinical resources'!BN26)</f>
        <v/>
      </c>
      <c r="BO32" t="str">
        <f>IF('Clinical resources'!BO26="","",'Clinical resources'!BO26)</f>
        <v/>
      </c>
      <c r="BP32" t="str">
        <f>IF('Clinical resources'!BP26="","",'Clinical resources'!BP26)</f>
        <v/>
      </c>
      <c r="BQ32" t="str">
        <f>IF('Clinical resources'!BQ26="","",'Clinical resources'!BQ26)</f>
        <v/>
      </c>
      <c r="BR32" t="str">
        <f>IF('Clinical resources'!BR26="","",'Clinical resources'!BR26)</f>
        <v/>
      </c>
      <c r="BS32" t="str">
        <f>IF('Clinical resources'!BS26="","",'Clinical resources'!BS26)</f>
        <v/>
      </c>
      <c r="BT32" t="str">
        <f>IF('Clinical resources'!BT26="","",'Clinical resources'!BT26)</f>
        <v/>
      </c>
      <c r="BU32" t="str">
        <f>IF('Clinical resources'!BU26="","",'Clinical resources'!BU26)</f>
        <v/>
      </c>
      <c r="BV32" t="str">
        <f>IF('Clinical resources'!BV26="","",'Clinical resources'!BV26)</f>
        <v/>
      </c>
      <c r="BW32" t="str">
        <f>IF('Clinical resources'!BW26="","",'Clinical resources'!BW26)</f>
        <v/>
      </c>
      <c r="BX32" t="str">
        <f>IF('Clinical resources'!BX26="","",'Clinical resources'!BX26)</f>
        <v/>
      </c>
      <c r="BY32" t="str">
        <f>IF('Clinical resources'!BY26="","",'Clinical resources'!BY26)</f>
        <v/>
      </c>
      <c r="BZ32" t="str">
        <f>IF('Clinical resources'!BZ26="","",'Clinical resources'!BZ26)</f>
        <v/>
      </c>
      <c r="CA32" t="str">
        <f>IF('Clinical resources'!CA26="","",'Clinical resources'!CA26)</f>
        <v/>
      </c>
      <c r="CB32" t="str">
        <f>IF('Clinical resources'!CB26="","",'Clinical resources'!CB26)</f>
        <v/>
      </c>
      <c r="CC32" t="str">
        <f>IF('Clinical resources'!CC26="","",'Clinical resources'!CC26)</f>
        <v/>
      </c>
    </row>
    <row r="33" spans="2:81" x14ac:dyDescent="0.25">
      <c r="B33" s="189" t="str">
        <f>IF('Clinical resources'!B27&lt;&gt;"",'CR Backing (Hide)'!E24,"")</f>
        <v/>
      </c>
      <c r="G33" t="str">
        <f>IF('Clinical resources'!F27="","",'Clinical resources'!F27)</f>
        <v/>
      </c>
      <c r="H33" t="str">
        <f>IF('Clinical resources'!G27="","",'Clinical resources'!G27)</f>
        <v/>
      </c>
      <c r="I33" t="str">
        <f>IF('Clinical resources'!H27="","",'Clinical resources'!H27)</f>
        <v/>
      </c>
      <c r="J33" t="str">
        <f>IF('Clinical resources'!I27="","",'Clinical resources'!I27)</f>
        <v/>
      </c>
      <c r="K33" t="str">
        <f>IF('Clinical resources'!J27="","",'Clinical resources'!J27)</f>
        <v/>
      </c>
      <c r="L33" t="str">
        <f>IF('Clinical resources'!K27="","",'Clinical resources'!K27)</f>
        <v/>
      </c>
      <c r="M33" t="str">
        <f>IF('Clinical resources'!L27="","",'Clinical resources'!L27)</f>
        <v/>
      </c>
      <c r="N33" t="str">
        <f>IF('Clinical resources'!M27="","",'Clinical resources'!M27)</f>
        <v/>
      </c>
      <c r="O33" t="str">
        <f>IF('Clinical resources'!N27="","",'Clinical resources'!N27)</f>
        <v/>
      </c>
      <c r="P33" t="str">
        <f>IF('Clinical resources'!O27="","",'Clinical resources'!O27)</f>
        <v/>
      </c>
      <c r="Q33" t="str">
        <f>IF('Clinical resources'!P27="","",'Clinical resources'!P27)</f>
        <v/>
      </c>
      <c r="R33" t="str">
        <f>IF('Clinical resources'!Q27="","",'Clinical resources'!Q27)</f>
        <v/>
      </c>
      <c r="S33" t="str">
        <f>IF('Clinical resources'!R27="","",'Clinical resources'!R27)</f>
        <v/>
      </c>
      <c r="T33" t="str">
        <f>IF('Clinical resources'!S27="","",'Clinical resources'!S27)</f>
        <v/>
      </c>
      <c r="U33" t="str">
        <f>IF('Clinical resources'!T27="","",'Clinical resources'!T27)</f>
        <v/>
      </c>
      <c r="V33" t="str">
        <f>IF('Clinical resources'!U27="","",'Clinical resources'!U27)</f>
        <v/>
      </c>
      <c r="W33" t="str">
        <f>IF('Clinical resources'!V27="","",'Clinical resources'!V27)</f>
        <v/>
      </c>
      <c r="X33" t="str">
        <f>IF('Clinical resources'!W27="","",'Clinical resources'!W27)</f>
        <v/>
      </c>
      <c r="Y33" t="str">
        <f>IF('Clinical resources'!X27="","",'Clinical resources'!X27)</f>
        <v/>
      </c>
      <c r="Z33" t="str">
        <f>IF('Clinical resources'!Y27="","",'Clinical resources'!Y27)</f>
        <v/>
      </c>
      <c r="AA33" t="str">
        <f>IF('Clinical resources'!Z27="","",'Clinical resources'!Z27)</f>
        <v/>
      </c>
      <c r="AB33" t="str">
        <f>IF('Clinical resources'!AA27="","",'Clinical resources'!AA27)</f>
        <v/>
      </c>
      <c r="AC33" t="str">
        <f>IF('Clinical resources'!AB27="","",'Clinical resources'!AB27)</f>
        <v/>
      </c>
      <c r="AD33" t="str">
        <f>IF('Clinical resources'!AC27="","",'Clinical resources'!AC27)</f>
        <v/>
      </c>
      <c r="AE33" t="str">
        <f>IF('Clinical resources'!AD27="","",'Clinical resources'!AD27)</f>
        <v/>
      </c>
      <c r="AF33" t="str">
        <f>IF('Clinical resources'!AF27="","",'Clinical resources'!AF27)</f>
        <v/>
      </c>
      <c r="AG33" t="str">
        <f>IF('Clinical resources'!AG27="","",'Clinical resources'!AG27)</f>
        <v/>
      </c>
      <c r="AH33" t="str">
        <f>IF('Clinical resources'!AH27="","",'Clinical resources'!AH27)</f>
        <v/>
      </c>
      <c r="AI33" t="str">
        <f>IF('Clinical resources'!AI27="","",'Clinical resources'!AI27)</f>
        <v/>
      </c>
      <c r="AJ33" t="str">
        <f>IF('Clinical resources'!AJ27="","",'Clinical resources'!AJ27)</f>
        <v/>
      </c>
      <c r="AK33" t="str">
        <f>IF('Clinical resources'!AK27="","",'Clinical resources'!AK27)</f>
        <v/>
      </c>
      <c r="AL33" t="str">
        <f>IF('Clinical resources'!AL27="","",'Clinical resources'!AL27)</f>
        <v/>
      </c>
      <c r="AM33" t="str">
        <f>IF('Clinical resources'!AM27="","",'Clinical resources'!AM27)</f>
        <v/>
      </c>
      <c r="AN33" t="str">
        <f>IF('Clinical resources'!AN27="","",'Clinical resources'!AN27)</f>
        <v/>
      </c>
      <c r="AO33" t="str">
        <f>IF('Clinical resources'!AO27="","",'Clinical resources'!AO27)</f>
        <v/>
      </c>
      <c r="AP33" t="str">
        <f>IF('Clinical resources'!AP27="","",'Clinical resources'!AP27)</f>
        <v/>
      </c>
      <c r="AQ33" t="str">
        <f>IF('Clinical resources'!AQ27="","",'Clinical resources'!AQ27)</f>
        <v/>
      </c>
      <c r="AR33" t="str">
        <f>IF('Clinical resources'!AR27="","",'Clinical resources'!AR27)</f>
        <v/>
      </c>
      <c r="AS33" t="str">
        <f>IF('Clinical resources'!AS27="","",'Clinical resources'!AS27)</f>
        <v/>
      </c>
      <c r="AT33" t="str">
        <f>IF('Clinical resources'!AT27="","",'Clinical resources'!AT27)</f>
        <v/>
      </c>
      <c r="AU33" t="str">
        <f>IF('Clinical resources'!AU27="","",'Clinical resources'!AU27)</f>
        <v/>
      </c>
      <c r="AV33" t="str">
        <f>IF('Clinical resources'!AV27="","",'Clinical resources'!AV27)</f>
        <v/>
      </c>
      <c r="AW33" t="str">
        <f>IF('Clinical resources'!AW27="","",'Clinical resources'!AW27)</f>
        <v/>
      </c>
      <c r="AX33" t="str">
        <f>IF('Clinical resources'!AX27="","",'Clinical resources'!AX27)</f>
        <v/>
      </c>
      <c r="AY33" t="str">
        <f>IF('Clinical resources'!AY27="","",'Clinical resources'!AY27)</f>
        <v/>
      </c>
      <c r="AZ33" t="str">
        <f>IF('Clinical resources'!AZ27="","",'Clinical resources'!AZ27)</f>
        <v/>
      </c>
      <c r="BA33" t="str">
        <f>IF('Clinical resources'!BA27="","",'Clinical resources'!BA27)</f>
        <v/>
      </c>
      <c r="BB33" t="str">
        <f>IF('Clinical resources'!BB27="","",'Clinical resources'!BB27)</f>
        <v/>
      </c>
      <c r="BC33" t="str">
        <f>IF('Clinical resources'!BC27="","",'Clinical resources'!BC27)</f>
        <v/>
      </c>
      <c r="BD33" t="str">
        <f>IF('Clinical resources'!BD27="","",'Clinical resources'!BD27)</f>
        <v/>
      </c>
      <c r="BE33" t="str">
        <f>IF('Clinical resources'!BE27="","",'Clinical resources'!BE27)</f>
        <v/>
      </c>
      <c r="BF33" t="str">
        <f>IF('Clinical resources'!BF27="","",'Clinical resources'!BF27)</f>
        <v/>
      </c>
      <c r="BG33" t="str">
        <f>IF('Clinical resources'!BG27="","",'Clinical resources'!BG27)</f>
        <v/>
      </c>
      <c r="BH33" t="str">
        <f>IF('Clinical resources'!BH27="","",'Clinical resources'!BH27)</f>
        <v/>
      </c>
      <c r="BI33" t="str">
        <f>IF('Clinical resources'!BI27="","",'Clinical resources'!BI27)</f>
        <v/>
      </c>
      <c r="BJ33" t="str">
        <f>IF('Clinical resources'!BJ27="","",'Clinical resources'!BJ27)</f>
        <v/>
      </c>
      <c r="BK33" t="str">
        <f>IF('Clinical resources'!BK27="","",'Clinical resources'!BK27)</f>
        <v/>
      </c>
      <c r="BL33" t="str">
        <f>IF('Clinical resources'!BL27="","",'Clinical resources'!BL27)</f>
        <v/>
      </c>
      <c r="BM33" t="str">
        <f>IF('Clinical resources'!BM27="","",'Clinical resources'!BM27)</f>
        <v/>
      </c>
      <c r="BN33" t="str">
        <f>IF('Clinical resources'!BN27="","",'Clinical resources'!BN27)</f>
        <v/>
      </c>
      <c r="BO33" t="str">
        <f>IF('Clinical resources'!BO27="","",'Clinical resources'!BO27)</f>
        <v/>
      </c>
      <c r="BP33" t="str">
        <f>IF('Clinical resources'!BP27="","",'Clinical resources'!BP27)</f>
        <v/>
      </c>
      <c r="BQ33" t="str">
        <f>IF('Clinical resources'!BQ27="","",'Clinical resources'!BQ27)</f>
        <v/>
      </c>
      <c r="BR33" t="str">
        <f>IF('Clinical resources'!BR27="","",'Clinical resources'!BR27)</f>
        <v/>
      </c>
      <c r="BS33" t="str">
        <f>IF('Clinical resources'!BS27="","",'Clinical resources'!BS27)</f>
        <v/>
      </c>
      <c r="BT33" t="str">
        <f>IF('Clinical resources'!BT27="","",'Clinical resources'!BT27)</f>
        <v/>
      </c>
      <c r="BU33" t="str">
        <f>IF('Clinical resources'!BU27="","",'Clinical resources'!BU27)</f>
        <v/>
      </c>
      <c r="BV33" t="str">
        <f>IF('Clinical resources'!BV27="","",'Clinical resources'!BV27)</f>
        <v/>
      </c>
      <c r="BW33" t="str">
        <f>IF('Clinical resources'!BW27="","",'Clinical resources'!BW27)</f>
        <v/>
      </c>
      <c r="BX33" t="str">
        <f>IF('Clinical resources'!BX27="","",'Clinical resources'!BX27)</f>
        <v/>
      </c>
      <c r="BY33" t="str">
        <f>IF('Clinical resources'!BY27="","",'Clinical resources'!BY27)</f>
        <v/>
      </c>
      <c r="BZ33" t="str">
        <f>IF('Clinical resources'!BZ27="","",'Clinical resources'!BZ27)</f>
        <v/>
      </c>
      <c r="CA33" t="str">
        <f>IF('Clinical resources'!CA27="","",'Clinical resources'!CA27)</f>
        <v/>
      </c>
      <c r="CB33" t="str">
        <f>IF('Clinical resources'!CB27="","",'Clinical resources'!CB27)</f>
        <v/>
      </c>
      <c r="CC33" t="str">
        <f>IF('Clinical resources'!CC27="","",'Clinical resources'!CC27)</f>
        <v/>
      </c>
    </row>
    <row r="34" spans="2:81" x14ac:dyDescent="0.25">
      <c r="B34" s="189" t="str">
        <f>IF('Clinical resources'!B28&lt;&gt;"",'CR Backing (Hide)'!E25,"")</f>
        <v/>
      </c>
      <c r="G34" t="str">
        <f>IF('Clinical resources'!F28="","",'Clinical resources'!F28)</f>
        <v/>
      </c>
      <c r="H34" t="str">
        <f>IF('Clinical resources'!G28="","",'Clinical resources'!G28)</f>
        <v/>
      </c>
      <c r="I34" t="str">
        <f>IF('Clinical resources'!H28="","",'Clinical resources'!H28)</f>
        <v/>
      </c>
      <c r="J34" t="str">
        <f>IF('Clinical resources'!I28="","",'Clinical resources'!I28)</f>
        <v/>
      </c>
      <c r="K34" t="str">
        <f>IF('Clinical resources'!J28="","",'Clinical resources'!J28)</f>
        <v/>
      </c>
      <c r="L34" t="str">
        <f>IF('Clinical resources'!K28="","",'Clinical resources'!K28)</f>
        <v/>
      </c>
      <c r="M34" t="str">
        <f>IF('Clinical resources'!L28="","",'Clinical resources'!L28)</f>
        <v/>
      </c>
      <c r="N34" t="str">
        <f>IF('Clinical resources'!M28="","",'Clinical resources'!M28)</f>
        <v/>
      </c>
      <c r="O34" t="str">
        <f>IF('Clinical resources'!N28="","",'Clinical resources'!N28)</f>
        <v/>
      </c>
      <c r="P34" t="str">
        <f>IF('Clinical resources'!O28="","",'Clinical resources'!O28)</f>
        <v/>
      </c>
      <c r="Q34" t="str">
        <f>IF('Clinical resources'!P28="","",'Clinical resources'!P28)</f>
        <v/>
      </c>
      <c r="R34" t="str">
        <f>IF('Clinical resources'!Q28="","",'Clinical resources'!Q28)</f>
        <v/>
      </c>
      <c r="S34" t="str">
        <f>IF('Clinical resources'!R28="","",'Clinical resources'!R28)</f>
        <v/>
      </c>
      <c r="T34" t="str">
        <f>IF('Clinical resources'!S28="","",'Clinical resources'!S28)</f>
        <v/>
      </c>
      <c r="U34" t="str">
        <f>IF('Clinical resources'!T28="","",'Clinical resources'!T28)</f>
        <v/>
      </c>
      <c r="V34" t="str">
        <f>IF('Clinical resources'!U28="","",'Clinical resources'!U28)</f>
        <v/>
      </c>
      <c r="W34" t="str">
        <f>IF('Clinical resources'!V28="","",'Clinical resources'!V28)</f>
        <v/>
      </c>
      <c r="X34" t="str">
        <f>IF('Clinical resources'!W28="","",'Clinical resources'!W28)</f>
        <v/>
      </c>
      <c r="Y34" t="str">
        <f>IF('Clinical resources'!X28="","",'Clinical resources'!X28)</f>
        <v/>
      </c>
      <c r="Z34" t="str">
        <f>IF('Clinical resources'!Y28="","",'Clinical resources'!Y28)</f>
        <v/>
      </c>
      <c r="AA34" t="str">
        <f>IF('Clinical resources'!Z28="","",'Clinical resources'!Z28)</f>
        <v/>
      </c>
      <c r="AB34" t="str">
        <f>IF('Clinical resources'!AA28="","",'Clinical resources'!AA28)</f>
        <v/>
      </c>
      <c r="AC34" t="str">
        <f>IF('Clinical resources'!AB28="","",'Clinical resources'!AB28)</f>
        <v/>
      </c>
      <c r="AD34" t="str">
        <f>IF('Clinical resources'!AC28="","",'Clinical resources'!AC28)</f>
        <v/>
      </c>
      <c r="AE34" t="str">
        <f>IF('Clinical resources'!AD28="","",'Clinical resources'!AD28)</f>
        <v/>
      </c>
      <c r="AF34" t="str">
        <f>IF('Clinical resources'!AF28="","",'Clinical resources'!AF28)</f>
        <v/>
      </c>
      <c r="AG34" t="str">
        <f>IF('Clinical resources'!AG28="","",'Clinical resources'!AG28)</f>
        <v/>
      </c>
      <c r="AH34" t="str">
        <f>IF('Clinical resources'!AH28="","",'Clinical resources'!AH28)</f>
        <v/>
      </c>
      <c r="AI34" t="str">
        <f>IF('Clinical resources'!AI28="","",'Clinical resources'!AI28)</f>
        <v/>
      </c>
      <c r="AJ34" t="str">
        <f>IF('Clinical resources'!AJ28="","",'Clinical resources'!AJ28)</f>
        <v/>
      </c>
      <c r="AK34" t="str">
        <f>IF('Clinical resources'!AK28="","",'Clinical resources'!AK28)</f>
        <v/>
      </c>
      <c r="AL34" t="str">
        <f>IF('Clinical resources'!AL28="","",'Clinical resources'!AL28)</f>
        <v/>
      </c>
      <c r="AM34" t="str">
        <f>IF('Clinical resources'!AM28="","",'Clinical resources'!AM28)</f>
        <v/>
      </c>
      <c r="AN34" t="str">
        <f>IF('Clinical resources'!AN28="","",'Clinical resources'!AN28)</f>
        <v/>
      </c>
      <c r="AO34" t="str">
        <f>IF('Clinical resources'!AO28="","",'Clinical resources'!AO28)</f>
        <v/>
      </c>
      <c r="AP34" t="str">
        <f>IF('Clinical resources'!AP28="","",'Clinical resources'!AP28)</f>
        <v/>
      </c>
      <c r="AQ34" t="str">
        <f>IF('Clinical resources'!AQ28="","",'Clinical resources'!AQ28)</f>
        <v/>
      </c>
      <c r="AR34" t="str">
        <f>IF('Clinical resources'!AR28="","",'Clinical resources'!AR28)</f>
        <v/>
      </c>
      <c r="AS34" t="str">
        <f>IF('Clinical resources'!AS28="","",'Clinical resources'!AS28)</f>
        <v/>
      </c>
      <c r="AT34" t="str">
        <f>IF('Clinical resources'!AT28="","",'Clinical resources'!AT28)</f>
        <v/>
      </c>
      <c r="AU34" t="str">
        <f>IF('Clinical resources'!AU28="","",'Clinical resources'!AU28)</f>
        <v/>
      </c>
      <c r="AV34" t="str">
        <f>IF('Clinical resources'!AV28="","",'Clinical resources'!AV28)</f>
        <v/>
      </c>
      <c r="AW34" t="str">
        <f>IF('Clinical resources'!AW28="","",'Clinical resources'!AW28)</f>
        <v/>
      </c>
      <c r="AX34" t="str">
        <f>IF('Clinical resources'!AX28="","",'Clinical resources'!AX28)</f>
        <v/>
      </c>
      <c r="AY34" t="str">
        <f>IF('Clinical resources'!AY28="","",'Clinical resources'!AY28)</f>
        <v/>
      </c>
      <c r="AZ34" t="str">
        <f>IF('Clinical resources'!AZ28="","",'Clinical resources'!AZ28)</f>
        <v/>
      </c>
      <c r="BA34" t="str">
        <f>IF('Clinical resources'!BA28="","",'Clinical resources'!BA28)</f>
        <v/>
      </c>
      <c r="BB34" t="str">
        <f>IF('Clinical resources'!BB28="","",'Clinical resources'!BB28)</f>
        <v/>
      </c>
      <c r="BC34" t="str">
        <f>IF('Clinical resources'!BC28="","",'Clinical resources'!BC28)</f>
        <v/>
      </c>
      <c r="BD34" t="str">
        <f>IF('Clinical resources'!BD28="","",'Clinical resources'!BD28)</f>
        <v/>
      </c>
      <c r="BE34" t="str">
        <f>IF('Clinical resources'!BE28="","",'Clinical resources'!BE28)</f>
        <v/>
      </c>
      <c r="BF34" t="str">
        <f>IF('Clinical resources'!BF28="","",'Clinical resources'!BF28)</f>
        <v/>
      </c>
      <c r="BG34" t="str">
        <f>IF('Clinical resources'!BG28="","",'Clinical resources'!BG28)</f>
        <v/>
      </c>
      <c r="BH34" t="str">
        <f>IF('Clinical resources'!BH28="","",'Clinical resources'!BH28)</f>
        <v/>
      </c>
      <c r="BI34" t="str">
        <f>IF('Clinical resources'!BI28="","",'Clinical resources'!BI28)</f>
        <v/>
      </c>
      <c r="BJ34" t="str">
        <f>IF('Clinical resources'!BJ28="","",'Clinical resources'!BJ28)</f>
        <v/>
      </c>
      <c r="BK34" t="str">
        <f>IF('Clinical resources'!BK28="","",'Clinical resources'!BK28)</f>
        <v/>
      </c>
      <c r="BL34" t="str">
        <f>IF('Clinical resources'!BL28="","",'Clinical resources'!BL28)</f>
        <v/>
      </c>
      <c r="BM34" t="str">
        <f>IF('Clinical resources'!BM28="","",'Clinical resources'!BM28)</f>
        <v/>
      </c>
      <c r="BN34" t="str">
        <f>IF('Clinical resources'!BN28="","",'Clinical resources'!BN28)</f>
        <v/>
      </c>
      <c r="BO34" t="str">
        <f>IF('Clinical resources'!BO28="","",'Clinical resources'!BO28)</f>
        <v/>
      </c>
      <c r="BP34" t="str">
        <f>IF('Clinical resources'!BP28="","",'Clinical resources'!BP28)</f>
        <v/>
      </c>
      <c r="BQ34" t="str">
        <f>IF('Clinical resources'!BQ28="","",'Clinical resources'!BQ28)</f>
        <v/>
      </c>
      <c r="BR34" t="str">
        <f>IF('Clinical resources'!BR28="","",'Clinical resources'!BR28)</f>
        <v/>
      </c>
      <c r="BS34" t="str">
        <f>IF('Clinical resources'!BS28="","",'Clinical resources'!BS28)</f>
        <v/>
      </c>
      <c r="BT34" t="str">
        <f>IF('Clinical resources'!BT28="","",'Clinical resources'!BT28)</f>
        <v/>
      </c>
      <c r="BU34" t="str">
        <f>IF('Clinical resources'!BU28="","",'Clinical resources'!BU28)</f>
        <v/>
      </c>
      <c r="BV34" t="str">
        <f>IF('Clinical resources'!BV28="","",'Clinical resources'!BV28)</f>
        <v/>
      </c>
      <c r="BW34" t="str">
        <f>IF('Clinical resources'!BW28="","",'Clinical resources'!BW28)</f>
        <v/>
      </c>
      <c r="BX34" t="str">
        <f>IF('Clinical resources'!BX28="","",'Clinical resources'!BX28)</f>
        <v/>
      </c>
      <c r="BY34" t="str">
        <f>IF('Clinical resources'!BY28="","",'Clinical resources'!BY28)</f>
        <v/>
      </c>
      <c r="BZ34" t="str">
        <f>IF('Clinical resources'!BZ28="","",'Clinical resources'!BZ28)</f>
        <v/>
      </c>
      <c r="CA34" t="str">
        <f>IF('Clinical resources'!CA28="","",'Clinical resources'!CA28)</f>
        <v/>
      </c>
      <c r="CB34" t="str">
        <f>IF('Clinical resources'!CB28="","",'Clinical resources'!CB28)</f>
        <v/>
      </c>
      <c r="CC34" t="str">
        <f>IF('Clinical resources'!CC28="","",'Clinical resources'!CC28)</f>
        <v/>
      </c>
    </row>
    <row r="35" spans="2:81" x14ac:dyDescent="0.25">
      <c r="B35" s="189" t="str">
        <f>IF('Clinical resources'!B29&lt;&gt;"",'CR Backing (Hide)'!E26,"")</f>
        <v/>
      </c>
      <c r="G35" t="str">
        <f>IF('Clinical resources'!F29="","",'Clinical resources'!F29)</f>
        <v/>
      </c>
      <c r="H35" t="str">
        <f>IF('Clinical resources'!G29="","",'Clinical resources'!G29)</f>
        <v/>
      </c>
      <c r="I35" t="str">
        <f>IF('Clinical resources'!H29="","",'Clinical resources'!H29)</f>
        <v/>
      </c>
      <c r="J35" t="str">
        <f>IF('Clinical resources'!I29="","",'Clinical resources'!I29)</f>
        <v/>
      </c>
      <c r="K35" t="str">
        <f>IF('Clinical resources'!J29="","",'Clinical resources'!J29)</f>
        <v/>
      </c>
      <c r="L35" t="str">
        <f>IF('Clinical resources'!K29="","",'Clinical resources'!K29)</f>
        <v/>
      </c>
      <c r="M35" t="str">
        <f>IF('Clinical resources'!L29="","",'Clinical resources'!L29)</f>
        <v/>
      </c>
      <c r="N35" t="str">
        <f>IF('Clinical resources'!M29="","",'Clinical resources'!M29)</f>
        <v/>
      </c>
      <c r="O35" t="str">
        <f>IF('Clinical resources'!N29="","",'Clinical resources'!N29)</f>
        <v/>
      </c>
      <c r="P35" t="str">
        <f>IF('Clinical resources'!O29="","",'Clinical resources'!O29)</f>
        <v/>
      </c>
      <c r="Q35" t="str">
        <f>IF('Clinical resources'!P29="","",'Clinical resources'!P29)</f>
        <v/>
      </c>
      <c r="R35" t="str">
        <f>IF('Clinical resources'!Q29="","",'Clinical resources'!Q29)</f>
        <v/>
      </c>
      <c r="S35" t="str">
        <f>IF('Clinical resources'!R29="","",'Clinical resources'!R29)</f>
        <v/>
      </c>
      <c r="T35" t="str">
        <f>IF('Clinical resources'!S29="","",'Clinical resources'!S29)</f>
        <v/>
      </c>
      <c r="U35" t="str">
        <f>IF('Clinical resources'!T29="","",'Clinical resources'!T29)</f>
        <v/>
      </c>
      <c r="V35" t="str">
        <f>IF('Clinical resources'!U29="","",'Clinical resources'!U29)</f>
        <v/>
      </c>
      <c r="W35" t="str">
        <f>IF('Clinical resources'!V29="","",'Clinical resources'!V29)</f>
        <v/>
      </c>
      <c r="X35" t="str">
        <f>IF('Clinical resources'!W29="","",'Clinical resources'!W29)</f>
        <v/>
      </c>
      <c r="Y35" t="str">
        <f>IF('Clinical resources'!X29="","",'Clinical resources'!X29)</f>
        <v/>
      </c>
      <c r="Z35" t="str">
        <f>IF('Clinical resources'!Y29="","",'Clinical resources'!Y29)</f>
        <v/>
      </c>
      <c r="AA35" t="str">
        <f>IF('Clinical resources'!Z29="","",'Clinical resources'!Z29)</f>
        <v/>
      </c>
      <c r="AB35" t="str">
        <f>IF('Clinical resources'!AA29="","",'Clinical resources'!AA29)</f>
        <v/>
      </c>
      <c r="AC35" t="str">
        <f>IF('Clinical resources'!AB29="","",'Clinical resources'!AB29)</f>
        <v/>
      </c>
      <c r="AD35" t="str">
        <f>IF('Clinical resources'!AC29="","",'Clinical resources'!AC29)</f>
        <v/>
      </c>
      <c r="AE35" t="str">
        <f>IF('Clinical resources'!AD29="","",'Clinical resources'!AD29)</f>
        <v/>
      </c>
      <c r="AF35" t="str">
        <f>IF('Clinical resources'!AF29="","",'Clinical resources'!AF29)</f>
        <v/>
      </c>
      <c r="AG35" t="str">
        <f>IF('Clinical resources'!AG29="","",'Clinical resources'!AG29)</f>
        <v/>
      </c>
      <c r="AH35" t="str">
        <f>IF('Clinical resources'!AH29="","",'Clinical resources'!AH29)</f>
        <v/>
      </c>
      <c r="AI35" t="str">
        <f>IF('Clinical resources'!AI29="","",'Clinical resources'!AI29)</f>
        <v/>
      </c>
      <c r="AJ35" t="str">
        <f>IF('Clinical resources'!AJ29="","",'Clinical resources'!AJ29)</f>
        <v/>
      </c>
      <c r="AK35" t="str">
        <f>IF('Clinical resources'!AK29="","",'Clinical resources'!AK29)</f>
        <v/>
      </c>
      <c r="AL35" t="str">
        <f>IF('Clinical resources'!AL29="","",'Clinical resources'!AL29)</f>
        <v/>
      </c>
      <c r="AM35" t="str">
        <f>IF('Clinical resources'!AM29="","",'Clinical resources'!AM29)</f>
        <v/>
      </c>
      <c r="AN35" t="str">
        <f>IF('Clinical resources'!AN29="","",'Clinical resources'!AN29)</f>
        <v/>
      </c>
      <c r="AO35" t="str">
        <f>IF('Clinical resources'!AO29="","",'Clinical resources'!AO29)</f>
        <v/>
      </c>
      <c r="AP35" t="str">
        <f>IF('Clinical resources'!AP29="","",'Clinical resources'!AP29)</f>
        <v/>
      </c>
      <c r="AQ35" t="str">
        <f>IF('Clinical resources'!AQ29="","",'Clinical resources'!AQ29)</f>
        <v/>
      </c>
      <c r="AR35" t="str">
        <f>IF('Clinical resources'!AR29="","",'Clinical resources'!AR29)</f>
        <v/>
      </c>
      <c r="AS35" t="str">
        <f>IF('Clinical resources'!AS29="","",'Clinical resources'!AS29)</f>
        <v/>
      </c>
      <c r="AT35" t="str">
        <f>IF('Clinical resources'!AT29="","",'Clinical resources'!AT29)</f>
        <v/>
      </c>
      <c r="AU35" t="str">
        <f>IF('Clinical resources'!AU29="","",'Clinical resources'!AU29)</f>
        <v/>
      </c>
      <c r="AV35" t="str">
        <f>IF('Clinical resources'!AV29="","",'Clinical resources'!AV29)</f>
        <v/>
      </c>
      <c r="AW35" t="str">
        <f>IF('Clinical resources'!AW29="","",'Clinical resources'!AW29)</f>
        <v/>
      </c>
      <c r="AX35" t="str">
        <f>IF('Clinical resources'!AX29="","",'Clinical resources'!AX29)</f>
        <v/>
      </c>
      <c r="AY35" t="str">
        <f>IF('Clinical resources'!AY29="","",'Clinical resources'!AY29)</f>
        <v/>
      </c>
      <c r="AZ35" t="str">
        <f>IF('Clinical resources'!AZ29="","",'Clinical resources'!AZ29)</f>
        <v/>
      </c>
      <c r="BA35" t="str">
        <f>IF('Clinical resources'!BA29="","",'Clinical resources'!BA29)</f>
        <v/>
      </c>
      <c r="BB35" t="str">
        <f>IF('Clinical resources'!BB29="","",'Clinical resources'!BB29)</f>
        <v/>
      </c>
      <c r="BC35" t="str">
        <f>IF('Clinical resources'!BC29="","",'Clinical resources'!BC29)</f>
        <v/>
      </c>
      <c r="BD35" t="str">
        <f>IF('Clinical resources'!BD29="","",'Clinical resources'!BD29)</f>
        <v/>
      </c>
      <c r="BE35" t="str">
        <f>IF('Clinical resources'!BE29="","",'Clinical resources'!BE29)</f>
        <v/>
      </c>
      <c r="BF35" t="str">
        <f>IF('Clinical resources'!BF29="","",'Clinical resources'!BF29)</f>
        <v/>
      </c>
      <c r="BG35" t="str">
        <f>IF('Clinical resources'!BG29="","",'Clinical resources'!BG29)</f>
        <v/>
      </c>
      <c r="BH35" t="str">
        <f>IF('Clinical resources'!BH29="","",'Clinical resources'!BH29)</f>
        <v/>
      </c>
      <c r="BI35" t="str">
        <f>IF('Clinical resources'!BI29="","",'Clinical resources'!BI29)</f>
        <v/>
      </c>
      <c r="BJ35" t="str">
        <f>IF('Clinical resources'!BJ29="","",'Clinical resources'!BJ29)</f>
        <v/>
      </c>
      <c r="BK35" t="str">
        <f>IF('Clinical resources'!BK29="","",'Clinical resources'!BK29)</f>
        <v/>
      </c>
      <c r="BL35" t="str">
        <f>IF('Clinical resources'!BL29="","",'Clinical resources'!BL29)</f>
        <v/>
      </c>
      <c r="BM35" t="str">
        <f>IF('Clinical resources'!BM29="","",'Clinical resources'!BM29)</f>
        <v/>
      </c>
      <c r="BN35" t="str">
        <f>IF('Clinical resources'!BN29="","",'Clinical resources'!BN29)</f>
        <v/>
      </c>
      <c r="BO35" t="str">
        <f>IF('Clinical resources'!BO29="","",'Clinical resources'!BO29)</f>
        <v/>
      </c>
      <c r="BP35" t="str">
        <f>IF('Clinical resources'!BP29="","",'Clinical resources'!BP29)</f>
        <v/>
      </c>
      <c r="BQ35" t="str">
        <f>IF('Clinical resources'!BQ29="","",'Clinical resources'!BQ29)</f>
        <v/>
      </c>
      <c r="BR35" t="str">
        <f>IF('Clinical resources'!BR29="","",'Clinical resources'!BR29)</f>
        <v/>
      </c>
      <c r="BS35" t="str">
        <f>IF('Clinical resources'!BS29="","",'Clinical resources'!BS29)</f>
        <v/>
      </c>
      <c r="BT35" t="str">
        <f>IF('Clinical resources'!BT29="","",'Clinical resources'!BT29)</f>
        <v/>
      </c>
      <c r="BU35" t="str">
        <f>IF('Clinical resources'!BU29="","",'Clinical resources'!BU29)</f>
        <v/>
      </c>
      <c r="BV35" t="str">
        <f>IF('Clinical resources'!BV29="","",'Clinical resources'!BV29)</f>
        <v/>
      </c>
      <c r="BW35" t="str">
        <f>IF('Clinical resources'!BW29="","",'Clinical resources'!BW29)</f>
        <v/>
      </c>
      <c r="BX35" t="str">
        <f>IF('Clinical resources'!BX29="","",'Clinical resources'!BX29)</f>
        <v/>
      </c>
      <c r="BY35" t="str">
        <f>IF('Clinical resources'!BY29="","",'Clinical resources'!BY29)</f>
        <v/>
      </c>
      <c r="BZ35" t="str">
        <f>IF('Clinical resources'!BZ29="","",'Clinical resources'!BZ29)</f>
        <v/>
      </c>
      <c r="CA35" t="str">
        <f>IF('Clinical resources'!CA29="","",'Clinical resources'!CA29)</f>
        <v/>
      </c>
      <c r="CB35" t="str">
        <f>IF('Clinical resources'!CB29="","",'Clinical resources'!CB29)</f>
        <v/>
      </c>
      <c r="CC35" t="str">
        <f>IF('Clinical resources'!CC29="","",'Clinical resources'!CC29)</f>
        <v/>
      </c>
    </row>
    <row r="36" spans="2:81" x14ac:dyDescent="0.25">
      <c r="B36" s="189" t="str">
        <f>IF('Clinical resources'!B30&lt;&gt;"",'CR Backing (Hide)'!E27,"")</f>
        <v/>
      </c>
      <c r="G36" t="str">
        <f>IF('Clinical resources'!F30="","",'Clinical resources'!F30)</f>
        <v/>
      </c>
      <c r="H36" t="str">
        <f>IF('Clinical resources'!G30="","",'Clinical resources'!G30)</f>
        <v/>
      </c>
      <c r="I36" t="str">
        <f>IF('Clinical resources'!H30="","",'Clinical resources'!H30)</f>
        <v/>
      </c>
      <c r="J36" t="str">
        <f>IF('Clinical resources'!I30="","",'Clinical resources'!I30)</f>
        <v/>
      </c>
      <c r="K36" t="str">
        <f>IF('Clinical resources'!J30="","",'Clinical resources'!J30)</f>
        <v/>
      </c>
      <c r="L36" t="str">
        <f>IF('Clinical resources'!K30="","",'Clinical resources'!K30)</f>
        <v/>
      </c>
      <c r="M36" t="str">
        <f>IF('Clinical resources'!L30="","",'Clinical resources'!L30)</f>
        <v/>
      </c>
      <c r="N36" t="str">
        <f>IF('Clinical resources'!M30="","",'Clinical resources'!M30)</f>
        <v/>
      </c>
      <c r="O36" t="str">
        <f>IF('Clinical resources'!N30="","",'Clinical resources'!N30)</f>
        <v/>
      </c>
      <c r="P36" t="str">
        <f>IF('Clinical resources'!O30="","",'Clinical resources'!O30)</f>
        <v/>
      </c>
      <c r="Q36" t="str">
        <f>IF('Clinical resources'!P30="","",'Clinical resources'!P30)</f>
        <v/>
      </c>
      <c r="R36" t="str">
        <f>IF('Clinical resources'!Q30="","",'Clinical resources'!Q30)</f>
        <v/>
      </c>
      <c r="S36" t="str">
        <f>IF('Clinical resources'!R30="","",'Clinical resources'!R30)</f>
        <v/>
      </c>
      <c r="T36" t="str">
        <f>IF('Clinical resources'!S30="","",'Clinical resources'!S30)</f>
        <v/>
      </c>
      <c r="U36" t="str">
        <f>IF('Clinical resources'!T30="","",'Clinical resources'!T30)</f>
        <v/>
      </c>
      <c r="V36" t="str">
        <f>IF('Clinical resources'!U30="","",'Clinical resources'!U30)</f>
        <v/>
      </c>
      <c r="W36" t="str">
        <f>IF('Clinical resources'!V30="","",'Clinical resources'!V30)</f>
        <v/>
      </c>
      <c r="X36" t="str">
        <f>IF('Clinical resources'!W30="","",'Clinical resources'!W30)</f>
        <v/>
      </c>
      <c r="Y36" t="str">
        <f>IF('Clinical resources'!X30="","",'Clinical resources'!X30)</f>
        <v/>
      </c>
      <c r="Z36" t="str">
        <f>IF('Clinical resources'!Y30="","",'Clinical resources'!Y30)</f>
        <v/>
      </c>
      <c r="AA36" t="str">
        <f>IF('Clinical resources'!Z30="","",'Clinical resources'!Z30)</f>
        <v/>
      </c>
      <c r="AB36" t="str">
        <f>IF('Clinical resources'!AA30="","",'Clinical resources'!AA30)</f>
        <v/>
      </c>
      <c r="AC36" t="str">
        <f>IF('Clinical resources'!AB30="","",'Clinical resources'!AB30)</f>
        <v/>
      </c>
      <c r="AD36" t="str">
        <f>IF('Clinical resources'!AC30="","",'Clinical resources'!AC30)</f>
        <v/>
      </c>
      <c r="AE36" t="str">
        <f>IF('Clinical resources'!AD30="","",'Clinical resources'!AD30)</f>
        <v/>
      </c>
      <c r="AF36" t="str">
        <f>IF('Clinical resources'!AF30="","",'Clinical resources'!AF30)</f>
        <v/>
      </c>
      <c r="AG36" t="str">
        <f>IF('Clinical resources'!AG30="","",'Clinical resources'!AG30)</f>
        <v/>
      </c>
      <c r="AH36" t="str">
        <f>IF('Clinical resources'!AH30="","",'Clinical resources'!AH30)</f>
        <v/>
      </c>
      <c r="AI36" t="str">
        <f>IF('Clinical resources'!AI30="","",'Clinical resources'!AI30)</f>
        <v/>
      </c>
      <c r="AJ36" t="str">
        <f>IF('Clinical resources'!AJ30="","",'Clinical resources'!AJ30)</f>
        <v/>
      </c>
      <c r="AK36" t="str">
        <f>IF('Clinical resources'!AK30="","",'Clinical resources'!AK30)</f>
        <v/>
      </c>
      <c r="AL36" t="str">
        <f>IF('Clinical resources'!AL30="","",'Clinical resources'!AL30)</f>
        <v/>
      </c>
      <c r="AM36" t="str">
        <f>IF('Clinical resources'!AM30="","",'Clinical resources'!AM30)</f>
        <v/>
      </c>
      <c r="AN36" t="str">
        <f>IF('Clinical resources'!AN30="","",'Clinical resources'!AN30)</f>
        <v/>
      </c>
      <c r="AO36" t="str">
        <f>IF('Clinical resources'!AO30="","",'Clinical resources'!AO30)</f>
        <v/>
      </c>
      <c r="AP36" t="str">
        <f>IF('Clinical resources'!AP30="","",'Clinical resources'!AP30)</f>
        <v/>
      </c>
      <c r="AQ36" t="str">
        <f>IF('Clinical resources'!AQ30="","",'Clinical resources'!AQ30)</f>
        <v/>
      </c>
      <c r="AR36" t="str">
        <f>IF('Clinical resources'!AR30="","",'Clinical resources'!AR30)</f>
        <v/>
      </c>
      <c r="AS36" t="str">
        <f>IF('Clinical resources'!AS30="","",'Clinical resources'!AS30)</f>
        <v/>
      </c>
      <c r="AT36" t="str">
        <f>IF('Clinical resources'!AT30="","",'Clinical resources'!AT30)</f>
        <v/>
      </c>
      <c r="AU36" t="str">
        <f>IF('Clinical resources'!AU30="","",'Clinical resources'!AU30)</f>
        <v/>
      </c>
      <c r="AV36" t="str">
        <f>IF('Clinical resources'!AV30="","",'Clinical resources'!AV30)</f>
        <v/>
      </c>
      <c r="AW36" t="str">
        <f>IF('Clinical resources'!AW30="","",'Clinical resources'!AW30)</f>
        <v/>
      </c>
      <c r="AX36" t="str">
        <f>IF('Clinical resources'!AX30="","",'Clinical resources'!AX30)</f>
        <v/>
      </c>
      <c r="AY36" t="str">
        <f>IF('Clinical resources'!AY30="","",'Clinical resources'!AY30)</f>
        <v/>
      </c>
      <c r="AZ36" t="str">
        <f>IF('Clinical resources'!AZ30="","",'Clinical resources'!AZ30)</f>
        <v/>
      </c>
      <c r="BA36" t="str">
        <f>IF('Clinical resources'!BA30="","",'Clinical resources'!BA30)</f>
        <v/>
      </c>
      <c r="BB36" t="str">
        <f>IF('Clinical resources'!BB30="","",'Clinical resources'!BB30)</f>
        <v/>
      </c>
      <c r="BC36" t="str">
        <f>IF('Clinical resources'!BC30="","",'Clinical resources'!BC30)</f>
        <v/>
      </c>
      <c r="BD36" t="str">
        <f>IF('Clinical resources'!BD30="","",'Clinical resources'!BD30)</f>
        <v/>
      </c>
      <c r="BE36" t="str">
        <f>IF('Clinical resources'!BE30="","",'Clinical resources'!BE30)</f>
        <v/>
      </c>
      <c r="BF36" t="str">
        <f>IF('Clinical resources'!BF30="","",'Clinical resources'!BF30)</f>
        <v/>
      </c>
      <c r="BG36" t="str">
        <f>IF('Clinical resources'!BG30="","",'Clinical resources'!BG30)</f>
        <v/>
      </c>
      <c r="BH36" t="str">
        <f>IF('Clinical resources'!BH30="","",'Clinical resources'!BH30)</f>
        <v/>
      </c>
      <c r="BI36" t="str">
        <f>IF('Clinical resources'!BI30="","",'Clinical resources'!BI30)</f>
        <v/>
      </c>
      <c r="BJ36" t="str">
        <f>IF('Clinical resources'!BJ30="","",'Clinical resources'!BJ30)</f>
        <v/>
      </c>
      <c r="BK36" t="str">
        <f>IF('Clinical resources'!BK30="","",'Clinical resources'!BK30)</f>
        <v/>
      </c>
      <c r="BL36" t="str">
        <f>IF('Clinical resources'!BL30="","",'Clinical resources'!BL30)</f>
        <v/>
      </c>
      <c r="BM36" t="str">
        <f>IF('Clinical resources'!BM30="","",'Clinical resources'!BM30)</f>
        <v/>
      </c>
      <c r="BN36" t="str">
        <f>IF('Clinical resources'!BN30="","",'Clinical resources'!BN30)</f>
        <v/>
      </c>
      <c r="BO36" t="str">
        <f>IF('Clinical resources'!BO30="","",'Clinical resources'!BO30)</f>
        <v/>
      </c>
      <c r="BP36" t="str">
        <f>IF('Clinical resources'!BP30="","",'Clinical resources'!BP30)</f>
        <v/>
      </c>
      <c r="BQ36" t="str">
        <f>IF('Clinical resources'!BQ30="","",'Clinical resources'!BQ30)</f>
        <v/>
      </c>
      <c r="BR36" t="str">
        <f>IF('Clinical resources'!BR30="","",'Clinical resources'!BR30)</f>
        <v/>
      </c>
      <c r="BS36" t="str">
        <f>IF('Clinical resources'!BS30="","",'Clinical resources'!BS30)</f>
        <v/>
      </c>
      <c r="BT36" t="str">
        <f>IF('Clinical resources'!BT30="","",'Clinical resources'!BT30)</f>
        <v/>
      </c>
      <c r="BU36" t="str">
        <f>IF('Clinical resources'!BU30="","",'Clinical resources'!BU30)</f>
        <v/>
      </c>
      <c r="BV36" t="str">
        <f>IF('Clinical resources'!BV30="","",'Clinical resources'!BV30)</f>
        <v/>
      </c>
      <c r="BW36" t="str">
        <f>IF('Clinical resources'!BW30="","",'Clinical resources'!BW30)</f>
        <v/>
      </c>
      <c r="BX36" t="str">
        <f>IF('Clinical resources'!BX30="","",'Clinical resources'!BX30)</f>
        <v/>
      </c>
      <c r="BY36" t="str">
        <f>IF('Clinical resources'!BY30="","",'Clinical resources'!BY30)</f>
        <v/>
      </c>
      <c r="BZ36" t="str">
        <f>IF('Clinical resources'!BZ30="","",'Clinical resources'!BZ30)</f>
        <v/>
      </c>
      <c r="CA36" t="str">
        <f>IF('Clinical resources'!CA30="","",'Clinical resources'!CA30)</f>
        <v/>
      </c>
      <c r="CB36" t="str">
        <f>IF('Clinical resources'!CB30="","",'Clinical resources'!CB30)</f>
        <v/>
      </c>
      <c r="CC36" t="str">
        <f>IF('Clinical resources'!CC30="","",'Clinical resources'!CC30)</f>
        <v/>
      </c>
    </row>
    <row r="37" spans="2:81" x14ac:dyDescent="0.25">
      <c r="B37" s="189" t="str">
        <f>IF('Clinical resources'!B31&lt;&gt;"",'CR Backing (Hide)'!E28,"")</f>
        <v/>
      </c>
      <c r="G37" t="str">
        <f>IF('Clinical resources'!F31="","",'Clinical resources'!F31)</f>
        <v/>
      </c>
      <c r="H37" t="str">
        <f>IF('Clinical resources'!G31="","",'Clinical resources'!G31)</f>
        <v/>
      </c>
      <c r="I37" t="str">
        <f>IF('Clinical resources'!H31="","",'Clinical resources'!H31)</f>
        <v/>
      </c>
      <c r="J37" t="str">
        <f>IF('Clinical resources'!I31="","",'Clinical resources'!I31)</f>
        <v/>
      </c>
      <c r="K37" t="str">
        <f>IF('Clinical resources'!J31="","",'Clinical resources'!J31)</f>
        <v/>
      </c>
      <c r="L37" t="str">
        <f>IF('Clinical resources'!K31="","",'Clinical resources'!K31)</f>
        <v/>
      </c>
      <c r="M37" t="str">
        <f>IF('Clinical resources'!L31="","",'Clinical resources'!L31)</f>
        <v/>
      </c>
      <c r="N37" t="str">
        <f>IF('Clinical resources'!M31="","",'Clinical resources'!M31)</f>
        <v/>
      </c>
      <c r="O37" t="str">
        <f>IF('Clinical resources'!N31="","",'Clinical resources'!N31)</f>
        <v/>
      </c>
      <c r="P37" t="str">
        <f>IF('Clinical resources'!O31="","",'Clinical resources'!O31)</f>
        <v/>
      </c>
      <c r="Q37" t="str">
        <f>IF('Clinical resources'!P31="","",'Clinical resources'!P31)</f>
        <v/>
      </c>
      <c r="R37" t="str">
        <f>IF('Clinical resources'!Q31="","",'Clinical resources'!Q31)</f>
        <v/>
      </c>
      <c r="S37" t="str">
        <f>IF('Clinical resources'!R31="","",'Clinical resources'!R31)</f>
        <v/>
      </c>
      <c r="T37" t="str">
        <f>IF('Clinical resources'!S31="","",'Clinical resources'!S31)</f>
        <v/>
      </c>
      <c r="U37" t="str">
        <f>IF('Clinical resources'!T31="","",'Clinical resources'!T31)</f>
        <v/>
      </c>
      <c r="V37" t="str">
        <f>IF('Clinical resources'!U31="","",'Clinical resources'!U31)</f>
        <v/>
      </c>
      <c r="W37" t="str">
        <f>IF('Clinical resources'!V31="","",'Clinical resources'!V31)</f>
        <v/>
      </c>
      <c r="X37" t="str">
        <f>IF('Clinical resources'!W31="","",'Clinical resources'!W31)</f>
        <v/>
      </c>
      <c r="Y37" t="str">
        <f>IF('Clinical resources'!X31="","",'Clinical resources'!X31)</f>
        <v/>
      </c>
      <c r="Z37" t="str">
        <f>IF('Clinical resources'!Y31="","",'Clinical resources'!Y31)</f>
        <v/>
      </c>
      <c r="AA37" t="str">
        <f>IF('Clinical resources'!Z31="","",'Clinical resources'!Z31)</f>
        <v/>
      </c>
      <c r="AB37" t="str">
        <f>IF('Clinical resources'!AA31="","",'Clinical resources'!AA31)</f>
        <v/>
      </c>
      <c r="AC37" t="str">
        <f>IF('Clinical resources'!AB31="","",'Clinical resources'!AB31)</f>
        <v/>
      </c>
      <c r="AD37" t="str">
        <f>IF('Clinical resources'!AC31="","",'Clinical resources'!AC31)</f>
        <v/>
      </c>
      <c r="AE37" t="str">
        <f>IF('Clinical resources'!AD31="","",'Clinical resources'!AD31)</f>
        <v/>
      </c>
      <c r="AF37" t="str">
        <f>IF('Clinical resources'!AF31="","",'Clinical resources'!AF31)</f>
        <v/>
      </c>
      <c r="AG37" t="str">
        <f>IF('Clinical resources'!AG31="","",'Clinical resources'!AG31)</f>
        <v/>
      </c>
      <c r="AH37" t="str">
        <f>IF('Clinical resources'!AH31="","",'Clinical resources'!AH31)</f>
        <v/>
      </c>
      <c r="AI37" t="str">
        <f>IF('Clinical resources'!AI31="","",'Clinical resources'!AI31)</f>
        <v/>
      </c>
      <c r="AJ37" t="str">
        <f>IF('Clinical resources'!AJ31="","",'Clinical resources'!AJ31)</f>
        <v/>
      </c>
      <c r="AK37" t="str">
        <f>IF('Clinical resources'!AK31="","",'Clinical resources'!AK31)</f>
        <v/>
      </c>
      <c r="AL37" t="str">
        <f>IF('Clinical resources'!AL31="","",'Clinical resources'!AL31)</f>
        <v/>
      </c>
      <c r="AM37" t="str">
        <f>IF('Clinical resources'!AM31="","",'Clinical resources'!AM31)</f>
        <v/>
      </c>
      <c r="AN37" t="str">
        <f>IF('Clinical resources'!AN31="","",'Clinical resources'!AN31)</f>
        <v/>
      </c>
      <c r="AO37" t="str">
        <f>IF('Clinical resources'!AO31="","",'Clinical resources'!AO31)</f>
        <v/>
      </c>
      <c r="AP37" t="str">
        <f>IF('Clinical resources'!AP31="","",'Clinical resources'!AP31)</f>
        <v/>
      </c>
      <c r="AQ37" t="str">
        <f>IF('Clinical resources'!AQ31="","",'Clinical resources'!AQ31)</f>
        <v/>
      </c>
      <c r="AR37" t="str">
        <f>IF('Clinical resources'!AR31="","",'Clinical resources'!AR31)</f>
        <v/>
      </c>
      <c r="AS37" t="str">
        <f>IF('Clinical resources'!AS31="","",'Clinical resources'!AS31)</f>
        <v/>
      </c>
      <c r="AT37" t="str">
        <f>IF('Clinical resources'!AT31="","",'Clinical resources'!AT31)</f>
        <v/>
      </c>
      <c r="AU37" t="str">
        <f>IF('Clinical resources'!AU31="","",'Clinical resources'!AU31)</f>
        <v/>
      </c>
      <c r="AV37" t="str">
        <f>IF('Clinical resources'!AV31="","",'Clinical resources'!AV31)</f>
        <v/>
      </c>
      <c r="AW37" t="str">
        <f>IF('Clinical resources'!AW31="","",'Clinical resources'!AW31)</f>
        <v/>
      </c>
      <c r="AX37" t="str">
        <f>IF('Clinical resources'!AX31="","",'Clinical resources'!AX31)</f>
        <v/>
      </c>
      <c r="AY37" t="str">
        <f>IF('Clinical resources'!AY31="","",'Clinical resources'!AY31)</f>
        <v/>
      </c>
      <c r="AZ37" t="str">
        <f>IF('Clinical resources'!AZ31="","",'Clinical resources'!AZ31)</f>
        <v/>
      </c>
      <c r="BA37" t="str">
        <f>IF('Clinical resources'!BA31="","",'Clinical resources'!BA31)</f>
        <v/>
      </c>
      <c r="BB37" t="str">
        <f>IF('Clinical resources'!BB31="","",'Clinical resources'!BB31)</f>
        <v/>
      </c>
      <c r="BC37" t="str">
        <f>IF('Clinical resources'!BC31="","",'Clinical resources'!BC31)</f>
        <v/>
      </c>
      <c r="BD37" t="str">
        <f>IF('Clinical resources'!BD31="","",'Clinical resources'!BD31)</f>
        <v/>
      </c>
      <c r="BE37" t="str">
        <f>IF('Clinical resources'!BE31="","",'Clinical resources'!BE31)</f>
        <v/>
      </c>
      <c r="BF37" t="str">
        <f>IF('Clinical resources'!BF31="","",'Clinical resources'!BF31)</f>
        <v/>
      </c>
      <c r="BG37" t="str">
        <f>IF('Clinical resources'!BG31="","",'Clinical resources'!BG31)</f>
        <v/>
      </c>
      <c r="BH37" t="str">
        <f>IF('Clinical resources'!BH31="","",'Clinical resources'!BH31)</f>
        <v/>
      </c>
      <c r="BI37" t="str">
        <f>IF('Clinical resources'!BI31="","",'Clinical resources'!BI31)</f>
        <v/>
      </c>
      <c r="BJ37" t="str">
        <f>IF('Clinical resources'!BJ31="","",'Clinical resources'!BJ31)</f>
        <v/>
      </c>
      <c r="BK37" t="str">
        <f>IF('Clinical resources'!BK31="","",'Clinical resources'!BK31)</f>
        <v/>
      </c>
      <c r="BL37" t="str">
        <f>IF('Clinical resources'!BL31="","",'Clinical resources'!BL31)</f>
        <v/>
      </c>
      <c r="BM37" t="str">
        <f>IF('Clinical resources'!BM31="","",'Clinical resources'!BM31)</f>
        <v/>
      </c>
      <c r="BN37" t="str">
        <f>IF('Clinical resources'!BN31="","",'Clinical resources'!BN31)</f>
        <v/>
      </c>
      <c r="BO37" t="str">
        <f>IF('Clinical resources'!BO31="","",'Clinical resources'!BO31)</f>
        <v/>
      </c>
      <c r="BP37" t="str">
        <f>IF('Clinical resources'!BP31="","",'Clinical resources'!BP31)</f>
        <v/>
      </c>
      <c r="BQ37" t="str">
        <f>IF('Clinical resources'!BQ31="","",'Clinical resources'!BQ31)</f>
        <v/>
      </c>
      <c r="BR37" t="str">
        <f>IF('Clinical resources'!BR31="","",'Clinical resources'!BR31)</f>
        <v/>
      </c>
      <c r="BS37" t="str">
        <f>IF('Clinical resources'!BS31="","",'Clinical resources'!BS31)</f>
        <v/>
      </c>
      <c r="BT37" t="str">
        <f>IF('Clinical resources'!BT31="","",'Clinical resources'!BT31)</f>
        <v/>
      </c>
      <c r="BU37" t="str">
        <f>IF('Clinical resources'!BU31="","",'Clinical resources'!BU31)</f>
        <v/>
      </c>
      <c r="BV37" t="str">
        <f>IF('Clinical resources'!BV31="","",'Clinical resources'!BV31)</f>
        <v/>
      </c>
      <c r="BW37" t="str">
        <f>IF('Clinical resources'!BW31="","",'Clinical resources'!BW31)</f>
        <v/>
      </c>
      <c r="BX37" t="str">
        <f>IF('Clinical resources'!BX31="","",'Clinical resources'!BX31)</f>
        <v/>
      </c>
      <c r="BY37" t="str">
        <f>IF('Clinical resources'!BY31="","",'Clinical resources'!BY31)</f>
        <v/>
      </c>
      <c r="BZ37" t="str">
        <f>IF('Clinical resources'!BZ31="","",'Clinical resources'!BZ31)</f>
        <v/>
      </c>
      <c r="CA37" t="str">
        <f>IF('Clinical resources'!CA31="","",'Clinical resources'!CA31)</f>
        <v/>
      </c>
      <c r="CB37" t="str">
        <f>IF('Clinical resources'!CB31="","",'Clinical resources'!CB31)</f>
        <v/>
      </c>
      <c r="CC37" t="str">
        <f>IF('Clinical resources'!CC31="","",'Clinical resources'!CC31)</f>
        <v/>
      </c>
    </row>
    <row r="38" spans="2:81" x14ac:dyDescent="0.25">
      <c r="B38" s="189" t="str">
        <f>IF('Clinical resources'!B32&lt;&gt;"",'CR Backing (Hide)'!E29,"")</f>
        <v/>
      </c>
      <c r="G38" t="str">
        <f>IF('Clinical resources'!F32="","",'Clinical resources'!F32)</f>
        <v/>
      </c>
      <c r="H38" t="str">
        <f>IF('Clinical resources'!G32="","",'Clinical resources'!G32)</f>
        <v/>
      </c>
      <c r="I38" t="str">
        <f>IF('Clinical resources'!H32="","",'Clinical resources'!H32)</f>
        <v/>
      </c>
      <c r="J38" t="str">
        <f>IF('Clinical resources'!I32="","",'Clinical resources'!I32)</f>
        <v/>
      </c>
      <c r="K38" t="str">
        <f>IF('Clinical resources'!J32="","",'Clinical resources'!J32)</f>
        <v/>
      </c>
      <c r="L38" t="str">
        <f>IF('Clinical resources'!K32="","",'Clinical resources'!K32)</f>
        <v/>
      </c>
      <c r="M38" t="str">
        <f>IF('Clinical resources'!L32="","",'Clinical resources'!L32)</f>
        <v/>
      </c>
      <c r="N38" t="str">
        <f>IF('Clinical resources'!M32="","",'Clinical resources'!M32)</f>
        <v/>
      </c>
      <c r="O38" t="str">
        <f>IF('Clinical resources'!N32="","",'Clinical resources'!N32)</f>
        <v/>
      </c>
      <c r="P38" t="str">
        <f>IF('Clinical resources'!O32="","",'Clinical resources'!O32)</f>
        <v/>
      </c>
      <c r="Q38" t="str">
        <f>IF('Clinical resources'!P32="","",'Clinical resources'!P32)</f>
        <v/>
      </c>
      <c r="R38" t="str">
        <f>IF('Clinical resources'!Q32="","",'Clinical resources'!Q32)</f>
        <v/>
      </c>
      <c r="S38" t="str">
        <f>IF('Clinical resources'!R32="","",'Clinical resources'!R32)</f>
        <v/>
      </c>
      <c r="T38" t="str">
        <f>IF('Clinical resources'!S32="","",'Clinical resources'!S32)</f>
        <v/>
      </c>
      <c r="U38" t="str">
        <f>IF('Clinical resources'!T32="","",'Clinical resources'!T32)</f>
        <v/>
      </c>
      <c r="V38" t="str">
        <f>IF('Clinical resources'!U32="","",'Clinical resources'!U32)</f>
        <v/>
      </c>
      <c r="W38" t="str">
        <f>IF('Clinical resources'!V32="","",'Clinical resources'!V32)</f>
        <v/>
      </c>
      <c r="X38" t="str">
        <f>IF('Clinical resources'!W32="","",'Clinical resources'!W32)</f>
        <v/>
      </c>
      <c r="Y38" t="str">
        <f>IF('Clinical resources'!X32="","",'Clinical resources'!X32)</f>
        <v/>
      </c>
      <c r="Z38" t="str">
        <f>IF('Clinical resources'!Y32="","",'Clinical resources'!Y32)</f>
        <v/>
      </c>
      <c r="AA38" t="str">
        <f>IF('Clinical resources'!Z32="","",'Clinical resources'!Z32)</f>
        <v/>
      </c>
      <c r="AB38" t="str">
        <f>IF('Clinical resources'!AA32="","",'Clinical resources'!AA32)</f>
        <v/>
      </c>
      <c r="AC38" t="str">
        <f>IF('Clinical resources'!AB32="","",'Clinical resources'!AB32)</f>
        <v/>
      </c>
      <c r="AD38" t="str">
        <f>IF('Clinical resources'!AC32="","",'Clinical resources'!AC32)</f>
        <v/>
      </c>
      <c r="AE38" t="str">
        <f>IF('Clinical resources'!AD32="","",'Clinical resources'!AD32)</f>
        <v/>
      </c>
      <c r="AF38" t="str">
        <f>IF('Clinical resources'!AF32="","",'Clinical resources'!AF32)</f>
        <v/>
      </c>
      <c r="AG38" t="str">
        <f>IF('Clinical resources'!AG32="","",'Clinical resources'!AG32)</f>
        <v/>
      </c>
      <c r="AH38" t="str">
        <f>IF('Clinical resources'!AH32="","",'Clinical resources'!AH32)</f>
        <v/>
      </c>
      <c r="AI38" t="str">
        <f>IF('Clinical resources'!AI32="","",'Clinical resources'!AI32)</f>
        <v/>
      </c>
      <c r="AJ38" t="str">
        <f>IF('Clinical resources'!AJ32="","",'Clinical resources'!AJ32)</f>
        <v/>
      </c>
      <c r="AK38" t="str">
        <f>IF('Clinical resources'!AK32="","",'Clinical resources'!AK32)</f>
        <v/>
      </c>
      <c r="AL38" t="str">
        <f>IF('Clinical resources'!AL32="","",'Clinical resources'!AL32)</f>
        <v/>
      </c>
      <c r="AM38" t="str">
        <f>IF('Clinical resources'!AM32="","",'Clinical resources'!AM32)</f>
        <v/>
      </c>
      <c r="AN38" t="str">
        <f>IF('Clinical resources'!AN32="","",'Clinical resources'!AN32)</f>
        <v/>
      </c>
      <c r="AO38" t="str">
        <f>IF('Clinical resources'!AO32="","",'Clinical resources'!AO32)</f>
        <v/>
      </c>
      <c r="AP38" t="str">
        <f>IF('Clinical resources'!AP32="","",'Clinical resources'!AP32)</f>
        <v/>
      </c>
      <c r="AQ38" t="str">
        <f>IF('Clinical resources'!AQ32="","",'Clinical resources'!AQ32)</f>
        <v/>
      </c>
      <c r="AR38" t="str">
        <f>IF('Clinical resources'!AR32="","",'Clinical resources'!AR32)</f>
        <v/>
      </c>
      <c r="AS38" t="str">
        <f>IF('Clinical resources'!AS32="","",'Clinical resources'!AS32)</f>
        <v/>
      </c>
      <c r="AT38" t="str">
        <f>IF('Clinical resources'!AT32="","",'Clinical resources'!AT32)</f>
        <v/>
      </c>
      <c r="AU38" t="str">
        <f>IF('Clinical resources'!AU32="","",'Clinical resources'!AU32)</f>
        <v/>
      </c>
      <c r="AV38" t="str">
        <f>IF('Clinical resources'!AV32="","",'Clinical resources'!AV32)</f>
        <v/>
      </c>
      <c r="AW38" t="str">
        <f>IF('Clinical resources'!AW32="","",'Clinical resources'!AW32)</f>
        <v/>
      </c>
      <c r="AX38" t="str">
        <f>IF('Clinical resources'!AX32="","",'Clinical resources'!AX32)</f>
        <v/>
      </c>
      <c r="AY38" t="str">
        <f>IF('Clinical resources'!AY32="","",'Clinical resources'!AY32)</f>
        <v/>
      </c>
      <c r="AZ38" t="str">
        <f>IF('Clinical resources'!AZ32="","",'Clinical resources'!AZ32)</f>
        <v/>
      </c>
      <c r="BA38" t="str">
        <f>IF('Clinical resources'!BA32="","",'Clinical resources'!BA32)</f>
        <v/>
      </c>
      <c r="BB38" t="str">
        <f>IF('Clinical resources'!BB32="","",'Clinical resources'!BB32)</f>
        <v/>
      </c>
      <c r="BC38" t="str">
        <f>IF('Clinical resources'!BC32="","",'Clinical resources'!BC32)</f>
        <v/>
      </c>
      <c r="BD38" t="str">
        <f>IF('Clinical resources'!BD32="","",'Clinical resources'!BD32)</f>
        <v/>
      </c>
      <c r="BE38" t="str">
        <f>IF('Clinical resources'!BE32="","",'Clinical resources'!BE32)</f>
        <v/>
      </c>
      <c r="BF38" t="str">
        <f>IF('Clinical resources'!BF32="","",'Clinical resources'!BF32)</f>
        <v/>
      </c>
      <c r="BG38" t="str">
        <f>IF('Clinical resources'!BG32="","",'Clinical resources'!BG32)</f>
        <v/>
      </c>
      <c r="BH38" t="str">
        <f>IF('Clinical resources'!BH32="","",'Clinical resources'!BH32)</f>
        <v/>
      </c>
      <c r="BI38" t="str">
        <f>IF('Clinical resources'!BI32="","",'Clinical resources'!BI32)</f>
        <v/>
      </c>
      <c r="BJ38" t="str">
        <f>IF('Clinical resources'!BJ32="","",'Clinical resources'!BJ32)</f>
        <v/>
      </c>
      <c r="BK38" t="str">
        <f>IF('Clinical resources'!BK32="","",'Clinical resources'!BK32)</f>
        <v/>
      </c>
      <c r="BL38" t="str">
        <f>IF('Clinical resources'!BL32="","",'Clinical resources'!BL32)</f>
        <v/>
      </c>
      <c r="BM38" t="str">
        <f>IF('Clinical resources'!BM32="","",'Clinical resources'!BM32)</f>
        <v/>
      </c>
      <c r="BN38" t="str">
        <f>IF('Clinical resources'!BN32="","",'Clinical resources'!BN32)</f>
        <v/>
      </c>
      <c r="BO38" t="str">
        <f>IF('Clinical resources'!BO32="","",'Clinical resources'!BO32)</f>
        <v/>
      </c>
      <c r="BP38" t="str">
        <f>IF('Clinical resources'!BP32="","",'Clinical resources'!BP32)</f>
        <v/>
      </c>
      <c r="BQ38" t="str">
        <f>IF('Clinical resources'!BQ32="","",'Clinical resources'!BQ32)</f>
        <v/>
      </c>
      <c r="BR38" t="str">
        <f>IF('Clinical resources'!BR32="","",'Clinical resources'!BR32)</f>
        <v/>
      </c>
      <c r="BS38" t="str">
        <f>IF('Clinical resources'!BS32="","",'Clinical resources'!BS32)</f>
        <v/>
      </c>
      <c r="BT38" t="str">
        <f>IF('Clinical resources'!BT32="","",'Clinical resources'!BT32)</f>
        <v/>
      </c>
      <c r="BU38" t="str">
        <f>IF('Clinical resources'!BU32="","",'Clinical resources'!BU32)</f>
        <v/>
      </c>
      <c r="BV38" t="str">
        <f>IF('Clinical resources'!BV32="","",'Clinical resources'!BV32)</f>
        <v/>
      </c>
      <c r="BW38" t="str">
        <f>IF('Clinical resources'!BW32="","",'Clinical resources'!BW32)</f>
        <v/>
      </c>
      <c r="BX38" t="str">
        <f>IF('Clinical resources'!BX32="","",'Clinical resources'!BX32)</f>
        <v/>
      </c>
      <c r="BY38" t="str">
        <f>IF('Clinical resources'!BY32="","",'Clinical resources'!BY32)</f>
        <v/>
      </c>
      <c r="BZ38" t="str">
        <f>IF('Clinical resources'!BZ32="","",'Clinical resources'!BZ32)</f>
        <v/>
      </c>
      <c r="CA38" t="str">
        <f>IF('Clinical resources'!CA32="","",'Clinical resources'!CA32)</f>
        <v/>
      </c>
      <c r="CB38" t="str">
        <f>IF('Clinical resources'!CB32="","",'Clinical resources'!CB32)</f>
        <v/>
      </c>
      <c r="CC38" t="str">
        <f>IF('Clinical resources'!CC32="","",'Clinical resources'!CC32)</f>
        <v/>
      </c>
    </row>
    <row r="39" spans="2:81" x14ac:dyDescent="0.25">
      <c r="B39" s="189" t="str">
        <f>IF('Clinical resources'!B33&lt;&gt;"",'CR Backing (Hide)'!E30,"")</f>
        <v/>
      </c>
      <c r="G39" t="str">
        <f>IF('Clinical resources'!F33="","",'Clinical resources'!F33)</f>
        <v/>
      </c>
      <c r="H39" t="str">
        <f>IF('Clinical resources'!G33="","",'Clinical resources'!G33)</f>
        <v/>
      </c>
      <c r="I39" t="str">
        <f>IF('Clinical resources'!H33="","",'Clinical resources'!H33)</f>
        <v/>
      </c>
      <c r="J39" t="str">
        <f>IF('Clinical resources'!I33="","",'Clinical resources'!I33)</f>
        <v/>
      </c>
      <c r="K39" t="str">
        <f>IF('Clinical resources'!J33="","",'Clinical resources'!J33)</f>
        <v/>
      </c>
      <c r="L39" t="str">
        <f>IF('Clinical resources'!K33="","",'Clinical resources'!K33)</f>
        <v/>
      </c>
      <c r="M39" t="str">
        <f>IF('Clinical resources'!L33="","",'Clinical resources'!L33)</f>
        <v/>
      </c>
      <c r="N39" t="str">
        <f>IF('Clinical resources'!M33="","",'Clinical resources'!M33)</f>
        <v/>
      </c>
      <c r="O39" t="str">
        <f>IF('Clinical resources'!N33="","",'Clinical resources'!N33)</f>
        <v/>
      </c>
      <c r="P39" t="str">
        <f>IF('Clinical resources'!O33="","",'Clinical resources'!O33)</f>
        <v/>
      </c>
      <c r="Q39" t="str">
        <f>IF('Clinical resources'!P33="","",'Clinical resources'!P33)</f>
        <v/>
      </c>
      <c r="R39" t="str">
        <f>IF('Clinical resources'!Q33="","",'Clinical resources'!Q33)</f>
        <v/>
      </c>
      <c r="S39" t="str">
        <f>IF('Clinical resources'!R33="","",'Clinical resources'!R33)</f>
        <v/>
      </c>
      <c r="T39" t="str">
        <f>IF('Clinical resources'!S33="","",'Clinical resources'!S33)</f>
        <v/>
      </c>
      <c r="U39" t="str">
        <f>IF('Clinical resources'!T33="","",'Clinical resources'!T33)</f>
        <v/>
      </c>
      <c r="V39" t="str">
        <f>IF('Clinical resources'!U33="","",'Clinical resources'!U33)</f>
        <v/>
      </c>
      <c r="W39" t="str">
        <f>IF('Clinical resources'!V33="","",'Clinical resources'!V33)</f>
        <v/>
      </c>
      <c r="X39" t="str">
        <f>IF('Clinical resources'!W33="","",'Clinical resources'!W33)</f>
        <v/>
      </c>
      <c r="Y39" t="str">
        <f>IF('Clinical resources'!X33="","",'Clinical resources'!X33)</f>
        <v/>
      </c>
      <c r="Z39" t="str">
        <f>IF('Clinical resources'!Y33="","",'Clinical resources'!Y33)</f>
        <v/>
      </c>
      <c r="AA39" t="str">
        <f>IF('Clinical resources'!Z33="","",'Clinical resources'!Z33)</f>
        <v/>
      </c>
      <c r="AB39" t="str">
        <f>IF('Clinical resources'!AA33="","",'Clinical resources'!AA33)</f>
        <v/>
      </c>
      <c r="AC39" t="str">
        <f>IF('Clinical resources'!AB33="","",'Clinical resources'!AB33)</f>
        <v/>
      </c>
      <c r="AD39" t="str">
        <f>IF('Clinical resources'!AC33="","",'Clinical resources'!AC33)</f>
        <v/>
      </c>
      <c r="AE39" t="str">
        <f>IF('Clinical resources'!AD33="","",'Clinical resources'!AD33)</f>
        <v/>
      </c>
      <c r="AF39" t="str">
        <f>IF('Clinical resources'!AF33="","",'Clinical resources'!AF33)</f>
        <v/>
      </c>
      <c r="AG39" t="str">
        <f>IF('Clinical resources'!AG33="","",'Clinical resources'!AG33)</f>
        <v/>
      </c>
      <c r="AH39" t="str">
        <f>IF('Clinical resources'!AH33="","",'Clinical resources'!AH33)</f>
        <v/>
      </c>
      <c r="AI39" t="str">
        <f>IF('Clinical resources'!AI33="","",'Clinical resources'!AI33)</f>
        <v/>
      </c>
      <c r="AJ39" t="str">
        <f>IF('Clinical resources'!AJ33="","",'Clinical resources'!AJ33)</f>
        <v/>
      </c>
      <c r="AK39" t="str">
        <f>IF('Clinical resources'!AK33="","",'Clinical resources'!AK33)</f>
        <v/>
      </c>
      <c r="AL39" t="str">
        <f>IF('Clinical resources'!AL33="","",'Clinical resources'!AL33)</f>
        <v/>
      </c>
      <c r="AM39" t="str">
        <f>IF('Clinical resources'!AM33="","",'Clinical resources'!AM33)</f>
        <v/>
      </c>
      <c r="AN39" t="str">
        <f>IF('Clinical resources'!AN33="","",'Clinical resources'!AN33)</f>
        <v/>
      </c>
      <c r="AO39" t="str">
        <f>IF('Clinical resources'!AO33="","",'Clinical resources'!AO33)</f>
        <v/>
      </c>
      <c r="AP39" t="str">
        <f>IF('Clinical resources'!AP33="","",'Clinical resources'!AP33)</f>
        <v/>
      </c>
      <c r="AQ39" t="str">
        <f>IF('Clinical resources'!AQ33="","",'Clinical resources'!AQ33)</f>
        <v/>
      </c>
      <c r="AR39" t="str">
        <f>IF('Clinical resources'!AR33="","",'Clinical resources'!AR33)</f>
        <v/>
      </c>
      <c r="AS39" t="str">
        <f>IF('Clinical resources'!AS33="","",'Clinical resources'!AS33)</f>
        <v/>
      </c>
      <c r="AT39" t="str">
        <f>IF('Clinical resources'!AT33="","",'Clinical resources'!AT33)</f>
        <v/>
      </c>
      <c r="AU39" t="str">
        <f>IF('Clinical resources'!AU33="","",'Clinical resources'!AU33)</f>
        <v/>
      </c>
      <c r="AV39" t="str">
        <f>IF('Clinical resources'!AV33="","",'Clinical resources'!AV33)</f>
        <v/>
      </c>
      <c r="AW39" t="str">
        <f>IF('Clinical resources'!AW33="","",'Clinical resources'!AW33)</f>
        <v/>
      </c>
      <c r="AX39" t="str">
        <f>IF('Clinical resources'!AX33="","",'Clinical resources'!AX33)</f>
        <v/>
      </c>
      <c r="AY39" t="str">
        <f>IF('Clinical resources'!AY33="","",'Clinical resources'!AY33)</f>
        <v/>
      </c>
      <c r="AZ39" t="str">
        <f>IF('Clinical resources'!AZ33="","",'Clinical resources'!AZ33)</f>
        <v/>
      </c>
      <c r="BA39" t="str">
        <f>IF('Clinical resources'!BA33="","",'Clinical resources'!BA33)</f>
        <v/>
      </c>
      <c r="BB39" t="str">
        <f>IF('Clinical resources'!BB33="","",'Clinical resources'!BB33)</f>
        <v/>
      </c>
      <c r="BC39" t="str">
        <f>IF('Clinical resources'!BC33="","",'Clinical resources'!BC33)</f>
        <v/>
      </c>
      <c r="BD39" t="str">
        <f>IF('Clinical resources'!BD33="","",'Clinical resources'!BD33)</f>
        <v/>
      </c>
      <c r="BE39" t="str">
        <f>IF('Clinical resources'!BE33="","",'Clinical resources'!BE33)</f>
        <v/>
      </c>
      <c r="BF39" t="str">
        <f>IF('Clinical resources'!BF33="","",'Clinical resources'!BF33)</f>
        <v/>
      </c>
      <c r="BG39" t="str">
        <f>IF('Clinical resources'!BG33="","",'Clinical resources'!BG33)</f>
        <v/>
      </c>
      <c r="BH39" t="str">
        <f>IF('Clinical resources'!BH33="","",'Clinical resources'!BH33)</f>
        <v/>
      </c>
      <c r="BI39" t="str">
        <f>IF('Clinical resources'!BI33="","",'Clinical resources'!BI33)</f>
        <v/>
      </c>
      <c r="BJ39" t="str">
        <f>IF('Clinical resources'!BJ33="","",'Clinical resources'!BJ33)</f>
        <v/>
      </c>
      <c r="BK39" t="str">
        <f>IF('Clinical resources'!BK33="","",'Clinical resources'!BK33)</f>
        <v/>
      </c>
      <c r="BL39" t="str">
        <f>IF('Clinical resources'!BL33="","",'Clinical resources'!BL33)</f>
        <v/>
      </c>
      <c r="BM39" t="str">
        <f>IF('Clinical resources'!BM33="","",'Clinical resources'!BM33)</f>
        <v/>
      </c>
      <c r="BN39" t="str">
        <f>IF('Clinical resources'!BN33="","",'Clinical resources'!BN33)</f>
        <v/>
      </c>
      <c r="BO39" t="str">
        <f>IF('Clinical resources'!BO33="","",'Clinical resources'!BO33)</f>
        <v/>
      </c>
      <c r="BP39" t="str">
        <f>IF('Clinical resources'!BP33="","",'Clinical resources'!BP33)</f>
        <v/>
      </c>
      <c r="BQ39" t="str">
        <f>IF('Clinical resources'!BQ33="","",'Clinical resources'!BQ33)</f>
        <v/>
      </c>
      <c r="BR39" t="str">
        <f>IF('Clinical resources'!BR33="","",'Clinical resources'!BR33)</f>
        <v/>
      </c>
      <c r="BS39" t="str">
        <f>IF('Clinical resources'!BS33="","",'Clinical resources'!BS33)</f>
        <v/>
      </c>
      <c r="BT39" t="str">
        <f>IF('Clinical resources'!BT33="","",'Clinical resources'!BT33)</f>
        <v/>
      </c>
      <c r="BU39" t="str">
        <f>IF('Clinical resources'!BU33="","",'Clinical resources'!BU33)</f>
        <v/>
      </c>
      <c r="BV39" t="str">
        <f>IF('Clinical resources'!BV33="","",'Clinical resources'!BV33)</f>
        <v/>
      </c>
      <c r="BW39" t="str">
        <f>IF('Clinical resources'!BW33="","",'Clinical resources'!BW33)</f>
        <v/>
      </c>
      <c r="BX39" t="str">
        <f>IF('Clinical resources'!BX33="","",'Clinical resources'!BX33)</f>
        <v/>
      </c>
      <c r="BY39" t="str">
        <f>IF('Clinical resources'!BY33="","",'Clinical resources'!BY33)</f>
        <v/>
      </c>
      <c r="BZ39" t="str">
        <f>IF('Clinical resources'!BZ33="","",'Clinical resources'!BZ33)</f>
        <v/>
      </c>
      <c r="CA39" t="str">
        <f>IF('Clinical resources'!CA33="","",'Clinical resources'!CA33)</f>
        <v/>
      </c>
      <c r="CB39" t="str">
        <f>IF('Clinical resources'!CB33="","",'Clinical resources'!CB33)</f>
        <v/>
      </c>
      <c r="CC39" t="str">
        <f>IF('Clinical resources'!CC33="","",'Clinical resources'!CC33)</f>
        <v/>
      </c>
    </row>
    <row r="40" spans="2:81" x14ac:dyDescent="0.25">
      <c r="B40" s="189" t="str">
        <f>IF('Clinical resources'!B34&lt;&gt;"",'CR Backing (Hide)'!E31,"")</f>
        <v/>
      </c>
      <c r="G40" t="str">
        <f>IF('Clinical resources'!F34="","",'Clinical resources'!F34)</f>
        <v/>
      </c>
      <c r="H40" t="str">
        <f>IF('Clinical resources'!G34="","",'Clinical resources'!G34)</f>
        <v/>
      </c>
      <c r="I40" t="str">
        <f>IF('Clinical resources'!H34="","",'Clinical resources'!H34)</f>
        <v/>
      </c>
      <c r="J40" t="str">
        <f>IF('Clinical resources'!I34="","",'Clinical resources'!I34)</f>
        <v/>
      </c>
      <c r="K40" t="str">
        <f>IF('Clinical resources'!J34="","",'Clinical resources'!J34)</f>
        <v/>
      </c>
      <c r="L40" t="str">
        <f>IF('Clinical resources'!K34="","",'Clinical resources'!K34)</f>
        <v/>
      </c>
      <c r="M40" t="str">
        <f>IF('Clinical resources'!L34="","",'Clinical resources'!L34)</f>
        <v/>
      </c>
      <c r="N40" t="str">
        <f>IF('Clinical resources'!M34="","",'Clinical resources'!M34)</f>
        <v/>
      </c>
      <c r="O40" t="str">
        <f>IF('Clinical resources'!N34="","",'Clinical resources'!N34)</f>
        <v/>
      </c>
      <c r="P40" t="str">
        <f>IF('Clinical resources'!O34="","",'Clinical resources'!O34)</f>
        <v/>
      </c>
      <c r="Q40" t="str">
        <f>IF('Clinical resources'!P34="","",'Clinical resources'!P34)</f>
        <v/>
      </c>
      <c r="R40" t="str">
        <f>IF('Clinical resources'!Q34="","",'Clinical resources'!Q34)</f>
        <v/>
      </c>
      <c r="S40" t="str">
        <f>IF('Clinical resources'!R34="","",'Clinical resources'!R34)</f>
        <v/>
      </c>
      <c r="T40" t="str">
        <f>IF('Clinical resources'!S34="","",'Clinical resources'!S34)</f>
        <v/>
      </c>
      <c r="U40" t="str">
        <f>IF('Clinical resources'!T34="","",'Clinical resources'!T34)</f>
        <v/>
      </c>
      <c r="V40" t="str">
        <f>IF('Clinical resources'!U34="","",'Clinical resources'!U34)</f>
        <v/>
      </c>
      <c r="W40" t="str">
        <f>IF('Clinical resources'!V34="","",'Clinical resources'!V34)</f>
        <v/>
      </c>
      <c r="X40" t="str">
        <f>IF('Clinical resources'!W34="","",'Clinical resources'!W34)</f>
        <v/>
      </c>
      <c r="Y40" t="str">
        <f>IF('Clinical resources'!X34="","",'Clinical resources'!X34)</f>
        <v/>
      </c>
      <c r="Z40" t="str">
        <f>IF('Clinical resources'!Y34="","",'Clinical resources'!Y34)</f>
        <v/>
      </c>
      <c r="AA40" t="str">
        <f>IF('Clinical resources'!Z34="","",'Clinical resources'!Z34)</f>
        <v/>
      </c>
      <c r="AB40" t="str">
        <f>IF('Clinical resources'!AA34="","",'Clinical resources'!AA34)</f>
        <v/>
      </c>
      <c r="AC40" t="str">
        <f>IF('Clinical resources'!AB34="","",'Clinical resources'!AB34)</f>
        <v/>
      </c>
      <c r="AD40" t="str">
        <f>IF('Clinical resources'!AC34="","",'Clinical resources'!AC34)</f>
        <v/>
      </c>
      <c r="AE40" t="str">
        <f>IF('Clinical resources'!AD34="","",'Clinical resources'!AD34)</f>
        <v/>
      </c>
      <c r="AF40" t="str">
        <f>IF('Clinical resources'!AF34="","",'Clinical resources'!AF34)</f>
        <v/>
      </c>
      <c r="AG40" t="str">
        <f>IF('Clinical resources'!AG34="","",'Clinical resources'!AG34)</f>
        <v/>
      </c>
      <c r="AH40" t="str">
        <f>IF('Clinical resources'!AH34="","",'Clinical resources'!AH34)</f>
        <v/>
      </c>
      <c r="AI40" t="str">
        <f>IF('Clinical resources'!AI34="","",'Clinical resources'!AI34)</f>
        <v/>
      </c>
      <c r="AJ40" t="str">
        <f>IF('Clinical resources'!AJ34="","",'Clinical resources'!AJ34)</f>
        <v/>
      </c>
      <c r="AK40" t="str">
        <f>IF('Clinical resources'!AK34="","",'Clinical resources'!AK34)</f>
        <v/>
      </c>
      <c r="AL40" t="str">
        <f>IF('Clinical resources'!AL34="","",'Clinical resources'!AL34)</f>
        <v/>
      </c>
      <c r="AM40" t="str">
        <f>IF('Clinical resources'!AM34="","",'Clinical resources'!AM34)</f>
        <v/>
      </c>
      <c r="AN40" t="str">
        <f>IF('Clinical resources'!AN34="","",'Clinical resources'!AN34)</f>
        <v/>
      </c>
      <c r="AO40" t="str">
        <f>IF('Clinical resources'!AO34="","",'Clinical resources'!AO34)</f>
        <v/>
      </c>
      <c r="AP40" t="str">
        <f>IF('Clinical resources'!AP34="","",'Clinical resources'!AP34)</f>
        <v/>
      </c>
      <c r="AQ40" t="str">
        <f>IF('Clinical resources'!AQ34="","",'Clinical resources'!AQ34)</f>
        <v/>
      </c>
      <c r="AR40" t="str">
        <f>IF('Clinical resources'!AR34="","",'Clinical resources'!AR34)</f>
        <v/>
      </c>
      <c r="AS40" t="str">
        <f>IF('Clinical resources'!AS34="","",'Clinical resources'!AS34)</f>
        <v/>
      </c>
      <c r="AT40" t="str">
        <f>IF('Clinical resources'!AT34="","",'Clinical resources'!AT34)</f>
        <v/>
      </c>
      <c r="AU40" t="str">
        <f>IF('Clinical resources'!AU34="","",'Clinical resources'!AU34)</f>
        <v/>
      </c>
      <c r="AV40" t="str">
        <f>IF('Clinical resources'!AV34="","",'Clinical resources'!AV34)</f>
        <v/>
      </c>
      <c r="AW40" t="str">
        <f>IF('Clinical resources'!AW34="","",'Clinical resources'!AW34)</f>
        <v/>
      </c>
      <c r="AX40" t="str">
        <f>IF('Clinical resources'!AX34="","",'Clinical resources'!AX34)</f>
        <v/>
      </c>
      <c r="AY40" t="str">
        <f>IF('Clinical resources'!AY34="","",'Clinical resources'!AY34)</f>
        <v/>
      </c>
      <c r="AZ40" t="str">
        <f>IF('Clinical resources'!AZ34="","",'Clinical resources'!AZ34)</f>
        <v/>
      </c>
      <c r="BA40" t="str">
        <f>IF('Clinical resources'!BA34="","",'Clinical resources'!BA34)</f>
        <v/>
      </c>
      <c r="BB40" t="str">
        <f>IF('Clinical resources'!BB34="","",'Clinical resources'!BB34)</f>
        <v/>
      </c>
      <c r="BC40" t="str">
        <f>IF('Clinical resources'!BC34="","",'Clinical resources'!BC34)</f>
        <v/>
      </c>
      <c r="BD40" t="str">
        <f>IF('Clinical resources'!BD34="","",'Clinical resources'!BD34)</f>
        <v/>
      </c>
      <c r="BE40" t="str">
        <f>IF('Clinical resources'!BE34="","",'Clinical resources'!BE34)</f>
        <v/>
      </c>
      <c r="BF40" t="str">
        <f>IF('Clinical resources'!BF34="","",'Clinical resources'!BF34)</f>
        <v/>
      </c>
      <c r="BG40" t="str">
        <f>IF('Clinical resources'!BG34="","",'Clinical resources'!BG34)</f>
        <v/>
      </c>
      <c r="BH40" t="str">
        <f>IF('Clinical resources'!BH34="","",'Clinical resources'!BH34)</f>
        <v/>
      </c>
      <c r="BI40" t="str">
        <f>IF('Clinical resources'!BI34="","",'Clinical resources'!BI34)</f>
        <v/>
      </c>
      <c r="BJ40" t="str">
        <f>IF('Clinical resources'!BJ34="","",'Clinical resources'!BJ34)</f>
        <v/>
      </c>
      <c r="BK40" t="str">
        <f>IF('Clinical resources'!BK34="","",'Clinical resources'!BK34)</f>
        <v/>
      </c>
      <c r="BL40" t="str">
        <f>IF('Clinical resources'!BL34="","",'Clinical resources'!BL34)</f>
        <v/>
      </c>
      <c r="BM40" t="str">
        <f>IF('Clinical resources'!BM34="","",'Clinical resources'!BM34)</f>
        <v/>
      </c>
      <c r="BN40" t="str">
        <f>IF('Clinical resources'!BN34="","",'Clinical resources'!BN34)</f>
        <v/>
      </c>
      <c r="BO40" t="str">
        <f>IF('Clinical resources'!BO34="","",'Clinical resources'!BO34)</f>
        <v/>
      </c>
      <c r="BP40" t="str">
        <f>IF('Clinical resources'!BP34="","",'Clinical resources'!BP34)</f>
        <v/>
      </c>
      <c r="BQ40" t="str">
        <f>IF('Clinical resources'!BQ34="","",'Clinical resources'!BQ34)</f>
        <v/>
      </c>
      <c r="BR40" t="str">
        <f>IF('Clinical resources'!BR34="","",'Clinical resources'!BR34)</f>
        <v/>
      </c>
      <c r="BS40" t="str">
        <f>IF('Clinical resources'!BS34="","",'Clinical resources'!BS34)</f>
        <v/>
      </c>
      <c r="BT40" t="str">
        <f>IF('Clinical resources'!BT34="","",'Clinical resources'!BT34)</f>
        <v/>
      </c>
      <c r="BU40" t="str">
        <f>IF('Clinical resources'!BU34="","",'Clinical resources'!BU34)</f>
        <v/>
      </c>
      <c r="BV40" t="str">
        <f>IF('Clinical resources'!BV34="","",'Clinical resources'!BV34)</f>
        <v/>
      </c>
      <c r="BW40" t="str">
        <f>IF('Clinical resources'!BW34="","",'Clinical resources'!BW34)</f>
        <v/>
      </c>
      <c r="BX40" t="str">
        <f>IF('Clinical resources'!BX34="","",'Clinical resources'!BX34)</f>
        <v/>
      </c>
      <c r="BY40" t="str">
        <f>IF('Clinical resources'!BY34="","",'Clinical resources'!BY34)</f>
        <v/>
      </c>
      <c r="BZ40" t="str">
        <f>IF('Clinical resources'!BZ34="","",'Clinical resources'!BZ34)</f>
        <v/>
      </c>
      <c r="CA40" t="str">
        <f>IF('Clinical resources'!CA34="","",'Clinical resources'!CA34)</f>
        <v/>
      </c>
      <c r="CB40" t="str">
        <f>IF('Clinical resources'!CB34="","",'Clinical resources'!CB34)</f>
        <v/>
      </c>
      <c r="CC40" t="str">
        <f>IF('Clinical resources'!CC34="","",'Clinical resources'!CC34)</f>
        <v/>
      </c>
    </row>
    <row r="41" spans="2:81" x14ac:dyDescent="0.25">
      <c r="B41" s="189" t="str">
        <f>IF('Clinical resources'!B35&lt;&gt;"",'CR Backing (Hide)'!E32,"")</f>
        <v/>
      </c>
      <c r="G41" t="str">
        <f>IF('Clinical resources'!F35="","",'Clinical resources'!F35)</f>
        <v/>
      </c>
      <c r="H41" t="str">
        <f>IF('Clinical resources'!G35="","",'Clinical resources'!G35)</f>
        <v/>
      </c>
      <c r="I41" t="str">
        <f>IF('Clinical resources'!H35="","",'Clinical resources'!H35)</f>
        <v/>
      </c>
      <c r="J41" t="str">
        <f>IF('Clinical resources'!I35="","",'Clinical resources'!I35)</f>
        <v/>
      </c>
      <c r="K41" t="str">
        <f>IF('Clinical resources'!J35="","",'Clinical resources'!J35)</f>
        <v/>
      </c>
      <c r="L41" t="str">
        <f>IF('Clinical resources'!K35="","",'Clinical resources'!K35)</f>
        <v/>
      </c>
      <c r="M41" t="str">
        <f>IF('Clinical resources'!L35="","",'Clinical resources'!L35)</f>
        <v/>
      </c>
      <c r="N41" t="str">
        <f>IF('Clinical resources'!M35="","",'Clinical resources'!M35)</f>
        <v/>
      </c>
      <c r="O41" t="str">
        <f>IF('Clinical resources'!N35="","",'Clinical resources'!N35)</f>
        <v/>
      </c>
      <c r="P41" t="str">
        <f>IF('Clinical resources'!O35="","",'Clinical resources'!O35)</f>
        <v/>
      </c>
      <c r="Q41" t="str">
        <f>IF('Clinical resources'!P35="","",'Clinical resources'!P35)</f>
        <v/>
      </c>
      <c r="R41" t="str">
        <f>IF('Clinical resources'!Q35="","",'Clinical resources'!Q35)</f>
        <v/>
      </c>
      <c r="S41" t="str">
        <f>IF('Clinical resources'!R35="","",'Clinical resources'!R35)</f>
        <v/>
      </c>
      <c r="T41" t="str">
        <f>IF('Clinical resources'!S35="","",'Clinical resources'!S35)</f>
        <v/>
      </c>
      <c r="U41" t="str">
        <f>IF('Clinical resources'!T35="","",'Clinical resources'!T35)</f>
        <v/>
      </c>
      <c r="V41" t="str">
        <f>IF('Clinical resources'!U35="","",'Clinical resources'!U35)</f>
        <v/>
      </c>
      <c r="W41" t="str">
        <f>IF('Clinical resources'!V35="","",'Clinical resources'!V35)</f>
        <v/>
      </c>
      <c r="X41" t="str">
        <f>IF('Clinical resources'!W35="","",'Clinical resources'!W35)</f>
        <v/>
      </c>
      <c r="Y41" t="str">
        <f>IF('Clinical resources'!X35="","",'Clinical resources'!X35)</f>
        <v/>
      </c>
      <c r="Z41" t="str">
        <f>IF('Clinical resources'!Y35="","",'Clinical resources'!Y35)</f>
        <v/>
      </c>
      <c r="AA41" t="str">
        <f>IF('Clinical resources'!Z35="","",'Clinical resources'!Z35)</f>
        <v/>
      </c>
      <c r="AB41" t="str">
        <f>IF('Clinical resources'!AA35="","",'Clinical resources'!AA35)</f>
        <v/>
      </c>
      <c r="AC41" t="str">
        <f>IF('Clinical resources'!AB35="","",'Clinical resources'!AB35)</f>
        <v/>
      </c>
      <c r="AD41" t="str">
        <f>IF('Clinical resources'!AC35="","",'Clinical resources'!AC35)</f>
        <v/>
      </c>
      <c r="AE41" t="str">
        <f>IF('Clinical resources'!AD35="","",'Clinical resources'!AD35)</f>
        <v/>
      </c>
      <c r="AF41" t="str">
        <f>IF('Clinical resources'!AF35="","",'Clinical resources'!AF35)</f>
        <v/>
      </c>
      <c r="AG41" t="str">
        <f>IF('Clinical resources'!AG35="","",'Clinical resources'!AG35)</f>
        <v/>
      </c>
      <c r="AH41" t="str">
        <f>IF('Clinical resources'!AH35="","",'Clinical resources'!AH35)</f>
        <v/>
      </c>
      <c r="AI41" t="str">
        <f>IF('Clinical resources'!AI35="","",'Clinical resources'!AI35)</f>
        <v/>
      </c>
      <c r="AJ41" t="str">
        <f>IF('Clinical resources'!AJ35="","",'Clinical resources'!AJ35)</f>
        <v/>
      </c>
      <c r="AK41" t="str">
        <f>IF('Clinical resources'!AK35="","",'Clinical resources'!AK35)</f>
        <v/>
      </c>
      <c r="AL41" t="str">
        <f>IF('Clinical resources'!AL35="","",'Clinical resources'!AL35)</f>
        <v/>
      </c>
      <c r="AM41" t="str">
        <f>IF('Clinical resources'!AM35="","",'Clinical resources'!AM35)</f>
        <v/>
      </c>
      <c r="AN41" t="str">
        <f>IF('Clinical resources'!AN35="","",'Clinical resources'!AN35)</f>
        <v/>
      </c>
      <c r="AO41" t="str">
        <f>IF('Clinical resources'!AO35="","",'Clinical resources'!AO35)</f>
        <v/>
      </c>
      <c r="AP41" t="str">
        <f>IF('Clinical resources'!AP35="","",'Clinical resources'!AP35)</f>
        <v/>
      </c>
      <c r="AQ41" t="str">
        <f>IF('Clinical resources'!AQ35="","",'Clinical resources'!AQ35)</f>
        <v/>
      </c>
      <c r="AR41" t="str">
        <f>IF('Clinical resources'!AR35="","",'Clinical resources'!AR35)</f>
        <v/>
      </c>
      <c r="AS41" t="str">
        <f>IF('Clinical resources'!AS35="","",'Clinical resources'!AS35)</f>
        <v/>
      </c>
      <c r="AT41" t="str">
        <f>IF('Clinical resources'!AT35="","",'Clinical resources'!AT35)</f>
        <v/>
      </c>
      <c r="AU41" t="str">
        <f>IF('Clinical resources'!AU35="","",'Clinical resources'!AU35)</f>
        <v/>
      </c>
      <c r="AV41" t="str">
        <f>IF('Clinical resources'!AV35="","",'Clinical resources'!AV35)</f>
        <v/>
      </c>
      <c r="AW41" t="str">
        <f>IF('Clinical resources'!AW35="","",'Clinical resources'!AW35)</f>
        <v/>
      </c>
      <c r="AX41" t="str">
        <f>IF('Clinical resources'!AX35="","",'Clinical resources'!AX35)</f>
        <v/>
      </c>
      <c r="AY41" t="str">
        <f>IF('Clinical resources'!AY35="","",'Clinical resources'!AY35)</f>
        <v/>
      </c>
      <c r="AZ41" t="str">
        <f>IF('Clinical resources'!AZ35="","",'Clinical resources'!AZ35)</f>
        <v/>
      </c>
      <c r="BA41" t="str">
        <f>IF('Clinical resources'!BA35="","",'Clinical resources'!BA35)</f>
        <v/>
      </c>
      <c r="BB41" t="str">
        <f>IF('Clinical resources'!BB35="","",'Clinical resources'!BB35)</f>
        <v/>
      </c>
      <c r="BC41" t="str">
        <f>IF('Clinical resources'!BC35="","",'Clinical resources'!BC35)</f>
        <v/>
      </c>
      <c r="BD41" t="str">
        <f>IF('Clinical resources'!BD35="","",'Clinical resources'!BD35)</f>
        <v/>
      </c>
      <c r="BE41" t="str">
        <f>IF('Clinical resources'!BE35="","",'Clinical resources'!BE35)</f>
        <v/>
      </c>
      <c r="BF41" t="str">
        <f>IF('Clinical resources'!BF35="","",'Clinical resources'!BF35)</f>
        <v/>
      </c>
      <c r="BG41" t="str">
        <f>IF('Clinical resources'!BG35="","",'Clinical resources'!BG35)</f>
        <v/>
      </c>
      <c r="BH41" t="str">
        <f>IF('Clinical resources'!BH35="","",'Clinical resources'!BH35)</f>
        <v/>
      </c>
      <c r="BI41" t="str">
        <f>IF('Clinical resources'!BI35="","",'Clinical resources'!BI35)</f>
        <v/>
      </c>
      <c r="BJ41" t="str">
        <f>IF('Clinical resources'!BJ35="","",'Clinical resources'!BJ35)</f>
        <v/>
      </c>
      <c r="BK41" t="str">
        <f>IF('Clinical resources'!BK35="","",'Clinical resources'!BK35)</f>
        <v/>
      </c>
      <c r="BL41" t="str">
        <f>IF('Clinical resources'!BL35="","",'Clinical resources'!BL35)</f>
        <v/>
      </c>
      <c r="BM41" t="str">
        <f>IF('Clinical resources'!BM35="","",'Clinical resources'!BM35)</f>
        <v/>
      </c>
      <c r="BN41" t="str">
        <f>IF('Clinical resources'!BN35="","",'Clinical resources'!BN35)</f>
        <v/>
      </c>
      <c r="BO41" t="str">
        <f>IF('Clinical resources'!BO35="","",'Clinical resources'!BO35)</f>
        <v/>
      </c>
      <c r="BP41" t="str">
        <f>IF('Clinical resources'!BP35="","",'Clinical resources'!BP35)</f>
        <v/>
      </c>
      <c r="BQ41" t="str">
        <f>IF('Clinical resources'!BQ35="","",'Clinical resources'!BQ35)</f>
        <v/>
      </c>
      <c r="BR41" t="str">
        <f>IF('Clinical resources'!BR35="","",'Clinical resources'!BR35)</f>
        <v/>
      </c>
      <c r="BS41" t="str">
        <f>IF('Clinical resources'!BS35="","",'Clinical resources'!BS35)</f>
        <v/>
      </c>
      <c r="BT41" t="str">
        <f>IF('Clinical resources'!BT35="","",'Clinical resources'!BT35)</f>
        <v/>
      </c>
      <c r="BU41" t="str">
        <f>IF('Clinical resources'!BU35="","",'Clinical resources'!BU35)</f>
        <v/>
      </c>
      <c r="BV41" t="str">
        <f>IF('Clinical resources'!BV35="","",'Clinical resources'!BV35)</f>
        <v/>
      </c>
      <c r="BW41" t="str">
        <f>IF('Clinical resources'!BW35="","",'Clinical resources'!BW35)</f>
        <v/>
      </c>
      <c r="BX41" t="str">
        <f>IF('Clinical resources'!BX35="","",'Clinical resources'!BX35)</f>
        <v/>
      </c>
      <c r="BY41" t="str">
        <f>IF('Clinical resources'!BY35="","",'Clinical resources'!BY35)</f>
        <v/>
      </c>
      <c r="BZ41" t="str">
        <f>IF('Clinical resources'!BZ35="","",'Clinical resources'!BZ35)</f>
        <v/>
      </c>
      <c r="CA41" t="str">
        <f>IF('Clinical resources'!CA35="","",'Clinical resources'!CA35)</f>
        <v/>
      </c>
      <c r="CB41" t="str">
        <f>IF('Clinical resources'!CB35="","",'Clinical resources'!CB35)</f>
        <v/>
      </c>
      <c r="CC41" t="str">
        <f>IF('Clinical resources'!CC35="","",'Clinical resources'!CC35)</f>
        <v/>
      </c>
    </row>
    <row r="42" spans="2:81" x14ac:dyDescent="0.25">
      <c r="B42" s="189" t="str">
        <f>IF('Clinical resources'!B36&lt;&gt;"",'CR Backing (Hide)'!E33,"")</f>
        <v/>
      </c>
      <c r="G42" t="str">
        <f>IF('Clinical resources'!F36="","",'Clinical resources'!F36)</f>
        <v/>
      </c>
      <c r="H42" t="str">
        <f>IF('Clinical resources'!G36="","",'Clinical resources'!G36)</f>
        <v/>
      </c>
      <c r="I42" t="str">
        <f>IF('Clinical resources'!H36="","",'Clinical resources'!H36)</f>
        <v/>
      </c>
      <c r="J42" t="str">
        <f>IF('Clinical resources'!I36="","",'Clinical resources'!I36)</f>
        <v/>
      </c>
      <c r="K42" t="str">
        <f>IF('Clinical resources'!J36="","",'Clinical resources'!J36)</f>
        <v/>
      </c>
      <c r="L42" t="str">
        <f>IF('Clinical resources'!K36="","",'Clinical resources'!K36)</f>
        <v/>
      </c>
      <c r="M42" t="str">
        <f>IF('Clinical resources'!L36="","",'Clinical resources'!L36)</f>
        <v/>
      </c>
      <c r="N42" t="str">
        <f>IF('Clinical resources'!M36="","",'Clinical resources'!M36)</f>
        <v/>
      </c>
      <c r="O42" t="str">
        <f>IF('Clinical resources'!N36="","",'Clinical resources'!N36)</f>
        <v/>
      </c>
      <c r="P42" t="str">
        <f>IF('Clinical resources'!O36="","",'Clinical resources'!O36)</f>
        <v/>
      </c>
      <c r="Q42" t="str">
        <f>IF('Clinical resources'!P36="","",'Clinical resources'!P36)</f>
        <v/>
      </c>
      <c r="R42" t="str">
        <f>IF('Clinical resources'!Q36="","",'Clinical resources'!Q36)</f>
        <v/>
      </c>
      <c r="S42" t="str">
        <f>IF('Clinical resources'!R36="","",'Clinical resources'!R36)</f>
        <v/>
      </c>
      <c r="T42" t="str">
        <f>IF('Clinical resources'!S36="","",'Clinical resources'!S36)</f>
        <v/>
      </c>
      <c r="U42" t="str">
        <f>IF('Clinical resources'!T36="","",'Clinical resources'!T36)</f>
        <v/>
      </c>
      <c r="V42" t="str">
        <f>IF('Clinical resources'!U36="","",'Clinical resources'!U36)</f>
        <v/>
      </c>
      <c r="W42" t="str">
        <f>IF('Clinical resources'!V36="","",'Clinical resources'!V36)</f>
        <v/>
      </c>
      <c r="X42" t="str">
        <f>IF('Clinical resources'!W36="","",'Clinical resources'!W36)</f>
        <v/>
      </c>
      <c r="Y42" t="str">
        <f>IF('Clinical resources'!X36="","",'Clinical resources'!X36)</f>
        <v/>
      </c>
      <c r="Z42" t="str">
        <f>IF('Clinical resources'!Y36="","",'Clinical resources'!Y36)</f>
        <v/>
      </c>
      <c r="AA42" t="str">
        <f>IF('Clinical resources'!Z36="","",'Clinical resources'!Z36)</f>
        <v/>
      </c>
      <c r="AB42" t="str">
        <f>IF('Clinical resources'!AA36="","",'Clinical resources'!AA36)</f>
        <v/>
      </c>
      <c r="AC42" t="str">
        <f>IF('Clinical resources'!AB36="","",'Clinical resources'!AB36)</f>
        <v/>
      </c>
      <c r="AD42" t="str">
        <f>IF('Clinical resources'!AC36="","",'Clinical resources'!AC36)</f>
        <v/>
      </c>
      <c r="AE42" t="str">
        <f>IF('Clinical resources'!AD36="","",'Clinical resources'!AD36)</f>
        <v/>
      </c>
      <c r="AF42" t="str">
        <f>IF('Clinical resources'!AF36="","",'Clinical resources'!AF36)</f>
        <v/>
      </c>
      <c r="AG42" t="str">
        <f>IF('Clinical resources'!AG36="","",'Clinical resources'!AG36)</f>
        <v/>
      </c>
      <c r="AH42" t="str">
        <f>IF('Clinical resources'!AH36="","",'Clinical resources'!AH36)</f>
        <v/>
      </c>
      <c r="AI42" t="str">
        <f>IF('Clinical resources'!AI36="","",'Clinical resources'!AI36)</f>
        <v/>
      </c>
      <c r="AJ42" t="str">
        <f>IF('Clinical resources'!AJ36="","",'Clinical resources'!AJ36)</f>
        <v/>
      </c>
      <c r="AK42" t="str">
        <f>IF('Clinical resources'!AK36="","",'Clinical resources'!AK36)</f>
        <v/>
      </c>
      <c r="AL42" t="str">
        <f>IF('Clinical resources'!AL36="","",'Clinical resources'!AL36)</f>
        <v/>
      </c>
      <c r="AM42" t="str">
        <f>IF('Clinical resources'!AM36="","",'Clinical resources'!AM36)</f>
        <v/>
      </c>
      <c r="AN42" t="str">
        <f>IF('Clinical resources'!AN36="","",'Clinical resources'!AN36)</f>
        <v/>
      </c>
      <c r="AO42" t="str">
        <f>IF('Clinical resources'!AO36="","",'Clinical resources'!AO36)</f>
        <v/>
      </c>
      <c r="AP42" t="str">
        <f>IF('Clinical resources'!AP36="","",'Clinical resources'!AP36)</f>
        <v/>
      </c>
      <c r="AQ42" t="str">
        <f>IF('Clinical resources'!AQ36="","",'Clinical resources'!AQ36)</f>
        <v/>
      </c>
      <c r="AR42" t="str">
        <f>IF('Clinical resources'!AR36="","",'Clinical resources'!AR36)</f>
        <v/>
      </c>
      <c r="AS42" t="str">
        <f>IF('Clinical resources'!AS36="","",'Clinical resources'!AS36)</f>
        <v/>
      </c>
      <c r="AT42" t="str">
        <f>IF('Clinical resources'!AT36="","",'Clinical resources'!AT36)</f>
        <v/>
      </c>
      <c r="AU42" t="str">
        <f>IF('Clinical resources'!AU36="","",'Clinical resources'!AU36)</f>
        <v/>
      </c>
      <c r="AV42" t="str">
        <f>IF('Clinical resources'!AV36="","",'Clinical resources'!AV36)</f>
        <v/>
      </c>
      <c r="AW42" t="str">
        <f>IF('Clinical resources'!AW36="","",'Clinical resources'!AW36)</f>
        <v/>
      </c>
      <c r="AX42" t="str">
        <f>IF('Clinical resources'!AX36="","",'Clinical resources'!AX36)</f>
        <v/>
      </c>
      <c r="AY42" t="str">
        <f>IF('Clinical resources'!AY36="","",'Clinical resources'!AY36)</f>
        <v/>
      </c>
      <c r="AZ42" t="str">
        <f>IF('Clinical resources'!AZ36="","",'Clinical resources'!AZ36)</f>
        <v/>
      </c>
      <c r="BA42" t="str">
        <f>IF('Clinical resources'!BA36="","",'Clinical resources'!BA36)</f>
        <v/>
      </c>
      <c r="BB42" t="str">
        <f>IF('Clinical resources'!BB36="","",'Clinical resources'!BB36)</f>
        <v/>
      </c>
      <c r="BC42" t="str">
        <f>IF('Clinical resources'!BC36="","",'Clinical resources'!BC36)</f>
        <v/>
      </c>
      <c r="BD42" t="str">
        <f>IF('Clinical resources'!BD36="","",'Clinical resources'!BD36)</f>
        <v/>
      </c>
      <c r="BE42" t="str">
        <f>IF('Clinical resources'!BE36="","",'Clinical resources'!BE36)</f>
        <v/>
      </c>
      <c r="BF42" t="str">
        <f>IF('Clinical resources'!BF36="","",'Clinical resources'!BF36)</f>
        <v/>
      </c>
      <c r="BG42" t="str">
        <f>IF('Clinical resources'!BG36="","",'Clinical resources'!BG36)</f>
        <v/>
      </c>
      <c r="BH42" t="str">
        <f>IF('Clinical resources'!BH36="","",'Clinical resources'!BH36)</f>
        <v/>
      </c>
      <c r="BI42" t="str">
        <f>IF('Clinical resources'!BI36="","",'Clinical resources'!BI36)</f>
        <v/>
      </c>
      <c r="BJ42" t="str">
        <f>IF('Clinical resources'!BJ36="","",'Clinical resources'!BJ36)</f>
        <v/>
      </c>
      <c r="BK42" t="str">
        <f>IF('Clinical resources'!BK36="","",'Clinical resources'!BK36)</f>
        <v/>
      </c>
      <c r="BL42" t="str">
        <f>IF('Clinical resources'!BL36="","",'Clinical resources'!BL36)</f>
        <v/>
      </c>
      <c r="BM42" t="str">
        <f>IF('Clinical resources'!BM36="","",'Clinical resources'!BM36)</f>
        <v/>
      </c>
      <c r="BN42" t="str">
        <f>IF('Clinical resources'!BN36="","",'Clinical resources'!BN36)</f>
        <v/>
      </c>
      <c r="BO42" t="str">
        <f>IF('Clinical resources'!BO36="","",'Clinical resources'!BO36)</f>
        <v/>
      </c>
      <c r="BP42" t="str">
        <f>IF('Clinical resources'!BP36="","",'Clinical resources'!BP36)</f>
        <v/>
      </c>
      <c r="BQ42" t="str">
        <f>IF('Clinical resources'!BQ36="","",'Clinical resources'!BQ36)</f>
        <v/>
      </c>
      <c r="BR42" t="str">
        <f>IF('Clinical resources'!BR36="","",'Clinical resources'!BR36)</f>
        <v/>
      </c>
      <c r="BS42" t="str">
        <f>IF('Clinical resources'!BS36="","",'Clinical resources'!BS36)</f>
        <v/>
      </c>
      <c r="BT42" t="str">
        <f>IF('Clinical resources'!BT36="","",'Clinical resources'!BT36)</f>
        <v/>
      </c>
      <c r="BU42" t="str">
        <f>IF('Clinical resources'!BU36="","",'Clinical resources'!BU36)</f>
        <v/>
      </c>
      <c r="BV42" t="str">
        <f>IF('Clinical resources'!BV36="","",'Clinical resources'!BV36)</f>
        <v/>
      </c>
      <c r="BW42" t="str">
        <f>IF('Clinical resources'!BW36="","",'Clinical resources'!BW36)</f>
        <v/>
      </c>
      <c r="BX42" t="str">
        <f>IF('Clinical resources'!BX36="","",'Clinical resources'!BX36)</f>
        <v/>
      </c>
      <c r="BY42" t="str">
        <f>IF('Clinical resources'!BY36="","",'Clinical resources'!BY36)</f>
        <v/>
      </c>
      <c r="BZ42" t="str">
        <f>IF('Clinical resources'!BZ36="","",'Clinical resources'!BZ36)</f>
        <v/>
      </c>
      <c r="CA42" t="str">
        <f>IF('Clinical resources'!CA36="","",'Clinical resources'!CA36)</f>
        <v/>
      </c>
      <c r="CB42" t="str">
        <f>IF('Clinical resources'!CB36="","",'Clinical resources'!CB36)</f>
        <v/>
      </c>
      <c r="CC42" t="str">
        <f>IF('Clinical resources'!CC36="","",'Clinical resources'!CC36)</f>
        <v/>
      </c>
    </row>
    <row r="43" spans="2:81" x14ac:dyDescent="0.25">
      <c r="B43" s="189" t="str">
        <f>IF('Clinical resources'!B37&lt;&gt;"",'CR Backing (Hide)'!E34,"")</f>
        <v/>
      </c>
      <c r="G43" t="str">
        <f>IF('Clinical resources'!F37="","",'Clinical resources'!F37)</f>
        <v/>
      </c>
      <c r="H43" t="str">
        <f>IF('Clinical resources'!G37="","",'Clinical resources'!G37)</f>
        <v/>
      </c>
      <c r="I43" t="str">
        <f>IF('Clinical resources'!H37="","",'Clinical resources'!H37)</f>
        <v/>
      </c>
      <c r="J43" t="str">
        <f>IF('Clinical resources'!I37="","",'Clinical resources'!I37)</f>
        <v/>
      </c>
      <c r="K43" t="str">
        <f>IF('Clinical resources'!J37="","",'Clinical resources'!J37)</f>
        <v/>
      </c>
      <c r="L43" t="str">
        <f>IF('Clinical resources'!K37="","",'Clinical resources'!K37)</f>
        <v/>
      </c>
      <c r="M43" t="str">
        <f>IF('Clinical resources'!L37="","",'Clinical resources'!L37)</f>
        <v/>
      </c>
      <c r="N43" t="str">
        <f>IF('Clinical resources'!M37="","",'Clinical resources'!M37)</f>
        <v/>
      </c>
      <c r="O43" t="str">
        <f>IF('Clinical resources'!N37="","",'Clinical resources'!N37)</f>
        <v/>
      </c>
      <c r="P43" t="str">
        <f>IF('Clinical resources'!O37="","",'Clinical resources'!O37)</f>
        <v/>
      </c>
      <c r="Q43" t="str">
        <f>IF('Clinical resources'!P37="","",'Clinical resources'!P37)</f>
        <v/>
      </c>
      <c r="R43" t="str">
        <f>IF('Clinical resources'!Q37="","",'Clinical resources'!Q37)</f>
        <v/>
      </c>
      <c r="S43" t="str">
        <f>IF('Clinical resources'!R37="","",'Clinical resources'!R37)</f>
        <v/>
      </c>
      <c r="T43" t="str">
        <f>IF('Clinical resources'!S37="","",'Clinical resources'!S37)</f>
        <v/>
      </c>
      <c r="U43" t="str">
        <f>IF('Clinical resources'!T37="","",'Clinical resources'!T37)</f>
        <v/>
      </c>
      <c r="V43" t="str">
        <f>IF('Clinical resources'!U37="","",'Clinical resources'!U37)</f>
        <v/>
      </c>
      <c r="W43" t="str">
        <f>IF('Clinical resources'!V37="","",'Clinical resources'!V37)</f>
        <v/>
      </c>
      <c r="X43" t="str">
        <f>IF('Clinical resources'!W37="","",'Clinical resources'!W37)</f>
        <v/>
      </c>
      <c r="Y43" t="str">
        <f>IF('Clinical resources'!X37="","",'Clinical resources'!X37)</f>
        <v/>
      </c>
      <c r="Z43" t="str">
        <f>IF('Clinical resources'!Y37="","",'Clinical resources'!Y37)</f>
        <v/>
      </c>
      <c r="AA43" t="str">
        <f>IF('Clinical resources'!Z37="","",'Clinical resources'!Z37)</f>
        <v/>
      </c>
      <c r="AB43" t="str">
        <f>IF('Clinical resources'!AA37="","",'Clinical resources'!AA37)</f>
        <v/>
      </c>
      <c r="AC43" t="str">
        <f>IF('Clinical resources'!AB37="","",'Clinical resources'!AB37)</f>
        <v/>
      </c>
      <c r="AD43" t="str">
        <f>IF('Clinical resources'!AC37="","",'Clinical resources'!AC37)</f>
        <v/>
      </c>
      <c r="AE43" t="str">
        <f>IF('Clinical resources'!AD37="","",'Clinical resources'!AD37)</f>
        <v/>
      </c>
      <c r="AF43" t="str">
        <f>IF('Clinical resources'!AF37="","",'Clinical resources'!AF37)</f>
        <v/>
      </c>
      <c r="AG43" t="str">
        <f>IF('Clinical resources'!AG37="","",'Clinical resources'!AG37)</f>
        <v/>
      </c>
      <c r="AH43" t="str">
        <f>IF('Clinical resources'!AH37="","",'Clinical resources'!AH37)</f>
        <v/>
      </c>
      <c r="AI43" t="str">
        <f>IF('Clinical resources'!AI37="","",'Clinical resources'!AI37)</f>
        <v/>
      </c>
      <c r="AJ43" t="str">
        <f>IF('Clinical resources'!AJ37="","",'Clinical resources'!AJ37)</f>
        <v/>
      </c>
      <c r="AK43" t="str">
        <f>IF('Clinical resources'!AK37="","",'Clinical resources'!AK37)</f>
        <v/>
      </c>
      <c r="AL43" t="str">
        <f>IF('Clinical resources'!AL37="","",'Clinical resources'!AL37)</f>
        <v/>
      </c>
      <c r="AM43" t="str">
        <f>IF('Clinical resources'!AM37="","",'Clinical resources'!AM37)</f>
        <v/>
      </c>
      <c r="AN43" t="str">
        <f>IF('Clinical resources'!AN37="","",'Clinical resources'!AN37)</f>
        <v/>
      </c>
      <c r="AO43" t="str">
        <f>IF('Clinical resources'!AO37="","",'Clinical resources'!AO37)</f>
        <v/>
      </c>
      <c r="AP43" t="str">
        <f>IF('Clinical resources'!AP37="","",'Clinical resources'!AP37)</f>
        <v/>
      </c>
      <c r="AQ43" t="str">
        <f>IF('Clinical resources'!AQ37="","",'Clinical resources'!AQ37)</f>
        <v/>
      </c>
      <c r="AR43" t="str">
        <f>IF('Clinical resources'!AR37="","",'Clinical resources'!AR37)</f>
        <v/>
      </c>
      <c r="AS43" t="str">
        <f>IF('Clinical resources'!AS37="","",'Clinical resources'!AS37)</f>
        <v/>
      </c>
      <c r="AT43" t="str">
        <f>IF('Clinical resources'!AT37="","",'Clinical resources'!AT37)</f>
        <v/>
      </c>
      <c r="AU43" t="str">
        <f>IF('Clinical resources'!AU37="","",'Clinical resources'!AU37)</f>
        <v/>
      </c>
      <c r="AV43" t="str">
        <f>IF('Clinical resources'!AV37="","",'Clinical resources'!AV37)</f>
        <v/>
      </c>
      <c r="AW43" t="str">
        <f>IF('Clinical resources'!AW37="","",'Clinical resources'!AW37)</f>
        <v/>
      </c>
      <c r="AX43" t="str">
        <f>IF('Clinical resources'!AX37="","",'Clinical resources'!AX37)</f>
        <v/>
      </c>
      <c r="AY43" t="str">
        <f>IF('Clinical resources'!AY37="","",'Clinical resources'!AY37)</f>
        <v/>
      </c>
      <c r="AZ43" t="str">
        <f>IF('Clinical resources'!AZ37="","",'Clinical resources'!AZ37)</f>
        <v/>
      </c>
      <c r="BA43" t="str">
        <f>IF('Clinical resources'!BA37="","",'Clinical resources'!BA37)</f>
        <v/>
      </c>
      <c r="BB43" t="str">
        <f>IF('Clinical resources'!BB37="","",'Clinical resources'!BB37)</f>
        <v/>
      </c>
      <c r="BC43" t="str">
        <f>IF('Clinical resources'!BC37="","",'Clinical resources'!BC37)</f>
        <v/>
      </c>
      <c r="BD43" t="str">
        <f>IF('Clinical resources'!BD37="","",'Clinical resources'!BD37)</f>
        <v/>
      </c>
      <c r="BE43" t="str">
        <f>IF('Clinical resources'!BE37="","",'Clinical resources'!BE37)</f>
        <v/>
      </c>
      <c r="BF43" t="str">
        <f>IF('Clinical resources'!BF37="","",'Clinical resources'!BF37)</f>
        <v/>
      </c>
      <c r="BG43" t="str">
        <f>IF('Clinical resources'!BG37="","",'Clinical resources'!BG37)</f>
        <v/>
      </c>
      <c r="BH43" t="str">
        <f>IF('Clinical resources'!BH37="","",'Clinical resources'!BH37)</f>
        <v/>
      </c>
      <c r="BI43" t="str">
        <f>IF('Clinical resources'!BI37="","",'Clinical resources'!BI37)</f>
        <v/>
      </c>
      <c r="BJ43" t="str">
        <f>IF('Clinical resources'!BJ37="","",'Clinical resources'!BJ37)</f>
        <v/>
      </c>
      <c r="BK43" t="str">
        <f>IF('Clinical resources'!BK37="","",'Clinical resources'!BK37)</f>
        <v/>
      </c>
      <c r="BL43" t="str">
        <f>IF('Clinical resources'!BL37="","",'Clinical resources'!BL37)</f>
        <v/>
      </c>
      <c r="BM43" t="str">
        <f>IF('Clinical resources'!BM37="","",'Clinical resources'!BM37)</f>
        <v/>
      </c>
      <c r="BN43" t="str">
        <f>IF('Clinical resources'!BN37="","",'Clinical resources'!BN37)</f>
        <v/>
      </c>
      <c r="BO43" t="str">
        <f>IF('Clinical resources'!BO37="","",'Clinical resources'!BO37)</f>
        <v/>
      </c>
      <c r="BP43" t="str">
        <f>IF('Clinical resources'!BP37="","",'Clinical resources'!BP37)</f>
        <v/>
      </c>
      <c r="BQ43" t="str">
        <f>IF('Clinical resources'!BQ37="","",'Clinical resources'!BQ37)</f>
        <v/>
      </c>
      <c r="BR43" t="str">
        <f>IF('Clinical resources'!BR37="","",'Clinical resources'!BR37)</f>
        <v/>
      </c>
      <c r="BS43" t="str">
        <f>IF('Clinical resources'!BS37="","",'Clinical resources'!BS37)</f>
        <v/>
      </c>
      <c r="BT43" t="str">
        <f>IF('Clinical resources'!BT37="","",'Clinical resources'!BT37)</f>
        <v/>
      </c>
      <c r="BU43" t="str">
        <f>IF('Clinical resources'!BU37="","",'Clinical resources'!BU37)</f>
        <v/>
      </c>
      <c r="BV43" t="str">
        <f>IF('Clinical resources'!BV37="","",'Clinical resources'!BV37)</f>
        <v/>
      </c>
      <c r="BW43" t="str">
        <f>IF('Clinical resources'!BW37="","",'Clinical resources'!BW37)</f>
        <v/>
      </c>
      <c r="BX43" t="str">
        <f>IF('Clinical resources'!BX37="","",'Clinical resources'!BX37)</f>
        <v/>
      </c>
      <c r="BY43" t="str">
        <f>IF('Clinical resources'!BY37="","",'Clinical resources'!BY37)</f>
        <v/>
      </c>
      <c r="BZ43" t="str">
        <f>IF('Clinical resources'!BZ37="","",'Clinical resources'!BZ37)</f>
        <v/>
      </c>
      <c r="CA43" t="str">
        <f>IF('Clinical resources'!CA37="","",'Clinical resources'!CA37)</f>
        <v/>
      </c>
      <c r="CB43" t="str">
        <f>IF('Clinical resources'!CB37="","",'Clinical resources'!CB37)</f>
        <v/>
      </c>
      <c r="CC43" t="str">
        <f>IF('Clinical resources'!CC37="","",'Clinical resources'!CC37)</f>
        <v/>
      </c>
    </row>
    <row r="44" spans="2:81" x14ac:dyDescent="0.25">
      <c r="B44" s="189" t="str">
        <f>IF('Clinical resources'!B38&lt;&gt;"",'CR Backing (Hide)'!E35,"")</f>
        <v/>
      </c>
      <c r="G44" t="str">
        <f>IF('Clinical resources'!F38="","",'Clinical resources'!F38)</f>
        <v/>
      </c>
      <c r="H44" t="str">
        <f>IF('Clinical resources'!G38="","",'Clinical resources'!G38)</f>
        <v/>
      </c>
      <c r="I44" t="str">
        <f>IF('Clinical resources'!H38="","",'Clinical resources'!H38)</f>
        <v/>
      </c>
      <c r="J44" t="str">
        <f>IF('Clinical resources'!I38="","",'Clinical resources'!I38)</f>
        <v/>
      </c>
      <c r="K44" t="str">
        <f>IF('Clinical resources'!J38="","",'Clinical resources'!J38)</f>
        <v/>
      </c>
      <c r="L44" t="str">
        <f>IF('Clinical resources'!K38="","",'Clinical resources'!K38)</f>
        <v/>
      </c>
      <c r="M44" t="str">
        <f>IF('Clinical resources'!L38="","",'Clinical resources'!L38)</f>
        <v/>
      </c>
      <c r="N44" t="str">
        <f>IF('Clinical resources'!M38="","",'Clinical resources'!M38)</f>
        <v/>
      </c>
      <c r="O44" t="str">
        <f>IF('Clinical resources'!N38="","",'Clinical resources'!N38)</f>
        <v/>
      </c>
      <c r="P44" t="str">
        <f>IF('Clinical resources'!O38="","",'Clinical resources'!O38)</f>
        <v/>
      </c>
      <c r="Q44" t="str">
        <f>IF('Clinical resources'!P38="","",'Clinical resources'!P38)</f>
        <v/>
      </c>
      <c r="R44" t="str">
        <f>IF('Clinical resources'!Q38="","",'Clinical resources'!Q38)</f>
        <v/>
      </c>
      <c r="S44" t="str">
        <f>IF('Clinical resources'!R38="","",'Clinical resources'!R38)</f>
        <v/>
      </c>
      <c r="T44" t="str">
        <f>IF('Clinical resources'!S38="","",'Clinical resources'!S38)</f>
        <v/>
      </c>
      <c r="U44" t="str">
        <f>IF('Clinical resources'!T38="","",'Clinical resources'!T38)</f>
        <v/>
      </c>
      <c r="V44" t="str">
        <f>IF('Clinical resources'!U38="","",'Clinical resources'!U38)</f>
        <v/>
      </c>
      <c r="W44" t="str">
        <f>IF('Clinical resources'!V38="","",'Clinical resources'!V38)</f>
        <v/>
      </c>
      <c r="X44" t="str">
        <f>IF('Clinical resources'!W38="","",'Clinical resources'!W38)</f>
        <v/>
      </c>
      <c r="Y44" t="str">
        <f>IF('Clinical resources'!X38="","",'Clinical resources'!X38)</f>
        <v/>
      </c>
      <c r="Z44" t="str">
        <f>IF('Clinical resources'!Y38="","",'Clinical resources'!Y38)</f>
        <v/>
      </c>
      <c r="AA44" t="str">
        <f>IF('Clinical resources'!Z38="","",'Clinical resources'!Z38)</f>
        <v/>
      </c>
      <c r="AB44" t="str">
        <f>IF('Clinical resources'!AA38="","",'Clinical resources'!AA38)</f>
        <v/>
      </c>
      <c r="AC44" t="str">
        <f>IF('Clinical resources'!AB38="","",'Clinical resources'!AB38)</f>
        <v/>
      </c>
      <c r="AD44" t="str">
        <f>IF('Clinical resources'!AC38="","",'Clinical resources'!AC38)</f>
        <v/>
      </c>
      <c r="AE44" t="str">
        <f>IF('Clinical resources'!AD38="","",'Clinical resources'!AD38)</f>
        <v/>
      </c>
      <c r="AF44" t="str">
        <f>IF('Clinical resources'!AF38="","",'Clinical resources'!AF38)</f>
        <v/>
      </c>
      <c r="AG44" t="str">
        <f>IF('Clinical resources'!AG38="","",'Clinical resources'!AG38)</f>
        <v/>
      </c>
      <c r="AH44" t="str">
        <f>IF('Clinical resources'!AH38="","",'Clinical resources'!AH38)</f>
        <v/>
      </c>
      <c r="AI44" t="str">
        <f>IF('Clinical resources'!AI38="","",'Clinical resources'!AI38)</f>
        <v/>
      </c>
      <c r="AJ44" t="str">
        <f>IF('Clinical resources'!AJ38="","",'Clinical resources'!AJ38)</f>
        <v/>
      </c>
      <c r="AK44" t="str">
        <f>IF('Clinical resources'!AK38="","",'Clinical resources'!AK38)</f>
        <v/>
      </c>
      <c r="AL44" t="str">
        <f>IF('Clinical resources'!AL38="","",'Clinical resources'!AL38)</f>
        <v/>
      </c>
      <c r="AM44" t="str">
        <f>IF('Clinical resources'!AM38="","",'Clinical resources'!AM38)</f>
        <v/>
      </c>
      <c r="AN44" t="str">
        <f>IF('Clinical resources'!AN38="","",'Clinical resources'!AN38)</f>
        <v/>
      </c>
      <c r="AO44" t="str">
        <f>IF('Clinical resources'!AO38="","",'Clinical resources'!AO38)</f>
        <v/>
      </c>
      <c r="AP44" t="str">
        <f>IF('Clinical resources'!AP38="","",'Clinical resources'!AP38)</f>
        <v/>
      </c>
      <c r="AQ44" t="str">
        <f>IF('Clinical resources'!AQ38="","",'Clinical resources'!AQ38)</f>
        <v/>
      </c>
      <c r="AR44" t="str">
        <f>IF('Clinical resources'!AR38="","",'Clinical resources'!AR38)</f>
        <v/>
      </c>
      <c r="AS44" t="str">
        <f>IF('Clinical resources'!AS38="","",'Clinical resources'!AS38)</f>
        <v/>
      </c>
      <c r="AT44" t="str">
        <f>IF('Clinical resources'!AT38="","",'Clinical resources'!AT38)</f>
        <v/>
      </c>
      <c r="AU44" t="str">
        <f>IF('Clinical resources'!AU38="","",'Clinical resources'!AU38)</f>
        <v/>
      </c>
      <c r="AV44" t="str">
        <f>IF('Clinical resources'!AV38="","",'Clinical resources'!AV38)</f>
        <v/>
      </c>
      <c r="AW44" t="str">
        <f>IF('Clinical resources'!AW38="","",'Clinical resources'!AW38)</f>
        <v/>
      </c>
      <c r="AX44" t="str">
        <f>IF('Clinical resources'!AX38="","",'Clinical resources'!AX38)</f>
        <v/>
      </c>
      <c r="AY44" t="str">
        <f>IF('Clinical resources'!AY38="","",'Clinical resources'!AY38)</f>
        <v/>
      </c>
      <c r="AZ44" t="str">
        <f>IF('Clinical resources'!AZ38="","",'Clinical resources'!AZ38)</f>
        <v/>
      </c>
      <c r="BA44" t="str">
        <f>IF('Clinical resources'!BA38="","",'Clinical resources'!BA38)</f>
        <v/>
      </c>
      <c r="BB44" t="str">
        <f>IF('Clinical resources'!BB38="","",'Clinical resources'!BB38)</f>
        <v/>
      </c>
      <c r="BC44" t="str">
        <f>IF('Clinical resources'!BC38="","",'Clinical resources'!BC38)</f>
        <v/>
      </c>
      <c r="BD44" t="str">
        <f>IF('Clinical resources'!BD38="","",'Clinical resources'!BD38)</f>
        <v/>
      </c>
      <c r="BE44" t="str">
        <f>IF('Clinical resources'!BE38="","",'Clinical resources'!BE38)</f>
        <v/>
      </c>
      <c r="BF44" t="str">
        <f>IF('Clinical resources'!BF38="","",'Clinical resources'!BF38)</f>
        <v/>
      </c>
      <c r="BG44" t="str">
        <f>IF('Clinical resources'!BG38="","",'Clinical resources'!BG38)</f>
        <v/>
      </c>
      <c r="BH44" t="str">
        <f>IF('Clinical resources'!BH38="","",'Clinical resources'!BH38)</f>
        <v/>
      </c>
      <c r="BI44" t="str">
        <f>IF('Clinical resources'!BI38="","",'Clinical resources'!BI38)</f>
        <v/>
      </c>
      <c r="BJ44" t="str">
        <f>IF('Clinical resources'!BJ38="","",'Clinical resources'!BJ38)</f>
        <v/>
      </c>
      <c r="BK44" t="str">
        <f>IF('Clinical resources'!BK38="","",'Clinical resources'!BK38)</f>
        <v/>
      </c>
      <c r="BL44" t="str">
        <f>IF('Clinical resources'!BL38="","",'Clinical resources'!BL38)</f>
        <v/>
      </c>
      <c r="BM44" t="str">
        <f>IF('Clinical resources'!BM38="","",'Clinical resources'!BM38)</f>
        <v/>
      </c>
      <c r="BN44" t="str">
        <f>IF('Clinical resources'!BN38="","",'Clinical resources'!BN38)</f>
        <v/>
      </c>
      <c r="BO44" t="str">
        <f>IF('Clinical resources'!BO38="","",'Clinical resources'!BO38)</f>
        <v/>
      </c>
      <c r="BP44" t="str">
        <f>IF('Clinical resources'!BP38="","",'Clinical resources'!BP38)</f>
        <v/>
      </c>
      <c r="BQ44" t="str">
        <f>IF('Clinical resources'!BQ38="","",'Clinical resources'!BQ38)</f>
        <v/>
      </c>
      <c r="BR44" t="str">
        <f>IF('Clinical resources'!BR38="","",'Clinical resources'!BR38)</f>
        <v/>
      </c>
      <c r="BS44" t="str">
        <f>IF('Clinical resources'!BS38="","",'Clinical resources'!BS38)</f>
        <v/>
      </c>
      <c r="BT44" t="str">
        <f>IF('Clinical resources'!BT38="","",'Clinical resources'!BT38)</f>
        <v/>
      </c>
      <c r="BU44" t="str">
        <f>IF('Clinical resources'!BU38="","",'Clinical resources'!BU38)</f>
        <v/>
      </c>
      <c r="BV44" t="str">
        <f>IF('Clinical resources'!BV38="","",'Clinical resources'!BV38)</f>
        <v/>
      </c>
      <c r="BW44" t="str">
        <f>IF('Clinical resources'!BW38="","",'Clinical resources'!BW38)</f>
        <v/>
      </c>
      <c r="BX44" t="str">
        <f>IF('Clinical resources'!BX38="","",'Clinical resources'!BX38)</f>
        <v/>
      </c>
      <c r="BY44" t="str">
        <f>IF('Clinical resources'!BY38="","",'Clinical resources'!BY38)</f>
        <v/>
      </c>
      <c r="BZ44" t="str">
        <f>IF('Clinical resources'!BZ38="","",'Clinical resources'!BZ38)</f>
        <v/>
      </c>
      <c r="CA44" t="str">
        <f>IF('Clinical resources'!CA38="","",'Clinical resources'!CA38)</f>
        <v/>
      </c>
      <c r="CB44" t="str">
        <f>IF('Clinical resources'!CB38="","",'Clinical resources'!CB38)</f>
        <v/>
      </c>
      <c r="CC44" t="str">
        <f>IF('Clinical resources'!CC38="","",'Clinical resources'!CC38)</f>
        <v/>
      </c>
    </row>
    <row r="45" spans="2:81" x14ac:dyDescent="0.25">
      <c r="B45" s="189" t="str">
        <f>IF('Clinical resources'!B39&lt;&gt;"",'CR Backing (Hide)'!E36,"")</f>
        <v/>
      </c>
      <c r="G45" t="str">
        <f>IF('Clinical resources'!F39="","",'Clinical resources'!F39)</f>
        <v/>
      </c>
      <c r="H45" t="str">
        <f>IF('Clinical resources'!G39="","",'Clinical resources'!G39)</f>
        <v/>
      </c>
      <c r="I45" t="str">
        <f>IF('Clinical resources'!H39="","",'Clinical resources'!H39)</f>
        <v/>
      </c>
      <c r="J45" t="str">
        <f>IF('Clinical resources'!I39="","",'Clinical resources'!I39)</f>
        <v/>
      </c>
      <c r="K45" t="str">
        <f>IF('Clinical resources'!J39="","",'Clinical resources'!J39)</f>
        <v/>
      </c>
      <c r="L45" t="str">
        <f>IF('Clinical resources'!K39="","",'Clinical resources'!K39)</f>
        <v/>
      </c>
      <c r="M45" t="str">
        <f>IF('Clinical resources'!L39="","",'Clinical resources'!L39)</f>
        <v/>
      </c>
      <c r="N45" t="str">
        <f>IF('Clinical resources'!M39="","",'Clinical resources'!M39)</f>
        <v/>
      </c>
      <c r="O45" t="str">
        <f>IF('Clinical resources'!N39="","",'Clinical resources'!N39)</f>
        <v/>
      </c>
      <c r="P45" t="str">
        <f>IF('Clinical resources'!O39="","",'Clinical resources'!O39)</f>
        <v/>
      </c>
      <c r="Q45" t="str">
        <f>IF('Clinical resources'!P39="","",'Clinical resources'!P39)</f>
        <v/>
      </c>
      <c r="R45" t="str">
        <f>IF('Clinical resources'!Q39="","",'Clinical resources'!Q39)</f>
        <v/>
      </c>
      <c r="S45" t="str">
        <f>IF('Clinical resources'!R39="","",'Clinical resources'!R39)</f>
        <v/>
      </c>
      <c r="T45" t="str">
        <f>IF('Clinical resources'!S39="","",'Clinical resources'!S39)</f>
        <v/>
      </c>
      <c r="U45" t="str">
        <f>IF('Clinical resources'!T39="","",'Clinical resources'!T39)</f>
        <v/>
      </c>
      <c r="V45" t="str">
        <f>IF('Clinical resources'!U39="","",'Clinical resources'!U39)</f>
        <v/>
      </c>
      <c r="W45" t="str">
        <f>IF('Clinical resources'!V39="","",'Clinical resources'!V39)</f>
        <v/>
      </c>
      <c r="X45" t="str">
        <f>IF('Clinical resources'!W39="","",'Clinical resources'!W39)</f>
        <v/>
      </c>
      <c r="Y45" t="str">
        <f>IF('Clinical resources'!X39="","",'Clinical resources'!X39)</f>
        <v/>
      </c>
      <c r="Z45" t="str">
        <f>IF('Clinical resources'!Y39="","",'Clinical resources'!Y39)</f>
        <v/>
      </c>
      <c r="AA45" t="str">
        <f>IF('Clinical resources'!Z39="","",'Clinical resources'!Z39)</f>
        <v/>
      </c>
      <c r="AB45" t="str">
        <f>IF('Clinical resources'!AA39="","",'Clinical resources'!AA39)</f>
        <v/>
      </c>
      <c r="AC45" t="str">
        <f>IF('Clinical resources'!AB39="","",'Clinical resources'!AB39)</f>
        <v/>
      </c>
      <c r="AD45" t="str">
        <f>IF('Clinical resources'!AC39="","",'Clinical resources'!AC39)</f>
        <v/>
      </c>
      <c r="AE45" t="str">
        <f>IF('Clinical resources'!AD39="","",'Clinical resources'!AD39)</f>
        <v/>
      </c>
      <c r="AF45" t="str">
        <f>IF('Clinical resources'!AF39="","",'Clinical resources'!AF39)</f>
        <v/>
      </c>
      <c r="AG45" t="str">
        <f>IF('Clinical resources'!AG39="","",'Clinical resources'!AG39)</f>
        <v/>
      </c>
      <c r="AH45" t="str">
        <f>IF('Clinical resources'!AH39="","",'Clinical resources'!AH39)</f>
        <v/>
      </c>
      <c r="AI45" t="str">
        <f>IF('Clinical resources'!AI39="","",'Clinical resources'!AI39)</f>
        <v/>
      </c>
      <c r="AJ45" t="str">
        <f>IF('Clinical resources'!AJ39="","",'Clinical resources'!AJ39)</f>
        <v/>
      </c>
      <c r="AK45" t="str">
        <f>IF('Clinical resources'!AK39="","",'Clinical resources'!AK39)</f>
        <v/>
      </c>
      <c r="AL45" t="str">
        <f>IF('Clinical resources'!AL39="","",'Clinical resources'!AL39)</f>
        <v/>
      </c>
      <c r="AM45" t="str">
        <f>IF('Clinical resources'!AM39="","",'Clinical resources'!AM39)</f>
        <v/>
      </c>
      <c r="AN45" t="str">
        <f>IF('Clinical resources'!AN39="","",'Clinical resources'!AN39)</f>
        <v/>
      </c>
      <c r="AO45" t="str">
        <f>IF('Clinical resources'!AO39="","",'Clinical resources'!AO39)</f>
        <v/>
      </c>
      <c r="AP45" t="str">
        <f>IF('Clinical resources'!AP39="","",'Clinical resources'!AP39)</f>
        <v/>
      </c>
      <c r="AQ45" t="str">
        <f>IF('Clinical resources'!AQ39="","",'Clinical resources'!AQ39)</f>
        <v/>
      </c>
      <c r="AR45" t="str">
        <f>IF('Clinical resources'!AR39="","",'Clinical resources'!AR39)</f>
        <v/>
      </c>
      <c r="AS45" t="str">
        <f>IF('Clinical resources'!AS39="","",'Clinical resources'!AS39)</f>
        <v/>
      </c>
      <c r="AT45" t="str">
        <f>IF('Clinical resources'!AT39="","",'Clinical resources'!AT39)</f>
        <v/>
      </c>
      <c r="AU45" t="str">
        <f>IF('Clinical resources'!AU39="","",'Clinical resources'!AU39)</f>
        <v/>
      </c>
      <c r="AV45" t="str">
        <f>IF('Clinical resources'!AV39="","",'Clinical resources'!AV39)</f>
        <v/>
      </c>
      <c r="AW45" t="str">
        <f>IF('Clinical resources'!AW39="","",'Clinical resources'!AW39)</f>
        <v/>
      </c>
      <c r="AX45" t="str">
        <f>IF('Clinical resources'!AX39="","",'Clinical resources'!AX39)</f>
        <v/>
      </c>
      <c r="AY45" t="str">
        <f>IF('Clinical resources'!AY39="","",'Clinical resources'!AY39)</f>
        <v/>
      </c>
      <c r="AZ45" t="str">
        <f>IF('Clinical resources'!AZ39="","",'Clinical resources'!AZ39)</f>
        <v/>
      </c>
      <c r="BA45" t="str">
        <f>IF('Clinical resources'!BA39="","",'Clinical resources'!BA39)</f>
        <v/>
      </c>
      <c r="BB45" t="str">
        <f>IF('Clinical resources'!BB39="","",'Clinical resources'!BB39)</f>
        <v/>
      </c>
      <c r="BC45" t="str">
        <f>IF('Clinical resources'!BC39="","",'Clinical resources'!BC39)</f>
        <v/>
      </c>
      <c r="BD45" t="str">
        <f>IF('Clinical resources'!BD39="","",'Clinical resources'!BD39)</f>
        <v/>
      </c>
      <c r="BE45" t="str">
        <f>IF('Clinical resources'!BE39="","",'Clinical resources'!BE39)</f>
        <v/>
      </c>
      <c r="BF45" t="str">
        <f>IF('Clinical resources'!BF39="","",'Clinical resources'!BF39)</f>
        <v/>
      </c>
      <c r="BG45" t="str">
        <f>IF('Clinical resources'!BG39="","",'Clinical resources'!BG39)</f>
        <v/>
      </c>
      <c r="BH45" t="str">
        <f>IF('Clinical resources'!BH39="","",'Clinical resources'!BH39)</f>
        <v/>
      </c>
      <c r="BI45" t="str">
        <f>IF('Clinical resources'!BI39="","",'Clinical resources'!BI39)</f>
        <v/>
      </c>
      <c r="BJ45" t="str">
        <f>IF('Clinical resources'!BJ39="","",'Clinical resources'!BJ39)</f>
        <v/>
      </c>
      <c r="BK45" t="str">
        <f>IF('Clinical resources'!BK39="","",'Clinical resources'!BK39)</f>
        <v/>
      </c>
      <c r="BL45" t="str">
        <f>IF('Clinical resources'!BL39="","",'Clinical resources'!BL39)</f>
        <v/>
      </c>
      <c r="BM45" t="str">
        <f>IF('Clinical resources'!BM39="","",'Clinical resources'!BM39)</f>
        <v/>
      </c>
      <c r="BN45" t="str">
        <f>IF('Clinical resources'!BN39="","",'Clinical resources'!BN39)</f>
        <v/>
      </c>
      <c r="BO45" t="str">
        <f>IF('Clinical resources'!BO39="","",'Clinical resources'!BO39)</f>
        <v/>
      </c>
      <c r="BP45" t="str">
        <f>IF('Clinical resources'!BP39="","",'Clinical resources'!BP39)</f>
        <v/>
      </c>
      <c r="BQ45" t="str">
        <f>IF('Clinical resources'!BQ39="","",'Clinical resources'!BQ39)</f>
        <v/>
      </c>
      <c r="BR45" t="str">
        <f>IF('Clinical resources'!BR39="","",'Clinical resources'!BR39)</f>
        <v/>
      </c>
      <c r="BS45" t="str">
        <f>IF('Clinical resources'!BS39="","",'Clinical resources'!BS39)</f>
        <v/>
      </c>
      <c r="BT45" t="str">
        <f>IF('Clinical resources'!BT39="","",'Clinical resources'!BT39)</f>
        <v/>
      </c>
      <c r="BU45" t="str">
        <f>IF('Clinical resources'!BU39="","",'Clinical resources'!BU39)</f>
        <v/>
      </c>
      <c r="BV45" t="str">
        <f>IF('Clinical resources'!BV39="","",'Clinical resources'!BV39)</f>
        <v/>
      </c>
      <c r="BW45" t="str">
        <f>IF('Clinical resources'!BW39="","",'Clinical resources'!BW39)</f>
        <v/>
      </c>
      <c r="BX45" t="str">
        <f>IF('Clinical resources'!BX39="","",'Clinical resources'!BX39)</f>
        <v/>
      </c>
      <c r="BY45" t="str">
        <f>IF('Clinical resources'!BY39="","",'Clinical resources'!BY39)</f>
        <v/>
      </c>
      <c r="BZ45" t="str">
        <f>IF('Clinical resources'!BZ39="","",'Clinical resources'!BZ39)</f>
        <v/>
      </c>
      <c r="CA45" t="str">
        <f>IF('Clinical resources'!CA39="","",'Clinical resources'!CA39)</f>
        <v/>
      </c>
      <c r="CB45" t="str">
        <f>IF('Clinical resources'!CB39="","",'Clinical resources'!CB39)</f>
        <v/>
      </c>
      <c r="CC45" t="str">
        <f>IF('Clinical resources'!CC39="","",'Clinical resources'!CC39)</f>
        <v/>
      </c>
    </row>
    <row r="46" spans="2:81" x14ac:dyDescent="0.25">
      <c r="B46" s="189" t="str">
        <f>IF('Clinical resources'!B40&lt;&gt;"",'CR Backing (Hide)'!E37,"")</f>
        <v/>
      </c>
      <c r="G46" t="str">
        <f>IF('Clinical resources'!F40="","",'Clinical resources'!F40)</f>
        <v/>
      </c>
      <c r="H46" t="str">
        <f>IF('Clinical resources'!G40="","",'Clinical resources'!G40)</f>
        <v/>
      </c>
      <c r="I46" t="str">
        <f>IF('Clinical resources'!H40="","",'Clinical resources'!H40)</f>
        <v/>
      </c>
      <c r="J46" t="str">
        <f>IF('Clinical resources'!I40="","",'Clinical resources'!I40)</f>
        <v/>
      </c>
      <c r="K46" t="str">
        <f>IF('Clinical resources'!J40="","",'Clinical resources'!J40)</f>
        <v/>
      </c>
      <c r="L46" t="str">
        <f>IF('Clinical resources'!K40="","",'Clinical resources'!K40)</f>
        <v/>
      </c>
      <c r="M46" t="str">
        <f>IF('Clinical resources'!L40="","",'Clinical resources'!L40)</f>
        <v/>
      </c>
      <c r="N46" t="str">
        <f>IF('Clinical resources'!M40="","",'Clinical resources'!M40)</f>
        <v/>
      </c>
      <c r="O46" t="str">
        <f>IF('Clinical resources'!N40="","",'Clinical resources'!N40)</f>
        <v/>
      </c>
      <c r="P46" t="str">
        <f>IF('Clinical resources'!O40="","",'Clinical resources'!O40)</f>
        <v/>
      </c>
      <c r="Q46" t="str">
        <f>IF('Clinical resources'!P40="","",'Clinical resources'!P40)</f>
        <v/>
      </c>
      <c r="R46" t="str">
        <f>IF('Clinical resources'!Q40="","",'Clinical resources'!Q40)</f>
        <v/>
      </c>
      <c r="S46" t="str">
        <f>IF('Clinical resources'!R40="","",'Clinical resources'!R40)</f>
        <v/>
      </c>
      <c r="T46" t="str">
        <f>IF('Clinical resources'!S40="","",'Clinical resources'!S40)</f>
        <v/>
      </c>
      <c r="U46" t="str">
        <f>IF('Clinical resources'!T40="","",'Clinical resources'!T40)</f>
        <v/>
      </c>
      <c r="V46" t="str">
        <f>IF('Clinical resources'!U40="","",'Clinical resources'!U40)</f>
        <v/>
      </c>
      <c r="W46" t="str">
        <f>IF('Clinical resources'!V40="","",'Clinical resources'!V40)</f>
        <v/>
      </c>
      <c r="X46" t="str">
        <f>IF('Clinical resources'!W40="","",'Clinical resources'!W40)</f>
        <v/>
      </c>
      <c r="Y46" t="str">
        <f>IF('Clinical resources'!X40="","",'Clinical resources'!X40)</f>
        <v/>
      </c>
      <c r="Z46" t="str">
        <f>IF('Clinical resources'!Y40="","",'Clinical resources'!Y40)</f>
        <v/>
      </c>
      <c r="AA46" t="str">
        <f>IF('Clinical resources'!Z40="","",'Clinical resources'!Z40)</f>
        <v/>
      </c>
      <c r="AB46" t="str">
        <f>IF('Clinical resources'!AA40="","",'Clinical resources'!AA40)</f>
        <v/>
      </c>
      <c r="AC46" t="str">
        <f>IF('Clinical resources'!AB40="","",'Clinical resources'!AB40)</f>
        <v/>
      </c>
      <c r="AD46" t="str">
        <f>IF('Clinical resources'!AC40="","",'Clinical resources'!AC40)</f>
        <v/>
      </c>
      <c r="AE46" t="str">
        <f>IF('Clinical resources'!AD40="","",'Clinical resources'!AD40)</f>
        <v/>
      </c>
      <c r="AF46" t="str">
        <f>IF('Clinical resources'!AF40="","",'Clinical resources'!AF40)</f>
        <v/>
      </c>
      <c r="AG46" t="str">
        <f>IF('Clinical resources'!AG40="","",'Clinical resources'!AG40)</f>
        <v/>
      </c>
      <c r="AH46" t="str">
        <f>IF('Clinical resources'!AH40="","",'Clinical resources'!AH40)</f>
        <v/>
      </c>
      <c r="AI46" t="str">
        <f>IF('Clinical resources'!AI40="","",'Clinical resources'!AI40)</f>
        <v/>
      </c>
      <c r="AJ46" t="str">
        <f>IF('Clinical resources'!AJ40="","",'Clinical resources'!AJ40)</f>
        <v/>
      </c>
      <c r="AK46" t="str">
        <f>IF('Clinical resources'!AK40="","",'Clinical resources'!AK40)</f>
        <v/>
      </c>
      <c r="AL46" t="str">
        <f>IF('Clinical resources'!AL40="","",'Clinical resources'!AL40)</f>
        <v/>
      </c>
      <c r="AM46" t="str">
        <f>IF('Clinical resources'!AM40="","",'Clinical resources'!AM40)</f>
        <v/>
      </c>
      <c r="AN46" t="str">
        <f>IF('Clinical resources'!AN40="","",'Clinical resources'!AN40)</f>
        <v/>
      </c>
      <c r="AO46" t="str">
        <f>IF('Clinical resources'!AO40="","",'Clinical resources'!AO40)</f>
        <v/>
      </c>
      <c r="AP46" t="str">
        <f>IF('Clinical resources'!AP40="","",'Clinical resources'!AP40)</f>
        <v/>
      </c>
      <c r="AQ46" t="str">
        <f>IF('Clinical resources'!AQ40="","",'Clinical resources'!AQ40)</f>
        <v/>
      </c>
      <c r="AR46" t="str">
        <f>IF('Clinical resources'!AR40="","",'Clinical resources'!AR40)</f>
        <v/>
      </c>
      <c r="AS46" t="str">
        <f>IF('Clinical resources'!AS40="","",'Clinical resources'!AS40)</f>
        <v/>
      </c>
      <c r="AT46" t="str">
        <f>IF('Clinical resources'!AT40="","",'Clinical resources'!AT40)</f>
        <v/>
      </c>
      <c r="AU46" t="str">
        <f>IF('Clinical resources'!AU40="","",'Clinical resources'!AU40)</f>
        <v/>
      </c>
      <c r="AV46" t="str">
        <f>IF('Clinical resources'!AV40="","",'Clinical resources'!AV40)</f>
        <v/>
      </c>
      <c r="AW46" t="str">
        <f>IF('Clinical resources'!AW40="","",'Clinical resources'!AW40)</f>
        <v/>
      </c>
      <c r="AX46" t="str">
        <f>IF('Clinical resources'!AX40="","",'Clinical resources'!AX40)</f>
        <v/>
      </c>
      <c r="AY46" t="str">
        <f>IF('Clinical resources'!AY40="","",'Clinical resources'!AY40)</f>
        <v/>
      </c>
      <c r="AZ46" t="str">
        <f>IF('Clinical resources'!AZ40="","",'Clinical resources'!AZ40)</f>
        <v/>
      </c>
      <c r="BA46" t="str">
        <f>IF('Clinical resources'!BA40="","",'Clinical resources'!BA40)</f>
        <v/>
      </c>
      <c r="BB46" t="str">
        <f>IF('Clinical resources'!BB40="","",'Clinical resources'!BB40)</f>
        <v/>
      </c>
      <c r="BC46" t="str">
        <f>IF('Clinical resources'!BC40="","",'Clinical resources'!BC40)</f>
        <v/>
      </c>
      <c r="BD46" t="str">
        <f>IF('Clinical resources'!BD40="","",'Clinical resources'!BD40)</f>
        <v/>
      </c>
      <c r="BE46" t="str">
        <f>IF('Clinical resources'!BE40="","",'Clinical resources'!BE40)</f>
        <v/>
      </c>
      <c r="BF46" t="str">
        <f>IF('Clinical resources'!BF40="","",'Clinical resources'!BF40)</f>
        <v/>
      </c>
      <c r="BG46" t="str">
        <f>IF('Clinical resources'!BG40="","",'Clinical resources'!BG40)</f>
        <v/>
      </c>
      <c r="BH46" t="str">
        <f>IF('Clinical resources'!BH40="","",'Clinical resources'!BH40)</f>
        <v/>
      </c>
      <c r="BI46" t="str">
        <f>IF('Clinical resources'!BI40="","",'Clinical resources'!BI40)</f>
        <v/>
      </c>
      <c r="BJ46" t="str">
        <f>IF('Clinical resources'!BJ40="","",'Clinical resources'!BJ40)</f>
        <v/>
      </c>
      <c r="BK46" t="str">
        <f>IF('Clinical resources'!BK40="","",'Clinical resources'!BK40)</f>
        <v/>
      </c>
      <c r="BL46" t="str">
        <f>IF('Clinical resources'!BL40="","",'Clinical resources'!BL40)</f>
        <v/>
      </c>
      <c r="BM46" t="str">
        <f>IF('Clinical resources'!BM40="","",'Clinical resources'!BM40)</f>
        <v/>
      </c>
      <c r="BN46" t="str">
        <f>IF('Clinical resources'!BN40="","",'Clinical resources'!BN40)</f>
        <v/>
      </c>
      <c r="BO46" t="str">
        <f>IF('Clinical resources'!BO40="","",'Clinical resources'!BO40)</f>
        <v/>
      </c>
      <c r="BP46" t="str">
        <f>IF('Clinical resources'!BP40="","",'Clinical resources'!BP40)</f>
        <v/>
      </c>
      <c r="BQ46" t="str">
        <f>IF('Clinical resources'!BQ40="","",'Clinical resources'!BQ40)</f>
        <v/>
      </c>
      <c r="BR46" t="str">
        <f>IF('Clinical resources'!BR40="","",'Clinical resources'!BR40)</f>
        <v/>
      </c>
      <c r="BS46" t="str">
        <f>IF('Clinical resources'!BS40="","",'Clinical resources'!BS40)</f>
        <v/>
      </c>
      <c r="BT46" t="str">
        <f>IF('Clinical resources'!BT40="","",'Clinical resources'!BT40)</f>
        <v/>
      </c>
      <c r="BU46" t="str">
        <f>IF('Clinical resources'!BU40="","",'Clinical resources'!BU40)</f>
        <v/>
      </c>
      <c r="BV46" t="str">
        <f>IF('Clinical resources'!BV40="","",'Clinical resources'!BV40)</f>
        <v/>
      </c>
      <c r="BW46" t="str">
        <f>IF('Clinical resources'!BW40="","",'Clinical resources'!BW40)</f>
        <v/>
      </c>
      <c r="BX46" t="str">
        <f>IF('Clinical resources'!BX40="","",'Clinical resources'!BX40)</f>
        <v/>
      </c>
      <c r="BY46" t="str">
        <f>IF('Clinical resources'!BY40="","",'Clinical resources'!BY40)</f>
        <v/>
      </c>
      <c r="BZ46" t="str">
        <f>IF('Clinical resources'!BZ40="","",'Clinical resources'!BZ40)</f>
        <v/>
      </c>
      <c r="CA46" t="str">
        <f>IF('Clinical resources'!CA40="","",'Clinical resources'!CA40)</f>
        <v/>
      </c>
      <c r="CB46" t="str">
        <f>IF('Clinical resources'!CB40="","",'Clinical resources'!CB40)</f>
        <v/>
      </c>
      <c r="CC46" t="str">
        <f>IF('Clinical resources'!CC40="","",'Clinical resources'!CC40)</f>
        <v/>
      </c>
    </row>
    <row r="47" spans="2:81" x14ac:dyDescent="0.25">
      <c r="B47" s="189" t="str">
        <f>IF('Clinical resources'!B41&lt;&gt;"",'CR Backing (Hide)'!E38,"")</f>
        <v/>
      </c>
      <c r="G47" t="str">
        <f>IF('Clinical resources'!F41="","",'Clinical resources'!F41)</f>
        <v/>
      </c>
      <c r="H47" t="str">
        <f>IF('Clinical resources'!G41="","",'Clinical resources'!G41)</f>
        <v/>
      </c>
      <c r="I47" t="str">
        <f>IF('Clinical resources'!H41="","",'Clinical resources'!H41)</f>
        <v/>
      </c>
      <c r="J47" t="str">
        <f>IF('Clinical resources'!I41="","",'Clinical resources'!I41)</f>
        <v/>
      </c>
      <c r="K47" t="str">
        <f>IF('Clinical resources'!J41="","",'Clinical resources'!J41)</f>
        <v/>
      </c>
      <c r="L47" t="str">
        <f>IF('Clinical resources'!K41="","",'Clinical resources'!K41)</f>
        <v/>
      </c>
      <c r="M47" t="str">
        <f>IF('Clinical resources'!L41="","",'Clinical resources'!L41)</f>
        <v/>
      </c>
      <c r="N47" t="str">
        <f>IF('Clinical resources'!M41="","",'Clinical resources'!M41)</f>
        <v/>
      </c>
      <c r="O47" t="str">
        <f>IF('Clinical resources'!N41="","",'Clinical resources'!N41)</f>
        <v/>
      </c>
      <c r="P47" t="str">
        <f>IF('Clinical resources'!O41="","",'Clinical resources'!O41)</f>
        <v/>
      </c>
      <c r="Q47" t="str">
        <f>IF('Clinical resources'!P41="","",'Clinical resources'!P41)</f>
        <v/>
      </c>
      <c r="R47" t="str">
        <f>IF('Clinical resources'!Q41="","",'Clinical resources'!Q41)</f>
        <v/>
      </c>
      <c r="S47" t="str">
        <f>IF('Clinical resources'!R41="","",'Clinical resources'!R41)</f>
        <v/>
      </c>
      <c r="T47" t="str">
        <f>IF('Clinical resources'!S41="","",'Clinical resources'!S41)</f>
        <v/>
      </c>
      <c r="U47" t="str">
        <f>IF('Clinical resources'!T41="","",'Clinical resources'!T41)</f>
        <v/>
      </c>
      <c r="V47" t="str">
        <f>IF('Clinical resources'!U41="","",'Clinical resources'!U41)</f>
        <v/>
      </c>
      <c r="W47" t="str">
        <f>IF('Clinical resources'!V41="","",'Clinical resources'!V41)</f>
        <v/>
      </c>
      <c r="X47" t="str">
        <f>IF('Clinical resources'!W41="","",'Clinical resources'!W41)</f>
        <v/>
      </c>
      <c r="Y47" t="str">
        <f>IF('Clinical resources'!X41="","",'Clinical resources'!X41)</f>
        <v/>
      </c>
      <c r="Z47" t="str">
        <f>IF('Clinical resources'!Y41="","",'Clinical resources'!Y41)</f>
        <v/>
      </c>
      <c r="AA47" t="str">
        <f>IF('Clinical resources'!Z41="","",'Clinical resources'!Z41)</f>
        <v/>
      </c>
      <c r="AB47" t="str">
        <f>IF('Clinical resources'!AA41="","",'Clinical resources'!AA41)</f>
        <v/>
      </c>
      <c r="AC47" t="str">
        <f>IF('Clinical resources'!AB41="","",'Clinical resources'!AB41)</f>
        <v/>
      </c>
      <c r="AD47" t="str">
        <f>IF('Clinical resources'!AC41="","",'Clinical resources'!AC41)</f>
        <v/>
      </c>
      <c r="AE47" t="str">
        <f>IF('Clinical resources'!AD41="","",'Clinical resources'!AD41)</f>
        <v/>
      </c>
      <c r="AF47" t="str">
        <f>IF('Clinical resources'!AF41="","",'Clinical resources'!AF41)</f>
        <v/>
      </c>
      <c r="AG47" t="str">
        <f>IF('Clinical resources'!AG41="","",'Clinical resources'!AG41)</f>
        <v/>
      </c>
      <c r="AH47" t="str">
        <f>IF('Clinical resources'!AH41="","",'Clinical resources'!AH41)</f>
        <v/>
      </c>
      <c r="AI47" t="str">
        <f>IF('Clinical resources'!AI41="","",'Clinical resources'!AI41)</f>
        <v/>
      </c>
      <c r="AJ47" t="str">
        <f>IF('Clinical resources'!AJ41="","",'Clinical resources'!AJ41)</f>
        <v/>
      </c>
      <c r="AK47" t="str">
        <f>IF('Clinical resources'!AK41="","",'Clinical resources'!AK41)</f>
        <v/>
      </c>
      <c r="AL47" t="str">
        <f>IF('Clinical resources'!AL41="","",'Clinical resources'!AL41)</f>
        <v/>
      </c>
      <c r="AM47" t="str">
        <f>IF('Clinical resources'!AM41="","",'Clinical resources'!AM41)</f>
        <v/>
      </c>
      <c r="AN47" t="str">
        <f>IF('Clinical resources'!AN41="","",'Clinical resources'!AN41)</f>
        <v/>
      </c>
      <c r="AO47" t="str">
        <f>IF('Clinical resources'!AO41="","",'Clinical resources'!AO41)</f>
        <v/>
      </c>
      <c r="AP47" t="str">
        <f>IF('Clinical resources'!AP41="","",'Clinical resources'!AP41)</f>
        <v/>
      </c>
      <c r="AQ47" t="str">
        <f>IF('Clinical resources'!AQ41="","",'Clinical resources'!AQ41)</f>
        <v/>
      </c>
      <c r="AR47" t="str">
        <f>IF('Clinical resources'!AR41="","",'Clinical resources'!AR41)</f>
        <v/>
      </c>
      <c r="AS47" t="str">
        <f>IF('Clinical resources'!AS41="","",'Clinical resources'!AS41)</f>
        <v/>
      </c>
      <c r="AT47" t="str">
        <f>IF('Clinical resources'!AT41="","",'Clinical resources'!AT41)</f>
        <v/>
      </c>
      <c r="AU47" t="str">
        <f>IF('Clinical resources'!AU41="","",'Clinical resources'!AU41)</f>
        <v/>
      </c>
      <c r="AV47" t="str">
        <f>IF('Clinical resources'!AV41="","",'Clinical resources'!AV41)</f>
        <v/>
      </c>
      <c r="AW47" t="str">
        <f>IF('Clinical resources'!AW41="","",'Clinical resources'!AW41)</f>
        <v/>
      </c>
      <c r="AX47" t="str">
        <f>IF('Clinical resources'!AX41="","",'Clinical resources'!AX41)</f>
        <v/>
      </c>
      <c r="AY47" t="str">
        <f>IF('Clinical resources'!AY41="","",'Clinical resources'!AY41)</f>
        <v/>
      </c>
      <c r="AZ47" t="str">
        <f>IF('Clinical resources'!AZ41="","",'Clinical resources'!AZ41)</f>
        <v/>
      </c>
      <c r="BA47" t="str">
        <f>IF('Clinical resources'!BA41="","",'Clinical resources'!BA41)</f>
        <v/>
      </c>
      <c r="BB47" t="str">
        <f>IF('Clinical resources'!BB41="","",'Clinical resources'!BB41)</f>
        <v/>
      </c>
      <c r="BC47" t="str">
        <f>IF('Clinical resources'!BC41="","",'Clinical resources'!BC41)</f>
        <v/>
      </c>
      <c r="BD47" t="str">
        <f>IF('Clinical resources'!BD41="","",'Clinical resources'!BD41)</f>
        <v/>
      </c>
      <c r="BE47" t="str">
        <f>IF('Clinical resources'!BE41="","",'Clinical resources'!BE41)</f>
        <v/>
      </c>
      <c r="BF47" t="str">
        <f>IF('Clinical resources'!BF41="","",'Clinical resources'!BF41)</f>
        <v/>
      </c>
      <c r="BG47" t="str">
        <f>IF('Clinical resources'!BG41="","",'Clinical resources'!BG41)</f>
        <v/>
      </c>
      <c r="BH47" t="str">
        <f>IF('Clinical resources'!BH41="","",'Clinical resources'!BH41)</f>
        <v/>
      </c>
      <c r="BI47" t="str">
        <f>IF('Clinical resources'!BI41="","",'Clinical resources'!BI41)</f>
        <v/>
      </c>
      <c r="BJ47" t="str">
        <f>IF('Clinical resources'!BJ41="","",'Clinical resources'!BJ41)</f>
        <v/>
      </c>
      <c r="BK47" t="str">
        <f>IF('Clinical resources'!BK41="","",'Clinical resources'!BK41)</f>
        <v/>
      </c>
      <c r="BL47" t="str">
        <f>IF('Clinical resources'!BL41="","",'Clinical resources'!BL41)</f>
        <v/>
      </c>
      <c r="BM47" t="str">
        <f>IF('Clinical resources'!BM41="","",'Clinical resources'!BM41)</f>
        <v/>
      </c>
      <c r="BN47" t="str">
        <f>IF('Clinical resources'!BN41="","",'Clinical resources'!BN41)</f>
        <v/>
      </c>
      <c r="BO47" t="str">
        <f>IF('Clinical resources'!BO41="","",'Clinical resources'!BO41)</f>
        <v/>
      </c>
      <c r="BP47" t="str">
        <f>IF('Clinical resources'!BP41="","",'Clinical resources'!BP41)</f>
        <v/>
      </c>
      <c r="BQ47" t="str">
        <f>IF('Clinical resources'!BQ41="","",'Clinical resources'!BQ41)</f>
        <v/>
      </c>
      <c r="BR47" t="str">
        <f>IF('Clinical resources'!BR41="","",'Clinical resources'!BR41)</f>
        <v/>
      </c>
      <c r="BS47" t="str">
        <f>IF('Clinical resources'!BS41="","",'Clinical resources'!BS41)</f>
        <v/>
      </c>
      <c r="BT47" t="str">
        <f>IF('Clinical resources'!BT41="","",'Clinical resources'!BT41)</f>
        <v/>
      </c>
      <c r="BU47" t="str">
        <f>IF('Clinical resources'!BU41="","",'Clinical resources'!BU41)</f>
        <v/>
      </c>
      <c r="BV47" t="str">
        <f>IF('Clinical resources'!BV41="","",'Clinical resources'!BV41)</f>
        <v/>
      </c>
      <c r="BW47" t="str">
        <f>IF('Clinical resources'!BW41="","",'Clinical resources'!BW41)</f>
        <v/>
      </c>
      <c r="BX47" t="str">
        <f>IF('Clinical resources'!BX41="","",'Clinical resources'!BX41)</f>
        <v/>
      </c>
      <c r="BY47" t="str">
        <f>IF('Clinical resources'!BY41="","",'Clinical resources'!BY41)</f>
        <v/>
      </c>
      <c r="BZ47" t="str">
        <f>IF('Clinical resources'!BZ41="","",'Clinical resources'!BZ41)</f>
        <v/>
      </c>
      <c r="CA47" t="str">
        <f>IF('Clinical resources'!CA41="","",'Clinical resources'!CA41)</f>
        <v/>
      </c>
      <c r="CB47" t="str">
        <f>IF('Clinical resources'!CB41="","",'Clinical resources'!CB41)</f>
        <v/>
      </c>
      <c r="CC47" t="str">
        <f>IF('Clinical resources'!CC41="","",'Clinical resources'!CC41)</f>
        <v/>
      </c>
    </row>
    <row r="48" spans="2:81" x14ac:dyDescent="0.25">
      <c r="B48" s="189" t="str">
        <f>IF('Clinical resources'!B42&lt;&gt;"",'CR Backing (Hide)'!E39,"")</f>
        <v/>
      </c>
      <c r="G48" t="str">
        <f>IF('Clinical resources'!F42="","",'Clinical resources'!F42)</f>
        <v/>
      </c>
      <c r="H48" t="str">
        <f>IF('Clinical resources'!G42="","",'Clinical resources'!G42)</f>
        <v/>
      </c>
      <c r="I48" t="str">
        <f>IF('Clinical resources'!H42="","",'Clinical resources'!H42)</f>
        <v/>
      </c>
      <c r="J48" t="str">
        <f>IF('Clinical resources'!I42="","",'Clinical resources'!I42)</f>
        <v/>
      </c>
      <c r="K48" t="str">
        <f>IF('Clinical resources'!J42="","",'Clinical resources'!J42)</f>
        <v/>
      </c>
      <c r="L48" t="str">
        <f>IF('Clinical resources'!K42="","",'Clinical resources'!K42)</f>
        <v/>
      </c>
      <c r="M48" t="str">
        <f>IF('Clinical resources'!L42="","",'Clinical resources'!L42)</f>
        <v/>
      </c>
      <c r="N48" t="str">
        <f>IF('Clinical resources'!M42="","",'Clinical resources'!M42)</f>
        <v/>
      </c>
      <c r="O48" t="str">
        <f>IF('Clinical resources'!N42="","",'Clinical resources'!N42)</f>
        <v/>
      </c>
      <c r="P48" t="str">
        <f>IF('Clinical resources'!O42="","",'Clinical resources'!O42)</f>
        <v/>
      </c>
      <c r="Q48" t="str">
        <f>IF('Clinical resources'!P42="","",'Clinical resources'!P42)</f>
        <v/>
      </c>
      <c r="R48" t="str">
        <f>IF('Clinical resources'!Q42="","",'Clinical resources'!Q42)</f>
        <v/>
      </c>
      <c r="S48" t="str">
        <f>IF('Clinical resources'!R42="","",'Clinical resources'!R42)</f>
        <v/>
      </c>
      <c r="T48" t="str">
        <f>IF('Clinical resources'!S42="","",'Clinical resources'!S42)</f>
        <v/>
      </c>
      <c r="U48" t="str">
        <f>IF('Clinical resources'!T42="","",'Clinical resources'!T42)</f>
        <v/>
      </c>
      <c r="V48" t="str">
        <f>IF('Clinical resources'!U42="","",'Clinical resources'!U42)</f>
        <v/>
      </c>
      <c r="W48" t="str">
        <f>IF('Clinical resources'!V42="","",'Clinical resources'!V42)</f>
        <v/>
      </c>
      <c r="X48" t="str">
        <f>IF('Clinical resources'!W42="","",'Clinical resources'!W42)</f>
        <v/>
      </c>
      <c r="Y48" t="str">
        <f>IF('Clinical resources'!X42="","",'Clinical resources'!X42)</f>
        <v/>
      </c>
      <c r="Z48" t="str">
        <f>IF('Clinical resources'!Y42="","",'Clinical resources'!Y42)</f>
        <v/>
      </c>
      <c r="AA48" t="str">
        <f>IF('Clinical resources'!Z42="","",'Clinical resources'!Z42)</f>
        <v/>
      </c>
      <c r="AB48" t="str">
        <f>IF('Clinical resources'!AA42="","",'Clinical resources'!AA42)</f>
        <v/>
      </c>
      <c r="AC48" t="str">
        <f>IF('Clinical resources'!AB42="","",'Clinical resources'!AB42)</f>
        <v/>
      </c>
      <c r="AD48" t="str">
        <f>IF('Clinical resources'!AC42="","",'Clinical resources'!AC42)</f>
        <v/>
      </c>
      <c r="AE48" t="str">
        <f>IF('Clinical resources'!AD42="","",'Clinical resources'!AD42)</f>
        <v/>
      </c>
      <c r="AF48" t="str">
        <f>IF('Clinical resources'!AF42="","",'Clinical resources'!AF42)</f>
        <v/>
      </c>
      <c r="AG48" t="str">
        <f>IF('Clinical resources'!AG42="","",'Clinical resources'!AG42)</f>
        <v/>
      </c>
      <c r="AH48" t="str">
        <f>IF('Clinical resources'!AH42="","",'Clinical resources'!AH42)</f>
        <v/>
      </c>
      <c r="AI48" t="str">
        <f>IF('Clinical resources'!AI42="","",'Clinical resources'!AI42)</f>
        <v/>
      </c>
      <c r="AJ48" t="str">
        <f>IF('Clinical resources'!AJ42="","",'Clinical resources'!AJ42)</f>
        <v/>
      </c>
      <c r="AK48" t="str">
        <f>IF('Clinical resources'!AK42="","",'Clinical resources'!AK42)</f>
        <v/>
      </c>
      <c r="AL48" t="str">
        <f>IF('Clinical resources'!AL42="","",'Clinical resources'!AL42)</f>
        <v/>
      </c>
      <c r="AM48" t="str">
        <f>IF('Clinical resources'!AM42="","",'Clinical resources'!AM42)</f>
        <v/>
      </c>
      <c r="AN48" t="str">
        <f>IF('Clinical resources'!AN42="","",'Clinical resources'!AN42)</f>
        <v/>
      </c>
      <c r="AO48" t="str">
        <f>IF('Clinical resources'!AO42="","",'Clinical resources'!AO42)</f>
        <v/>
      </c>
      <c r="AP48" t="str">
        <f>IF('Clinical resources'!AP42="","",'Clinical resources'!AP42)</f>
        <v/>
      </c>
      <c r="AQ48" t="str">
        <f>IF('Clinical resources'!AQ42="","",'Clinical resources'!AQ42)</f>
        <v/>
      </c>
      <c r="AR48" t="str">
        <f>IF('Clinical resources'!AR42="","",'Clinical resources'!AR42)</f>
        <v/>
      </c>
      <c r="AS48" t="str">
        <f>IF('Clinical resources'!AS42="","",'Clinical resources'!AS42)</f>
        <v/>
      </c>
      <c r="AT48" t="str">
        <f>IF('Clinical resources'!AT42="","",'Clinical resources'!AT42)</f>
        <v/>
      </c>
      <c r="AU48" t="str">
        <f>IF('Clinical resources'!AU42="","",'Clinical resources'!AU42)</f>
        <v/>
      </c>
      <c r="AV48" t="str">
        <f>IF('Clinical resources'!AV42="","",'Clinical resources'!AV42)</f>
        <v/>
      </c>
      <c r="AW48" t="str">
        <f>IF('Clinical resources'!AW42="","",'Clinical resources'!AW42)</f>
        <v/>
      </c>
      <c r="AX48" t="str">
        <f>IF('Clinical resources'!AX42="","",'Clinical resources'!AX42)</f>
        <v/>
      </c>
      <c r="AY48" t="str">
        <f>IF('Clinical resources'!AY42="","",'Clinical resources'!AY42)</f>
        <v/>
      </c>
      <c r="AZ48" t="str">
        <f>IF('Clinical resources'!AZ42="","",'Clinical resources'!AZ42)</f>
        <v/>
      </c>
      <c r="BA48" t="str">
        <f>IF('Clinical resources'!BA42="","",'Clinical resources'!BA42)</f>
        <v/>
      </c>
      <c r="BB48" t="str">
        <f>IF('Clinical resources'!BB42="","",'Clinical resources'!BB42)</f>
        <v/>
      </c>
      <c r="BC48" t="str">
        <f>IF('Clinical resources'!BC42="","",'Clinical resources'!BC42)</f>
        <v/>
      </c>
      <c r="BD48" t="str">
        <f>IF('Clinical resources'!BD42="","",'Clinical resources'!BD42)</f>
        <v/>
      </c>
      <c r="BE48" t="str">
        <f>IF('Clinical resources'!BE42="","",'Clinical resources'!BE42)</f>
        <v/>
      </c>
      <c r="BF48" t="str">
        <f>IF('Clinical resources'!BF42="","",'Clinical resources'!BF42)</f>
        <v/>
      </c>
      <c r="BG48" t="str">
        <f>IF('Clinical resources'!BG42="","",'Clinical resources'!BG42)</f>
        <v/>
      </c>
      <c r="BH48" t="str">
        <f>IF('Clinical resources'!BH42="","",'Clinical resources'!BH42)</f>
        <v/>
      </c>
      <c r="BI48" t="str">
        <f>IF('Clinical resources'!BI42="","",'Clinical resources'!BI42)</f>
        <v/>
      </c>
      <c r="BJ48" t="str">
        <f>IF('Clinical resources'!BJ42="","",'Clinical resources'!BJ42)</f>
        <v/>
      </c>
      <c r="BK48" t="str">
        <f>IF('Clinical resources'!BK42="","",'Clinical resources'!BK42)</f>
        <v/>
      </c>
      <c r="BL48" t="str">
        <f>IF('Clinical resources'!BL42="","",'Clinical resources'!BL42)</f>
        <v/>
      </c>
      <c r="BM48" t="str">
        <f>IF('Clinical resources'!BM42="","",'Clinical resources'!BM42)</f>
        <v/>
      </c>
      <c r="BN48" t="str">
        <f>IF('Clinical resources'!BN42="","",'Clinical resources'!BN42)</f>
        <v/>
      </c>
      <c r="BO48" t="str">
        <f>IF('Clinical resources'!BO42="","",'Clinical resources'!BO42)</f>
        <v/>
      </c>
      <c r="BP48" t="str">
        <f>IF('Clinical resources'!BP42="","",'Clinical resources'!BP42)</f>
        <v/>
      </c>
      <c r="BQ48" t="str">
        <f>IF('Clinical resources'!BQ42="","",'Clinical resources'!BQ42)</f>
        <v/>
      </c>
      <c r="BR48" t="str">
        <f>IF('Clinical resources'!BR42="","",'Clinical resources'!BR42)</f>
        <v/>
      </c>
      <c r="BS48" t="str">
        <f>IF('Clinical resources'!BS42="","",'Clinical resources'!BS42)</f>
        <v/>
      </c>
      <c r="BT48" t="str">
        <f>IF('Clinical resources'!BT42="","",'Clinical resources'!BT42)</f>
        <v/>
      </c>
      <c r="BU48" t="str">
        <f>IF('Clinical resources'!BU42="","",'Clinical resources'!BU42)</f>
        <v/>
      </c>
      <c r="BV48" t="str">
        <f>IF('Clinical resources'!BV42="","",'Clinical resources'!BV42)</f>
        <v/>
      </c>
      <c r="BW48" t="str">
        <f>IF('Clinical resources'!BW42="","",'Clinical resources'!BW42)</f>
        <v/>
      </c>
      <c r="BX48" t="str">
        <f>IF('Clinical resources'!BX42="","",'Clinical resources'!BX42)</f>
        <v/>
      </c>
      <c r="BY48" t="str">
        <f>IF('Clinical resources'!BY42="","",'Clinical resources'!BY42)</f>
        <v/>
      </c>
      <c r="BZ48" t="str">
        <f>IF('Clinical resources'!BZ42="","",'Clinical resources'!BZ42)</f>
        <v/>
      </c>
      <c r="CA48" t="str">
        <f>IF('Clinical resources'!CA42="","",'Clinical resources'!CA42)</f>
        <v/>
      </c>
      <c r="CB48" t="str">
        <f>IF('Clinical resources'!CB42="","",'Clinical resources'!CB42)</f>
        <v/>
      </c>
      <c r="CC48" t="str">
        <f>IF('Clinical resources'!CC42="","",'Clinical resources'!CC42)</f>
        <v/>
      </c>
    </row>
    <row r="49" spans="2:81" x14ac:dyDescent="0.25">
      <c r="B49" s="189" t="str">
        <f>IF('Clinical resources'!B43&lt;&gt;"",'CR Backing (Hide)'!E40,"")</f>
        <v/>
      </c>
      <c r="G49" t="str">
        <f>IF('Clinical resources'!F43="","",'Clinical resources'!F43)</f>
        <v/>
      </c>
      <c r="H49" t="str">
        <f>IF('Clinical resources'!G43="","",'Clinical resources'!G43)</f>
        <v/>
      </c>
      <c r="I49" t="str">
        <f>IF('Clinical resources'!H43="","",'Clinical resources'!H43)</f>
        <v/>
      </c>
      <c r="J49" t="str">
        <f>IF('Clinical resources'!I43="","",'Clinical resources'!I43)</f>
        <v/>
      </c>
      <c r="K49" t="str">
        <f>IF('Clinical resources'!J43="","",'Clinical resources'!J43)</f>
        <v/>
      </c>
      <c r="L49" t="str">
        <f>IF('Clinical resources'!K43="","",'Clinical resources'!K43)</f>
        <v/>
      </c>
      <c r="M49" t="str">
        <f>IF('Clinical resources'!L43="","",'Clinical resources'!L43)</f>
        <v/>
      </c>
      <c r="N49" t="str">
        <f>IF('Clinical resources'!M43="","",'Clinical resources'!M43)</f>
        <v/>
      </c>
      <c r="O49" t="str">
        <f>IF('Clinical resources'!N43="","",'Clinical resources'!N43)</f>
        <v/>
      </c>
      <c r="P49" t="str">
        <f>IF('Clinical resources'!O43="","",'Clinical resources'!O43)</f>
        <v/>
      </c>
      <c r="Q49" t="str">
        <f>IF('Clinical resources'!P43="","",'Clinical resources'!P43)</f>
        <v/>
      </c>
      <c r="R49" t="str">
        <f>IF('Clinical resources'!Q43="","",'Clinical resources'!Q43)</f>
        <v/>
      </c>
      <c r="S49" t="str">
        <f>IF('Clinical resources'!R43="","",'Clinical resources'!R43)</f>
        <v/>
      </c>
      <c r="T49" t="str">
        <f>IF('Clinical resources'!S43="","",'Clinical resources'!S43)</f>
        <v/>
      </c>
      <c r="U49" t="str">
        <f>IF('Clinical resources'!T43="","",'Clinical resources'!T43)</f>
        <v/>
      </c>
      <c r="V49" t="str">
        <f>IF('Clinical resources'!U43="","",'Clinical resources'!U43)</f>
        <v/>
      </c>
      <c r="W49" t="str">
        <f>IF('Clinical resources'!V43="","",'Clinical resources'!V43)</f>
        <v/>
      </c>
      <c r="X49" t="str">
        <f>IF('Clinical resources'!W43="","",'Clinical resources'!W43)</f>
        <v/>
      </c>
      <c r="Y49" t="str">
        <f>IF('Clinical resources'!X43="","",'Clinical resources'!X43)</f>
        <v/>
      </c>
      <c r="Z49" t="str">
        <f>IF('Clinical resources'!Y43="","",'Clinical resources'!Y43)</f>
        <v/>
      </c>
      <c r="AA49" t="str">
        <f>IF('Clinical resources'!Z43="","",'Clinical resources'!Z43)</f>
        <v/>
      </c>
      <c r="AB49" t="str">
        <f>IF('Clinical resources'!AA43="","",'Clinical resources'!AA43)</f>
        <v/>
      </c>
      <c r="AC49" t="str">
        <f>IF('Clinical resources'!AB43="","",'Clinical resources'!AB43)</f>
        <v/>
      </c>
      <c r="AD49" t="str">
        <f>IF('Clinical resources'!AC43="","",'Clinical resources'!AC43)</f>
        <v/>
      </c>
      <c r="AE49" t="str">
        <f>IF('Clinical resources'!AD43="","",'Clinical resources'!AD43)</f>
        <v/>
      </c>
      <c r="AF49" t="str">
        <f>IF('Clinical resources'!AF43="","",'Clinical resources'!AF43)</f>
        <v/>
      </c>
      <c r="AG49" t="str">
        <f>IF('Clinical resources'!AG43="","",'Clinical resources'!AG43)</f>
        <v/>
      </c>
      <c r="AH49" t="str">
        <f>IF('Clinical resources'!AH43="","",'Clinical resources'!AH43)</f>
        <v/>
      </c>
      <c r="AI49" t="str">
        <f>IF('Clinical resources'!AI43="","",'Clinical resources'!AI43)</f>
        <v/>
      </c>
      <c r="AJ49" t="str">
        <f>IF('Clinical resources'!AJ43="","",'Clinical resources'!AJ43)</f>
        <v/>
      </c>
      <c r="AK49" t="str">
        <f>IF('Clinical resources'!AK43="","",'Clinical resources'!AK43)</f>
        <v/>
      </c>
      <c r="AL49" t="str">
        <f>IF('Clinical resources'!AL43="","",'Clinical resources'!AL43)</f>
        <v/>
      </c>
      <c r="AM49" t="str">
        <f>IF('Clinical resources'!AM43="","",'Clinical resources'!AM43)</f>
        <v/>
      </c>
      <c r="AN49" t="str">
        <f>IF('Clinical resources'!AN43="","",'Clinical resources'!AN43)</f>
        <v/>
      </c>
      <c r="AO49" t="str">
        <f>IF('Clinical resources'!AO43="","",'Clinical resources'!AO43)</f>
        <v/>
      </c>
      <c r="AP49" t="str">
        <f>IF('Clinical resources'!AP43="","",'Clinical resources'!AP43)</f>
        <v/>
      </c>
      <c r="AQ49" t="str">
        <f>IF('Clinical resources'!AQ43="","",'Clinical resources'!AQ43)</f>
        <v/>
      </c>
      <c r="AR49" t="str">
        <f>IF('Clinical resources'!AR43="","",'Clinical resources'!AR43)</f>
        <v/>
      </c>
      <c r="AS49" t="str">
        <f>IF('Clinical resources'!AS43="","",'Clinical resources'!AS43)</f>
        <v/>
      </c>
      <c r="AT49" t="str">
        <f>IF('Clinical resources'!AT43="","",'Clinical resources'!AT43)</f>
        <v/>
      </c>
      <c r="AU49" t="str">
        <f>IF('Clinical resources'!AU43="","",'Clinical resources'!AU43)</f>
        <v/>
      </c>
      <c r="AV49" t="str">
        <f>IF('Clinical resources'!AV43="","",'Clinical resources'!AV43)</f>
        <v/>
      </c>
      <c r="AW49" t="str">
        <f>IF('Clinical resources'!AW43="","",'Clinical resources'!AW43)</f>
        <v/>
      </c>
      <c r="AX49" t="str">
        <f>IF('Clinical resources'!AX43="","",'Clinical resources'!AX43)</f>
        <v/>
      </c>
      <c r="AY49" t="str">
        <f>IF('Clinical resources'!AY43="","",'Clinical resources'!AY43)</f>
        <v/>
      </c>
      <c r="AZ49" t="str">
        <f>IF('Clinical resources'!AZ43="","",'Clinical resources'!AZ43)</f>
        <v/>
      </c>
      <c r="BA49" t="str">
        <f>IF('Clinical resources'!BA43="","",'Clinical resources'!BA43)</f>
        <v/>
      </c>
      <c r="BB49" t="str">
        <f>IF('Clinical resources'!BB43="","",'Clinical resources'!BB43)</f>
        <v/>
      </c>
      <c r="BC49" t="str">
        <f>IF('Clinical resources'!BC43="","",'Clinical resources'!BC43)</f>
        <v/>
      </c>
      <c r="BD49" t="str">
        <f>IF('Clinical resources'!BD43="","",'Clinical resources'!BD43)</f>
        <v/>
      </c>
      <c r="BE49" t="str">
        <f>IF('Clinical resources'!BE43="","",'Clinical resources'!BE43)</f>
        <v/>
      </c>
      <c r="BF49" t="str">
        <f>IF('Clinical resources'!BF43="","",'Clinical resources'!BF43)</f>
        <v/>
      </c>
      <c r="BG49" t="str">
        <f>IF('Clinical resources'!BG43="","",'Clinical resources'!BG43)</f>
        <v/>
      </c>
      <c r="BH49" t="str">
        <f>IF('Clinical resources'!BH43="","",'Clinical resources'!BH43)</f>
        <v/>
      </c>
      <c r="BI49" t="str">
        <f>IF('Clinical resources'!BI43="","",'Clinical resources'!BI43)</f>
        <v/>
      </c>
      <c r="BJ49" t="str">
        <f>IF('Clinical resources'!BJ43="","",'Clinical resources'!BJ43)</f>
        <v/>
      </c>
      <c r="BK49" t="str">
        <f>IF('Clinical resources'!BK43="","",'Clinical resources'!BK43)</f>
        <v/>
      </c>
      <c r="BL49" t="str">
        <f>IF('Clinical resources'!BL43="","",'Clinical resources'!BL43)</f>
        <v/>
      </c>
      <c r="BM49" t="str">
        <f>IF('Clinical resources'!BM43="","",'Clinical resources'!BM43)</f>
        <v/>
      </c>
      <c r="BN49" t="str">
        <f>IF('Clinical resources'!BN43="","",'Clinical resources'!BN43)</f>
        <v/>
      </c>
      <c r="BO49" t="str">
        <f>IF('Clinical resources'!BO43="","",'Clinical resources'!BO43)</f>
        <v/>
      </c>
      <c r="BP49" t="str">
        <f>IF('Clinical resources'!BP43="","",'Clinical resources'!BP43)</f>
        <v/>
      </c>
      <c r="BQ49" t="str">
        <f>IF('Clinical resources'!BQ43="","",'Clinical resources'!BQ43)</f>
        <v/>
      </c>
      <c r="BR49" t="str">
        <f>IF('Clinical resources'!BR43="","",'Clinical resources'!BR43)</f>
        <v/>
      </c>
      <c r="BS49" t="str">
        <f>IF('Clinical resources'!BS43="","",'Clinical resources'!BS43)</f>
        <v/>
      </c>
      <c r="BT49" t="str">
        <f>IF('Clinical resources'!BT43="","",'Clinical resources'!BT43)</f>
        <v/>
      </c>
      <c r="BU49" t="str">
        <f>IF('Clinical resources'!BU43="","",'Clinical resources'!BU43)</f>
        <v/>
      </c>
      <c r="BV49" t="str">
        <f>IF('Clinical resources'!BV43="","",'Clinical resources'!BV43)</f>
        <v/>
      </c>
      <c r="BW49" t="str">
        <f>IF('Clinical resources'!BW43="","",'Clinical resources'!BW43)</f>
        <v/>
      </c>
      <c r="BX49" t="str">
        <f>IF('Clinical resources'!BX43="","",'Clinical resources'!BX43)</f>
        <v/>
      </c>
      <c r="BY49" t="str">
        <f>IF('Clinical resources'!BY43="","",'Clinical resources'!BY43)</f>
        <v/>
      </c>
      <c r="BZ49" t="str">
        <f>IF('Clinical resources'!BZ43="","",'Clinical resources'!BZ43)</f>
        <v/>
      </c>
      <c r="CA49" t="str">
        <f>IF('Clinical resources'!CA43="","",'Clinical resources'!CA43)</f>
        <v/>
      </c>
      <c r="CB49" t="str">
        <f>IF('Clinical resources'!CB43="","",'Clinical resources'!CB43)</f>
        <v/>
      </c>
      <c r="CC49" t="str">
        <f>IF('Clinical resources'!CC43="","",'Clinical resources'!CC43)</f>
        <v/>
      </c>
    </row>
    <row r="50" spans="2:81" x14ac:dyDescent="0.25">
      <c r="B50" s="189" t="str">
        <f>IF('Clinical resources'!B44&lt;&gt;"",'CR Backing (Hide)'!E41,"")</f>
        <v/>
      </c>
      <c r="G50" t="str">
        <f>IF('Clinical resources'!F44="","",'Clinical resources'!F44)</f>
        <v/>
      </c>
      <c r="H50" t="str">
        <f>IF('Clinical resources'!G44="","",'Clinical resources'!G44)</f>
        <v/>
      </c>
      <c r="I50" t="str">
        <f>IF('Clinical resources'!H44="","",'Clinical resources'!H44)</f>
        <v/>
      </c>
      <c r="J50" t="str">
        <f>IF('Clinical resources'!I44="","",'Clinical resources'!I44)</f>
        <v/>
      </c>
      <c r="K50" t="str">
        <f>IF('Clinical resources'!J44="","",'Clinical resources'!J44)</f>
        <v/>
      </c>
      <c r="L50" t="str">
        <f>IF('Clinical resources'!K44="","",'Clinical resources'!K44)</f>
        <v/>
      </c>
      <c r="M50" t="str">
        <f>IF('Clinical resources'!L44="","",'Clinical resources'!L44)</f>
        <v/>
      </c>
      <c r="N50" t="str">
        <f>IF('Clinical resources'!M44="","",'Clinical resources'!M44)</f>
        <v/>
      </c>
      <c r="O50" t="str">
        <f>IF('Clinical resources'!N44="","",'Clinical resources'!N44)</f>
        <v/>
      </c>
      <c r="P50" t="str">
        <f>IF('Clinical resources'!O44="","",'Clinical resources'!O44)</f>
        <v/>
      </c>
      <c r="Q50" t="str">
        <f>IF('Clinical resources'!P44="","",'Clinical resources'!P44)</f>
        <v/>
      </c>
      <c r="R50" t="str">
        <f>IF('Clinical resources'!Q44="","",'Clinical resources'!Q44)</f>
        <v/>
      </c>
      <c r="S50" t="str">
        <f>IF('Clinical resources'!R44="","",'Clinical resources'!R44)</f>
        <v/>
      </c>
      <c r="T50" t="str">
        <f>IF('Clinical resources'!S44="","",'Clinical resources'!S44)</f>
        <v/>
      </c>
      <c r="U50" t="str">
        <f>IF('Clinical resources'!T44="","",'Clinical resources'!T44)</f>
        <v/>
      </c>
      <c r="V50" t="str">
        <f>IF('Clinical resources'!U44="","",'Clinical resources'!U44)</f>
        <v/>
      </c>
      <c r="W50" t="str">
        <f>IF('Clinical resources'!V44="","",'Clinical resources'!V44)</f>
        <v/>
      </c>
      <c r="X50" t="str">
        <f>IF('Clinical resources'!W44="","",'Clinical resources'!W44)</f>
        <v/>
      </c>
      <c r="Y50" t="str">
        <f>IF('Clinical resources'!X44="","",'Clinical resources'!X44)</f>
        <v/>
      </c>
      <c r="Z50" t="str">
        <f>IF('Clinical resources'!Y44="","",'Clinical resources'!Y44)</f>
        <v/>
      </c>
      <c r="AA50" t="str">
        <f>IF('Clinical resources'!Z44="","",'Clinical resources'!Z44)</f>
        <v/>
      </c>
      <c r="AB50" t="str">
        <f>IF('Clinical resources'!AA44="","",'Clinical resources'!AA44)</f>
        <v/>
      </c>
      <c r="AC50" t="str">
        <f>IF('Clinical resources'!AB44="","",'Clinical resources'!AB44)</f>
        <v/>
      </c>
      <c r="AD50" t="str">
        <f>IF('Clinical resources'!AC44="","",'Clinical resources'!AC44)</f>
        <v/>
      </c>
      <c r="AE50" t="str">
        <f>IF('Clinical resources'!AD44="","",'Clinical resources'!AD44)</f>
        <v/>
      </c>
      <c r="AF50" t="str">
        <f>IF('Clinical resources'!AF44="","",'Clinical resources'!AF44)</f>
        <v/>
      </c>
      <c r="AG50" t="str">
        <f>IF('Clinical resources'!AG44="","",'Clinical resources'!AG44)</f>
        <v/>
      </c>
      <c r="AH50" t="str">
        <f>IF('Clinical resources'!AH44="","",'Clinical resources'!AH44)</f>
        <v/>
      </c>
      <c r="AI50" t="str">
        <f>IF('Clinical resources'!AI44="","",'Clinical resources'!AI44)</f>
        <v/>
      </c>
      <c r="AJ50" t="str">
        <f>IF('Clinical resources'!AJ44="","",'Clinical resources'!AJ44)</f>
        <v/>
      </c>
      <c r="AK50" t="str">
        <f>IF('Clinical resources'!AK44="","",'Clinical resources'!AK44)</f>
        <v/>
      </c>
      <c r="AL50" t="str">
        <f>IF('Clinical resources'!AL44="","",'Clinical resources'!AL44)</f>
        <v/>
      </c>
      <c r="AM50" t="str">
        <f>IF('Clinical resources'!AM44="","",'Clinical resources'!AM44)</f>
        <v/>
      </c>
      <c r="AN50" t="str">
        <f>IF('Clinical resources'!AN44="","",'Clinical resources'!AN44)</f>
        <v/>
      </c>
      <c r="AO50" t="str">
        <f>IF('Clinical resources'!AO44="","",'Clinical resources'!AO44)</f>
        <v/>
      </c>
      <c r="AP50" t="str">
        <f>IF('Clinical resources'!AP44="","",'Clinical resources'!AP44)</f>
        <v/>
      </c>
      <c r="AQ50" t="str">
        <f>IF('Clinical resources'!AQ44="","",'Clinical resources'!AQ44)</f>
        <v/>
      </c>
      <c r="AR50" t="str">
        <f>IF('Clinical resources'!AR44="","",'Clinical resources'!AR44)</f>
        <v/>
      </c>
      <c r="AS50" t="str">
        <f>IF('Clinical resources'!AS44="","",'Clinical resources'!AS44)</f>
        <v/>
      </c>
      <c r="AT50" t="str">
        <f>IF('Clinical resources'!AT44="","",'Clinical resources'!AT44)</f>
        <v/>
      </c>
      <c r="AU50" t="str">
        <f>IF('Clinical resources'!AU44="","",'Clinical resources'!AU44)</f>
        <v/>
      </c>
      <c r="AV50" t="str">
        <f>IF('Clinical resources'!AV44="","",'Clinical resources'!AV44)</f>
        <v/>
      </c>
      <c r="AW50" t="str">
        <f>IF('Clinical resources'!AW44="","",'Clinical resources'!AW44)</f>
        <v/>
      </c>
      <c r="AX50" t="str">
        <f>IF('Clinical resources'!AX44="","",'Clinical resources'!AX44)</f>
        <v/>
      </c>
      <c r="AY50" t="str">
        <f>IF('Clinical resources'!AY44="","",'Clinical resources'!AY44)</f>
        <v/>
      </c>
      <c r="AZ50" t="str">
        <f>IF('Clinical resources'!AZ44="","",'Clinical resources'!AZ44)</f>
        <v/>
      </c>
      <c r="BA50" t="str">
        <f>IF('Clinical resources'!BA44="","",'Clinical resources'!BA44)</f>
        <v/>
      </c>
      <c r="BB50" t="str">
        <f>IF('Clinical resources'!BB44="","",'Clinical resources'!BB44)</f>
        <v/>
      </c>
      <c r="BC50" t="str">
        <f>IF('Clinical resources'!BC44="","",'Clinical resources'!BC44)</f>
        <v/>
      </c>
      <c r="BD50" t="str">
        <f>IF('Clinical resources'!BD44="","",'Clinical resources'!BD44)</f>
        <v/>
      </c>
      <c r="BE50" t="str">
        <f>IF('Clinical resources'!BE44="","",'Clinical resources'!BE44)</f>
        <v/>
      </c>
      <c r="BF50" t="str">
        <f>IF('Clinical resources'!BF44="","",'Clinical resources'!BF44)</f>
        <v/>
      </c>
      <c r="BG50" t="str">
        <f>IF('Clinical resources'!BG44="","",'Clinical resources'!BG44)</f>
        <v/>
      </c>
      <c r="BH50" t="str">
        <f>IF('Clinical resources'!BH44="","",'Clinical resources'!BH44)</f>
        <v/>
      </c>
      <c r="BI50" t="str">
        <f>IF('Clinical resources'!BI44="","",'Clinical resources'!BI44)</f>
        <v/>
      </c>
      <c r="BJ50" t="str">
        <f>IF('Clinical resources'!BJ44="","",'Clinical resources'!BJ44)</f>
        <v/>
      </c>
      <c r="BK50" t="str">
        <f>IF('Clinical resources'!BK44="","",'Clinical resources'!BK44)</f>
        <v/>
      </c>
      <c r="BL50" t="str">
        <f>IF('Clinical resources'!BL44="","",'Clinical resources'!BL44)</f>
        <v/>
      </c>
      <c r="BM50" t="str">
        <f>IF('Clinical resources'!BM44="","",'Clinical resources'!BM44)</f>
        <v/>
      </c>
      <c r="BN50" t="str">
        <f>IF('Clinical resources'!BN44="","",'Clinical resources'!BN44)</f>
        <v/>
      </c>
      <c r="BO50" t="str">
        <f>IF('Clinical resources'!BO44="","",'Clinical resources'!BO44)</f>
        <v/>
      </c>
      <c r="BP50" t="str">
        <f>IF('Clinical resources'!BP44="","",'Clinical resources'!BP44)</f>
        <v/>
      </c>
      <c r="BQ50" t="str">
        <f>IF('Clinical resources'!BQ44="","",'Clinical resources'!BQ44)</f>
        <v/>
      </c>
      <c r="BR50" t="str">
        <f>IF('Clinical resources'!BR44="","",'Clinical resources'!BR44)</f>
        <v/>
      </c>
      <c r="BS50" t="str">
        <f>IF('Clinical resources'!BS44="","",'Clinical resources'!BS44)</f>
        <v/>
      </c>
      <c r="BT50" t="str">
        <f>IF('Clinical resources'!BT44="","",'Clinical resources'!BT44)</f>
        <v/>
      </c>
      <c r="BU50" t="str">
        <f>IF('Clinical resources'!BU44="","",'Clinical resources'!BU44)</f>
        <v/>
      </c>
      <c r="BV50" t="str">
        <f>IF('Clinical resources'!BV44="","",'Clinical resources'!BV44)</f>
        <v/>
      </c>
      <c r="BW50" t="str">
        <f>IF('Clinical resources'!BW44="","",'Clinical resources'!BW44)</f>
        <v/>
      </c>
      <c r="BX50" t="str">
        <f>IF('Clinical resources'!BX44="","",'Clinical resources'!BX44)</f>
        <v/>
      </c>
      <c r="BY50" t="str">
        <f>IF('Clinical resources'!BY44="","",'Clinical resources'!BY44)</f>
        <v/>
      </c>
      <c r="BZ50" t="str">
        <f>IF('Clinical resources'!BZ44="","",'Clinical resources'!BZ44)</f>
        <v/>
      </c>
      <c r="CA50" t="str">
        <f>IF('Clinical resources'!CA44="","",'Clinical resources'!CA44)</f>
        <v/>
      </c>
      <c r="CB50" t="str">
        <f>IF('Clinical resources'!CB44="","",'Clinical resources'!CB44)</f>
        <v/>
      </c>
      <c r="CC50" t="str">
        <f>IF('Clinical resources'!CC44="","",'Clinical resources'!CC44)</f>
        <v/>
      </c>
    </row>
    <row r="51" spans="2:81" x14ac:dyDescent="0.25">
      <c r="B51" s="189" t="str">
        <f>IF('Clinical resources'!B45&lt;&gt;"",'CR Backing (Hide)'!E42,"")</f>
        <v/>
      </c>
      <c r="G51" t="str">
        <f>IF('Clinical resources'!F45="","",'Clinical resources'!F45)</f>
        <v/>
      </c>
      <c r="H51" t="str">
        <f>IF('Clinical resources'!G45="","",'Clinical resources'!G45)</f>
        <v/>
      </c>
      <c r="I51" t="str">
        <f>IF('Clinical resources'!H45="","",'Clinical resources'!H45)</f>
        <v/>
      </c>
      <c r="J51" t="str">
        <f>IF('Clinical resources'!I45="","",'Clinical resources'!I45)</f>
        <v/>
      </c>
      <c r="K51" t="str">
        <f>IF('Clinical resources'!J45="","",'Clinical resources'!J45)</f>
        <v/>
      </c>
      <c r="L51" t="str">
        <f>IF('Clinical resources'!K45="","",'Clinical resources'!K45)</f>
        <v/>
      </c>
      <c r="M51" t="str">
        <f>IF('Clinical resources'!L45="","",'Clinical resources'!L45)</f>
        <v/>
      </c>
      <c r="N51" t="str">
        <f>IF('Clinical resources'!M45="","",'Clinical resources'!M45)</f>
        <v/>
      </c>
      <c r="O51" t="str">
        <f>IF('Clinical resources'!N45="","",'Clinical resources'!N45)</f>
        <v/>
      </c>
      <c r="P51" t="str">
        <f>IF('Clinical resources'!O45="","",'Clinical resources'!O45)</f>
        <v/>
      </c>
      <c r="Q51" t="str">
        <f>IF('Clinical resources'!P45="","",'Clinical resources'!P45)</f>
        <v/>
      </c>
      <c r="R51" t="str">
        <f>IF('Clinical resources'!Q45="","",'Clinical resources'!Q45)</f>
        <v/>
      </c>
      <c r="S51" t="str">
        <f>IF('Clinical resources'!R45="","",'Clinical resources'!R45)</f>
        <v/>
      </c>
      <c r="T51" t="str">
        <f>IF('Clinical resources'!S45="","",'Clinical resources'!S45)</f>
        <v/>
      </c>
      <c r="U51" t="str">
        <f>IF('Clinical resources'!T45="","",'Clinical resources'!T45)</f>
        <v/>
      </c>
      <c r="V51" t="str">
        <f>IF('Clinical resources'!U45="","",'Clinical resources'!U45)</f>
        <v/>
      </c>
      <c r="W51" t="str">
        <f>IF('Clinical resources'!V45="","",'Clinical resources'!V45)</f>
        <v/>
      </c>
      <c r="X51" t="str">
        <f>IF('Clinical resources'!W45="","",'Clinical resources'!W45)</f>
        <v/>
      </c>
      <c r="Y51" t="str">
        <f>IF('Clinical resources'!X45="","",'Clinical resources'!X45)</f>
        <v/>
      </c>
      <c r="Z51" t="str">
        <f>IF('Clinical resources'!Y45="","",'Clinical resources'!Y45)</f>
        <v/>
      </c>
      <c r="AA51" t="str">
        <f>IF('Clinical resources'!Z45="","",'Clinical resources'!Z45)</f>
        <v/>
      </c>
      <c r="AB51" t="str">
        <f>IF('Clinical resources'!AA45="","",'Clinical resources'!AA45)</f>
        <v/>
      </c>
      <c r="AC51" t="str">
        <f>IF('Clinical resources'!AB45="","",'Clinical resources'!AB45)</f>
        <v/>
      </c>
      <c r="AD51" t="str">
        <f>IF('Clinical resources'!AC45="","",'Clinical resources'!AC45)</f>
        <v/>
      </c>
      <c r="AE51" t="str">
        <f>IF('Clinical resources'!AD45="","",'Clinical resources'!AD45)</f>
        <v/>
      </c>
      <c r="AF51" t="str">
        <f>IF('Clinical resources'!AF45="","",'Clinical resources'!AF45)</f>
        <v/>
      </c>
      <c r="AG51" t="str">
        <f>IF('Clinical resources'!AG45="","",'Clinical resources'!AG45)</f>
        <v/>
      </c>
      <c r="AH51" t="str">
        <f>IF('Clinical resources'!AH45="","",'Clinical resources'!AH45)</f>
        <v/>
      </c>
      <c r="AI51" t="str">
        <f>IF('Clinical resources'!AI45="","",'Clinical resources'!AI45)</f>
        <v/>
      </c>
      <c r="AJ51" t="str">
        <f>IF('Clinical resources'!AJ45="","",'Clinical resources'!AJ45)</f>
        <v/>
      </c>
      <c r="AK51" t="str">
        <f>IF('Clinical resources'!AK45="","",'Clinical resources'!AK45)</f>
        <v/>
      </c>
      <c r="AL51" t="str">
        <f>IF('Clinical resources'!AL45="","",'Clinical resources'!AL45)</f>
        <v/>
      </c>
      <c r="AM51" t="str">
        <f>IF('Clinical resources'!AM45="","",'Clinical resources'!AM45)</f>
        <v/>
      </c>
      <c r="AN51" t="str">
        <f>IF('Clinical resources'!AN45="","",'Clinical resources'!AN45)</f>
        <v/>
      </c>
      <c r="AO51" t="str">
        <f>IF('Clinical resources'!AO45="","",'Clinical resources'!AO45)</f>
        <v/>
      </c>
      <c r="AP51" t="str">
        <f>IF('Clinical resources'!AP45="","",'Clinical resources'!AP45)</f>
        <v/>
      </c>
      <c r="AQ51" t="str">
        <f>IF('Clinical resources'!AQ45="","",'Clinical resources'!AQ45)</f>
        <v/>
      </c>
      <c r="AR51" t="str">
        <f>IF('Clinical resources'!AR45="","",'Clinical resources'!AR45)</f>
        <v/>
      </c>
      <c r="AS51" t="str">
        <f>IF('Clinical resources'!AS45="","",'Clinical resources'!AS45)</f>
        <v/>
      </c>
      <c r="AT51" t="str">
        <f>IF('Clinical resources'!AT45="","",'Clinical resources'!AT45)</f>
        <v/>
      </c>
      <c r="AU51" t="str">
        <f>IF('Clinical resources'!AU45="","",'Clinical resources'!AU45)</f>
        <v/>
      </c>
      <c r="AV51" t="str">
        <f>IF('Clinical resources'!AV45="","",'Clinical resources'!AV45)</f>
        <v/>
      </c>
      <c r="AW51" t="str">
        <f>IF('Clinical resources'!AW45="","",'Clinical resources'!AW45)</f>
        <v/>
      </c>
      <c r="AX51" t="str">
        <f>IF('Clinical resources'!AX45="","",'Clinical resources'!AX45)</f>
        <v/>
      </c>
      <c r="AY51" t="str">
        <f>IF('Clinical resources'!AY45="","",'Clinical resources'!AY45)</f>
        <v/>
      </c>
      <c r="AZ51" t="str">
        <f>IF('Clinical resources'!AZ45="","",'Clinical resources'!AZ45)</f>
        <v/>
      </c>
      <c r="BA51" t="str">
        <f>IF('Clinical resources'!BA45="","",'Clinical resources'!BA45)</f>
        <v/>
      </c>
      <c r="BB51" t="str">
        <f>IF('Clinical resources'!BB45="","",'Clinical resources'!BB45)</f>
        <v/>
      </c>
      <c r="BC51" t="str">
        <f>IF('Clinical resources'!BC45="","",'Clinical resources'!BC45)</f>
        <v/>
      </c>
      <c r="BD51" t="str">
        <f>IF('Clinical resources'!BD45="","",'Clinical resources'!BD45)</f>
        <v/>
      </c>
      <c r="BE51" t="str">
        <f>IF('Clinical resources'!BE45="","",'Clinical resources'!BE45)</f>
        <v/>
      </c>
      <c r="BF51" t="str">
        <f>IF('Clinical resources'!BF45="","",'Clinical resources'!BF45)</f>
        <v/>
      </c>
      <c r="BG51" t="str">
        <f>IF('Clinical resources'!BG45="","",'Clinical resources'!BG45)</f>
        <v/>
      </c>
      <c r="BH51" t="str">
        <f>IF('Clinical resources'!BH45="","",'Clinical resources'!BH45)</f>
        <v/>
      </c>
      <c r="BI51" t="str">
        <f>IF('Clinical resources'!BI45="","",'Clinical resources'!BI45)</f>
        <v/>
      </c>
      <c r="BJ51" t="str">
        <f>IF('Clinical resources'!BJ45="","",'Clinical resources'!BJ45)</f>
        <v/>
      </c>
      <c r="BK51" t="str">
        <f>IF('Clinical resources'!BK45="","",'Clinical resources'!BK45)</f>
        <v/>
      </c>
      <c r="BL51" t="str">
        <f>IF('Clinical resources'!BL45="","",'Clinical resources'!BL45)</f>
        <v/>
      </c>
      <c r="BM51" t="str">
        <f>IF('Clinical resources'!BM45="","",'Clinical resources'!BM45)</f>
        <v/>
      </c>
      <c r="BN51" t="str">
        <f>IF('Clinical resources'!BN45="","",'Clinical resources'!BN45)</f>
        <v/>
      </c>
      <c r="BO51" t="str">
        <f>IF('Clinical resources'!BO45="","",'Clinical resources'!BO45)</f>
        <v/>
      </c>
      <c r="BP51" t="str">
        <f>IF('Clinical resources'!BP45="","",'Clinical resources'!BP45)</f>
        <v/>
      </c>
      <c r="BQ51" t="str">
        <f>IF('Clinical resources'!BQ45="","",'Clinical resources'!BQ45)</f>
        <v/>
      </c>
      <c r="BR51" t="str">
        <f>IF('Clinical resources'!BR45="","",'Clinical resources'!BR45)</f>
        <v/>
      </c>
      <c r="BS51" t="str">
        <f>IF('Clinical resources'!BS45="","",'Clinical resources'!BS45)</f>
        <v/>
      </c>
      <c r="BT51" t="str">
        <f>IF('Clinical resources'!BT45="","",'Clinical resources'!BT45)</f>
        <v/>
      </c>
      <c r="BU51" t="str">
        <f>IF('Clinical resources'!BU45="","",'Clinical resources'!BU45)</f>
        <v/>
      </c>
      <c r="BV51" t="str">
        <f>IF('Clinical resources'!BV45="","",'Clinical resources'!BV45)</f>
        <v/>
      </c>
      <c r="BW51" t="str">
        <f>IF('Clinical resources'!BW45="","",'Clinical resources'!BW45)</f>
        <v/>
      </c>
      <c r="BX51" t="str">
        <f>IF('Clinical resources'!BX45="","",'Clinical resources'!BX45)</f>
        <v/>
      </c>
      <c r="BY51" t="str">
        <f>IF('Clinical resources'!BY45="","",'Clinical resources'!BY45)</f>
        <v/>
      </c>
      <c r="BZ51" t="str">
        <f>IF('Clinical resources'!BZ45="","",'Clinical resources'!BZ45)</f>
        <v/>
      </c>
      <c r="CA51" t="str">
        <f>IF('Clinical resources'!CA45="","",'Clinical resources'!CA45)</f>
        <v/>
      </c>
      <c r="CB51" t="str">
        <f>IF('Clinical resources'!CB45="","",'Clinical resources'!CB45)</f>
        <v/>
      </c>
      <c r="CC51" t="str">
        <f>IF('Clinical resources'!CC45="","",'Clinical resources'!CC45)</f>
        <v/>
      </c>
    </row>
    <row r="52" spans="2:81" x14ac:dyDescent="0.25">
      <c r="B52" s="189" t="str">
        <f>IF('Clinical resources'!B46&lt;&gt;"",'CR Backing (Hide)'!E43,"")</f>
        <v/>
      </c>
      <c r="G52" t="str">
        <f>IF('Clinical resources'!F46="","",'Clinical resources'!F46)</f>
        <v/>
      </c>
      <c r="H52" t="str">
        <f>IF('Clinical resources'!G46="","",'Clinical resources'!G46)</f>
        <v/>
      </c>
      <c r="I52" t="str">
        <f>IF('Clinical resources'!H46="","",'Clinical resources'!H46)</f>
        <v/>
      </c>
      <c r="J52" t="str">
        <f>IF('Clinical resources'!I46="","",'Clinical resources'!I46)</f>
        <v/>
      </c>
      <c r="K52" t="str">
        <f>IF('Clinical resources'!J46="","",'Clinical resources'!J46)</f>
        <v/>
      </c>
      <c r="L52" t="str">
        <f>IF('Clinical resources'!K46="","",'Clinical resources'!K46)</f>
        <v/>
      </c>
      <c r="M52" t="str">
        <f>IF('Clinical resources'!L46="","",'Clinical resources'!L46)</f>
        <v/>
      </c>
      <c r="N52" t="str">
        <f>IF('Clinical resources'!M46="","",'Clinical resources'!M46)</f>
        <v/>
      </c>
      <c r="O52" t="str">
        <f>IF('Clinical resources'!N46="","",'Clinical resources'!N46)</f>
        <v/>
      </c>
      <c r="P52" t="str">
        <f>IF('Clinical resources'!O46="","",'Clinical resources'!O46)</f>
        <v/>
      </c>
      <c r="Q52" t="str">
        <f>IF('Clinical resources'!P46="","",'Clinical resources'!P46)</f>
        <v/>
      </c>
      <c r="R52" t="str">
        <f>IF('Clinical resources'!Q46="","",'Clinical resources'!Q46)</f>
        <v/>
      </c>
      <c r="S52" t="str">
        <f>IF('Clinical resources'!R46="","",'Clinical resources'!R46)</f>
        <v/>
      </c>
      <c r="T52" t="str">
        <f>IF('Clinical resources'!S46="","",'Clinical resources'!S46)</f>
        <v/>
      </c>
      <c r="U52" t="str">
        <f>IF('Clinical resources'!T46="","",'Clinical resources'!T46)</f>
        <v/>
      </c>
      <c r="V52" t="str">
        <f>IF('Clinical resources'!U46="","",'Clinical resources'!U46)</f>
        <v/>
      </c>
      <c r="W52" t="str">
        <f>IF('Clinical resources'!V46="","",'Clinical resources'!V46)</f>
        <v/>
      </c>
      <c r="X52" t="str">
        <f>IF('Clinical resources'!W46="","",'Clinical resources'!W46)</f>
        <v/>
      </c>
      <c r="Y52" t="str">
        <f>IF('Clinical resources'!X46="","",'Clinical resources'!X46)</f>
        <v/>
      </c>
      <c r="Z52" t="str">
        <f>IF('Clinical resources'!Y46="","",'Clinical resources'!Y46)</f>
        <v/>
      </c>
      <c r="AA52" t="str">
        <f>IF('Clinical resources'!Z46="","",'Clinical resources'!Z46)</f>
        <v/>
      </c>
      <c r="AB52" t="str">
        <f>IF('Clinical resources'!AA46="","",'Clinical resources'!AA46)</f>
        <v/>
      </c>
      <c r="AC52" t="str">
        <f>IF('Clinical resources'!AB46="","",'Clinical resources'!AB46)</f>
        <v/>
      </c>
      <c r="AD52" t="str">
        <f>IF('Clinical resources'!AC46="","",'Clinical resources'!AC46)</f>
        <v/>
      </c>
      <c r="AE52" t="str">
        <f>IF('Clinical resources'!AD46="","",'Clinical resources'!AD46)</f>
        <v/>
      </c>
      <c r="AF52" t="str">
        <f>IF('Clinical resources'!AF46="","",'Clinical resources'!AF46)</f>
        <v/>
      </c>
      <c r="AG52" t="str">
        <f>IF('Clinical resources'!AG46="","",'Clinical resources'!AG46)</f>
        <v/>
      </c>
      <c r="AH52" t="str">
        <f>IF('Clinical resources'!AH46="","",'Clinical resources'!AH46)</f>
        <v/>
      </c>
      <c r="AI52" t="str">
        <f>IF('Clinical resources'!AI46="","",'Clinical resources'!AI46)</f>
        <v/>
      </c>
      <c r="AJ52" t="str">
        <f>IF('Clinical resources'!AJ46="","",'Clinical resources'!AJ46)</f>
        <v/>
      </c>
      <c r="AK52" t="str">
        <f>IF('Clinical resources'!AK46="","",'Clinical resources'!AK46)</f>
        <v/>
      </c>
      <c r="AL52" t="str">
        <f>IF('Clinical resources'!AL46="","",'Clinical resources'!AL46)</f>
        <v/>
      </c>
      <c r="AM52" t="str">
        <f>IF('Clinical resources'!AM46="","",'Clinical resources'!AM46)</f>
        <v/>
      </c>
      <c r="AN52" t="str">
        <f>IF('Clinical resources'!AN46="","",'Clinical resources'!AN46)</f>
        <v/>
      </c>
      <c r="AO52" t="str">
        <f>IF('Clinical resources'!AO46="","",'Clinical resources'!AO46)</f>
        <v/>
      </c>
      <c r="AP52" t="str">
        <f>IF('Clinical resources'!AP46="","",'Clinical resources'!AP46)</f>
        <v/>
      </c>
      <c r="AQ52" t="str">
        <f>IF('Clinical resources'!AQ46="","",'Clinical resources'!AQ46)</f>
        <v/>
      </c>
      <c r="AR52" t="str">
        <f>IF('Clinical resources'!AR46="","",'Clinical resources'!AR46)</f>
        <v/>
      </c>
      <c r="AS52" t="str">
        <f>IF('Clinical resources'!AS46="","",'Clinical resources'!AS46)</f>
        <v/>
      </c>
      <c r="AT52" t="str">
        <f>IF('Clinical resources'!AT46="","",'Clinical resources'!AT46)</f>
        <v/>
      </c>
      <c r="AU52" t="str">
        <f>IF('Clinical resources'!AU46="","",'Clinical resources'!AU46)</f>
        <v/>
      </c>
      <c r="AV52" t="str">
        <f>IF('Clinical resources'!AV46="","",'Clinical resources'!AV46)</f>
        <v/>
      </c>
      <c r="AW52" t="str">
        <f>IF('Clinical resources'!AW46="","",'Clinical resources'!AW46)</f>
        <v/>
      </c>
      <c r="AX52" t="str">
        <f>IF('Clinical resources'!AX46="","",'Clinical resources'!AX46)</f>
        <v/>
      </c>
      <c r="AY52" t="str">
        <f>IF('Clinical resources'!AY46="","",'Clinical resources'!AY46)</f>
        <v/>
      </c>
      <c r="AZ52" t="str">
        <f>IF('Clinical resources'!AZ46="","",'Clinical resources'!AZ46)</f>
        <v/>
      </c>
      <c r="BA52" t="str">
        <f>IF('Clinical resources'!BA46="","",'Clinical resources'!BA46)</f>
        <v/>
      </c>
      <c r="BB52" t="str">
        <f>IF('Clinical resources'!BB46="","",'Clinical resources'!BB46)</f>
        <v/>
      </c>
      <c r="BC52" t="str">
        <f>IF('Clinical resources'!BC46="","",'Clinical resources'!BC46)</f>
        <v/>
      </c>
      <c r="BD52" t="str">
        <f>IF('Clinical resources'!BD46="","",'Clinical resources'!BD46)</f>
        <v/>
      </c>
      <c r="BE52" t="str">
        <f>IF('Clinical resources'!BE46="","",'Clinical resources'!BE46)</f>
        <v/>
      </c>
      <c r="BF52" t="str">
        <f>IF('Clinical resources'!BF46="","",'Clinical resources'!BF46)</f>
        <v/>
      </c>
      <c r="BG52" t="str">
        <f>IF('Clinical resources'!BG46="","",'Clinical resources'!BG46)</f>
        <v/>
      </c>
      <c r="BH52" t="str">
        <f>IF('Clinical resources'!BH46="","",'Clinical resources'!BH46)</f>
        <v/>
      </c>
      <c r="BI52" t="str">
        <f>IF('Clinical resources'!BI46="","",'Clinical resources'!BI46)</f>
        <v/>
      </c>
      <c r="BJ52" t="str">
        <f>IF('Clinical resources'!BJ46="","",'Clinical resources'!BJ46)</f>
        <v/>
      </c>
      <c r="BK52" t="str">
        <f>IF('Clinical resources'!BK46="","",'Clinical resources'!BK46)</f>
        <v/>
      </c>
      <c r="BL52" t="str">
        <f>IF('Clinical resources'!BL46="","",'Clinical resources'!BL46)</f>
        <v/>
      </c>
      <c r="BM52" t="str">
        <f>IF('Clinical resources'!BM46="","",'Clinical resources'!BM46)</f>
        <v/>
      </c>
      <c r="BN52" t="str">
        <f>IF('Clinical resources'!BN46="","",'Clinical resources'!BN46)</f>
        <v/>
      </c>
      <c r="BO52" t="str">
        <f>IF('Clinical resources'!BO46="","",'Clinical resources'!BO46)</f>
        <v/>
      </c>
      <c r="BP52" t="str">
        <f>IF('Clinical resources'!BP46="","",'Clinical resources'!BP46)</f>
        <v/>
      </c>
      <c r="BQ52" t="str">
        <f>IF('Clinical resources'!BQ46="","",'Clinical resources'!BQ46)</f>
        <v/>
      </c>
      <c r="BR52" t="str">
        <f>IF('Clinical resources'!BR46="","",'Clinical resources'!BR46)</f>
        <v/>
      </c>
      <c r="BS52" t="str">
        <f>IF('Clinical resources'!BS46="","",'Clinical resources'!BS46)</f>
        <v/>
      </c>
      <c r="BT52" t="str">
        <f>IF('Clinical resources'!BT46="","",'Clinical resources'!BT46)</f>
        <v/>
      </c>
      <c r="BU52" t="str">
        <f>IF('Clinical resources'!BU46="","",'Clinical resources'!BU46)</f>
        <v/>
      </c>
      <c r="BV52" t="str">
        <f>IF('Clinical resources'!BV46="","",'Clinical resources'!BV46)</f>
        <v/>
      </c>
      <c r="BW52" t="str">
        <f>IF('Clinical resources'!BW46="","",'Clinical resources'!BW46)</f>
        <v/>
      </c>
      <c r="BX52" t="str">
        <f>IF('Clinical resources'!BX46="","",'Clinical resources'!BX46)</f>
        <v/>
      </c>
      <c r="BY52" t="str">
        <f>IF('Clinical resources'!BY46="","",'Clinical resources'!BY46)</f>
        <v/>
      </c>
      <c r="BZ52" t="str">
        <f>IF('Clinical resources'!BZ46="","",'Clinical resources'!BZ46)</f>
        <v/>
      </c>
      <c r="CA52" t="str">
        <f>IF('Clinical resources'!CA46="","",'Clinical resources'!CA46)</f>
        <v/>
      </c>
      <c r="CB52" t="str">
        <f>IF('Clinical resources'!CB46="","",'Clinical resources'!CB46)</f>
        <v/>
      </c>
      <c r="CC52" t="str">
        <f>IF('Clinical resources'!CC46="","",'Clinical resources'!CC46)</f>
        <v/>
      </c>
    </row>
    <row r="53" spans="2:81" x14ac:dyDescent="0.25">
      <c r="B53" s="189" t="str">
        <f>IF('Clinical resources'!B47&lt;&gt;"",'CR Backing (Hide)'!E44,"")</f>
        <v/>
      </c>
      <c r="G53" t="str">
        <f>IF('Clinical resources'!F47="","",'Clinical resources'!F47)</f>
        <v/>
      </c>
      <c r="H53" t="str">
        <f>IF('Clinical resources'!G47="","",'Clinical resources'!G47)</f>
        <v/>
      </c>
      <c r="I53" t="str">
        <f>IF('Clinical resources'!H47="","",'Clinical resources'!H47)</f>
        <v/>
      </c>
      <c r="J53" t="str">
        <f>IF('Clinical resources'!I47="","",'Clinical resources'!I47)</f>
        <v/>
      </c>
      <c r="K53" t="str">
        <f>IF('Clinical resources'!J47="","",'Clinical resources'!J47)</f>
        <v/>
      </c>
      <c r="L53" t="str">
        <f>IF('Clinical resources'!K47="","",'Clinical resources'!K47)</f>
        <v/>
      </c>
      <c r="M53" t="str">
        <f>IF('Clinical resources'!L47="","",'Clinical resources'!L47)</f>
        <v/>
      </c>
      <c r="N53" t="str">
        <f>IF('Clinical resources'!M47="","",'Clinical resources'!M47)</f>
        <v/>
      </c>
      <c r="O53" t="str">
        <f>IF('Clinical resources'!N47="","",'Clinical resources'!N47)</f>
        <v/>
      </c>
      <c r="P53" t="str">
        <f>IF('Clinical resources'!O47="","",'Clinical resources'!O47)</f>
        <v/>
      </c>
      <c r="Q53" t="str">
        <f>IF('Clinical resources'!P47="","",'Clinical resources'!P47)</f>
        <v/>
      </c>
      <c r="R53" t="str">
        <f>IF('Clinical resources'!Q47="","",'Clinical resources'!Q47)</f>
        <v/>
      </c>
      <c r="S53" t="str">
        <f>IF('Clinical resources'!R47="","",'Clinical resources'!R47)</f>
        <v/>
      </c>
      <c r="T53" t="str">
        <f>IF('Clinical resources'!S47="","",'Clinical resources'!S47)</f>
        <v/>
      </c>
      <c r="U53" t="str">
        <f>IF('Clinical resources'!T47="","",'Clinical resources'!T47)</f>
        <v/>
      </c>
      <c r="V53" t="str">
        <f>IF('Clinical resources'!U47="","",'Clinical resources'!U47)</f>
        <v/>
      </c>
      <c r="W53" t="str">
        <f>IF('Clinical resources'!V47="","",'Clinical resources'!V47)</f>
        <v/>
      </c>
      <c r="X53" t="str">
        <f>IF('Clinical resources'!W47="","",'Clinical resources'!W47)</f>
        <v/>
      </c>
      <c r="Y53" t="str">
        <f>IF('Clinical resources'!X47="","",'Clinical resources'!X47)</f>
        <v/>
      </c>
      <c r="Z53" t="str">
        <f>IF('Clinical resources'!Y47="","",'Clinical resources'!Y47)</f>
        <v/>
      </c>
      <c r="AA53" t="str">
        <f>IF('Clinical resources'!Z47="","",'Clinical resources'!Z47)</f>
        <v/>
      </c>
      <c r="AB53" t="str">
        <f>IF('Clinical resources'!AA47="","",'Clinical resources'!AA47)</f>
        <v/>
      </c>
      <c r="AC53" t="str">
        <f>IF('Clinical resources'!AB47="","",'Clinical resources'!AB47)</f>
        <v/>
      </c>
      <c r="AD53" t="str">
        <f>IF('Clinical resources'!AC47="","",'Clinical resources'!AC47)</f>
        <v/>
      </c>
      <c r="AE53" t="str">
        <f>IF('Clinical resources'!AD47="","",'Clinical resources'!AD47)</f>
        <v/>
      </c>
      <c r="AF53" t="str">
        <f>IF('Clinical resources'!AF47="","",'Clinical resources'!AF47)</f>
        <v/>
      </c>
      <c r="AG53" t="str">
        <f>IF('Clinical resources'!AG47="","",'Clinical resources'!AG47)</f>
        <v/>
      </c>
      <c r="AH53" t="str">
        <f>IF('Clinical resources'!AH47="","",'Clinical resources'!AH47)</f>
        <v/>
      </c>
      <c r="AI53" t="str">
        <f>IF('Clinical resources'!AI47="","",'Clinical resources'!AI47)</f>
        <v/>
      </c>
      <c r="AJ53" t="str">
        <f>IF('Clinical resources'!AJ47="","",'Clinical resources'!AJ47)</f>
        <v/>
      </c>
      <c r="AK53" t="str">
        <f>IF('Clinical resources'!AK47="","",'Clinical resources'!AK47)</f>
        <v/>
      </c>
      <c r="AL53" t="str">
        <f>IF('Clinical resources'!AL47="","",'Clinical resources'!AL47)</f>
        <v/>
      </c>
      <c r="AM53" t="str">
        <f>IF('Clinical resources'!AM47="","",'Clinical resources'!AM47)</f>
        <v/>
      </c>
      <c r="AN53" t="str">
        <f>IF('Clinical resources'!AN47="","",'Clinical resources'!AN47)</f>
        <v/>
      </c>
      <c r="AO53" t="str">
        <f>IF('Clinical resources'!AO47="","",'Clinical resources'!AO47)</f>
        <v/>
      </c>
      <c r="AP53" t="str">
        <f>IF('Clinical resources'!AP47="","",'Clinical resources'!AP47)</f>
        <v/>
      </c>
      <c r="AQ53" t="str">
        <f>IF('Clinical resources'!AQ47="","",'Clinical resources'!AQ47)</f>
        <v/>
      </c>
      <c r="AR53" t="str">
        <f>IF('Clinical resources'!AR47="","",'Clinical resources'!AR47)</f>
        <v/>
      </c>
      <c r="AS53" t="str">
        <f>IF('Clinical resources'!AS47="","",'Clinical resources'!AS47)</f>
        <v/>
      </c>
      <c r="AT53" t="str">
        <f>IF('Clinical resources'!AT47="","",'Clinical resources'!AT47)</f>
        <v/>
      </c>
      <c r="AU53" t="str">
        <f>IF('Clinical resources'!AU47="","",'Clinical resources'!AU47)</f>
        <v/>
      </c>
      <c r="AV53" t="str">
        <f>IF('Clinical resources'!AV47="","",'Clinical resources'!AV47)</f>
        <v/>
      </c>
      <c r="AW53" t="str">
        <f>IF('Clinical resources'!AW47="","",'Clinical resources'!AW47)</f>
        <v/>
      </c>
      <c r="AX53" t="str">
        <f>IF('Clinical resources'!AX47="","",'Clinical resources'!AX47)</f>
        <v/>
      </c>
      <c r="AY53" t="str">
        <f>IF('Clinical resources'!AY47="","",'Clinical resources'!AY47)</f>
        <v/>
      </c>
      <c r="AZ53" t="str">
        <f>IF('Clinical resources'!AZ47="","",'Clinical resources'!AZ47)</f>
        <v/>
      </c>
      <c r="BA53" t="str">
        <f>IF('Clinical resources'!BA47="","",'Clinical resources'!BA47)</f>
        <v/>
      </c>
      <c r="BB53" t="str">
        <f>IF('Clinical resources'!BB47="","",'Clinical resources'!BB47)</f>
        <v/>
      </c>
      <c r="BC53" t="str">
        <f>IF('Clinical resources'!BC47="","",'Clinical resources'!BC47)</f>
        <v/>
      </c>
      <c r="BD53" t="str">
        <f>IF('Clinical resources'!BD47="","",'Clinical resources'!BD47)</f>
        <v/>
      </c>
      <c r="BE53" t="str">
        <f>IF('Clinical resources'!BE47="","",'Clinical resources'!BE47)</f>
        <v/>
      </c>
      <c r="BF53" t="str">
        <f>IF('Clinical resources'!BF47="","",'Clinical resources'!BF47)</f>
        <v/>
      </c>
      <c r="BG53" t="str">
        <f>IF('Clinical resources'!BG47="","",'Clinical resources'!BG47)</f>
        <v/>
      </c>
      <c r="BH53" t="str">
        <f>IF('Clinical resources'!BH47="","",'Clinical resources'!BH47)</f>
        <v/>
      </c>
      <c r="BI53" t="str">
        <f>IF('Clinical resources'!BI47="","",'Clinical resources'!BI47)</f>
        <v/>
      </c>
      <c r="BJ53" t="str">
        <f>IF('Clinical resources'!BJ47="","",'Clinical resources'!BJ47)</f>
        <v/>
      </c>
      <c r="BK53" t="str">
        <f>IF('Clinical resources'!BK47="","",'Clinical resources'!BK47)</f>
        <v/>
      </c>
      <c r="BL53" t="str">
        <f>IF('Clinical resources'!BL47="","",'Clinical resources'!BL47)</f>
        <v/>
      </c>
      <c r="BM53" t="str">
        <f>IF('Clinical resources'!BM47="","",'Clinical resources'!BM47)</f>
        <v/>
      </c>
      <c r="BN53" t="str">
        <f>IF('Clinical resources'!BN47="","",'Clinical resources'!BN47)</f>
        <v/>
      </c>
      <c r="BO53" t="str">
        <f>IF('Clinical resources'!BO47="","",'Clinical resources'!BO47)</f>
        <v/>
      </c>
      <c r="BP53" t="str">
        <f>IF('Clinical resources'!BP47="","",'Clinical resources'!BP47)</f>
        <v/>
      </c>
      <c r="BQ53" t="str">
        <f>IF('Clinical resources'!BQ47="","",'Clinical resources'!BQ47)</f>
        <v/>
      </c>
      <c r="BR53" t="str">
        <f>IF('Clinical resources'!BR47="","",'Clinical resources'!BR47)</f>
        <v/>
      </c>
      <c r="BS53" t="str">
        <f>IF('Clinical resources'!BS47="","",'Clinical resources'!BS47)</f>
        <v/>
      </c>
      <c r="BT53" t="str">
        <f>IF('Clinical resources'!BT47="","",'Clinical resources'!BT47)</f>
        <v/>
      </c>
      <c r="BU53" t="str">
        <f>IF('Clinical resources'!BU47="","",'Clinical resources'!BU47)</f>
        <v/>
      </c>
      <c r="BV53" t="str">
        <f>IF('Clinical resources'!BV47="","",'Clinical resources'!BV47)</f>
        <v/>
      </c>
      <c r="BW53" t="str">
        <f>IF('Clinical resources'!BW47="","",'Clinical resources'!BW47)</f>
        <v/>
      </c>
      <c r="BX53" t="str">
        <f>IF('Clinical resources'!BX47="","",'Clinical resources'!BX47)</f>
        <v/>
      </c>
      <c r="BY53" t="str">
        <f>IF('Clinical resources'!BY47="","",'Clinical resources'!BY47)</f>
        <v/>
      </c>
      <c r="BZ53" t="str">
        <f>IF('Clinical resources'!BZ47="","",'Clinical resources'!BZ47)</f>
        <v/>
      </c>
      <c r="CA53" t="str">
        <f>IF('Clinical resources'!CA47="","",'Clinical resources'!CA47)</f>
        <v/>
      </c>
      <c r="CB53" t="str">
        <f>IF('Clinical resources'!CB47="","",'Clinical resources'!CB47)</f>
        <v/>
      </c>
      <c r="CC53" t="str">
        <f>IF('Clinical resources'!CC47="","",'Clinical resources'!CC47)</f>
        <v/>
      </c>
    </row>
    <row r="54" spans="2:81" x14ac:dyDescent="0.25">
      <c r="B54" s="189" t="str">
        <f>IF('Clinical resources'!B48&lt;&gt;"",'CR Backing (Hide)'!E45,"")</f>
        <v/>
      </c>
      <c r="G54" t="str">
        <f>IF('Clinical resources'!F48="","",'Clinical resources'!F48)</f>
        <v/>
      </c>
      <c r="H54" t="str">
        <f>IF('Clinical resources'!G48="","",'Clinical resources'!G48)</f>
        <v/>
      </c>
      <c r="I54" t="str">
        <f>IF('Clinical resources'!H48="","",'Clinical resources'!H48)</f>
        <v/>
      </c>
      <c r="J54" t="str">
        <f>IF('Clinical resources'!I48="","",'Clinical resources'!I48)</f>
        <v/>
      </c>
      <c r="K54" t="str">
        <f>IF('Clinical resources'!J48="","",'Clinical resources'!J48)</f>
        <v/>
      </c>
      <c r="L54" t="str">
        <f>IF('Clinical resources'!K48="","",'Clinical resources'!K48)</f>
        <v/>
      </c>
      <c r="M54" t="str">
        <f>IF('Clinical resources'!L48="","",'Clinical resources'!L48)</f>
        <v/>
      </c>
      <c r="N54" t="str">
        <f>IF('Clinical resources'!M48="","",'Clinical resources'!M48)</f>
        <v/>
      </c>
      <c r="O54" t="str">
        <f>IF('Clinical resources'!N48="","",'Clinical resources'!N48)</f>
        <v/>
      </c>
      <c r="P54" t="str">
        <f>IF('Clinical resources'!O48="","",'Clinical resources'!O48)</f>
        <v/>
      </c>
      <c r="Q54" t="str">
        <f>IF('Clinical resources'!P48="","",'Clinical resources'!P48)</f>
        <v/>
      </c>
      <c r="R54" t="str">
        <f>IF('Clinical resources'!Q48="","",'Clinical resources'!Q48)</f>
        <v/>
      </c>
      <c r="S54" t="str">
        <f>IF('Clinical resources'!R48="","",'Clinical resources'!R48)</f>
        <v/>
      </c>
      <c r="T54" t="str">
        <f>IF('Clinical resources'!S48="","",'Clinical resources'!S48)</f>
        <v/>
      </c>
      <c r="U54" t="str">
        <f>IF('Clinical resources'!T48="","",'Clinical resources'!T48)</f>
        <v/>
      </c>
      <c r="V54" t="str">
        <f>IF('Clinical resources'!U48="","",'Clinical resources'!U48)</f>
        <v/>
      </c>
      <c r="W54" t="str">
        <f>IF('Clinical resources'!V48="","",'Clinical resources'!V48)</f>
        <v/>
      </c>
      <c r="X54" t="str">
        <f>IF('Clinical resources'!W48="","",'Clinical resources'!W48)</f>
        <v/>
      </c>
      <c r="Y54" t="str">
        <f>IF('Clinical resources'!X48="","",'Clinical resources'!X48)</f>
        <v/>
      </c>
      <c r="Z54" t="str">
        <f>IF('Clinical resources'!Y48="","",'Clinical resources'!Y48)</f>
        <v/>
      </c>
      <c r="AA54" t="str">
        <f>IF('Clinical resources'!Z48="","",'Clinical resources'!Z48)</f>
        <v/>
      </c>
      <c r="AB54" t="str">
        <f>IF('Clinical resources'!AA48="","",'Clinical resources'!AA48)</f>
        <v/>
      </c>
      <c r="AC54" t="str">
        <f>IF('Clinical resources'!AB48="","",'Clinical resources'!AB48)</f>
        <v/>
      </c>
      <c r="AD54" t="str">
        <f>IF('Clinical resources'!AC48="","",'Clinical resources'!AC48)</f>
        <v/>
      </c>
      <c r="AE54" t="str">
        <f>IF('Clinical resources'!AD48="","",'Clinical resources'!AD48)</f>
        <v/>
      </c>
      <c r="AF54" t="str">
        <f>IF('Clinical resources'!AF48="","",'Clinical resources'!AF48)</f>
        <v/>
      </c>
      <c r="AG54" t="str">
        <f>IF('Clinical resources'!AG48="","",'Clinical resources'!AG48)</f>
        <v/>
      </c>
      <c r="AH54" t="str">
        <f>IF('Clinical resources'!AH48="","",'Clinical resources'!AH48)</f>
        <v/>
      </c>
      <c r="AI54" t="str">
        <f>IF('Clinical resources'!AI48="","",'Clinical resources'!AI48)</f>
        <v/>
      </c>
      <c r="AJ54" t="str">
        <f>IF('Clinical resources'!AJ48="","",'Clinical resources'!AJ48)</f>
        <v/>
      </c>
      <c r="AK54" t="str">
        <f>IF('Clinical resources'!AK48="","",'Clinical resources'!AK48)</f>
        <v/>
      </c>
      <c r="AL54" t="str">
        <f>IF('Clinical resources'!AL48="","",'Clinical resources'!AL48)</f>
        <v/>
      </c>
      <c r="AM54" t="str">
        <f>IF('Clinical resources'!AM48="","",'Clinical resources'!AM48)</f>
        <v/>
      </c>
      <c r="AN54" t="str">
        <f>IF('Clinical resources'!AN48="","",'Clinical resources'!AN48)</f>
        <v/>
      </c>
      <c r="AO54" t="str">
        <f>IF('Clinical resources'!AO48="","",'Clinical resources'!AO48)</f>
        <v/>
      </c>
      <c r="AP54" t="str">
        <f>IF('Clinical resources'!AP48="","",'Clinical resources'!AP48)</f>
        <v/>
      </c>
      <c r="AQ54" t="str">
        <f>IF('Clinical resources'!AQ48="","",'Clinical resources'!AQ48)</f>
        <v/>
      </c>
      <c r="AR54" t="str">
        <f>IF('Clinical resources'!AR48="","",'Clinical resources'!AR48)</f>
        <v/>
      </c>
      <c r="AS54" t="str">
        <f>IF('Clinical resources'!AS48="","",'Clinical resources'!AS48)</f>
        <v/>
      </c>
      <c r="AT54" t="str">
        <f>IF('Clinical resources'!AT48="","",'Clinical resources'!AT48)</f>
        <v/>
      </c>
      <c r="AU54" t="str">
        <f>IF('Clinical resources'!AU48="","",'Clinical resources'!AU48)</f>
        <v/>
      </c>
      <c r="AV54" t="str">
        <f>IF('Clinical resources'!AV48="","",'Clinical resources'!AV48)</f>
        <v/>
      </c>
      <c r="AW54" t="str">
        <f>IF('Clinical resources'!AW48="","",'Clinical resources'!AW48)</f>
        <v/>
      </c>
      <c r="AX54" t="str">
        <f>IF('Clinical resources'!AX48="","",'Clinical resources'!AX48)</f>
        <v/>
      </c>
      <c r="AY54" t="str">
        <f>IF('Clinical resources'!AY48="","",'Clinical resources'!AY48)</f>
        <v/>
      </c>
      <c r="AZ54" t="str">
        <f>IF('Clinical resources'!AZ48="","",'Clinical resources'!AZ48)</f>
        <v/>
      </c>
      <c r="BA54" t="str">
        <f>IF('Clinical resources'!BA48="","",'Clinical resources'!BA48)</f>
        <v/>
      </c>
      <c r="BB54" t="str">
        <f>IF('Clinical resources'!BB48="","",'Clinical resources'!BB48)</f>
        <v/>
      </c>
      <c r="BC54" t="str">
        <f>IF('Clinical resources'!BC48="","",'Clinical resources'!BC48)</f>
        <v/>
      </c>
      <c r="BD54" t="str">
        <f>IF('Clinical resources'!BD48="","",'Clinical resources'!BD48)</f>
        <v/>
      </c>
      <c r="BE54" t="str">
        <f>IF('Clinical resources'!BE48="","",'Clinical resources'!BE48)</f>
        <v/>
      </c>
      <c r="BF54" t="str">
        <f>IF('Clinical resources'!BF48="","",'Clinical resources'!BF48)</f>
        <v/>
      </c>
      <c r="BG54" t="str">
        <f>IF('Clinical resources'!BG48="","",'Clinical resources'!BG48)</f>
        <v/>
      </c>
      <c r="BH54" t="str">
        <f>IF('Clinical resources'!BH48="","",'Clinical resources'!BH48)</f>
        <v/>
      </c>
      <c r="BI54" t="str">
        <f>IF('Clinical resources'!BI48="","",'Clinical resources'!BI48)</f>
        <v/>
      </c>
      <c r="BJ54" t="str">
        <f>IF('Clinical resources'!BJ48="","",'Clinical resources'!BJ48)</f>
        <v/>
      </c>
      <c r="BK54" t="str">
        <f>IF('Clinical resources'!BK48="","",'Clinical resources'!BK48)</f>
        <v/>
      </c>
      <c r="BL54" t="str">
        <f>IF('Clinical resources'!BL48="","",'Clinical resources'!BL48)</f>
        <v/>
      </c>
      <c r="BM54" t="str">
        <f>IF('Clinical resources'!BM48="","",'Clinical resources'!BM48)</f>
        <v/>
      </c>
      <c r="BN54" t="str">
        <f>IF('Clinical resources'!BN48="","",'Clinical resources'!BN48)</f>
        <v/>
      </c>
      <c r="BO54" t="str">
        <f>IF('Clinical resources'!BO48="","",'Clinical resources'!BO48)</f>
        <v/>
      </c>
      <c r="BP54" t="str">
        <f>IF('Clinical resources'!BP48="","",'Clinical resources'!BP48)</f>
        <v/>
      </c>
      <c r="BQ54" t="str">
        <f>IF('Clinical resources'!BQ48="","",'Clinical resources'!BQ48)</f>
        <v/>
      </c>
      <c r="BR54" t="str">
        <f>IF('Clinical resources'!BR48="","",'Clinical resources'!BR48)</f>
        <v/>
      </c>
      <c r="BS54" t="str">
        <f>IF('Clinical resources'!BS48="","",'Clinical resources'!BS48)</f>
        <v/>
      </c>
      <c r="BT54" t="str">
        <f>IF('Clinical resources'!BT48="","",'Clinical resources'!BT48)</f>
        <v/>
      </c>
      <c r="BU54" t="str">
        <f>IF('Clinical resources'!BU48="","",'Clinical resources'!BU48)</f>
        <v/>
      </c>
      <c r="BV54" t="str">
        <f>IF('Clinical resources'!BV48="","",'Clinical resources'!BV48)</f>
        <v/>
      </c>
      <c r="BW54" t="str">
        <f>IF('Clinical resources'!BW48="","",'Clinical resources'!BW48)</f>
        <v/>
      </c>
      <c r="BX54" t="str">
        <f>IF('Clinical resources'!BX48="","",'Clinical resources'!BX48)</f>
        <v/>
      </c>
      <c r="BY54" t="str">
        <f>IF('Clinical resources'!BY48="","",'Clinical resources'!BY48)</f>
        <v/>
      </c>
      <c r="BZ54" t="str">
        <f>IF('Clinical resources'!BZ48="","",'Clinical resources'!BZ48)</f>
        <v/>
      </c>
      <c r="CA54" t="str">
        <f>IF('Clinical resources'!CA48="","",'Clinical resources'!CA48)</f>
        <v/>
      </c>
      <c r="CB54" t="str">
        <f>IF('Clinical resources'!CB48="","",'Clinical resources'!CB48)</f>
        <v/>
      </c>
      <c r="CC54" t="str">
        <f>IF('Clinical resources'!CC48="","",'Clinical resources'!CC48)</f>
        <v/>
      </c>
    </row>
    <row r="55" spans="2:81" x14ac:dyDescent="0.25">
      <c r="B55" s="189" t="str">
        <f>IF('Clinical resources'!B49&lt;&gt;"",'CR Backing (Hide)'!E46,"")</f>
        <v/>
      </c>
      <c r="G55" t="str">
        <f>IF('Clinical resources'!F49="","",'Clinical resources'!F49)</f>
        <v/>
      </c>
      <c r="H55" t="str">
        <f>IF('Clinical resources'!G49="","",'Clinical resources'!G49)</f>
        <v/>
      </c>
      <c r="I55" t="str">
        <f>IF('Clinical resources'!H49="","",'Clinical resources'!H49)</f>
        <v/>
      </c>
      <c r="J55" t="str">
        <f>IF('Clinical resources'!I49="","",'Clinical resources'!I49)</f>
        <v/>
      </c>
      <c r="K55" t="str">
        <f>IF('Clinical resources'!J49="","",'Clinical resources'!J49)</f>
        <v/>
      </c>
      <c r="L55" t="str">
        <f>IF('Clinical resources'!K49="","",'Clinical resources'!K49)</f>
        <v/>
      </c>
      <c r="M55" t="str">
        <f>IF('Clinical resources'!L49="","",'Clinical resources'!L49)</f>
        <v/>
      </c>
      <c r="N55" t="str">
        <f>IF('Clinical resources'!M49="","",'Clinical resources'!M49)</f>
        <v/>
      </c>
      <c r="O55" t="str">
        <f>IF('Clinical resources'!N49="","",'Clinical resources'!N49)</f>
        <v/>
      </c>
      <c r="P55" t="str">
        <f>IF('Clinical resources'!O49="","",'Clinical resources'!O49)</f>
        <v/>
      </c>
      <c r="Q55" t="str">
        <f>IF('Clinical resources'!P49="","",'Clinical resources'!P49)</f>
        <v/>
      </c>
      <c r="R55" t="str">
        <f>IF('Clinical resources'!Q49="","",'Clinical resources'!Q49)</f>
        <v/>
      </c>
      <c r="S55" t="str">
        <f>IF('Clinical resources'!R49="","",'Clinical resources'!R49)</f>
        <v/>
      </c>
      <c r="T55" t="str">
        <f>IF('Clinical resources'!S49="","",'Clinical resources'!S49)</f>
        <v/>
      </c>
      <c r="U55" t="str">
        <f>IF('Clinical resources'!T49="","",'Clinical resources'!T49)</f>
        <v/>
      </c>
      <c r="V55" t="str">
        <f>IF('Clinical resources'!U49="","",'Clinical resources'!U49)</f>
        <v/>
      </c>
      <c r="W55" t="str">
        <f>IF('Clinical resources'!V49="","",'Clinical resources'!V49)</f>
        <v/>
      </c>
      <c r="X55" t="str">
        <f>IF('Clinical resources'!W49="","",'Clinical resources'!W49)</f>
        <v/>
      </c>
      <c r="Y55" t="str">
        <f>IF('Clinical resources'!X49="","",'Clinical resources'!X49)</f>
        <v/>
      </c>
      <c r="Z55" t="str">
        <f>IF('Clinical resources'!Y49="","",'Clinical resources'!Y49)</f>
        <v/>
      </c>
      <c r="AA55" t="str">
        <f>IF('Clinical resources'!Z49="","",'Clinical resources'!Z49)</f>
        <v/>
      </c>
      <c r="AB55" t="str">
        <f>IF('Clinical resources'!AA49="","",'Clinical resources'!AA49)</f>
        <v/>
      </c>
      <c r="AC55" t="str">
        <f>IF('Clinical resources'!AB49="","",'Clinical resources'!AB49)</f>
        <v/>
      </c>
      <c r="AD55" t="str">
        <f>IF('Clinical resources'!AC49="","",'Clinical resources'!AC49)</f>
        <v/>
      </c>
      <c r="AE55" t="str">
        <f>IF('Clinical resources'!AD49="","",'Clinical resources'!AD49)</f>
        <v/>
      </c>
      <c r="AF55" t="str">
        <f>IF('Clinical resources'!AF49="","",'Clinical resources'!AF49)</f>
        <v/>
      </c>
      <c r="AG55" t="str">
        <f>IF('Clinical resources'!AG49="","",'Clinical resources'!AG49)</f>
        <v/>
      </c>
      <c r="AH55" t="str">
        <f>IF('Clinical resources'!AH49="","",'Clinical resources'!AH49)</f>
        <v/>
      </c>
      <c r="AI55" t="str">
        <f>IF('Clinical resources'!AI49="","",'Clinical resources'!AI49)</f>
        <v/>
      </c>
      <c r="AJ55" t="str">
        <f>IF('Clinical resources'!AJ49="","",'Clinical resources'!AJ49)</f>
        <v/>
      </c>
      <c r="AK55" t="str">
        <f>IF('Clinical resources'!AK49="","",'Clinical resources'!AK49)</f>
        <v/>
      </c>
      <c r="AL55" t="str">
        <f>IF('Clinical resources'!AL49="","",'Clinical resources'!AL49)</f>
        <v/>
      </c>
      <c r="AM55" t="str">
        <f>IF('Clinical resources'!AM49="","",'Clinical resources'!AM49)</f>
        <v/>
      </c>
      <c r="AN55" t="str">
        <f>IF('Clinical resources'!AN49="","",'Clinical resources'!AN49)</f>
        <v/>
      </c>
      <c r="AO55" t="str">
        <f>IF('Clinical resources'!AO49="","",'Clinical resources'!AO49)</f>
        <v/>
      </c>
      <c r="AP55" t="str">
        <f>IF('Clinical resources'!AP49="","",'Clinical resources'!AP49)</f>
        <v/>
      </c>
      <c r="AQ55" t="str">
        <f>IF('Clinical resources'!AQ49="","",'Clinical resources'!AQ49)</f>
        <v/>
      </c>
      <c r="AR55" t="str">
        <f>IF('Clinical resources'!AR49="","",'Clinical resources'!AR49)</f>
        <v/>
      </c>
      <c r="AS55" t="str">
        <f>IF('Clinical resources'!AS49="","",'Clinical resources'!AS49)</f>
        <v/>
      </c>
      <c r="AT55" t="str">
        <f>IF('Clinical resources'!AT49="","",'Clinical resources'!AT49)</f>
        <v/>
      </c>
      <c r="AU55" t="str">
        <f>IF('Clinical resources'!AU49="","",'Clinical resources'!AU49)</f>
        <v/>
      </c>
      <c r="AV55" t="str">
        <f>IF('Clinical resources'!AV49="","",'Clinical resources'!AV49)</f>
        <v/>
      </c>
      <c r="AW55" t="str">
        <f>IF('Clinical resources'!AW49="","",'Clinical resources'!AW49)</f>
        <v/>
      </c>
      <c r="AX55" t="str">
        <f>IF('Clinical resources'!AX49="","",'Clinical resources'!AX49)</f>
        <v/>
      </c>
      <c r="AY55" t="str">
        <f>IF('Clinical resources'!AY49="","",'Clinical resources'!AY49)</f>
        <v/>
      </c>
      <c r="AZ55" t="str">
        <f>IF('Clinical resources'!AZ49="","",'Clinical resources'!AZ49)</f>
        <v/>
      </c>
      <c r="BA55" t="str">
        <f>IF('Clinical resources'!BA49="","",'Clinical resources'!BA49)</f>
        <v/>
      </c>
      <c r="BB55" t="str">
        <f>IF('Clinical resources'!BB49="","",'Clinical resources'!BB49)</f>
        <v/>
      </c>
      <c r="BC55" t="str">
        <f>IF('Clinical resources'!BC49="","",'Clinical resources'!BC49)</f>
        <v/>
      </c>
      <c r="BD55" t="str">
        <f>IF('Clinical resources'!BD49="","",'Clinical resources'!BD49)</f>
        <v/>
      </c>
      <c r="BE55" t="str">
        <f>IF('Clinical resources'!BE49="","",'Clinical resources'!BE49)</f>
        <v/>
      </c>
      <c r="BF55" t="str">
        <f>IF('Clinical resources'!BF49="","",'Clinical resources'!BF49)</f>
        <v/>
      </c>
      <c r="BG55" t="str">
        <f>IF('Clinical resources'!BG49="","",'Clinical resources'!BG49)</f>
        <v/>
      </c>
      <c r="BH55" t="str">
        <f>IF('Clinical resources'!BH49="","",'Clinical resources'!BH49)</f>
        <v/>
      </c>
      <c r="BI55" t="str">
        <f>IF('Clinical resources'!BI49="","",'Clinical resources'!BI49)</f>
        <v/>
      </c>
      <c r="BJ55" t="str">
        <f>IF('Clinical resources'!BJ49="","",'Clinical resources'!BJ49)</f>
        <v/>
      </c>
      <c r="BK55" t="str">
        <f>IF('Clinical resources'!BK49="","",'Clinical resources'!BK49)</f>
        <v/>
      </c>
      <c r="BL55" t="str">
        <f>IF('Clinical resources'!BL49="","",'Clinical resources'!BL49)</f>
        <v/>
      </c>
      <c r="BM55" t="str">
        <f>IF('Clinical resources'!BM49="","",'Clinical resources'!BM49)</f>
        <v/>
      </c>
      <c r="BN55" t="str">
        <f>IF('Clinical resources'!BN49="","",'Clinical resources'!BN49)</f>
        <v/>
      </c>
      <c r="BO55" t="str">
        <f>IF('Clinical resources'!BO49="","",'Clinical resources'!BO49)</f>
        <v/>
      </c>
      <c r="BP55" t="str">
        <f>IF('Clinical resources'!BP49="","",'Clinical resources'!BP49)</f>
        <v/>
      </c>
      <c r="BQ55" t="str">
        <f>IF('Clinical resources'!BQ49="","",'Clinical resources'!BQ49)</f>
        <v/>
      </c>
      <c r="BR55" t="str">
        <f>IF('Clinical resources'!BR49="","",'Clinical resources'!BR49)</f>
        <v/>
      </c>
      <c r="BS55" t="str">
        <f>IF('Clinical resources'!BS49="","",'Clinical resources'!BS49)</f>
        <v/>
      </c>
      <c r="BT55" t="str">
        <f>IF('Clinical resources'!BT49="","",'Clinical resources'!BT49)</f>
        <v/>
      </c>
      <c r="BU55" t="str">
        <f>IF('Clinical resources'!BU49="","",'Clinical resources'!BU49)</f>
        <v/>
      </c>
      <c r="BV55" t="str">
        <f>IF('Clinical resources'!BV49="","",'Clinical resources'!BV49)</f>
        <v/>
      </c>
      <c r="BW55" t="str">
        <f>IF('Clinical resources'!BW49="","",'Clinical resources'!BW49)</f>
        <v/>
      </c>
      <c r="BX55" t="str">
        <f>IF('Clinical resources'!BX49="","",'Clinical resources'!BX49)</f>
        <v/>
      </c>
      <c r="BY55" t="str">
        <f>IF('Clinical resources'!BY49="","",'Clinical resources'!BY49)</f>
        <v/>
      </c>
      <c r="BZ55" t="str">
        <f>IF('Clinical resources'!BZ49="","",'Clinical resources'!BZ49)</f>
        <v/>
      </c>
      <c r="CA55" t="str">
        <f>IF('Clinical resources'!CA49="","",'Clinical resources'!CA49)</f>
        <v/>
      </c>
      <c r="CB55" t="str">
        <f>IF('Clinical resources'!CB49="","",'Clinical resources'!CB49)</f>
        <v/>
      </c>
      <c r="CC55" t="str">
        <f>IF('Clinical resources'!CC49="","",'Clinical resources'!CC49)</f>
        <v/>
      </c>
    </row>
    <row r="56" spans="2:81" x14ac:dyDescent="0.25">
      <c r="B56" s="189" t="str">
        <f>IF('Clinical resources'!B50&lt;&gt;"",'CR Backing (Hide)'!E47,"")</f>
        <v/>
      </c>
      <c r="G56" t="str">
        <f>IF('Clinical resources'!F50="","",'Clinical resources'!F50)</f>
        <v/>
      </c>
      <c r="H56" t="str">
        <f>IF('Clinical resources'!G50="","",'Clinical resources'!G50)</f>
        <v/>
      </c>
      <c r="I56" t="str">
        <f>IF('Clinical resources'!H50="","",'Clinical resources'!H50)</f>
        <v/>
      </c>
      <c r="J56" t="str">
        <f>IF('Clinical resources'!I50="","",'Clinical resources'!I50)</f>
        <v/>
      </c>
      <c r="K56" t="str">
        <f>IF('Clinical resources'!J50="","",'Clinical resources'!J50)</f>
        <v/>
      </c>
      <c r="L56" t="str">
        <f>IF('Clinical resources'!K50="","",'Clinical resources'!K50)</f>
        <v/>
      </c>
      <c r="M56" t="str">
        <f>IF('Clinical resources'!L50="","",'Clinical resources'!L50)</f>
        <v/>
      </c>
      <c r="N56" t="str">
        <f>IF('Clinical resources'!M50="","",'Clinical resources'!M50)</f>
        <v/>
      </c>
      <c r="O56" t="str">
        <f>IF('Clinical resources'!N50="","",'Clinical resources'!N50)</f>
        <v/>
      </c>
      <c r="P56" t="str">
        <f>IF('Clinical resources'!O50="","",'Clinical resources'!O50)</f>
        <v/>
      </c>
      <c r="Q56" t="str">
        <f>IF('Clinical resources'!P50="","",'Clinical resources'!P50)</f>
        <v/>
      </c>
      <c r="R56" t="str">
        <f>IF('Clinical resources'!Q50="","",'Clinical resources'!Q50)</f>
        <v/>
      </c>
      <c r="S56" t="str">
        <f>IF('Clinical resources'!R50="","",'Clinical resources'!R50)</f>
        <v/>
      </c>
      <c r="T56" t="str">
        <f>IF('Clinical resources'!S50="","",'Clinical resources'!S50)</f>
        <v/>
      </c>
      <c r="U56" t="str">
        <f>IF('Clinical resources'!T50="","",'Clinical resources'!T50)</f>
        <v/>
      </c>
      <c r="V56" t="str">
        <f>IF('Clinical resources'!U50="","",'Clinical resources'!U50)</f>
        <v/>
      </c>
      <c r="W56" t="str">
        <f>IF('Clinical resources'!V50="","",'Clinical resources'!V50)</f>
        <v/>
      </c>
      <c r="X56" t="str">
        <f>IF('Clinical resources'!W50="","",'Clinical resources'!W50)</f>
        <v/>
      </c>
      <c r="Y56" t="str">
        <f>IF('Clinical resources'!X50="","",'Clinical resources'!X50)</f>
        <v/>
      </c>
      <c r="Z56" t="str">
        <f>IF('Clinical resources'!Y50="","",'Clinical resources'!Y50)</f>
        <v/>
      </c>
      <c r="AA56" t="str">
        <f>IF('Clinical resources'!Z50="","",'Clinical resources'!Z50)</f>
        <v/>
      </c>
      <c r="AB56" t="str">
        <f>IF('Clinical resources'!AA50="","",'Clinical resources'!AA50)</f>
        <v/>
      </c>
      <c r="AC56" t="str">
        <f>IF('Clinical resources'!AB50="","",'Clinical resources'!AB50)</f>
        <v/>
      </c>
      <c r="AD56" t="str">
        <f>IF('Clinical resources'!AC50="","",'Clinical resources'!AC50)</f>
        <v/>
      </c>
      <c r="AE56" t="str">
        <f>IF('Clinical resources'!AD50="","",'Clinical resources'!AD50)</f>
        <v/>
      </c>
      <c r="AF56" t="str">
        <f>IF('Clinical resources'!AF50="","",'Clinical resources'!AF50)</f>
        <v/>
      </c>
      <c r="AG56" t="str">
        <f>IF('Clinical resources'!AG50="","",'Clinical resources'!AG50)</f>
        <v/>
      </c>
      <c r="AH56" t="str">
        <f>IF('Clinical resources'!AH50="","",'Clinical resources'!AH50)</f>
        <v/>
      </c>
      <c r="AI56" t="str">
        <f>IF('Clinical resources'!AI50="","",'Clinical resources'!AI50)</f>
        <v/>
      </c>
      <c r="AJ56" t="str">
        <f>IF('Clinical resources'!AJ50="","",'Clinical resources'!AJ50)</f>
        <v/>
      </c>
      <c r="AK56" t="str">
        <f>IF('Clinical resources'!AK50="","",'Clinical resources'!AK50)</f>
        <v/>
      </c>
      <c r="AL56" t="str">
        <f>IF('Clinical resources'!AL50="","",'Clinical resources'!AL50)</f>
        <v/>
      </c>
      <c r="AM56" t="str">
        <f>IF('Clinical resources'!AM50="","",'Clinical resources'!AM50)</f>
        <v/>
      </c>
      <c r="AN56" t="str">
        <f>IF('Clinical resources'!AN50="","",'Clinical resources'!AN50)</f>
        <v/>
      </c>
      <c r="AO56" t="str">
        <f>IF('Clinical resources'!AO50="","",'Clinical resources'!AO50)</f>
        <v/>
      </c>
      <c r="AP56" t="str">
        <f>IF('Clinical resources'!AP50="","",'Clinical resources'!AP50)</f>
        <v/>
      </c>
      <c r="AQ56" t="str">
        <f>IF('Clinical resources'!AQ50="","",'Clinical resources'!AQ50)</f>
        <v/>
      </c>
      <c r="AR56" t="str">
        <f>IF('Clinical resources'!AR50="","",'Clinical resources'!AR50)</f>
        <v/>
      </c>
      <c r="AS56" t="str">
        <f>IF('Clinical resources'!AS50="","",'Clinical resources'!AS50)</f>
        <v/>
      </c>
      <c r="AT56" t="str">
        <f>IF('Clinical resources'!AT50="","",'Clinical resources'!AT50)</f>
        <v/>
      </c>
      <c r="AU56" t="str">
        <f>IF('Clinical resources'!AU50="","",'Clinical resources'!AU50)</f>
        <v/>
      </c>
      <c r="AV56" t="str">
        <f>IF('Clinical resources'!AV50="","",'Clinical resources'!AV50)</f>
        <v/>
      </c>
      <c r="AW56" t="str">
        <f>IF('Clinical resources'!AW50="","",'Clinical resources'!AW50)</f>
        <v/>
      </c>
      <c r="AX56" t="str">
        <f>IF('Clinical resources'!AX50="","",'Clinical resources'!AX50)</f>
        <v/>
      </c>
      <c r="AY56" t="str">
        <f>IF('Clinical resources'!AY50="","",'Clinical resources'!AY50)</f>
        <v/>
      </c>
      <c r="AZ56" t="str">
        <f>IF('Clinical resources'!AZ50="","",'Clinical resources'!AZ50)</f>
        <v/>
      </c>
      <c r="BA56" t="str">
        <f>IF('Clinical resources'!BA50="","",'Clinical resources'!BA50)</f>
        <v/>
      </c>
      <c r="BB56" t="str">
        <f>IF('Clinical resources'!BB50="","",'Clinical resources'!BB50)</f>
        <v/>
      </c>
      <c r="BC56" t="str">
        <f>IF('Clinical resources'!BC50="","",'Clinical resources'!BC50)</f>
        <v/>
      </c>
      <c r="BD56" t="str">
        <f>IF('Clinical resources'!BD50="","",'Clinical resources'!BD50)</f>
        <v/>
      </c>
      <c r="BE56" t="str">
        <f>IF('Clinical resources'!BE50="","",'Clinical resources'!BE50)</f>
        <v/>
      </c>
      <c r="BF56" t="str">
        <f>IF('Clinical resources'!BF50="","",'Clinical resources'!BF50)</f>
        <v/>
      </c>
      <c r="BG56" t="str">
        <f>IF('Clinical resources'!BG50="","",'Clinical resources'!BG50)</f>
        <v/>
      </c>
      <c r="BH56" t="str">
        <f>IF('Clinical resources'!BH50="","",'Clinical resources'!BH50)</f>
        <v/>
      </c>
      <c r="BI56" t="str">
        <f>IF('Clinical resources'!BI50="","",'Clinical resources'!BI50)</f>
        <v/>
      </c>
      <c r="BJ56" t="str">
        <f>IF('Clinical resources'!BJ50="","",'Clinical resources'!BJ50)</f>
        <v/>
      </c>
      <c r="BK56" t="str">
        <f>IF('Clinical resources'!BK50="","",'Clinical resources'!BK50)</f>
        <v/>
      </c>
      <c r="BL56" t="str">
        <f>IF('Clinical resources'!BL50="","",'Clinical resources'!BL50)</f>
        <v/>
      </c>
      <c r="BM56" t="str">
        <f>IF('Clinical resources'!BM50="","",'Clinical resources'!BM50)</f>
        <v/>
      </c>
      <c r="BN56" t="str">
        <f>IF('Clinical resources'!BN50="","",'Clinical resources'!BN50)</f>
        <v/>
      </c>
      <c r="BO56" t="str">
        <f>IF('Clinical resources'!BO50="","",'Clinical resources'!BO50)</f>
        <v/>
      </c>
      <c r="BP56" t="str">
        <f>IF('Clinical resources'!BP50="","",'Clinical resources'!BP50)</f>
        <v/>
      </c>
      <c r="BQ56" t="str">
        <f>IF('Clinical resources'!BQ50="","",'Clinical resources'!BQ50)</f>
        <v/>
      </c>
      <c r="BR56" t="str">
        <f>IF('Clinical resources'!BR50="","",'Clinical resources'!BR50)</f>
        <v/>
      </c>
      <c r="BS56" t="str">
        <f>IF('Clinical resources'!BS50="","",'Clinical resources'!BS50)</f>
        <v/>
      </c>
      <c r="BT56" t="str">
        <f>IF('Clinical resources'!BT50="","",'Clinical resources'!BT50)</f>
        <v/>
      </c>
      <c r="BU56" t="str">
        <f>IF('Clinical resources'!BU50="","",'Clinical resources'!BU50)</f>
        <v/>
      </c>
      <c r="BV56" t="str">
        <f>IF('Clinical resources'!BV50="","",'Clinical resources'!BV50)</f>
        <v/>
      </c>
      <c r="BW56" t="str">
        <f>IF('Clinical resources'!BW50="","",'Clinical resources'!BW50)</f>
        <v/>
      </c>
      <c r="BX56" t="str">
        <f>IF('Clinical resources'!BX50="","",'Clinical resources'!BX50)</f>
        <v/>
      </c>
      <c r="BY56" t="str">
        <f>IF('Clinical resources'!BY50="","",'Clinical resources'!BY50)</f>
        <v/>
      </c>
      <c r="BZ56" t="str">
        <f>IF('Clinical resources'!BZ50="","",'Clinical resources'!BZ50)</f>
        <v/>
      </c>
      <c r="CA56" t="str">
        <f>IF('Clinical resources'!CA50="","",'Clinical resources'!CA50)</f>
        <v/>
      </c>
      <c r="CB56" t="str">
        <f>IF('Clinical resources'!CB50="","",'Clinical resources'!CB50)</f>
        <v/>
      </c>
      <c r="CC56" t="str">
        <f>IF('Clinical resources'!CC50="","",'Clinical resources'!CC50)</f>
        <v/>
      </c>
    </row>
    <row r="57" spans="2:81" x14ac:dyDescent="0.25">
      <c r="B57" s="189" t="str">
        <f>IF('Clinical resources'!B51&lt;&gt;"",'CR Backing (Hide)'!E48,"")</f>
        <v/>
      </c>
      <c r="G57" t="str">
        <f>IF('Clinical resources'!F51="","",'Clinical resources'!F51)</f>
        <v/>
      </c>
      <c r="H57" t="str">
        <f>IF('Clinical resources'!G51="","",'Clinical resources'!G51)</f>
        <v/>
      </c>
      <c r="I57" t="str">
        <f>IF('Clinical resources'!H51="","",'Clinical resources'!H51)</f>
        <v/>
      </c>
      <c r="J57" t="str">
        <f>IF('Clinical resources'!I51="","",'Clinical resources'!I51)</f>
        <v/>
      </c>
      <c r="K57" t="str">
        <f>IF('Clinical resources'!J51="","",'Clinical resources'!J51)</f>
        <v/>
      </c>
      <c r="L57" t="str">
        <f>IF('Clinical resources'!K51="","",'Clinical resources'!K51)</f>
        <v/>
      </c>
      <c r="M57" t="str">
        <f>IF('Clinical resources'!L51="","",'Clinical resources'!L51)</f>
        <v/>
      </c>
      <c r="N57" t="str">
        <f>IF('Clinical resources'!M51="","",'Clinical resources'!M51)</f>
        <v/>
      </c>
      <c r="O57" t="str">
        <f>IF('Clinical resources'!N51="","",'Clinical resources'!N51)</f>
        <v/>
      </c>
      <c r="P57" t="str">
        <f>IF('Clinical resources'!O51="","",'Clinical resources'!O51)</f>
        <v/>
      </c>
      <c r="Q57" t="str">
        <f>IF('Clinical resources'!P51="","",'Clinical resources'!P51)</f>
        <v/>
      </c>
      <c r="R57" t="str">
        <f>IF('Clinical resources'!Q51="","",'Clinical resources'!Q51)</f>
        <v/>
      </c>
      <c r="S57" t="str">
        <f>IF('Clinical resources'!R51="","",'Clinical resources'!R51)</f>
        <v/>
      </c>
      <c r="T57" t="str">
        <f>IF('Clinical resources'!S51="","",'Clinical resources'!S51)</f>
        <v/>
      </c>
      <c r="U57" t="str">
        <f>IF('Clinical resources'!T51="","",'Clinical resources'!T51)</f>
        <v/>
      </c>
      <c r="V57" t="str">
        <f>IF('Clinical resources'!U51="","",'Clinical resources'!U51)</f>
        <v/>
      </c>
      <c r="W57" t="str">
        <f>IF('Clinical resources'!V51="","",'Clinical resources'!V51)</f>
        <v/>
      </c>
      <c r="X57" t="str">
        <f>IF('Clinical resources'!W51="","",'Clinical resources'!W51)</f>
        <v/>
      </c>
      <c r="Y57" t="str">
        <f>IF('Clinical resources'!X51="","",'Clinical resources'!X51)</f>
        <v/>
      </c>
      <c r="Z57" t="str">
        <f>IF('Clinical resources'!Y51="","",'Clinical resources'!Y51)</f>
        <v/>
      </c>
      <c r="AA57" t="str">
        <f>IF('Clinical resources'!Z51="","",'Clinical resources'!Z51)</f>
        <v/>
      </c>
      <c r="AB57" t="str">
        <f>IF('Clinical resources'!AA51="","",'Clinical resources'!AA51)</f>
        <v/>
      </c>
      <c r="AC57" t="str">
        <f>IF('Clinical resources'!AB51="","",'Clinical resources'!AB51)</f>
        <v/>
      </c>
      <c r="AD57" t="str">
        <f>IF('Clinical resources'!AC51="","",'Clinical resources'!AC51)</f>
        <v/>
      </c>
      <c r="AE57" t="str">
        <f>IF('Clinical resources'!AD51="","",'Clinical resources'!AD51)</f>
        <v/>
      </c>
      <c r="AF57" t="str">
        <f>IF('Clinical resources'!AF51="","",'Clinical resources'!AF51)</f>
        <v/>
      </c>
      <c r="AG57" t="str">
        <f>IF('Clinical resources'!AG51="","",'Clinical resources'!AG51)</f>
        <v/>
      </c>
      <c r="AH57" t="str">
        <f>IF('Clinical resources'!AH51="","",'Clinical resources'!AH51)</f>
        <v/>
      </c>
      <c r="AI57" t="str">
        <f>IF('Clinical resources'!AI51="","",'Clinical resources'!AI51)</f>
        <v/>
      </c>
      <c r="AJ57" t="str">
        <f>IF('Clinical resources'!AJ51="","",'Clinical resources'!AJ51)</f>
        <v/>
      </c>
      <c r="AK57" t="str">
        <f>IF('Clinical resources'!AK51="","",'Clinical resources'!AK51)</f>
        <v/>
      </c>
      <c r="AL57" t="str">
        <f>IF('Clinical resources'!AL51="","",'Clinical resources'!AL51)</f>
        <v/>
      </c>
      <c r="AM57" t="str">
        <f>IF('Clinical resources'!AM51="","",'Clinical resources'!AM51)</f>
        <v/>
      </c>
      <c r="AN57" t="str">
        <f>IF('Clinical resources'!AN51="","",'Clinical resources'!AN51)</f>
        <v/>
      </c>
      <c r="AO57" t="str">
        <f>IF('Clinical resources'!AO51="","",'Clinical resources'!AO51)</f>
        <v/>
      </c>
      <c r="AP57" t="str">
        <f>IF('Clinical resources'!AP51="","",'Clinical resources'!AP51)</f>
        <v/>
      </c>
      <c r="AQ57" t="str">
        <f>IF('Clinical resources'!AQ51="","",'Clinical resources'!AQ51)</f>
        <v/>
      </c>
      <c r="AR57" t="str">
        <f>IF('Clinical resources'!AR51="","",'Clinical resources'!AR51)</f>
        <v/>
      </c>
      <c r="AS57" t="str">
        <f>IF('Clinical resources'!AS51="","",'Clinical resources'!AS51)</f>
        <v/>
      </c>
      <c r="AT57" t="str">
        <f>IF('Clinical resources'!AT51="","",'Clinical resources'!AT51)</f>
        <v/>
      </c>
      <c r="AU57" t="str">
        <f>IF('Clinical resources'!AU51="","",'Clinical resources'!AU51)</f>
        <v/>
      </c>
      <c r="AV57" t="str">
        <f>IF('Clinical resources'!AV51="","",'Clinical resources'!AV51)</f>
        <v/>
      </c>
      <c r="AW57" t="str">
        <f>IF('Clinical resources'!AW51="","",'Clinical resources'!AW51)</f>
        <v/>
      </c>
      <c r="AX57" t="str">
        <f>IF('Clinical resources'!AX51="","",'Clinical resources'!AX51)</f>
        <v/>
      </c>
      <c r="AY57" t="str">
        <f>IF('Clinical resources'!AY51="","",'Clinical resources'!AY51)</f>
        <v/>
      </c>
      <c r="AZ57" t="str">
        <f>IF('Clinical resources'!AZ51="","",'Clinical resources'!AZ51)</f>
        <v/>
      </c>
      <c r="BA57" t="str">
        <f>IF('Clinical resources'!BA51="","",'Clinical resources'!BA51)</f>
        <v/>
      </c>
      <c r="BB57" t="str">
        <f>IF('Clinical resources'!BB51="","",'Clinical resources'!BB51)</f>
        <v/>
      </c>
      <c r="BC57" t="str">
        <f>IF('Clinical resources'!BC51="","",'Clinical resources'!BC51)</f>
        <v/>
      </c>
      <c r="BD57" t="str">
        <f>IF('Clinical resources'!BD51="","",'Clinical resources'!BD51)</f>
        <v/>
      </c>
      <c r="BE57" t="str">
        <f>IF('Clinical resources'!BE51="","",'Clinical resources'!BE51)</f>
        <v/>
      </c>
      <c r="BF57" t="str">
        <f>IF('Clinical resources'!BF51="","",'Clinical resources'!BF51)</f>
        <v/>
      </c>
      <c r="BG57" t="str">
        <f>IF('Clinical resources'!BG51="","",'Clinical resources'!BG51)</f>
        <v/>
      </c>
      <c r="BH57" t="str">
        <f>IF('Clinical resources'!BH51="","",'Clinical resources'!BH51)</f>
        <v/>
      </c>
      <c r="BI57" t="str">
        <f>IF('Clinical resources'!BI51="","",'Clinical resources'!BI51)</f>
        <v/>
      </c>
      <c r="BJ57" t="str">
        <f>IF('Clinical resources'!BJ51="","",'Clinical resources'!BJ51)</f>
        <v/>
      </c>
      <c r="BK57" t="str">
        <f>IF('Clinical resources'!BK51="","",'Clinical resources'!BK51)</f>
        <v/>
      </c>
      <c r="BL57" t="str">
        <f>IF('Clinical resources'!BL51="","",'Clinical resources'!BL51)</f>
        <v/>
      </c>
      <c r="BM57" t="str">
        <f>IF('Clinical resources'!BM51="","",'Clinical resources'!BM51)</f>
        <v/>
      </c>
      <c r="BN57" t="str">
        <f>IF('Clinical resources'!BN51="","",'Clinical resources'!BN51)</f>
        <v/>
      </c>
      <c r="BO57" t="str">
        <f>IF('Clinical resources'!BO51="","",'Clinical resources'!BO51)</f>
        <v/>
      </c>
      <c r="BP57" t="str">
        <f>IF('Clinical resources'!BP51="","",'Clinical resources'!BP51)</f>
        <v/>
      </c>
      <c r="BQ57" t="str">
        <f>IF('Clinical resources'!BQ51="","",'Clinical resources'!BQ51)</f>
        <v/>
      </c>
      <c r="BR57" t="str">
        <f>IF('Clinical resources'!BR51="","",'Clinical resources'!BR51)</f>
        <v/>
      </c>
      <c r="BS57" t="str">
        <f>IF('Clinical resources'!BS51="","",'Clinical resources'!BS51)</f>
        <v/>
      </c>
      <c r="BT57" t="str">
        <f>IF('Clinical resources'!BT51="","",'Clinical resources'!BT51)</f>
        <v/>
      </c>
      <c r="BU57" t="str">
        <f>IF('Clinical resources'!BU51="","",'Clinical resources'!BU51)</f>
        <v/>
      </c>
      <c r="BV57" t="str">
        <f>IF('Clinical resources'!BV51="","",'Clinical resources'!BV51)</f>
        <v/>
      </c>
      <c r="BW57" t="str">
        <f>IF('Clinical resources'!BW51="","",'Clinical resources'!BW51)</f>
        <v/>
      </c>
      <c r="BX57" t="str">
        <f>IF('Clinical resources'!BX51="","",'Clinical resources'!BX51)</f>
        <v/>
      </c>
      <c r="BY57" t="str">
        <f>IF('Clinical resources'!BY51="","",'Clinical resources'!BY51)</f>
        <v/>
      </c>
      <c r="BZ57" t="str">
        <f>IF('Clinical resources'!BZ51="","",'Clinical resources'!BZ51)</f>
        <v/>
      </c>
      <c r="CA57" t="str">
        <f>IF('Clinical resources'!CA51="","",'Clinical resources'!CA51)</f>
        <v/>
      </c>
      <c r="CB57" t="str">
        <f>IF('Clinical resources'!CB51="","",'Clinical resources'!CB51)</f>
        <v/>
      </c>
      <c r="CC57" t="str">
        <f>IF('Clinical resources'!CC51="","",'Clinical resources'!CC51)</f>
        <v/>
      </c>
    </row>
    <row r="58" spans="2:81" x14ac:dyDescent="0.25">
      <c r="B58" s="189" t="str">
        <f>IF('Clinical resources'!B52&lt;&gt;"",'CR Backing (Hide)'!E49,"")</f>
        <v/>
      </c>
      <c r="G58" t="str">
        <f>IF('Clinical resources'!F52="","",'Clinical resources'!F52)</f>
        <v/>
      </c>
      <c r="H58" t="str">
        <f>IF('Clinical resources'!G52="","",'Clinical resources'!G52)</f>
        <v/>
      </c>
      <c r="I58" t="str">
        <f>IF('Clinical resources'!H52="","",'Clinical resources'!H52)</f>
        <v/>
      </c>
      <c r="J58" t="str">
        <f>IF('Clinical resources'!I52="","",'Clinical resources'!I52)</f>
        <v/>
      </c>
      <c r="K58" t="str">
        <f>IF('Clinical resources'!J52="","",'Clinical resources'!J52)</f>
        <v/>
      </c>
      <c r="L58" t="str">
        <f>IF('Clinical resources'!K52="","",'Clinical resources'!K52)</f>
        <v/>
      </c>
      <c r="M58" t="str">
        <f>IF('Clinical resources'!L52="","",'Clinical resources'!L52)</f>
        <v/>
      </c>
      <c r="N58" t="str">
        <f>IF('Clinical resources'!M52="","",'Clinical resources'!M52)</f>
        <v/>
      </c>
      <c r="O58" t="str">
        <f>IF('Clinical resources'!N52="","",'Clinical resources'!N52)</f>
        <v/>
      </c>
      <c r="P58" t="str">
        <f>IF('Clinical resources'!O52="","",'Clinical resources'!O52)</f>
        <v/>
      </c>
      <c r="Q58" t="str">
        <f>IF('Clinical resources'!P52="","",'Clinical resources'!P52)</f>
        <v/>
      </c>
      <c r="R58" t="str">
        <f>IF('Clinical resources'!Q52="","",'Clinical resources'!Q52)</f>
        <v/>
      </c>
      <c r="S58" t="str">
        <f>IF('Clinical resources'!R52="","",'Clinical resources'!R52)</f>
        <v/>
      </c>
      <c r="T58" t="str">
        <f>IF('Clinical resources'!S52="","",'Clinical resources'!S52)</f>
        <v/>
      </c>
      <c r="U58" t="str">
        <f>IF('Clinical resources'!T52="","",'Clinical resources'!T52)</f>
        <v/>
      </c>
      <c r="V58" t="str">
        <f>IF('Clinical resources'!U52="","",'Clinical resources'!U52)</f>
        <v/>
      </c>
      <c r="W58" t="str">
        <f>IF('Clinical resources'!V52="","",'Clinical resources'!V52)</f>
        <v/>
      </c>
      <c r="X58" t="str">
        <f>IF('Clinical resources'!W52="","",'Clinical resources'!W52)</f>
        <v/>
      </c>
      <c r="Y58" t="str">
        <f>IF('Clinical resources'!X52="","",'Clinical resources'!X52)</f>
        <v/>
      </c>
      <c r="Z58" t="str">
        <f>IF('Clinical resources'!Y52="","",'Clinical resources'!Y52)</f>
        <v/>
      </c>
      <c r="AA58" t="str">
        <f>IF('Clinical resources'!Z52="","",'Clinical resources'!Z52)</f>
        <v/>
      </c>
      <c r="AB58" t="str">
        <f>IF('Clinical resources'!AA52="","",'Clinical resources'!AA52)</f>
        <v/>
      </c>
      <c r="AC58" t="str">
        <f>IF('Clinical resources'!AB52="","",'Clinical resources'!AB52)</f>
        <v/>
      </c>
      <c r="AD58" t="str">
        <f>IF('Clinical resources'!AC52="","",'Clinical resources'!AC52)</f>
        <v/>
      </c>
      <c r="AE58" t="str">
        <f>IF('Clinical resources'!AD52="","",'Clinical resources'!AD52)</f>
        <v/>
      </c>
      <c r="AF58" t="str">
        <f>IF('Clinical resources'!AF52="","",'Clinical resources'!AF52)</f>
        <v/>
      </c>
      <c r="AG58" t="str">
        <f>IF('Clinical resources'!AG52="","",'Clinical resources'!AG52)</f>
        <v/>
      </c>
      <c r="AH58" t="str">
        <f>IF('Clinical resources'!AH52="","",'Clinical resources'!AH52)</f>
        <v/>
      </c>
      <c r="AI58" t="str">
        <f>IF('Clinical resources'!AI52="","",'Clinical resources'!AI52)</f>
        <v/>
      </c>
      <c r="AJ58" t="str">
        <f>IF('Clinical resources'!AJ52="","",'Clinical resources'!AJ52)</f>
        <v/>
      </c>
      <c r="AK58" t="str">
        <f>IF('Clinical resources'!AK52="","",'Clinical resources'!AK52)</f>
        <v/>
      </c>
      <c r="AL58" t="str">
        <f>IF('Clinical resources'!AL52="","",'Clinical resources'!AL52)</f>
        <v/>
      </c>
      <c r="AM58" t="str">
        <f>IF('Clinical resources'!AM52="","",'Clinical resources'!AM52)</f>
        <v/>
      </c>
      <c r="AN58" t="str">
        <f>IF('Clinical resources'!AN52="","",'Clinical resources'!AN52)</f>
        <v/>
      </c>
      <c r="AO58" t="str">
        <f>IF('Clinical resources'!AO52="","",'Clinical resources'!AO52)</f>
        <v/>
      </c>
      <c r="AP58" t="str">
        <f>IF('Clinical resources'!AP52="","",'Clinical resources'!AP52)</f>
        <v/>
      </c>
      <c r="AQ58" t="str">
        <f>IF('Clinical resources'!AQ52="","",'Clinical resources'!AQ52)</f>
        <v/>
      </c>
      <c r="AR58" t="str">
        <f>IF('Clinical resources'!AR52="","",'Clinical resources'!AR52)</f>
        <v/>
      </c>
      <c r="AS58" t="str">
        <f>IF('Clinical resources'!AS52="","",'Clinical resources'!AS52)</f>
        <v/>
      </c>
      <c r="AT58" t="str">
        <f>IF('Clinical resources'!AT52="","",'Clinical resources'!AT52)</f>
        <v/>
      </c>
      <c r="AU58" t="str">
        <f>IF('Clinical resources'!AU52="","",'Clinical resources'!AU52)</f>
        <v/>
      </c>
      <c r="AV58" t="str">
        <f>IF('Clinical resources'!AV52="","",'Clinical resources'!AV52)</f>
        <v/>
      </c>
      <c r="AW58" t="str">
        <f>IF('Clinical resources'!AW52="","",'Clinical resources'!AW52)</f>
        <v/>
      </c>
      <c r="AX58" t="str">
        <f>IF('Clinical resources'!AX52="","",'Clinical resources'!AX52)</f>
        <v/>
      </c>
      <c r="AY58" t="str">
        <f>IF('Clinical resources'!AY52="","",'Clinical resources'!AY52)</f>
        <v/>
      </c>
      <c r="AZ58" t="str">
        <f>IF('Clinical resources'!AZ52="","",'Clinical resources'!AZ52)</f>
        <v/>
      </c>
      <c r="BA58" t="str">
        <f>IF('Clinical resources'!BA52="","",'Clinical resources'!BA52)</f>
        <v/>
      </c>
      <c r="BB58" t="str">
        <f>IF('Clinical resources'!BB52="","",'Clinical resources'!BB52)</f>
        <v/>
      </c>
      <c r="BC58" t="str">
        <f>IF('Clinical resources'!BC52="","",'Clinical resources'!BC52)</f>
        <v/>
      </c>
      <c r="BD58" t="str">
        <f>IF('Clinical resources'!BD52="","",'Clinical resources'!BD52)</f>
        <v/>
      </c>
      <c r="BE58" t="str">
        <f>IF('Clinical resources'!BE52="","",'Clinical resources'!BE52)</f>
        <v/>
      </c>
      <c r="BF58" t="str">
        <f>IF('Clinical resources'!BF52="","",'Clinical resources'!BF52)</f>
        <v/>
      </c>
      <c r="BG58" t="str">
        <f>IF('Clinical resources'!BG52="","",'Clinical resources'!BG52)</f>
        <v/>
      </c>
      <c r="BH58" t="str">
        <f>IF('Clinical resources'!BH52="","",'Clinical resources'!BH52)</f>
        <v/>
      </c>
      <c r="BI58" t="str">
        <f>IF('Clinical resources'!BI52="","",'Clinical resources'!BI52)</f>
        <v/>
      </c>
      <c r="BJ58" t="str">
        <f>IF('Clinical resources'!BJ52="","",'Clinical resources'!BJ52)</f>
        <v/>
      </c>
      <c r="BK58" t="str">
        <f>IF('Clinical resources'!BK52="","",'Clinical resources'!BK52)</f>
        <v/>
      </c>
      <c r="BL58" t="str">
        <f>IF('Clinical resources'!BL52="","",'Clinical resources'!BL52)</f>
        <v/>
      </c>
      <c r="BM58" t="str">
        <f>IF('Clinical resources'!BM52="","",'Clinical resources'!BM52)</f>
        <v/>
      </c>
      <c r="BN58" t="str">
        <f>IF('Clinical resources'!BN52="","",'Clinical resources'!BN52)</f>
        <v/>
      </c>
      <c r="BO58" t="str">
        <f>IF('Clinical resources'!BO52="","",'Clinical resources'!BO52)</f>
        <v/>
      </c>
      <c r="BP58" t="str">
        <f>IF('Clinical resources'!BP52="","",'Clinical resources'!BP52)</f>
        <v/>
      </c>
      <c r="BQ58" t="str">
        <f>IF('Clinical resources'!BQ52="","",'Clinical resources'!BQ52)</f>
        <v/>
      </c>
      <c r="BR58" t="str">
        <f>IF('Clinical resources'!BR52="","",'Clinical resources'!BR52)</f>
        <v/>
      </c>
      <c r="BS58" t="str">
        <f>IF('Clinical resources'!BS52="","",'Clinical resources'!BS52)</f>
        <v/>
      </c>
      <c r="BT58" t="str">
        <f>IF('Clinical resources'!BT52="","",'Clinical resources'!BT52)</f>
        <v/>
      </c>
      <c r="BU58" t="str">
        <f>IF('Clinical resources'!BU52="","",'Clinical resources'!BU52)</f>
        <v/>
      </c>
      <c r="BV58" t="str">
        <f>IF('Clinical resources'!BV52="","",'Clinical resources'!BV52)</f>
        <v/>
      </c>
      <c r="BW58" t="str">
        <f>IF('Clinical resources'!BW52="","",'Clinical resources'!BW52)</f>
        <v/>
      </c>
      <c r="BX58" t="str">
        <f>IF('Clinical resources'!BX52="","",'Clinical resources'!BX52)</f>
        <v/>
      </c>
      <c r="BY58" t="str">
        <f>IF('Clinical resources'!BY52="","",'Clinical resources'!BY52)</f>
        <v/>
      </c>
      <c r="BZ58" t="str">
        <f>IF('Clinical resources'!BZ52="","",'Clinical resources'!BZ52)</f>
        <v/>
      </c>
      <c r="CA58" t="str">
        <f>IF('Clinical resources'!CA52="","",'Clinical resources'!CA52)</f>
        <v/>
      </c>
      <c r="CB58" t="str">
        <f>IF('Clinical resources'!CB52="","",'Clinical resources'!CB52)</f>
        <v/>
      </c>
      <c r="CC58" t="str">
        <f>IF('Clinical resources'!CC52="","",'Clinical resources'!CC52)</f>
        <v/>
      </c>
    </row>
    <row r="59" spans="2:81" x14ac:dyDescent="0.25">
      <c r="B59" s="189" t="str">
        <f>IF('Clinical resources'!B53&lt;&gt;"",'CR Backing (Hide)'!E50,"")</f>
        <v/>
      </c>
      <c r="G59" t="str">
        <f>IF('Clinical resources'!F53="","",'Clinical resources'!F53)</f>
        <v/>
      </c>
      <c r="H59" t="str">
        <f>IF('Clinical resources'!G53="","",'Clinical resources'!G53)</f>
        <v/>
      </c>
      <c r="I59" t="str">
        <f>IF('Clinical resources'!H53="","",'Clinical resources'!H53)</f>
        <v/>
      </c>
      <c r="J59" t="str">
        <f>IF('Clinical resources'!I53="","",'Clinical resources'!I53)</f>
        <v/>
      </c>
      <c r="K59" t="str">
        <f>IF('Clinical resources'!J53="","",'Clinical resources'!J53)</f>
        <v/>
      </c>
      <c r="L59" t="str">
        <f>IF('Clinical resources'!K53="","",'Clinical resources'!K53)</f>
        <v/>
      </c>
      <c r="M59" t="str">
        <f>IF('Clinical resources'!L53="","",'Clinical resources'!L53)</f>
        <v/>
      </c>
      <c r="N59" t="str">
        <f>IF('Clinical resources'!M53="","",'Clinical resources'!M53)</f>
        <v/>
      </c>
      <c r="O59" t="str">
        <f>IF('Clinical resources'!N53="","",'Clinical resources'!N53)</f>
        <v/>
      </c>
      <c r="P59" t="str">
        <f>IF('Clinical resources'!O53="","",'Clinical resources'!O53)</f>
        <v/>
      </c>
      <c r="Q59" t="str">
        <f>IF('Clinical resources'!P53="","",'Clinical resources'!P53)</f>
        <v/>
      </c>
      <c r="R59" t="str">
        <f>IF('Clinical resources'!Q53="","",'Clinical resources'!Q53)</f>
        <v/>
      </c>
      <c r="S59" t="str">
        <f>IF('Clinical resources'!R53="","",'Clinical resources'!R53)</f>
        <v/>
      </c>
      <c r="T59" t="str">
        <f>IF('Clinical resources'!S53="","",'Clinical resources'!S53)</f>
        <v/>
      </c>
      <c r="U59" t="str">
        <f>IF('Clinical resources'!T53="","",'Clinical resources'!T53)</f>
        <v/>
      </c>
      <c r="V59" t="str">
        <f>IF('Clinical resources'!U53="","",'Clinical resources'!U53)</f>
        <v/>
      </c>
      <c r="W59" t="str">
        <f>IF('Clinical resources'!V53="","",'Clinical resources'!V53)</f>
        <v/>
      </c>
      <c r="X59" t="str">
        <f>IF('Clinical resources'!W53="","",'Clinical resources'!W53)</f>
        <v/>
      </c>
      <c r="Y59" t="str">
        <f>IF('Clinical resources'!X53="","",'Clinical resources'!X53)</f>
        <v/>
      </c>
      <c r="Z59" t="str">
        <f>IF('Clinical resources'!Y53="","",'Clinical resources'!Y53)</f>
        <v/>
      </c>
      <c r="AA59" t="str">
        <f>IF('Clinical resources'!Z53="","",'Clinical resources'!Z53)</f>
        <v/>
      </c>
      <c r="AB59" t="str">
        <f>IF('Clinical resources'!AA53="","",'Clinical resources'!AA53)</f>
        <v/>
      </c>
      <c r="AC59" t="str">
        <f>IF('Clinical resources'!AB53="","",'Clinical resources'!AB53)</f>
        <v/>
      </c>
      <c r="AD59" t="str">
        <f>IF('Clinical resources'!AC53="","",'Clinical resources'!AC53)</f>
        <v/>
      </c>
      <c r="AE59" t="str">
        <f>IF('Clinical resources'!AD53="","",'Clinical resources'!AD53)</f>
        <v/>
      </c>
      <c r="AF59" t="str">
        <f>IF('Clinical resources'!AF53="","",'Clinical resources'!AF53)</f>
        <v/>
      </c>
      <c r="AG59" t="str">
        <f>IF('Clinical resources'!AG53="","",'Clinical resources'!AG53)</f>
        <v/>
      </c>
      <c r="AH59" t="str">
        <f>IF('Clinical resources'!AH53="","",'Clinical resources'!AH53)</f>
        <v/>
      </c>
      <c r="AI59" t="str">
        <f>IF('Clinical resources'!AI53="","",'Clinical resources'!AI53)</f>
        <v/>
      </c>
      <c r="AJ59" t="str">
        <f>IF('Clinical resources'!AJ53="","",'Clinical resources'!AJ53)</f>
        <v/>
      </c>
      <c r="AK59" t="str">
        <f>IF('Clinical resources'!AK53="","",'Clinical resources'!AK53)</f>
        <v/>
      </c>
      <c r="AL59" t="str">
        <f>IF('Clinical resources'!AL53="","",'Clinical resources'!AL53)</f>
        <v/>
      </c>
      <c r="AM59" t="str">
        <f>IF('Clinical resources'!AM53="","",'Clinical resources'!AM53)</f>
        <v/>
      </c>
      <c r="AN59" t="str">
        <f>IF('Clinical resources'!AN53="","",'Clinical resources'!AN53)</f>
        <v/>
      </c>
      <c r="AO59" t="str">
        <f>IF('Clinical resources'!AO53="","",'Clinical resources'!AO53)</f>
        <v/>
      </c>
      <c r="AP59" t="str">
        <f>IF('Clinical resources'!AP53="","",'Clinical resources'!AP53)</f>
        <v/>
      </c>
      <c r="AQ59" t="str">
        <f>IF('Clinical resources'!AQ53="","",'Clinical resources'!AQ53)</f>
        <v/>
      </c>
      <c r="AR59" t="str">
        <f>IF('Clinical resources'!AR53="","",'Clinical resources'!AR53)</f>
        <v/>
      </c>
      <c r="AS59" t="str">
        <f>IF('Clinical resources'!AS53="","",'Clinical resources'!AS53)</f>
        <v/>
      </c>
      <c r="AT59" t="str">
        <f>IF('Clinical resources'!AT53="","",'Clinical resources'!AT53)</f>
        <v/>
      </c>
      <c r="AU59" t="str">
        <f>IF('Clinical resources'!AU53="","",'Clinical resources'!AU53)</f>
        <v/>
      </c>
      <c r="AV59" t="str">
        <f>IF('Clinical resources'!AV53="","",'Clinical resources'!AV53)</f>
        <v/>
      </c>
      <c r="AW59" t="str">
        <f>IF('Clinical resources'!AW53="","",'Clinical resources'!AW53)</f>
        <v/>
      </c>
      <c r="AX59" t="str">
        <f>IF('Clinical resources'!AX53="","",'Clinical resources'!AX53)</f>
        <v/>
      </c>
      <c r="AY59" t="str">
        <f>IF('Clinical resources'!AY53="","",'Clinical resources'!AY53)</f>
        <v/>
      </c>
      <c r="AZ59" t="str">
        <f>IF('Clinical resources'!AZ53="","",'Clinical resources'!AZ53)</f>
        <v/>
      </c>
      <c r="BA59" t="str">
        <f>IF('Clinical resources'!BA53="","",'Clinical resources'!BA53)</f>
        <v/>
      </c>
      <c r="BB59" t="str">
        <f>IF('Clinical resources'!BB53="","",'Clinical resources'!BB53)</f>
        <v/>
      </c>
      <c r="BC59" t="str">
        <f>IF('Clinical resources'!BC53="","",'Clinical resources'!BC53)</f>
        <v/>
      </c>
      <c r="BD59" t="str">
        <f>IF('Clinical resources'!BD53="","",'Clinical resources'!BD53)</f>
        <v/>
      </c>
      <c r="BE59" t="str">
        <f>IF('Clinical resources'!BE53="","",'Clinical resources'!BE53)</f>
        <v/>
      </c>
      <c r="BF59" t="str">
        <f>IF('Clinical resources'!BF53="","",'Clinical resources'!BF53)</f>
        <v/>
      </c>
      <c r="BG59" t="str">
        <f>IF('Clinical resources'!BG53="","",'Clinical resources'!BG53)</f>
        <v/>
      </c>
      <c r="BH59" t="str">
        <f>IF('Clinical resources'!BH53="","",'Clinical resources'!BH53)</f>
        <v/>
      </c>
      <c r="BI59" t="str">
        <f>IF('Clinical resources'!BI53="","",'Clinical resources'!BI53)</f>
        <v/>
      </c>
      <c r="BJ59" t="str">
        <f>IF('Clinical resources'!BJ53="","",'Clinical resources'!BJ53)</f>
        <v/>
      </c>
      <c r="BK59" t="str">
        <f>IF('Clinical resources'!BK53="","",'Clinical resources'!BK53)</f>
        <v/>
      </c>
      <c r="BL59" t="str">
        <f>IF('Clinical resources'!BL53="","",'Clinical resources'!BL53)</f>
        <v/>
      </c>
      <c r="BM59" t="str">
        <f>IF('Clinical resources'!BM53="","",'Clinical resources'!BM53)</f>
        <v/>
      </c>
      <c r="BN59" t="str">
        <f>IF('Clinical resources'!BN53="","",'Clinical resources'!BN53)</f>
        <v/>
      </c>
      <c r="BO59" t="str">
        <f>IF('Clinical resources'!BO53="","",'Clinical resources'!BO53)</f>
        <v/>
      </c>
      <c r="BP59" t="str">
        <f>IF('Clinical resources'!BP53="","",'Clinical resources'!BP53)</f>
        <v/>
      </c>
      <c r="BQ59" t="str">
        <f>IF('Clinical resources'!BQ53="","",'Clinical resources'!BQ53)</f>
        <v/>
      </c>
      <c r="BR59" t="str">
        <f>IF('Clinical resources'!BR53="","",'Clinical resources'!BR53)</f>
        <v/>
      </c>
      <c r="BS59" t="str">
        <f>IF('Clinical resources'!BS53="","",'Clinical resources'!BS53)</f>
        <v/>
      </c>
      <c r="BT59" t="str">
        <f>IF('Clinical resources'!BT53="","",'Clinical resources'!BT53)</f>
        <v/>
      </c>
      <c r="BU59" t="str">
        <f>IF('Clinical resources'!BU53="","",'Clinical resources'!BU53)</f>
        <v/>
      </c>
      <c r="BV59" t="str">
        <f>IF('Clinical resources'!BV53="","",'Clinical resources'!BV53)</f>
        <v/>
      </c>
      <c r="BW59" t="str">
        <f>IF('Clinical resources'!BW53="","",'Clinical resources'!BW53)</f>
        <v/>
      </c>
      <c r="BX59" t="str">
        <f>IF('Clinical resources'!BX53="","",'Clinical resources'!BX53)</f>
        <v/>
      </c>
      <c r="BY59" t="str">
        <f>IF('Clinical resources'!BY53="","",'Clinical resources'!BY53)</f>
        <v/>
      </c>
      <c r="BZ59" t="str">
        <f>IF('Clinical resources'!BZ53="","",'Clinical resources'!BZ53)</f>
        <v/>
      </c>
      <c r="CA59" t="str">
        <f>IF('Clinical resources'!CA53="","",'Clinical resources'!CA53)</f>
        <v/>
      </c>
      <c r="CB59" t="str">
        <f>IF('Clinical resources'!CB53="","",'Clinical resources'!CB53)</f>
        <v/>
      </c>
      <c r="CC59" t="str">
        <f>IF('Clinical resources'!CC53="","",'Clinical resources'!CC53)</f>
        <v/>
      </c>
    </row>
    <row r="60" spans="2:81" x14ac:dyDescent="0.25">
      <c r="B60" s="189" t="str">
        <f>IF('Clinical resources'!B54&lt;&gt;"",'CR Backing (Hide)'!E51,"")</f>
        <v/>
      </c>
      <c r="G60" t="str">
        <f>IF('Clinical resources'!F54="","",'Clinical resources'!F54)</f>
        <v/>
      </c>
      <c r="H60" t="str">
        <f>IF('Clinical resources'!G54="","",'Clinical resources'!G54)</f>
        <v/>
      </c>
      <c r="I60" t="str">
        <f>IF('Clinical resources'!H54="","",'Clinical resources'!H54)</f>
        <v/>
      </c>
      <c r="J60" t="str">
        <f>IF('Clinical resources'!I54="","",'Clinical resources'!I54)</f>
        <v/>
      </c>
      <c r="K60" t="str">
        <f>IF('Clinical resources'!J54="","",'Clinical resources'!J54)</f>
        <v/>
      </c>
      <c r="L60" t="str">
        <f>IF('Clinical resources'!K54="","",'Clinical resources'!K54)</f>
        <v/>
      </c>
      <c r="M60" t="str">
        <f>IF('Clinical resources'!L54="","",'Clinical resources'!L54)</f>
        <v/>
      </c>
      <c r="N60" t="str">
        <f>IF('Clinical resources'!M54="","",'Clinical resources'!M54)</f>
        <v/>
      </c>
      <c r="O60" t="str">
        <f>IF('Clinical resources'!N54="","",'Clinical resources'!N54)</f>
        <v/>
      </c>
      <c r="P60" t="str">
        <f>IF('Clinical resources'!O54="","",'Clinical resources'!O54)</f>
        <v/>
      </c>
      <c r="Q60" t="str">
        <f>IF('Clinical resources'!P54="","",'Clinical resources'!P54)</f>
        <v/>
      </c>
      <c r="R60" t="str">
        <f>IF('Clinical resources'!Q54="","",'Clinical resources'!Q54)</f>
        <v/>
      </c>
      <c r="S60" t="str">
        <f>IF('Clinical resources'!R54="","",'Clinical resources'!R54)</f>
        <v/>
      </c>
      <c r="T60" t="str">
        <f>IF('Clinical resources'!S54="","",'Clinical resources'!S54)</f>
        <v/>
      </c>
      <c r="U60" t="str">
        <f>IF('Clinical resources'!T54="","",'Clinical resources'!T54)</f>
        <v/>
      </c>
      <c r="V60" t="str">
        <f>IF('Clinical resources'!U54="","",'Clinical resources'!U54)</f>
        <v/>
      </c>
      <c r="W60" t="str">
        <f>IF('Clinical resources'!V54="","",'Clinical resources'!V54)</f>
        <v/>
      </c>
      <c r="X60" t="str">
        <f>IF('Clinical resources'!W54="","",'Clinical resources'!W54)</f>
        <v/>
      </c>
      <c r="Y60" t="str">
        <f>IF('Clinical resources'!X54="","",'Clinical resources'!X54)</f>
        <v/>
      </c>
      <c r="Z60" t="str">
        <f>IF('Clinical resources'!Y54="","",'Clinical resources'!Y54)</f>
        <v/>
      </c>
      <c r="AA60" t="str">
        <f>IF('Clinical resources'!Z54="","",'Clinical resources'!Z54)</f>
        <v/>
      </c>
      <c r="AB60" t="str">
        <f>IF('Clinical resources'!AA54="","",'Clinical resources'!AA54)</f>
        <v/>
      </c>
      <c r="AC60" t="str">
        <f>IF('Clinical resources'!AB54="","",'Clinical resources'!AB54)</f>
        <v/>
      </c>
      <c r="AD60" t="str">
        <f>IF('Clinical resources'!AC54="","",'Clinical resources'!AC54)</f>
        <v/>
      </c>
      <c r="AE60" t="str">
        <f>IF('Clinical resources'!AD54="","",'Clinical resources'!AD54)</f>
        <v/>
      </c>
      <c r="AF60" t="str">
        <f>IF('Clinical resources'!AF54="","",'Clinical resources'!AF54)</f>
        <v/>
      </c>
      <c r="AG60" t="str">
        <f>IF('Clinical resources'!AG54="","",'Clinical resources'!AG54)</f>
        <v/>
      </c>
      <c r="AH60" t="str">
        <f>IF('Clinical resources'!AH54="","",'Clinical resources'!AH54)</f>
        <v/>
      </c>
      <c r="AI60" t="str">
        <f>IF('Clinical resources'!AI54="","",'Clinical resources'!AI54)</f>
        <v/>
      </c>
      <c r="AJ60" t="str">
        <f>IF('Clinical resources'!AJ54="","",'Clinical resources'!AJ54)</f>
        <v/>
      </c>
      <c r="AK60" t="str">
        <f>IF('Clinical resources'!AK54="","",'Clinical resources'!AK54)</f>
        <v/>
      </c>
      <c r="AL60" t="str">
        <f>IF('Clinical resources'!AL54="","",'Clinical resources'!AL54)</f>
        <v/>
      </c>
      <c r="AM60" t="str">
        <f>IF('Clinical resources'!AM54="","",'Clinical resources'!AM54)</f>
        <v/>
      </c>
      <c r="AN60" t="str">
        <f>IF('Clinical resources'!AN54="","",'Clinical resources'!AN54)</f>
        <v/>
      </c>
      <c r="AO60" t="str">
        <f>IF('Clinical resources'!AO54="","",'Clinical resources'!AO54)</f>
        <v/>
      </c>
      <c r="AP60" t="str">
        <f>IF('Clinical resources'!AP54="","",'Clinical resources'!AP54)</f>
        <v/>
      </c>
      <c r="AQ60" t="str">
        <f>IF('Clinical resources'!AQ54="","",'Clinical resources'!AQ54)</f>
        <v/>
      </c>
      <c r="AR60" t="str">
        <f>IF('Clinical resources'!AR54="","",'Clinical resources'!AR54)</f>
        <v/>
      </c>
      <c r="AS60" t="str">
        <f>IF('Clinical resources'!AS54="","",'Clinical resources'!AS54)</f>
        <v/>
      </c>
      <c r="AT60" t="str">
        <f>IF('Clinical resources'!AT54="","",'Clinical resources'!AT54)</f>
        <v/>
      </c>
      <c r="AU60" t="str">
        <f>IF('Clinical resources'!AU54="","",'Clinical resources'!AU54)</f>
        <v/>
      </c>
      <c r="AV60" t="str">
        <f>IF('Clinical resources'!AV54="","",'Clinical resources'!AV54)</f>
        <v/>
      </c>
      <c r="AW60" t="str">
        <f>IF('Clinical resources'!AW54="","",'Clinical resources'!AW54)</f>
        <v/>
      </c>
      <c r="AX60" t="str">
        <f>IF('Clinical resources'!AX54="","",'Clinical resources'!AX54)</f>
        <v/>
      </c>
      <c r="AY60" t="str">
        <f>IF('Clinical resources'!AY54="","",'Clinical resources'!AY54)</f>
        <v/>
      </c>
      <c r="AZ60" t="str">
        <f>IF('Clinical resources'!AZ54="","",'Clinical resources'!AZ54)</f>
        <v/>
      </c>
      <c r="BA60" t="str">
        <f>IF('Clinical resources'!BA54="","",'Clinical resources'!BA54)</f>
        <v/>
      </c>
      <c r="BB60" t="str">
        <f>IF('Clinical resources'!BB54="","",'Clinical resources'!BB54)</f>
        <v/>
      </c>
      <c r="BC60" t="str">
        <f>IF('Clinical resources'!BC54="","",'Clinical resources'!BC54)</f>
        <v/>
      </c>
      <c r="BD60" t="str">
        <f>IF('Clinical resources'!BD54="","",'Clinical resources'!BD54)</f>
        <v/>
      </c>
      <c r="BE60" t="str">
        <f>IF('Clinical resources'!BE54="","",'Clinical resources'!BE54)</f>
        <v/>
      </c>
      <c r="BF60" t="str">
        <f>IF('Clinical resources'!BF54="","",'Clinical resources'!BF54)</f>
        <v/>
      </c>
      <c r="BG60" t="str">
        <f>IF('Clinical resources'!BG54="","",'Clinical resources'!BG54)</f>
        <v/>
      </c>
      <c r="BH60" t="str">
        <f>IF('Clinical resources'!BH54="","",'Clinical resources'!BH54)</f>
        <v/>
      </c>
      <c r="BI60" t="str">
        <f>IF('Clinical resources'!BI54="","",'Clinical resources'!BI54)</f>
        <v/>
      </c>
      <c r="BJ60" t="str">
        <f>IF('Clinical resources'!BJ54="","",'Clinical resources'!BJ54)</f>
        <v/>
      </c>
      <c r="BK60" t="str">
        <f>IF('Clinical resources'!BK54="","",'Clinical resources'!BK54)</f>
        <v/>
      </c>
      <c r="BL60" t="str">
        <f>IF('Clinical resources'!BL54="","",'Clinical resources'!BL54)</f>
        <v/>
      </c>
      <c r="BM60" t="str">
        <f>IF('Clinical resources'!BM54="","",'Clinical resources'!BM54)</f>
        <v/>
      </c>
      <c r="BN60" t="str">
        <f>IF('Clinical resources'!BN54="","",'Clinical resources'!BN54)</f>
        <v/>
      </c>
      <c r="BO60" t="str">
        <f>IF('Clinical resources'!BO54="","",'Clinical resources'!BO54)</f>
        <v/>
      </c>
      <c r="BP60" t="str">
        <f>IF('Clinical resources'!BP54="","",'Clinical resources'!BP54)</f>
        <v/>
      </c>
      <c r="BQ60" t="str">
        <f>IF('Clinical resources'!BQ54="","",'Clinical resources'!BQ54)</f>
        <v/>
      </c>
      <c r="BR60" t="str">
        <f>IF('Clinical resources'!BR54="","",'Clinical resources'!BR54)</f>
        <v/>
      </c>
      <c r="BS60" t="str">
        <f>IF('Clinical resources'!BS54="","",'Clinical resources'!BS54)</f>
        <v/>
      </c>
      <c r="BT60" t="str">
        <f>IF('Clinical resources'!BT54="","",'Clinical resources'!BT54)</f>
        <v/>
      </c>
      <c r="BU60" t="str">
        <f>IF('Clinical resources'!BU54="","",'Clinical resources'!BU54)</f>
        <v/>
      </c>
      <c r="BV60" t="str">
        <f>IF('Clinical resources'!BV54="","",'Clinical resources'!BV54)</f>
        <v/>
      </c>
      <c r="BW60" t="str">
        <f>IF('Clinical resources'!BW54="","",'Clinical resources'!BW54)</f>
        <v/>
      </c>
      <c r="BX60" t="str">
        <f>IF('Clinical resources'!BX54="","",'Clinical resources'!BX54)</f>
        <v/>
      </c>
      <c r="BY60" t="str">
        <f>IF('Clinical resources'!BY54="","",'Clinical resources'!BY54)</f>
        <v/>
      </c>
      <c r="BZ60" t="str">
        <f>IF('Clinical resources'!BZ54="","",'Clinical resources'!BZ54)</f>
        <v/>
      </c>
      <c r="CA60" t="str">
        <f>IF('Clinical resources'!CA54="","",'Clinical resources'!CA54)</f>
        <v/>
      </c>
      <c r="CB60" t="str">
        <f>IF('Clinical resources'!CB54="","",'Clinical resources'!CB54)</f>
        <v/>
      </c>
      <c r="CC60" t="str">
        <f>IF('Clinical resources'!CC54="","",'Clinical resources'!CC54)</f>
        <v/>
      </c>
    </row>
    <row r="61" spans="2:81" x14ac:dyDescent="0.25">
      <c r="B61" s="189" t="str">
        <f>IF('Clinical resources'!B55&lt;&gt;"",'CR Backing (Hide)'!E52,"")</f>
        <v/>
      </c>
      <c r="G61" t="str">
        <f>IF('Clinical resources'!F55="","",'Clinical resources'!F55)</f>
        <v/>
      </c>
      <c r="H61" t="str">
        <f>IF('Clinical resources'!G55="","",'Clinical resources'!G55)</f>
        <v/>
      </c>
      <c r="I61" t="str">
        <f>IF('Clinical resources'!H55="","",'Clinical resources'!H55)</f>
        <v/>
      </c>
      <c r="J61" t="str">
        <f>IF('Clinical resources'!I55="","",'Clinical resources'!I55)</f>
        <v/>
      </c>
      <c r="K61" t="str">
        <f>IF('Clinical resources'!J55="","",'Clinical resources'!J55)</f>
        <v/>
      </c>
      <c r="L61" t="str">
        <f>IF('Clinical resources'!K55="","",'Clinical resources'!K55)</f>
        <v/>
      </c>
      <c r="M61" t="str">
        <f>IF('Clinical resources'!L55="","",'Clinical resources'!L55)</f>
        <v/>
      </c>
      <c r="N61" t="str">
        <f>IF('Clinical resources'!M55="","",'Clinical resources'!M55)</f>
        <v/>
      </c>
      <c r="O61" t="str">
        <f>IF('Clinical resources'!N55="","",'Clinical resources'!N55)</f>
        <v/>
      </c>
      <c r="P61" t="str">
        <f>IF('Clinical resources'!O55="","",'Clinical resources'!O55)</f>
        <v/>
      </c>
      <c r="Q61" t="str">
        <f>IF('Clinical resources'!P55="","",'Clinical resources'!P55)</f>
        <v/>
      </c>
      <c r="R61" t="str">
        <f>IF('Clinical resources'!Q55="","",'Clinical resources'!Q55)</f>
        <v/>
      </c>
      <c r="S61" t="str">
        <f>IF('Clinical resources'!R55="","",'Clinical resources'!R55)</f>
        <v/>
      </c>
      <c r="T61" t="str">
        <f>IF('Clinical resources'!S55="","",'Clinical resources'!S55)</f>
        <v/>
      </c>
      <c r="U61" t="str">
        <f>IF('Clinical resources'!T55="","",'Clinical resources'!T55)</f>
        <v/>
      </c>
      <c r="V61" t="str">
        <f>IF('Clinical resources'!U55="","",'Clinical resources'!U55)</f>
        <v/>
      </c>
      <c r="W61" t="str">
        <f>IF('Clinical resources'!V55="","",'Clinical resources'!V55)</f>
        <v/>
      </c>
      <c r="X61" t="str">
        <f>IF('Clinical resources'!W55="","",'Clinical resources'!W55)</f>
        <v/>
      </c>
      <c r="Y61" t="str">
        <f>IF('Clinical resources'!X55="","",'Clinical resources'!X55)</f>
        <v/>
      </c>
      <c r="Z61" t="str">
        <f>IF('Clinical resources'!Y55="","",'Clinical resources'!Y55)</f>
        <v/>
      </c>
      <c r="AA61" t="str">
        <f>IF('Clinical resources'!Z55="","",'Clinical resources'!Z55)</f>
        <v/>
      </c>
      <c r="AB61" t="str">
        <f>IF('Clinical resources'!AA55="","",'Clinical resources'!AA55)</f>
        <v/>
      </c>
      <c r="AC61" t="str">
        <f>IF('Clinical resources'!AB55="","",'Clinical resources'!AB55)</f>
        <v/>
      </c>
      <c r="AD61" t="str">
        <f>IF('Clinical resources'!AC55="","",'Clinical resources'!AC55)</f>
        <v/>
      </c>
      <c r="AE61" t="str">
        <f>IF('Clinical resources'!AD55="","",'Clinical resources'!AD55)</f>
        <v/>
      </c>
      <c r="AF61" t="str">
        <f>IF('Clinical resources'!AF55="","",'Clinical resources'!AF55)</f>
        <v/>
      </c>
      <c r="AG61" t="str">
        <f>IF('Clinical resources'!AG55="","",'Clinical resources'!AG55)</f>
        <v/>
      </c>
      <c r="AH61" t="str">
        <f>IF('Clinical resources'!AH55="","",'Clinical resources'!AH55)</f>
        <v/>
      </c>
      <c r="AI61" t="str">
        <f>IF('Clinical resources'!AI55="","",'Clinical resources'!AI55)</f>
        <v/>
      </c>
      <c r="AJ61" t="str">
        <f>IF('Clinical resources'!AJ55="","",'Clinical resources'!AJ55)</f>
        <v/>
      </c>
      <c r="AK61" t="str">
        <f>IF('Clinical resources'!AK55="","",'Clinical resources'!AK55)</f>
        <v/>
      </c>
      <c r="AL61" t="str">
        <f>IF('Clinical resources'!AL55="","",'Clinical resources'!AL55)</f>
        <v/>
      </c>
      <c r="AM61" t="str">
        <f>IF('Clinical resources'!AM55="","",'Clinical resources'!AM55)</f>
        <v/>
      </c>
      <c r="AN61" t="str">
        <f>IF('Clinical resources'!AN55="","",'Clinical resources'!AN55)</f>
        <v/>
      </c>
      <c r="AO61" t="str">
        <f>IF('Clinical resources'!AO55="","",'Clinical resources'!AO55)</f>
        <v/>
      </c>
      <c r="AP61" t="str">
        <f>IF('Clinical resources'!AP55="","",'Clinical resources'!AP55)</f>
        <v/>
      </c>
      <c r="AQ61" t="str">
        <f>IF('Clinical resources'!AQ55="","",'Clinical resources'!AQ55)</f>
        <v/>
      </c>
      <c r="AR61" t="str">
        <f>IF('Clinical resources'!AR55="","",'Clinical resources'!AR55)</f>
        <v/>
      </c>
      <c r="AS61" t="str">
        <f>IF('Clinical resources'!AS55="","",'Clinical resources'!AS55)</f>
        <v/>
      </c>
      <c r="AT61" t="str">
        <f>IF('Clinical resources'!AT55="","",'Clinical resources'!AT55)</f>
        <v/>
      </c>
      <c r="AU61" t="str">
        <f>IF('Clinical resources'!AU55="","",'Clinical resources'!AU55)</f>
        <v/>
      </c>
      <c r="AV61" t="str">
        <f>IF('Clinical resources'!AV55="","",'Clinical resources'!AV55)</f>
        <v/>
      </c>
      <c r="AW61" t="str">
        <f>IF('Clinical resources'!AW55="","",'Clinical resources'!AW55)</f>
        <v/>
      </c>
      <c r="AX61" t="str">
        <f>IF('Clinical resources'!AX55="","",'Clinical resources'!AX55)</f>
        <v/>
      </c>
      <c r="AY61" t="str">
        <f>IF('Clinical resources'!AY55="","",'Clinical resources'!AY55)</f>
        <v/>
      </c>
      <c r="AZ61" t="str">
        <f>IF('Clinical resources'!AZ55="","",'Clinical resources'!AZ55)</f>
        <v/>
      </c>
      <c r="BA61" t="str">
        <f>IF('Clinical resources'!BA55="","",'Clinical resources'!BA55)</f>
        <v/>
      </c>
      <c r="BB61" t="str">
        <f>IF('Clinical resources'!BB55="","",'Clinical resources'!BB55)</f>
        <v/>
      </c>
      <c r="BC61" t="str">
        <f>IF('Clinical resources'!BC55="","",'Clinical resources'!BC55)</f>
        <v/>
      </c>
      <c r="BD61" t="str">
        <f>IF('Clinical resources'!BD55="","",'Clinical resources'!BD55)</f>
        <v/>
      </c>
      <c r="BE61" t="str">
        <f>IF('Clinical resources'!BE55="","",'Clinical resources'!BE55)</f>
        <v/>
      </c>
      <c r="BF61" t="str">
        <f>IF('Clinical resources'!BF55="","",'Clinical resources'!BF55)</f>
        <v/>
      </c>
      <c r="BG61" t="str">
        <f>IF('Clinical resources'!BG55="","",'Clinical resources'!BG55)</f>
        <v/>
      </c>
      <c r="BH61" t="str">
        <f>IF('Clinical resources'!BH55="","",'Clinical resources'!BH55)</f>
        <v/>
      </c>
      <c r="BI61" t="str">
        <f>IF('Clinical resources'!BI55="","",'Clinical resources'!BI55)</f>
        <v/>
      </c>
      <c r="BJ61" t="str">
        <f>IF('Clinical resources'!BJ55="","",'Clinical resources'!BJ55)</f>
        <v/>
      </c>
      <c r="BK61" t="str">
        <f>IF('Clinical resources'!BK55="","",'Clinical resources'!BK55)</f>
        <v/>
      </c>
      <c r="BL61" t="str">
        <f>IF('Clinical resources'!BL55="","",'Clinical resources'!BL55)</f>
        <v/>
      </c>
      <c r="BM61" t="str">
        <f>IF('Clinical resources'!BM55="","",'Clinical resources'!BM55)</f>
        <v/>
      </c>
      <c r="BN61" t="str">
        <f>IF('Clinical resources'!BN55="","",'Clinical resources'!BN55)</f>
        <v/>
      </c>
      <c r="BO61" t="str">
        <f>IF('Clinical resources'!BO55="","",'Clinical resources'!BO55)</f>
        <v/>
      </c>
      <c r="BP61" t="str">
        <f>IF('Clinical resources'!BP55="","",'Clinical resources'!BP55)</f>
        <v/>
      </c>
      <c r="BQ61" t="str">
        <f>IF('Clinical resources'!BQ55="","",'Clinical resources'!BQ55)</f>
        <v/>
      </c>
      <c r="BR61" t="str">
        <f>IF('Clinical resources'!BR55="","",'Clinical resources'!BR55)</f>
        <v/>
      </c>
      <c r="BS61" t="str">
        <f>IF('Clinical resources'!BS55="","",'Clinical resources'!BS55)</f>
        <v/>
      </c>
      <c r="BT61" t="str">
        <f>IF('Clinical resources'!BT55="","",'Clinical resources'!BT55)</f>
        <v/>
      </c>
      <c r="BU61" t="str">
        <f>IF('Clinical resources'!BU55="","",'Clinical resources'!BU55)</f>
        <v/>
      </c>
      <c r="BV61" t="str">
        <f>IF('Clinical resources'!BV55="","",'Clinical resources'!BV55)</f>
        <v/>
      </c>
      <c r="BW61" t="str">
        <f>IF('Clinical resources'!BW55="","",'Clinical resources'!BW55)</f>
        <v/>
      </c>
      <c r="BX61" t="str">
        <f>IF('Clinical resources'!BX55="","",'Clinical resources'!BX55)</f>
        <v/>
      </c>
      <c r="BY61" t="str">
        <f>IF('Clinical resources'!BY55="","",'Clinical resources'!BY55)</f>
        <v/>
      </c>
      <c r="BZ61" t="str">
        <f>IF('Clinical resources'!BZ55="","",'Clinical resources'!BZ55)</f>
        <v/>
      </c>
      <c r="CA61" t="str">
        <f>IF('Clinical resources'!CA55="","",'Clinical resources'!CA55)</f>
        <v/>
      </c>
      <c r="CB61" t="str">
        <f>IF('Clinical resources'!CB55="","",'Clinical resources'!CB55)</f>
        <v/>
      </c>
      <c r="CC61" t="str">
        <f>IF('Clinical resources'!CC55="","",'Clinical resources'!CC55)</f>
        <v/>
      </c>
    </row>
    <row r="62" spans="2:81" x14ac:dyDescent="0.25">
      <c r="B62" s="189" t="str">
        <f>IF('Clinical resources'!B56&lt;&gt;"",'CR Backing (Hide)'!E53,"")</f>
        <v/>
      </c>
      <c r="G62" t="str">
        <f>IF('Clinical resources'!F56="","",'Clinical resources'!F56)</f>
        <v/>
      </c>
      <c r="H62" t="str">
        <f>IF('Clinical resources'!G56="","",'Clinical resources'!G56)</f>
        <v/>
      </c>
      <c r="I62" t="str">
        <f>IF('Clinical resources'!H56="","",'Clinical resources'!H56)</f>
        <v/>
      </c>
      <c r="J62" t="str">
        <f>IF('Clinical resources'!I56="","",'Clinical resources'!I56)</f>
        <v/>
      </c>
      <c r="K62" t="str">
        <f>IF('Clinical resources'!J56="","",'Clinical resources'!J56)</f>
        <v/>
      </c>
      <c r="L62" t="str">
        <f>IF('Clinical resources'!K56="","",'Clinical resources'!K56)</f>
        <v/>
      </c>
      <c r="M62" t="str">
        <f>IF('Clinical resources'!L56="","",'Clinical resources'!L56)</f>
        <v/>
      </c>
      <c r="N62" t="str">
        <f>IF('Clinical resources'!M56="","",'Clinical resources'!M56)</f>
        <v/>
      </c>
      <c r="O62" t="str">
        <f>IF('Clinical resources'!N56="","",'Clinical resources'!N56)</f>
        <v/>
      </c>
      <c r="P62" t="str">
        <f>IF('Clinical resources'!O56="","",'Clinical resources'!O56)</f>
        <v/>
      </c>
      <c r="Q62" t="str">
        <f>IF('Clinical resources'!P56="","",'Clinical resources'!P56)</f>
        <v/>
      </c>
      <c r="R62" t="str">
        <f>IF('Clinical resources'!Q56="","",'Clinical resources'!Q56)</f>
        <v/>
      </c>
      <c r="S62" t="str">
        <f>IF('Clinical resources'!R56="","",'Clinical resources'!R56)</f>
        <v/>
      </c>
      <c r="T62" t="str">
        <f>IF('Clinical resources'!S56="","",'Clinical resources'!S56)</f>
        <v/>
      </c>
      <c r="U62" t="str">
        <f>IF('Clinical resources'!T56="","",'Clinical resources'!T56)</f>
        <v/>
      </c>
      <c r="V62" t="str">
        <f>IF('Clinical resources'!U56="","",'Clinical resources'!U56)</f>
        <v/>
      </c>
      <c r="W62" t="str">
        <f>IF('Clinical resources'!V56="","",'Clinical resources'!V56)</f>
        <v/>
      </c>
      <c r="X62" t="str">
        <f>IF('Clinical resources'!W56="","",'Clinical resources'!W56)</f>
        <v/>
      </c>
      <c r="Y62" t="str">
        <f>IF('Clinical resources'!X56="","",'Clinical resources'!X56)</f>
        <v/>
      </c>
      <c r="Z62" t="str">
        <f>IF('Clinical resources'!Y56="","",'Clinical resources'!Y56)</f>
        <v/>
      </c>
      <c r="AA62" t="str">
        <f>IF('Clinical resources'!Z56="","",'Clinical resources'!Z56)</f>
        <v/>
      </c>
      <c r="AB62" t="str">
        <f>IF('Clinical resources'!AA56="","",'Clinical resources'!AA56)</f>
        <v/>
      </c>
      <c r="AC62" t="str">
        <f>IF('Clinical resources'!AB56="","",'Clinical resources'!AB56)</f>
        <v/>
      </c>
      <c r="AD62" t="str">
        <f>IF('Clinical resources'!AC56="","",'Clinical resources'!AC56)</f>
        <v/>
      </c>
      <c r="AE62" t="str">
        <f>IF('Clinical resources'!AD56="","",'Clinical resources'!AD56)</f>
        <v/>
      </c>
      <c r="AF62" t="str">
        <f>IF('Clinical resources'!AF56="","",'Clinical resources'!AF56)</f>
        <v/>
      </c>
      <c r="AG62" t="str">
        <f>IF('Clinical resources'!AG56="","",'Clinical resources'!AG56)</f>
        <v/>
      </c>
      <c r="AH62" t="str">
        <f>IF('Clinical resources'!AH56="","",'Clinical resources'!AH56)</f>
        <v/>
      </c>
      <c r="AI62" t="str">
        <f>IF('Clinical resources'!AI56="","",'Clinical resources'!AI56)</f>
        <v/>
      </c>
      <c r="AJ62" t="str">
        <f>IF('Clinical resources'!AJ56="","",'Clinical resources'!AJ56)</f>
        <v/>
      </c>
      <c r="AK62" t="str">
        <f>IF('Clinical resources'!AK56="","",'Clinical resources'!AK56)</f>
        <v/>
      </c>
      <c r="AL62" t="str">
        <f>IF('Clinical resources'!AL56="","",'Clinical resources'!AL56)</f>
        <v/>
      </c>
      <c r="AM62" t="str">
        <f>IF('Clinical resources'!AM56="","",'Clinical resources'!AM56)</f>
        <v/>
      </c>
      <c r="AN62" t="str">
        <f>IF('Clinical resources'!AN56="","",'Clinical resources'!AN56)</f>
        <v/>
      </c>
      <c r="AO62" t="str">
        <f>IF('Clinical resources'!AO56="","",'Clinical resources'!AO56)</f>
        <v/>
      </c>
      <c r="AP62" t="str">
        <f>IF('Clinical resources'!AP56="","",'Clinical resources'!AP56)</f>
        <v/>
      </c>
      <c r="AQ62" t="str">
        <f>IF('Clinical resources'!AQ56="","",'Clinical resources'!AQ56)</f>
        <v/>
      </c>
      <c r="AR62" t="str">
        <f>IF('Clinical resources'!AR56="","",'Clinical resources'!AR56)</f>
        <v/>
      </c>
      <c r="AS62" t="str">
        <f>IF('Clinical resources'!AS56="","",'Clinical resources'!AS56)</f>
        <v/>
      </c>
      <c r="AT62" t="str">
        <f>IF('Clinical resources'!AT56="","",'Clinical resources'!AT56)</f>
        <v/>
      </c>
      <c r="AU62" t="str">
        <f>IF('Clinical resources'!AU56="","",'Clinical resources'!AU56)</f>
        <v/>
      </c>
      <c r="AV62" t="str">
        <f>IF('Clinical resources'!AV56="","",'Clinical resources'!AV56)</f>
        <v/>
      </c>
      <c r="AW62" t="str">
        <f>IF('Clinical resources'!AW56="","",'Clinical resources'!AW56)</f>
        <v/>
      </c>
      <c r="AX62" t="str">
        <f>IF('Clinical resources'!AX56="","",'Clinical resources'!AX56)</f>
        <v/>
      </c>
      <c r="AY62" t="str">
        <f>IF('Clinical resources'!AY56="","",'Clinical resources'!AY56)</f>
        <v/>
      </c>
      <c r="AZ62" t="str">
        <f>IF('Clinical resources'!AZ56="","",'Clinical resources'!AZ56)</f>
        <v/>
      </c>
      <c r="BA62" t="str">
        <f>IF('Clinical resources'!BA56="","",'Clinical resources'!BA56)</f>
        <v/>
      </c>
      <c r="BB62" t="str">
        <f>IF('Clinical resources'!BB56="","",'Clinical resources'!BB56)</f>
        <v/>
      </c>
      <c r="BC62" t="str">
        <f>IF('Clinical resources'!BC56="","",'Clinical resources'!BC56)</f>
        <v/>
      </c>
      <c r="BD62" t="str">
        <f>IF('Clinical resources'!BD56="","",'Clinical resources'!BD56)</f>
        <v/>
      </c>
      <c r="BE62" t="str">
        <f>IF('Clinical resources'!BE56="","",'Clinical resources'!BE56)</f>
        <v/>
      </c>
      <c r="BF62" t="str">
        <f>IF('Clinical resources'!BF56="","",'Clinical resources'!BF56)</f>
        <v/>
      </c>
      <c r="BG62" t="str">
        <f>IF('Clinical resources'!BG56="","",'Clinical resources'!BG56)</f>
        <v/>
      </c>
      <c r="BH62" t="str">
        <f>IF('Clinical resources'!BH56="","",'Clinical resources'!BH56)</f>
        <v/>
      </c>
      <c r="BI62" t="str">
        <f>IF('Clinical resources'!BI56="","",'Clinical resources'!BI56)</f>
        <v/>
      </c>
      <c r="BJ62" t="str">
        <f>IF('Clinical resources'!BJ56="","",'Clinical resources'!BJ56)</f>
        <v/>
      </c>
      <c r="BK62" t="str">
        <f>IF('Clinical resources'!BK56="","",'Clinical resources'!BK56)</f>
        <v/>
      </c>
      <c r="BL62" t="str">
        <f>IF('Clinical resources'!BL56="","",'Clinical resources'!BL56)</f>
        <v/>
      </c>
      <c r="BM62" t="str">
        <f>IF('Clinical resources'!BM56="","",'Clinical resources'!BM56)</f>
        <v/>
      </c>
      <c r="BN62" t="str">
        <f>IF('Clinical resources'!BN56="","",'Clinical resources'!BN56)</f>
        <v/>
      </c>
      <c r="BO62" t="str">
        <f>IF('Clinical resources'!BO56="","",'Clinical resources'!BO56)</f>
        <v/>
      </c>
      <c r="BP62" t="str">
        <f>IF('Clinical resources'!BP56="","",'Clinical resources'!BP56)</f>
        <v/>
      </c>
      <c r="BQ62" t="str">
        <f>IF('Clinical resources'!BQ56="","",'Clinical resources'!BQ56)</f>
        <v/>
      </c>
      <c r="BR62" t="str">
        <f>IF('Clinical resources'!BR56="","",'Clinical resources'!BR56)</f>
        <v/>
      </c>
      <c r="BS62" t="str">
        <f>IF('Clinical resources'!BS56="","",'Clinical resources'!BS56)</f>
        <v/>
      </c>
      <c r="BT62" t="str">
        <f>IF('Clinical resources'!BT56="","",'Clinical resources'!BT56)</f>
        <v/>
      </c>
      <c r="BU62" t="str">
        <f>IF('Clinical resources'!BU56="","",'Clinical resources'!BU56)</f>
        <v/>
      </c>
      <c r="BV62" t="str">
        <f>IF('Clinical resources'!BV56="","",'Clinical resources'!BV56)</f>
        <v/>
      </c>
      <c r="BW62" t="str">
        <f>IF('Clinical resources'!BW56="","",'Clinical resources'!BW56)</f>
        <v/>
      </c>
      <c r="BX62" t="str">
        <f>IF('Clinical resources'!BX56="","",'Clinical resources'!BX56)</f>
        <v/>
      </c>
      <c r="BY62" t="str">
        <f>IF('Clinical resources'!BY56="","",'Clinical resources'!BY56)</f>
        <v/>
      </c>
      <c r="BZ62" t="str">
        <f>IF('Clinical resources'!BZ56="","",'Clinical resources'!BZ56)</f>
        <v/>
      </c>
      <c r="CA62" t="str">
        <f>IF('Clinical resources'!CA56="","",'Clinical resources'!CA56)</f>
        <v/>
      </c>
      <c r="CB62" t="str">
        <f>IF('Clinical resources'!CB56="","",'Clinical resources'!CB56)</f>
        <v/>
      </c>
      <c r="CC62" t="str">
        <f>IF('Clinical resources'!CC56="","",'Clinical resources'!CC56)</f>
        <v/>
      </c>
    </row>
    <row r="63" spans="2:81" x14ac:dyDescent="0.25">
      <c r="B63" s="189" t="str">
        <f>IF('Clinical resources'!B57&lt;&gt;"",'CR Backing (Hide)'!E54,"")</f>
        <v/>
      </c>
      <c r="G63" t="str">
        <f>IF('Clinical resources'!F57="","",'Clinical resources'!F57)</f>
        <v/>
      </c>
      <c r="H63" t="str">
        <f>IF('Clinical resources'!G57="","",'Clinical resources'!G57)</f>
        <v/>
      </c>
      <c r="I63" t="str">
        <f>IF('Clinical resources'!H57="","",'Clinical resources'!H57)</f>
        <v/>
      </c>
      <c r="J63" t="str">
        <f>IF('Clinical resources'!I57="","",'Clinical resources'!I57)</f>
        <v/>
      </c>
      <c r="K63" t="str">
        <f>IF('Clinical resources'!J57="","",'Clinical resources'!J57)</f>
        <v/>
      </c>
      <c r="L63" t="str">
        <f>IF('Clinical resources'!K57="","",'Clinical resources'!K57)</f>
        <v/>
      </c>
      <c r="M63" t="str">
        <f>IF('Clinical resources'!L57="","",'Clinical resources'!L57)</f>
        <v/>
      </c>
      <c r="N63" t="str">
        <f>IF('Clinical resources'!M57="","",'Clinical resources'!M57)</f>
        <v/>
      </c>
      <c r="O63" t="str">
        <f>IF('Clinical resources'!N57="","",'Clinical resources'!N57)</f>
        <v/>
      </c>
      <c r="P63" t="str">
        <f>IF('Clinical resources'!O57="","",'Clinical resources'!O57)</f>
        <v/>
      </c>
      <c r="Q63" t="str">
        <f>IF('Clinical resources'!P57="","",'Clinical resources'!P57)</f>
        <v/>
      </c>
      <c r="R63" t="str">
        <f>IF('Clinical resources'!Q57="","",'Clinical resources'!Q57)</f>
        <v/>
      </c>
      <c r="S63" t="str">
        <f>IF('Clinical resources'!R57="","",'Clinical resources'!R57)</f>
        <v/>
      </c>
      <c r="T63" t="str">
        <f>IF('Clinical resources'!S57="","",'Clinical resources'!S57)</f>
        <v/>
      </c>
      <c r="U63" t="str">
        <f>IF('Clinical resources'!T57="","",'Clinical resources'!T57)</f>
        <v/>
      </c>
      <c r="V63" t="str">
        <f>IF('Clinical resources'!U57="","",'Clinical resources'!U57)</f>
        <v/>
      </c>
      <c r="W63" t="str">
        <f>IF('Clinical resources'!V57="","",'Clinical resources'!V57)</f>
        <v/>
      </c>
      <c r="X63" t="str">
        <f>IF('Clinical resources'!W57="","",'Clinical resources'!W57)</f>
        <v/>
      </c>
      <c r="Y63" t="str">
        <f>IF('Clinical resources'!X57="","",'Clinical resources'!X57)</f>
        <v/>
      </c>
      <c r="Z63" t="str">
        <f>IF('Clinical resources'!Y57="","",'Clinical resources'!Y57)</f>
        <v/>
      </c>
      <c r="AA63" t="str">
        <f>IF('Clinical resources'!Z57="","",'Clinical resources'!Z57)</f>
        <v/>
      </c>
      <c r="AB63" t="str">
        <f>IF('Clinical resources'!AA57="","",'Clinical resources'!AA57)</f>
        <v/>
      </c>
      <c r="AC63" t="str">
        <f>IF('Clinical resources'!AB57="","",'Clinical resources'!AB57)</f>
        <v/>
      </c>
      <c r="AD63" t="str">
        <f>IF('Clinical resources'!AC57="","",'Clinical resources'!AC57)</f>
        <v/>
      </c>
      <c r="AE63" t="str">
        <f>IF('Clinical resources'!AD57="","",'Clinical resources'!AD57)</f>
        <v/>
      </c>
      <c r="AF63" t="str">
        <f>IF('Clinical resources'!AF57="","",'Clinical resources'!AF57)</f>
        <v/>
      </c>
      <c r="AG63" t="str">
        <f>IF('Clinical resources'!AG57="","",'Clinical resources'!AG57)</f>
        <v/>
      </c>
      <c r="AH63" t="str">
        <f>IF('Clinical resources'!AH57="","",'Clinical resources'!AH57)</f>
        <v/>
      </c>
      <c r="AI63" t="str">
        <f>IF('Clinical resources'!AI57="","",'Clinical resources'!AI57)</f>
        <v/>
      </c>
      <c r="AJ63" t="str">
        <f>IF('Clinical resources'!AJ57="","",'Clinical resources'!AJ57)</f>
        <v/>
      </c>
      <c r="AK63" t="str">
        <f>IF('Clinical resources'!AK57="","",'Clinical resources'!AK57)</f>
        <v/>
      </c>
      <c r="AL63" t="str">
        <f>IF('Clinical resources'!AL57="","",'Clinical resources'!AL57)</f>
        <v/>
      </c>
      <c r="AM63" t="str">
        <f>IF('Clinical resources'!AM57="","",'Clinical resources'!AM57)</f>
        <v/>
      </c>
      <c r="AN63" t="str">
        <f>IF('Clinical resources'!AN57="","",'Clinical resources'!AN57)</f>
        <v/>
      </c>
      <c r="AO63" t="str">
        <f>IF('Clinical resources'!AO57="","",'Clinical resources'!AO57)</f>
        <v/>
      </c>
      <c r="AP63" t="str">
        <f>IF('Clinical resources'!AP57="","",'Clinical resources'!AP57)</f>
        <v/>
      </c>
      <c r="AQ63" t="str">
        <f>IF('Clinical resources'!AQ57="","",'Clinical resources'!AQ57)</f>
        <v/>
      </c>
      <c r="AR63" t="str">
        <f>IF('Clinical resources'!AR57="","",'Clinical resources'!AR57)</f>
        <v/>
      </c>
      <c r="AS63" t="str">
        <f>IF('Clinical resources'!AS57="","",'Clinical resources'!AS57)</f>
        <v/>
      </c>
      <c r="AT63" t="str">
        <f>IF('Clinical resources'!AT57="","",'Clinical resources'!AT57)</f>
        <v/>
      </c>
      <c r="AU63" t="str">
        <f>IF('Clinical resources'!AU57="","",'Clinical resources'!AU57)</f>
        <v/>
      </c>
      <c r="AV63" t="str">
        <f>IF('Clinical resources'!AV57="","",'Clinical resources'!AV57)</f>
        <v/>
      </c>
      <c r="AW63" t="str">
        <f>IF('Clinical resources'!AW57="","",'Clinical resources'!AW57)</f>
        <v/>
      </c>
      <c r="AX63" t="str">
        <f>IF('Clinical resources'!AX57="","",'Clinical resources'!AX57)</f>
        <v/>
      </c>
      <c r="AY63" t="str">
        <f>IF('Clinical resources'!AY57="","",'Clinical resources'!AY57)</f>
        <v/>
      </c>
      <c r="AZ63" t="str">
        <f>IF('Clinical resources'!AZ57="","",'Clinical resources'!AZ57)</f>
        <v/>
      </c>
      <c r="BA63" t="str">
        <f>IF('Clinical resources'!BA57="","",'Clinical resources'!BA57)</f>
        <v/>
      </c>
      <c r="BB63" t="str">
        <f>IF('Clinical resources'!BB57="","",'Clinical resources'!BB57)</f>
        <v/>
      </c>
      <c r="BC63" t="str">
        <f>IF('Clinical resources'!BC57="","",'Clinical resources'!BC57)</f>
        <v/>
      </c>
      <c r="BD63" t="str">
        <f>IF('Clinical resources'!BD57="","",'Clinical resources'!BD57)</f>
        <v/>
      </c>
      <c r="BE63" t="str">
        <f>IF('Clinical resources'!BE57="","",'Clinical resources'!BE57)</f>
        <v/>
      </c>
      <c r="BF63" t="str">
        <f>IF('Clinical resources'!BF57="","",'Clinical resources'!BF57)</f>
        <v/>
      </c>
      <c r="BG63" t="str">
        <f>IF('Clinical resources'!BG57="","",'Clinical resources'!BG57)</f>
        <v/>
      </c>
      <c r="BH63" t="str">
        <f>IF('Clinical resources'!BH57="","",'Clinical resources'!BH57)</f>
        <v/>
      </c>
      <c r="BI63" t="str">
        <f>IF('Clinical resources'!BI57="","",'Clinical resources'!BI57)</f>
        <v/>
      </c>
      <c r="BJ63" t="str">
        <f>IF('Clinical resources'!BJ57="","",'Clinical resources'!BJ57)</f>
        <v/>
      </c>
      <c r="BK63" t="str">
        <f>IF('Clinical resources'!BK57="","",'Clinical resources'!BK57)</f>
        <v/>
      </c>
      <c r="BL63" t="str">
        <f>IF('Clinical resources'!BL57="","",'Clinical resources'!BL57)</f>
        <v/>
      </c>
      <c r="BM63" t="str">
        <f>IF('Clinical resources'!BM57="","",'Clinical resources'!BM57)</f>
        <v/>
      </c>
      <c r="BN63" t="str">
        <f>IF('Clinical resources'!BN57="","",'Clinical resources'!BN57)</f>
        <v/>
      </c>
      <c r="BO63" t="str">
        <f>IF('Clinical resources'!BO57="","",'Clinical resources'!BO57)</f>
        <v/>
      </c>
      <c r="BP63" t="str">
        <f>IF('Clinical resources'!BP57="","",'Clinical resources'!BP57)</f>
        <v/>
      </c>
      <c r="BQ63" t="str">
        <f>IF('Clinical resources'!BQ57="","",'Clinical resources'!BQ57)</f>
        <v/>
      </c>
      <c r="BR63" t="str">
        <f>IF('Clinical resources'!BR57="","",'Clinical resources'!BR57)</f>
        <v/>
      </c>
      <c r="BS63" t="str">
        <f>IF('Clinical resources'!BS57="","",'Clinical resources'!BS57)</f>
        <v/>
      </c>
      <c r="BT63" t="str">
        <f>IF('Clinical resources'!BT57="","",'Clinical resources'!BT57)</f>
        <v/>
      </c>
      <c r="BU63" t="str">
        <f>IF('Clinical resources'!BU57="","",'Clinical resources'!BU57)</f>
        <v/>
      </c>
      <c r="BV63" t="str">
        <f>IF('Clinical resources'!BV57="","",'Clinical resources'!BV57)</f>
        <v/>
      </c>
      <c r="BW63" t="str">
        <f>IF('Clinical resources'!BW57="","",'Clinical resources'!BW57)</f>
        <v/>
      </c>
      <c r="BX63" t="str">
        <f>IF('Clinical resources'!BX57="","",'Clinical resources'!BX57)</f>
        <v/>
      </c>
      <c r="BY63" t="str">
        <f>IF('Clinical resources'!BY57="","",'Clinical resources'!BY57)</f>
        <v/>
      </c>
      <c r="BZ63" t="str">
        <f>IF('Clinical resources'!BZ57="","",'Clinical resources'!BZ57)</f>
        <v/>
      </c>
      <c r="CA63" t="str">
        <f>IF('Clinical resources'!CA57="","",'Clinical resources'!CA57)</f>
        <v/>
      </c>
      <c r="CB63" t="str">
        <f>IF('Clinical resources'!CB57="","",'Clinical resources'!CB57)</f>
        <v/>
      </c>
      <c r="CC63" t="str">
        <f>IF('Clinical resources'!CC57="","",'Clinical resources'!CC57)</f>
        <v/>
      </c>
    </row>
    <row r="64" spans="2:81" x14ac:dyDescent="0.25">
      <c r="B64" s="189" t="str">
        <f>IF('Clinical resources'!B58&lt;&gt;"",'CR Backing (Hide)'!E55,"")</f>
        <v/>
      </c>
      <c r="G64" t="str">
        <f>IF('Clinical resources'!F58="","",'Clinical resources'!F58)</f>
        <v/>
      </c>
      <c r="H64" t="str">
        <f>IF('Clinical resources'!G58="","",'Clinical resources'!G58)</f>
        <v/>
      </c>
      <c r="I64" t="str">
        <f>IF('Clinical resources'!H58="","",'Clinical resources'!H58)</f>
        <v/>
      </c>
      <c r="J64" t="str">
        <f>IF('Clinical resources'!I58="","",'Clinical resources'!I58)</f>
        <v/>
      </c>
      <c r="K64" t="str">
        <f>IF('Clinical resources'!J58="","",'Clinical resources'!J58)</f>
        <v/>
      </c>
      <c r="L64" t="str">
        <f>IF('Clinical resources'!K58="","",'Clinical resources'!K58)</f>
        <v/>
      </c>
      <c r="M64" t="str">
        <f>IF('Clinical resources'!L58="","",'Clinical resources'!L58)</f>
        <v/>
      </c>
      <c r="N64" t="str">
        <f>IF('Clinical resources'!M58="","",'Clinical resources'!M58)</f>
        <v/>
      </c>
      <c r="O64" t="str">
        <f>IF('Clinical resources'!N58="","",'Clinical resources'!N58)</f>
        <v/>
      </c>
      <c r="P64" t="str">
        <f>IF('Clinical resources'!O58="","",'Clinical resources'!O58)</f>
        <v/>
      </c>
      <c r="Q64" t="str">
        <f>IF('Clinical resources'!P58="","",'Clinical resources'!P58)</f>
        <v/>
      </c>
      <c r="R64" t="str">
        <f>IF('Clinical resources'!Q58="","",'Clinical resources'!Q58)</f>
        <v/>
      </c>
      <c r="S64" t="str">
        <f>IF('Clinical resources'!R58="","",'Clinical resources'!R58)</f>
        <v/>
      </c>
      <c r="T64" t="str">
        <f>IF('Clinical resources'!S58="","",'Clinical resources'!S58)</f>
        <v/>
      </c>
      <c r="U64" t="str">
        <f>IF('Clinical resources'!T58="","",'Clinical resources'!T58)</f>
        <v/>
      </c>
      <c r="V64" t="str">
        <f>IF('Clinical resources'!U58="","",'Clinical resources'!U58)</f>
        <v/>
      </c>
      <c r="W64" t="str">
        <f>IF('Clinical resources'!V58="","",'Clinical resources'!V58)</f>
        <v/>
      </c>
      <c r="X64" t="str">
        <f>IF('Clinical resources'!W58="","",'Clinical resources'!W58)</f>
        <v/>
      </c>
      <c r="Y64" t="str">
        <f>IF('Clinical resources'!X58="","",'Clinical resources'!X58)</f>
        <v/>
      </c>
      <c r="Z64" t="str">
        <f>IF('Clinical resources'!Y58="","",'Clinical resources'!Y58)</f>
        <v/>
      </c>
      <c r="AA64" t="str">
        <f>IF('Clinical resources'!Z58="","",'Clinical resources'!Z58)</f>
        <v/>
      </c>
      <c r="AB64" t="str">
        <f>IF('Clinical resources'!AA58="","",'Clinical resources'!AA58)</f>
        <v/>
      </c>
      <c r="AC64" t="str">
        <f>IF('Clinical resources'!AB58="","",'Clinical resources'!AB58)</f>
        <v/>
      </c>
      <c r="AD64" t="str">
        <f>IF('Clinical resources'!AC58="","",'Clinical resources'!AC58)</f>
        <v/>
      </c>
      <c r="AE64" t="str">
        <f>IF('Clinical resources'!AD58="","",'Clinical resources'!AD58)</f>
        <v/>
      </c>
      <c r="AF64" t="str">
        <f>IF('Clinical resources'!AF58="","",'Clinical resources'!AF58)</f>
        <v/>
      </c>
      <c r="AG64" t="str">
        <f>IF('Clinical resources'!AG58="","",'Clinical resources'!AG58)</f>
        <v/>
      </c>
      <c r="AH64" t="str">
        <f>IF('Clinical resources'!AH58="","",'Clinical resources'!AH58)</f>
        <v/>
      </c>
      <c r="AI64" t="str">
        <f>IF('Clinical resources'!AI58="","",'Clinical resources'!AI58)</f>
        <v/>
      </c>
      <c r="AJ64" t="str">
        <f>IF('Clinical resources'!AJ58="","",'Clinical resources'!AJ58)</f>
        <v/>
      </c>
      <c r="AK64" t="str">
        <f>IF('Clinical resources'!AK58="","",'Clinical resources'!AK58)</f>
        <v/>
      </c>
      <c r="AL64" t="str">
        <f>IF('Clinical resources'!AL58="","",'Clinical resources'!AL58)</f>
        <v/>
      </c>
      <c r="AM64" t="str">
        <f>IF('Clinical resources'!AM58="","",'Clinical resources'!AM58)</f>
        <v/>
      </c>
      <c r="AN64" t="str">
        <f>IF('Clinical resources'!AN58="","",'Clinical resources'!AN58)</f>
        <v/>
      </c>
      <c r="AO64" t="str">
        <f>IF('Clinical resources'!AO58="","",'Clinical resources'!AO58)</f>
        <v/>
      </c>
      <c r="AP64" t="str">
        <f>IF('Clinical resources'!AP58="","",'Clinical resources'!AP58)</f>
        <v/>
      </c>
      <c r="AQ64" t="str">
        <f>IF('Clinical resources'!AQ58="","",'Clinical resources'!AQ58)</f>
        <v/>
      </c>
      <c r="AR64" t="str">
        <f>IF('Clinical resources'!AR58="","",'Clinical resources'!AR58)</f>
        <v/>
      </c>
      <c r="AS64" t="str">
        <f>IF('Clinical resources'!AS58="","",'Clinical resources'!AS58)</f>
        <v/>
      </c>
      <c r="AT64" t="str">
        <f>IF('Clinical resources'!AT58="","",'Clinical resources'!AT58)</f>
        <v/>
      </c>
      <c r="AU64" t="str">
        <f>IF('Clinical resources'!AU58="","",'Clinical resources'!AU58)</f>
        <v/>
      </c>
      <c r="AV64" t="str">
        <f>IF('Clinical resources'!AV58="","",'Clinical resources'!AV58)</f>
        <v/>
      </c>
      <c r="AW64" t="str">
        <f>IF('Clinical resources'!AW58="","",'Clinical resources'!AW58)</f>
        <v/>
      </c>
      <c r="AX64" t="str">
        <f>IF('Clinical resources'!AX58="","",'Clinical resources'!AX58)</f>
        <v/>
      </c>
      <c r="AY64" t="str">
        <f>IF('Clinical resources'!AY58="","",'Clinical resources'!AY58)</f>
        <v/>
      </c>
      <c r="AZ64" t="str">
        <f>IF('Clinical resources'!AZ58="","",'Clinical resources'!AZ58)</f>
        <v/>
      </c>
      <c r="BA64" t="str">
        <f>IF('Clinical resources'!BA58="","",'Clinical resources'!BA58)</f>
        <v/>
      </c>
      <c r="BB64" t="str">
        <f>IF('Clinical resources'!BB58="","",'Clinical resources'!BB58)</f>
        <v/>
      </c>
      <c r="BC64" t="str">
        <f>IF('Clinical resources'!BC58="","",'Clinical resources'!BC58)</f>
        <v/>
      </c>
      <c r="BD64" t="str">
        <f>IF('Clinical resources'!BD58="","",'Clinical resources'!BD58)</f>
        <v/>
      </c>
      <c r="BE64" t="str">
        <f>IF('Clinical resources'!BE58="","",'Clinical resources'!BE58)</f>
        <v/>
      </c>
      <c r="BF64" t="str">
        <f>IF('Clinical resources'!BF58="","",'Clinical resources'!BF58)</f>
        <v/>
      </c>
      <c r="BG64" t="str">
        <f>IF('Clinical resources'!BG58="","",'Clinical resources'!BG58)</f>
        <v/>
      </c>
      <c r="BH64" t="str">
        <f>IF('Clinical resources'!BH58="","",'Clinical resources'!BH58)</f>
        <v/>
      </c>
      <c r="BI64" t="str">
        <f>IF('Clinical resources'!BI58="","",'Clinical resources'!BI58)</f>
        <v/>
      </c>
      <c r="BJ64" t="str">
        <f>IF('Clinical resources'!BJ58="","",'Clinical resources'!BJ58)</f>
        <v/>
      </c>
      <c r="BK64" t="str">
        <f>IF('Clinical resources'!BK58="","",'Clinical resources'!BK58)</f>
        <v/>
      </c>
      <c r="BL64" t="str">
        <f>IF('Clinical resources'!BL58="","",'Clinical resources'!BL58)</f>
        <v/>
      </c>
      <c r="BM64" t="str">
        <f>IF('Clinical resources'!BM58="","",'Clinical resources'!BM58)</f>
        <v/>
      </c>
      <c r="BN64" t="str">
        <f>IF('Clinical resources'!BN58="","",'Clinical resources'!BN58)</f>
        <v/>
      </c>
      <c r="BO64" t="str">
        <f>IF('Clinical resources'!BO58="","",'Clinical resources'!BO58)</f>
        <v/>
      </c>
      <c r="BP64" t="str">
        <f>IF('Clinical resources'!BP58="","",'Clinical resources'!BP58)</f>
        <v/>
      </c>
      <c r="BQ64" t="str">
        <f>IF('Clinical resources'!BQ58="","",'Clinical resources'!BQ58)</f>
        <v/>
      </c>
      <c r="BR64" t="str">
        <f>IF('Clinical resources'!BR58="","",'Clinical resources'!BR58)</f>
        <v/>
      </c>
      <c r="BS64" t="str">
        <f>IF('Clinical resources'!BS58="","",'Clinical resources'!BS58)</f>
        <v/>
      </c>
      <c r="BT64" t="str">
        <f>IF('Clinical resources'!BT58="","",'Clinical resources'!BT58)</f>
        <v/>
      </c>
      <c r="BU64" t="str">
        <f>IF('Clinical resources'!BU58="","",'Clinical resources'!BU58)</f>
        <v/>
      </c>
      <c r="BV64" t="str">
        <f>IF('Clinical resources'!BV58="","",'Clinical resources'!BV58)</f>
        <v/>
      </c>
      <c r="BW64" t="str">
        <f>IF('Clinical resources'!BW58="","",'Clinical resources'!BW58)</f>
        <v/>
      </c>
      <c r="BX64" t="str">
        <f>IF('Clinical resources'!BX58="","",'Clinical resources'!BX58)</f>
        <v/>
      </c>
      <c r="BY64" t="str">
        <f>IF('Clinical resources'!BY58="","",'Clinical resources'!BY58)</f>
        <v/>
      </c>
      <c r="BZ64" t="str">
        <f>IF('Clinical resources'!BZ58="","",'Clinical resources'!BZ58)</f>
        <v/>
      </c>
      <c r="CA64" t="str">
        <f>IF('Clinical resources'!CA58="","",'Clinical resources'!CA58)</f>
        <v/>
      </c>
      <c r="CB64" t="str">
        <f>IF('Clinical resources'!CB58="","",'Clinical resources'!CB58)</f>
        <v/>
      </c>
      <c r="CC64" t="str">
        <f>IF('Clinical resources'!CC58="","",'Clinical resources'!CC58)</f>
        <v/>
      </c>
    </row>
    <row r="65" spans="2:81" x14ac:dyDescent="0.25">
      <c r="B65" s="189" t="str">
        <f>IF('Clinical resources'!B59&lt;&gt;"",'CR Backing (Hide)'!E56,"")</f>
        <v/>
      </c>
      <c r="G65" t="str">
        <f>IF('Clinical resources'!F59="","",'Clinical resources'!F59)</f>
        <v/>
      </c>
      <c r="H65" t="str">
        <f>IF('Clinical resources'!G59="","",'Clinical resources'!G59)</f>
        <v/>
      </c>
      <c r="I65" t="str">
        <f>IF('Clinical resources'!H59="","",'Clinical resources'!H59)</f>
        <v/>
      </c>
      <c r="J65" t="str">
        <f>IF('Clinical resources'!I59="","",'Clinical resources'!I59)</f>
        <v/>
      </c>
      <c r="K65" t="str">
        <f>IF('Clinical resources'!J59="","",'Clinical resources'!J59)</f>
        <v/>
      </c>
      <c r="L65" t="str">
        <f>IF('Clinical resources'!K59="","",'Clinical resources'!K59)</f>
        <v/>
      </c>
      <c r="M65" t="str">
        <f>IF('Clinical resources'!L59="","",'Clinical resources'!L59)</f>
        <v/>
      </c>
      <c r="N65" t="str">
        <f>IF('Clinical resources'!M59="","",'Clinical resources'!M59)</f>
        <v/>
      </c>
      <c r="O65" t="str">
        <f>IF('Clinical resources'!N59="","",'Clinical resources'!N59)</f>
        <v/>
      </c>
      <c r="P65" t="str">
        <f>IF('Clinical resources'!O59="","",'Clinical resources'!O59)</f>
        <v/>
      </c>
      <c r="Q65" t="str">
        <f>IF('Clinical resources'!P59="","",'Clinical resources'!P59)</f>
        <v/>
      </c>
      <c r="R65" t="str">
        <f>IF('Clinical resources'!Q59="","",'Clinical resources'!Q59)</f>
        <v/>
      </c>
      <c r="S65" t="str">
        <f>IF('Clinical resources'!R59="","",'Clinical resources'!R59)</f>
        <v/>
      </c>
      <c r="T65" t="str">
        <f>IF('Clinical resources'!S59="","",'Clinical resources'!S59)</f>
        <v/>
      </c>
      <c r="U65" t="str">
        <f>IF('Clinical resources'!T59="","",'Clinical resources'!T59)</f>
        <v/>
      </c>
      <c r="V65" t="str">
        <f>IF('Clinical resources'!U59="","",'Clinical resources'!U59)</f>
        <v/>
      </c>
      <c r="W65" t="str">
        <f>IF('Clinical resources'!V59="","",'Clinical resources'!V59)</f>
        <v/>
      </c>
      <c r="X65" t="str">
        <f>IF('Clinical resources'!W59="","",'Clinical resources'!W59)</f>
        <v/>
      </c>
      <c r="Y65" t="str">
        <f>IF('Clinical resources'!X59="","",'Clinical resources'!X59)</f>
        <v/>
      </c>
      <c r="Z65" t="str">
        <f>IF('Clinical resources'!Y59="","",'Clinical resources'!Y59)</f>
        <v/>
      </c>
      <c r="AA65" t="str">
        <f>IF('Clinical resources'!Z59="","",'Clinical resources'!Z59)</f>
        <v/>
      </c>
      <c r="AB65" t="str">
        <f>IF('Clinical resources'!AA59="","",'Clinical resources'!AA59)</f>
        <v/>
      </c>
      <c r="AC65" t="str">
        <f>IF('Clinical resources'!AB59="","",'Clinical resources'!AB59)</f>
        <v/>
      </c>
      <c r="AD65" t="str">
        <f>IF('Clinical resources'!AC59="","",'Clinical resources'!AC59)</f>
        <v/>
      </c>
      <c r="AE65" t="str">
        <f>IF('Clinical resources'!AD59="","",'Clinical resources'!AD59)</f>
        <v/>
      </c>
      <c r="AF65" t="str">
        <f>IF('Clinical resources'!AF59="","",'Clinical resources'!AF59)</f>
        <v/>
      </c>
      <c r="AG65" t="str">
        <f>IF('Clinical resources'!AG59="","",'Clinical resources'!AG59)</f>
        <v/>
      </c>
      <c r="AH65" t="str">
        <f>IF('Clinical resources'!AH59="","",'Clinical resources'!AH59)</f>
        <v/>
      </c>
      <c r="AI65" t="str">
        <f>IF('Clinical resources'!AI59="","",'Clinical resources'!AI59)</f>
        <v/>
      </c>
      <c r="AJ65" t="str">
        <f>IF('Clinical resources'!AJ59="","",'Clinical resources'!AJ59)</f>
        <v/>
      </c>
      <c r="AK65" t="str">
        <f>IF('Clinical resources'!AK59="","",'Clinical resources'!AK59)</f>
        <v/>
      </c>
      <c r="AL65" t="str">
        <f>IF('Clinical resources'!AL59="","",'Clinical resources'!AL59)</f>
        <v/>
      </c>
      <c r="AM65" t="str">
        <f>IF('Clinical resources'!AM59="","",'Clinical resources'!AM59)</f>
        <v/>
      </c>
      <c r="AN65" t="str">
        <f>IF('Clinical resources'!AN59="","",'Clinical resources'!AN59)</f>
        <v/>
      </c>
      <c r="AO65" t="str">
        <f>IF('Clinical resources'!AO59="","",'Clinical resources'!AO59)</f>
        <v/>
      </c>
      <c r="AP65" t="str">
        <f>IF('Clinical resources'!AP59="","",'Clinical resources'!AP59)</f>
        <v/>
      </c>
      <c r="AQ65" t="str">
        <f>IF('Clinical resources'!AQ59="","",'Clinical resources'!AQ59)</f>
        <v/>
      </c>
      <c r="AR65" t="str">
        <f>IF('Clinical resources'!AR59="","",'Clinical resources'!AR59)</f>
        <v/>
      </c>
      <c r="AS65" t="str">
        <f>IF('Clinical resources'!AS59="","",'Clinical resources'!AS59)</f>
        <v/>
      </c>
      <c r="AT65" t="str">
        <f>IF('Clinical resources'!AT59="","",'Clinical resources'!AT59)</f>
        <v/>
      </c>
      <c r="AU65" t="str">
        <f>IF('Clinical resources'!AU59="","",'Clinical resources'!AU59)</f>
        <v/>
      </c>
      <c r="AV65" t="str">
        <f>IF('Clinical resources'!AV59="","",'Clinical resources'!AV59)</f>
        <v/>
      </c>
      <c r="AW65" t="str">
        <f>IF('Clinical resources'!AW59="","",'Clinical resources'!AW59)</f>
        <v/>
      </c>
      <c r="AX65" t="str">
        <f>IF('Clinical resources'!AX59="","",'Clinical resources'!AX59)</f>
        <v/>
      </c>
      <c r="AY65" t="str">
        <f>IF('Clinical resources'!AY59="","",'Clinical resources'!AY59)</f>
        <v/>
      </c>
      <c r="AZ65" t="str">
        <f>IF('Clinical resources'!AZ59="","",'Clinical resources'!AZ59)</f>
        <v/>
      </c>
      <c r="BA65" t="str">
        <f>IF('Clinical resources'!BA59="","",'Clinical resources'!BA59)</f>
        <v/>
      </c>
      <c r="BB65" t="str">
        <f>IF('Clinical resources'!BB59="","",'Clinical resources'!BB59)</f>
        <v/>
      </c>
      <c r="BC65" t="str">
        <f>IF('Clinical resources'!BC59="","",'Clinical resources'!BC59)</f>
        <v/>
      </c>
      <c r="BD65" t="str">
        <f>IF('Clinical resources'!BD59="","",'Clinical resources'!BD59)</f>
        <v/>
      </c>
      <c r="BE65" t="str">
        <f>IF('Clinical resources'!BE59="","",'Clinical resources'!BE59)</f>
        <v/>
      </c>
      <c r="BF65" t="str">
        <f>IF('Clinical resources'!BF59="","",'Clinical resources'!BF59)</f>
        <v/>
      </c>
      <c r="BG65" t="str">
        <f>IF('Clinical resources'!BG59="","",'Clinical resources'!BG59)</f>
        <v/>
      </c>
      <c r="BH65" t="str">
        <f>IF('Clinical resources'!BH59="","",'Clinical resources'!BH59)</f>
        <v/>
      </c>
      <c r="BI65" t="str">
        <f>IF('Clinical resources'!BI59="","",'Clinical resources'!BI59)</f>
        <v/>
      </c>
      <c r="BJ65" t="str">
        <f>IF('Clinical resources'!BJ59="","",'Clinical resources'!BJ59)</f>
        <v/>
      </c>
      <c r="BK65" t="str">
        <f>IF('Clinical resources'!BK59="","",'Clinical resources'!BK59)</f>
        <v/>
      </c>
      <c r="BL65" t="str">
        <f>IF('Clinical resources'!BL59="","",'Clinical resources'!BL59)</f>
        <v/>
      </c>
      <c r="BM65" t="str">
        <f>IF('Clinical resources'!BM59="","",'Clinical resources'!BM59)</f>
        <v/>
      </c>
      <c r="BN65" t="str">
        <f>IF('Clinical resources'!BN59="","",'Clinical resources'!BN59)</f>
        <v/>
      </c>
      <c r="BO65" t="str">
        <f>IF('Clinical resources'!BO59="","",'Clinical resources'!BO59)</f>
        <v/>
      </c>
      <c r="BP65" t="str">
        <f>IF('Clinical resources'!BP59="","",'Clinical resources'!BP59)</f>
        <v/>
      </c>
      <c r="BQ65" t="str">
        <f>IF('Clinical resources'!BQ59="","",'Clinical resources'!BQ59)</f>
        <v/>
      </c>
      <c r="BR65" t="str">
        <f>IF('Clinical resources'!BR59="","",'Clinical resources'!BR59)</f>
        <v/>
      </c>
      <c r="BS65" t="str">
        <f>IF('Clinical resources'!BS59="","",'Clinical resources'!BS59)</f>
        <v/>
      </c>
      <c r="BT65" t="str">
        <f>IF('Clinical resources'!BT59="","",'Clinical resources'!BT59)</f>
        <v/>
      </c>
      <c r="BU65" t="str">
        <f>IF('Clinical resources'!BU59="","",'Clinical resources'!BU59)</f>
        <v/>
      </c>
      <c r="BV65" t="str">
        <f>IF('Clinical resources'!BV59="","",'Clinical resources'!BV59)</f>
        <v/>
      </c>
      <c r="BW65" t="str">
        <f>IF('Clinical resources'!BW59="","",'Clinical resources'!BW59)</f>
        <v/>
      </c>
      <c r="BX65" t="str">
        <f>IF('Clinical resources'!BX59="","",'Clinical resources'!BX59)</f>
        <v/>
      </c>
      <c r="BY65" t="str">
        <f>IF('Clinical resources'!BY59="","",'Clinical resources'!BY59)</f>
        <v/>
      </c>
      <c r="BZ65" t="str">
        <f>IF('Clinical resources'!BZ59="","",'Clinical resources'!BZ59)</f>
        <v/>
      </c>
      <c r="CA65" t="str">
        <f>IF('Clinical resources'!CA59="","",'Clinical resources'!CA59)</f>
        <v/>
      </c>
      <c r="CB65" t="str">
        <f>IF('Clinical resources'!CB59="","",'Clinical resources'!CB59)</f>
        <v/>
      </c>
      <c r="CC65" t="str">
        <f>IF('Clinical resources'!CC59="","",'Clinical resources'!CC59)</f>
        <v/>
      </c>
    </row>
    <row r="66" spans="2:81" x14ac:dyDescent="0.25">
      <c r="B66" s="189" t="str">
        <f>IF('Clinical resources'!B60&lt;&gt;"",'CR Backing (Hide)'!E57,"")</f>
        <v/>
      </c>
      <c r="G66" t="str">
        <f>IF('Clinical resources'!F60="","",'Clinical resources'!F60)</f>
        <v/>
      </c>
      <c r="H66" t="str">
        <f>IF('Clinical resources'!G60="","",'Clinical resources'!G60)</f>
        <v/>
      </c>
      <c r="I66" t="str">
        <f>IF('Clinical resources'!H60="","",'Clinical resources'!H60)</f>
        <v/>
      </c>
      <c r="J66" t="str">
        <f>IF('Clinical resources'!I60="","",'Clinical resources'!I60)</f>
        <v/>
      </c>
      <c r="K66" t="str">
        <f>IF('Clinical resources'!J60="","",'Clinical resources'!J60)</f>
        <v/>
      </c>
      <c r="L66" t="str">
        <f>IF('Clinical resources'!K60="","",'Clinical resources'!K60)</f>
        <v/>
      </c>
      <c r="M66" t="str">
        <f>IF('Clinical resources'!L60="","",'Clinical resources'!L60)</f>
        <v/>
      </c>
      <c r="N66" t="str">
        <f>IF('Clinical resources'!M60="","",'Clinical resources'!M60)</f>
        <v/>
      </c>
      <c r="O66" t="str">
        <f>IF('Clinical resources'!N60="","",'Clinical resources'!N60)</f>
        <v/>
      </c>
      <c r="P66" t="str">
        <f>IF('Clinical resources'!O60="","",'Clinical resources'!O60)</f>
        <v/>
      </c>
      <c r="Q66" t="str">
        <f>IF('Clinical resources'!P60="","",'Clinical resources'!P60)</f>
        <v/>
      </c>
      <c r="R66" t="str">
        <f>IF('Clinical resources'!Q60="","",'Clinical resources'!Q60)</f>
        <v/>
      </c>
      <c r="S66" t="str">
        <f>IF('Clinical resources'!R60="","",'Clinical resources'!R60)</f>
        <v/>
      </c>
      <c r="T66" t="str">
        <f>IF('Clinical resources'!S60="","",'Clinical resources'!S60)</f>
        <v/>
      </c>
      <c r="U66" t="str">
        <f>IF('Clinical resources'!T60="","",'Clinical resources'!T60)</f>
        <v/>
      </c>
      <c r="V66" t="str">
        <f>IF('Clinical resources'!U60="","",'Clinical resources'!U60)</f>
        <v/>
      </c>
      <c r="W66" t="str">
        <f>IF('Clinical resources'!V60="","",'Clinical resources'!V60)</f>
        <v/>
      </c>
      <c r="X66" t="str">
        <f>IF('Clinical resources'!W60="","",'Clinical resources'!W60)</f>
        <v/>
      </c>
      <c r="Y66" t="str">
        <f>IF('Clinical resources'!X60="","",'Clinical resources'!X60)</f>
        <v/>
      </c>
      <c r="Z66" t="str">
        <f>IF('Clinical resources'!Y60="","",'Clinical resources'!Y60)</f>
        <v/>
      </c>
      <c r="AA66" t="str">
        <f>IF('Clinical resources'!Z60="","",'Clinical resources'!Z60)</f>
        <v/>
      </c>
      <c r="AB66" t="str">
        <f>IF('Clinical resources'!AA60="","",'Clinical resources'!AA60)</f>
        <v/>
      </c>
      <c r="AC66" t="str">
        <f>IF('Clinical resources'!AB60="","",'Clinical resources'!AB60)</f>
        <v/>
      </c>
      <c r="AD66" t="str">
        <f>IF('Clinical resources'!AC60="","",'Clinical resources'!AC60)</f>
        <v/>
      </c>
      <c r="AE66" t="str">
        <f>IF('Clinical resources'!AD60="","",'Clinical resources'!AD60)</f>
        <v/>
      </c>
      <c r="AF66" t="str">
        <f>IF('Clinical resources'!AF60="","",'Clinical resources'!AF60)</f>
        <v/>
      </c>
      <c r="AG66" t="str">
        <f>IF('Clinical resources'!AG60="","",'Clinical resources'!AG60)</f>
        <v/>
      </c>
      <c r="AH66" t="str">
        <f>IF('Clinical resources'!AH60="","",'Clinical resources'!AH60)</f>
        <v/>
      </c>
      <c r="AI66" t="str">
        <f>IF('Clinical resources'!AI60="","",'Clinical resources'!AI60)</f>
        <v/>
      </c>
      <c r="AJ66" t="str">
        <f>IF('Clinical resources'!AJ60="","",'Clinical resources'!AJ60)</f>
        <v/>
      </c>
      <c r="AK66" t="str">
        <f>IF('Clinical resources'!AK60="","",'Clinical resources'!AK60)</f>
        <v/>
      </c>
      <c r="AL66" t="str">
        <f>IF('Clinical resources'!AL60="","",'Clinical resources'!AL60)</f>
        <v/>
      </c>
      <c r="AM66" t="str">
        <f>IF('Clinical resources'!AM60="","",'Clinical resources'!AM60)</f>
        <v/>
      </c>
      <c r="AN66" t="str">
        <f>IF('Clinical resources'!AN60="","",'Clinical resources'!AN60)</f>
        <v/>
      </c>
      <c r="AO66" t="str">
        <f>IF('Clinical resources'!AO60="","",'Clinical resources'!AO60)</f>
        <v/>
      </c>
      <c r="AP66" t="str">
        <f>IF('Clinical resources'!AP60="","",'Clinical resources'!AP60)</f>
        <v/>
      </c>
      <c r="AQ66" t="str">
        <f>IF('Clinical resources'!AQ60="","",'Clinical resources'!AQ60)</f>
        <v/>
      </c>
      <c r="AR66" t="str">
        <f>IF('Clinical resources'!AR60="","",'Clinical resources'!AR60)</f>
        <v/>
      </c>
      <c r="AS66" t="str">
        <f>IF('Clinical resources'!AS60="","",'Clinical resources'!AS60)</f>
        <v/>
      </c>
      <c r="AT66" t="str">
        <f>IF('Clinical resources'!AT60="","",'Clinical resources'!AT60)</f>
        <v/>
      </c>
      <c r="AU66" t="str">
        <f>IF('Clinical resources'!AU60="","",'Clinical resources'!AU60)</f>
        <v/>
      </c>
      <c r="AV66" t="str">
        <f>IF('Clinical resources'!AV60="","",'Clinical resources'!AV60)</f>
        <v/>
      </c>
      <c r="AW66" t="str">
        <f>IF('Clinical resources'!AW60="","",'Clinical resources'!AW60)</f>
        <v/>
      </c>
      <c r="AX66" t="str">
        <f>IF('Clinical resources'!AX60="","",'Clinical resources'!AX60)</f>
        <v/>
      </c>
      <c r="AY66" t="str">
        <f>IF('Clinical resources'!AY60="","",'Clinical resources'!AY60)</f>
        <v/>
      </c>
      <c r="AZ66" t="str">
        <f>IF('Clinical resources'!AZ60="","",'Clinical resources'!AZ60)</f>
        <v/>
      </c>
      <c r="BA66" t="str">
        <f>IF('Clinical resources'!BA60="","",'Clinical resources'!BA60)</f>
        <v/>
      </c>
      <c r="BB66" t="str">
        <f>IF('Clinical resources'!BB60="","",'Clinical resources'!BB60)</f>
        <v/>
      </c>
      <c r="BC66" t="str">
        <f>IF('Clinical resources'!BC60="","",'Clinical resources'!BC60)</f>
        <v/>
      </c>
      <c r="BD66" t="str">
        <f>IF('Clinical resources'!BD60="","",'Clinical resources'!BD60)</f>
        <v/>
      </c>
      <c r="BE66" t="str">
        <f>IF('Clinical resources'!BE60="","",'Clinical resources'!BE60)</f>
        <v/>
      </c>
      <c r="BF66" t="str">
        <f>IF('Clinical resources'!BF60="","",'Clinical resources'!BF60)</f>
        <v/>
      </c>
      <c r="BG66" t="str">
        <f>IF('Clinical resources'!BG60="","",'Clinical resources'!BG60)</f>
        <v/>
      </c>
      <c r="BH66" t="str">
        <f>IF('Clinical resources'!BH60="","",'Clinical resources'!BH60)</f>
        <v/>
      </c>
      <c r="BI66" t="str">
        <f>IF('Clinical resources'!BI60="","",'Clinical resources'!BI60)</f>
        <v/>
      </c>
      <c r="BJ66" t="str">
        <f>IF('Clinical resources'!BJ60="","",'Clinical resources'!BJ60)</f>
        <v/>
      </c>
      <c r="BK66" t="str">
        <f>IF('Clinical resources'!BK60="","",'Clinical resources'!BK60)</f>
        <v/>
      </c>
      <c r="BL66" t="str">
        <f>IF('Clinical resources'!BL60="","",'Clinical resources'!BL60)</f>
        <v/>
      </c>
      <c r="BM66" t="str">
        <f>IF('Clinical resources'!BM60="","",'Clinical resources'!BM60)</f>
        <v/>
      </c>
      <c r="BN66" t="str">
        <f>IF('Clinical resources'!BN60="","",'Clinical resources'!BN60)</f>
        <v/>
      </c>
      <c r="BO66" t="str">
        <f>IF('Clinical resources'!BO60="","",'Clinical resources'!BO60)</f>
        <v/>
      </c>
      <c r="BP66" t="str">
        <f>IF('Clinical resources'!BP60="","",'Clinical resources'!BP60)</f>
        <v/>
      </c>
      <c r="BQ66" t="str">
        <f>IF('Clinical resources'!BQ60="","",'Clinical resources'!BQ60)</f>
        <v/>
      </c>
      <c r="BR66" t="str">
        <f>IF('Clinical resources'!BR60="","",'Clinical resources'!BR60)</f>
        <v/>
      </c>
      <c r="BS66" t="str">
        <f>IF('Clinical resources'!BS60="","",'Clinical resources'!BS60)</f>
        <v/>
      </c>
      <c r="BT66" t="str">
        <f>IF('Clinical resources'!BT60="","",'Clinical resources'!BT60)</f>
        <v/>
      </c>
      <c r="BU66" t="str">
        <f>IF('Clinical resources'!BU60="","",'Clinical resources'!BU60)</f>
        <v/>
      </c>
      <c r="BV66" t="str">
        <f>IF('Clinical resources'!BV60="","",'Clinical resources'!BV60)</f>
        <v/>
      </c>
      <c r="BW66" t="str">
        <f>IF('Clinical resources'!BW60="","",'Clinical resources'!BW60)</f>
        <v/>
      </c>
      <c r="BX66" t="str">
        <f>IF('Clinical resources'!BX60="","",'Clinical resources'!BX60)</f>
        <v/>
      </c>
      <c r="BY66" t="str">
        <f>IF('Clinical resources'!BY60="","",'Clinical resources'!BY60)</f>
        <v/>
      </c>
      <c r="BZ66" t="str">
        <f>IF('Clinical resources'!BZ60="","",'Clinical resources'!BZ60)</f>
        <v/>
      </c>
      <c r="CA66" t="str">
        <f>IF('Clinical resources'!CA60="","",'Clinical resources'!CA60)</f>
        <v/>
      </c>
      <c r="CB66" t="str">
        <f>IF('Clinical resources'!CB60="","",'Clinical resources'!CB60)</f>
        <v/>
      </c>
      <c r="CC66" t="str">
        <f>IF('Clinical resources'!CC60="","",'Clinical resources'!CC60)</f>
        <v/>
      </c>
    </row>
    <row r="67" spans="2:81" x14ac:dyDescent="0.25">
      <c r="B67" s="189" t="str">
        <f>IF('Clinical resources'!B61&lt;&gt;"",'CR Backing (Hide)'!E58,"")</f>
        <v/>
      </c>
      <c r="G67" t="str">
        <f>IF('Clinical resources'!F61="","",'Clinical resources'!F61)</f>
        <v/>
      </c>
      <c r="H67" t="str">
        <f>IF('Clinical resources'!G61="","",'Clinical resources'!G61)</f>
        <v/>
      </c>
      <c r="I67" t="str">
        <f>IF('Clinical resources'!H61="","",'Clinical resources'!H61)</f>
        <v/>
      </c>
      <c r="J67" t="str">
        <f>IF('Clinical resources'!I61="","",'Clinical resources'!I61)</f>
        <v/>
      </c>
      <c r="K67" t="str">
        <f>IF('Clinical resources'!J61="","",'Clinical resources'!J61)</f>
        <v/>
      </c>
      <c r="L67" t="str">
        <f>IF('Clinical resources'!K61="","",'Clinical resources'!K61)</f>
        <v/>
      </c>
      <c r="M67" t="str">
        <f>IF('Clinical resources'!L61="","",'Clinical resources'!L61)</f>
        <v/>
      </c>
      <c r="N67" t="str">
        <f>IF('Clinical resources'!M61="","",'Clinical resources'!M61)</f>
        <v/>
      </c>
      <c r="O67" t="str">
        <f>IF('Clinical resources'!N61="","",'Clinical resources'!N61)</f>
        <v/>
      </c>
      <c r="P67" t="str">
        <f>IF('Clinical resources'!O61="","",'Clinical resources'!O61)</f>
        <v/>
      </c>
      <c r="Q67" t="str">
        <f>IF('Clinical resources'!P61="","",'Clinical resources'!P61)</f>
        <v/>
      </c>
      <c r="R67" t="str">
        <f>IF('Clinical resources'!Q61="","",'Clinical resources'!Q61)</f>
        <v/>
      </c>
      <c r="S67" t="str">
        <f>IF('Clinical resources'!R61="","",'Clinical resources'!R61)</f>
        <v/>
      </c>
      <c r="T67" t="str">
        <f>IF('Clinical resources'!S61="","",'Clinical resources'!S61)</f>
        <v/>
      </c>
      <c r="U67" t="str">
        <f>IF('Clinical resources'!T61="","",'Clinical resources'!T61)</f>
        <v/>
      </c>
      <c r="V67" t="str">
        <f>IF('Clinical resources'!U61="","",'Clinical resources'!U61)</f>
        <v/>
      </c>
      <c r="W67" t="str">
        <f>IF('Clinical resources'!V61="","",'Clinical resources'!V61)</f>
        <v/>
      </c>
      <c r="X67" t="str">
        <f>IF('Clinical resources'!W61="","",'Clinical resources'!W61)</f>
        <v/>
      </c>
      <c r="Y67" t="str">
        <f>IF('Clinical resources'!X61="","",'Clinical resources'!X61)</f>
        <v/>
      </c>
      <c r="Z67" t="str">
        <f>IF('Clinical resources'!Y61="","",'Clinical resources'!Y61)</f>
        <v/>
      </c>
      <c r="AA67" t="str">
        <f>IF('Clinical resources'!Z61="","",'Clinical resources'!Z61)</f>
        <v/>
      </c>
      <c r="AB67" t="str">
        <f>IF('Clinical resources'!AA61="","",'Clinical resources'!AA61)</f>
        <v/>
      </c>
      <c r="AC67" t="str">
        <f>IF('Clinical resources'!AB61="","",'Clinical resources'!AB61)</f>
        <v/>
      </c>
      <c r="AD67" t="str">
        <f>IF('Clinical resources'!AC61="","",'Clinical resources'!AC61)</f>
        <v/>
      </c>
      <c r="AE67" t="str">
        <f>IF('Clinical resources'!AD61="","",'Clinical resources'!AD61)</f>
        <v/>
      </c>
      <c r="AF67" t="str">
        <f>IF('Clinical resources'!AF61="","",'Clinical resources'!AF61)</f>
        <v/>
      </c>
      <c r="AG67" t="str">
        <f>IF('Clinical resources'!AG61="","",'Clinical resources'!AG61)</f>
        <v/>
      </c>
      <c r="AH67" t="str">
        <f>IF('Clinical resources'!AH61="","",'Clinical resources'!AH61)</f>
        <v/>
      </c>
      <c r="AI67" t="str">
        <f>IF('Clinical resources'!AI61="","",'Clinical resources'!AI61)</f>
        <v/>
      </c>
      <c r="AJ67" t="str">
        <f>IF('Clinical resources'!AJ61="","",'Clinical resources'!AJ61)</f>
        <v/>
      </c>
      <c r="AK67" t="str">
        <f>IF('Clinical resources'!AK61="","",'Clinical resources'!AK61)</f>
        <v/>
      </c>
      <c r="AL67" t="str">
        <f>IF('Clinical resources'!AL61="","",'Clinical resources'!AL61)</f>
        <v/>
      </c>
      <c r="AM67" t="str">
        <f>IF('Clinical resources'!AM61="","",'Clinical resources'!AM61)</f>
        <v/>
      </c>
      <c r="AN67" t="str">
        <f>IF('Clinical resources'!AN61="","",'Clinical resources'!AN61)</f>
        <v/>
      </c>
      <c r="AO67" t="str">
        <f>IF('Clinical resources'!AO61="","",'Clinical resources'!AO61)</f>
        <v/>
      </c>
      <c r="AP67" t="str">
        <f>IF('Clinical resources'!AP61="","",'Clinical resources'!AP61)</f>
        <v/>
      </c>
      <c r="AQ67" t="str">
        <f>IF('Clinical resources'!AQ61="","",'Clinical resources'!AQ61)</f>
        <v/>
      </c>
      <c r="AR67" t="str">
        <f>IF('Clinical resources'!AR61="","",'Clinical resources'!AR61)</f>
        <v/>
      </c>
      <c r="AS67" t="str">
        <f>IF('Clinical resources'!AS61="","",'Clinical resources'!AS61)</f>
        <v/>
      </c>
      <c r="AT67" t="str">
        <f>IF('Clinical resources'!AT61="","",'Clinical resources'!AT61)</f>
        <v/>
      </c>
      <c r="AU67" t="str">
        <f>IF('Clinical resources'!AU61="","",'Clinical resources'!AU61)</f>
        <v/>
      </c>
      <c r="AV67" t="str">
        <f>IF('Clinical resources'!AV61="","",'Clinical resources'!AV61)</f>
        <v/>
      </c>
      <c r="AW67" t="str">
        <f>IF('Clinical resources'!AW61="","",'Clinical resources'!AW61)</f>
        <v/>
      </c>
      <c r="AX67" t="str">
        <f>IF('Clinical resources'!AX61="","",'Clinical resources'!AX61)</f>
        <v/>
      </c>
      <c r="AY67" t="str">
        <f>IF('Clinical resources'!AY61="","",'Clinical resources'!AY61)</f>
        <v/>
      </c>
      <c r="AZ67" t="str">
        <f>IF('Clinical resources'!AZ61="","",'Clinical resources'!AZ61)</f>
        <v/>
      </c>
      <c r="BA67" t="str">
        <f>IF('Clinical resources'!BA61="","",'Clinical resources'!BA61)</f>
        <v/>
      </c>
      <c r="BB67" t="str">
        <f>IF('Clinical resources'!BB61="","",'Clinical resources'!BB61)</f>
        <v/>
      </c>
      <c r="BC67" t="str">
        <f>IF('Clinical resources'!BC61="","",'Clinical resources'!BC61)</f>
        <v/>
      </c>
      <c r="BD67" t="str">
        <f>IF('Clinical resources'!BD61="","",'Clinical resources'!BD61)</f>
        <v/>
      </c>
      <c r="BE67" t="str">
        <f>IF('Clinical resources'!BE61="","",'Clinical resources'!BE61)</f>
        <v/>
      </c>
      <c r="BF67" t="str">
        <f>IF('Clinical resources'!BF61="","",'Clinical resources'!BF61)</f>
        <v/>
      </c>
      <c r="BG67" t="str">
        <f>IF('Clinical resources'!BG61="","",'Clinical resources'!BG61)</f>
        <v/>
      </c>
      <c r="BH67" t="str">
        <f>IF('Clinical resources'!BH61="","",'Clinical resources'!BH61)</f>
        <v/>
      </c>
      <c r="BI67" t="str">
        <f>IF('Clinical resources'!BI61="","",'Clinical resources'!BI61)</f>
        <v/>
      </c>
      <c r="BJ67" t="str">
        <f>IF('Clinical resources'!BJ61="","",'Clinical resources'!BJ61)</f>
        <v/>
      </c>
      <c r="BK67" t="str">
        <f>IF('Clinical resources'!BK61="","",'Clinical resources'!BK61)</f>
        <v/>
      </c>
      <c r="BL67" t="str">
        <f>IF('Clinical resources'!BL61="","",'Clinical resources'!BL61)</f>
        <v/>
      </c>
      <c r="BM67" t="str">
        <f>IF('Clinical resources'!BM61="","",'Clinical resources'!BM61)</f>
        <v/>
      </c>
      <c r="BN67" t="str">
        <f>IF('Clinical resources'!BN61="","",'Clinical resources'!BN61)</f>
        <v/>
      </c>
      <c r="BO67" t="str">
        <f>IF('Clinical resources'!BO61="","",'Clinical resources'!BO61)</f>
        <v/>
      </c>
      <c r="BP67" t="str">
        <f>IF('Clinical resources'!BP61="","",'Clinical resources'!BP61)</f>
        <v/>
      </c>
      <c r="BQ67" t="str">
        <f>IF('Clinical resources'!BQ61="","",'Clinical resources'!BQ61)</f>
        <v/>
      </c>
      <c r="BR67" t="str">
        <f>IF('Clinical resources'!BR61="","",'Clinical resources'!BR61)</f>
        <v/>
      </c>
      <c r="BS67" t="str">
        <f>IF('Clinical resources'!BS61="","",'Clinical resources'!BS61)</f>
        <v/>
      </c>
      <c r="BT67" t="str">
        <f>IF('Clinical resources'!BT61="","",'Clinical resources'!BT61)</f>
        <v/>
      </c>
      <c r="BU67" t="str">
        <f>IF('Clinical resources'!BU61="","",'Clinical resources'!BU61)</f>
        <v/>
      </c>
      <c r="BV67" t="str">
        <f>IF('Clinical resources'!BV61="","",'Clinical resources'!BV61)</f>
        <v/>
      </c>
      <c r="BW67" t="str">
        <f>IF('Clinical resources'!BW61="","",'Clinical resources'!BW61)</f>
        <v/>
      </c>
      <c r="BX67" t="str">
        <f>IF('Clinical resources'!BX61="","",'Clinical resources'!BX61)</f>
        <v/>
      </c>
      <c r="BY67" t="str">
        <f>IF('Clinical resources'!BY61="","",'Clinical resources'!BY61)</f>
        <v/>
      </c>
      <c r="BZ67" t="str">
        <f>IF('Clinical resources'!BZ61="","",'Clinical resources'!BZ61)</f>
        <v/>
      </c>
      <c r="CA67" t="str">
        <f>IF('Clinical resources'!CA61="","",'Clinical resources'!CA61)</f>
        <v/>
      </c>
      <c r="CB67" t="str">
        <f>IF('Clinical resources'!CB61="","",'Clinical resources'!CB61)</f>
        <v/>
      </c>
      <c r="CC67" t="str">
        <f>IF('Clinical resources'!CC61="","",'Clinical resources'!CC61)</f>
        <v/>
      </c>
    </row>
    <row r="68" spans="2:81" x14ac:dyDescent="0.25">
      <c r="B68" s="189" t="str">
        <f>IF('Clinical resources'!B62&lt;&gt;"",'CR Backing (Hide)'!E59,"")</f>
        <v/>
      </c>
      <c r="G68" t="str">
        <f>IF('Clinical resources'!F62="","",'Clinical resources'!F62)</f>
        <v/>
      </c>
      <c r="H68" t="str">
        <f>IF('Clinical resources'!G62="","",'Clinical resources'!G62)</f>
        <v/>
      </c>
      <c r="I68" t="str">
        <f>IF('Clinical resources'!H62="","",'Clinical resources'!H62)</f>
        <v/>
      </c>
      <c r="J68" t="str">
        <f>IF('Clinical resources'!I62="","",'Clinical resources'!I62)</f>
        <v/>
      </c>
      <c r="K68" t="str">
        <f>IF('Clinical resources'!J62="","",'Clinical resources'!J62)</f>
        <v/>
      </c>
      <c r="L68" t="str">
        <f>IF('Clinical resources'!K62="","",'Clinical resources'!K62)</f>
        <v/>
      </c>
      <c r="M68" t="str">
        <f>IF('Clinical resources'!L62="","",'Clinical resources'!L62)</f>
        <v/>
      </c>
      <c r="N68" t="str">
        <f>IF('Clinical resources'!M62="","",'Clinical resources'!M62)</f>
        <v/>
      </c>
      <c r="O68" t="str">
        <f>IF('Clinical resources'!N62="","",'Clinical resources'!N62)</f>
        <v/>
      </c>
      <c r="P68" t="str">
        <f>IF('Clinical resources'!O62="","",'Clinical resources'!O62)</f>
        <v/>
      </c>
      <c r="Q68" t="str">
        <f>IF('Clinical resources'!P62="","",'Clinical resources'!P62)</f>
        <v/>
      </c>
      <c r="R68" t="str">
        <f>IF('Clinical resources'!Q62="","",'Clinical resources'!Q62)</f>
        <v/>
      </c>
      <c r="S68" t="str">
        <f>IF('Clinical resources'!R62="","",'Clinical resources'!R62)</f>
        <v/>
      </c>
      <c r="T68" t="str">
        <f>IF('Clinical resources'!S62="","",'Clinical resources'!S62)</f>
        <v/>
      </c>
      <c r="U68" t="str">
        <f>IF('Clinical resources'!T62="","",'Clinical resources'!T62)</f>
        <v/>
      </c>
      <c r="V68" t="str">
        <f>IF('Clinical resources'!U62="","",'Clinical resources'!U62)</f>
        <v/>
      </c>
      <c r="W68" t="str">
        <f>IF('Clinical resources'!V62="","",'Clinical resources'!V62)</f>
        <v/>
      </c>
      <c r="X68" t="str">
        <f>IF('Clinical resources'!W62="","",'Clinical resources'!W62)</f>
        <v/>
      </c>
      <c r="Y68" t="str">
        <f>IF('Clinical resources'!X62="","",'Clinical resources'!X62)</f>
        <v/>
      </c>
      <c r="Z68" t="str">
        <f>IF('Clinical resources'!Y62="","",'Clinical resources'!Y62)</f>
        <v/>
      </c>
      <c r="AA68" t="str">
        <f>IF('Clinical resources'!Z62="","",'Clinical resources'!Z62)</f>
        <v/>
      </c>
      <c r="AB68" t="str">
        <f>IF('Clinical resources'!AA62="","",'Clinical resources'!AA62)</f>
        <v/>
      </c>
      <c r="AC68" t="str">
        <f>IF('Clinical resources'!AB62="","",'Clinical resources'!AB62)</f>
        <v/>
      </c>
      <c r="AD68" t="str">
        <f>IF('Clinical resources'!AC62="","",'Clinical resources'!AC62)</f>
        <v/>
      </c>
      <c r="AE68" t="str">
        <f>IF('Clinical resources'!AD62="","",'Clinical resources'!AD62)</f>
        <v/>
      </c>
      <c r="AF68" t="str">
        <f>IF('Clinical resources'!AF62="","",'Clinical resources'!AF62)</f>
        <v/>
      </c>
      <c r="AG68" t="str">
        <f>IF('Clinical resources'!AG62="","",'Clinical resources'!AG62)</f>
        <v/>
      </c>
      <c r="AH68" t="str">
        <f>IF('Clinical resources'!AH62="","",'Clinical resources'!AH62)</f>
        <v/>
      </c>
      <c r="AI68" t="str">
        <f>IF('Clinical resources'!AI62="","",'Clinical resources'!AI62)</f>
        <v/>
      </c>
      <c r="AJ68" t="str">
        <f>IF('Clinical resources'!AJ62="","",'Clinical resources'!AJ62)</f>
        <v/>
      </c>
      <c r="AK68" t="str">
        <f>IF('Clinical resources'!AK62="","",'Clinical resources'!AK62)</f>
        <v/>
      </c>
      <c r="AL68" t="str">
        <f>IF('Clinical resources'!AL62="","",'Clinical resources'!AL62)</f>
        <v/>
      </c>
      <c r="AM68" t="str">
        <f>IF('Clinical resources'!AM62="","",'Clinical resources'!AM62)</f>
        <v/>
      </c>
      <c r="AN68" t="str">
        <f>IF('Clinical resources'!AN62="","",'Clinical resources'!AN62)</f>
        <v/>
      </c>
      <c r="AO68" t="str">
        <f>IF('Clinical resources'!AO62="","",'Clinical resources'!AO62)</f>
        <v/>
      </c>
      <c r="AP68" t="str">
        <f>IF('Clinical resources'!AP62="","",'Clinical resources'!AP62)</f>
        <v/>
      </c>
      <c r="AQ68" t="str">
        <f>IF('Clinical resources'!AQ62="","",'Clinical resources'!AQ62)</f>
        <v/>
      </c>
      <c r="AR68" t="str">
        <f>IF('Clinical resources'!AR62="","",'Clinical resources'!AR62)</f>
        <v/>
      </c>
      <c r="AS68" t="str">
        <f>IF('Clinical resources'!AS62="","",'Clinical resources'!AS62)</f>
        <v/>
      </c>
      <c r="AT68" t="str">
        <f>IF('Clinical resources'!AT62="","",'Clinical resources'!AT62)</f>
        <v/>
      </c>
      <c r="AU68" t="str">
        <f>IF('Clinical resources'!AU62="","",'Clinical resources'!AU62)</f>
        <v/>
      </c>
      <c r="AV68" t="str">
        <f>IF('Clinical resources'!AV62="","",'Clinical resources'!AV62)</f>
        <v/>
      </c>
      <c r="AW68" t="str">
        <f>IF('Clinical resources'!AW62="","",'Clinical resources'!AW62)</f>
        <v/>
      </c>
      <c r="AX68" t="str">
        <f>IF('Clinical resources'!AX62="","",'Clinical resources'!AX62)</f>
        <v/>
      </c>
      <c r="AY68" t="str">
        <f>IF('Clinical resources'!AY62="","",'Clinical resources'!AY62)</f>
        <v/>
      </c>
      <c r="AZ68" t="str">
        <f>IF('Clinical resources'!AZ62="","",'Clinical resources'!AZ62)</f>
        <v/>
      </c>
      <c r="BA68" t="str">
        <f>IF('Clinical resources'!BA62="","",'Clinical resources'!BA62)</f>
        <v/>
      </c>
      <c r="BB68" t="str">
        <f>IF('Clinical resources'!BB62="","",'Clinical resources'!BB62)</f>
        <v/>
      </c>
      <c r="BC68" t="str">
        <f>IF('Clinical resources'!BC62="","",'Clinical resources'!BC62)</f>
        <v/>
      </c>
      <c r="BD68" t="str">
        <f>IF('Clinical resources'!BD62="","",'Clinical resources'!BD62)</f>
        <v/>
      </c>
      <c r="BE68" t="str">
        <f>IF('Clinical resources'!BE62="","",'Clinical resources'!BE62)</f>
        <v/>
      </c>
      <c r="BF68" t="str">
        <f>IF('Clinical resources'!BF62="","",'Clinical resources'!BF62)</f>
        <v/>
      </c>
      <c r="BG68" t="str">
        <f>IF('Clinical resources'!BG62="","",'Clinical resources'!BG62)</f>
        <v/>
      </c>
      <c r="BH68" t="str">
        <f>IF('Clinical resources'!BH62="","",'Clinical resources'!BH62)</f>
        <v/>
      </c>
      <c r="BI68" t="str">
        <f>IF('Clinical resources'!BI62="","",'Clinical resources'!BI62)</f>
        <v/>
      </c>
      <c r="BJ68" t="str">
        <f>IF('Clinical resources'!BJ62="","",'Clinical resources'!BJ62)</f>
        <v/>
      </c>
      <c r="BK68" t="str">
        <f>IF('Clinical resources'!BK62="","",'Clinical resources'!BK62)</f>
        <v/>
      </c>
      <c r="BL68" t="str">
        <f>IF('Clinical resources'!BL62="","",'Clinical resources'!BL62)</f>
        <v/>
      </c>
      <c r="BM68" t="str">
        <f>IF('Clinical resources'!BM62="","",'Clinical resources'!BM62)</f>
        <v/>
      </c>
      <c r="BN68" t="str">
        <f>IF('Clinical resources'!BN62="","",'Clinical resources'!BN62)</f>
        <v/>
      </c>
      <c r="BO68" t="str">
        <f>IF('Clinical resources'!BO62="","",'Clinical resources'!BO62)</f>
        <v/>
      </c>
      <c r="BP68" t="str">
        <f>IF('Clinical resources'!BP62="","",'Clinical resources'!BP62)</f>
        <v/>
      </c>
      <c r="BQ68" t="str">
        <f>IF('Clinical resources'!BQ62="","",'Clinical resources'!BQ62)</f>
        <v/>
      </c>
      <c r="BR68" t="str">
        <f>IF('Clinical resources'!BR62="","",'Clinical resources'!BR62)</f>
        <v/>
      </c>
      <c r="BS68" t="str">
        <f>IF('Clinical resources'!BS62="","",'Clinical resources'!BS62)</f>
        <v/>
      </c>
      <c r="BT68" t="str">
        <f>IF('Clinical resources'!BT62="","",'Clinical resources'!BT62)</f>
        <v/>
      </c>
      <c r="BU68" t="str">
        <f>IF('Clinical resources'!BU62="","",'Clinical resources'!BU62)</f>
        <v/>
      </c>
      <c r="BV68" t="str">
        <f>IF('Clinical resources'!BV62="","",'Clinical resources'!BV62)</f>
        <v/>
      </c>
      <c r="BW68" t="str">
        <f>IF('Clinical resources'!BW62="","",'Clinical resources'!BW62)</f>
        <v/>
      </c>
      <c r="BX68" t="str">
        <f>IF('Clinical resources'!BX62="","",'Clinical resources'!BX62)</f>
        <v/>
      </c>
      <c r="BY68" t="str">
        <f>IF('Clinical resources'!BY62="","",'Clinical resources'!BY62)</f>
        <v/>
      </c>
      <c r="BZ68" t="str">
        <f>IF('Clinical resources'!BZ62="","",'Clinical resources'!BZ62)</f>
        <v/>
      </c>
      <c r="CA68" t="str">
        <f>IF('Clinical resources'!CA62="","",'Clinical resources'!CA62)</f>
        <v/>
      </c>
      <c r="CB68" t="str">
        <f>IF('Clinical resources'!CB62="","",'Clinical resources'!CB62)</f>
        <v/>
      </c>
      <c r="CC68" t="str">
        <f>IF('Clinical resources'!CC62="","",'Clinical resources'!CC62)</f>
        <v/>
      </c>
    </row>
    <row r="69" spans="2:81" x14ac:dyDescent="0.25">
      <c r="B69" s="189" t="str">
        <f>IF('Clinical resources'!B63&lt;&gt;"",'CR Backing (Hide)'!E60,"")</f>
        <v/>
      </c>
      <c r="G69" t="str">
        <f>IF('Clinical resources'!F63="","",'Clinical resources'!F63)</f>
        <v/>
      </c>
      <c r="H69" t="str">
        <f>IF('Clinical resources'!G63="","",'Clinical resources'!G63)</f>
        <v/>
      </c>
      <c r="I69" t="str">
        <f>IF('Clinical resources'!H63="","",'Clinical resources'!H63)</f>
        <v/>
      </c>
      <c r="J69" t="str">
        <f>IF('Clinical resources'!I63="","",'Clinical resources'!I63)</f>
        <v/>
      </c>
      <c r="K69" t="str">
        <f>IF('Clinical resources'!J63="","",'Clinical resources'!J63)</f>
        <v/>
      </c>
      <c r="L69" t="str">
        <f>IF('Clinical resources'!K63="","",'Clinical resources'!K63)</f>
        <v/>
      </c>
      <c r="M69" t="str">
        <f>IF('Clinical resources'!L63="","",'Clinical resources'!L63)</f>
        <v/>
      </c>
      <c r="N69" t="str">
        <f>IF('Clinical resources'!M63="","",'Clinical resources'!M63)</f>
        <v/>
      </c>
      <c r="O69" t="str">
        <f>IF('Clinical resources'!N63="","",'Clinical resources'!N63)</f>
        <v/>
      </c>
      <c r="P69" t="str">
        <f>IF('Clinical resources'!O63="","",'Clinical resources'!O63)</f>
        <v/>
      </c>
      <c r="Q69" t="str">
        <f>IF('Clinical resources'!P63="","",'Clinical resources'!P63)</f>
        <v/>
      </c>
      <c r="R69" t="str">
        <f>IF('Clinical resources'!Q63="","",'Clinical resources'!Q63)</f>
        <v/>
      </c>
      <c r="S69" t="str">
        <f>IF('Clinical resources'!R63="","",'Clinical resources'!R63)</f>
        <v/>
      </c>
      <c r="T69" t="str">
        <f>IF('Clinical resources'!S63="","",'Clinical resources'!S63)</f>
        <v/>
      </c>
      <c r="U69" t="str">
        <f>IF('Clinical resources'!T63="","",'Clinical resources'!T63)</f>
        <v/>
      </c>
      <c r="V69" t="str">
        <f>IF('Clinical resources'!U63="","",'Clinical resources'!U63)</f>
        <v/>
      </c>
      <c r="W69" t="str">
        <f>IF('Clinical resources'!V63="","",'Clinical resources'!V63)</f>
        <v/>
      </c>
      <c r="X69" t="str">
        <f>IF('Clinical resources'!W63="","",'Clinical resources'!W63)</f>
        <v/>
      </c>
      <c r="Y69" t="str">
        <f>IF('Clinical resources'!X63="","",'Clinical resources'!X63)</f>
        <v/>
      </c>
      <c r="Z69" t="str">
        <f>IF('Clinical resources'!Y63="","",'Clinical resources'!Y63)</f>
        <v/>
      </c>
      <c r="AA69" t="str">
        <f>IF('Clinical resources'!Z63="","",'Clinical resources'!Z63)</f>
        <v/>
      </c>
      <c r="AB69" t="str">
        <f>IF('Clinical resources'!AA63="","",'Clinical resources'!AA63)</f>
        <v/>
      </c>
      <c r="AC69" t="str">
        <f>IF('Clinical resources'!AB63="","",'Clinical resources'!AB63)</f>
        <v/>
      </c>
      <c r="AD69" t="str">
        <f>IF('Clinical resources'!AC63="","",'Clinical resources'!AC63)</f>
        <v/>
      </c>
      <c r="AE69" t="str">
        <f>IF('Clinical resources'!AD63="","",'Clinical resources'!AD63)</f>
        <v/>
      </c>
      <c r="AF69" t="str">
        <f>IF('Clinical resources'!AF63="","",'Clinical resources'!AF63)</f>
        <v/>
      </c>
      <c r="AG69" t="str">
        <f>IF('Clinical resources'!AG63="","",'Clinical resources'!AG63)</f>
        <v/>
      </c>
      <c r="AH69" t="str">
        <f>IF('Clinical resources'!AH63="","",'Clinical resources'!AH63)</f>
        <v/>
      </c>
      <c r="AI69" t="str">
        <f>IF('Clinical resources'!AI63="","",'Clinical resources'!AI63)</f>
        <v/>
      </c>
      <c r="AJ69" t="str">
        <f>IF('Clinical resources'!AJ63="","",'Clinical resources'!AJ63)</f>
        <v/>
      </c>
      <c r="AK69" t="str">
        <f>IF('Clinical resources'!AK63="","",'Clinical resources'!AK63)</f>
        <v/>
      </c>
      <c r="AL69" t="str">
        <f>IF('Clinical resources'!AL63="","",'Clinical resources'!AL63)</f>
        <v/>
      </c>
      <c r="AM69" t="str">
        <f>IF('Clinical resources'!AM63="","",'Clinical resources'!AM63)</f>
        <v/>
      </c>
      <c r="AN69" t="str">
        <f>IF('Clinical resources'!AN63="","",'Clinical resources'!AN63)</f>
        <v/>
      </c>
      <c r="AO69" t="str">
        <f>IF('Clinical resources'!AO63="","",'Clinical resources'!AO63)</f>
        <v/>
      </c>
      <c r="AP69" t="str">
        <f>IF('Clinical resources'!AP63="","",'Clinical resources'!AP63)</f>
        <v/>
      </c>
      <c r="AQ69" t="str">
        <f>IF('Clinical resources'!AQ63="","",'Clinical resources'!AQ63)</f>
        <v/>
      </c>
      <c r="AR69" t="str">
        <f>IF('Clinical resources'!AR63="","",'Clinical resources'!AR63)</f>
        <v/>
      </c>
      <c r="AS69" t="str">
        <f>IF('Clinical resources'!AS63="","",'Clinical resources'!AS63)</f>
        <v/>
      </c>
      <c r="AT69" t="str">
        <f>IF('Clinical resources'!AT63="","",'Clinical resources'!AT63)</f>
        <v/>
      </c>
      <c r="AU69" t="str">
        <f>IF('Clinical resources'!AU63="","",'Clinical resources'!AU63)</f>
        <v/>
      </c>
      <c r="AV69" t="str">
        <f>IF('Clinical resources'!AV63="","",'Clinical resources'!AV63)</f>
        <v/>
      </c>
      <c r="AW69" t="str">
        <f>IF('Clinical resources'!AW63="","",'Clinical resources'!AW63)</f>
        <v/>
      </c>
      <c r="AX69" t="str">
        <f>IF('Clinical resources'!AX63="","",'Clinical resources'!AX63)</f>
        <v/>
      </c>
      <c r="AY69" t="str">
        <f>IF('Clinical resources'!AY63="","",'Clinical resources'!AY63)</f>
        <v/>
      </c>
      <c r="AZ69" t="str">
        <f>IF('Clinical resources'!AZ63="","",'Clinical resources'!AZ63)</f>
        <v/>
      </c>
      <c r="BA69" t="str">
        <f>IF('Clinical resources'!BA63="","",'Clinical resources'!BA63)</f>
        <v/>
      </c>
      <c r="BB69" t="str">
        <f>IF('Clinical resources'!BB63="","",'Clinical resources'!BB63)</f>
        <v/>
      </c>
      <c r="BC69" t="str">
        <f>IF('Clinical resources'!BC63="","",'Clinical resources'!BC63)</f>
        <v/>
      </c>
      <c r="BD69" t="str">
        <f>IF('Clinical resources'!BD63="","",'Clinical resources'!BD63)</f>
        <v/>
      </c>
      <c r="BE69" t="str">
        <f>IF('Clinical resources'!BE63="","",'Clinical resources'!BE63)</f>
        <v/>
      </c>
      <c r="BF69" t="str">
        <f>IF('Clinical resources'!BF63="","",'Clinical resources'!BF63)</f>
        <v/>
      </c>
      <c r="BG69" t="str">
        <f>IF('Clinical resources'!BG63="","",'Clinical resources'!BG63)</f>
        <v/>
      </c>
      <c r="BH69" t="str">
        <f>IF('Clinical resources'!BH63="","",'Clinical resources'!BH63)</f>
        <v/>
      </c>
      <c r="BI69" t="str">
        <f>IF('Clinical resources'!BI63="","",'Clinical resources'!BI63)</f>
        <v/>
      </c>
      <c r="BJ69" t="str">
        <f>IF('Clinical resources'!BJ63="","",'Clinical resources'!BJ63)</f>
        <v/>
      </c>
      <c r="BK69" t="str">
        <f>IF('Clinical resources'!BK63="","",'Clinical resources'!BK63)</f>
        <v/>
      </c>
      <c r="BL69" t="str">
        <f>IF('Clinical resources'!BL63="","",'Clinical resources'!BL63)</f>
        <v/>
      </c>
      <c r="BM69" t="str">
        <f>IF('Clinical resources'!BM63="","",'Clinical resources'!BM63)</f>
        <v/>
      </c>
      <c r="BN69" t="str">
        <f>IF('Clinical resources'!BN63="","",'Clinical resources'!BN63)</f>
        <v/>
      </c>
      <c r="BO69" t="str">
        <f>IF('Clinical resources'!BO63="","",'Clinical resources'!BO63)</f>
        <v/>
      </c>
      <c r="BP69" t="str">
        <f>IF('Clinical resources'!BP63="","",'Clinical resources'!BP63)</f>
        <v/>
      </c>
      <c r="BQ69" t="str">
        <f>IF('Clinical resources'!BQ63="","",'Clinical resources'!BQ63)</f>
        <v/>
      </c>
      <c r="BR69" t="str">
        <f>IF('Clinical resources'!BR63="","",'Clinical resources'!BR63)</f>
        <v/>
      </c>
      <c r="BS69" t="str">
        <f>IF('Clinical resources'!BS63="","",'Clinical resources'!BS63)</f>
        <v/>
      </c>
      <c r="BT69" t="str">
        <f>IF('Clinical resources'!BT63="","",'Clinical resources'!BT63)</f>
        <v/>
      </c>
      <c r="BU69" t="str">
        <f>IF('Clinical resources'!BU63="","",'Clinical resources'!BU63)</f>
        <v/>
      </c>
      <c r="BV69" t="str">
        <f>IF('Clinical resources'!BV63="","",'Clinical resources'!BV63)</f>
        <v/>
      </c>
      <c r="BW69" t="str">
        <f>IF('Clinical resources'!BW63="","",'Clinical resources'!BW63)</f>
        <v/>
      </c>
      <c r="BX69" t="str">
        <f>IF('Clinical resources'!BX63="","",'Clinical resources'!BX63)</f>
        <v/>
      </c>
      <c r="BY69" t="str">
        <f>IF('Clinical resources'!BY63="","",'Clinical resources'!BY63)</f>
        <v/>
      </c>
      <c r="BZ69" t="str">
        <f>IF('Clinical resources'!BZ63="","",'Clinical resources'!BZ63)</f>
        <v/>
      </c>
      <c r="CA69" t="str">
        <f>IF('Clinical resources'!CA63="","",'Clinical resources'!CA63)</f>
        <v/>
      </c>
      <c r="CB69" t="str">
        <f>IF('Clinical resources'!CB63="","",'Clinical resources'!CB63)</f>
        <v/>
      </c>
      <c r="CC69" t="str">
        <f>IF('Clinical resources'!CC63="","",'Clinical resources'!CC63)</f>
        <v/>
      </c>
    </row>
    <row r="70" spans="2:81" x14ac:dyDescent="0.25">
      <c r="B70" s="189" t="str">
        <f>IF('Clinical resources'!B64&lt;&gt;"",'CR Backing (Hide)'!E61,"")</f>
        <v/>
      </c>
      <c r="G70" t="str">
        <f>IF('Clinical resources'!F64="","",'Clinical resources'!F64)</f>
        <v/>
      </c>
      <c r="H70" t="str">
        <f>IF('Clinical resources'!G64="","",'Clinical resources'!G64)</f>
        <v/>
      </c>
      <c r="I70" t="str">
        <f>IF('Clinical resources'!H64="","",'Clinical resources'!H64)</f>
        <v/>
      </c>
      <c r="J70" t="str">
        <f>IF('Clinical resources'!I64="","",'Clinical resources'!I64)</f>
        <v/>
      </c>
      <c r="K70" t="str">
        <f>IF('Clinical resources'!J64="","",'Clinical resources'!J64)</f>
        <v/>
      </c>
      <c r="L70" t="str">
        <f>IF('Clinical resources'!K64="","",'Clinical resources'!K64)</f>
        <v/>
      </c>
      <c r="M70" t="str">
        <f>IF('Clinical resources'!L64="","",'Clinical resources'!L64)</f>
        <v/>
      </c>
      <c r="N70" t="str">
        <f>IF('Clinical resources'!M64="","",'Clinical resources'!M64)</f>
        <v/>
      </c>
      <c r="O70" t="str">
        <f>IF('Clinical resources'!N64="","",'Clinical resources'!N64)</f>
        <v/>
      </c>
      <c r="P70" t="str">
        <f>IF('Clinical resources'!O64="","",'Clinical resources'!O64)</f>
        <v/>
      </c>
      <c r="Q70" t="str">
        <f>IF('Clinical resources'!P64="","",'Clinical resources'!P64)</f>
        <v/>
      </c>
      <c r="R70" t="str">
        <f>IF('Clinical resources'!Q64="","",'Clinical resources'!Q64)</f>
        <v/>
      </c>
      <c r="S70" t="str">
        <f>IF('Clinical resources'!R64="","",'Clinical resources'!R64)</f>
        <v/>
      </c>
      <c r="T70" t="str">
        <f>IF('Clinical resources'!S64="","",'Clinical resources'!S64)</f>
        <v/>
      </c>
      <c r="U70" t="str">
        <f>IF('Clinical resources'!T64="","",'Clinical resources'!T64)</f>
        <v/>
      </c>
      <c r="V70" t="str">
        <f>IF('Clinical resources'!U64="","",'Clinical resources'!U64)</f>
        <v/>
      </c>
      <c r="W70" t="str">
        <f>IF('Clinical resources'!V64="","",'Clinical resources'!V64)</f>
        <v/>
      </c>
      <c r="X70" t="str">
        <f>IF('Clinical resources'!W64="","",'Clinical resources'!W64)</f>
        <v/>
      </c>
      <c r="Y70" t="str">
        <f>IF('Clinical resources'!X64="","",'Clinical resources'!X64)</f>
        <v/>
      </c>
      <c r="Z70" t="str">
        <f>IF('Clinical resources'!Y64="","",'Clinical resources'!Y64)</f>
        <v/>
      </c>
      <c r="AA70" t="str">
        <f>IF('Clinical resources'!Z64="","",'Clinical resources'!Z64)</f>
        <v/>
      </c>
      <c r="AB70" t="str">
        <f>IF('Clinical resources'!AA64="","",'Clinical resources'!AA64)</f>
        <v/>
      </c>
      <c r="AC70" t="str">
        <f>IF('Clinical resources'!AB64="","",'Clinical resources'!AB64)</f>
        <v/>
      </c>
      <c r="AD70" t="str">
        <f>IF('Clinical resources'!AC64="","",'Clinical resources'!AC64)</f>
        <v/>
      </c>
      <c r="AE70" t="str">
        <f>IF('Clinical resources'!AD64="","",'Clinical resources'!AD64)</f>
        <v/>
      </c>
      <c r="AF70" t="str">
        <f>IF('Clinical resources'!AF64="","",'Clinical resources'!AF64)</f>
        <v/>
      </c>
      <c r="AG70" t="str">
        <f>IF('Clinical resources'!AG64="","",'Clinical resources'!AG64)</f>
        <v/>
      </c>
      <c r="AH70" t="str">
        <f>IF('Clinical resources'!AH64="","",'Clinical resources'!AH64)</f>
        <v/>
      </c>
      <c r="AI70" t="str">
        <f>IF('Clinical resources'!AI64="","",'Clinical resources'!AI64)</f>
        <v/>
      </c>
      <c r="AJ70" t="str">
        <f>IF('Clinical resources'!AJ64="","",'Clinical resources'!AJ64)</f>
        <v/>
      </c>
      <c r="AK70" t="str">
        <f>IF('Clinical resources'!AK64="","",'Clinical resources'!AK64)</f>
        <v/>
      </c>
      <c r="AL70" t="str">
        <f>IF('Clinical resources'!AL64="","",'Clinical resources'!AL64)</f>
        <v/>
      </c>
      <c r="AM70" t="str">
        <f>IF('Clinical resources'!AM64="","",'Clinical resources'!AM64)</f>
        <v/>
      </c>
      <c r="AN70" t="str">
        <f>IF('Clinical resources'!AN64="","",'Clinical resources'!AN64)</f>
        <v/>
      </c>
      <c r="AO70" t="str">
        <f>IF('Clinical resources'!AO64="","",'Clinical resources'!AO64)</f>
        <v/>
      </c>
      <c r="AP70" t="str">
        <f>IF('Clinical resources'!AP64="","",'Clinical resources'!AP64)</f>
        <v/>
      </c>
      <c r="AQ70" t="str">
        <f>IF('Clinical resources'!AQ64="","",'Clinical resources'!AQ64)</f>
        <v/>
      </c>
      <c r="AR70" t="str">
        <f>IF('Clinical resources'!AR64="","",'Clinical resources'!AR64)</f>
        <v/>
      </c>
      <c r="AS70" t="str">
        <f>IF('Clinical resources'!AS64="","",'Clinical resources'!AS64)</f>
        <v/>
      </c>
      <c r="AT70" t="str">
        <f>IF('Clinical resources'!AT64="","",'Clinical resources'!AT64)</f>
        <v/>
      </c>
      <c r="AU70" t="str">
        <f>IF('Clinical resources'!AU64="","",'Clinical resources'!AU64)</f>
        <v/>
      </c>
      <c r="AV70" t="str">
        <f>IF('Clinical resources'!AV64="","",'Clinical resources'!AV64)</f>
        <v/>
      </c>
      <c r="AW70" t="str">
        <f>IF('Clinical resources'!AW64="","",'Clinical resources'!AW64)</f>
        <v/>
      </c>
      <c r="AX70" t="str">
        <f>IF('Clinical resources'!AX64="","",'Clinical resources'!AX64)</f>
        <v/>
      </c>
      <c r="AY70" t="str">
        <f>IF('Clinical resources'!AY64="","",'Clinical resources'!AY64)</f>
        <v/>
      </c>
      <c r="AZ70" t="str">
        <f>IF('Clinical resources'!AZ64="","",'Clinical resources'!AZ64)</f>
        <v/>
      </c>
      <c r="BA70" t="str">
        <f>IF('Clinical resources'!BA64="","",'Clinical resources'!BA64)</f>
        <v/>
      </c>
      <c r="BB70" t="str">
        <f>IF('Clinical resources'!BB64="","",'Clinical resources'!BB64)</f>
        <v/>
      </c>
      <c r="BC70" t="str">
        <f>IF('Clinical resources'!BC64="","",'Clinical resources'!BC64)</f>
        <v/>
      </c>
      <c r="BD70" t="str">
        <f>IF('Clinical resources'!BD64="","",'Clinical resources'!BD64)</f>
        <v/>
      </c>
      <c r="BE70" t="str">
        <f>IF('Clinical resources'!BE64="","",'Clinical resources'!BE64)</f>
        <v/>
      </c>
      <c r="BF70" t="str">
        <f>IF('Clinical resources'!BF64="","",'Clinical resources'!BF64)</f>
        <v/>
      </c>
      <c r="BG70" t="str">
        <f>IF('Clinical resources'!BG64="","",'Clinical resources'!BG64)</f>
        <v/>
      </c>
      <c r="BH70" t="str">
        <f>IF('Clinical resources'!BH64="","",'Clinical resources'!BH64)</f>
        <v/>
      </c>
      <c r="BI70" t="str">
        <f>IF('Clinical resources'!BI64="","",'Clinical resources'!BI64)</f>
        <v/>
      </c>
      <c r="BJ70" t="str">
        <f>IF('Clinical resources'!BJ64="","",'Clinical resources'!BJ64)</f>
        <v/>
      </c>
      <c r="BK70" t="str">
        <f>IF('Clinical resources'!BK64="","",'Clinical resources'!BK64)</f>
        <v/>
      </c>
      <c r="BL70" t="str">
        <f>IF('Clinical resources'!BL64="","",'Clinical resources'!BL64)</f>
        <v/>
      </c>
      <c r="BM70" t="str">
        <f>IF('Clinical resources'!BM64="","",'Clinical resources'!BM64)</f>
        <v/>
      </c>
      <c r="BN70" t="str">
        <f>IF('Clinical resources'!BN64="","",'Clinical resources'!BN64)</f>
        <v/>
      </c>
      <c r="BO70" t="str">
        <f>IF('Clinical resources'!BO64="","",'Clinical resources'!BO64)</f>
        <v/>
      </c>
      <c r="BP70" t="str">
        <f>IF('Clinical resources'!BP64="","",'Clinical resources'!BP64)</f>
        <v/>
      </c>
      <c r="BQ70" t="str">
        <f>IF('Clinical resources'!BQ64="","",'Clinical resources'!BQ64)</f>
        <v/>
      </c>
      <c r="BR70" t="str">
        <f>IF('Clinical resources'!BR64="","",'Clinical resources'!BR64)</f>
        <v/>
      </c>
      <c r="BS70" t="str">
        <f>IF('Clinical resources'!BS64="","",'Clinical resources'!BS64)</f>
        <v/>
      </c>
      <c r="BT70" t="str">
        <f>IF('Clinical resources'!BT64="","",'Clinical resources'!BT64)</f>
        <v/>
      </c>
      <c r="BU70" t="str">
        <f>IF('Clinical resources'!BU64="","",'Clinical resources'!BU64)</f>
        <v/>
      </c>
      <c r="BV70" t="str">
        <f>IF('Clinical resources'!BV64="","",'Clinical resources'!BV64)</f>
        <v/>
      </c>
      <c r="BW70" t="str">
        <f>IF('Clinical resources'!BW64="","",'Clinical resources'!BW64)</f>
        <v/>
      </c>
      <c r="BX70" t="str">
        <f>IF('Clinical resources'!BX64="","",'Clinical resources'!BX64)</f>
        <v/>
      </c>
      <c r="BY70" t="str">
        <f>IF('Clinical resources'!BY64="","",'Clinical resources'!BY64)</f>
        <v/>
      </c>
      <c r="BZ70" t="str">
        <f>IF('Clinical resources'!BZ64="","",'Clinical resources'!BZ64)</f>
        <v/>
      </c>
      <c r="CA70" t="str">
        <f>IF('Clinical resources'!CA64="","",'Clinical resources'!CA64)</f>
        <v/>
      </c>
      <c r="CB70" t="str">
        <f>IF('Clinical resources'!CB64="","",'Clinical resources'!CB64)</f>
        <v/>
      </c>
      <c r="CC70" t="str">
        <f>IF('Clinical resources'!CC64="","",'Clinical resources'!CC64)</f>
        <v/>
      </c>
    </row>
    <row r="71" spans="2:81" x14ac:dyDescent="0.25">
      <c r="B71" s="189" t="str">
        <f>IF('Clinical resources'!B65&lt;&gt;"",'CR Backing (Hide)'!E62,"")</f>
        <v/>
      </c>
      <c r="G71" t="str">
        <f>IF('Clinical resources'!F65="","",'Clinical resources'!F65)</f>
        <v/>
      </c>
      <c r="H71" t="str">
        <f>IF('Clinical resources'!G65="","",'Clinical resources'!G65)</f>
        <v/>
      </c>
      <c r="I71" t="str">
        <f>IF('Clinical resources'!H65="","",'Clinical resources'!H65)</f>
        <v/>
      </c>
      <c r="J71" t="str">
        <f>IF('Clinical resources'!I65="","",'Clinical resources'!I65)</f>
        <v/>
      </c>
      <c r="K71" t="str">
        <f>IF('Clinical resources'!J65="","",'Clinical resources'!J65)</f>
        <v/>
      </c>
      <c r="L71" t="str">
        <f>IF('Clinical resources'!K65="","",'Clinical resources'!K65)</f>
        <v/>
      </c>
      <c r="M71" t="str">
        <f>IF('Clinical resources'!L65="","",'Clinical resources'!L65)</f>
        <v/>
      </c>
      <c r="N71" t="str">
        <f>IF('Clinical resources'!M65="","",'Clinical resources'!M65)</f>
        <v/>
      </c>
      <c r="O71" t="str">
        <f>IF('Clinical resources'!N65="","",'Clinical resources'!N65)</f>
        <v/>
      </c>
      <c r="P71" t="str">
        <f>IF('Clinical resources'!O65="","",'Clinical resources'!O65)</f>
        <v/>
      </c>
      <c r="Q71" t="str">
        <f>IF('Clinical resources'!P65="","",'Clinical resources'!P65)</f>
        <v/>
      </c>
      <c r="R71" t="str">
        <f>IF('Clinical resources'!Q65="","",'Clinical resources'!Q65)</f>
        <v/>
      </c>
      <c r="S71" t="str">
        <f>IF('Clinical resources'!R65="","",'Clinical resources'!R65)</f>
        <v/>
      </c>
      <c r="T71" t="str">
        <f>IF('Clinical resources'!S65="","",'Clinical resources'!S65)</f>
        <v/>
      </c>
      <c r="U71" t="str">
        <f>IF('Clinical resources'!T65="","",'Clinical resources'!T65)</f>
        <v/>
      </c>
      <c r="V71" t="str">
        <f>IF('Clinical resources'!U65="","",'Clinical resources'!U65)</f>
        <v/>
      </c>
      <c r="W71" t="str">
        <f>IF('Clinical resources'!V65="","",'Clinical resources'!V65)</f>
        <v/>
      </c>
      <c r="X71" t="str">
        <f>IF('Clinical resources'!W65="","",'Clinical resources'!W65)</f>
        <v/>
      </c>
      <c r="Y71" t="str">
        <f>IF('Clinical resources'!X65="","",'Clinical resources'!X65)</f>
        <v/>
      </c>
      <c r="Z71" t="str">
        <f>IF('Clinical resources'!Y65="","",'Clinical resources'!Y65)</f>
        <v/>
      </c>
      <c r="AA71" t="str">
        <f>IF('Clinical resources'!Z65="","",'Clinical resources'!Z65)</f>
        <v/>
      </c>
      <c r="AB71" t="str">
        <f>IF('Clinical resources'!AA65="","",'Clinical resources'!AA65)</f>
        <v/>
      </c>
      <c r="AC71" t="str">
        <f>IF('Clinical resources'!AB65="","",'Clinical resources'!AB65)</f>
        <v/>
      </c>
      <c r="AD71" t="str">
        <f>IF('Clinical resources'!AC65="","",'Clinical resources'!AC65)</f>
        <v/>
      </c>
      <c r="AE71" t="str">
        <f>IF('Clinical resources'!AD65="","",'Clinical resources'!AD65)</f>
        <v/>
      </c>
      <c r="AF71" t="str">
        <f>IF('Clinical resources'!AF65="","",'Clinical resources'!AF65)</f>
        <v/>
      </c>
      <c r="AG71" t="str">
        <f>IF('Clinical resources'!AG65="","",'Clinical resources'!AG65)</f>
        <v/>
      </c>
      <c r="AH71" t="str">
        <f>IF('Clinical resources'!AH65="","",'Clinical resources'!AH65)</f>
        <v/>
      </c>
      <c r="AI71" t="str">
        <f>IF('Clinical resources'!AI65="","",'Clinical resources'!AI65)</f>
        <v/>
      </c>
      <c r="AJ71" t="str">
        <f>IF('Clinical resources'!AJ65="","",'Clinical resources'!AJ65)</f>
        <v/>
      </c>
      <c r="AK71" t="str">
        <f>IF('Clinical resources'!AK65="","",'Clinical resources'!AK65)</f>
        <v/>
      </c>
      <c r="AL71" t="str">
        <f>IF('Clinical resources'!AL65="","",'Clinical resources'!AL65)</f>
        <v/>
      </c>
      <c r="AM71" t="str">
        <f>IF('Clinical resources'!AM65="","",'Clinical resources'!AM65)</f>
        <v/>
      </c>
      <c r="AN71" t="str">
        <f>IF('Clinical resources'!AN65="","",'Clinical resources'!AN65)</f>
        <v/>
      </c>
      <c r="AO71" t="str">
        <f>IF('Clinical resources'!AO65="","",'Clinical resources'!AO65)</f>
        <v/>
      </c>
      <c r="AP71" t="str">
        <f>IF('Clinical resources'!AP65="","",'Clinical resources'!AP65)</f>
        <v/>
      </c>
      <c r="AQ71" t="str">
        <f>IF('Clinical resources'!AQ65="","",'Clinical resources'!AQ65)</f>
        <v/>
      </c>
      <c r="AR71" t="str">
        <f>IF('Clinical resources'!AR65="","",'Clinical resources'!AR65)</f>
        <v/>
      </c>
      <c r="AS71" t="str">
        <f>IF('Clinical resources'!AS65="","",'Clinical resources'!AS65)</f>
        <v/>
      </c>
      <c r="AT71" t="str">
        <f>IF('Clinical resources'!AT65="","",'Clinical resources'!AT65)</f>
        <v/>
      </c>
      <c r="AU71" t="str">
        <f>IF('Clinical resources'!AU65="","",'Clinical resources'!AU65)</f>
        <v/>
      </c>
      <c r="AV71" t="str">
        <f>IF('Clinical resources'!AV65="","",'Clinical resources'!AV65)</f>
        <v/>
      </c>
      <c r="AW71" t="str">
        <f>IF('Clinical resources'!AW65="","",'Clinical resources'!AW65)</f>
        <v/>
      </c>
      <c r="AX71" t="str">
        <f>IF('Clinical resources'!AX65="","",'Clinical resources'!AX65)</f>
        <v/>
      </c>
      <c r="AY71" t="str">
        <f>IF('Clinical resources'!AY65="","",'Clinical resources'!AY65)</f>
        <v/>
      </c>
      <c r="AZ71" t="str">
        <f>IF('Clinical resources'!AZ65="","",'Clinical resources'!AZ65)</f>
        <v/>
      </c>
      <c r="BA71" t="str">
        <f>IF('Clinical resources'!BA65="","",'Clinical resources'!BA65)</f>
        <v/>
      </c>
      <c r="BB71" t="str">
        <f>IF('Clinical resources'!BB65="","",'Clinical resources'!BB65)</f>
        <v/>
      </c>
      <c r="BC71" t="str">
        <f>IF('Clinical resources'!BC65="","",'Clinical resources'!BC65)</f>
        <v/>
      </c>
      <c r="BD71" t="str">
        <f>IF('Clinical resources'!BD65="","",'Clinical resources'!BD65)</f>
        <v/>
      </c>
      <c r="BE71" t="str">
        <f>IF('Clinical resources'!BE65="","",'Clinical resources'!BE65)</f>
        <v/>
      </c>
      <c r="BF71" t="str">
        <f>IF('Clinical resources'!BF65="","",'Clinical resources'!BF65)</f>
        <v/>
      </c>
      <c r="BG71" t="str">
        <f>IF('Clinical resources'!BG65="","",'Clinical resources'!BG65)</f>
        <v/>
      </c>
      <c r="BH71" t="str">
        <f>IF('Clinical resources'!BH65="","",'Clinical resources'!BH65)</f>
        <v/>
      </c>
      <c r="BI71" t="str">
        <f>IF('Clinical resources'!BI65="","",'Clinical resources'!BI65)</f>
        <v/>
      </c>
      <c r="BJ71" t="str">
        <f>IF('Clinical resources'!BJ65="","",'Clinical resources'!BJ65)</f>
        <v/>
      </c>
      <c r="BK71" t="str">
        <f>IF('Clinical resources'!BK65="","",'Clinical resources'!BK65)</f>
        <v/>
      </c>
      <c r="BL71" t="str">
        <f>IF('Clinical resources'!BL65="","",'Clinical resources'!BL65)</f>
        <v/>
      </c>
      <c r="BM71" t="str">
        <f>IF('Clinical resources'!BM65="","",'Clinical resources'!BM65)</f>
        <v/>
      </c>
      <c r="BN71" t="str">
        <f>IF('Clinical resources'!BN65="","",'Clinical resources'!BN65)</f>
        <v/>
      </c>
      <c r="BO71" t="str">
        <f>IF('Clinical resources'!BO65="","",'Clinical resources'!BO65)</f>
        <v/>
      </c>
      <c r="BP71" t="str">
        <f>IF('Clinical resources'!BP65="","",'Clinical resources'!BP65)</f>
        <v/>
      </c>
      <c r="BQ71" t="str">
        <f>IF('Clinical resources'!BQ65="","",'Clinical resources'!BQ65)</f>
        <v/>
      </c>
      <c r="BR71" t="str">
        <f>IF('Clinical resources'!BR65="","",'Clinical resources'!BR65)</f>
        <v/>
      </c>
      <c r="BS71" t="str">
        <f>IF('Clinical resources'!BS65="","",'Clinical resources'!BS65)</f>
        <v/>
      </c>
      <c r="BT71" t="str">
        <f>IF('Clinical resources'!BT65="","",'Clinical resources'!BT65)</f>
        <v/>
      </c>
      <c r="BU71" t="str">
        <f>IF('Clinical resources'!BU65="","",'Clinical resources'!BU65)</f>
        <v/>
      </c>
      <c r="BV71" t="str">
        <f>IF('Clinical resources'!BV65="","",'Clinical resources'!BV65)</f>
        <v/>
      </c>
      <c r="BW71" t="str">
        <f>IF('Clinical resources'!BW65="","",'Clinical resources'!BW65)</f>
        <v/>
      </c>
      <c r="BX71" t="str">
        <f>IF('Clinical resources'!BX65="","",'Clinical resources'!BX65)</f>
        <v/>
      </c>
      <c r="BY71" t="str">
        <f>IF('Clinical resources'!BY65="","",'Clinical resources'!BY65)</f>
        <v/>
      </c>
      <c r="BZ71" t="str">
        <f>IF('Clinical resources'!BZ65="","",'Clinical resources'!BZ65)</f>
        <v/>
      </c>
      <c r="CA71" t="str">
        <f>IF('Clinical resources'!CA65="","",'Clinical resources'!CA65)</f>
        <v/>
      </c>
      <c r="CB71" t="str">
        <f>IF('Clinical resources'!CB65="","",'Clinical resources'!CB65)</f>
        <v/>
      </c>
      <c r="CC71" t="str">
        <f>IF('Clinical resources'!CC65="","",'Clinical resources'!CC65)</f>
        <v/>
      </c>
    </row>
    <row r="72" spans="2:81" x14ac:dyDescent="0.25">
      <c r="B72" s="189" t="str">
        <f>IF('Clinical resources'!B66&lt;&gt;"",'CR Backing (Hide)'!E63,"")</f>
        <v/>
      </c>
      <c r="G72" t="str">
        <f>IF('Clinical resources'!F66="","",'Clinical resources'!F66)</f>
        <v/>
      </c>
      <c r="H72" t="str">
        <f>IF('Clinical resources'!G66="","",'Clinical resources'!G66)</f>
        <v/>
      </c>
      <c r="I72" t="str">
        <f>IF('Clinical resources'!H66="","",'Clinical resources'!H66)</f>
        <v/>
      </c>
      <c r="J72" t="str">
        <f>IF('Clinical resources'!I66="","",'Clinical resources'!I66)</f>
        <v/>
      </c>
      <c r="K72" t="str">
        <f>IF('Clinical resources'!J66="","",'Clinical resources'!J66)</f>
        <v/>
      </c>
      <c r="L72" t="str">
        <f>IF('Clinical resources'!K66="","",'Clinical resources'!K66)</f>
        <v/>
      </c>
      <c r="M72" t="str">
        <f>IF('Clinical resources'!L66="","",'Clinical resources'!L66)</f>
        <v/>
      </c>
      <c r="N72" t="str">
        <f>IF('Clinical resources'!M66="","",'Clinical resources'!M66)</f>
        <v/>
      </c>
      <c r="O72" t="str">
        <f>IF('Clinical resources'!N66="","",'Clinical resources'!N66)</f>
        <v/>
      </c>
      <c r="P72" t="str">
        <f>IF('Clinical resources'!O66="","",'Clinical resources'!O66)</f>
        <v/>
      </c>
      <c r="Q72" t="str">
        <f>IF('Clinical resources'!P66="","",'Clinical resources'!P66)</f>
        <v/>
      </c>
      <c r="R72" t="str">
        <f>IF('Clinical resources'!Q66="","",'Clinical resources'!Q66)</f>
        <v/>
      </c>
      <c r="S72" t="str">
        <f>IF('Clinical resources'!R66="","",'Clinical resources'!R66)</f>
        <v/>
      </c>
      <c r="T72" t="str">
        <f>IF('Clinical resources'!S66="","",'Clinical resources'!S66)</f>
        <v/>
      </c>
      <c r="U72" t="str">
        <f>IF('Clinical resources'!T66="","",'Clinical resources'!T66)</f>
        <v/>
      </c>
      <c r="V72" t="str">
        <f>IF('Clinical resources'!U66="","",'Clinical resources'!U66)</f>
        <v/>
      </c>
      <c r="W72" t="str">
        <f>IF('Clinical resources'!V66="","",'Clinical resources'!V66)</f>
        <v/>
      </c>
      <c r="X72" t="str">
        <f>IF('Clinical resources'!W66="","",'Clinical resources'!W66)</f>
        <v/>
      </c>
      <c r="Y72" t="str">
        <f>IF('Clinical resources'!X66="","",'Clinical resources'!X66)</f>
        <v/>
      </c>
      <c r="Z72" t="str">
        <f>IF('Clinical resources'!Y66="","",'Clinical resources'!Y66)</f>
        <v/>
      </c>
      <c r="AA72" t="str">
        <f>IF('Clinical resources'!Z66="","",'Clinical resources'!Z66)</f>
        <v/>
      </c>
      <c r="AB72" t="str">
        <f>IF('Clinical resources'!AA66="","",'Clinical resources'!AA66)</f>
        <v/>
      </c>
      <c r="AC72" t="str">
        <f>IF('Clinical resources'!AB66="","",'Clinical resources'!AB66)</f>
        <v/>
      </c>
      <c r="AD72" t="str">
        <f>IF('Clinical resources'!AC66="","",'Clinical resources'!AC66)</f>
        <v/>
      </c>
      <c r="AE72" t="str">
        <f>IF('Clinical resources'!AD66="","",'Clinical resources'!AD66)</f>
        <v/>
      </c>
      <c r="AF72" t="str">
        <f>IF('Clinical resources'!AF66="","",'Clinical resources'!AF66)</f>
        <v/>
      </c>
      <c r="AG72" t="str">
        <f>IF('Clinical resources'!AG66="","",'Clinical resources'!AG66)</f>
        <v/>
      </c>
      <c r="AH72" t="str">
        <f>IF('Clinical resources'!AH66="","",'Clinical resources'!AH66)</f>
        <v/>
      </c>
      <c r="AI72" t="str">
        <f>IF('Clinical resources'!AI66="","",'Clinical resources'!AI66)</f>
        <v/>
      </c>
      <c r="AJ72" t="str">
        <f>IF('Clinical resources'!AJ66="","",'Clinical resources'!AJ66)</f>
        <v/>
      </c>
      <c r="AK72" t="str">
        <f>IF('Clinical resources'!AK66="","",'Clinical resources'!AK66)</f>
        <v/>
      </c>
      <c r="AL72" t="str">
        <f>IF('Clinical resources'!AL66="","",'Clinical resources'!AL66)</f>
        <v/>
      </c>
      <c r="AM72" t="str">
        <f>IF('Clinical resources'!AM66="","",'Clinical resources'!AM66)</f>
        <v/>
      </c>
      <c r="AN72" t="str">
        <f>IF('Clinical resources'!AN66="","",'Clinical resources'!AN66)</f>
        <v/>
      </c>
      <c r="AO72" t="str">
        <f>IF('Clinical resources'!AO66="","",'Clinical resources'!AO66)</f>
        <v/>
      </c>
      <c r="AP72" t="str">
        <f>IF('Clinical resources'!AP66="","",'Clinical resources'!AP66)</f>
        <v/>
      </c>
      <c r="AQ72" t="str">
        <f>IF('Clinical resources'!AQ66="","",'Clinical resources'!AQ66)</f>
        <v/>
      </c>
      <c r="AR72" t="str">
        <f>IF('Clinical resources'!AR66="","",'Clinical resources'!AR66)</f>
        <v/>
      </c>
      <c r="AS72" t="str">
        <f>IF('Clinical resources'!AS66="","",'Clinical resources'!AS66)</f>
        <v/>
      </c>
      <c r="AT72" t="str">
        <f>IF('Clinical resources'!AT66="","",'Clinical resources'!AT66)</f>
        <v/>
      </c>
      <c r="AU72" t="str">
        <f>IF('Clinical resources'!AU66="","",'Clinical resources'!AU66)</f>
        <v/>
      </c>
      <c r="AV72" t="str">
        <f>IF('Clinical resources'!AV66="","",'Clinical resources'!AV66)</f>
        <v/>
      </c>
      <c r="AW72" t="str">
        <f>IF('Clinical resources'!AW66="","",'Clinical resources'!AW66)</f>
        <v/>
      </c>
      <c r="AX72" t="str">
        <f>IF('Clinical resources'!AX66="","",'Clinical resources'!AX66)</f>
        <v/>
      </c>
      <c r="AY72" t="str">
        <f>IF('Clinical resources'!AY66="","",'Clinical resources'!AY66)</f>
        <v/>
      </c>
      <c r="AZ72" t="str">
        <f>IF('Clinical resources'!AZ66="","",'Clinical resources'!AZ66)</f>
        <v/>
      </c>
      <c r="BA72" t="str">
        <f>IF('Clinical resources'!BA66="","",'Clinical resources'!BA66)</f>
        <v/>
      </c>
      <c r="BB72" t="str">
        <f>IF('Clinical resources'!BB66="","",'Clinical resources'!BB66)</f>
        <v/>
      </c>
      <c r="BC72" t="str">
        <f>IF('Clinical resources'!BC66="","",'Clinical resources'!BC66)</f>
        <v/>
      </c>
      <c r="BD72" t="str">
        <f>IF('Clinical resources'!BD66="","",'Clinical resources'!BD66)</f>
        <v/>
      </c>
      <c r="BE72" t="str">
        <f>IF('Clinical resources'!BE66="","",'Clinical resources'!BE66)</f>
        <v/>
      </c>
      <c r="BF72" t="str">
        <f>IF('Clinical resources'!BF66="","",'Clinical resources'!BF66)</f>
        <v/>
      </c>
      <c r="BG72" t="str">
        <f>IF('Clinical resources'!BG66="","",'Clinical resources'!BG66)</f>
        <v/>
      </c>
      <c r="BH72" t="str">
        <f>IF('Clinical resources'!BH66="","",'Clinical resources'!BH66)</f>
        <v/>
      </c>
      <c r="BI72" t="str">
        <f>IF('Clinical resources'!BI66="","",'Clinical resources'!BI66)</f>
        <v/>
      </c>
      <c r="BJ72" t="str">
        <f>IF('Clinical resources'!BJ66="","",'Clinical resources'!BJ66)</f>
        <v/>
      </c>
      <c r="BK72" t="str">
        <f>IF('Clinical resources'!BK66="","",'Clinical resources'!BK66)</f>
        <v/>
      </c>
      <c r="BL72" t="str">
        <f>IF('Clinical resources'!BL66="","",'Clinical resources'!BL66)</f>
        <v/>
      </c>
      <c r="BM72" t="str">
        <f>IF('Clinical resources'!BM66="","",'Clinical resources'!BM66)</f>
        <v/>
      </c>
      <c r="BN72" t="str">
        <f>IF('Clinical resources'!BN66="","",'Clinical resources'!BN66)</f>
        <v/>
      </c>
      <c r="BO72" t="str">
        <f>IF('Clinical resources'!BO66="","",'Clinical resources'!BO66)</f>
        <v/>
      </c>
      <c r="BP72" t="str">
        <f>IF('Clinical resources'!BP66="","",'Clinical resources'!BP66)</f>
        <v/>
      </c>
      <c r="BQ72" t="str">
        <f>IF('Clinical resources'!BQ66="","",'Clinical resources'!BQ66)</f>
        <v/>
      </c>
      <c r="BR72" t="str">
        <f>IF('Clinical resources'!BR66="","",'Clinical resources'!BR66)</f>
        <v/>
      </c>
      <c r="BS72" t="str">
        <f>IF('Clinical resources'!BS66="","",'Clinical resources'!BS66)</f>
        <v/>
      </c>
      <c r="BT72" t="str">
        <f>IF('Clinical resources'!BT66="","",'Clinical resources'!BT66)</f>
        <v/>
      </c>
      <c r="BU72" t="str">
        <f>IF('Clinical resources'!BU66="","",'Clinical resources'!BU66)</f>
        <v/>
      </c>
      <c r="BV72" t="str">
        <f>IF('Clinical resources'!BV66="","",'Clinical resources'!BV66)</f>
        <v/>
      </c>
      <c r="BW72" t="str">
        <f>IF('Clinical resources'!BW66="","",'Clinical resources'!BW66)</f>
        <v/>
      </c>
      <c r="BX72" t="str">
        <f>IF('Clinical resources'!BX66="","",'Clinical resources'!BX66)</f>
        <v/>
      </c>
      <c r="BY72" t="str">
        <f>IF('Clinical resources'!BY66="","",'Clinical resources'!BY66)</f>
        <v/>
      </c>
      <c r="BZ72" t="str">
        <f>IF('Clinical resources'!BZ66="","",'Clinical resources'!BZ66)</f>
        <v/>
      </c>
      <c r="CA72" t="str">
        <f>IF('Clinical resources'!CA66="","",'Clinical resources'!CA66)</f>
        <v/>
      </c>
      <c r="CB72" t="str">
        <f>IF('Clinical resources'!CB66="","",'Clinical resources'!CB66)</f>
        <v/>
      </c>
      <c r="CC72" t="str">
        <f>IF('Clinical resources'!CC66="","",'Clinical resources'!CC66)</f>
        <v/>
      </c>
    </row>
    <row r="73" spans="2:81" x14ac:dyDescent="0.25">
      <c r="B73" s="189" t="str">
        <f>IF('Clinical resources'!B67&lt;&gt;"",'CR Backing (Hide)'!E64,"")</f>
        <v/>
      </c>
      <c r="G73" t="str">
        <f>IF('Clinical resources'!F67="","",'Clinical resources'!F67)</f>
        <v/>
      </c>
      <c r="H73" t="str">
        <f>IF('Clinical resources'!G67="","",'Clinical resources'!G67)</f>
        <v/>
      </c>
      <c r="I73" t="str">
        <f>IF('Clinical resources'!H67="","",'Clinical resources'!H67)</f>
        <v/>
      </c>
      <c r="J73" t="str">
        <f>IF('Clinical resources'!I67="","",'Clinical resources'!I67)</f>
        <v/>
      </c>
      <c r="K73" t="str">
        <f>IF('Clinical resources'!J67="","",'Clinical resources'!J67)</f>
        <v/>
      </c>
      <c r="L73" t="str">
        <f>IF('Clinical resources'!K67="","",'Clinical resources'!K67)</f>
        <v/>
      </c>
      <c r="M73" t="str">
        <f>IF('Clinical resources'!L67="","",'Clinical resources'!L67)</f>
        <v/>
      </c>
      <c r="N73" t="str">
        <f>IF('Clinical resources'!M67="","",'Clinical resources'!M67)</f>
        <v/>
      </c>
      <c r="O73" t="str">
        <f>IF('Clinical resources'!N67="","",'Clinical resources'!N67)</f>
        <v/>
      </c>
      <c r="P73" t="str">
        <f>IF('Clinical resources'!O67="","",'Clinical resources'!O67)</f>
        <v/>
      </c>
      <c r="Q73" t="str">
        <f>IF('Clinical resources'!P67="","",'Clinical resources'!P67)</f>
        <v/>
      </c>
      <c r="R73" t="str">
        <f>IF('Clinical resources'!Q67="","",'Clinical resources'!Q67)</f>
        <v/>
      </c>
      <c r="S73" t="str">
        <f>IF('Clinical resources'!R67="","",'Clinical resources'!R67)</f>
        <v/>
      </c>
      <c r="T73" t="str">
        <f>IF('Clinical resources'!S67="","",'Clinical resources'!S67)</f>
        <v/>
      </c>
      <c r="U73" t="str">
        <f>IF('Clinical resources'!T67="","",'Clinical resources'!T67)</f>
        <v/>
      </c>
      <c r="V73" t="str">
        <f>IF('Clinical resources'!U67="","",'Clinical resources'!U67)</f>
        <v/>
      </c>
      <c r="W73" t="str">
        <f>IF('Clinical resources'!V67="","",'Clinical resources'!V67)</f>
        <v/>
      </c>
      <c r="X73" t="str">
        <f>IF('Clinical resources'!W67="","",'Clinical resources'!W67)</f>
        <v/>
      </c>
      <c r="Y73" t="str">
        <f>IF('Clinical resources'!X67="","",'Clinical resources'!X67)</f>
        <v/>
      </c>
      <c r="Z73" t="str">
        <f>IF('Clinical resources'!Y67="","",'Clinical resources'!Y67)</f>
        <v/>
      </c>
      <c r="AA73" t="str">
        <f>IF('Clinical resources'!Z67="","",'Clinical resources'!Z67)</f>
        <v/>
      </c>
      <c r="AB73" t="str">
        <f>IF('Clinical resources'!AA67="","",'Clinical resources'!AA67)</f>
        <v/>
      </c>
      <c r="AC73" t="str">
        <f>IF('Clinical resources'!AB67="","",'Clinical resources'!AB67)</f>
        <v/>
      </c>
      <c r="AD73" t="str">
        <f>IF('Clinical resources'!AC67="","",'Clinical resources'!AC67)</f>
        <v/>
      </c>
      <c r="AE73" t="str">
        <f>IF('Clinical resources'!AD67="","",'Clinical resources'!AD67)</f>
        <v/>
      </c>
      <c r="AF73" t="str">
        <f>IF('Clinical resources'!AF67="","",'Clinical resources'!AF67)</f>
        <v/>
      </c>
      <c r="AG73" t="str">
        <f>IF('Clinical resources'!AG67="","",'Clinical resources'!AG67)</f>
        <v/>
      </c>
      <c r="AH73" t="str">
        <f>IF('Clinical resources'!AH67="","",'Clinical resources'!AH67)</f>
        <v/>
      </c>
      <c r="AI73" t="str">
        <f>IF('Clinical resources'!AI67="","",'Clinical resources'!AI67)</f>
        <v/>
      </c>
      <c r="AJ73" t="str">
        <f>IF('Clinical resources'!AJ67="","",'Clinical resources'!AJ67)</f>
        <v/>
      </c>
      <c r="AK73" t="str">
        <f>IF('Clinical resources'!AK67="","",'Clinical resources'!AK67)</f>
        <v/>
      </c>
      <c r="AL73" t="str">
        <f>IF('Clinical resources'!AL67="","",'Clinical resources'!AL67)</f>
        <v/>
      </c>
      <c r="AM73" t="str">
        <f>IF('Clinical resources'!AM67="","",'Clinical resources'!AM67)</f>
        <v/>
      </c>
      <c r="AN73" t="str">
        <f>IF('Clinical resources'!AN67="","",'Clinical resources'!AN67)</f>
        <v/>
      </c>
      <c r="AO73" t="str">
        <f>IF('Clinical resources'!AO67="","",'Clinical resources'!AO67)</f>
        <v/>
      </c>
      <c r="AP73" t="str">
        <f>IF('Clinical resources'!AP67="","",'Clinical resources'!AP67)</f>
        <v/>
      </c>
      <c r="AQ73" t="str">
        <f>IF('Clinical resources'!AQ67="","",'Clinical resources'!AQ67)</f>
        <v/>
      </c>
      <c r="AR73" t="str">
        <f>IF('Clinical resources'!AR67="","",'Clinical resources'!AR67)</f>
        <v/>
      </c>
      <c r="AS73" t="str">
        <f>IF('Clinical resources'!AS67="","",'Clinical resources'!AS67)</f>
        <v/>
      </c>
      <c r="AT73" t="str">
        <f>IF('Clinical resources'!AT67="","",'Clinical resources'!AT67)</f>
        <v/>
      </c>
      <c r="AU73" t="str">
        <f>IF('Clinical resources'!AU67="","",'Clinical resources'!AU67)</f>
        <v/>
      </c>
      <c r="AV73" t="str">
        <f>IF('Clinical resources'!AV67="","",'Clinical resources'!AV67)</f>
        <v/>
      </c>
      <c r="AW73" t="str">
        <f>IF('Clinical resources'!AW67="","",'Clinical resources'!AW67)</f>
        <v/>
      </c>
      <c r="AX73" t="str">
        <f>IF('Clinical resources'!AX67="","",'Clinical resources'!AX67)</f>
        <v/>
      </c>
      <c r="AY73" t="str">
        <f>IF('Clinical resources'!AY67="","",'Clinical resources'!AY67)</f>
        <v/>
      </c>
      <c r="AZ73" t="str">
        <f>IF('Clinical resources'!AZ67="","",'Clinical resources'!AZ67)</f>
        <v/>
      </c>
      <c r="BA73" t="str">
        <f>IF('Clinical resources'!BA67="","",'Clinical resources'!BA67)</f>
        <v/>
      </c>
      <c r="BB73" t="str">
        <f>IF('Clinical resources'!BB67="","",'Clinical resources'!BB67)</f>
        <v/>
      </c>
      <c r="BC73" t="str">
        <f>IF('Clinical resources'!BC67="","",'Clinical resources'!BC67)</f>
        <v/>
      </c>
      <c r="BD73" t="str">
        <f>IF('Clinical resources'!BD67="","",'Clinical resources'!BD67)</f>
        <v/>
      </c>
      <c r="BE73" t="str">
        <f>IF('Clinical resources'!BE67="","",'Clinical resources'!BE67)</f>
        <v/>
      </c>
      <c r="BF73" t="str">
        <f>IF('Clinical resources'!BF67="","",'Clinical resources'!BF67)</f>
        <v/>
      </c>
      <c r="BG73" t="str">
        <f>IF('Clinical resources'!BG67="","",'Clinical resources'!BG67)</f>
        <v/>
      </c>
      <c r="BH73" t="str">
        <f>IF('Clinical resources'!BH67="","",'Clinical resources'!BH67)</f>
        <v/>
      </c>
      <c r="BI73" t="str">
        <f>IF('Clinical resources'!BI67="","",'Clinical resources'!BI67)</f>
        <v/>
      </c>
      <c r="BJ73" t="str">
        <f>IF('Clinical resources'!BJ67="","",'Clinical resources'!BJ67)</f>
        <v/>
      </c>
      <c r="BK73" t="str">
        <f>IF('Clinical resources'!BK67="","",'Clinical resources'!BK67)</f>
        <v/>
      </c>
      <c r="BL73" t="str">
        <f>IF('Clinical resources'!BL67="","",'Clinical resources'!BL67)</f>
        <v/>
      </c>
      <c r="BM73" t="str">
        <f>IF('Clinical resources'!BM67="","",'Clinical resources'!BM67)</f>
        <v/>
      </c>
      <c r="BN73" t="str">
        <f>IF('Clinical resources'!BN67="","",'Clinical resources'!BN67)</f>
        <v/>
      </c>
      <c r="BO73" t="str">
        <f>IF('Clinical resources'!BO67="","",'Clinical resources'!BO67)</f>
        <v/>
      </c>
      <c r="BP73" t="str">
        <f>IF('Clinical resources'!BP67="","",'Clinical resources'!BP67)</f>
        <v/>
      </c>
      <c r="BQ73" t="str">
        <f>IF('Clinical resources'!BQ67="","",'Clinical resources'!BQ67)</f>
        <v/>
      </c>
      <c r="BR73" t="str">
        <f>IF('Clinical resources'!BR67="","",'Clinical resources'!BR67)</f>
        <v/>
      </c>
      <c r="BS73" t="str">
        <f>IF('Clinical resources'!BS67="","",'Clinical resources'!BS67)</f>
        <v/>
      </c>
      <c r="BT73" t="str">
        <f>IF('Clinical resources'!BT67="","",'Clinical resources'!BT67)</f>
        <v/>
      </c>
      <c r="BU73" t="str">
        <f>IF('Clinical resources'!BU67="","",'Clinical resources'!BU67)</f>
        <v/>
      </c>
      <c r="BV73" t="str">
        <f>IF('Clinical resources'!BV67="","",'Clinical resources'!BV67)</f>
        <v/>
      </c>
      <c r="BW73" t="str">
        <f>IF('Clinical resources'!BW67="","",'Clinical resources'!BW67)</f>
        <v/>
      </c>
      <c r="BX73" t="str">
        <f>IF('Clinical resources'!BX67="","",'Clinical resources'!BX67)</f>
        <v/>
      </c>
      <c r="BY73" t="str">
        <f>IF('Clinical resources'!BY67="","",'Clinical resources'!BY67)</f>
        <v/>
      </c>
      <c r="BZ73" t="str">
        <f>IF('Clinical resources'!BZ67="","",'Clinical resources'!BZ67)</f>
        <v/>
      </c>
      <c r="CA73" t="str">
        <f>IF('Clinical resources'!CA67="","",'Clinical resources'!CA67)</f>
        <v/>
      </c>
      <c r="CB73" t="str">
        <f>IF('Clinical resources'!CB67="","",'Clinical resources'!CB67)</f>
        <v/>
      </c>
      <c r="CC73" t="str">
        <f>IF('Clinical resources'!CC67="","",'Clinical resources'!CC67)</f>
        <v/>
      </c>
    </row>
    <row r="74" spans="2:81" x14ac:dyDescent="0.25">
      <c r="B74" s="189" t="str">
        <f>IF('Clinical resources'!B68&lt;&gt;"",'CR Backing (Hide)'!E65,"")</f>
        <v/>
      </c>
      <c r="G74" t="str">
        <f>IF('Clinical resources'!F68="","",'Clinical resources'!F68)</f>
        <v/>
      </c>
      <c r="H74" t="str">
        <f>IF('Clinical resources'!G68="","",'Clinical resources'!G68)</f>
        <v/>
      </c>
      <c r="I74" t="str">
        <f>IF('Clinical resources'!H68="","",'Clinical resources'!H68)</f>
        <v/>
      </c>
      <c r="J74" t="str">
        <f>IF('Clinical resources'!I68="","",'Clinical resources'!I68)</f>
        <v/>
      </c>
      <c r="K74" t="str">
        <f>IF('Clinical resources'!J68="","",'Clinical resources'!J68)</f>
        <v/>
      </c>
      <c r="L74" t="str">
        <f>IF('Clinical resources'!K68="","",'Clinical resources'!K68)</f>
        <v/>
      </c>
      <c r="M74" t="str">
        <f>IF('Clinical resources'!L68="","",'Clinical resources'!L68)</f>
        <v/>
      </c>
      <c r="N74" t="str">
        <f>IF('Clinical resources'!M68="","",'Clinical resources'!M68)</f>
        <v/>
      </c>
      <c r="O74" t="str">
        <f>IF('Clinical resources'!N68="","",'Clinical resources'!N68)</f>
        <v/>
      </c>
      <c r="P74" t="str">
        <f>IF('Clinical resources'!O68="","",'Clinical resources'!O68)</f>
        <v/>
      </c>
      <c r="Q74" t="str">
        <f>IF('Clinical resources'!P68="","",'Clinical resources'!P68)</f>
        <v/>
      </c>
      <c r="R74" t="str">
        <f>IF('Clinical resources'!Q68="","",'Clinical resources'!Q68)</f>
        <v/>
      </c>
      <c r="S74" t="str">
        <f>IF('Clinical resources'!R68="","",'Clinical resources'!R68)</f>
        <v/>
      </c>
      <c r="T74" t="str">
        <f>IF('Clinical resources'!S68="","",'Clinical resources'!S68)</f>
        <v/>
      </c>
      <c r="U74" t="str">
        <f>IF('Clinical resources'!T68="","",'Clinical resources'!T68)</f>
        <v/>
      </c>
      <c r="V74" t="str">
        <f>IF('Clinical resources'!U68="","",'Clinical resources'!U68)</f>
        <v/>
      </c>
      <c r="W74" t="str">
        <f>IF('Clinical resources'!V68="","",'Clinical resources'!V68)</f>
        <v/>
      </c>
      <c r="X74" t="str">
        <f>IF('Clinical resources'!W68="","",'Clinical resources'!W68)</f>
        <v/>
      </c>
      <c r="Y74" t="str">
        <f>IF('Clinical resources'!X68="","",'Clinical resources'!X68)</f>
        <v/>
      </c>
      <c r="Z74" t="str">
        <f>IF('Clinical resources'!Y68="","",'Clinical resources'!Y68)</f>
        <v/>
      </c>
      <c r="AA74" t="str">
        <f>IF('Clinical resources'!Z68="","",'Clinical resources'!Z68)</f>
        <v/>
      </c>
      <c r="AB74" t="str">
        <f>IF('Clinical resources'!AA68="","",'Clinical resources'!AA68)</f>
        <v/>
      </c>
      <c r="AC74" t="str">
        <f>IF('Clinical resources'!AB68="","",'Clinical resources'!AB68)</f>
        <v/>
      </c>
      <c r="AD74" t="str">
        <f>IF('Clinical resources'!AC68="","",'Clinical resources'!AC68)</f>
        <v/>
      </c>
      <c r="AE74" t="str">
        <f>IF('Clinical resources'!AD68="","",'Clinical resources'!AD68)</f>
        <v/>
      </c>
      <c r="AF74" t="str">
        <f>IF('Clinical resources'!AF68="","",'Clinical resources'!AF68)</f>
        <v/>
      </c>
      <c r="AG74" t="str">
        <f>IF('Clinical resources'!AG68="","",'Clinical resources'!AG68)</f>
        <v/>
      </c>
      <c r="AH74" t="str">
        <f>IF('Clinical resources'!AH68="","",'Clinical resources'!AH68)</f>
        <v/>
      </c>
      <c r="AI74" t="str">
        <f>IF('Clinical resources'!AI68="","",'Clinical resources'!AI68)</f>
        <v/>
      </c>
      <c r="AJ74" t="str">
        <f>IF('Clinical resources'!AJ68="","",'Clinical resources'!AJ68)</f>
        <v/>
      </c>
      <c r="AK74" t="str">
        <f>IF('Clinical resources'!AK68="","",'Clinical resources'!AK68)</f>
        <v/>
      </c>
      <c r="AL74" t="str">
        <f>IF('Clinical resources'!AL68="","",'Clinical resources'!AL68)</f>
        <v/>
      </c>
      <c r="AM74" t="str">
        <f>IF('Clinical resources'!AM68="","",'Clinical resources'!AM68)</f>
        <v/>
      </c>
      <c r="AN74" t="str">
        <f>IF('Clinical resources'!AN68="","",'Clinical resources'!AN68)</f>
        <v/>
      </c>
      <c r="AO74" t="str">
        <f>IF('Clinical resources'!AO68="","",'Clinical resources'!AO68)</f>
        <v/>
      </c>
      <c r="AP74" t="str">
        <f>IF('Clinical resources'!AP68="","",'Clinical resources'!AP68)</f>
        <v/>
      </c>
      <c r="AQ74" t="str">
        <f>IF('Clinical resources'!AQ68="","",'Clinical resources'!AQ68)</f>
        <v/>
      </c>
      <c r="AR74" t="str">
        <f>IF('Clinical resources'!AR68="","",'Clinical resources'!AR68)</f>
        <v/>
      </c>
      <c r="AS74" t="str">
        <f>IF('Clinical resources'!AS68="","",'Clinical resources'!AS68)</f>
        <v/>
      </c>
      <c r="AT74" t="str">
        <f>IF('Clinical resources'!AT68="","",'Clinical resources'!AT68)</f>
        <v/>
      </c>
      <c r="AU74" t="str">
        <f>IF('Clinical resources'!AU68="","",'Clinical resources'!AU68)</f>
        <v/>
      </c>
      <c r="AV74" t="str">
        <f>IF('Clinical resources'!AV68="","",'Clinical resources'!AV68)</f>
        <v/>
      </c>
      <c r="AW74" t="str">
        <f>IF('Clinical resources'!AW68="","",'Clinical resources'!AW68)</f>
        <v/>
      </c>
      <c r="AX74" t="str">
        <f>IF('Clinical resources'!AX68="","",'Clinical resources'!AX68)</f>
        <v/>
      </c>
      <c r="AY74" t="str">
        <f>IF('Clinical resources'!AY68="","",'Clinical resources'!AY68)</f>
        <v/>
      </c>
      <c r="AZ74" t="str">
        <f>IF('Clinical resources'!AZ68="","",'Clinical resources'!AZ68)</f>
        <v/>
      </c>
      <c r="BA74" t="str">
        <f>IF('Clinical resources'!BA68="","",'Clinical resources'!BA68)</f>
        <v/>
      </c>
      <c r="BB74" t="str">
        <f>IF('Clinical resources'!BB68="","",'Clinical resources'!BB68)</f>
        <v/>
      </c>
      <c r="BC74" t="str">
        <f>IF('Clinical resources'!BC68="","",'Clinical resources'!BC68)</f>
        <v/>
      </c>
      <c r="BD74" t="str">
        <f>IF('Clinical resources'!BD68="","",'Clinical resources'!BD68)</f>
        <v/>
      </c>
      <c r="BE74" t="str">
        <f>IF('Clinical resources'!BE68="","",'Clinical resources'!BE68)</f>
        <v/>
      </c>
      <c r="BF74" t="str">
        <f>IF('Clinical resources'!BF68="","",'Clinical resources'!BF68)</f>
        <v/>
      </c>
      <c r="BG74" t="str">
        <f>IF('Clinical resources'!BG68="","",'Clinical resources'!BG68)</f>
        <v/>
      </c>
      <c r="BH74" t="str">
        <f>IF('Clinical resources'!BH68="","",'Clinical resources'!BH68)</f>
        <v/>
      </c>
      <c r="BI74" t="str">
        <f>IF('Clinical resources'!BI68="","",'Clinical resources'!BI68)</f>
        <v/>
      </c>
      <c r="BJ74" t="str">
        <f>IF('Clinical resources'!BJ68="","",'Clinical resources'!BJ68)</f>
        <v/>
      </c>
      <c r="BK74" t="str">
        <f>IF('Clinical resources'!BK68="","",'Clinical resources'!BK68)</f>
        <v/>
      </c>
      <c r="BL74" t="str">
        <f>IF('Clinical resources'!BL68="","",'Clinical resources'!BL68)</f>
        <v/>
      </c>
      <c r="BM74" t="str">
        <f>IF('Clinical resources'!BM68="","",'Clinical resources'!BM68)</f>
        <v/>
      </c>
      <c r="BN74" t="str">
        <f>IF('Clinical resources'!BN68="","",'Clinical resources'!BN68)</f>
        <v/>
      </c>
      <c r="BO74" t="str">
        <f>IF('Clinical resources'!BO68="","",'Clinical resources'!BO68)</f>
        <v/>
      </c>
      <c r="BP74" t="str">
        <f>IF('Clinical resources'!BP68="","",'Clinical resources'!BP68)</f>
        <v/>
      </c>
      <c r="BQ74" t="str">
        <f>IF('Clinical resources'!BQ68="","",'Clinical resources'!BQ68)</f>
        <v/>
      </c>
      <c r="BR74" t="str">
        <f>IF('Clinical resources'!BR68="","",'Clinical resources'!BR68)</f>
        <v/>
      </c>
      <c r="BS74" t="str">
        <f>IF('Clinical resources'!BS68="","",'Clinical resources'!BS68)</f>
        <v/>
      </c>
      <c r="BT74" t="str">
        <f>IF('Clinical resources'!BT68="","",'Clinical resources'!BT68)</f>
        <v/>
      </c>
      <c r="BU74" t="str">
        <f>IF('Clinical resources'!BU68="","",'Clinical resources'!BU68)</f>
        <v/>
      </c>
      <c r="BV74" t="str">
        <f>IF('Clinical resources'!BV68="","",'Clinical resources'!BV68)</f>
        <v/>
      </c>
      <c r="BW74" t="str">
        <f>IF('Clinical resources'!BW68="","",'Clinical resources'!BW68)</f>
        <v/>
      </c>
      <c r="BX74" t="str">
        <f>IF('Clinical resources'!BX68="","",'Clinical resources'!BX68)</f>
        <v/>
      </c>
      <c r="BY74" t="str">
        <f>IF('Clinical resources'!BY68="","",'Clinical resources'!BY68)</f>
        <v/>
      </c>
      <c r="BZ74" t="str">
        <f>IF('Clinical resources'!BZ68="","",'Clinical resources'!BZ68)</f>
        <v/>
      </c>
      <c r="CA74" t="str">
        <f>IF('Clinical resources'!CA68="","",'Clinical resources'!CA68)</f>
        <v/>
      </c>
      <c r="CB74" t="str">
        <f>IF('Clinical resources'!CB68="","",'Clinical resources'!CB68)</f>
        <v/>
      </c>
      <c r="CC74" t="str">
        <f>IF('Clinical resources'!CC68="","",'Clinical resources'!CC68)</f>
        <v/>
      </c>
    </row>
    <row r="75" spans="2:81" x14ac:dyDescent="0.25">
      <c r="B75" s="189" t="str">
        <f>IF('Clinical resources'!B69&lt;&gt;"",'CR Backing (Hide)'!E66,"")</f>
        <v/>
      </c>
      <c r="G75" t="str">
        <f>IF('Clinical resources'!F69="","",'Clinical resources'!F69)</f>
        <v/>
      </c>
      <c r="H75" t="str">
        <f>IF('Clinical resources'!G69="","",'Clinical resources'!G69)</f>
        <v/>
      </c>
      <c r="I75" t="str">
        <f>IF('Clinical resources'!H69="","",'Clinical resources'!H69)</f>
        <v/>
      </c>
      <c r="J75" t="str">
        <f>IF('Clinical resources'!I69="","",'Clinical resources'!I69)</f>
        <v/>
      </c>
      <c r="K75" t="str">
        <f>IF('Clinical resources'!J69="","",'Clinical resources'!J69)</f>
        <v/>
      </c>
      <c r="L75" t="str">
        <f>IF('Clinical resources'!K69="","",'Clinical resources'!K69)</f>
        <v/>
      </c>
      <c r="M75" t="str">
        <f>IF('Clinical resources'!L69="","",'Clinical resources'!L69)</f>
        <v/>
      </c>
      <c r="N75" t="str">
        <f>IF('Clinical resources'!M69="","",'Clinical resources'!M69)</f>
        <v/>
      </c>
      <c r="O75" t="str">
        <f>IF('Clinical resources'!N69="","",'Clinical resources'!N69)</f>
        <v/>
      </c>
      <c r="P75" t="str">
        <f>IF('Clinical resources'!O69="","",'Clinical resources'!O69)</f>
        <v/>
      </c>
      <c r="Q75" t="str">
        <f>IF('Clinical resources'!P69="","",'Clinical resources'!P69)</f>
        <v/>
      </c>
      <c r="R75" t="str">
        <f>IF('Clinical resources'!Q69="","",'Clinical resources'!Q69)</f>
        <v/>
      </c>
      <c r="S75" t="str">
        <f>IF('Clinical resources'!R69="","",'Clinical resources'!R69)</f>
        <v/>
      </c>
      <c r="T75" t="str">
        <f>IF('Clinical resources'!S69="","",'Clinical resources'!S69)</f>
        <v/>
      </c>
      <c r="U75" t="str">
        <f>IF('Clinical resources'!T69="","",'Clinical resources'!T69)</f>
        <v/>
      </c>
      <c r="V75" t="str">
        <f>IF('Clinical resources'!U69="","",'Clinical resources'!U69)</f>
        <v/>
      </c>
      <c r="W75" t="str">
        <f>IF('Clinical resources'!V69="","",'Clinical resources'!V69)</f>
        <v/>
      </c>
      <c r="X75" t="str">
        <f>IF('Clinical resources'!W69="","",'Clinical resources'!W69)</f>
        <v/>
      </c>
      <c r="Y75" t="str">
        <f>IF('Clinical resources'!X69="","",'Clinical resources'!X69)</f>
        <v/>
      </c>
      <c r="Z75" t="str">
        <f>IF('Clinical resources'!Y69="","",'Clinical resources'!Y69)</f>
        <v/>
      </c>
      <c r="AA75" t="str">
        <f>IF('Clinical resources'!Z69="","",'Clinical resources'!Z69)</f>
        <v/>
      </c>
      <c r="AB75" t="str">
        <f>IF('Clinical resources'!AA69="","",'Clinical resources'!AA69)</f>
        <v/>
      </c>
      <c r="AC75" t="str">
        <f>IF('Clinical resources'!AB69="","",'Clinical resources'!AB69)</f>
        <v/>
      </c>
      <c r="AD75" t="str">
        <f>IF('Clinical resources'!AC69="","",'Clinical resources'!AC69)</f>
        <v/>
      </c>
      <c r="AE75" t="str">
        <f>IF('Clinical resources'!AD69="","",'Clinical resources'!AD69)</f>
        <v/>
      </c>
      <c r="AF75" t="str">
        <f>IF('Clinical resources'!AF69="","",'Clinical resources'!AF69)</f>
        <v/>
      </c>
      <c r="AG75" t="str">
        <f>IF('Clinical resources'!AG69="","",'Clinical resources'!AG69)</f>
        <v/>
      </c>
      <c r="AH75" t="str">
        <f>IF('Clinical resources'!AH69="","",'Clinical resources'!AH69)</f>
        <v/>
      </c>
      <c r="AI75" t="str">
        <f>IF('Clinical resources'!AI69="","",'Clinical resources'!AI69)</f>
        <v/>
      </c>
      <c r="AJ75" t="str">
        <f>IF('Clinical resources'!AJ69="","",'Clinical resources'!AJ69)</f>
        <v/>
      </c>
      <c r="AK75" t="str">
        <f>IF('Clinical resources'!AK69="","",'Clinical resources'!AK69)</f>
        <v/>
      </c>
      <c r="AL75" t="str">
        <f>IF('Clinical resources'!AL69="","",'Clinical resources'!AL69)</f>
        <v/>
      </c>
      <c r="AM75" t="str">
        <f>IF('Clinical resources'!AM69="","",'Clinical resources'!AM69)</f>
        <v/>
      </c>
      <c r="AN75" t="str">
        <f>IF('Clinical resources'!AN69="","",'Clinical resources'!AN69)</f>
        <v/>
      </c>
      <c r="AO75" t="str">
        <f>IF('Clinical resources'!AO69="","",'Clinical resources'!AO69)</f>
        <v/>
      </c>
      <c r="AP75" t="str">
        <f>IF('Clinical resources'!AP69="","",'Clinical resources'!AP69)</f>
        <v/>
      </c>
      <c r="AQ75" t="str">
        <f>IF('Clinical resources'!AQ69="","",'Clinical resources'!AQ69)</f>
        <v/>
      </c>
      <c r="AR75" t="str">
        <f>IF('Clinical resources'!AR69="","",'Clinical resources'!AR69)</f>
        <v/>
      </c>
      <c r="AS75" t="str">
        <f>IF('Clinical resources'!AS69="","",'Clinical resources'!AS69)</f>
        <v/>
      </c>
      <c r="AT75" t="str">
        <f>IF('Clinical resources'!AT69="","",'Clinical resources'!AT69)</f>
        <v/>
      </c>
      <c r="AU75" t="str">
        <f>IF('Clinical resources'!AU69="","",'Clinical resources'!AU69)</f>
        <v/>
      </c>
      <c r="AV75" t="str">
        <f>IF('Clinical resources'!AV69="","",'Clinical resources'!AV69)</f>
        <v/>
      </c>
      <c r="AW75" t="str">
        <f>IF('Clinical resources'!AW69="","",'Clinical resources'!AW69)</f>
        <v/>
      </c>
      <c r="AX75" t="str">
        <f>IF('Clinical resources'!AX69="","",'Clinical resources'!AX69)</f>
        <v/>
      </c>
      <c r="AY75" t="str">
        <f>IF('Clinical resources'!AY69="","",'Clinical resources'!AY69)</f>
        <v/>
      </c>
      <c r="AZ75" t="str">
        <f>IF('Clinical resources'!AZ69="","",'Clinical resources'!AZ69)</f>
        <v/>
      </c>
      <c r="BA75" t="str">
        <f>IF('Clinical resources'!BA69="","",'Clinical resources'!BA69)</f>
        <v/>
      </c>
      <c r="BB75" t="str">
        <f>IF('Clinical resources'!BB69="","",'Clinical resources'!BB69)</f>
        <v/>
      </c>
      <c r="BC75" t="str">
        <f>IF('Clinical resources'!BC69="","",'Clinical resources'!BC69)</f>
        <v/>
      </c>
      <c r="BD75" t="str">
        <f>IF('Clinical resources'!BD69="","",'Clinical resources'!BD69)</f>
        <v/>
      </c>
      <c r="BE75" t="str">
        <f>IF('Clinical resources'!BE69="","",'Clinical resources'!BE69)</f>
        <v/>
      </c>
      <c r="BF75" t="str">
        <f>IF('Clinical resources'!BF69="","",'Clinical resources'!BF69)</f>
        <v/>
      </c>
      <c r="BG75" t="str">
        <f>IF('Clinical resources'!BG69="","",'Clinical resources'!BG69)</f>
        <v/>
      </c>
      <c r="BH75" t="str">
        <f>IF('Clinical resources'!BH69="","",'Clinical resources'!BH69)</f>
        <v/>
      </c>
      <c r="BI75" t="str">
        <f>IF('Clinical resources'!BI69="","",'Clinical resources'!BI69)</f>
        <v/>
      </c>
      <c r="BJ75" t="str">
        <f>IF('Clinical resources'!BJ69="","",'Clinical resources'!BJ69)</f>
        <v/>
      </c>
      <c r="BK75" t="str">
        <f>IF('Clinical resources'!BK69="","",'Clinical resources'!BK69)</f>
        <v/>
      </c>
      <c r="BL75" t="str">
        <f>IF('Clinical resources'!BL69="","",'Clinical resources'!BL69)</f>
        <v/>
      </c>
      <c r="BM75" t="str">
        <f>IF('Clinical resources'!BM69="","",'Clinical resources'!BM69)</f>
        <v/>
      </c>
      <c r="BN75" t="str">
        <f>IF('Clinical resources'!BN69="","",'Clinical resources'!BN69)</f>
        <v/>
      </c>
      <c r="BO75" t="str">
        <f>IF('Clinical resources'!BO69="","",'Clinical resources'!BO69)</f>
        <v/>
      </c>
      <c r="BP75" t="str">
        <f>IF('Clinical resources'!BP69="","",'Clinical resources'!BP69)</f>
        <v/>
      </c>
      <c r="BQ75" t="str">
        <f>IF('Clinical resources'!BQ69="","",'Clinical resources'!BQ69)</f>
        <v/>
      </c>
      <c r="BR75" t="str">
        <f>IF('Clinical resources'!BR69="","",'Clinical resources'!BR69)</f>
        <v/>
      </c>
      <c r="BS75" t="str">
        <f>IF('Clinical resources'!BS69="","",'Clinical resources'!BS69)</f>
        <v/>
      </c>
      <c r="BT75" t="str">
        <f>IF('Clinical resources'!BT69="","",'Clinical resources'!BT69)</f>
        <v/>
      </c>
      <c r="BU75" t="str">
        <f>IF('Clinical resources'!BU69="","",'Clinical resources'!BU69)</f>
        <v/>
      </c>
      <c r="BV75" t="str">
        <f>IF('Clinical resources'!BV69="","",'Clinical resources'!BV69)</f>
        <v/>
      </c>
      <c r="BW75" t="str">
        <f>IF('Clinical resources'!BW69="","",'Clinical resources'!BW69)</f>
        <v/>
      </c>
      <c r="BX75" t="str">
        <f>IF('Clinical resources'!BX69="","",'Clinical resources'!BX69)</f>
        <v/>
      </c>
      <c r="BY75" t="str">
        <f>IF('Clinical resources'!BY69="","",'Clinical resources'!BY69)</f>
        <v/>
      </c>
      <c r="BZ75" t="str">
        <f>IF('Clinical resources'!BZ69="","",'Clinical resources'!BZ69)</f>
        <v/>
      </c>
      <c r="CA75" t="str">
        <f>IF('Clinical resources'!CA69="","",'Clinical resources'!CA69)</f>
        <v/>
      </c>
      <c r="CB75" t="str">
        <f>IF('Clinical resources'!CB69="","",'Clinical resources'!CB69)</f>
        <v/>
      </c>
      <c r="CC75" t="str">
        <f>IF('Clinical resources'!CC69="","",'Clinical resources'!CC69)</f>
        <v/>
      </c>
    </row>
    <row r="76" spans="2:81" x14ac:dyDescent="0.25">
      <c r="B76" s="189" t="str">
        <f>IF('Clinical resources'!B70&lt;&gt;"",'CR Backing (Hide)'!E67,"")</f>
        <v/>
      </c>
      <c r="G76" t="str">
        <f>IF('Clinical resources'!F70="","",'Clinical resources'!F70)</f>
        <v/>
      </c>
      <c r="H76" t="str">
        <f>IF('Clinical resources'!G70="","",'Clinical resources'!G70)</f>
        <v/>
      </c>
      <c r="I76" t="str">
        <f>IF('Clinical resources'!H70="","",'Clinical resources'!H70)</f>
        <v/>
      </c>
      <c r="J76" t="str">
        <f>IF('Clinical resources'!I70="","",'Clinical resources'!I70)</f>
        <v/>
      </c>
      <c r="K76" t="str">
        <f>IF('Clinical resources'!J70="","",'Clinical resources'!J70)</f>
        <v/>
      </c>
      <c r="L76" t="str">
        <f>IF('Clinical resources'!K70="","",'Clinical resources'!K70)</f>
        <v/>
      </c>
      <c r="M76" t="str">
        <f>IF('Clinical resources'!L70="","",'Clinical resources'!L70)</f>
        <v/>
      </c>
      <c r="N76" t="str">
        <f>IF('Clinical resources'!M70="","",'Clinical resources'!M70)</f>
        <v/>
      </c>
      <c r="O76" t="str">
        <f>IF('Clinical resources'!N70="","",'Clinical resources'!N70)</f>
        <v/>
      </c>
      <c r="P76" t="str">
        <f>IF('Clinical resources'!O70="","",'Clinical resources'!O70)</f>
        <v/>
      </c>
      <c r="Q76" t="str">
        <f>IF('Clinical resources'!P70="","",'Clinical resources'!P70)</f>
        <v/>
      </c>
      <c r="R76" t="str">
        <f>IF('Clinical resources'!Q70="","",'Clinical resources'!Q70)</f>
        <v/>
      </c>
      <c r="S76" t="str">
        <f>IF('Clinical resources'!R70="","",'Clinical resources'!R70)</f>
        <v/>
      </c>
      <c r="T76" t="str">
        <f>IF('Clinical resources'!S70="","",'Clinical resources'!S70)</f>
        <v/>
      </c>
      <c r="U76" t="str">
        <f>IF('Clinical resources'!T70="","",'Clinical resources'!T70)</f>
        <v/>
      </c>
      <c r="V76" t="str">
        <f>IF('Clinical resources'!U70="","",'Clinical resources'!U70)</f>
        <v/>
      </c>
      <c r="W76" t="str">
        <f>IF('Clinical resources'!V70="","",'Clinical resources'!V70)</f>
        <v/>
      </c>
      <c r="X76" t="str">
        <f>IF('Clinical resources'!W70="","",'Clinical resources'!W70)</f>
        <v/>
      </c>
      <c r="Y76" t="str">
        <f>IF('Clinical resources'!X70="","",'Clinical resources'!X70)</f>
        <v/>
      </c>
      <c r="Z76" t="str">
        <f>IF('Clinical resources'!Y70="","",'Clinical resources'!Y70)</f>
        <v/>
      </c>
      <c r="AA76" t="str">
        <f>IF('Clinical resources'!Z70="","",'Clinical resources'!Z70)</f>
        <v/>
      </c>
      <c r="AB76" t="str">
        <f>IF('Clinical resources'!AA70="","",'Clinical resources'!AA70)</f>
        <v/>
      </c>
      <c r="AC76" t="str">
        <f>IF('Clinical resources'!AB70="","",'Clinical resources'!AB70)</f>
        <v/>
      </c>
      <c r="AD76" t="str">
        <f>IF('Clinical resources'!AC70="","",'Clinical resources'!AC70)</f>
        <v/>
      </c>
      <c r="AE76" t="str">
        <f>IF('Clinical resources'!AD70="","",'Clinical resources'!AD70)</f>
        <v/>
      </c>
      <c r="AF76" t="str">
        <f>IF('Clinical resources'!AF70="","",'Clinical resources'!AF70)</f>
        <v/>
      </c>
      <c r="AG76" t="str">
        <f>IF('Clinical resources'!AG70="","",'Clinical resources'!AG70)</f>
        <v/>
      </c>
      <c r="AH76" t="str">
        <f>IF('Clinical resources'!AH70="","",'Clinical resources'!AH70)</f>
        <v/>
      </c>
      <c r="AI76" t="str">
        <f>IF('Clinical resources'!AI70="","",'Clinical resources'!AI70)</f>
        <v/>
      </c>
      <c r="AJ76" t="str">
        <f>IF('Clinical resources'!AJ70="","",'Clinical resources'!AJ70)</f>
        <v/>
      </c>
      <c r="AK76" t="str">
        <f>IF('Clinical resources'!AK70="","",'Clinical resources'!AK70)</f>
        <v/>
      </c>
      <c r="AL76" t="str">
        <f>IF('Clinical resources'!AL70="","",'Clinical resources'!AL70)</f>
        <v/>
      </c>
      <c r="AM76" t="str">
        <f>IF('Clinical resources'!AM70="","",'Clinical resources'!AM70)</f>
        <v/>
      </c>
      <c r="AN76" t="str">
        <f>IF('Clinical resources'!AN70="","",'Clinical resources'!AN70)</f>
        <v/>
      </c>
      <c r="AO76" t="str">
        <f>IF('Clinical resources'!AO70="","",'Clinical resources'!AO70)</f>
        <v/>
      </c>
      <c r="AP76" t="str">
        <f>IF('Clinical resources'!AP70="","",'Clinical resources'!AP70)</f>
        <v/>
      </c>
      <c r="AQ76" t="str">
        <f>IF('Clinical resources'!AQ70="","",'Clinical resources'!AQ70)</f>
        <v/>
      </c>
      <c r="AR76" t="str">
        <f>IF('Clinical resources'!AR70="","",'Clinical resources'!AR70)</f>
        <v/>
      </c>
      <c r="AS76" t="str">
        <f>IF('Clinical resources'!AS70="","",'Clinical resources'!AS70)</f>
        <v/>
      </c>
      <c r="AT76" t="str">
        <f>IF('Clinical resources'!AT70="","",'Clinical resources'!AT70)</f>
        <v/>
      </c>
      <c r="AU76" t="str">
        <f>IF('Clinical resources'!AU70="","",'Clinical resources'!AU70)</f>
        <v/>
      </c>
      <c r="AV76" t="str">
        <f>IF('Clinical resources'!AV70="","",'Clinical resources'!AV70)</f>
        <v/>
      </c>
      <c r="AW76" t="str">
        <f>IF('Clinical resources'!AW70="","",'Clinical resources'!AW70)</f>
        <v/>
      </c>
      <c r="AX76" t="str">
        <f>IF('Clinical resources'!AX70="","",'Clinical resources'!AX70)</f>
        <v/>
      </c>
      <c r="AY76" t="str">
        <f>IF('Clinical resources'!AY70="","",'Clinical resources'!AY70)</f>
        <v/>
      </c>
      <c r="AZ76" t="str">
        <f>IF('Clinical resources'!AZ70="","",'Clinical resources'!AZ70)</f>
        <v/>
      </c>
      <c r="BA76" t="str">
        <f>IF('Clinical resources'!BA70="","",'Clinical resources'!BA70)</f>
        <v/>
      </c>
      <c r="BB76" t="str">
        <f>IF('Clinical resources'!BB70="","",'Clinical resources'!BB70)</f>
        <v/>
      </c>
      <c r="BC76" t="str">
        <f>IF('Clinical resources'!BC70="","",'Clinical resources'!BC70)</f>
        <v/>
      </c>
      <c r="BD76" t="str">
        <f>IF('Clinical resources'!BD70="","",'Clinical resources'!BD70)</f>
        <v/>
      </c>
      <c r="BE76" t="str">
        <f>IF('Clinical resources'!BE70="","",'Clinical resources'!BE70)</f>
        <v/>
      </c>
      <c r="BF76" t="str">
        <f>IF('Clinical resources'!BF70="","",'Clinical resources'!BF70)</f>
        <v/>
      </c>
      <c r="BG76" t="str">
        <f>IF('Clinical resources'!BG70="","",'Clinical resources'!BG70)</f>
        <v/>
      </c>
      <c r="BH76" t="str">
        <f>IF('Clinical resources'!BH70="","",'Clinical resources'!BH70)</f>
        <v/>
      </c>
      <c r="BI76" t="str">
        <f>IF('Clinical resources'!BI70="","",'Clinical resources'!BI70)</f>
        <v/>
      </c>
      <c r="BJ76" t="str">
        <f>IF('Clinical resources'!BJ70="","",'Clinical resources'!BJ70)</f>
        <v/>
      </c>
      <c r="BK76" t="str">
        <f>IF('Clinical resources'!BK70="","",'Clinical resources'!BK70)</f>
        <v/>
      </c>
      <c r="BL76" t="str">
        <f>IF('Clinical resources'!BL70="","",'Clinical resources'!BL70)</f>
        <v/>
      </c>
      <c r="BM76" t="str">
        <f>IF('Clinical resources'!BM70="","",'Clinical resources'!BM70)</f>
        <v/>
      </c>
      <c r="BN76" t="str">
        <f>IF('Clinical resources'!BN70="","",'Clinical resources'!BN70)</f>
        <v/>
      </c>
      <c r="BO76" t="str">
        <f>IF('Clinical resources'!BO70="","",'Clinical resources'!BO70)</f>
        <v/>
      </c>
      <c r="BP76" t="str">
        <f>IF('Clinical resources'!BP70="","",'Clinical resources'!BP70)</f>
        <v/>
      </c>
      <c r="BQ76" t="str">
        <f>IF('Clinical resources'!BQ70="","",'Clinical resources'!BQ70)</f>
        <v/>
      </c>
      <c r="BR76" t="str">
        <f>IF('Clinical resources'!BR70="","",'Clinical resources'!BR70)</f>
        <v/>
      </c>
      <c r="BS76" t="str">
        <f>IF('Clinical resources'!BS70="","",'Clinical resources'!BS70)</f>
        <v/>
      </c>
      <c r="BT76" t="str">
        <f>IF('Clinical resources'!BT70="","",'Clinical resources'!BT70)</f>
        <v/>
      </c>
      <c r="BU76" t="str">
        <f>IF('Clinical resources'!BU70="","",'Clinical resources'!BU70)</f>
        <v/>
      </c>
      <c r="BV76" t="str">
        <f>IF('Clinical resources'!BV70="","",'Clinical resources'!BV70)</f>
        <v/>
      </c>
      <c r="BW76" t="str">
        <f>IF('Clinical resources'!BW70="","",'Clinical resources'!BW70)</f>
        <v/>
      </c>
      <c r="BX76" t="str">
        <f>IF('Clinical resources'!BX70="","",'Clinical resources'!BX70)</f>
        <v/>
      </c>
      <c r="BY76" t="str">
        <f>IF('Clinical resources'!BY70="","",'Clinical resources'!BY70)</f>
        <v/>
      </c>
      <c r="BZ76" t="str">
        <f>IF('Clinical resources'!BZ70="","",'Clinical resources'!BZ70)</f>
        <v/>
      </c>
      <c r="CA76" t="str">
        <f>IF('Clinical resources'!CA70="","",'Clinical resources'!CA70)</f>
        <v/>
      </c>
      <c r="CB76" t="str">
        <f>IF('Clinical resources'!CB70="","",'Clinical resources'!CB70)</f>
        <v/>
      </c>
      <c r="CC76" t="str">
        <f>IF('Clinical resources'!CC70="","",'Clinical resources'!CC70)</f>
        <v/>
      </c>
    </row>
    <row r="77" spans="2:81" x14ac:dyDescent="0.25">
      <c r="B77" s="189" t="str">
        <f>IF('Clinical resources'!B71&lt;&gt;"",'CR Backing (Hide)'!E68,"")</f>
        <v/>
      </c>
      <c r="G77" t="str">
        <f>IF('Clinical resources'!F71="","",'Clinical resources'!F71)</f>
        <v/>
      </c>
      <c r="H77" t="str">
        <f>IF('Clinical resources'!G71="","",'Clinical resources'!G71)</f>
        <v/>
      </c>
      <c r="I77" t="str">
        <f>IF('Clinical resources'!H71="","",'Clinical resources'!H71)</f>
        <v/>
      </c>
      <c r="J77" t="str">
        <f>IF('Clinical resources'!I71="","",'Clinical resources'!I71)</f>
        <v/>
      </c>
      <c r="K77" t="str">
        <f>IF('Clinical resources'!J71="","",'Clinical resources'!J71)</f>
        <v/>
      </c>
      <c r="L77" t="str">
        <f>IF('Clinical resources'!K71="","",'Clinical resources'!K71)</f>
        <v/>
      </c>
      <c r="M77" t="str">
        <f>IF('Clinical resources'!L71="","",'Clinical resources'!L71)</f>
        <v/>
      </c>
      <c r="N77" t="str">
        <f>IF('Clinical resources'!M71="","",'Clinical resources'!M71)</f>
        <v/>
      </c>
      <c r="O77" t="str">
        <f>IF('Clinical resources'!N71="","",'Clinical resources'!N71)</f>
        <v/>
      </c>
      <c r="P77" t="str">
        <f>IF('Clinical resources'!O71="","",'Clinical resources'!O71)</f>
        <v/>
      </c>
      <c r="Q77" t="str">
        <f>IF('Clinical resources'!P71="","",'Clinical resources'!P71)</f>
        <v/>
      </c>
      <c r="R77" t="str">
        <f>IF('Clinical resources'!Q71="","",'Clinical resources'!Q71)</f>
        <v/>
      </c>
      <c r="S77" t="str">
        <f>IF('Clinical resources'!R71="","",'Clinical resources'!R71)</f>
        <v/>
      </c>
      <c r="T77" t="str">
        <f>IF('Clinical resources'!S71="","",'Clinical resources'!S71)</f>
        <v/>
      </c>
      <c r="U77" t="str">
        <f>IF('Clinical resources'!T71="","",'Clinical resources'!T71)</f>
        <v/>
      </c>
      <c r="V77" t="str">
        <f>IF('Clinical resources'!U71="","",'Clinical resources'!U71)</f>
        <v/>
      </c>
      <c r="W77" t="str">
        <f>IF('Clinical resources'!V71="","",'Clinical resources'!V71)</f>
        <v/>
      </c>
      <c r="X77" t="str">
        <f>IF('Clinical resources'!W71="","",'Clinical resources'!W71)</f>
        <v/>
      </c>
      <c r="Y77" t="str">
        <f>IF('Clinical resources'!X71="","",'Clinical resources'!X71)</f>
        <v/>
      </c>
      <c r="Z77" t="str">
        <f>IF('Clinical resources'!Y71="","",'Clinical resources'!Y71)</f>
        <v/>
      </c>
      <c r="AA77" t="str">
        <f>IF('Clinical resources'!Z71="","",'Clinical resources'!Z71)</f>
        <v/>
      </c>
      <c r="AB77" t="str">
        <f>IF('Clinical resources'!AA71="","",'Clinical resources'!AA71)</f>
        <v/>
      </c>
      <c r="AC77" t="str">
        <f>IF('Clinical resources'!AB71="","",'Clinical resources'!AB71)</f>
        <v/>
      </c>
      <c r="AD77" t="str">
        <f>IF('Clinical resources'!AC71="","",'Clinical resources'!AC71)</f>
        <v/>
      </c>
      <c r="AE77" t="str">
        <f>IF('Clinical resources'!AD71="","",'Clinical resources'!AD71)</f>
        <v/>
      </c>
      <c r="AF77" t="str">
        <f>IF('Clinical resources'!AF71="","",'Clinical resources'!AF71)</f>
        <v/>
      </c>
      <c r="AG77" t="str">
        <f>IF('Clinical resources'!AG71="","",'Clinical resources'!AG71)</f>
        <v/>
      </c>
      <c r="AH77" t="str">
        <f>IF('Clinical resources'!AH71="","",'Clinical resources'!AH71)</f>
        <v/>
      </c>
      <c r="AI77" t="str">
        <f>IF('Clinical resources'!AI71="","",'Clinical resources'!AI71)</f>
        <v/>
      </c>
      <c r="AJ77" t="str">
        <f>IF('Clinical resources'!AJ71="","",'Clinical resources'!AJ71)</f>
        <v/>
      </c>
      <c r="AK77" t="str">
        <f>IF('Clinical resources'!AK71="","",'Clinical resources'!AK71)</f>
        <v/>
      </c>
      <c r="AL77" t="str">
        <f>IF('Clinical resources'!AL71="","",'Clinical resources'!AL71)</f>
        <v/>
      </c>
      <c r="AM77" t="str">
        <f>IF('Clinical resources'!AM71="","",'Clinical resources'!AM71)</f>
        <v/>
      </c>
      <c r="AN77" t="str">
        <f>IF('Clinical resources'!AN71="","",'Clinical resources'!AN71)</f>
        <v/>
      </c>
      <c r="AO77" t="str">
        <f>IF('Clinical resources'!AO71="","",'Clinical resources'!AO71)</f>
        <v/>
      </c>
      <c r="AP77" t="str">
        <f>IF('Clinical resources'!AP71="","",'Clinical resources'!AP71)</f>
        <v/>
      </c>
      <c r="AQ77" t="str">
        <f>IF('Clinical resources'!AQ71="","",'Clinical resources'!AQ71)</f>
        <v/>
      </c>
      <c r="AR77" t="str">
        <f>IF('Clinical resources'!AR71="","",'Clinical resources'!AR71)</f>
        <v/>
      </c>
      <c r="AS77" t="str">
        <f>IF('Clinical resources'!AS71="","",'Clinical resources'!AS71)</f>
        <v/>
      </c>
      <c r="AT77" t="str">
        <f>IF('Clinical resources'!AT71="","",'Clinical resources'!AT71)</f>
        <v/>
      </c>
      <c r="AU77" t="str">
        <f>IF('Clinical resources'!AU71="","",'Clinical resources'!AU71)</f>
        <v/>
      </c>
      <c r="AV77" t="str">
        <f>IF('Clinical resources'!AV71="","",'Clinical resources'!AV71)</f>
        <v/>
      </c>
      <c r="AW77" t="str">
        <f>IF('Clinical resources'!AW71="","",'Clinical resources'!AW71)</f>
        <v/>
      </c>
      <c r="AX77" t="str">
        <f>IF('Clinical resources'!AX71="","",'Clinical resources'!AX71)</f>
        <v/>
      </c>
      <c r="AY77" t="str">
        <f>IF('Clinical resources'!AY71="","",'Clinical resources'!AY71)</f>
        <v/>
      </c>
      <c r="AZ77" t="str">
        <f>IF('Clinical resources'!AZ71="","",'Clinical resources'!AZ71)</f>
        <v/>
      </c>
      <c r="BA77" t="str">
        <f>IF('Clinical resources'!BA71="","",'Clinical resources'!BA71)</f>
        <v/>
      </c>
      <c r="BB77" t="str">
        <f>IF('Clinical resources'!BB71="","",'Clinical resources'!BB71)</f>
        <v/>
      </c>
      <c r="BC77" t="str">
        <f>IF('Clinical resources'!BC71="","",'Clinical resources'!BC71)</f>
        <v/>
      </c>
      <c r="BD77" t="str">
        <f>IF('Clinical resources'!BD71="","",'Clinical resources'!BD71)</f>
        <v/>
      </c>
      <c r="BE77" t="str">
        <f>IF('Clinical resources'!BE71="","",'Clinical resources'!BE71)</f>
        <v/>
      </c>
      <c r="BF77" t="str">
        <f>IF('Clinical resources'!BF71="","",'Clinical resources'!BF71)</f>
        <v/>
      </c>
      <c r="BG77" t="str">
        <f>IF('Clinical resources'!BG71="","",'Clinical resources'!BG71)</f>
        <v/>
      </c>
      <c r="BH77" t="str">
        <f>IF('Clinical resources'!BH71="","",'Clinical resources'!BH71)</f>
        <v/>
      </c>
      <c r="BI77" t="str">
        <f>IF('Clinical resources'!BI71="","",'Clinical resources'!BI71)</f>
        <v/>
      </c>
      <c r="BJ77" t="str">
        <f>IF('Clinical resources'!BJ71="","",'Clinical resources'!BJ71)</f>
        <v/>
      </c>
      <c r="BK77" t="str">
        <f>IF('Clinical resources'!BK71="","",'Clinical resources'!BK71)</f>
        <v/>
      </c>
      <c r="BL77" t="str">
        <f>IF('Clinical resources'!BL71="","",'Clinical resources'!BL71)</f>
        <v/>
      </c>
      <c r="BM77" t="str">
        <f>IF('Clinical resources'!BM71="","",'Clinical resources'!BM71)</f>
        <v/>
      </c>
      <c r="BN77" t="str">
        <f>IF('Clinical resources'!BN71="","",'Clinical resources'!BN71)</f>
        <v/>
      </c>
      <c r="BO77" t="str">
        <f>IF('Clinical resources'!BO71="","",'Clinical resources'!BO71)</f>
        <v/>
      </c>
      <c r="BP77" t="str">
        <f>IF('Clinical resources'!BP71="","",'Clinical resources'!BP71)</f>
        <v/>
      </c>
      <c r="BQ77" t="str">
        <f>IF('Clinical resources'!BQ71="","",'Clinical resources'!BQ71)</f>
        <v/>
      </c>
      <c r="BR77" t="str">
        <f>IF('Clinical resources'!BR71="","",'Clinical resources'!BR71)</f>
        <v/>
      </c>
      <c r="BS77" t="str">
        <f>IF('Clinical resources'!BS71="","",'Clinical resources'!BS71)</f>
        <v/>
      </c>
      <c r="BT77" t="str">
        <f>IF('Clinical resources'!BT71="","",'Clinical resources'!BT71)</f>
        <v/>
      </c>
      <c r="BU77" t="str">
        <f>IF('Clinical resources'!BU71="","",'Clinical resources'!BU71)</f>
        <v/>
      </c>
      <c r="BV77" t="str">
        <f>IF('Clinical resources'!BV71="","",'Clinical resources'!BV71)</f>
        <v/>
      </c>
      <c r="BW77" t="str">
        <f>IF('Clinical resources'!BW71="","",'Clinical resources'!BW71)</f>
        <v/>
      </c>
      <c r="BX77" t="str">
        <f>IF('Clinical resources'!BX71="","",'Clinical resources'!BX71)</f>
        <v/>
      </c>
      <c r="BY77" t="str">
        <f>IF('Clinical resources'!BY71="","",'Clinical resources'!BY71)</f>
        <v/>
      </c>
      <c r="BZ77" t="str">
        <f>IF('Clinical resources'!BZ71="","",'Clinical resources'!BZ71)</f>
        <v/>
      </c>
      <c r="CA77" t="str">
        <f>IF('Clinical resources'!CA71="","",'Clinical resources'!CA71)</f>
        <v/>
      </c>
      <c r="CB77" t="str">
        <f>IF('Clinical resources'!CB71="","",'Clinical resources'!CB71)</f>
        <v/>
      </c>
      <c r="CC77" t="str">
        <f>IF('Clinical resources'!CC71="","",'Clinical resources'!CC71)</f>
        <v/>
      </c>
    </row>
    <row r="78" spans="2:81" x14ac:dyDescent="0.25">
      <c r="B78" s="189" t="str">
        <f>IF('Clinical resources'!B72&lt;&gt;"",'CR Backing (Hide)'!E69,"")</f>
        <v/>
      </c>
      <c r="G78" t="str">
        <f>IF('Clinical resources'!F72="","",'Clinical resources'!F72)</f>
        <v/>
      </c>
      <c r="H78" t="str">
        <f>IF('Clinical resources'!G72="","",'Clinical resources'!G72)</f>
        <v/>
      </c>
      <c r="I78" t="str">
        <f>IF('Clinical resources'!H72="","",'Clinical resources'!H72)</f>
        <v/>
      </c>
      <c r="J78" t="str">
        <f>IF('Clinical resources'!I72="","",'Clinical resources'!I72)</f>
        <v/>
      </c>
      <c r="K78" t="str">
        <f>IF('Clinical resources'!J72="","",'Clinical resources'!J72)</f>
        <v/>
      </c>
      <c r="L78" t="str">
        <f>IF('Clinical resources'!K72="","",'Clinical resources'!K72)</f>
        <v/>
      </c>
      <c r="M78" t="str">
        <f>IF('Clinical resources'!L72="","",'Clinical resources'!L72)</f>
        <v/>
      </c>
      <c r="N78" t="str">
        <f>IF('Clinical resources'!M72="","",'Clinical resources'!M72)</f>
        <v/>
      </c>
      <c r="O78" t="str">
        <f>IF('Clinical resources'!N72="","",'Clinical resources'!N72)</f>
        <v/>
      </c>
      <c r="P78" t="str">
        <f>IF('Clinical resources'!O72="","",'Clinical resources'!O72)</f>
        <v/>
      </c>
      <c r="Q78" t="str">
        <f>IF('Clinical resources'!P72="","",'Clinical resources'!P72)</f>
        <v/>
      </c>
      <c r="R78" t="str">
        <f>IF('Clinical resources'!Q72="","",'Clinical resources'!Q72)</f>
        <v/>
      </c>
      <c r="S78" t="str">
        <f>IF('Clinical resources'!R72="","",'Clinical resources'!R72)</f>
        <v/>
      </c>
      <c r="T78" t="str">
        <f>IF('Clinical resources'!S72="","",'Clinical resources'!S72)</f>
        <v/>
      </c>
      <c r="U78" t="str">
        <f>IF('Clinical resources'!T72="","",'Clinical resources'!T72)</f>
        <v/>
      </c>
      <c r="V78" t="str">
        <f>IF('Clinical resources'!U72="","",'Clinical resources'!U72)</f>
        <v/>
      </c>
      <c r="W78" t="str">
        <f>IF('Clinical resources'!V72="","",'Clinical resources'!V72)</f>
        <v/>
      </c>
      <c r="X78" t="str">
        <f>IF('Clinical resources'!W72="","",'Clinical resources'!W72)</f>
        <v/>
      </c>
      <c r="Y78" t="str">
        <f>IF('Clinical resources'!X72="","",'Clinical resources'!X72)</f>
        <v/>
      </c>
      <c r="Z78" t="str">
        <f>IF('Clinical resources'!Y72="","",'Clinical resources'!Y72)</f>
        <v/>
      </c>
      <c r="AA78" t="str">
        <f>IF('Clinical resources'!Z72="","",'Clinical resources'!Z72)</f>
        <v/>
      </c>
      <c r="AB78" t="str">
        <f>IF('Clinical resources'!AA72="","",'Clinical resources'!AA72)</f>
        <v/>
      </c>
      <c r="AC78" t="str">
        <f>IF('Clinical resources'!AB72="","",'Clinical resources'!AB72)</f>
        <v/>
      </c>
      <c r="AD78" t="str">
        <f>IF('Clinical resources'!AC72="","",'Clinical resources'!AC72)</f>
        <v/>
      </c>
      <c r="AE78" t="str">
        <f>IF('Clinical resources'!AD72="","",'Clinical resources'!AD72)</f>
        <v/>
      </c>
      <c r="AF78" t="str">
        <f>IF('Clinical resources'!AF72="","",'Clinical resources'!AF72)</f>
        <v/>
      </c>
      <c r="AG78" t="str">
        <f>IF('Clinical resources'!AG72="","",'Clinical resources'!AG72)</f>
        <v/>
      </c>
      <c r="AH78" t="str">
        <f>IF('Clinical resources'!AH72="","",'Clinical resources'!AH72)</f>
        <v/>
      </c>
      <c r="AI78" t="str">
        <f>IF('Clinical resources'!AI72="","",'Clinical resources'!AI72)</f>
        <v/>
      </c>
      <c r="AJ78" t="str">
        <f>IF('Clinical resources'!AJ72="","",'Clinical resources'!AJ72)</f>
        <v/>
      </c>
      <c r="AK78" t="str">
        <f>IF('Clinical resources'!AK72="","",'Clinical resources'!AK72)</f>
        <v/>
      </c>
      <c r="AL78" t="str">
        <f>IF('Clinical resources'!AL72="","",'Clinical resources'!AL72)</f>
        <v/>
      </c>
      <c r="AM78" t="str">
        <f>IF('Clinical resources'!AM72="","",'Clinical resources'!AM72)</f>
        <v/>
      </c>
      <c r="AN78" t="str">
        <f>IF('Clinical resources'!AN72="","",'Clinical resources'!AN72)</f>
        <v/>
      </c>
      <c r="AO78" t="str">
        <f>IF('Clinical resources'!AO72="","",'Clinical resources'!AO72)</f>
        <v/>
      </c>
      <c r="AP78" t="str">
        <f>IF('Clinical resources'!AP72="","",'Clinical resources'!AP72)</f>
        <v/>
      </c>
      <c r="AQ78" t="str">
        <f>IF('Clinical resources'!AQ72="","",'Clinical resources'!AQ72)</f>
        <v/>
      </c>
      <c r="AR78" t="str">
        <f>IF('Clinical resources'!AR72="","",'Clinical resources'!AR72)</f>
        <v/>
      </c>
      <c r="AS78" t="str">
        <f>IF('Clinical resources'!AS72="","",'Clinical resources'!AS72)</f>
        <v/>
      </c>
      <c r="AT78" t="str">
        <f>IF('Clinical resources'!AT72="","",'Clinical resources'!AT72)</f>
        <v/>
      </c>
      <c r="AU78" t="str">
        <f>IF('Clinical resources'!AU72="","",'Clinical resources'!AU72)</f>
        <v/>
      </c>
      <c r="AV78" t="str">
        <f>IF('Clinical resources'!AV72="","",'Clinical resources'!AV72)</f>
        <v/>
      </c>
      <c r="AW78" t="str">
        <f>IF('Clinical resources'!AW72="","",'Clinical resources'!AW72)</f>
        <v/>
      </c>
      <c r="AX78" t="str">
        <f>IF('Clinical resources'!AX72="","",'Clinical resources'!AX72)</f>
        <v/>
      </c>
      <c r="AY78" t="str">
        <f>IF('Clinical resources'!AY72="","",'Clinical resources'!AY72)</f>
        <v/>
      </c>
      <c r="AZ78" t="str">
        <f>IF('Clinical resources'!AZ72="","",'Clinical resources'!AZ72)</f>
        <v/>
      </c>
      <c r="BA78" t="str">
        <f>IF('Clinical resources'!BA72="","",'Clinical resources'!BA72)</f>
        <v/>
      </c>
      <c r="BB78" t="str">
        <f>IF('Clinical resources'!BB72="","",'Clinical resources'!BB72)</f>
        <v/>
      </c>
      <c r="BC78" t="str">
        <f>IF('Clinical resources'!BC72="","",'Clinical resources'!BC72)</f>
        <v/>
      </c>
      <c r="BD78" t="str">
        <f>IF('Clinical resources'!BD72="","",'Clinical resources'!BD72)</f>
        <v/>
      </c>
      <c r="BE78" t="str">
        <f>IF('Clinical resources'!BE72="","",'Clinical resources'!BE72)</f>
        <v/>
      </c>
      <c r="BF78" t="str">
        <f>IF('Clinical resources'!BF72="","",'Clinical resources'!BF72)</f>
        <v/>
      </c>
      <c r="BG78" t="str">
        <f>IF('Clinical resources'!BG72="","",'Clinical resources'!BG72)</f>
        <v/>
      </c>
      <c r="BH78" t="str">
        <f>IF('Clinical resources'!BH72="","",'Clinical resources'!BH72)</f>
        <v/>
      </c>
      <c r="BI78" t="str">
        <f>IF('Clinical resources'!BI72="","",'Clinical resources'!BI72)</f>
        <v/>
      </c>
      <c r="BJ78" t="str">
        <f>IF('Clinical resources'!BJ72="","",'Clinical resources'!BJ72)</f>
        <v/>
      </c>
      <c r="BK78" t="str">
        <f>IF('Clinical resources'!BK72="","",'Clinical resources'!BK72)</f>
        <v/>
      </c>
      <c r="BL78" t="str">
        <f>IF('Clinical resources'!BL72="","",'Clinical resources'!BL72)</f>
        <v/>
      </c>
      <c r="BM78" t="str">
        <f>IF('Clinical resources'!BM72="","",'Clinical resources'!BM72)</f>
        <v/>
      </c>
      <c r="BN78" t="str">
        <f>IF('Clinical resources'!BN72="","",'Clinical resources'!BN72)</f>
        <v/>
      </c>
      <c r="BO78" t="str">
        <f>IF('Clinical resources'!BO72="","",'Clinical resources'!BO72)</f>
        <v/>
      </c>
      <c r="BP78" t="str">
        <f>IF('Clinical resources'!BP72="","",'Clinical resources'!BP72)</f>
        <v/>
      </c>
      <c r="BQ78" t="str">
        <f>IF('Clinical resources'!BQ72="","",'Clinical resources'!BQ72)</f>
        <v/>
      </c>
      <c r="BR78" t="str">
        <f>IF('Clinical resources'!BR72="","",'Clinical resources'!BR72)</f>
        <v/>
      </c>
      <c r="BS78" t="str">
        <f>IF('Clinical resources'!BS72="","",'Clinical resources'!BS72)</f>
        <v/>
      </c>
      <c r="BT78" t="str">
        <f>IF('Clinical resources'!BT72="","",'Clinical resources'!BT72)</f>
        <v/>
      </c>
      <c r="BU78" t="str">
        <f>IF('Clinical resources'!BU72="","",'Clinical resources'!BU72)</f>
        <v/>
      </c>
      <c r="BV78" t="str">
        <f>IF('Clinical resources'!BV72="","",'Clinical resources'!BV72)</f>
        <v/>
      </c>
      <c r="BW78" t="str">
        <f>IF('Clinical resources'!BW72="","",'Clinical resources'!BW72)</f>
        <v/>
      </c>
      <c r="BX78" t="str">
        <f>IF('Clinical resources'!BX72="","",'Clinical resources'!BX72)</f>
        <v/>
      </c>
      <c r="BY78" t="str">
        <f>IF('Clinical resources'!BY72="","",'Clinical resources'!BY72)</f>
        <v/>
      </c>
      <c r="BZ78" t="str">
        <f>IF('Clinical resources'!BZ72="","",'Clinical resources'!BZ72)</f>
        <v/>
      </c>
      <c r="CA78" t="str">
        <f>IF('Clinical resources'!CA72="","",'Clinical resources'!CA72)</f>
        <v/>
      </c>
      <c r="CB78" t="str">
        <f>IF('Clinical resources'!CB72="","",'Clinical resources'!CB72)</f>
        <v/>
      </c>
      <c r="CC78" t="str">
        <f>IF('Clinical resources'!CC72="","",'Clinical resources'!CC72)</f>
        <v/>
      </c>
    </row>
    <row r="79" spans="2:81" x14ac:dyDescent="0.25">
      <c r="B79" s="189" t="str">
        <f>IF('Clinical resources'!B73&lt;&gt;"",'CR Backing (Hide)'!E70,"")</f>
        <v/>
      </c>
      <c r="G79" t="str">
        <f>IF('Clinical resources'!F73="","",'Clinical resources'!F73)</f>
        <v/>
      </c>
      <c r="H79" t="str">
        <f>IF('Clinical resources'!G73="","",'Clinical resources'!G73)</f>
        <v/>
      </c>
      <c r="I79" t="str">
        <f>IF('Clinical resources'!H73="","",'Clinical resources'!H73)</f>
        <v/>
      </c>
      <c r="J79" t="str">
        <f>IF('Clinical resources'!I73="","",'Clinical resources'!I73)</f>
        <v/>
      </c>
      <c r="K79" t="str">
        <f>IF('Clinical resources'!J73="","",'Clinical resources'!J73)</f>
        <v/>
      </c>
      <c r="L79" t="str">
        <f>IF('Clinical resources'!K73="","",'Clinical resources'!K73)</f>
        <v/>
      </c>
      <c r="M79" t="str">
        <f>IF('Clinical resources'!L73="","",'Clinical resources'!L73)</f>
        <v/>
      </c>
      <c r="N79" t="str">
        <f>IF('Clinical resources'!M73="","",'Clinical resources'!M73)</f>
        <v/>
      </c>
      <c r="O79" t="str">
        <f>IF('Clinical resources'!N73="","",'Clinical resources'!N73)</f>
        <v/>
      </c>
      <c r="P79" t="str">
        <f>IF('Clinical resources'!O73="","",'Clinical resources'!O73)</f>
        <v/>
      </c>
      <c r="Q79" t="str">
        <f>IF('Clinical resources'!P73="","",'Clinical resources'!P73)</f>
        <v/>
      </c>
      <c r="R79" t="str">
        <f>IF('Clinical resources'!Q73="","",'Clinical resources'!Q73)</f>
        <v/>
      </c>
      <c r="S79" t="str">
        <f>IF('Clinical resources'!R73="","",'Clinical resources'!R73)</f>
        <v/>
      </c>
      <c r="T79" t="str">
        <f>IF('Clinical resources'!S73="","",'Clinical resources'!S73)</f>
        <v/>
      </c>
      <c r="U79" t="str">
        <f>IF('Clinical resources'!T73="","",'Clinical resources'!T73)</f>
        <v/>
      </c>
      <c r="V79" t="str">
        <f>IF('Clinical resources'!U73="","",'Clinical resources'!U73)</f>
        <v/>
      </c>
      <c r="W79" t="str">
        <f>IF('Clinical resources'!V73="","",'Clinical resources'!V73)</f>
        <v/>
      </c>
      <c r="X79" t="str">
        <f>IF('Clinical resources'!W73="","",'Clinical resources'!W73)</f>
        <v/>
      </c>
      <c r="Y79" t="str">
        <f>IF('Clinical resources'!X73="","",'Clinical resources'!X73)</f>
        <v/>
      </c>
      <c r="Z79" t="str">
        <f>IF('Clinical resources'!Y73="","",'Clinical resources'!Y73)</f>
        <v/>
      </c>
      <c r="AA79" t="str">
        <f>IF('Clinical resources'!Z73="","",'Clinical resources'!Z73)</f>
        <v/>
      </c>
      <c r="AB79" t="str">
        <f>IF('Clinical resources'!AA73="","",'Clinical resources'!AA73)</f>
        <v/>
      </c>
      <c r="AC79" t="str">
        <f>IF('Clinical resources'!AB73="","",'Clinical resources'!AB73)</f>
        <v/>
      </c>
      <c r="AD79" t="str">
        <f>IF('Clinical resources'!AC73="","",'Clinical resources'!AC73)</f>
        <v/>
      </c>
      <c r="AE79" t="str">
        <f>IF('Clinical resources'!AD73="","",'Clinical resources'!AD73)</f>
        <v/>
      </c>
      <c r="AF79" t="str">
        <f>IF('Clinical resources'!AF73="","",'Clinical resources'!AF73)</f>
        <v/>
      </c>
      <c r="AG79" t="str">
        <f>IF('Clinical resources'!AG73="","",'Clinical resources'!AG73)</f>
        <v/>
      </c>
      <c r="AH79" t="str">
        <f>IF('Clinical resources'!AH73="","",'Clinical resources'!AH73)</f>
        <v/>
      </c>
      <c r="AI79" t="str">
        <f>IF('Clinical resources'!AI73="","",'Clinical resources'!AI73)</f>
        <v/>
      </c>
      <c r="AJ79" t="str">
        <f>IF('Clinical resources'!AJ73="","",'Clinical resources'!AJ73)</f>
        <v/>
      </c>
      <c r="AK79" t="str">
        <f>IF('Clinical resources'!AK73="","",'Clinical resources'!AK73)</f>
        <v/>
      </c>
      <c r="AL79" t="str">
        <f>IF('Clinical resources'!AL73="","",'Clinical resources'!AL73)</f>
        <v/>
      </c>
      <c r="AM79" t="str">
        <f>IF('Clinical resources'!AM73="","",'Clinical resources'!AM73)</f>
        <v/>
      </c>
      <c r="AN79" t="str">
        <f>IF('Clinical resources'!AN73="","",'Clinical resources'!AN73)</f>
        <v/>
      </c>
      <c r="AO79" t="str">
        <f>IF('Clinical resources'!AO73="","",'Clinical resources'!AO73)</f>
        <v/>
      </c>
      <c r="AP79" t="str">
        <f>IF('Clinical resources'!AP73="","",'Clinical resources'!AP73)</f>
        <v/>
      </c>
      <c r="AQ79" t="str">
        <f>IF('Clinical resources'!AQ73="","",'Clinical resources'!AQ73)</f>
        <v/>
      </c>
      <c r="AR79" t="str">
        <f>IF('Clinical resources'!AR73="","",'Clinical resources'!AR73)</f>
        <v/>
      </c>
      <c r="AS79" t="str">
        <f>IF('Clinical resources'!AS73="","",'Clinical resources'!AS73)</f>
        <v/>
      </c>
      <c r="AT79" t="str">
        <f>IF('Clinical resources'!AT73="","",'Clinical resources'!AT73)</f>
        <v/>
      </c>
      <c r="AU79" t="str">
        <f>IF('Clinical resources'!AU73="","",'Clinical resources'!AU73)</f>
        <v/>
      </c>
      <c r="AV79" t="str">
        <f>IF('Clinical resources'!AV73="","",'Clinical resources'!AV73)</f>
        <v/>
      </c>
      <c r="AW79" t="str">
        <f>IF('Clinical resources'!AW73="","",'Clinical resources'!AW73)</f>
        <v/>
      </c>
      <c r="AX79" t="str">
        <f>IF('Clinical resources'!AX73="","",'Clinical resources'!AX73)</f>
        <v/>
      </c>
      <c r="AY79" t="str">
        <f>IF('Clinical resources'!AY73="","",'Clinical resources'!AY73)</f>
        <v/>
      </c>
      <c r="AZ79" t="str">
        <f>IF('Clinical resources'!AZ73="","",'Clinical resources'!AZ73)</f>
        <v/>
      </c>
      <c r="BA79" t="str">
        <f>IF('Clinical resources'!BA73="","",'Clinical resources'!BA73)</f>
        <v/>
      </c>
      <c r="BB79" t="str">
        <f>IF('Clinical resources'!BB73="","",'Clinical resources'!BB73)</f>
        <v/>
      </c>
      <c r="BC79" t="str">
        <f>IF('Clinical resources'!BC73="","",'Clinical resources'!BC73)</f>
        <v/>
      </c>
      <c r="BD79" t="str">
        <f>IF('Clinical resources'!BD73="","",'Clinical resources'!BD73)</f>
        <v/>
      </c>
      <c r="BE79" t="str">
        <f>IF('Clinical resources'!BE73="","",'Clinical resources'!BE73)</f>
        <v/>
      </c>
      <c r="BF79" t="str">
        <f>IF('Clinical resources'!BF73="","",'Clinical resources'!BF73)</f>
        <v/>
      </c>
      <c r="BG79" t="str">
        <f>IF('Clinical resources'!BG73="","",'Clinical resources'!BG73)</f>
        <v/>
      </c>
      <c r="BH79" t="str">
        <f>IF('Clinical resources'!BH73="","",'Clinical resources'!BH73)</f>
        <v/>
      </c>
      <c r="BI79" t="str">
        <f>IF('Clinical resources'!BI73="","",'Clinical resources'!BI73)</f>
        <v/>
      </c>
      <c r="BJ79" t="str">
        <f>IF('Clinical resources'!BJ73="","",'Clinical resources'!BJ73)</f>
        <v/>
      </c>
      <c r="BK79" t="str">
        <f>IF('Clinical resources'!BK73="","",'Clinical resources'!BK73)</f>
        <v/>
      </c>
      <c r="BL79" t="str">
        <f>IF('Clinical resources'!BL73="","",'Clinical resources'!BL73)</f>
        <v/>
      </c>
      <c r="BM79" t="str">
        <f>IF('Clinical resources'!BM73="","",'Clinical resources'!BM73)</f>
        <v/>
      </c>
      <c r="BN79" t="str">
        <f>IF('Clinical resources'!BN73="","",'Clinical resources'!BN73)</f>
        <v/>
      </c>
      <c r="BO79" t="str">
        <f>IF('Clinical resources'!BO73="","",'Clinical resources'!BO73)</f>
        <v/>
      </c>
      <c r="BP79" t="str">
        <f>IF('Clinical resources'!BP73="","",'Clinical resources'!BP73)</f>
        <v/>
      </c>
      <c r="BQ79" t="str">
        <f>IF('Clinical resources'!BQ73="","",'Clinical resources'!BQ73)</f>
        <v/>
      </c>
      <c r="BR79" t="str">
        <f>IF('Clinical resources'!BR73="","",'Clinical resources'!BR73)</f>
        <v/>
      </c>
      <c r="BS79" t="str">
        <f>IF('Clinical resources'!BS73="","",'Clinical resources'!BS73)</f>
        <v/>
      </c>
      <c r="BT79" t="str">
        <f>IF('Clinical resources'!BT73="","",'Clinical resources'!BT73)</f>
        <v/>
      </c>
      <c r="BU79" t="str">
        <f>IF('Clinical resources'!BU73="","",'Clinical resources'!BU73)</f>
        <v/>
      </c>
      <c r="BV79" t="str">
        <f>IF('Clinical resources'!BV73="","",'Clinical resources'!BV73)</f>
        <v/>
      </c>
      <c r="BW79" t="str">
        <f>IF('Clinical resources'!BW73="","",'Clinical resources'!BW73)</f>
        <v/>
      </c>
      <c r="BX79" t="str">
        <f>IF('Clinical resources'!BX73="","",'Clinical resources'!BX73)</f>
        <v/>
      </c>
      <c r="BY79" t="str">
        <f>IF('Clinical resources'!BY73="","",'Clinical resources'!BY73)</f>
        <v/>
      </c>
      <c r="BZ79" t="str">
        <f>IF('Clinical resources'!BZ73="","",'Clinical resources'!BZ73)</f>
        <v/>
      </c>
      <c r="CA79" t="str">
        <f>IF('Clinical resources'!CA73="","",'Clinical resources'!CA73)</f>
        <v/>
      </c>
      <c r="CB79" t="str">
        <f>IF('Clinical resources'!CB73="","",'Clinical resources'!CB73)</f>
        <v/>
      </c>
      <c r="CC79" t="str">
        <f>IF('Clinical resources'!CC73="","",'Clinical resources'!CC73)</f>
        <v/>
      </c>
    </row>
    <row r="80" spans="2:81" x14ac:dyDescent="0.25">
      <c r="B80" s="189" t="str">
        <f>IF('Clinical resources'!B74&lt;&gt;"",'CR Backing (Hide)'!E71,"")</f>
        <v/>
      </c>
      <c r="G80" t="str">
        <f>IF('Clinical resources'!F74="","",'Clinical resources'!F74)</f>
        <v/>
      </c>
      <c r="H80" t="str">
        <f>IF('Clinical resources'!G74="","",'Clinical resources'!G74)</f>
        <v/>
      </c>
      <c r="I80" t="str">
        <f>IF('Clinical resources'!H74="","",'Clinical resources'!H74)</f>
        <v/>
      </c>
      <c r="J80" t="str">
        <f>IF('Clinical resources'!I74="","",'Clinical resources'!I74)</f>
        <v/>
      </c>
      <c r="K80" t="str">
        <f>IF('Clinical resources'!J74="","",'Clinical resources'!J74)</f>
        <v/>
      </c>
      <c r="L80" t="str">
        <f>IF('Clinical resources'!K74="","",'Clinical resources'!K74)</f>
        <v/>
      </c>
      <c r="M80" t="str">
        <f>IF('Clinical resources'!L74="","",'Clinical resources'!L74)</f>
        <v/>
      </c>
      <c r="N80" t="str">
        <f>IF('Clinical resources'!M74="","",'Clinical resources'!M74)</f>
        <v/>
      </c>
      <c r="O80" t="str">
        <f>IF('Clinical resources'!N74="","",'Clinical resources'!N74)</f>
        <v/>
      </c>
      <c r="P80" t="str">
        <f>IF('Clinical resources'!O74="","",'Clinical resources'!O74)</f>
        <v/>
      </c>
      <c r="Q80" t="str">
        <f>IF('Clinical resources'!P74="","",'Clinical resources'!P74)</f>
        <v/>
      </c>
      <c r="R80" t="str">
        <f>IF('Clinical resources'!Q74="","",'Clinical resources'!Q74)</f>
        <v/>
      </c>
      <c r="S80" t="str">
        <f>IF('Clinical resources'!R74="","",'Clinical resources'!R74)</f>
        <v/>
      </c>
      <c r="T80" t="str">
        <f>IF('Clinical resources'!S74="","",'Clinical resources'!S74)</f>
        <v/>
      </c>
      <c r="U80" t="str">
        <f>IF('Clinical resources'!T74="","",'Clinical resources'!T74)</f>
        <v/>
      </c>
      <c r="V80" t="str">
        <f>IF('Clinical resources'!U74="","",'Clinical resources'!U74)</f>
        <v/>
      </c>
      <c r="W80" t="str">
        <f>IF('Clinical resources'!V74="","",'Clinical resources'!V74)</f>
        <v/>
      </c>
      <c r="X80" t="str">
        <f>IF('Clinical resources'!W74="","",'Clinical resources'!W74)</f>
        <v/>
      </c>
      <c r="Y80" t="str">
        <f>IF('Clinical resources'!X74="","",'Clinical resources'!X74)</f>
        <v/>
      </c>
      <c r="Z80" t="str">
        <f>IF('Clinical resources'!Y74="","",'Clinical resources'!Y74)</f>
        <v/>
      </c>
      <c r="AA80" t="str">
        <f>IF('Clinical resources'!Z74="","",'Clinical resources'!Z74)</f>
        <v/>
      </c>
      <c r="AB80" t="str">
        <f>IF('Clinical resources'!AA74="","",'Clinical resources'!AA74)</f>
        <v/>
      </c>
      <c r="AC80" t="str">
        <f>IF('Clinical resources'!AB74="","",'Clinical resources'!AB74)</f>
        <v/>
      </c>
      <c r="AD80" t="str">
        <f>IF('Clinical resources'!AC74="","",'Clinical resources'!AC74)</f>
        <v/>
      </c>
      <c r="AE80" t="str">
        <f>IF('Clinical resources'!AD74="","",'Clinical resources'!AD74)</f>
        <v/>
      </c>
      <c r="AF80" t="str">
        <f>IF('Clinical resources'!AF74="","",'Clinical resources'!AF74)</f>
        <v/>
      </c>
      <c r="AG80" t="str">
        <f>IF('Clinical resources'!AG74="","",'Clinical resources'!AG74)</f>
        <v/>
      </c>
      <c r="AH80" t="str">
        <f>IF('Clinical resources'!AH74="","",'Clinical resources'!AH74)</f>
        <v/>
      </c>
      <c r="AI80" t="str">
        <f>IF('Clinical resources'!AI74="","",'Clinical resources'!AI74)</f>
        <v/>
      </c>
      <c r="AJ80" t="str">
        <f>IF('Clinical resources'!AJ74="","",'Clinical resources'!AJ74)</f>
        <v/>
      </c>
      <c r="AK80" t="str">
        <f>IF('Clinical resources'!AK74="","",'Clinical resources'!AK74)</f>
        <v/>
      </c>
      <c r="AL80" t="str">
        <f>IF('Clinical resources'!AL74="","",'Clinical resources'!AL74)</f>
        <v/>
      </c>
      <c r="AM80" t="str">
        <f>IF('Clinical resources'!AM74="","",'Clinical resources'!AM74)</f>
        <v/>
      </c>
      <c r="AN80" t="str">
        <f>IF('Clinical resources'!AN74="","",'Clinical resources'!AN74)</f>
        <v/>
      </c>
      <c r="AO80" t="str">
        <f>IF('Clinical resources'!AO74="","",'Clinical resources'!AO74)</f>
        <v/>
      </c>
      <c r="AP80" t="str">
        <f>IF('Clinical resources'!AP74="","",'Clinical resources'!AP74)</f>
        <v/>
      </c>
      <c r="AQ80" t="str">
        <f>IF('Clinical resources'!AQ74="","",'Clinical resources'!AQ74)</f>
        <v/>
      </c>
      <c r="AR80" t="str">
        <f>IF('Clinical resources'!AR74="","",'Clinical resources'!AR74)</f>
        <v/>
      </c>
      <c r="AS80" t="str">
        <f>IF('Clinical resources'!AS74="","",'Clinical resources'!AS74)</f>
        <v/>
      </c>
      <c r="AT80" t="str">
        <f>IF('Clinical resources'!AT74="","",'Clinical resources'!AT74)</f>
        <v/>
      </c>
      <c r="AU80" t="str">
        <f>IF('Clinical resources'!AU74="","",'Clinical resources'!AU74)</f>
        <v/>
      </c>
      <c r="AV80" t="str">
        <f>IF('Clinical resources'!AV74="","",'Clinical resources'!AV74)</f>
        <v/>
      </c>
      <c r="AW80" t="str">
        <f>IF('Clinical resources'!AW74="","",'Clinical resources'!AW74)</f>
        <v/>
      </c>
      <c r="AX80" t="str">
        <f>IF('Clinical resources'!AX74="","",'Clinical resources'!AX74)</f>
        <v/>
      </c>
      <c r="AY80" t="str">
        <f>IF('Clinical resources'!AY74="","",'Clinical resources'!AY74)</f>
        <v/>
      </c>
      <c r="AZ80" t="str">
        <f>IF('Clinical resources'!AZ74="","",'Clinical resources'!AZ74)</f>
        <v/>
      </c>
      <c r="BA80" t="str">
        <f>IF('Clinical resources'!BA74="","",'Clinical resources'!BA74)</f>
        <v/>
      </c>
      <c r="BB80" t="str">
        <f>IF('Clinical resources'!BB74="","",'Clinical resources'!BB74)</f>
        <v/>
      </c>
      <c r="BC80" t="str">
        <f>IF('Clinical resources'!BC74="","",'Clinical resources'!BC74)</f>
        <v/>
      </c>
      <c r="BD80" t="str">
        <f>IF('Clinical resources'!BD74="","",'Clinical resources'!BD74)</f>
        <v/>
      </c>
      <c r="BE80" t="str">
        <f>IF('Clinical resources'!BE74="","",'Clinical resources'!BE74)</f>
        <v/>
      </c>
      <c r="BF80" t="str">
        <f>IF('Clinical resources'!BF74="","",'Clinical resources'!BF74)</f>
        <v/>
      </c>
      <c r="BG80" t="str">
        <f>IF('Clinical resources'!BG74="","",'Clinical resources'!BG74)</f>
        <v/>
      </c>
      <c r="BH80" t="str">
        <f>IF('Clinical resources'!BH74="","",'Clinical resources'!BH74)</f>
        <v/>
      </c>
      <c r="BI80" t="str">
        <f>IF('Clinical resources'!BI74="","",'Clinical resources'!BI74)</f>
        <v/>
      </c>
      <c r="BJ80" t="str">
        <f>IF('Clinical resources'!BJ74="","",'Clinical resources'!BJ74)</f>
        <v/>
      </c>
      <c r="BK80" t="str">
        <f>IF('Clinical resources'!BK74="","",'Clinical resources'!BK74)</f>
        <v/>
      </c>
      <c r="BL80" t="str">
        <f>IF('Clinical resources'!BL74="","",'Clinical resources'!BL74)</f>
        <v/>
      </c>
      <c r="BM80" t="str">
        <f>IF('Clinical resources'!BM74="","",'Clinical resources'!BM74)</f>
        <v/>
      </c>
      <c r="BN80" t="str">
        <f>IF('Clinical resources'!BN74="","",'Clinical resources'!BN74)</f>
        <v/>
      </c>
      <c r="BO80" t="str">
        <f>IF('Clinical resources'!BO74="","",'Clinical resources'!BO74)</f>
        <v/>
      </c>
      <c r="BP80" t="str">
        <f>IF('Clinical resources'!BP74="","",'Clinical resources'!BP74)</f>
        <v/>
      </c>
      <c r="BQ80" t="str">
        <f>IF('Clinical resources'!BQ74="","",'Clinical resources'!BQ74)</f>
        <v/>
      </c>
      <c r="BR80" t="str">
        <f>IF('Clinical resources'!BR74="","",'Clinical resources'!BR74)</f>
        <v/>
      </c>
      <c r="BS80" t="str">
        <f>IF('Clinical resources'!BS74="","",'Clinical resources'!BS74)</f>
        <v/>
      </c>
      <c r="BT80" t="str">
        <f>IF('Clinical resources'!BT74="","",'Clinical resources'!BT74)</f>
        <v/>
      </c>
      <c r="BU80" t="str">
        <f>IF('Clinical resources'!BU74="","",'Clinical resources'!BU74)</f>
        <v/>
      </c>
      <c r="BV80" t="str">
        <f>IF('Clinical resources'!BV74="","",'Clinical resources'!BV74)</f>
        <v/>
      </c>
      <c r="BW80" t="str">
        <f>IF('Clinical resources'!BW74="","",'Clinical resources'!BW74)</f>
        <v/>
      </c>
      <c r="BX80" t="str">
        <f>IF('Clinical resources'!BX74="","",'Clinical resources'!BX74)</f>
        <v/>
      </c>
      <c r="BY80" t="str">
        <f>IF('Clinical resources'!BY74="","",'Clinical resources'!BY74)</f>
        <v/>
      </c>
      <c r="BZ80" t="str">
        <f>IF('Clinical resources'!BZ74="","",'Clinical resources'!BZ74)</f>
        <v/>
      </c>
      <c r="CA80" t="str">
        <f>IF('Clinical resources'!CA74="","",'Clinical resources'!CA74)</f>
        <v/>
      </c>
      <c r="CB80" t="str">
        <f>IF('Clinical resources'!CB74="","",'Clinical resources'!CB74)</f>
        <v/>
      </c>
      <c r="CC80" t="str">
        <f>IF('Clinical resources'!CC74="","",'Clinical resources'!CC74)</f>
        <v/>
      </c>
    </row>
    <row r="81" spans="2:81" x14ac:dyDescent="0.25">
      <c r="B81" s="189" t="str">
        <f>IF('Clinical resources'!B75&lt;&gt;"",'CR Backing (Hide)'!E72,"")</f>
        <v/>
      </c>
      <c r="G81" t="str">
        <f>IF('Clinical resources'!F75="","",'Clinical resources'!F75)</f>
        <v/>
      </c>
      <c r="H81" t="str">
        <f>IF('Clinical resources'!G75="","",'Clinical resources'!G75)</f>
        <v/>
      </c>
      <c r="I81" t="str">
        <f>IF('Clinical resources'!H75="","",'Clinical resources'!H75)</f>
        <v/>
      </c>
      <c r="J81" t="str">
        <f>IF('Clinical resources'!I75="","",'Clinical resources'!I75)</f>
        <v/>
      </c>
      <c r="K81" t="str">
        <f>IF('Clinical resources'!J75="","",'Clinical resources'!J75)</f>
        <v/>
      </c>
      <c r="L81" t="str">
        <f>IF('Clinical resources'!K75="","",'Clinical resources'!K75)</f>
        <v/>
      </c>
      <c r="M81" t="str">
        <f>IF('Clinical resources'!L75="","",'Clinical resources'!L75)</f>
        <v/>
      </c>
      <c r="N81" t="str">
        <f>IF('Clinical resources'!M75="","",'Clinical resources'!M75)</f>
        <v/>
      </c>
      <c r="O81" t="str">
        <f>IF('Clinical resources'!N75="","",'Clinical resources'!N75)</f>
        <v/>
      </c>
      <c r="P81" t="str">
        <f>IF('Clinical resources'!O75="","",'Clinical resources'!O75)</f>
        <v/>
      </c>
      <c r="Q81" t="str">
        <f>IF('Clinical resources'!P75="","",'Clinical resources'!P75)</f>
        <v/>
      </c>
      <c r="R81" t="str">
        <f>IF('Clinical resources'!Q75="","",'Clinical resources'!Q75)</f>
        <v/>
      </c>
      <c r="S81" t="str">
        <f>IF('Clinical resources'!R75="","",'Clinical resources'!R75)</f>
        <v/>
      </c>
      <c r="T81" t="str">
        <f>IF('Clinical resources'!S75="","",'Clinical resources'!S75)</f>
        <v/>
      </c>
      <c r="U81" t="str">
        <f>IF('Clinical resources'!T75="","",'Clinical resources'!T75)</f>
        <v/>
      </c>
      <c r="V81" t="str">
        <f>IF('Clinical resources'!U75="","",'Clinical resources'!U75)</f>
        <v/>
      </c>
      <c r="W81" t="str">
        <f>IF('Clinical resources'!V75="","",'Clinical resources'!V75)</f>
        <v/>
      </c>
      <c r="X81" t="str">
        <f>IF('Clinical resources'!W75="","",'Clinical resources'!W75)</f>
        <v/>
      </c>
      <c r="Y81" t="str">
        <f>IF('Clinical resources'!X75="","",'Clinical resources'!X75)</f>
        <v/>
      </c>
      <c r="Z81" t="str">
        <f>IF('Clinical resources'!Y75="","",'Clinical resources'!Y75)</f>
        <v/>
      </c>
      <c r="AA81" t="str">
        <f>IF('Clinical resources'!Z75="","",'Clinical resources'!Z75)</f>
        <v/>
      </c>
      <c r="AB81" t="str">
        <f>IF('Clinical resources'!AA75="","",'Clinical resources'!AA75)</f>
        <v/>
      </c>
      <c r="AC81" t="str">
        <f>IF('Clinical resources'!AB75="","",'Clinical resources'!AB75)</f>
        <v/>
      </c>
      <c r="AD81" t="str">
        <f>IF('Clinical resources'!AC75="","",'Clinical resources'!AC75)</f>
        <v/>
      </c>
      <c r="AE81" t="str">
        <f>IF('Clinical resources'!AD75="","",'Clinical resources'!AD75)</f>
        <v/>
      </c>
      <c r="AF81" t="str">
        <f>IF('Clinical resources'!AF75="","",'Clinical resources'!AF75)</f>
        <v/>
      </c>
      <c r="AG81" t="str">
        <f>IF('Clinical resources'!AG75="","",'Clinical resources'!AG75)</f>
        <v/>
      </c>
      <c r="AH81" t="str">
        <f>IF('Clinical resources'!AH75="","",'Clinical resources'!AH75)</f>
        <v/>
      </c>
      <c r="AI81" t="str">
        <f>IF('Clinical resources'!AI75="","",'Clinical resources'!AI75)</f>
        <v/>
      </c>
      <c r="AJ81" t="str">
        <f>IF('Clinical resources'!AJ75="","",'Clinical resources'!AJ75)</f>
        <v/>
      </c>
      <c r="AK81" t="str">
        <f>IF('Clinical resources'!AK75="","",'Clinical resources'!AK75)</f>
        <v/>
      </c>
      <c r="AL81" t="str">
        <f>IF('Clinical resources'!AL75="","",'Clinical resources'!AL75)</f>
        <v/>
      </c>
      <c r="AM81" t="str">
        <f>IF('Clinical resources'!AM75="","",'Clinical resources'!AM75)</f>
        <v/>
      </c>
      <c r="AN81" t="str">
        <f>IF('Clinical resources'!AN75="","",'Clinical resources'!AN75)</f>
        <v/>
      </c>
      <c r="AO81" t="str">
        <f>IF('Clinical resources'!AO75="","",'Clinical resources'!AO75)</f>
        <v/>
      </c>
      <c r="AP81" t="str">
        <f>IF('Clinical resources'!AP75="","",'Clinical resources'!AP75)</f>
        <v/>
      </c>
      <c r="AQ81" t="str">
        <f>IF('Clinical resources'!AQ75="","",'Clinical resources'!AQ75)</f>
        <v/>
      </c>
      <c r="AR81" t="str">
        <f>IF('Clinical resources'!AR75="","",'Clinical resources'!AR75)</f>
        <v/>
      </c>
      <c r="AS81" t="str">
        <f>IF('Clinical resources'!AS75="","",'Clinical resources'!AS75)</f>
        <v/>
      </c>
      <c r="AT81" t="str">
        <f>IF('Clinical resources'!AT75="","",'Clinical resources'!AT75)</f>
        <v/>
      </c>
      <c r="AU81" t="str">
        <f>IF('Clinical resources'!AU75="","",'Clinical resources'!AU75)</f>
        <v/>
      </c>
      <c r="AV81" t="str">
        <f>IF('Clinical resources'!AV75="","",'Clinical resources'!AV75)</f>
        <v/>
      </c>
      <c r="AW81" t="str">
        <f>IF('Clinical resources'!AW75="","",'Clinical resources'!AW75)</f>
        <v/>
      </c>
      <c r="AX81" t="str">
        <f>IF('Clinical resources'!AX75="","",'Clinical resources'!AX75)</f>
        <v/>
      </c>
      <c r="AY81" t="str">
        <f>IF('Clinical resources'!AY75="","",'Clinical resources'!AY75)</f>
        <v/>
      </c>
      <c r="AZ81" t="str">
        <f>IF('Clinical resources'!AZ75="","",'Clinical resources'!AZ75)</f>
        <v/>
      </c>
      <c r="BA81" t="str">
        <f>IF('Clinical resources'!BA75="","",'Clinical resources'!BA75)</f>
        <v/>
      </c>
      <c r="BB81" t="str">
        <f>IF('Clinical resources'!BB75="","",'Clinical resources'!BB75)</f>
        <v/>
      </c>
      <c r="BC81" t="str">
        <f>IF('Clinical resources'!BC75="","",'Clinical resources'!BC75)</f>
        <v/>
      </c>
      <c r="BD81" t="str">
        <f>IF('Clinical resources'!BD75="","",'Clinical resources'!BD75)</f>
        <v/>
      </c>
      <c r="BE81" t="str">
        <f>IF('Clinical resources'!BE75="","",'Clinical resources'!BE75)</f>
        <v/>
      </c>
      <c r="BF81" t="str">
        <f>IF('Clinical resources'!BF75="","",'Clinical resources'!BF75)</f>
        <v/>
      </c>
      <c r="BG81" t="str">
        <f>IF('Clinical resources'!BG75="","",'Clinical resources'!BG75)</f>
        <v/>
      </c>
      <c r="BH81" t="str">
        <f>IF('Clinical resources'!BH75="","",'Clinical resources'!BH75)</f>
        <v/>
      </c>
      <c r="BI81" t="str">
        <f>IF('Clinical resources'!BI75="","",'Clinical resources'!BI75)</f>
        <v/>
      </c>
      <c r="BJ81" t="str">
        <f>IF('Clinical resources'!BJ75="","",'Clinical resources'!BJ75)</f>
        <v/>
      </c>
      <c r="BK81" t="str">
        <f>IF('Clinical resources'!BK75="","",'Clinical resources'!BK75)</f>
        <v/>
      </c>
      <c r="BL81" t="str">
        <f>IF('Clinical resources'!BL75="","",'Clinical resources'!BL75)</f>
        <v/>
      </c>
      <c r="BM81" t="str">
        <f>IF('Clinical resources'!BM75="","",'Clinical resources'!BM75)</f>
        <v/>
      </c>
      <c r="BN81" t="str">
        <f>IF('Clinical resources'!BN75="","",'Clinical resources'!BN75)</f>
        <v/>
      </c>
      <c r="BO81" t="str">
        <f>IF('Clinical resources'!BO75="","",'Clinical resources'!BO75)</f>
        <v/>
      </c>
      <c r="BP81" t="str">
        <f>IF('Clinical resources'!BP75="","",'Clinical resources'!BP75)</f>
        <v/>
      </c>
      <c r="BQ81" t="str">
        <f>IF('Clinical resources'!BQ75="","",'Clinical resources'!BQ75)</f>
        <v/>
      </c>
      <c r="BR81" t="str">
        <f>IF('Clinical resources'!BR75="","",'Clinical resources'!BR75)</f>
        <v/>
      </c>
      <c r="BS81" t="str">
        <f>IF('Clinical resources'!BS75="","",'Clinical resources'!BS75)</f>
        <v/>
      </c>
      <c r="BT81" t="str">
        <f>IF('Clinical resources'!BT75="","",'Clinical resources'!BT75)</f>
        <v/>
      </c>
      <c r="BU81" t="str">
        <f>IF('Clinical resources'!BU75="","",'Clinical resources'!BU75)</f>
        <v/>
      </c>
      <c r="BV81" t="str">
        <f>IF('Clinical resources'!BV75="","",'Clinical resources'!BV75)</f>
        <v/>
      </c>
      <c r="BW81" t="str">
        <f>IF('Clinical resources'!BW75="","",'Clinical resources'!BW75)</f>
        <v/>
      </c>
      <c r="BX81" t="str">
        <f>IF('Clinical resources'!BX75="","",'Clinical resources'!BX75)</f>
        <v/>
      </c>
      <c r="BY81" t="str">
        <f>IF('Clinical resources'!BY75="","",'Clinical resources'!BY75)</f>
        <v/>
      </c>
      <c r="BZ81" t="str">
        <f>IF('Clinical resources'!BZ75="","",'Clinical resources'!BZ75)</f>
        <v/>
      </c>
      <c r="CA81" t="str">
        <f>IF('Clinical resources'!CA75="","",'Clinical resources'!CA75)</f>
        <v/>
      </c>
      <c r="CB81" t="str">
        <f>IF('Clinical resources'!CB75="","",'Clinical resources'!CB75)</f>
        <v/>
      </c>
      <c r="CC81" t="str">
        <f>IF('Clinical resources'!CC75="","",'Clinical resources'!CC75)</f>
        <v/>
      </c>
    </row>
    <row r="82" spans="2:81" x14ac:dyDescent="0.25">
      <c r="B82" s="189" t="str">
        <f>IF('Clinical resources'!B76&lt;&gt;"",'CR Backing (Hide)'!E73,"")</f>
        <v/>
      </c>
      <c r="G82" t="str">
        <f>IF('Clinical resources'!F76="","",'Clinical resources'!F76)</f>
        <v/>
      </c>
      <c r="H82" t="str">
        <f>IF('Clinical resources'!G76="","",'Clinical resources'!G76)</f>
        <v/>
      </c>
      <c r="I82" t="str">
        <f>IF('Clinical resources'!H76="","",'Clinical resources'!H76)</f>
        <v/>
      </c>
      <c r="J82" t="str">
        <f>IF('Clinical resources'!I76="","",'Clinical resources'!I76)</f>
        <v/>
      </c>
      <c r="K82" t="str">
        <f>IF('Clinical resources'!J76="","",'Clinical resources'!J76)</f>
        <v/>
      </c>
      <c r="L82" t="str">
        <f>IF('Clinical resources'!K76="","",'Clinical resources'!K76)</f>
        <v/>
      </c>
      <c r="M82" t="str">
        <f>IF('Clinical resources'!L76="","",'Clinical resources'!L76)</f>
        <v/>
      </c>
      <c r="N82" t="str">
        <f>IF('Clinical resources'!M76="","",'Clinical resources'!M76)</f>
        <v/>
      </c>
      <c r="O82" t="str">
        <f>IF('Clinical resources'!N76="","",'Clinical resources'!N76)</f>
        <v/>
      </c>
      <c r="P82" t="str">
        <f>IF('Clinical resources'!O76="","",'Clinical resources'!O76)</f>
        <v/>
      </c>
      <c r="Q82" t="str">
        <f>IF('Clinical resources'!P76="","",'Clinical resources'!P76)</f>
        <v/>
      </c>
      <c r="R82" t="str">
        <f>IF('Clinical resources'!Q76="","",'Clinical resources'!Q76)</f>
        <v/>
      </c>
      <c r="S82" t="str">
        <f>IF('Clinical resources'!R76="","",'Clinical resources'!R76)</f>
        <v/>
      </c>
      <c r="T82" t="str">
        <f>IF('Clinical resources'!S76="","",'Clinical resources'!S76)</f>
        <v/>
      </c>
      <c r="U82" t="str">
        <f>IF('Clinical resources'!T76="","",'Clinical resources'!T76)</f>
        <v/>
      </c>
      <c r="V82" t="str">
        <f>IF('Clinical resources'!U76="","",'Clinical resources'!U76)</f>
        <v/>
      </c>
      <c r="W82" t="str">
        <f>IF('Clinical resources'!V76="","",'Clinical resources'!V76)</f>
        <v/>
      </c>
      <c r="X82" t="str">
        <f>IF('Clinical resources'!W76="","",'Clinical resources'!W76)</f>
        <v/>
      </c>
      <c r="Y82" t="str">
        <f>IF('Clinical resources'!X76="","",'Clinical resources'!X76)</f>
        <v/>
      </c>
      <c r="Z82" t="str">
        <f>IF('Clinical resources'!Y76="","",'Clinical resources'!Y76)</f>
        <v/>
      </c>
      <c r="AA82" t="str">
        <f>IF('Clinical resources'!Z76="","",'Clinical resources'!Z76)</f>
        <v/>
      </c>
      <c r="AB82" t="str">
        <f>IF('Clinical resources'!AA76="","",'Clinical resources'!AA76)</f>
        <v/>
      </c>
      <c r="AC82" t="str">
        <f>IF('Clinical resources'!AB76="","",'Clinical resources'!AB76)</f>
        <v/>
      </c>
      <c r="AD82" t="str">
        <f>IF('Clinical resources'!AC76="","",'Clinical resources'!AC76)</f>
        <v/>
      </c>
      <c r="AE82" t="str">
        <f>IF('Clinical resources'!AD76="","",'Clinical resources'!AD76)</f>
        <v/>
      </c>
      <c r="AF82" t="str">
        <f>IF('Clinical resources'!AF76="","",'Clinical resources'!AF76)</f>
        <v/>
      </c>
      <c r="AG82" t="str">
        <f>IF('Clinical resources'!AG76="","",'Clinical resources'!AG76)</f>
        <v/>
      </c>
      <c r="AH82" t="str">
        <f>IF('Clinical resources'!AH76="","",'Clinical resources'!AH76)</f>
        <v/>
      </c>
      <c r="AI82" t="str">
        <f>IF('Clinical resources'!AI76="","",'Clinical resources'!AI76)</f>
        <v/>
      </c>
      <c r="AJ82" t="str">
        <f>IF('Clinical resources'!AJ76="","",'Clinical resources'!AJ76)</f>
        <v/>
      </c>
      <c r="AK82" t="str">
        <f>IF('Clinical resources'!AK76="","",'Clinical resources'!AK76)</f>
        <v/>
      </c>
      <c r="AL82" t="str">
        <f>IF('Clinical resources'!AL76="","",'Clinical resources'!AL76)</f>
        <v/>
      </c>
      <c r="AM82" t="str">
        <f>IF('Clinical resources'!AM76="","",'Clinical resources'!AM76)</f>
        <v/>
      </c>
      <c r="AN82" t="str">
        <f>IF('Clinical resources'!AN76="","",'Clinical resources'!AN76)</f>
        <v/>
      </c>
      <c r="AO82" t="str">
        <f>IF('Clinical resources'!AO76="","",'Clinical resources'!AO76)</f>
        <v/>
      </c>
      <c r="AP82" t="str">
        <f>IF('Clinical resources'!AP76="","",'Clinical resources'!AP76)</f>
        <v/>
      </c>
      <c r="AQ82" t="str">
        <f>IF('Clinical resources'!AQ76="","",'Clinical resources'!AQ76)</f>
        <v/>
      </c>
      <c r="AR82" t="str">
        <f>IF('Clinical resources'!AR76="","",'Clinical resources'!AR76)</f>
        <v/>
      </c>
      <c r="AS82" t="str">
        <f>IF('Clinical resources'!AS76="","",'Clinical resources'!AS76)</f>
        <v/>
      </c>
      <c r="AT82" t="str">
        <f>IF('Clinical resources'!AT76="","",'Clinical resources'!AT76)</f>
        <v/>
      </c>
      <c r="AU82" t="str">
        <f>IF('Clinical resources'!AU76="","",'Clinical resources'!AU76)</f>
        <v/>
      </c>
      <c r="AV82" t="str">
        <f>IF('Clinical resources'!AV76="","",'Clinical resources'!AV76)</f>
        <v/>
      </c>
      <c r="AW82" t="str">
        <f>IF('Clinical resources'!AW76="","",'Clinical resources'!AW76)</f>
        <v/>
      </c>
      <c r="AX82" t="str">
        <f>IF('Clinical resources'!AX76="","",'Clinical resources'!AX76)</f>
        <v/>
      </c>
      <c r="AY82" t="str">
        <f>IF('Clinical resources'!AY76="","",'Clinical resources'!AY76)</f>
        <v/>
      </c>
      <c r="AZ82" t="str">
        <f>IF('Clinical resources'!AZ76="","",'Clinical resources'!AZ76)</f>
        <v/>
      </c>
      <c r="BA82" t="str">
        <f>IF('Clinical resources'!BA76="","",'Clinical resources'!BA76)</f>
        <v/>
      </c>
      <c r="BB82" t="str">
        <f>IF('Clinical resources'!BB76="","",'Clinical resources'!BB76)</f>
        <v/>
      </c>
      <c r="BC82" t="str">
        <f>IF('Clinical resources'!BC76="","",'Clinical resources'!BC76)</f>
        <v/>
      </c>
      <c r="BD82" t="str">
        <f>IF('Clinical resources'!BD76="","",'Clinical resources'!BD76)</f>
        <v/>
      </c>
      <c r="BE82" t="str">
        <f>IF('Clinical resources'!BE76="","",'Clinical resources'!BE76)</f>
        <v/>
      </c>
      <c r="BF82" t="str">
        <f>IF('Clinical resources'!BF76="","",'Clinical resources'!BF76)</f>
        <v/>
      </c>
      <c r="BG82" t="str">
        <f>IF('Clinical resources'!BG76="","",'Clinical resources'!BG76)</f>
        <v/>
      </c>
      <c r="BH82" t="str">
        <f>IF('Clinical resources'!BH76="","",'Clinical resources'!BH76)</f>
        <v/>
      </c>
      <c r="BI82" t="str">
        <f>IF('Clinical resources'!BI76="","",'Clinical resources'!BI76)</f>
        <v/>
      </c>
      <c r="BJ82" t="str">
        <f>IF('Clinical resources'!BJ76="","",'Clinical resources'!BJ76)</f>
        <v/>
      </c>
      <c r="BK82" t="str">
        <f>IF('Clinical resources'!BK76="","",'Clinical resources'!BK76)</f>
        <v/>
      </c>
      <c r="BL82" t="str">
        <f>IF('Clinical resources'!BL76="","",'Clinical resources'!BL76)</f>
        <v/>
      </c>
      <c r="BM82" t="str">
        <f>IF('Clinical resources'!BM76="","",'Clinical resources'!BM76)</f>
        <v/>
      </c>
      <c r="BN82" t="str">
        <f>IF('Clinical resources'!BN76="","",'Clinical resources'!BN76)</f>
        <v/>
      </c>
      <c r="BO82" t="str">
        <f>IF('Clinical resources'!BO76="","",'Clinical resources'!BO76)</f>
        <v/>
      </c>
      <c r="BP82" t="str">
        <f>IF('Clinical resources'!BP76="","",'Clinical resources'!BP76)</f>
        <v/>
      </c>
      <c r="BQ82" t="str">
        <f>IF('Clinical resources'!BQ76="","",'Clinical resources'!BQ76)</f>
        <v/>
      </c>
      <c r="BR82" t="str">
        <f>IF('Clinical resources'!BR76="","",'Clinical resources'!BR76)</f>
        <v/>
      </c>
      <c r="BS82" t="str">
        <f>IF('Clinical resources'!BS76="","",'Clinical resources'!BS76)</f>
        <v/>
      </c>
      <c r="BT82" t="str">
        <f>IF('Clinical resources'!BT76="","",'Clinical resources'!BT76)</f>
        <v/>
      </c>
      <c r="BU82" t="str">
        <f>IF('Clinical resources'!BU76="","",'Clinical resources'!BU76)</f>
        <v/>
      </c>
      <c r="BV82" t="str">
        <f>IF('Clinical resources'!BV76="","",'Clinical resources'!BV76)</f>
        <v/>
      </c>
      <c r="BW82" t="str">
        <f>IF('Clinical resources'!BW76="","",'Clinical resources'!BW76)</f>
        <v/>
      </c>
      <c r="BX82" t="str">
        <f>IF('Clinical resources'!BX76="","",'Clinical resources'!BX76)</f>
        <v/>
      </c>
      <c r="BY82" t="str">
        <f>IF('Clinical resources'!BY76="","",'Clinical resources'!BY76)</f>
        <v/>
      </c>
      <c r="BZ82" t="str">
        <f>IF('Clinical resources'!BZ76="","",'Clinical resources'!BZ76)</f>
        <v/>
      </c>
      <c r="CA82" t="str">
        <f>IF('Clinical resources'!CA76="","",'Clinical resources'!CA76)</f>
        <v/>
      </c>
      <c r="CB82" t="str">
        <f>IF('Clinical resources'!CB76="","",'Clinical resources'!CB76)</f>
        <v/>
      </c>
      <c r="CC82" t="str">
        <f>IF('Clinical resources'!CC76="","",'Clinical resources'!CC76)</f>
        <v/>
      </c>
    </row>
    <row r="83" spans="2:81" x14ac:dyDescent="0.25">
      <c r="B83" s="189" t="str">
        <f>IF('Clinical resources'!B77&lt;&gt;"",'CR Backing (Hide)'!E74,"")</f>
        <v/>
      </c>
      <c r="G83" t="str">
        <f>IF('Clinical resources'!F77="","",'Clinical resources'!F77)</f>
        <v/>
      </c>
      <c r="H83" t="str">
        <f>IF('Clinical resources'!G77="","",'Clinical resources'!G77)</f>
        <v/>
      </c>
      <c r="I83" t="str">
        <f>IF('Clinical resources'!H77="","",'Clinical resources'!H77)</f>
        <v/>
      </c>
      <c r="J83" t="str">
        <f>IF('Clinical resources'!I77="","",'Clinical resources'!I77)</f>
        <v/>
      </c>
      <c r="K83" t="str">
        <f>IF('Clinical resources'!J77="","",'Clinical resources'!J77)</f>
        <v/>
      </c>
      <c r="L83" t="str">
        <f>IF('Clinical resources'!K77="","",'Clinical resources'!K77)</f>
        <v/>
      </c>
      <c r="M83" t="str">
        <f>IF('Clinical resources'!L77="","",'Clinical resources'!L77)</f>
        <v/>
      </c>
      <c r="N83" t="str">
        <f>IF('Clinical resources'!M77="","",'Clinical resources'!M77)</f>
        <v/>
      </c>
      <c r="O83" t="str">
        <f>IF('Clinical resources'!N77="","",'Clinical resources'!N77)</f>
        <v/>
      </c>
      <c r="P83" t="str">
        <f>IF('Clinical resources'!O77="","",'Clinical resources'!O77)</f>
        <v/>
      </c>
      <c r="Q83" t="str">
        <f>IF('Clinical resources'!P77="","",'Clinical resources'!P77)</f>
        <v/>
      </c>
      <c r="R83" t="str">
        <f>IF('Clinical resources'!Q77="","",'Clinical resources'!Q77)</f>
        <v/>
      </c>
      <c r="S83" t="str">
        <f>IF('Clinical resources'!R77="","",'Clinical resources'!R77)</f>
        <v/>
      </c>
      <c r="T83" t="str">
        <f>IF('Clinical resources'!S77="","",'Clinical resources'!S77)</f>
        <v/>
      </c>
      <c r="U83" t="str">
        <f>IF('Clinical resources'!T77="","",'Clinical resources'!T77)</f>
        <v/>
      </c>
      <c r="V83" t="str">
        <f>IF('Clinical resources'!U77="","",'Clinical resources'!U77)</f>
        <v/>
      </c>
      <c r="W83" t="str">
        <f>IF('Clinical resources'!V77="","",'Clinical resources'!V77)</f>
        <v/>
      </c>
      <c r="X83" t="str">
        <f>IF('Clinical resources'!W77="","",'Clinical resources'!W77)</f>
        <v/>
      </c>
      <c r="Y83" t="str">
        <f>IF('Clinical resources'!X77="","",'Clinical resources'!X77)</f>
        <v/>
      </c>
      <c r="Z83" t="str">
        <f>IF('Clinical resources'!Y77="","",'Clinical resources'!Y77)</f>
        <v/>
      </c>
      <c r="AA83" t="str">
        <f>IF('Clinical resources'!Z77="","",'Clinical resources'!Z77)</f>
        <v/>
      </c>
      <c r="AB83" t="str">
        <f>IF('Clinical resources'!AA77="","",'Clinical resources'!AA77)</f>
        <v/>
      </c>
      <c r="AC83" t="str">
        <f>IF('Clinical resources'!AB77="","",'Clinical resources'!AB77)</f>
        <v/>
      </c>
      <c r="AD83" t="str">
        <f>IF('Clinical resources'!AC77="","",'Clinical resources'!AC77)</f>
        <v/>
      </c>
      <c r="AE83" t="str">
        <f>IF('Clinical resources'!AD77="","",'Clinical resources'!AD77)</f>
        <v/>
      </c>
      <c r="AF83" t="str">
        <f>IF('Clinical resources'!AF77="","",'Clinical resources'!AF77)</f>
        <v/>
      </c>
      <c r="AG83" t="str">
        <f>IF('Clinical resources'!AG77="","",'Clinical resources'!AG77)</f>
        <v/>
      </c>
      <c r="AH83" t="str">
        <f>IF('Clinical resources'!AH77="","",'Clinical resources'!AH77)</f>
        <v/>
      </c>
      <c r="AI83" t="str">
        <f>IF('Clinical resources'!AI77="","",'Clinical resources'!AI77)</f>
        <v/>
      </c>
      <c r="AJ83" t="str">
        <f>IF('Clinical resources'!AJ77="","",'Clinical resources'!AJ77)</f>
        <v/>
      </c>
      <c r="AK83" t="str">
        <f>IF('Clinical resources'!AK77="","",'Clinical resources'!AK77)</f>
        <v/>
      </c>
      <c r="AL83" t="str">
        <f>IF('Clinical resources'!AL77="","",'Clinical resources'!AL77)</f>
        <v/>
      </c>
      <c r="AM83" t="str">
        <f>IF('Clinical resources'!AM77="","",'Clinical resources'!AM77)</f>
        <v/>
      </c>
      <c r="AN83" t="str">
        <f>IF('Clinical resources'!AN77="","",'Clinical resources'!AN77)</f>
        <v/>
      </c>
      <c r="AO83" t="str">
        <f>IF('Clinical resources'!AO77="","",'Clinical resources'!AO77)</f>
        <v/>
      </c>
      <c r="AP83" t="str">
        <f>IF('Clinical resources'!AP77="","",'Clinical resources'!AP77)</f>
        <v/>
      </c>
      <c r="AQ83" t="str">
        <f>IF('Clinical resources'!AQ77="","",'Clinical resources'!AQ77)</f>
        <v/>
      </c>
      <c r="AR83" t="str">
        <f>IF('Clinical resources'!AR77="","",'Clinical resources'!AR77)</f>
        <v/>
      </c>
      <c r="AS83" t="str">
        <f>IF('Clinical resources'!AS77="","",'Clinical resources'!AS77)</f>
        <v/>
      </c>
      <c r="AT83" t="str">
        <f>IF('Clinical resources'!AT77="","",'Clinical resources'!AT77)</f>
        <v/>
      </c>
      <c r="AU83" t="str">
        <f>IF('Clinical resources'!AU77="","",'Clinical resources'!AU77)</f>
        <v/>
      </c>
      <c r="AV83" t="str">
        <f>IF('Clinical resources'!AV77="","",'Clinical resources'!AV77)</f>
        <v/>
      </c>
      <c r="AW83" t="str">
        <f>IF('Clinical resources'!AW77="","",'Clinical resources'!AW77)</f>
        <v/>
      </c>
      <c r="AX83" t="str">
        <f>IF('Clinical resources'!AX77="","",'Clinical resources'!AX77)</f>
        <v/>
      </c>
      <c r="AY83" t="str">
        <f>IF('Clinical resources'!AY77="","",'Clinical resources'!AY77)</f>
        <v/>
      </c>
      <c r="AZ83" t="str">
        <f>IF('Clinical resources'!AZ77="","",'Clinical resources'!AZ77)</f>
        <v/>
      </c>
      <c r="BA83" t="str">
        <f>IF('Clinical resources'!BA77="","",'Clinical resources'!BA77)</f>
        <v/>
      </c>
      <c r="BB83" t="str">
        <f>IF('Clinical resources'!BB77="","",'Clinical resources'!BB77)</f>
        <v/>
      </c>
      <c r="BC83" t="str">
        <f>IF('Clinical resources'!BC77="","",'Clinical resources'!BC77)</f>
        <v/>
      </c>
      <c r="BD83" t="str">
        <f>IF('Clinical resources'!BD77="","",'Clinical resources'!BD77)</f>
        <v/>
      </c>
      <c r="BE83" t="str">
        <f>IF('Clinical resources'!BE77="","",'Clinical resources'!BE77)</f>
        <v/>
      </c>
      <c r="BF83" t="str">
        <f>IF('Clinical resources'!BF77="","",'Clinical resources'!BF77)</f>
        <v/>
      </c>
      <c r="BG83" t="str">
        <f>IF('Clinical resources'!BG77="","",'Clinical resources'!BG77)</f>
        <v/>
      </c>
      <c r="BH83" t="str">
        <f>IF('Clinical resources'!BH77="","",'Clinical resources'!BH77)</f>
        <v/>
      </c>
      <c r="BI83" t="str">
        <f>IF('Clinical resources'!BI77="","",'Clinical resources'!BI77)</f>
        <v/>
      </c>
      <c r="BJ83" t="str">
        <f>IF('Clinical resources'!BJ77="","",'Clinical resources'!BJ77)</f>
        <v/>
      </c>
      <c r="BK83" t="str">
        <f>IF('Clinical resources'!BK77="","",'Clinical resources'!BK77)</f>
        <v/>
      </c>
      <c r="BL83" t="str">
        <f>IF('Clinical resources'!BL77="","",'Clinical resources'!BL77)</f>
        <v/>
      </c>
      <c r="BM83" t="str">
        <f>IF('Clinical resources'!BM77="","",'Clinical resources'!BM77)</f>
        <v/>
      </c>
      <c r="BN83" t="str">
        <f>IF('Clinical resources'!BN77="","",'Clinical resources'!BN77)</f>
        <v/>
      </c>
      <c r="BO83" t="str">
        <f>IF('Clinical resources'!BO77="","",'Clinical resources'!BO77)</f>
        <v/>
      </c>
      <c r="BP83" t="str">
        <f>IF('Clinical resources'!BP77="","",'Clinical resources'!BP77)</f>
        <v/>
      </c>
      <c r="BQ83" t="str">
        <f>IF('Clinical resources'!BQ77="","",'Clinical resources'!BQ77)</f>
        <v/>
      </c>
      <c r="BR83" t="str">
        <f>IF('Clinical resources'!BR77="","",'Clinical resources'!BR77)</f>
        <v/>
      </c>
      <c r="BS83" t="str">
        <f>IF('Clinical resources'!BS77="","",'Clinical resources'!BS77)</f>
        <v/>
      </c>
      <c r="BT83" t="str">
        <f>IF('Clinical resources'!BT77="","",'Clinical resources'!BT77)</f>
        <v/>
      </c>
      <c r="BU83" t="str">
        <f>IF('Clinical resources'!BU77="","",'Clinical resources'!BU77)</f>
        <v/>
      </c>
      <c r="BV83" t="str">
        <f>IF('Clinical resources'!BV77="","",'Clinical resources'!BV77)</f>
        <v/>
      </c>
      <c r="BW83" t="str">
        <f>IF('Clinical resources'!BW77="","",'Clinical resources'!BW77)</f>
        <v/>
      </c>
      <c r="BX83" t="str">
        <f>IF('Clinical resources'!BX77="","",'Clinical resources'!BX77)</f>
        <v/>
      </c>
      <c r="BY83" t="str">
        <f>IF('Clinical resources'!BY77="","",'Clinical resources'!BY77)</f>
        <v/>
      </c>
      <c r="BZ83" t="str">
        <f>IF('Clinical resources'!BZ77="","",'Clinical resources'!BZ77)</f>
        <v/>
      </c>
      <c r="CA83" t="str">
        <f>IF('Clinical resources'!CA77="","",'Clinical resources'!CA77)</f>
        <v/>
      </c>
      <c r="CB83" t="str">
        <f>IF('Clinical resources'!CB77="","",'Clinical resources'!CB77)</f>
        <v/>
      </c>
      <c r="CC83" t="str">
        <f>IF('Clinical resources'!CC77="","",'Clinical resources'!CC77)</f>
        <v/>
      </c>
    </row>
    <row r="84" spans="2:81" x14ac:dyDescent="0.25">
      <c r="B84" s="189" t="str">
        <f>IF('Clinical resources'!B78&lt;&gt;"",'CR Backing (Hide)'!E75,"")</f>
        <v/>
      </c>
      <c r="G84" t="str">
        <f>IF('Clinical resources'!F78="","",'Clinical resources'!F78)</f>
        <v/>
      </c>
      <c r="H84" t="str">
        <f>IF('Clinical resources'!G78="","",'Clinical resources'!G78)</f>
        <v/>
      </c>
      <c r="I84" t="str">
        <f>IF('Clinical resources'!H78="","",'Clinical resources'!H78)</f>
        <v/>
      </c>
      <c r="J84" t="str">
        <f>IF('Clinical resources'!I78="","",'Clinical resources'!I78)</f>
        <v/>
      </c>
      <c r="K84" t="str">
        <f>IF('Clinical resources'!J78="","",'Clinical resources'!J78)</f>
        <v/>
      </c>
      <c r="L84" t="str">
        <f>IF('Clinical resources'!K78="","",'Clinical resources'!K78)</f>
        <v/>
      </c>
      <c r="M84" t="str">
        <f>IF('Clinical resources'!L78="","",'Clinical resources'!L78)</f>
        <v/>
      </c>
      <c r="N84" t="str">
        <f>IF('Clinical resources'!M78="","",'Clinical resources'!M78)</f>
        <v/>
      </c>
      <c r="O84" t="str">
        <f>IF('Clinical resources'!N78="","",'Clinical resources'!N78)</f>
        <v/>
      </c>
      <c r="P84" t="str">
        <f>IF('Clinical resources'!O78="","",'Clinical resources'!O78)</f>
        <v/>
      </c>
      <c r="Q84" t="str">
        <f>IF('Clinical resources'!P78="","",'Clinical resources'!P78)</f>
        <v/>
      </c>
      <c r="R84" t="str">
        <f>IF('Clinical resources'!Q78="","",'Clinical resources'!Q78)</f>
        <v/>
      </c>
      <c r="S84" t="str">
        <f>IF('Clinical resources'!R78="","",'Clinical resources'!R78)</f>
        <v/>
      </c>
      <c r="T84" t="str">
        <f>IF('Clinical resources'!S78="","",'Clinical resources'!S78)</f>
        <v/>
      </c>
      <c r="U84" t="str">
        <f>IF('Clinical resources'!T78="","",'Clinical resources'!T78)</f>
        <v/>
      </c>
      <c r="V84" t="str">
        <f>IF('Clinical resources'!U78="","",'Clinical resources'!U78)</f>
        <v/>
      </c>
      <c r="W84" t="str">
        <f>IF('Clinical resources'!V78="","",'Clinical resources'!V78)</f>
        <v/>
      </c>
      <c r="X84" t="str">
        <f>IF('Clinical resources'!W78="","",'Clinical resources'!W78)</f>
        <v/>
      </c>
      <c r="Y84" t="str">
        <f>IF('Clinical resources'!X78="","",'Clinical resources'!X78)</f>
        <v/>
      </c>
      <c r="Z84" t="str">
        <f>IF('Clinical resources'!Y78="","",'Clinical resources'!Y78)</f>
        <v/>
      </c>
      <c r="AA84" t="str">
        <f>IF('Clinical resources'!Z78="","",'Clinical resources'!Z78)</f>
        <v/>
      </c>
      <c r="AB84" t="str">
        <f>IF('Clinical resources'!AA78="","",'Clinical resources'!AA78)</f>
        <v/>
      </c>
      <c r="AC84" t="str">
        <f>IF('Clinical resources'!AB78="","",'Clinical resources'!AB78)</f>
        <v/>
      </c>
      <c r="AD84" t="str">
        <f>IF('Clinical resources'!AC78="","",'Clinical resources'!AC78)</f>
        <v/>
      </c>
      <c r="AE84" t="str">
        <f>IF('Clinical resources'!AD78="","",'Clinical resources'!AD78)</f>
        <v/>
      </c>
      <c r="AF84" t="str">
        <f>IF('Clinical resources'!AF78="","",'Clinical resources'!AF78)</f>
        <v/>
      </c>
      <c r="AG84" t="str">
        <f>IF('Clinical resources'!AG78="","",'Clinical resources'!AG78)</f>
        <v/>
      </c>
      <c r="AH84" t="str">
        <f>IF('Clinical resources'!AH78="","",'Clinical resources'!AH78)</f>
        <v/>
      </c>
      <c r="AI84" t="str">
        <f>IF('Clinical resources'!AI78="","",'Clinical resources'!AI78)</f>
        <v/>
      </c>
      <c r="AJ84" t="str">
        <f>IF('Clinical resources'!AJ78="","",'Clinical resources'!AJ78)</f>
        <v/>
      </c>
      <c r="AK84" t="str">
        <f>IF('Clinical resources'!AK78="","",'Clinical resources'!AK78)</f>
        <v/>
      </c>
      <c r="AL84" t="str">
        <f>IF('Clinical resources'!AL78="","",'Clinical resources'!AL78)</f>
        <v/>
      </c>
      <c r="AM84" t="str">
        <f>IF('Clinical resources'!AM78="","",'Clinical resources'!AM78)</f>
        <v/>
      </c>
      <c r="AN84" t="str">
        <f>IF('Clinical resources'!AN78="","",'Clinical resources'!AN78)</f>
        <v/>
      </c>
      <c r="AO84" t="str">
        <f>IF('Clinical resources'!AO78="","",'Clinical resources'!AO78)</f>
        <v/>
      </c>
      <c r="AP84" t="str">
        <f>IF('Clinical resources'!AP78="","",'Clinical resources'!AP78)</f>
        <v/>
      </c>
      <c r="AQ84" t="str">
        <f>IF('Clinical resources'!AQ78="","",'Clinical resources'!AQ78)</f>
        <v/>
      </c>
      <c r="AR84" t="str">
        <f>IF('Clinical resources'!AR78="","",'Clinical resources'!AR78)</f>
        <v/>
      </c>
      <c r="AS84" t="str">
        <f>IF('Clinical resources'!AS78="","",'Clinical resources'!AS78)</f>
        <v/>
      </c>
      <c r="AT84" t="str">
        <f>IF('Clinical resources'!AT78="","",'Clinical resources'!AT78)</f>
        <v/>
      </c>
      <c r="AU84" t="str">
        <f>IF('Clinical resources'!AU78="","",'Clinical resources'!AU78)</f>
        <v/>
      </c>
      <c r="AV84" t="str">
        <f>IF('Clinical resources'!AV78="","",'Clinical resources'!AV78)</f>
        <v/>
      </c>
      <c r="AW84" t="str">
        <f>IF('Clinical resources'!AW78="","",'Clinical resources'!AW78)</f>
        <v/>
      </c>
      <c r="AX84" t="str">
        <f>IF('Clinical resources'!AX78="","",'Clinical resources'!AX78)</f>
        <v/>
      </c>
      <c r="AY84" t="str">
        <f>IF('Clinical resources'!AY78="","",'Clinical resources'!AY78)</f>
        <v/>
      </c>
      <c r="AZ84" t="str">
        <f>IF('Clinical resources'!AZ78="","",'Clinical resources'!AZ78)</f>
        <v/>
      </c>
      <c r="BA84" t="str">
        <f>IF('Clinical resources'!BA78="","",'Clinical resources'!BA78)</f>
        <v/>
      </c>
      <c r="BB84" t="str">
        <f>IF('Clinical resources'!BB78="","",'Clinical resources'!BB78)</f>
        <v/>
      </c>
      <c r="BC84" t="str">
        <f>IF('Clinical resources'!BC78="","",'Clinical resources'!BC78)</f>
        <v/>
      </c>
      <c r="BD84" t="str">
        <f>IF('Clinical resources'!BD78="","",'Clinical resources'!BD78)</f>
        <v/>
      </c>
      <c r="BE84" t="str">
        <f>IF('Clinical resources'!BE78="","",'Clinical resources'!BE78)</f>
        <v/>
      </c>
      <c r="BF84" t="str">
        <f>IF('Clinical resources'!BF78="","",'Clinical resources'!BF78)</f>
        <v/>
      </c>
      <c r="BG84" t="str">
        <f>IF('Clinical resources'!BG78="","",'Clinical resources'!BG78)</f>
        <v/>
      </c>
      <c r="BH84" t="str">
        <f>IF('Clinical resources'!BH78="","",'Clinical resources'!BH78)</f>
        <v/>
      </c>
      <c r="BI84" t="str">
        <f>IF('Clinical resources'!BI78="","",'Clinical resources'!BI78)</f>
        <v/>
      </c>
      <c r="BJ84" t="str">
        <f>IF('Clinical resources'!BJ78="","",'Clinical resources'!BJ78)</f>
        <v/>
      </c>
      <c r="BK84" t="str">
        <f>IF('Clinical resources'!BK78="","",'Clinical resources'!BK78)</f>
        <v/>
      </c>
      <c r="BL84" t="str">
        <f>IF('Clinical resources'!BL78="","",'Clinical resources'!BL78)</f>
        <v/>
      </c>
      <c r="BM84" t="str">
        <f>IF('Clinical resources'!BM78="","",'Clinical resources'!BM78)</f>
        <v/>
      </c>
      <c r="BN84" t="str">
        <f>IF('Clinical resources'!BN78="","",'Clinical resources'!BN78)</f>
        <v/>
      </c>
      <c r="BO84" t="str">
        <f>IF('Clinical resources'!BO78="","",'Clinical resources'!BO78)</f>
        <v/>
      </c>
      <c r="BP84" t="str">
        <f>IF('Clinical resources'!BP78="","",'Clinical resources'!BP78)</f>
        <v/>
      </c>
      <c r="BQ84" t="str">
        <f>IF('Clinical resources'!BQ78="","",'Clinical resources'!BQ78)</f>
        <v/>
      </c>
      <c r="BR84" t="str">
        <f>IF('Clinical resources'!BR78="","",'Clinical resources'!BR78)</f>
        <v/>
      </c>
      <c r="BS84" t="str">
        <f>IF('Clinical resources'!BS78="","",'Clinical resources'!BS78)</f>
        <v/>
      </c>
      <c r="BT84" t="str">
        <f>IF('Clinical resources'!BT78="","",'Clinical resources'!BT78)</f>
        <v/>
      </c>
      <c r="BU84" t="str">
        <f>IF('Clinical resources'!BU78="","",'Clinical resources'!BU78)</f>
        <v/>
      </c>
      <c r="BV84" t="str">
        <f>IF('Clinical resources'!BV78="","",'Clinical resources'!BV78)</f>
        <v/>
      </c>
      <c r="BW84" t="str">
        <f>IF('Clinical resources'!BW78="","",'Clinical resources'!BW78)</f>
        <v/>
      </c>
      <c r="BX84" t="str">
        <f>IF('Clinical resources'!BX78="","",'Clinical resources'!BX78)</f>
        <v/>
      </c>
      <c r="BY84" t="str">
        <f>IF('Clinical resources'!BY78="","",'Clinical resources'!BY78)</f>
        <v/>
      </c>
      <c r="BZ84" t="str">
        <f>IF('Clinical resources'!BZ78="","",'Clinical resources'!BZ78)</f>
        <v/>
      </c>
      <c r="CA84" t="str">
        <f>IF('Clinical resources'!CA78="","",'Clinical resources'!CA78)</f>
        <v/>
      </c>
      <c r="CB84" t="str">
        <f>IF('Clinical resources'!CB78="","",'Clinical resources'!CB78)</f>
        <v/>
      </c>
      <c r="CC84" t="str">
        <f>IF('Clinical resources'!CC78="","",'Clinical resources'!CC78)</f>
        <v/>
      </c>
    </row>
    <row r="85" spans="2:81" x14ac:dyDescent="0.25">
      <c r="B85" s="189" t="str">
        <f>IF('Clinical resources'!B79&lt;&gt;"",'CR Backing (Hide)'!E76,"")</f>
        <v/>
      </c>
      <c r="G85" t="str">
        <f>IF('Clinical resources'!F79="","",'Clinical resources'!F79)</f>
        <v/>
      </c>
      <c r="H85" t="str">
        <f>IF('Clinical resources'!G79="","",'Clinical resources'!G79)</f>
        <v/>
      </c>
      <c r="I85" t="str">
        <f>IF('Clinical resources'!H79="","",'Clinical resources'!H79)</f>
        <v/>
      </c>
      <c r="J85" t="str">
        <f>IF('Clinical resources'!I79="","",'Clinical resources'!I79)</f>
        <v/>
      </c>
      <c r="K85" t="str">
        <f>IF('Clinical resources'!J79="","",'Clinical resources'!J79)</f>
        <v/>
      </c>
      <c r="L85" t="str">
        <f>IF('Clinical resources'!K79="","",'Clinical resources'!K79)</f>
        <v/>
      </c>
      <c r="M85" t="str">
        <f>IF('Clinical resources'!L79="","",'Clinical resources'!L79)</f>
        <v/>
      </c>
      <c r="N85" t="str">
        <f>IF('Clinical resources'!M79="","",'Clinical resources'!M79)</f>
        <v/>
      </c>
      <c r="O85" t="str">
        <f>IF('Clinical resources'!N79="","",'Clinical resources'!N79)</f>
        <v/>
      </c>
      <c r="P85" t="str">
        <f>IF('Clinical resources'!O79="","",'Clinical resources'!O79)</f>
        <v/>
      </c>
      <c r="Q85" t="str">
        <f>IF('Clinical resources'!P79="","",'Clinical resources'!P79)</f>
        <v/>
      </c>
      <c r="R85" t="str">
        <f>IF('Clinical resources'!Q79="","",'Clinical resources'!Q79)</f>
        <v/>
      </c>
      <c r="S85" t="str">
        <f>IF('Clinical resources'!R79="","",'Clinical resources'!R79)</f>
        <v/>
      </c>
      <c r="T85" t="str">
        <f>IF('Clinical resources'!S79="","",'Clinical resources'!S79)</f>
        <v/>
      </c>
      <c r="U85" t="str">
        <f>IF('Clinical resources'!T79="","",'Clinical resources'!T79)</f>
        <v/>
      </c>
      <c r="V85" t="str">
        <f>IF('Clinical resources'!U79="","",'Clinical resources'!U79)</f>
        <v/>
      </c>
      <c r="W85" t="str">
        <f>IF('Clinical resources'!V79="","",'Clinical resources'!V79)</f>
        <v/>
      </c>
      <c r="X85" t="str">
        <f>IF('Clinical resources'!W79="","",'Clinical resources'!W79)</f>
        <v/>
      </c>
      <c r="Y85" t="str">
        <f>IF('Clinical resources'!X79="","",'Clinical resources'!X79)</f>
        <v/>
      </c>
      <c r="Z85" t="str">
        <f>IF('Clinical resources'!Y79="","",'Clinical resources'!Y79)</f>
        <v/>
      </c>
      <c r="AA85" t="str">
        <f>IF('Clinical resources'!Z79="","",'Clinical resources'!Z79)</f>
        <v/>
      </c>
      <c r="AB85" t="str">
        <f>IF('Clinical resources'!AA79="","",'Clinical resources'!AA79)</f>
        <v/>
      </c>
      <c r="AC85" t="str">
        <f>IF('Clinical resources'!AB79="","",'Clinical resources'!AB79)</f>
        <v/>
      </c>
      <c r="AD85" t="str">
        <f>IF('Clinical resources'!AC79="","",'Clinical resources'!AC79)</f>
        <v/>
      </c>
      <c r="AE85" t="str">
        <f>IF('Clinical resources'!AD79="","",'Clinical resources'!AD79)</f>
        <v/>
      </c>
      <c r="AF85" t="str">
        <f>IF('Clinical resources'!AF79="","",'Clinical resources'!AF79)</f>
        <v/>
      </c>
      <c r="AG85" t="str">
        <f>IF('Clinical resources'!AG79="","",'Clinical resources'!AG79)</f>
        <v/>
      </c>
      <c r="AH85" t="str">
        <f>IF('Clinical resources'!AH79="","",'Clinical resources'!AH79)</f>
        <v/>
      </c>
      <c r="AI85" t="str">
        <f>IF('Clinical resources'!AI79="","",'Clinical resources'!AI79)</f>
        <v/>
      </c>
      <c r="AJ85" t="str">
        <f>IF('Clinical resources'!AJ79="","",'Clinical resources'!AJ79)</f>
        <v/>
      </c>
      <c r="AK85" t="str">
        <f>IF('Clinical resources'!AK79="","",'Clinical resources'!AK79)</f>
        <v/>
      </c>
      <c r="AL85" t="str">
        <f>IF('Clinical resources'!AL79="","",'Clinical resources'!AL79)</f>
        <v/>
      </c>
      <c r="AM85" t="str">
        <f>IF('Clinical resources'!AM79="","",'Clinical resources'!AM79)</f>
        <v/>
      </c>
      <c r="AN85" t="str">
        <f>IF('Clinical resources'!AN79="","",'Clinical resources'!AN79)</f>
        <v/>
      </c>
      <c r="AO85" t="str">
        <f>IF('Clinical resources'!AO79="","",'Clinical resources'!AO79)</f>
        <v/>
      </c>
      <c r="AP85" t="str">
        <f>IF('Clinical resources'!AP79="","",'Clinical resources'!AP79)</f>
        <v/>
      </c>
      <c r="AQ85" t="str">
        <f>IF('Clinical resources'!AQ79="","",'Clinical resources'!AQ79)</f>
        <v/>
      </c>
      <c r="AR85" t="str">
        <f>IF('Clinical resources'!AR79="","",'Clinical resources'!AR79)</f>
        <v/>
      </c>
      <c r="AS85" t="str">
        <f>IF('Clinical resources'!AS79="","",'Clinical resources'!AS79)</f>
        <v/>
      </c>
      <c r="AT85" t="str">
        <f>IF('Clinical resources'!AT79="","",'Clinical resources'!AT79)</f>
        <v/>
      </c>
      <c r="AU85" t="str">
        <f>IF('Clinical resources'!AU79="","",'Clinical resources'!AU79)</f>
        <v/>
      </c>
      <c r="AV85" t="str">
        <f>IF('Clinical resources'!AV79="","",'Clinical resources'!AV79)</f>
        <v/>
      </c>
      <c r="AW85" t="str">
        <f>IF('Clinical resources'!AW79="","",'Clinical resources'!AW79)</f>
        <v/>
      </c>
      <c r="AX85" t="str">
        <f>IF('Clinical resources'!AX79="","",'Clinical resources'!AX79)</f>
        <v/>
      </c>
      <c r="AY85" t="str">
        <f>IF('Clinical resources'!AY79="","",'Clinical resources'!AY79)</f>
        <v/>
      </c>
      <c r="AZ85" t="str">
        <f>IF('Clinical resources'!AZ79="","",'Clinical resources'!AZ79)</f>
        <v/>
      </c>
      <c r="BA85" t="str">
        <f>IF('Clinical resources'!BA79="","",'Clinical resources'!BA79)</f>
        <v/>
      </c>
      <c r="BB85" t="str">
        <f>IF('Clinical resources'!BB79="","",'Clinical resources'!BB79)</f>
        <v/>
      </c>
      <c r="BC85" t="str">
        <f>IF('Clinical resources'!BC79="","",'Clinical resources'!BC79)</f>
        <v/>
      </c>
      <c r="BD85" t="str">
        <f>IF('Clinical resources'!BD79="","",'Clinical resources'!BD79)</f>
        <v/>
      </c>
      <c r="BE85" t="str">
        <f>IF('Clinical resources'!BE79="","",'Clinical resources'!BE79)</f>
        <v/>
      </c>
      <c r="BF85" t="str">
        <f>IF('Clinical resources'!BF79="","",'Clinical resources'!BF79)</f>
        <v/>
      </c>
      <c r="BG85" t="str">
        <f>IF('Clinical resources'!BG79="","",'Clinical resources'!BG79)</f>
        <v/>
      </c>
      <c r="BH85" t="str">
        <f>IF('Clinical resources'!BH79="","",'Clinical resources'!BH79)</f>
        <v/>
      </c>
      <c r="BI85" t="str">
        <f>IF('Clinical resources'!BI79="","",'Clinical resources'!BI79)</f>
        <v/>
      </c>
      <c r="BJ85" t="str">
        <f>IF('Clinical resources'!BJ79="","",'Clinical resources'!BJ79)</f>
        <v/>
      </c>
      <c r="BK85" t="str">
        <f>IF('Clinical resources'!BK79="","",'Clinical resources'!BK79)</f>
        <v/>
      </c>
      <c r="BL85" t="str">
        <f>IF('Clinical resources'!BL79="","",'Clinical resources'!BL79)</f>
        <v/>
      </c>
      <c r="BM85" t="str">
        <f>IF('Clinical resources'!BM79="","",'Clinical resources'!BM79)</f>
        <v/>
      </c>
      <c r="BN85" t="str">
        <f>IF('Clinical resources'!BN79="","",'Clinical resources'!BN79)</f>
        <v/>
      </c>
      <c r="BO85" t="str">
        <f>IF('Clinical resources'!BO79="","",'Clinical resources'!BO79)</f>
        <v/>
      </c>
      <c r="BP85" t="str">
        <f>IF('Clinical resources'!BP79="","",'Clinical resources'!BP79)</f>
        <v/>
      </c>
      <c r="BQ85" t="str">
        <f>IF('Clinical resources'!BQ79="","",'Clinical resources'!BQ79)</f>
        <v/>
      </c>
      <c r="BR85" t="str">
        <f>IF('Clinical resources'!BR79="","",'Clinical resources'!BR79)</f>
        <v/>
      </c>
      <c r="BS85" t="str">
        <f>IF('Clinical resources'!BS79="","",'Clinical resources'!BS79)</f>
        <v/>
      </c>
      <c r="BT85" t="str">
        <f>IF('Clinical resources'!BT79="","",'Clinical resources'!BT79)</f>
        <v/>
      </c>
      <c r="BU85" t="str">
        <f>IF('Clinical resources'!BU79="","",'Clinical resources'!BU79)</f>
        <v/>
      </c>
      <c r="BV85" t="str">
        <f>IF('Clinical resources'!BV79="","",'Clinical resources'!BV79)</f>
        <v/>
      </c>
      <c r="BW85" t="str">
        <f>IF('Clinical resources'!BW79="","",'Clinical resources'!BW79)</f>
        <v/>
      </c>
      <c r="BX85" t="str">
        <f>IF('Clinical resources'!BX79="","",'Clinical resources'!BX79)</f>
        <v/>
      </c>
      <c r="BY85" t="str">
        <f>IF('Clinical resources'!BY79="","",'Clinical resources'!BY79)</f>
        <v/>
      </c>
      <c r="BZ85" t="str">
        <f>IF('Clinical resources'!BZ79="","",'Clinical resources'!BZ79)</f>
        <v/>
      </c>
      <c r="CA85" t="str">
        <f>IF('Clinical resources'!CA79="","",'Clinical resources'!CA79)</f>
        <v/>
      </c>
      <c r="CB85" t="str">
        <f>IF('Clinical resources'!CB79="","",'Clinical resources'!CB79)</f>
        <v/>
      </c>
      <c r="CC85" t="str">
        <f>IF('Clinical resources'!CC79="","",'Clinical resources'!CC79)</f>
        <v/>
      </c>
    </row>
    <row r="86" spans="2:81" x14ac:dyDescent="0.25">
      <c r="B86" s="189" t="str">
        <f>IF('Clinical resources'!B80&lt;&gt;"",'CR Backing (Hide)'!E77,"")</f>
        <v/>
      </c>
      <c r="G86" t="str">
        <f>IF('Clinical resources'!F80="","",'Clinical resources'!F80)</f>
        <v/>
      </c>
      <c r="H86" t="str">
        <f>IF('Clinical resources'!G80="","",'Clinical resources'!G80)</f>
        <v/>
      </c>
      <c r="I86" t="str">
        <f>IF('Clinical resources'!H80="","",'Clinical resources'!H80)</f>
        <v/>
      </c>
      <c r="J86" t="str">
        <f>IF('Clinical resources'!I80="","",'Clinical resources'!I80)</f>
        <v/>
      </c>
      <c r="K86" t="str">
        <f>IF('Clinical resources'!J80="","",'Clinical resources'!J80)</f>
        <v/>
      </c>
      <c r="L86" t="str">
        <f>IF('Clinical resources'!K80="","",'Clinical resources'!K80)</f>
        <v/>
      </c>
      <c r="M86" t="str">
        <f>IF('Clinical resources'!L80="","",'Clinical resources'!L80)</f>
        <v/>
      </c>
      <c r="N86" t="str">
        <f>IF('Clinical resources'!M80="","",'Clinical resources'!M80)</f>
        <v/>
      </c>
      <c r="O86" t="str">
        <f>IF('Clinical resources'!N80="","",'Clinical resources'!N80)</f>
        <v/>
      </c>
      <c r="P86" t="str">
        <f>IF('Clinical resources'!O80="","",'Clinical resources'!O80)</f>
        <v/>
      </c>
      <c r="Q86" t="str">
        <f>IF('Clinical resources'!P80="","",'Clinical resources'!P80)</f>
        <v/>
      </c>
      <c r="R86" t="str">
        <f>IF('Clinical resources'!Q80="","",'Clinical resources'!Q80)</f>
        <v/>
      </c>
      <c r="S86" t="str">
        <f>IF('Clinical resources'!R80="","",'Clinical resources'!R80)</f>
        <v/>
      </c>
      <c r="T86" t="str">
        <f>IF('Clinical resources'!S80="","",'Clinical resources'!S80)</f>
        <v/>
      </c>
      <c r="U86" t="str">
        <f>IF('Clinical resources'!T80="","",'Clinical resources'!T80)</f>
        <v/>
      </c>
      <c r="V86" t="str">
        <f>IF('Clinical resources'!U80="","",'Clinical resources'!U80)</f>
        <v/>
      </c>
      <c r="W86" t="str">
        <f>IF('Clinical resources'!V80="","",'Clinical resources'!V80)</f>
        <v/>
      </c>
      <c r="X86" t="str">
        <f>IF('Clinical resources'!W80="","",'Clinical resources'!W80)</f>
        <v/>
      </c>
      <c r="Y86" t="str">
        <f>IF('Clinical resources'!X80="","",'Clinical resources'!X80)</f>
        <v/>
      </c>
      <c r="Z86" t="str">
        <f>IF('Clinical resources'!Y80="","",'Clinical resources'!Y80)</f>
        <v/>
      </c>
      <c r="AA86" t="str">
        <f>IF('Clinical resources'!Z80="","",'Clinical resources'!Z80)</f>
        <v/>
      </c>
      <c r="AB86" t="str">
        <f>IF('Clinical resources'!AA80="","",'Clinical resources'!AA80)</f>
        <v/>
      </c>
      <c r="AC86" t="str">
        <f>IF('Clinical resources'!AB80="","",'Clinical resources'!AB80)</f>
        <v/>
      </c>
      <c r="AD86" t="str">
        <f>IF('Clinical resources'!AC80="","",'Clinical resources'!AC80)</f>
        <v/>
      </c>
      <c r="AE86" t="str">
        <f>IF('Clinical resources'!AD80="","",'Clinical resources'!AD80)</f>
        <v/>
      </c>
      <c r="AF86" t="str">
        <f>IF('Clinical resources'!AF80="","",'Clinical resources'!AF80)</f>
        <v/>
      </c>
      <c r="AG86" t="str">
        <f>IF('Clinical resources'!AG80="","",'Clinical resources'!AG80)</f>
        <v/>
      </c>
      <c r="AH86" t="str">
        <f>IF('Clinical resources'!AH80="","",'Clinical resources'!AH80)</f>
        <v/>
      </c>
      <c r="AI86" t="str">
        <f>IF('Clinical resources'!AI80="","",'Clinical resources'!AI80)</f>
        <v/>
      </c>
      <c r="AJ86" t="str">
        <f>IF('Clinical resources'!AJ80="","",'Clinical resources'!AJ80)</f>
        <v/>
      </c>
      <c r="AK86" t="str">
        <f>IF('Clinical resources'!AK80="","",'Clinical resources'!AK80)</f>
        <v/>
      </c>
      <c r="AL86" t="str">
        <f>IF('Clinical resources'!AL80="","",'Clinical resources'!AL80)</f>
        <v/>
      </c>
      <c r="AM86" t="str">
        <f>IF('Clinical resources'!AM80="","",'Clinical resources'!AM80)</f>
        <v/>
      </c>
      <c r="AN86" t="str">
        <f>IF('Clinical resources'!AN80="","",'Clinical resources'!AN80)</f>
        <v/>
      </c>
      <c r="AO86" t="str">
        <f>IF('Clinical resources'!AO80="","",'Clinical resources'!AO80)</f>
        <v/>
      </c>
      <c r="AP86" t="str">
        <f>IF('Clinical resources'!AP80="","",'Clinical resources'!AP80)</f>
        <v/>
      </c>
      <c r="AQ86" t="str">
        <f>IF('Clinical resources'!AQ80="","",'Clinical resources'!AQ80)</f>
        <v/>
      </c>
      <c r="AR86" t="str">
        <f>IF('Clinical resources'!AR80="","",'Clinical resources'!AR80)</f>
        <v/>
      </c>
      <c r="AS86" t="str">
        <f>IF('Clinical resources'!AS80="","",'Clinical resources'!AS80)</f>
        <v/>
      </c>
      <c r="AT86" t="str">
        <f>IF('Clinical resources'!AT80="","",'Clinical resources'!AT80)</f>
        <v/>
      </c>
      <c r="AU86" t="str">
        <f>IF('Clinical resources'!AU80="","",'Clinical resources'!AU80)</f>
        <v/>
      </c>
      <c r="AV86" t="str">
        <f>IF('Clinical resources'!AV80="","",'Clinical resources'!AV80)</f>
        <v/>
      </c>
      <c r="AW86" t="str">
        <f>IF('Clinical resources'!AW80="","",'Clinical resources'!AW80)</f>
        <v/>
      </c>
      <c r="AX86" t="str">
        <f>IF('Clinical resources'!AX80="","",'Clinical resources'!AX80)</f>
        <v/>
      </c>
      <c r="AY86" t="str">
        <f>IF('Clinical resources'!AY80="","",'Clinical resources'!AY80)</f>
        <v/>
      </c>
      <c r="AZ86" t="str">
        <f>IF('Clinical resources'!AZ80="","",'Clinical resources'!AZ80)</f>
        <v/>
      </c>
      <c r="BA86" t="str">
        <f>IF('Clinical resources'!BA80="","",'Clinical resources'!BA80)</f>
        <v/>
      </c>
      <c r="BB86" t="str">
        <f>IF('Clinical resources'!BB80="","",'Clinical resources'!BB80)</f>
        <v/>
      </c>
      <c r="BC86" t="str">
        <f>IF('Clinical resources'!BC80="","",'Clinical resources'!BC80)</f>
        <v/>
      </c>
      <c r="BD86" t="str">
        <f>IF('Clinical resources'!BD80="","",'Clinical resources'!BD80)</f>
        <v/>
      </c>
      <c r="BE86" t="str">
        <f>IF('Clinical resources'!BE80="","",'Clinical resources'!BE80)</f>
        <v/>
      </c>
      <c r="BF86" t="str">
        <f>IF('Clinical resources'!BF80="","",'Clinical resources'!BF80)</f>
        <v/>
      </c>
      <c r="BG86" t="str">
        <f>IF('Clinical resources'!BG80="","",'Clinical resources'!BG80)</f>
        <v/>
      </c>
      <c r="BH86" t="str">
        <f>IF('Clinical resources'!BH80="","",'Clinical resources'!BH80)</f>
        <v/>
      </c>
      <c r="BI86" t="str">
        <f>IF('Clinical resources'!BI80="","",'Clinical resources'!BI80)</f>
        <v/>
      </c>
      <c r="BJ86" t="str">
        <f>IF('Clinical resources'!BJ80="","",'Clinical resources'!BJ80)</f>
        <v/>
      </c>
      <c r="BK86" t="str">
        <f>IF('Clinical resources'!BK80="","",'Clinical resources'!BK80)</f>
        <v/>
      </c>
      <c r="BL86" t="str">
        <f>IF('Clinical resources'!BL80="","",'Clinical resources'!BL80)</f>
        <v/>
      </c>
      <c r="BM86" t="str">
        <f>IF('Clinical resources'!BM80="","",'Clinical resources'!BM80)</f>
        <v/>
      </c>
      <c r="BN86" t="str">
        <f>IF('Clinical resources'!BN80="","",'Clinical resources'!BN80)</f>
        <v/>
      </c>
      <c r="BO86" t="str">
        <f>IF('Clinical resources'!BO80="","",'Clinical resources'!BO80)</f>
        <v/>
      </c>
      <c r="BP86" t="str">
        <f>IF('Clinical resources'!BP80="","",'Clinical resources'!BP80)</f>
        <v/>
      </c>
      <c r="BQ86" t="str">
        <f>IF('Clinical resources'!BQ80="","",'Clinical resources'!BQ80)</f>
        <v/>
      </c>
      <c r="BR86" t="str">
        <f>IF('Clinical resources'!BR80="","",'Clinical resources'!BR80)</f>
        <v/>
      </c>
      <c r="BS86" t="str">
        <f>IF('Clinical resources'!BS80="","",'Clinical resources'!BS80)</f>
        <v/>
      </c>
      <c r="BT86" t="str">
        <f>IF('Clinical resources'!BT80="","",'Clinical resources'!BT80)</f>
        <v/>
      </c>
      <c r="BU86" t="str">
        <f>IF('Clinical resources'!BU80="","",'Clinical resources'!BU80)</f>
        <v/>
      </c>
      <c r="BV86" t="str">
        <f>IF('Clinical resources'!BV80="","",'Clinical resources'!BV80)</f>
        <v/>
      </c>
      <c r="BW86" t="str">
        <f>IF('Clinical resources'!BW80="","",'Clinical resources'!BW80)</f>
        <v/>
      </c>
      <c r="BX86" t="str">
        <f>IF('Clinical resources'!BX80="","",'Clinical resources'!BX80)</f>
        <v/>
      </c>
      <c r="BY86" t="str">
        <f>IF('Clinical resources'!BY80="","",'Clinical resources'!BY80)</f>
        <v/>
      </c>
      <c r="BZ86" t="str">
        <f>IF('Clinical resources'!BZ80="","",'Clinical resources'!BZ80)</f>
        <v/>
      </c>
      <c r="CA86" t="str">
        <f>IF('Clinical resources'!CA80="","",'Clinical resources'!CA80)</f>
        <v/>
      </c>
      <c r="CB86" t="str">
        <f>IF('Clinical resources'!CB80="","",'Clinical resources'!CB80)</f>
        <v/>
      </c>
      <c r="CC86" t="str">
        <f>IF('Clinical resources'!CC80="","",'Clinical resources'!CC80)</f>
        <v/>
      </c>
    </row>
    <row r="87" spans="2:81" x14ac:dyDescent="0.25">
      <c r="B87" s="189" t="str">
        <f>IF('Clinical resources'!B81&lt;&gt;"",'CR Backing (Hide)'!E78,"")</f>
        <v/>
      </c>
      <c r="G87" t="str">
        <f>IF('Clinical resources'!F81="","",'Clinical resources'!F81)</f>
        <v/>
      </c>
      <c r="H87" t="str">
        <f>IF('Clinical resources'!G81="","",'Clinical resources'!G81)</f>
        <v/>
      </c>
      <c r="I87" t="str">
        <f>IF('Clinical resources'!H81="","",'Clinical resources'!H81)</f>
        <v/>
      </c>
      <c r="J87" t="str">
        <f>IF('Clinical resources'!I81="","",'Clinical resources'!I81)</f>
        <v/>
      </c>
      <c r="K87" t="str">
        <f>IF('Clinical resources'!J81="","",'Clinical resources'!J81)</f>
        <v/>
      </c>
      <c r="L87" t="str">
        <f>IF('Clinical resources'!K81="","",'Clinical resources'!K81)</f>
        <v/>
      </c>
      <c r="M87" t="str">
        <f>IF('Clinical resources'!L81="","",'Clinical resources'!L81)</f>
        <v/>
      </c>
      <c r="N87" t="str">
        <f>IF('Clinical resources'!M81="","",'Clinical resources'!M81)</f>
        <v/>
      </c>
      <c r="O87" t="str">
        <f>IF('Clinical resources'!N81="","",'Clinical resources'!N81)</f>
        <v/>
      </c>
      <c r="P87" t="str">
        <f>IF('Clinical resources'!O81="","",'Clinical resources'!O81)</f>
        <v/>
      </c>
      <c r="Q87" t="str">
        <f>IF('Clinical resources'!P81="","",'Clinical resources'!P81)</f>
        <v/>
      </c>
      <c r="R87" t="str">
        <f>IF('Clinical resources'!Q81="","",'Clinical resources'!Q81)</f>
        <v/>
      </c>
      <c r="S87" t="str">
        <f>IF('Clinical resources'!R81="","",'Clinical resources'!R81)</f>
        <v/>
      </c>
      <c r="T87" t="str">
        <f>IF('Clinical resources'!S81="","",'Clinical resources'!S81)</f>
        <v/>
      </c>
      <c r="U87" t="str">
        <f>IF('Clinical resources'!T81="","",'Clinical resources'!T81)</f>
        <v/>
      </c>
      <c r="V87" t="str">
        <f>IF('Clinical resources'!U81="","",'Clinical resources'!U81)</f>
        <v/>
      </c>
      <c r="W87" t="str">
        <f>IF('Clinical resources'!V81="","",'Clinical resources'!V81)</f>
        <v/>
      </c>
      <c r="X87" t="str">
        <f>IF('Clinical resources'!W81="","",'Clinical resources'!W81)</f>
        <v/>
      </c>
      <c r="Y87" t="str">
        <f>IF('Clinical resources'!X81="","",'Clinical resources'!X81)</f>
        <v/>
      </c>
      <c r="Z87" t="str">
        <f>IF('Clinical resources'!Y81="","",'Clinical resources'!Y81)</f>
        <v/>
      </c>
      <c r="AA87" t="str">
        <f>IF('Clinical resources'!Z81="","",'Clinical resources'!Z81)</f>
        <v/>
      </c>
      <c r="AB87" t="str">
        <f>IF('Clinical resources'!AA81="","",'Clinical resources'!AA81)</f>
        <v/>
      </c>
      <c r="AC87" t="str">
        <f>IF('Clinical resources'!AB81="","",'Clinical resources'!AB81)</f>
        <v/>
      </c>
      <c r="AD87" t="str">
        <f>IF('Clinical resources'!AC81="","",'Clinical resources'!AC81)</f>
        <v/>
      </c>
      <c r="AE87" t="str">
        <f>IF('Clinical resources'!AD81="","",'Clinical resources'!AD81)</f>
        <v/>
      </c>
      <c r="AF87" t="str">
        <f>IF('Clinical resources'!AF81="","",'Clinical resources'!AF81)</f>
        <v/>
      </c>
      <c r="AG87" t="str">
        <f>IF('Clinical resources'!AG81="","",'Clinical resources'!AG81)</f>
        <v/>
      </c>
      <c r="AH87" t="str">
        <f>IF('Clinical resources'!AH81="","",'Clinical resources'!AH81)</f>
        <v/>
      </c>
      <c r="AI87" t="str">
        <f>IF('Clinical resources'!AI81="","",'Clinical resources'!AI81)</f>
        <v/>
      </c>
      <c r="AJ87" t="str">
        <f>IF('Clinical resources'!AJ81="","",'Clinical resources'!AJ81)</f>
        <v/>
      </c>
      <c r="AK87" t="str">
        <f>IF('Clinical resources'!AK81="","",'Clinical resources'!AK81)</f>
        <v/>
      </c>
      <c r="AL87" t="str">
        <f>IF('Clinical resources'!AL81="","",'Clinical resources'!AL81)</f>
        <v/>
      </c>
      <c r="AM87" t="str">
        <f>IF('Clinical resources'!AM81="","",'Clinical resources'!AM81)</f>
        <v/>
      </c>
      <c r="AN87" t="str">
        <f>IF('Clinical resources'!AN81="","",'Clinical resources'!AN81)</f>
        <v/>
      </c>
      <c r="AO87" t="str">
        <f>IF('Clinical resources'!AO81="","",'Clinical resources'!AO81)</f>
        <v/>
      </c>
      <c r="AP87" t="str">
        <f>IF('Clinical resources'!AP81="","",'Clinical resources'!AP81)</f>
        <v/>
      </c>
      <c r="AQ87" t="str">
        <f>IF('Clinical resources'!AQ81="","",'Clinical resources'!AQ81)</f>
        <v/>
      </c>
      <c r="AR87" t="str">
        <f>IF('Clinical resources'!AR81="","",'Clinical resources'!AR81)</f>
        <v/>
      </c>
      <c r="AS87" t="str">
        <f>IF('Clinical resources'!AS81="","",'Clinical resources'!AS81)</f>
        <v/>
      </c>
      <c r="AT87" t="str">
        <f>IF('Clinical resources'!AT81="","",'Clinical resources'!AT81)</f>
        <v/>
      </c>
      <c r="AU87" t="str">
        <f>IF('Clinical resources'!AU81="","",'Clinical resources'!AU81)</f>
        <v/>
      </c>
      <c r="AV87" t="str">
        <f>IF('Clinical resources'!AV81="","",'Clinical resources'!AV81)</f>
        <v/>
      </c>
      <c r="AW87" t="str">
        <f>IF('Clinical resources'!AW81="","",'Clinical resources'!AW81)</f>
        <v/>
      </c>
      <c r="AX87" t="str">
        <f>IF('Clinical resources'!AX81="","",'Clinical resources'!AX81)</f>
        <v/>
      </c>
      <c r="AY87" t="str">
        <f>IF('Clinical resources'!AY81="","",'Clinical resources'!AY81)</f>
        <v/>
      </c>
      <c r="AZ87" t="str">
        <f>IF('Clinical resources'!AZ81="","",'Clinical resources'!AZ81)</f>
        <v/>
      </c>
      <c r="BA87" t="str">
        <f>IF('Clinical resources'!BA81="","",'Clinical resources'!BA81)</f>
        <v/>
      </c>
      <c r="BB87" t="str">
        <f>IF('Clinical resources'!BB81="","",'Clinical resources'!BB81)</f>
        <v/>
      </c>
      <c r="BC87" t="str">
        <f>IF('Clinical resources'!BC81="","",'Clinical resources'!BC81)</f>
        <v/>
      </c>
      <c r="BD87" t="str">
        <f>IF('Clinical resources'!BD81="","",'Clinical resources'!BD81)</f>
        <v/>
      </c>
      <c r="BE87" t="str">
        <f>IF('Clinical resources'!BE81="","",'Clinical resources'!BE81)</f>
        <v/>
      </c>
      <c r="BF87" t="str">
        <f>IF('Clinical resources'!BF81="","",'Clinical resources'!BF81)</f>
        <v/>
      </c>
      <c r="BG87" t="str">
        <f>IF('Clinical resources'!BG81="","",'Clinical resources'!BG81)</f>
        <v/>
      </c>
      <c r="BH87" t="str">
        <f>IF('Clinical resources'!BH81="","",'Clinical resources'!BH81)</f>
        <v/>
      </c>
      <c r="BI87" t="str">
        <f>IF('Clinical resources'!BI81="","",'Clinical resources'!BI81)</f>
        <v/>
      </c>
      <c r="BJ87" t="str">
        <f>IF('Clinical resources'!BJ81="","",'Clinical resources'!BJ81)</f>
        <v/>
      </c>
      <c r="BK87" t="str">
        <f>IF('Clinical resources'!BK81="","",'Clinical resources'!BK81)</f>
        <v/>
      </c>
      <c r="BL87" t="str">
        <f>IF('Clinical resources'!BL81="","",'Clinical resources'!BL81)</f>
        <v/>
      </c>
      <c r="BM87" t="str">
        <f>IF('Clinical resources'!BM81="","",'Clinical resources'!BM81)</f>
        <v/>
      </c>
      <c r="BN87" t="str">
        <f>IF('Clinical resources'!BN81="","",'Clinical resources'!BN81)</f>
        <v/>
      </c>
      <c r="BO87" t="str">
        <f>IF('Clinical resources'!BO81="","",'Clinical resources'!BO81)</f>
        <v/>
      </c>
      <c r="BP87" t="str">
        <f>IF('Clinical resources'!BP81="","",'Clinical resources'!BP81)</f>
        <v/>
      </c>
      <c r="BQ87" t="str">
        <f>IF('Clinical resources'!BQ81="","",'Clinical resources'!BQ81)</f>
        <v/>
      </c>
      <c r="BR87" t="str">
        <f>IF('Clinical resources'!BR81="","",'Clinical resources'!BR81)</f>
        <v/>
      </c>
      <c r="BS87" t="str">
        <f>IF('Clinical resources'!BS81="","",'Clinical resources'!BS81)</f>
        <v/>
      </c>
      <c r="BT87" t="str">
        <f>IF('Clinical resources'!BT81="","",'Clinical resources'!BT81)</f>
        <v/>
      </c>
      <c r="BU87" t="str">
        <f>IF('Clinical resources'!BU81="","",'Clinical resources'!BU81)</f>
        <v/>
      </c>
      <c r="BV87" t="str">
        <f>IF('Clinical resources'!BV81="","",'Clinical resources'!BV81)</f>
        <v/>
      </c>
      <c r="BW87" t="str">
        <f>IF('Clinical resources'!BW81="","",'Clinical resources'!BW81)</f>
        <v/>
      </c>
      <c r="BX87" t="str">
        <f>IF('Clinical resources'!BX81="","",'Clinical resources'!BX81)</f>
        <v/>
      </c>
      <c r="BY87" t="str">
        <f>IF('Clinical resources'!BY81="","",'Clinical resources'!BY81)</f>
        <v/>
      </c>
      <c r="BZ87" t="str">
        <f>IF('Clinical resources'!BZ81="","",'Clinical resources'!BZ81)</f>
        <v/>
      </c>
      <c r="CA87" t="str">
        <f>IF('Clinical resources'!CA81="","",'Clinical resources'!CA81)</f>
        <v/>
      </c>
      <c r="CB87" t="str">
        <f>IF('Clinical resources'!CB81="","",'Clinical resources'!CB81)</f>
        <v/>
      </c>
      <c r="CC87" t="str">
        <f>IF('Clinical resources'!CC81="","",'Clinical resources'!CC81)</f>
        <v/>
      </c>
    </row>
    <row r="88" spans="2:81" x14ac:dyDescent="0.25">
      <c r="B88" s="189" t="str">
        <f>IF('Clinical resources'!B82&lt;&gt;"",'CR Backing (Hide)'!E79,"")</f>
        <v/>
      </c>
      <c r="G88" t="str">
        <f>IF('Clinical resources'!F82="","",'Clinical resources'!F82)</f>
        <v/>
      </c>
      <c r="H88" t="str">
        <f>IF('Clinical resources'!G82="","",'Clinical resources'!G82)</f>
        <v/>
      </c>
      <c r="I88" t="str">
        <f>IF('Clinical resources'!H82="","",'Clinical resources'!H82)</f>
        <v/>
      </c>
      <c r="J88" t="str">
        <f>IF('Clinical resources'!I82="","",'Clinical resources'!I82)</f>
        <v/>
      </c>
      <c r="K88" t="str">
        <f>IF('Clinical resources'!J82="","",'Clinical resources'!J82)</f>
        <v/>
      </c>
      <c r="L88" t="str">
        <f>IF('Clinical resources'!K82="","",'Clinical resources'!K82)</f>
        <v/>
      </c>
      <c r="M88" t="str">
        <f>IF('Clinical resources'!L82="","",'Clinical resources'!L82)</f>
        <v/>
      </c>
      <c r="N88" t="str">
        <f>IF('Clinical resources'!M82="","",'Clinical resources'!M82)</f>
        <v/>
      </c>
      <c r="O88" t="str">
        <f>IF('Clinical resources'!N82="","",'Clinical resources'!N82)</f>
        <v/>
      </c>
      <c r="P88" t="str">
        <f>IF('Clinical resources'!O82="","",'Clinical resources'!O82)</f>
        <v/>
      </c>
      <c r="Q88" t="str">
        <f>IF('Clinical resources'!P82="","",'Clinical resources'!P82)</f>
        <v/>
      </c>
      <c r="R88" t="str">
        <f>IF('Clinical resources'!Q82="","",'Clinical resources'!Q82)</f>
        <v/>
      </c>
      <c r="S88" t="str">
        <f>IF('Clinical resources'!R82="","",'Clinical resources'!R82)</f>
        <v/>
      </c>
      <c r="T88" t="str">
        <f>IF('Clinical resources'!S82="","",'Clinical resources'!S82)</f>
        <v/>
      </c>
      <c r="U88" t="str">
        <f>IF('Clinical resources'!T82="","",'Clinical resources'!T82)</f>
        <v/>
      </c>
      <c r="V88" t="str">
        <f>IF('Clinical resources'!U82="","",'Clinical resources'!U82)</f>
        <v/>
      </c>
      <c r="W88" t="str">
        <f>IF('Clinical resources'!V82="","",'Clinical resources'!V82)</f>
        <v/>
      </c>
      <c r="X88" t="str">
        <f>IF('Clinical resources'!W82="","",'Clinical resources'!W82)</f>
        <v/>
      </c>
      <c r="Y88" t="str">
        <f>IF('Clinical resources'!X82="","",'Clinical resources'!X82)</f>
        <v/>
      </c>
      <c r="Z88" t="str">
        <f>IF('Clinical resources'!Y82="","",'Clinical resources'!Y82)</f>
        <v/>
      </c>
      <c r="AA88" t="str">
        <f>IF('Clinical resources'!Z82="","",'Clinical resources'!Z82)</f>
        <v/>
      </c>
      <c r="AB88" t="str">
        <f>IF('Clinical resources'!AA82="","",'Clinical resources'!AA82)</f>
        <v/>
      </c>
      <c r="AC88" t="str">
        <f>IF('Clinical resources'!AB82="","",'Clinical resources'!AB82)</f>
        <v/>
      </c>
      <c r="AD88" t="str">
        <f>IF('Clinical resources'!AC82="","",'Clinical resources'!AC82)</f>
        <v/>
      </c>
      <c r="AE88" t="str">
        <f>IF('Clinical resources'!AD82="","",'Clinical resources'!AD82)</f>
        <v/>
      </c>
      <c r="AF88" t="str">
        <f>IF('Clinical resources'!AF82="","",'Clinical resources'!AF82)</f>
        <v/>
      </c>
      <c r="AG88" t="str">
        <f>IF('Clinical resources'!AG82="","",'Clinical resources'!AG82)</f>
        <v/>
      </c>
      <c r="AH88" t="str">
        <f>IF('Clinical resources'!AH82="","",'Clinical resources'!AH82)</f>
        <v/>
      </c>
      <c r="AI88" t="str">
        <f>IF('Clinical resources'!AI82="","",'Clinical resources'!AI82)</f>
        <v/>
      </c>
      <c r="AJ88" t="str">
        <f>IF('Clinical resources'!AJ82="","",'Clinical resources'!AJ82)</f>
        <v/>
      </c>
      <c r="AK88" t="str">
        <f>IF('Clinical resources'!AK82="","",'Clinical resources'!AK82)</f>
        <v/>
      </c>
      <c r="AL88" t="str">
        <f>IF('Clinical resources'!AL82="","",'Clinical resources'!AL82)</f>
        <v/>
      </c>
      <c r="AM88" t="str">
        <f>IF('Clinical resources'!AM82="","",'Clinical resources'!AM82)</f>
        <v/>
      </c>
      <c r="AN88" t="str">
        <f>IF('Clinical resources'!AN82="","",'Clinical resources'!AN82)</f>
        <v/>
      </c>
      <c r="AO88" t="str">
        <f>IF('Clinical resources'!AO82="","",'Clinical resources'!AO82)</f>
        <v/>
      </c>
      <c r="AP88" t="str">
        <f>IF('Clinical resources'!AP82="","",'Clinical resources'!AP82)</f>
        <v/>
      </c>
      <c r="AQ88" t="str">
        <f>IF('Clinical resources'!AQ82="","",'Clinical resources'!AQ82)</f>
        <v/>
      </c>
      <c r="AR88" t="str">
        <f>IF('Clinical resources'!AR82="","",'Clinical resources'!AR82)</f>
        <v/>
      </c>
      <c r="AS88" t="str">
        <f>IF('Clinical resources'!AS82="","",'Clinical resources'!AS82)</f>
        <v/>
      </c>
      <c r="AT88" t="str">
        <f>IF('Clinical resources'!AT82="","",'Clinical resources'!AT82)</f>
        <v/>
      </c>
      <c r="AU88" t="str">
        <f>IF('Clinical resources'!AU82="","",'Clinical resources'!AU82)</f>
        <v/>
      </c>
      <c r="AV88" t="str">
        <f>IF('Clinical resources'!AV82="","",'Clinical resources'!AV82)</f>
        <v/>
      </c>
      <c r="AW88" t="str">
        <f>IF('Clinical resources'!AW82="","",'Clinical resources'!AW82)</f>
        <v/>
      </c>
      <c r="AX88" t="str">
        <f>IF('Clinical resources'!AX82="","",'Clinical resources'!AX82)</f>
        <v/>
      </c>
      <c r="AY88" t="str">
        <f>IF('Clinical resources'!AY82="","",'Clinical resources'!AY82)</f>
        <v/>
      </c>
      <c r="AZ88" t="str">
        <f>IF('Clinical resources'!AZ82="","",'Clinical resources'!AZ82)</f>
        <v/>
      </c>
      <c r="BA88" t="str">
        <f>IF('Clinical resources'!BA82="","",'Clinical resources'!BA82)</f>
        <v/>
      </c>
      <c r="BB88" t="str">
        <f>IF('Clinical resources'!BB82="","",'Clinical resources'!BB82)</f>
        <v/>
      </c>
      <c r="BC88" t="str">
        <f>IF('Clinical resources'!BC82="","",'Clinical resources'!BC82)</f>
        <v/>
      </c>
      <c r="BD88" t="str">
        <f>IF('Clinical resources'!BD82="","",'Clinical resources'!BD82)</f>
        <v/>
      </c>
      <c r="BE88" t="str">
        <f>IF('Clinical resources'!BE82="","",'Clinical resources'!BE82)</f>
        <v/>
      </c>
      <c r="BF88" t="str">
        <f>IF('Clinical resources'!BF82="","",'Clinical resources'!BF82)</f>
        <v/>
      </c>
      <c r="BG88" t="str">
        <f>IF('Clinical resources'!BG82="","",'Clinical resources'!BG82)</f>
        <v/>
      </c>
      <c r="BH88" t="str">
        <f>IF('Clinical resources'!BH82="","",'Clinical resources'!BH82)</f>
        <v/>
      </c>
      <c r="BI88" t="str">
        <f>IF('Clinical resources'!BI82="","",'Clinical resources'!BI82)</f>
        <v/>
      </c>
      <c r="BJ88" t="str">
        <f>IF('Clinical resources'!BJ82="","",'Clinical resources'!BJ82)</f>
        <v/>
      </c>
      <c r="BK88" t="str">
        <f>IF('Clinical resources'!BK82="","",'Clinical resources'!BK82)</f>
        <v/>
      </c>
      <c r="BL88" t="str">
        <f>IF('Clinical resources'!BL82="","",'Clinical resources'!BL82)</f>
        <v/>
      </c>
      <c r="BM88" t="str">
        <f>IF('Clinical resources'!BM82="","",'Clinical resources'!BM82)</f>
        <v/>
      </c>
      <c r="BN88" t="str">
        <f>IF('Clinical resources'!BN82="","",'Clinical resources'!BN82)</f>
        <v/>
      </c>
      <c r="BO88" t="str">
        <f>IF('Clinical resources'!BO82="","",'Clinical resources'!BO82)</f>
        <v/>
      </c>
      <c r="BP88" t="str">
        <f>IF('Clinical resources'!BP82="","",'Clinical resources'!BP82)</f>
        <v/>
      </c>
      <c r="BQ88" t="str">
        <f>IF('Clinical resources'!BQ82="","",'Clinical resources'!BQ82)</f>
        <v/>
      </c>
      <c r="BR88" t="str">
        <f>IF('Clinical resources'!BR82="","",'Clinical resources'!BR82)</f>
        <v/>
      </c>
      <c r="BS88" t="str">
        <f>IF('Clinical resources'!BS82="","",'Clinical resources'!BS82)</f>
        <v/>
      </c>
      <c r="BT88" t="str">
        <f>IF('Clinical resources'!BT82="","",'Clinical resources'!BT82)</f>
        <v/>
      </c>
      <c r="BU88" t="str">
        <f>IF('Clinical resources'!BU82="","",'Clinical resources'!BU82)</f>
        <v/>
      </c>
      <c r="BV88" t="str">
        <f>IF('Clinical resources'!BV82="","",'Clinical resources'!BV82)</f>
        <v/>
      </c>
      <c r="BW88" t="str">
        <f>IF('Clinical resources'!BW82="","",'Clinical resources'!BW82)</f>
        <v/>
      </c>
      <c r="BX88" t="str">
        <f>IF('Clinical resources'!BX82="","",'Clinical resources'!BX82)</f>
        <v/>
      </c>
      <c r="BY88" t="str">
        <f>IF('Clinical resources'!BY82="","",'Clinical resources'!BY82)</f>
        <v/>
      </c>
      <c r="BZ88" t="str">
        <f>IF('Clinical resources'!BZ82="","",'Clinical resources'!BZ82)</f>
        <v/>
      </c>
      <c r="CA88" t="str">
        <f>IF('Clinical resources'!CA82="","",'Clinical resources'!CA82)</f>
        <v/>
      </c>
      <c r="CB88" t="str">
        <f>IF('Clinical resources'!CB82="","",'Clinical resources'!CB82)</f>
        <v/>
      </c>
      <c r="CC88" t="str">
        <f>IF('Clinical resources'!CC82="","",'Clinical resources'!CC82)</f>
        <v/>
      </c>
    </row>
    <row r="89" spans="2:81" x14ac:dyDescent="0.25">
      <c r="B89" s="189" t="str">
        <f>IF('Clinical resources'!B83&lt;&gt;"",'CR Backing (Hide)'!E80,"")</f>
        <v/>
      </c>
      <c r="G89" t="str">
        <f>IF('Clinical resources'!F83="","",'Clinical resources'!F83)</f>
        <v/>
      </c>
      <c r="H89" t="str">
        <f>IF('Clinical resources'!G83="","",'Clinical resources'!G83)</f>
        <v/>
      </c>
      <c r="I89" t="str">
        <f>IF('Clinical resources'!H83="","",'Clinical resources'!H83)</f>
        <v/>
      </c>
      <c r="J89" t="str">
        <f>IF('Clinical resources'!I83="","",'Clinical resources'!I83)</f>
        <v/>
      </c>
      <c r="K89" t="str">
        <f>IF('Clinical resources'!J83="","",'Clinical resources'!J83)</f>
        <v/>
      </c>
      <c r="L89" t="str">
        <f>IF('Clinical resources'!K83="","",'Clinical resources'!K83)</f>
        <v/>
      </c>
      <c r="M89" t="str">
        <f>IF('Clinical resources'!L83="","",'Clinical resources'!L83)</f>
        <v/>
      </c>
      <c r="N89" t="str">
        <f>IF('Clinical resources'!M83="","",'Clinical resources'!M83)</f>
        <v/>
      </c>
      <c r="O89" t="str">
        <f>IF('Clinical resources'!N83="","",'Clinical resources'!N83)</f>
        <v/>
      </c>
      <c r="P89" t="str">
        <f>IF('Clinical resources'!O83="","",'Clinical resources'!O83)</f>
        <v/>
      </c>
      <c r="Q89" t="str">
        <f>IF('Clinical resources'!P83="","",'Clinical resources'!P83)</f>
        <v/>
      </c>
      <c r="R89" t="str">
        <f>IF('Clinical resources'!Q83="","",'Clinical resources'!Q83)</f>
        <v/>
      </c>
      <c r="S89" t="str">
        <f>IF('Clinical resources'!R83="","",'Clinical resources'!R83)</f>
        <v/>
      </c>
      <c r="T89" t="str">
        <f>IF('Clinical resources'!S83="","",'Clinical resources'!S83)</f>
        <v/>
      </c>
      <c r="U89" t="str">
        <f>IF('Clinical resources'!T83="","",'Clinical resources'!T83)</f>
        <v/>
      </c>
      <c r="V89" t="str">
        <f>IF('Clinical resources'!U83="","",'Clinical resources'!U83)</f>
        <v/>
      </c>
      <c r="W89" t="str">
        <f>IF('Clinical resources'!V83="","",'Clinical resources'!V83)</f>
        <v/>
      </c>
      <c r="X89" t="str">
        <f>IF('Clinical resources'!W83="","",'Clinical resources'!W83)</f>
        <v/>
      </c>
      <c r="Y89" t="str">
        <f>IF('Clinical resources'!X83="","",'Clinical resources'!X83)</f>
        <v/>
      </c>
      <c r="Z89" t="str">
        <f>IF('Clinical resources'!Y83="","",'Clinical resources'!Y83)</f>
        <v/>
      </c>
      <c r="AA89" t="str">
        <f>IF('Clinical resources'!Z83="","",'Clinical resources'!Z83)</f>
        <v/>
      </c>
      <c r="AB89" t="str">
        <f>IF('Clinical resources'!AA83="","",'Clinical resources'!AA83)</f>
        <v/>
      </c>
      <c r="AC89" t="str">
        <f>IF('Clinical resources'!AB83="","",'Clinical resources'!AB83)</f>
        <v/>
      </c>
      <c r="AD89" t="str">
        <f>IF('Clinical resources'!AC83="","",'Clinical resources'!AC83)</f>
        <v/>
      </c>
      <c r="AE89" t="str">
        <f>IF('Clinical resources'!AD83="","",'Clinical resources'!AD83)</f>
        <v/>
      </c>
      <c r="AF89" t="str">
        <f>IF('Clinical resources'!AF83="","",'Clinical resources'!AF83)</f>
        <v/>
      </c>
      <c r="AG89" t="str">
        <f>IF('Clinical resources'!AG83="","",'Clinical resources'!AG83)</f>
        <v/>
      </c>
      <c r="AH89" t="str">
        <f>IF('Clinical resources'!AH83="","",'Clinical resources'!AH83)</f>
        <v/>
      </c>
      <c r="AI89" t="str">
        <f>IF('Clinical resources'!AI83="","",'Clinical resources'!AI83)</f>
        <v/>
      </c>
      <c r="AJ89" t="str">
        <f>IF('Clinical resources'!AJ83="","",'Clinical resources'!AJ83)</f>
        <v/>
      </c>
      <c r="AK89" t="str">
        <f>IF('Clinical resources'!AK83="","",'Clinical resources'!AK83)</f>
        <v/>
      </c>
      <c r="AL89" t="str">
        <f>IF('Clinical resources'!AL83="","",'Clinical resources'!AL83)</f>
        <v/>
      </c>
      <c r="AM89" t="str">
        <f>IF('Clinical resources'!AM83="","",'Clinical resources'!AM83)</f>
        <v/>
      </c>
      <c r="AN89" t="str">
        <f>IF('Clinical resources'!AN83="","",'Clinical resources'!AN83)</f>
        <v/>
      </c>
      <c r="AO89" t="str">
        <f>IF('Clinical resources'!AO83="","",'Clinical resources'!AO83)</f>
        <v/>
      </c>
      <c r="AP89" t="str">
        <f>IF('Clinical resources'!AP83="","",'Clinical resources'!AP83)</f>
        <v/>
      </c>
      <c r="AQ89" t="str">
        <f>IF('Clinical resources'!AQ83="","",'Clinical resources'!AQ83)</f>
        <v/>
      </c>
      <c r="AR89" t="str">
        <f>IF('Clinical resources'!AR83="","",'Clinical resources'!AR83)</f>
        <v/>
      </c>
      <c r="AS89" t="str">
        <f>IF('Clinical resources'!AS83="","",'Clinical resources'!AS83)</f>
        <v/>
      </c>
      <c r="AT89" t="str">
        <f>IF('Clinical resources'!AT83="","",'Clinical resources'!AT83)</f>
        <v/>
      </c>
      <c r="AU89" t="str">
        <f>IF('Clinical resources'!AU83="","",'Clinical resources'!AU83)</f>
        <v/>
      </c>
      <c r="AV89" t="str">
        <f>IF('Clinical resources'!AV83="","",'Clinical resources'!AV83)</f>
        <v/>
      </c>
      <c r="AW89" t="str">
        <f>IF('Clinical resources'!AW83="","",'Clinical resources'!AW83)</f>
        <v/>
      </c>
      <c r="AX89" t="str">
        <f>IF('Clinical resources'!AX83="","",'Clinical resources'!AX83)</f>
        <v/>
      </c>
      <c r="AY89" t="str">
        <f>IF('Clinical resources'!AY83="","",'Clinical resources'!AY83)</f>
        <v/>
      </c>
      <c r="AZ89" t="str">
        <f>IF('Clinical resources'!AZ83="","",'Clinical resources'!AZ83)</f>
        <v/>
      </c>
      <c r="BA89" t="str">
        <f>IF('Clinical resources'!BA83="","",'Clinical resources'!BA83)</f>
        <v/>
      </c>
      <c r="BB89" t="str">
        <f>IF('Clinical resources'!BB83="","",'Clinical resources'!BB83)</f>
        <v/>
      </c>
      <c r="BC89" t="str">
        <f>IF('Clinical resources'!BC83="","",'Clinical resources'!BC83)</f>
        <v/>
      </c>
      <c r="BD89" t="str">
        <f>IF('Clinical resources'!BD83="","",'Clinical resources'!BD83)</f>
        <v/>
      </c>
      <c r="BE89" t="str">
        <f>IF('Clinical resources'!BE83="","",'Clinical resources'!BE83)</f>
        <v/>
      </c>
      <c r="BF89" t="str">
        <f>IF('Clinical resources'!BF83="","",'Clinical resources'!BF83)</f>
        <v/>
      </c>
      <c r="BG89" t="str">
        <f>IF('Clinical resources'!BG83="","",'Clinical resources'!BG83)</f>
        <v/>
      </c>
      <c r="BH89" t="str">
        <f>IF('Clinical resources'!BH83="","",'Clinical resources'!BH83)</f>
        <v/>
      </c>
      <c r="BI89" t="str">
        <f>IF('Clinical resources'!BI83="","",'Clinical resources'!BI83)</f>
        <v/>
      </c>
      <c r="BJ89" t="str">
        <f>IF('Clinical resources'!BJ83="","",'Clinical resources'!BJ83)</f>
        <v/>
      </c>
      <c r="BK89" t="str">
        <f>IF('Clinical resources'!BK83="","",'Clinical resources'!BK83)</f>
        <v/>
      </c>
      <c r="BL89" t="str">
        <f>IF('Clinical resources'!BL83="","",'Clinical resources'!BL83)</f>
        <v/>
      </c>
      <c r="BM89" t="str">
        <f>IF('Clinical resources'!BM83="","",'Clinical resources'!BM83)</f>
        <v/>
      </c>
      <c r="BN89" t="str">
        <f>IF('Clinical resources'!BN83="","",'Clinical resources'!BN83)</f>
        <v/>
      </c>
      <c r="BO89" t="str">
        <f>IF('Clinical resources'!BO83="","",'Clinical resources'!BO83)</f>
        <v/>
      </c>
      <c r="BP89" t="str">
        <f>IF('Clinical resources'!BP83="","",'Clinical resources'!BP83)</f>
        <v/>
      </c>
      <c r="BQ89" t="str">
        <f>IF('Clinical resources'!BQ83="","",'Clinical resources'!BQ83)</f>
        <v/>
      </c>
      <c r="BR89" t="str">
        <f>IF('Clinical resources'!BR83="","",'Clinical resources'!BR83)</f>
        <v/>
      </c>
      <c r="BS89" t="str">
        <f>IF('Clinical resources'!BS83="","",'Clinical resources'!BS83)</f>
        <v/>
      </c>
      <c r="BT89" t="str">
        <f>IF('Clinical resources'!BT83="","",'Clinical resources'!BT83)</f>
        <v/>
      </c>
      <c r="BU89" t="str">
        <f>IF('Clinical resources'!BU83="","",'Clinical resources'!BU83)</f>
        <v/>
      </c>
      <c r="BV89" t="str">
        <f>IF('Clinical resources'!BV83="","",'Clinical resources'!BV83)</f>
        <v/>
      </c>
      <c r="BW89" t="str">
        <f>IF('Clinical resources'!BW83="","",'Clinical resources'!BW83)</f>
        <v/>
      </c>
      <c r="BX89" t="str">
        <f>IF('Clinical resources'!BX83="","",'Clinical resources'!BX83)</f>
        <v/>
      </c>
      <c r="BY89" t="str">
        <f>IF('Clinical resources'!BY83="","",'Clinical resources'!BY83)</f>
        <v/>
      </c>
      <c r="BZ89" t="str">
        <f>IF('Clinical resources'!BZ83="","",'Clinical resources'!BZ83)</f>
        <v/>
      </c>
      <c r="CA89" t="str">
        <f>IF('Clinical resources'!CA83="","",'Clinical resources'!CA83)</f>
        <v/>
      </c>
      <c r="CB89" t="str">
        <f>IF('Clinical resources'!CB83="","",'Clinical resources'!CB83)</f>
        <v/>
      </c>
      <c r="CC89" t="str">
        <f>IF('Clinical resources'!CC83="","",'Clinical resources'!CC83)</f>
        <v/>
      </c>
    </row>
    <row r="90" spans="2:81" x14ac:dyDescent="0.25">
      <c r="B90" s="189" t="str">
        <f>IF('Clinical resources'!B84&lt;&gt;"",'CR Backing (Hide)'!E81,"")</f>
        <v/>
      </c>
      <c r="G90" t="str">
        <f>IF('Clinical resources'!F84="","",'Clinical resources'!F84)</f>
        <v/>
      </c>
      <c r="H90" t="str">
        <f>IF('Clinical resources'!G84="","",'Clinical resources'!G84)</f>
        <v/>
      </c>
      <c r="I90" t="str">
        <f>IF('Clinical resources'!H84="","",'Clinical resources'!H84)</f>
        <v/>
      </c>
      <c r="J90" t="str">
        <f>IF('Clinical resources'!I84="","",'Clinical resources'!I84)</f>
        <v/>
      </c>
      <c r="K90" t="str">
        <f>IF('Clinical resources'!J84="","",'Clinical resources'!J84)</f>
        <v/>
      </c>
      <c r="L90" t="str">
        <f>IF('Clinical resources'!K84="","",'Clinical resources'!K84)</f>
        <v/>
      </c>
      <c r="M90" t="str">
        <f>IF('Clinical resources'!L84="","",'Clinical resources'!L84)</f>
        <v/>
      </c>
      <c r="N90" t="str">
        <f>IF('Clinical resources'!M84="","",'Clinical resources'!M84)</f>
        <v/>
      </c>
      <c r="O90" t="str">
        <f>IF('Clinical resources'!N84="","",'Clinical resources'!N84)</f>
        <v/>
      </c>
      <c r="P90" t="str">
        <f>IF('Clinical resources'!O84="","",'Clinical resources'!O84)</f>
        <v/>
      </c>
      <c r="Q90" t="str">
        <f>IF('Clinical resources'!P84="","",'Clinical resources'!P84)</f>
        <v/>
      </c>
      <c r="R90" t="str">
        <f>IF('Clinical resources'!Q84="","",'Clinical resources'!Q84)</f>
        <v/>
      </c>
      <c r="S90" t="str">
        <f>IF('Clinical resources'!R84="","",'Clinical resources'!R84)</f>
        <v/>
      </c>
      <c r="T90" t="str">
        <f>IF('Clinical resources'!S84="","",'Clinical resources'!S84)</f>
        <v/>
      </c>
      <c r="U90" t="str">
        <f>IF('Clinical resources'!T84="","",'Clinical resources'!T84)</f>
        <v/>
      </c>
      <c r="V90" t="str">
        <f>IF('Clinical resources'!U84="","",'Clinical resources'!U84)</f>
        <v/>
      </c>
      <c r="W90" t="str">
        <f>IF('Clinical resources'!V84="","",'Clinical resources'!V84)</f>
        <v/>
      </c>
      <c r="X90" t="str">
        <f>IF('Clinical resources'!W84="","",'Clinical resources'!W84)</f>
        <v/>
      </c>
      <c r="Y90" t="str">
        <f>IF('Clinical resources'!X84="","",'Clinical resources'!X84)</f>
        <v/>
      </c>
      <c r="Z90" t="str">
        <f>IF('Clinical resources'!Y84="","",'Clinical resources'!Y84)</f>
        <v/>
      </c>
      <c r="AA90" t="str">
        <f>IF('Clinical resources'!Z84="","",'Clinical resources'!Z84)</f>
        <v/>
      </c>
      <c r="AB90" t="str">
        <f>IF('Clinical resources'!AA84="","",'Clinical resources'!AA84)</f>
        <v/>
      </c>
      <c r="AC90" t="str">
        <f>IF('Clinical resources'!AB84="","",'Clinical resources'!AB84)</f>
        <v/>
      </c>
      <c r="AD90" t="str">
        <f>IF('Clinical resources'!AC84="","",'Clinical resources'!AC84)</f>
        <v/>
      </c>
      <c r="AE90" t="str">
        <f>IF('Clinical resources'!AD84="","",'Clinical resources'!AD84)</f>
        <v/>
      </c>
      <c r="AF90" t="str">
        <f>IF('Clinical resources'!AF84="","",'Clinical resources'!AF84)</f>
        <v/>
      </c>
      <c r="AG90" t="str">
        <f>IF('Clinical resources'!AG84="","",'Clinical resources'!AG84)</f>
        <v/>
      </c>
      <c r="AH90" t="str">
        <f>IF('Clinical resources'!AH84="","",'Clinical resources'!AH84)</f>
        <v/>
      </c>
      <c r="AI90" t="str">
        <f>IF('Clinical resources'!AI84="","",'Clinical resources'!AI84)</f>
        <v/>
      </c>
      <c r="AJ90" t="str">
        <f>IF('Clinical resources'!AJ84="","",'Clinical resources'!AJ84)</f>
        <v/>
      </c>
      <c r="AK90" t="str">
        <f>IF('Clinical resources'!AK84="","",'Clinical resources'!AK84)</f>
        <v/>
      </c>
      <c r="AL90" t="str">
        <f>IF('Clinical resources'!AL84="","",'Clinical resources'!AL84)</f>
        <v/>
      </c>
      <c r="AM90" t="str">
        <f>IF('Clinical resources'!AM84="","",'Clinical resources'!AM84)</f>
        <v/>
      </c>
      <c r="AN90" t="str">
        <f>IF('Clinical resources'!AN84="","",'Clinical resources'!AN84)</f>
        <v/>
      </c>
      <c r="AO90" t="str">
        <f>IF('Clinical resources'!AO84="","",'Clinical resources'!AO84)</f>
        <v/>
      </c>
      <c r="AP90" t="str">
        <f>IF('Clinical resources'!AP84="","",'Clinical resources'!AP84)</f>
        <v/>
      </c>
      <c r="AQ90" t="str">
        <f>IF('Clinical resources'!AQ84="","",'Clinical resources'!AQ84)</f>
        <v/>
      </c>
      <c r="AR90" t="str">
        <f>IF('Clinical resources'!AR84="","",'Clinical resources'!AR84)</f>
        <v/>
      </c>
      <c r="AS90" t="str">
        <f>IF('Clinical resources'!AS84="","",'Clinical resources'!AS84)</f>
        <v/>
      </c>
      <c r="AT90" t="str">
        <f>IF('Clinical resources'!AT84="","",'Clinical resources'!AT84)</f>
        <v/>
      </c>
      <c r="AU90" t="str">
        <f>IF('Clinical resources'!AU84="","",'Clinical resources'!AU84)</f>
        <v/>
      </c>
      <c r="AV90" t="str">
        <f>IF('Clinical resources'!AV84="","",'Clinical resources'!AV84)</f>
        <v/>
      </c>
      <c r="AW90" t="str">
        <f>IF('Clinical resources'!AW84="","",'Clinical resources'!AW84)</f>
        <v/>
      </c>
      <c r="AX90" t="str">
        <f>IF('Clinical resources'!AX84="","",'Clinical resources'!AX84)</f>
        <v/>
      </c>
      <c r="AY90" t="str">
        <f>IF('Clinical resources'!AY84="","",'Clinical resources'!AY84)</f>
        <v/>
      </c>
      <c r="AZ90" t="str">
        <f>IF('Clinical resources'!AZ84="","",'Clinical resources'!AZ84)</f>
        <v/>
      </c>
      <c r="BA90" t="str">
        <f>IF('Clinical resources'!BA84="","",'Clinical resources'!BA84)</f>
        <v/>
      </c>
      <c r="BB90" t="str">
        <f>IF('Clinical resources'!BB84="","",'Clinical resources'!BB84)</f>
        <v/>
      </c>
      <c r="BC90" t="str">
        <f>IF('Clinical resources'!BC84="","",'Clinical resources'!BC84)</f>
        <v/>
      </c>
      <c r="BD90" t="str">
        <f>IF('Clinical resources'!BD84="","",'Clinical resources'!BD84)</f>
        <v/>
      </c>
      <c r="BE90" t="str">
        <f>IF('Clinical resources'!BE84="","",'Clinical resources'!BE84)</f>
        <v/>
      </c>
      <c r="BF90" t="str">
        <f>IF('Clinical resources'!BF84="","",'Clinical resources'!BF84)</f>
        <v/>
      </c>
      <c r="BG90" t="str">
        <f>IF('Clinical resources'!BG84="","",'Clinical resources'!BG84)</f>
        <v/>
      </c>
      <c r="BH90" t="str">
        <f>IF('Clinical resources'!BH84="","",'Clinical resources'!BH84)</f>
        <v/>
      </c>
      <c r="BI90" t="str">
        <f>IF('Clinical resources'!BI84="","",'Clinical resources'!BI84)</f>
        <v/>
      </c>
      <c r="BJ90" t="str">
        <f>IF('Clinical resources'!BJ84="","",'Clinical resources'!BJ84)</f>
        <v/>
      </c>
      <c r="BK90" t="str">
        <f>IF('Clinical resources'!BK84="","",'Clinical resources'!BK84)</f>
        <v/>
      </c>
      <c r="BL90" t="str">
        <f>IF('Clinical resources'!BL84="","",'Clinical resources'!BL84)</f>
        <v/>
      </c>
      <c r="BM90" t="str">
        <f>IF('Clinical resources'!BM84="","",'Clinical resources'!BM84)</f>
        <v/>
      </c>
      <c r="BN90" t="str">
        <f>IF('Clinical resources'!BN84="","",'Clinical resources'!BN84)</f>
        <v/>
      </c>
      <c r="BO90" t="str">
        <f>IF('Clinical resources'!BO84="","",'Clinical resources'!BO84)</f>
        <v/>
      </c>
      <c r="BP90" t="str">
        <f>IF('Clinical resources'!BP84="","",'Clinical resources'!BP84)</f>
        <v/>
      </c>
      <c r="BQ90" t="str">
        <f>IF('Clinical resources'!BQ84="","",'Clinical resources'!BQ84)</f>
        <v/>
      </c>
      <c r="BR90" t="str">
        <f>IF('Clinical resources'!BR84="","",'Clinical resources'!BR84)</f>
        <v/>
      </c>
      <c r="BS90" t="str">
        <f>IF('Clinical resources'!BS84="","",'Clinical resources'!BS84)</f>
        <v/>
      </c>
      <c r="BT90" t="str">
        <f>IF('Clinical resources'!BT84="","",'Clinical resources'!BT84)</f>
        <v/>
      </c>
      <c r="BU90" t="str">
        <f>IF('Clinical resources'!BU84="","",'Clinical resources'!BU84)</f>
        <v/>
      </c>
      <c r="BV90" t="str">
        <f>IF('Clinical resources'!BV84="","",'Clinical resources'!BV84)</f>
        <v/>
      </c>
      <c r="BW90" t="str">
        <f>IF('Clinical resources'!BW84="","",'Clinical resources'!BW84)</f>
        <v/>
      </c>
      <c r="BX90" t="str">
        <f>IF('Clinical resources'!BX84="","",'Clinical resources'!BX84)</f>
        <v/>
      </c>
      <c r="BY90" t="str">
        <f>IF('Clinical resources'!BY84="","",'Clinical resources'!BY84)</f>
        <v/>
      </c>
      <c r="BZ90" t="str">
        <f>IF('Clinical resources'!BZ84="","",'Clinical resources'!BZ84)</f>
        <v/>
      </c>
      <c r="CA90" t="str">
        <f>IF('Clinical resources'!CA84="","",'Clinical resources'!CA84)</f>
        <v/>
      </c>
      <c r="CB90" t="str">
        <f>IF('Clinical resources'!CB84="","",'Clinical resources'!CB84)</f>
        <v/>
      </c>
      <c r="CC90" t="str">
        <f>IF('Clinical resources'!CC84="","",'Clinical resources'!CC84)</f>
        <v/>
      </c>
    </row>
    <row r="91" spans="2:81" x14ac:dyDescent="0.25">
      <c r="B91" s="189" t="str">
        <f>IF('Clinical resources'!B85&lt;&gt;"",'CR Backing (Hide)'!E82,"")</f>
        <v/>
      </c>
      <c r="G91" t="str">
        <f>IF('Clinical resources'!F85="","",'Clinical resources'!F85)</f>
        <v/>
      </c>
      <c r="H91" t="str">
        <f>IF('Clinical resources'!G85="","",'Clinical resources'!G85)</f>
        <v/>
      </c>
      <c r="I91" t="str">
        <f>IF('Clinical resources'!H85="","",'Clinical resources'!H85)</f>
        <v/>
      </c>
      <c r="J91" t="str">
        <f>IF('Clinical resources'!I85="","",'Clinical resources'!I85)</f>
        <v/>
      </c>
      <c r="K91" t="str">
        <f>IF('Clinical resources'!J85="","",'Clinical resources'!J85)</f>
        <v/>
      </c>
      <c r="L91" t="str">
        <f>IF('Clinical resources'!K85="","",'Clinical resources'!K85)</f>
        <v/>
      </c>
      <c r="M91" t="str">
        <f>IF('Clinical resources'!L85="","",'Clinical resources'!L85)</f>
        <v/>
      </c>
      <c r="N91" t="str">
        <f>IF('Clinical resources'!M85="","",'Clinical resources'!M85)</f>
        <v/>
      </c>
      <c r="O91" t="str">
        <f>IF('Clinical resources'!N85="","",'Clinical resources'!N85)</f>
        <v/>
      </c>
      <c r="P91" t="str">
        <f>IF('Clinical resources'!O85="","",'Clinical resources'!O85)</f>
        <v/>
      </c>
      <c r="Q91" t="str">
        <f>IF('Clinical resources'!P85="","",'Clinical resources'!P85)</f>
        <v/>
      </c>
      <c r="R91" t="str">
        <f>IF('Clinical resources'!Q85="","",'Clinical resources'!Q85)</f>
        <v/>
      </c>
      <c r="S91" t="str">
        <f>IF('Clinical resources'!R85="","",'Clinical resources'!R85)</f>
        <v/>
      </c>
      <c r="T91" t="str">
        <f>IF('Clinical resources'!S85="","",'Clinical resources'!S85)</f>
        <v/>
      </c>
      <c r="U91" t="str">
        <f>IF('Clinical resources'!T85="","",'Clinical resources'!T85)</f>
        <v/>
      </c>
      <c r="V91" t="str">
        <f>IF('Clinical resources'!U85="","",'Clinical resources'!U85)</f>
        <v/>
      </c>
      <c r="W91" t="str">
        <f>IF('Clinical resources'!V85="","",'Clinical resources'!V85)</f>
        <v/>
      </c>
      <c r="X91" t="str">
        <f>IF('Clinical resources'!W85="","",'Clinical resources'!W85)</f>
        <v/>
      </c>
      <c r="Y91" t="str">
        <f>IF('Clinical resources'!X85="","",'Clinical resources'!X85)</f>
        <v/>
      </c>
      <c r="Z91" t="str">
        <f>IF('Clinical resources'!Y85="","",'Clinical resources'!Y85)</f>
        <v/>
      </c>
      <c r="AA91" t="str">
        <f>IF('Clinical resources'!Z85="","",'Clinical resources'!Z85)</f>
        <v/>
      </c>
      <c r="AB91" t="str">
        <f>IF('Clinical resources'!AA85="","",'Clinical resources'!AA85)</f>
        <v/>
      </c>
      <c r="AC91" t="str">
        <f>IF('Clinical resources'!AB85="","",'Clinical resources'!AB85)</f>
        <v/>
      </c>
      <c r="AD91" t="str">
        <f>IF('Clinical resources'!AC85="","",'Clinical resources'!AC85)</f>
        <v/>
      </c>
      <c r="AE91" t="str">
        <f>IF('Clinical resources'!AD85="","",'Clinical resources'!AD85)</f>
        <v/>
      </c>
      <c r="AF91" t="str">
        <f>IF('Clinical resources'!AF85="","",'Clinical resources'!AF85)</f>
        <v/>
      </c>
      <c r="AG91" t="str">
        <f>IF('Clinical resources'!AG85="","",'Clinical resources'!AG85)</f>
        <v/>
      </c>
      <c r="AH91" t="str">
        <f>IF('Clinical resources'!AH85="","",'Clinical resources'!AH85)</f>
        <v/>
      </c>
      <c r="AI91" t="str">
        <f>IF('Clinical resources'!AI85="","",'Clinical resources'!AI85)</f>
        <v/>
      </c>
      <c r="AJ91" t="str">
        <f>IF('Clinical resources'!AJ85="","",'Clinical resources'!AJ85)</f>
        <v/>
      </c>
      <c r="AK91" t="str">
        <f>IF('Clinical resources'!AK85="","",'Clinical resources'!AK85)</f>
        <v/>
      </c>
      <c r="AL91" t="str">
        <f>IF('Clinical resources'!AL85="","",'Clinical resources'!AL85)</f>
        <v/>
      </c>
      <c r="AM91" t="str">
        <f>IF('Clinical resources'!AM85="","",'Clinical resources'!AM85)</f>
        <v/>
      </c>
      <c r="AN91" t="str">
        <f>IF('Clinical resources'!AN85="","",'Clinical resources'!AN85)</f>
        <v/>
      </c>
      <c r="AO91" t="str">
        <f>IF('Clinical resources'!AO85="","",'Clinical resources'!AO85)</f>
        <v/>
      </c>
      <c r="AP91" t="str">
        <f>IF('Clinical resources'!AP85="","",'Clinical resources'!AP85)</f>
        <v/>
      </c>
      <c r="AQ91" t="str">
        <f>IF('Clinical resources'!AQ85="","",'Clinical resources'!AQ85)</f>
        <v/>
      </c>
      <c r="AR91" t="str">
        <f>IF('Clinical resources'!AR85="","",'Clinical resources'!AR85)</f>
        <v/>
      </c>
      <c r="AS91" t="str">
        <f>IF('Clinical resources'!AS85="","",'Clinical resources'!AS85)</f>
        <v/>
      </c>
      <c r="AT91" t="str">
        <f>IF('Clinical resources'!AT85="","",'Clinical resources'!AT85)</f>
        <v/>
      </c>
      <c r="AU91" t="str">
        <f>IF('Clinical resources'!AU85="","",'Clinical resources'!AU85)</f>
        <v/>
      </c>
      <c r="AV91" t="str">
        <f>IF('Clinical resources'!AV85="","",'Clinical resources'!AV85)</f>
        <v/>
      </c>
      <c r="AW91" t="str">
        <f>IF('Clinical resources'!AW85="","",'Clinical resources'!AW85)</f>
        <v/>
      </c>
      <c r="AX91" t="str">
        <f>IF('Clinical resources'!AX85="","",'Clinical resources'!AX85)</f>
        <v/>
      </c>
      <c r="AY91" t="str">
        <f>IF('Clinical resources'!AY85="","",'Clinical resources'!AY85)</f>
        <v/>
      </c>
      <c r="AZ91" t="str">
        <f>IF('Clinical resources'!AZ85="","",'Clinical resources'!AZ85)</f>
        <v/>
      </c>
      <c r="BA91" t="str">
        <f>IF('Clinical resources'!BA85="","",'Clinical resources'!BA85)</f>
        <v/>
      </c>
      <c r="BB91" t="str">
        <f>IF('Clinical resources'!BB85="","",'Clinical resources'!BB85)</f>
        <v/>
      </c>
      <c r="BC91" t="str">
        <f>IF('Clinical resources'!BC85="","",'Clinical resources'!BC85)</f>
        <v/>
      </c>
      <c r="BD91" t="str">
        <f>IF('Clinical resources'!BD85="","",'Clinical resources'!BD85)</f>
        <v/>
      </c>
      <c r="BE91" t="str">
        <f>IF('Clinical resources'!BE85="","",'Clinical resources'!BE85)</f>
        <v/>
      </c>
      <c r="BF91" t="str">
        <f>IF('Clinical resources'!BF85="","",'Clinical resources'!BF85)</f>
        <v/>
      </c>
      <c r="BG91" t="str">
        <f>IF('Clinical resources'!BG85="","",'Clinical resources'!BG85)</f>
        <v/>
      </c>
      <c r="BH91" t="str">
        <f>IF('Clinical resources'!BH85="","",'Clinical resources'!BH85)</f>
        <v/>
      </c>
      <c r="BI91" t="str">
        <f>IF('Clinical resources'!BI85="","",'Clinical resources'!BI85)</f>
        <v/>
      </c>
      <c r="BJ91" t="str">
        <f>IF('Clinical resources'!BJ85="","",'Clinical resources'!BJ85)</f>
        <v/>
      </c>
      <c r="BK91" t="str">
        <f>IF('Clinical resources'!BK85="","",'Clinical resources'!BK85)</f>
        <v/>
      </c>
      <c r="BL91" t="str">
        <f>IF('Clinical resources'!BL85="","",'Clinical resources'!BL85)</f>
        <v/>
      </c>
      <c r="BM91" t="str">
        <f>IF('Clinical resources'!BM85="","",'Clinical resources'!BM85)</f>
        <v/>
      </c>
      <c r="BN91" t="str">
        <f>IF('Clinical resources'!BN85="","",'Clinical resources'!BN85)</f>
        <v/>
      </c>
      <c r="BO91" t="str">
        <f>IF('Clinical resources'!BO85="","",'Clinical resources'!BO85)</f>
        <v/>
      </c>
      <c r="BP91" t="str">
        <f>IF('Clinical resources'!BP85="","",'Clinical resources'!BP85)</f>
        <v/>
      </c>
      <c r="BQ91" t="str">
        <f>IF('Clinical resources'!BQ85="","",'Clinical resources'!BQ85)</f>
        <v/>
      </c>
      <c r="BR91" t="str">
        <f>IF('Clinical resources'!BR85="","",'Clinical resources'!BR85)</f>
        <v/>
      </c>
      <c r="BS91" t="str">
        <f>IF('Clinical resources'!BS85="","",'Clinical resources'!BS85)</f>
        <v/>
      </c>
      <c r="BT91" t="str">
        <f>IF('Clinical resources'!BT85="","",'Clinical resources'!BT85)</f>
        <v/>
      </c>
      <c r="BU91" t="str">
        <f>IF('Clinical resources'!BU85="","",'Clinical resources'!BU85)</f>
        <v/>
      </c>
      <c r="BV91" t="str">
        <f>IF('Clinical resources'!BV85="","",'Clinical resources'!BV85)</f>
        <v/>
      </c>
      <c r="BW91" t="str">
        <f>IF('Clinical resources'!BW85="","",'Clinical resources'!BW85)</f>
        <v/>
      </c>
      <c r="BX91" t="str">
        <f>IF('Clinical resources'!BX85="","",'Clinical resources'!BX85)</f>
        <v/>
      </c>
      <c r="BY91" t="str">
        <f>IF('Clinical resources'!BY85="","",'Clinical resources'!BY85)</f>
        <v/>
      </c>
      <c r="BZ91" t="str">
        <f>IF('Clinical resources'!BZ85="","",'Clinical resources'!BZ85)</f>
        <v/>
      </c>
      <c r="CA91" t="str">
        <f>IF('Clinical resources'!CA85="","",'Clinical resources'!CA85)</f>
        <v/>
      </c>
      <c r="CB91" t="str">
        <f>IF('Clinical resources'!CB85="","",'Clinical resources'!CB85)</f>
        <v/>
      </c>
      <c r="CC91" t="str">
        <f>IF('Clinical resources'!CC85="","",'Clinical resources'!CC85)</f>
        <v/>
      </c>
    </row>
    <row r="92" spans="2:81" x14ac:dyDescent="0.25">
      <c r="B92" s="189" t="str">
        <f>IF('Clinical resources'!B86&lt;&gt;"",'CR Backing (Hide)'!E83,"")</f>
        <v/>
      </c>
      <c r="G92" t="str">
        <f>IF('Clinical resources'!F86="","",'Clinical resources'!F86)</f>
        <v/>
      </c>
      <c r="H92" t="str">
        <f>IF('Clinical resources'!G86="","",'Clinical resources'!G86)</f>
        <v/>
      </c>
      <c r="I92" t="str">
        <f>IF('Clinical resources'!H86="","",'Clinical resources'!H86)</f>
        <v/>
      </c>
      <c r="J92" t="str">
        <f>IF('Clinical resources'!I86="","",'Clinical resources'!I86)</f>
        <v/>
      </c>
      <c r="K92" t="str">
        <f>IF('Clinical resources'!J86="","",'Clinical resources'!J86)</f>
        <v/>
      </c>
      <c r="L92" t="str">
        <f>IF('Clinical resources'!K86="","",'Clinical resources'!K86)</f>
        <v/>
      </c>
      <c r="M92" t="str">
        <f>IF('Clinical resources'!L86="","",'Clinical resources'!L86)</f>
        <v/>
      </c>
      <c r="N92" t="str">
        <f>IF('Clinical resources'!M86="","",'Clinical resources'!M86)</f>
        <v/>
      </c>
      <c r="O92" t="str">
        <f>IF('Clinical resources'!N86="","",'Clinical resources'!N86)</f>
        <v/>
      </c>
      <c r="P92" t="str">
        <f>IF('Clinical resources'!O86="","",'Clinical resources'!O86)</f>
        <v/>
      </c>
      <c r="Q92" t="str">
        <f>IF('Clinical resources'!P86="","",'Clinical resources'!P86)</f>
        <v/>
      </c>
      <c r="R92" t="str">
        <f>IF('Clinical resources'!Q86="","",'Clinical resources'!Q86)</f>
        <v/>
      </c>
      <c r="S92" t="str">
        <f>IF('Clinical resources'!R86="","",'Clinical resources'!R86)</f>
        <v/>
      </c>
      <c r="T92" t="str">
        <f>IF('Clinical resources'!S86="","",'Clinical resources'!S86)</f>
        <v/>
      </c>
      <c r="U92" t="str">
        <f>IF('Clinical resources'!T86="","",'Clinical resources'!T86)</f>
        <v/>
      </c>
      <c r="V92" t="str">
        <f>IF('Clinical resources'!U86="","",'Clinical resources'!U86)</f>
        <v/>
      </c>
      <c r="W92" t="str">
        <f>IF('Clinical resources'!V86="","",'Clinical resources'!V86)</f>
        <v/>
      </c>
      <c r="X92" t="str">
        <f>IF('Clinical resources'!W86="","",'Clinical resources'!W86)</f>
        <v/>
      </c>
      <c r="Y92" t="str">
        <f>IF('Clinical resources'!X86="","",'Clinical resources'!X86)</f>
        <v/>
      </c>
      <c r="Z92" t="str">
        <f>IF('Clinical resources'!Y86="","",'Clinical resources'!Y86)</f>
        <v/>
      </c>
      <c r="AA92" t="str">
        <f>IF('Clinical resources'!Z86="","",'Clinical resources'!Z86)</f>
        <v/>
      </c>
      <c r="AB92" t="str">
        <f>IF('Clinical resources'!AA86="","",'Clinical resources'!AA86)</f>
        <v/>
      </c>
      <c r="AC92" t="str">
        <f>IF('Clinical resources'!AB86="","",'Clinical resources'!AB86)</f>
        <v/>
      </c>
      <c r="AD92" t="str">
        <f>IF('Clinical resources'!AC86="","",'Clinical resources'!AC86)</f>
        <v/>
      </c>
      <c r="AE92" t="str">
        <f>IF('Clinical resources'!AD86="","",'Clinical resources'!AD86)</f>
        <v/>
      </c>
      <c r="AF92" t="str">
        <f>IF('Clinical resources'!AF86="","",'Clinical resources'!AF86)</f>
        <v/>
      </c>
      <c r="AG92" t="str">
        <f>IF('Clinical resources'!AG86="","",'Clinical resources'!AG86)</f>
        <v/>
      </c>
      <c r="AH92" t="str">
        <f>IF('Clinical resources'!AH86="","",'Clinical resources'!AH86)</f>
        <v/>
      </c>
      <c r="AI92" t="str">
        <f>IF('Clinical resources'!AI86="","",'Clinical resources'!AI86)</f>
        <v/>
      </c>
      <c r="AJ92" t="str">
        <f>IF('Clinical resources'!AJ86="","",'Clinical resources'!AJ86)</f>
        <v/>
      </c>
      <c r="AK92" t="str">
        <f>IF('Clinical resources'!AK86="","",'Clinical resources'!AK86)</f>
        <v/>
      </c>
      <c r="AL92" t="str">
        <f>IF('Clinical resources'!AL86="","",'Clinical resources'!AL86)</f>
        <v/>
      </c>
      <c r="AM92" t="str">
        <f>IF('Clinical resources'!AM86="","",'Clinical resources'!AM86)</f>
        <v/>
      </c>
      <c r="AN92" t="str">
        <f>IF('Clinical resources'!AN86="","",'Clinical resources'!AN86)</f>
        <v/>
      </c>
      <c r="AO92" t="str">
        <f>IF('Clinical resources'!AO86="","",'Clinical resources'!AO86)</f>
        <v/>
      </c>
      <c r="AP92" t="str">
        <f>IF('Clinical resources'!AP86="","",'Clinical resources'!AP86)</f>
        <v/>
      </c>
      <c r="AQ92" t="str">
        <f>IF('Clinical resources'!AQ86="","",'Clinical resources'!AQ86)</f>
        <v/>
      </c>
      <c r="AR92" t="str">
        <f>IF('Clinical resources'!AR86="","",'Clinical resources'!AR86)</f>
        <v/>
      </c>
      <c r="AS92" t="str">
        <f>IF('Clinical resources'!AS86="","",'Clinical resources'!AS86)</f>
        <v/>
      </c>
      <c r="AT92" t="str">
        <f>IF('Clinical resources'!AT86="","",'Clinical resources'!AT86)</f>
        <v/>
      </c>
      <c r="AU92" t="str">
        <f>IF('Clinical resources'!AU86="","",'Clinical resources'!AU86)</f>
        <v/>
      </c>
      <c r="AV92" t="str">
        <f>IF('Clinical resources'!AV86="","",'Clinical resources'!AV86)</f>
        <v/>
      </c>
      <c r="AW92" t="str">
        <f>IF('Clinical resources'!AW86="","",'Clinical resources'!AW86)</f>
        <v/>
      </c>
      <c r="AX92" t="str">
        <f>IF('Clinical resources'!AX86="","",'Clinical resources'!AX86)</f>
        <v/>
      </c>
      <c r="AY92" t="str">
        <f>IF('Clinical resources'!AY86="","",'Clinical resources'!AY86)</f>
        <v/>
      </c>
      <c r="AZ92" t="str">
        <f>IF('Clinical resources'!AZ86="","",'Clinical resources'!AZ86)</f>
        <v/>
      </c>
      <c r="BA92" t="str">
        <f>IF('Clinical resources'!BA86="","",'Clinical resources'!BA86)</f>
        <v/>
      </c>
      <c r="BB92" t="str">
        <f>IF('Clinical resources'!BB86="","",'Clinical resources'!BB86)</f>
        <v/>
      </c>
      <c r="BC92" t="str">
        <f>IF('Clinical resources'!BC86="","",'Clinical resources'!BC86)</f>
        <v/>
      </c>
      <c r="BD92" t="str">
        <f>IF('Clinical resources'!BD86="","",'Clinical resources'!BD86)</f>
        <v/>
      </c>
      <c r="BE92" t="str">
        <f>IF('Clinical resources'!BE86="","",'Clinical resources'!BE86)</f>
        <v/>
      </c>
      <c r="BF92" t="str">
        <f>IF('Clinical resources'!BF86="","",'Clinical resources'!BF86)</f>
        <v/>
      </c>
      <c r="BG92" t="str">
        <f>IF('Clinical resources'!BG86="","",'Clinical resources'!BG86)</f>
        <v/>
      </c>
      <c r="BH92" t="str">
        <f>IF('Clinical resources'!BH86="","",'Clinical resources'!BH86)</f>
        <v/>
      </c>
      <c r="BI92" t="str">
        <f>IF('Clinical resources'!BI86="","",'Clinical resources'!BI86)</f>
        <v/>
      </c>
      <c r="BJ92" t="str">
        <f>IF('Clinical resources'!BJ86="","",'Clinical resources'!BJ86)</f>
        <v/>
      </c>
      <c r="BK92" t="str">
        <f>IF('Clinical resources'!BK86="","",'Clinical resources'!BK86)</f>
        <v/>
      </c>
      <c r="BL92" t="str">
        <f>IF('Clinical resources'!BL86="","",'Clinical resources'!BL86)</f>
        <v/>
      </c>
      <c r="BM92" t="str">
        <f>IF('Clinical resources'!BM86="","",'Clinical resources'!BM86)</f>
        <v/>
      </c>
      <c r="BN92" t="str">
        <f>IF('Clinical resources'!BN86="","",'Clinical resources'!BN86)</f>
        <v/>
      </c>
      <c r="BO92" t="str">
        <f>IF('Clinical resources'!BO86="","",'Clinical resources'!BO86)</f>
        <v/>
      </c>
      <c r="BP92" t="str">
        <f>IF('Clinical resources'!BP86="","",'Clinical resources'!BP86)</f>
        <v/>
      </c>
      <c r="BQ92" t="str">
        <f>IF('Clinical resources'!BQ86="","",'Clinical resources'!BQ86)</f>
        <v/>
      </c>
      <c r="BR92" t="str">
        <f>IF('Clinical resources'!BR86="","",'Clinical resources'!BR86)</f>
        <v/>
      </c>
      <c r="BS92" t="str">
        <f>IF('Clinical resources'!BS86="","",'Clinical resources'!BS86)</f>
        <v/>
      </c>
      <c r="BT92" t="str">
        <f>IF('Clinical resources'!BT86="","",'Clinical resources'!BT86)</f>
        <v/>
      </c>
      <c r="BU92" t="str">
        <f>IF('Clinical resources'!BU86="","",'Clinical resources'!BU86)</f>
        <v/>
      </c>
      <c r="BV92" t="str">
        <f>IF('Clinical resources'!BV86="","",'Clinical resources'!BV86)</f>
        <v/>
      </c>
      <c r="BW92" t="str">
        <f>IF('Clinical resources'!BW86="","",'Clinical resources'!BW86)</f>
        <v/>
      </c>
      <c r="BX92" t="str">
        <f>IF('Clinical resources'!BX86="","",'Clinical resources'!BX86)</f>
        <v/>
      </c>
      <c r="BY92" t="str">
        <f>IF('Clinical resources'!BY86="","",'Clinical resources'!BY86)</f>
        <v/>
      </c>
      <c r="BZ92" t="str">
        <f>IF('Clinical resources'!BZ86="","",'Clinical resources'!BZ86)</f>
        <v/>
      </c>
      <c r="CA92" t="str">
        <f>IF('Clinical resources'!CA86="","",'Clinical resources'!CA86)</f>
        <v/>
      </c>
      <c r="CB92" t="str">
        <f>IF('Clinical resources'!CB86="","",'Clinical resources'!CB86)</f>
        <v/>
      </c>
      <c r="CC92" t="str">
        <f>IF('Clinical resources'!CC86="","",'Clinical resources'!CC86)</f>
        <v/>
      </c>
    </row>
    <row r="93" spans="2:81" x14ac:dyDescent="0.25">
      <c r="B93" s="189" t="str">
        <f>IF('Clinical resources'!B87&lt;&gt;"",'CR Backing (Hide)'!E84,"")</f>
        <v/>
      </c>
      <c r="G93" t="str">
        <f>IF('Clinical resources'!F87="","",'Clinical resources'!F87)</f>
        <v/>
      </c>
      <c r="H93" t="str">
        <f>IF('Clinical resources'!G87="","",'Clinical resources'!G87)</f>
        <v/>
      </c>
      <c r="I93" t="str">
        <f>IF('Clinical resources'!H87="","",'Clinical resources'!H87)</f>
        <v/>
      </c>
      <c r="J93" t="str">
        <f>IF('Clinical resources'!I87="","",'Clinical resources'!I87)</f>
        <v/>
      </c>
      <c r="K93" t="str">
        <f>IF('Clinical resources'!J87="","",'Clinical resources'!J87)</f>
        <v/>
      </c>
      <c r="L93" t="str">
        <f>IF('Clinical resources'!K87="","",'Clinical resources'!K87)</f>
        <v/>
      </c>
      <c r="M93" t="str">
        <f>IF('Clinical resources'!L87="","",'Clinical resources'!L87)</f>
        <v/>
      </c>
      <c r="N93" t="str">
        <f>IF('Clinical resources'!M87="","",'Clinical resources'!M87)</f>
        <v/>
      </c>
      <c r="O93" t="str">
        <f>IF('Clinical resources'!N87="","",'Clinical resources'!N87)</f>
        <v/>
      </c>
      <c r="P93" t="str">
        <f>IF('Clinical resources'!O87="","",'Clinical resources'!O87)</f>
        <v/>
      </c>
      <c r="Q93" t="str">
        <f>IF('Clinical resources'!P87="","",'Clinical resources'!P87)</f>
        <v/>
      </c>
      <c r="R93" t="str">
        <f>IF('Clinical resources'!Q87="","",'Clinical resources'!Q87)</f>
        <v/>
      </c>
      <c r="S93" t="str">
        <f>IF('Clinical resources'!R87="","",'Clinical resources'!R87)</f>
        <v/>
      </c>
      <c r="T93" t="str">
        <f>IF('Clinical resources'!S87="","",'Clinical resources'!S87)</f>
        <v/>
      </c>
      <c r="U93" t="str">
        <f>IF('Clinical resources'!T87="","",'Clinical resources'!T87)</f>
        <v/>
      </c>
      <c r="V93" t="str">
        <f>IF('Clinical resources'!U87="","",'Clinical resources'!U87)</f>
        <v/>
      </c>
      <c r="W93" t="str">
        <f>IF('Clinical resources'!V87="","",'Clinical resources'!V87)</f>
        <v/>
      </c>
      <c r="X93" t="str">
        <f>IF('Clinical resources'!W87="","",'Clinical resources'!W87)</f>
        <v/>
      </c>
      <c r="Y93" t="str">
        <f>IF('Clinical resources'!X87="","",'Clinical resources'!X87)</f>
        <v/>
      </c>
      <c r="Z93" t="str">
        <f>IF('Clinical resources'!Y87="","",'Clinical resources'!Y87)</f>
        <v/>
      </c>
      <c r="AA93" t="str">
        <f>IF('Clinical resources'!Z87="","",'Clinical resources'!Z87)</f>
        <v/>
      </c>
      <c r="AB93" t="str">
        <f>IF('Clinical resources'!AA87="","",'Clinical resources'!AA87)</f>
        <v/>
      </c>
      <c r="AC93" t="str">
        <f>IF('Clinical resources'!AB87="","",'Clinical resources'!AB87)</f>
        <v/>
      </c>
      <c r="AD93" t="str">
        <f>IF('Clinical resources'!AC87="","",'Clinical resources'!AC87)</f>
        <v/>
      </c>
      <c r="AE93" t="str">
        <f>IF('Clinical resources'!AD87="","",'Clinical resources'!AD87)</f>
        <v/>
      </c>
      <c r="AF93" t="str">
        <f>IF('Clinical resources'!AF87="","",'Clinical resources'!AF87)</f>
        <v/>
      </c>
      <c r="AG93" t="str">
        <f>IF('Clinical resources'!AG87="","",'Clinical resources'!AG87)</f>
        <v/>
      </c>
      <c r="AH93" t="str">
        <f>IF('Clinical resources'!AH87="","",'Clinical resources'!AH87)</f>
        <v/>
      </c>
      <c r="AI93" t="str">
        <f>IF('Clinical resources'!AI87="","",'Clinical resources'!AI87)</f>
        <v/>
      </c>
      <c r="AJ93" t="str">
        <f>IF('Clinical resources'!AJ87="","",'Clinical resources'!AJ87)</f>
        <v/>
      </c>
      <c r="AK93" t="str">
        <f>IF('Clinical resources'!AK87="","",'Clinical resources'!AK87)</f>
        <v/>
      </c>
      <c r="AL93" t="str">
        <f>IF('Clinical resources'!AL87="","",'Clinical resources'!AL87)</f>
        <v/>
      </c>
      <c r="AM93" t="str">
        <f>IF('Clinical resources'!AM87="","",'Clinical resources'!AM87)</f>
        <v/>
      </c>
      <c r="AN93" t="str">
        <f>IF('Clinical resources'!AN87="","",'Clinical resources'!AN87)</f>
        <v/>
      </c>
      <c r="AO93" t="str">
        <f>IF('Clinical resources'!AO87="","",'Clinical resources'!AO87)</f>
        <v/>
      </c>
      <c r="AP93" t="str">
        <f>IF('Clinical resources'!AP87="","",'Clinical resources'!AP87)</f>
        <v/>
      </c>
      <c r="AQ93" t="str">
        <f>IF('Clinical resources'!AQ87="","",'Clinical resources'!AQ87)</f>
        <v/>
      </c>
      <c r="AR93" t="str">
        <f>IF('Clinical resources'!AR87="","",'Clinical resources'!AR87)</f>
        <v/>
      </c>
      <c r="AS93" t="str">
        <f>IF('Clinical resources'!AS87="","",'Clinical resources'!AS87)</f>
        <v/>
      </c>
      <c r="AT93" t="str">
        <f>IF('Clinical resources'!AT87="","",'Clinical resources'!AT87)</f>
        <v/>
      </c>
      <c r="AU93" t="str">
        <f>IF('Clinical resources'!AU87="","",'Clinical resources'!AU87)</f>
        <v/>
      </c>
      <c r="AV93" t="str">
        <f>IF('Clinical resources'!AV87="","",'Clinical resources'!AV87)</f>
        <v/>
      </c>
      <c r="AW93" t="str">
        <f>IF('Clinical resources'!AW87="","",'Clinical resources'!AW87)</f>
        <v/>
      </c>
      <c r="AX93" t="str">
        <f>IF('Clinical resources'!AX87="","",'Clinical resources'!AX87)</f>
        <v/>
      </c>
      <c r="AY93" t="str">
        <f>IF('Clinical resources'!AY87="","",'Clinical resources'!AY87)</f>
        <v/>
      </c>
      <c r="AZ93" t="str">
        <f>IF('Clinical resources'!AZ87="","",'Clinical resources'!AZ87)</f>
        <v/>
      </c>
      <c r="BA93" t="str">
        <f>IF('Clinical resources'!BA87="","",'Clinical resources'!BA87)</f>
        <v/>
      </c>
      <c r="BB93" t="str">
        <f>IF('Clinical resources'!BB87="","",'Clinical resources'!BB87)</f>
        <v/>
      </c>
      <c r="BC93" t="str">
        <f>IF('Clinical resources'!BC87="","",'Clinical resources'!BC87)</f>
        <v/>
      </c>
      <c r="BD93" t="str">
        <f>IF('Clinical resources'!BD87="","",'Clinical resources'!BD87)</f>
        <v/>
      </c>
      <c r="BE93" t="str">
        <f>IF('Clinical resources'!BE87="","",'Clinical resources'!BE87)</f>
        <v/>
      </c>
      <c r="BF93" t="str">
        <f>IF('Clinical resources'!BF87="","",'Clinical resources'!BF87)</f>
        <v/>
      </c>
      <c r="BG93" t="str">
        <f>IF('Clinical resources'!BG87="","",'Clinical resources'!BG87)</f>
        <v/>
      </c>
      <c r="BH93" t="str">
        <f>IF('Clinical resources'!BH87="","",'Clinical resources'!BH87)</f>
        <v/>
      </c>
      <c r="BI93" t="str">
        <f>IF('Clinical resources'!BI87="","",'Clinical resources'!BI87)</f>
        <v/>
      </c>
      <c r="BJ93" t="str">
        <f>IF('Clinical resources'!BJ87="","",'Clinical resources'!BJ87)</f>
        <v/>
      </c>
      <c r="BK93" t="str">
        <f>IF('Clinical resources'!BK87="","",'Clinical resources'!BK87)</f>
        <v/>
      </c>
      <c r="BL93" t="str">
        <f>IF('Clinical resources'!BL87="","",'Clinical resources'!BL87)</f>
        <v/>
      </c>
      <c r="BM93" t="str">
        <f>IF('Clinical resources'!BM87="","",'Clinical resources'!BM87)</f>
        <v/>
      </c>
      <c r="BN93" t="str">
        <f>IF('Clinical resources'!BN87="","",'Clinical resources'!BN87)</f>
        <v/>
      </c>
      <c r="BO93" t="str">
        <f>IF('Clinical resources'!BO87="","",'Clinical resources'!BO87)</f>
        <v/>
      </c>
      <c r="BP93" t="str">
        <f>IF('Clinical resources'!BP87="","",'Clinical resources'!BP87)</f>
        <v/>
      </c>
      <c r="BQ93" t="str">
        <f>IF('Clinical resources'!BQ87="","",'Clinical resources'!BQ87)</f>
        <v/>
      </c>
      <c r="BR93" t="str">
        <f>IF('Clinical resources'!BR87="","",'Clinical resources'!BR87)</f>
        <v/>
      </c>
      <c r="BS93" t="str">
        <f>IF('Clinical resources'!BS87="","",'Clinical resources'!BS87)</f>
        <v/>
      </c>
      <c r="BT93" t="str">
        <f>IF('Clinical resources'!BT87="","",'Clinical resources'!BT87)</f>
        <v/>
      </c>
      <c r="BU93" t="str">
        <f>IF('Clinical resources'!BU87="","",'Clinical resources'!BU87)</f>
        <v/>
      </c>
      <c r="BV93" t="str">
        <f>IF('Clinical resources'!BV87="","",'Clinical resources'!BV87)</f>
        <v/>
      </c>
      <c r="BW93" t="str">
        <f>IF('Clinical resources'!BW87="","",'Clinical resources'!BW87)</f>
        <v/>
      </c>
      <c r="BX93" t="str">
        <f>IF('Clinical resources'!BX87="","",'Clinical resources'!BX87)</f>
        <v/>
      </c>
      <c r="BY93" t="str">
        <f>IF('Clinical resources'!BY87="","",'Clinical resources'!BY87)</f>
        <v/>
      </c>
      <c r="BZ93" t="str">
        <f>IF('Clinical resources'!BZ87="","",'Clinical resources'!BZ87)</f>
        <v/>
      </c>
      <c r="CA93" t="str">
        <f>IF('Clinical resources'!CA87="","",'Clinical resources'!CA87)</f>
        <v/>
      </c>
      <c r="CB93" t="str">
        <f>IF('Clinical resources'!CB87="","",'Clinical resources'!CB87)</f>
        <v/>
      </c>
      <c r="CC93" t="str">
        <f>IF('Clinical resources'!CC87="","",'Clinical resources'!CC87)</f>
        <v/>
      </c>
    </row>
    <row r="94" spans="2:81" x14ac:dyDescent="0.25">
      <c r="B94" s="189" t="str">
        <f>IF('Clinical resources'!B88&lt;&gt;"",'CR Backing (Hide)'!E85,"")</f>
        <v/>
      </c>
      <c r="G94" t="str">
        <f>IF('Clinical resources'!F88="","",'Clinical resources'!F88)</f>
        <v/>
      </c>
      <c r="H94" t="str">
        <f>IF('Clinical resources'!G88="","",'Clinical resources'!G88)</f>
        <v/>
      </c>
      <c r="I94" t="str">
        <f>IF('Clinical resources'!H88="","",'Clinical resources'!H88)</f>
        <v/>
      </c>
      <c r="J94" t="str">
        <f>IF('Clinical resources'!I88="","",'Clinical resources'!I88)</f>
        <v/>
      </c>
      <c r="K94" t="str">
        <f>IF('Clinical resources'!J88="","",'Clinical resources'!J88)</f>
        <v/>
      </c>
      <c r="L94" t="str">
        <f>IF('Clinical resources'!K88="","",'Clinical resources'!K88)</f>
        <v/>
      </c>
      <c r="M94" t="str">
        <f>IF('Clinical resources'!L88="","",'Clinical resources'!L88)</f>
        <v/>
      </c>
      <c r="N94" t="str">
        <f>IF('Clinical resources'!M88="","",'Clinical resources'!M88)</f>
        <v/>
      </c>
      <c r="O94" t="str">
        <f>IF('Clinical resources'!N88="","",'Clinical resources'!N88)</f>
        <v/>
      </c>
      <c r="P94" t="str">
        <f>IF('Clinical resources'!O88="","",'Clinical resources'!O88)</f>
        <v/>
      </c>
      <c r="Q94" t="str">
        <f>IF('Clinical resources'!P88="","",'Clinical resources'!P88)</f>
        <v/>
      </c>
      <c r="R94" t="str">
        <f>IF('Clinical resources'!Q88="","",'Clinical resources'!Q88)</f>
        <v/>
      </c>
      <c r="S94" t="str">
        <f>IF('Clinical resources'!R88="","",'Clinical resources'!R88)</f>
        <v/>
      </c>
      <c r="T94" t="str">
        <f>IF('Clinical resources'!S88="","",'Clinical resources'!S88)</f>
        <v/>
      </c>
      <c r="U94" t="str">
        <f>IF('Clinical resources'!T88="","",'Clinical resources'!T88)</f>
        <v/>
      </c>
      <c r="V94" t="str">
        <f>IF('Clinical resources'!U88="","",'Clinical resources'!U88)</f>
        <v/>
      </c>
      <c r="W94" t="str">
        <f>IF('Clinical resources'!V88="","",'Clinical resources'!V88)</f>
        <v/>
      </c>
      <c r="X94" t="str">
        <f>IF('Clinical resources'!W88="","",'Clinical resources'!W88)</f>
        <v/>
      </c>
      <c r="Y94" t="str">
        <f>IF('Clinical resources'!X88="","",'Clinical resources'!X88)</f>
        <v/>
      </c>
      <c r="Z94" t="str">
        <f>IF('Clinical resources'!Y88="","",'Clinical resources'!Y88)</f>
        <v/>
      </c>
      <c r="AA94" t="str">
        <f>IF('Clinical resources'!Z88="","",'Clinical resources'!Z88)</f>
        <v/>
      </c>
      <c r="AB94" t="str">
        <f>IF('Clinical resources'!AA88="","",'Clinical resources'!AA88)</f>
        <v/>
      </c>
      <c r="AC94" t="str">
        <f>IF('Clinical resources'!AB88="","",'Clinical resources'!AB88)</f>
        <v/>
      </c>
      <c r="AD94" t="str">
        <f>IF('Clinical resources'!AC88="","",'Clinical resources'!AC88)</f>
        <v/>
      </c>
      <c r="AE94" t="str">
        <f>IF('Clinical resources'!AD88="","",'Clinical resources'!AD88)</f>
        <v/>
      </c>
      <c r="AF94" t="str">
        <f>IF('Clinical resources'!AF88="","",'Clinical resources'!AF88)</f>
        <v/>
      </c>
      <c r="AG94" t="str">
        <f>IF('Clinical resources'!AG88="","",'Clinical resources'!AG88)</f>
        <v/>
      </c>
      <c r="AH94" t="str">
        <f>IF('Clinical resources'!AH88="","",'Clinical resources'!AH88)</f>
        <v/>
      </c>
      <c r="AI94" t="str">
        <f>IF('Clinical resources'!AI88="","",'Clinical resources'!AI88)</f>
        <v/>
      </c>
      <c r="AJ94" t="str">
        <f>IF('Clinical resources'!AJ88="","",'Clinical resources'!AJ88)</f>
        <v/>
      </c>
      <c r="AK94" t="str">
        <f>IF('Clinical resources'!AK88="","",'Clinical resources'!AK88)</f>
        <v/>
      </c>
      <c r="AL94" t="str">
        <f>IF('Clinical resources'!AL88="","",'Clinical resources'!AL88)</f>
        <v/>
      </c>
      <c r="AM94" t="str">
        <f>IF('Clinical resources'!AM88="","",'Clinical resources'!AM88)</f>
        <v/>
      </c>
      <c r="AN94" t="str">
        <f>IF('Clinical resources'!AN88="","",'Clinical resources'!AN88)</f>
        <v/>
      </c>
      <c r="AO94" t="str">
        <f>IF('Clinical resources'!AO88="","",'Clinical resources'!AO88)</f>
        <v/>
      </c>
      <c r="AP94" t="str">
        <f>IF('Clinical resources'!AP88="","",'Clinical resources'!AP88)</f>
        <v/>
      </c>
      <c r="AQ94" t="str">
        <f>IF('Clinical resources'!AQ88="","",'Clinical resources'!AQ88)</f>
        <v/>
      </c>
      <c r="AR94" t="str">
        <f>IF('Clinical resources'!AR88="","",'Clinical resources'!AR88)</f>
        <v/>
      </c>
      <c r="AS94" t="str">
        <f>IF('Clinical resources'!AS88="","",'Clinical resources'!AS88)</f>
        <v/>
      </c>
      <c r="AT94" t="str">
        <f>IF('Clinical resources'!AT88="","",'Clinical resources'!AT88)</f>
        <v/>
      </c>
      <c r="AU94" t="str">
        <f>IF('Clinical resources'!AU88="","",'Clinical resources'!AU88)</f>
        <v/>
      </c>
      <c r="AV94" t="str">
        <f>IF('Clinical resources'!AV88="","",'Clinical resources'!AV88)</f>
        <v/>
      </c>
      <c r="AW94" t="str">
        <f>IF('Clinical resources'!AW88="","",'Clinical resources'!AW88)</f>
        <v/>
      </c>
      <c r="AX94" t="str">
        <f>IF('Clinical resources'!AX88="","",'Clinical resources'!AX88)</f>
        <v/>
      </c>
      <c r="AY94" t="str">
        <f>IF('Clinical resources'!AY88="","",'Clinical resources'!AY88)</f>
        <v/>
      </c>
      <c r="AZ94" t="str">
        <f>IF('Clinical resources'!AZ88="","",'Clinical resources'!AZ88)</f>
        <v/>
      </c>
      <c r="BA94" t="str">
        <f>IF('Clinical resources'!BA88="","",'Clinical resources'!BA88)</f>
        <v/>
      </c>
      <c r="BB94" t="str">
        <f>IF('Clinical resources'!BB88="","",'Clinical resources'!BB88)</f>
        <v/>
      </c>
      <c r="BC94" t="str">
        <f>IF('Clinical resources'!BC88="","",'Clinical resources'!BC88)</f>
        <v/>
      </c>
      <c r="BD94" t="str">
        <f>IF('Clinical resources'!BD88="","",'Clinical resources'!BD88)</f>
        <v/>
      </c>
      <c r="BE94" t="str">
        <f>IF('Clinical resources'!BE88="","",'Clinical resources'!BE88)</f>
        <v/>
      </c>
      <c r="BF94" t="str">
        <f>IF('Clinical resources'!BF88="","",'Clinical resources'!BF88)</f>
        <v/>
      </c>
      <c r="BG94" t="str">
        <f>IF('Clinical resources'!BG88="","",'Clinical resources'!BG88)</f>
        <v/>
      </c>
      <c r="BH94" t="str">
        <f>IF('Clinical resources'!BH88="","",'Clinical resources'!BH88)</f>
        <v/>
      </c>
      <c r="BI94" t="str">
        <f>IF('Clinical resources'!BI88="","",'Clinical resources'!BI88)</f>
        <v/>
      </c>
      <c r="BJ94" t="str">
        <f>IF('Clinical resources'!BJ88="","",'Clinical resources'!BJ88)</f>
        <v/>
      </c>
      <c r="BK94" t="str">
        <f>IF('Clinical resources'!BK88="","",'Clinical resources'!BK88)</f>
        <v/>
      </c>
      <c r="BL94" t="str">
        <f>IF('Clinical resources'!BL88="","",'Clinical resources'!BL88)</f>
        <v/>
      </c>
      <c r="BM94" t="str">
        <f>IF('Clinical resources'!BM88="","",'Clinical resources'!BM88)</f>
        <v/>
      </c>
      <c r="BN94" t="str">
        <f>IF('Clinical resources'!BN88="","",'Clinical resources'!BN88)</f>
        <v/>
      </c>
      <c r="BO94" t="str">
        <f>IF('Clinical resources'!BO88="","",'Clinical resources'!BO88)</f>
        <v/>
      </c>
      <c r="BP94" t="str">
        <f>IF('Clinical resources'!BP88="","",'Clinical resources'!BP88)</f>
        <v/>
      </c>
      <c r="BQ94" t="str">
        <f>IF('Clinical resources'!BQ88="","",'Clinical resources'!BQ88)</f>
        <v/>
      </c>
      <c r="BR94" t="str">
        <f>IF('Clinical resources'!BR88="","",'Clinical resources'!BR88)</f>
        <v/>
      </c>
      <c r="BS94" t="str">
        <f>IF('Clinical resources'!BS88="","",'Clinical resources'!BS88)</f>
        <v/>
      </c>
      <c r="BT94" t="str">
        <f>IF('Clinical resources'!BT88="","",'Clinical resources'!BT88)</f>
        <v/>
      </c>
      <c r="BU94" t="str">
        <f>IF('Clinical resources'!BU88="","",'Clinical resources'!BU88)</f>
        <v/>
      </c>
      <c r="BV94" t="str">
        <f>IF('Clinical resources'!BV88="","",'Clinical resources'!BV88)</f>
        <v/>
      </c>
      <c r="BW94" t="str">
        <f>IF('Clinical resources'!BW88="","",'Clinical resources'!BW88)</f>
        <v/>
      </c>
      <c r="BX94" t="str">
        <f>IF('Clinical resources'!BX88="","",'Clinical resources'!BX88)</f>
        <v/>
      </c>
      <c r="BY94" t="str">
        <f>IF('Clinical resources'!BY88="","",'Clinical resources'!BY88)</f>
        <v/>
      </c>
      <c r="BZ94" t="str">
        <f>IF('Clinical resources'!BZ88="","",'Clinical resources'!BZ88)</f>
        <v/>
      </c>
      <c r="CA94" t="str">
        <f>IF('Clinical resources'!CA88="","",'Clinical resources'!CA88)</f>
        <v/>
      </c>
      <c r="CB94" t="str">
        <f>IF('Clinical resources'!CB88="","",'Clinical resources'!CB88)</f>
        <v/>
      </c>
      <c r="CC94" t="str">
        <f>IF('Clinical resources'!CC88="","",'Clinical resources'!CC88)</f>
        <v/>
      </c>
    </row>
    <row r="95" spans="2:81" x14ac:dyDescent="0.25">
      <c r="B95" s="189" t="str">
        <f>IF('Clinical resources'!B89&lt;&gt;"",'CR Backing (Hide)'!E86,"")</f>
        <v/>
      </c>
      <c r="G95" t="str">
        <f>IF('Clinical resources'!F89="","",'Clinical resources'!F89)</f>
        <v/>
      </c>
      <c r="H95" t="str">
        <f>IF('Clinical resources'!G89="","",'Clinical resources'!G89)</f>
        <v/>
      </c>
      <c r="I95" t="str">
        <f>IF('Clinical resources'!H89="","",'Clinical resources'!H89)</f>
        <v/>
      </c>
      <c r="J95" t="str">
        <f>IF('Clinical resources'!I89="","",'Clinical resources'!I89)</f>
        <v/>
      </c>
      <c r="K95" t="str">
        <f>IF('Clinical resources'!J89="","",'Clinical resources'!J89)</f>
        <v/>
      </c>
      <c r="L95" t="str">
        <f>IF('Clinical resources'!K89="","",'Clinical resources'!K89)</f>
        <v/>
      </c>
      <c r="M95" t="str">
        <f>IF('Clinical resources'!L89="","",'Clinical resources'!L89)</f>
        <v/>
      </c>
      <c r="N95" t="str">
        <f>IF('Clinical resources'!M89="","",'Clinical resources'!M89)</f>
        <v/>
      </c>
      <c r="O95" t="str">
        <f>IF('Clinical resources'!N89="","",'Clinical resources'!N89)</f>
        <v/>
      </c>
      <c r="P95" t="str">
        <f>IF('Clinical resources'!O89="","",'Clinical resources'!O89)</f>
        <v/>
      </c>
      <c r="Q95" t="str">
        <f>IF('Clinical resources'!P89="","",'Clinical resources'!P89)</f>
        <v/>
      </c>
      <c r="R95" t="str">
        <f>IF('Clinical resources'!Q89="","",'Clinical resources'!Q89)</f>
        <v/>
      </c>
      <c r="S95" t="str">
        <f>IF('Clinical resources'!R89="","",'Clinical resources'!R89)</f>
        <v/>
      </c>
      <c r="T95" t="str">
        <f>IF('Clinical resources'!S89="","",'Clinical resources'!S89)</f>
        <v/>
      </c>
      <c r="U95" t="str">
        <f>IF('Clinical resources'!T89="","",'Clinical resources'!T89)</f>
        <v/>
      </c>
      <c r="V95" t="str">
        <f>IF('Clinical resources'!U89="","",'Clinical resources'!U89)</f>
        <v/>
      </c>
      <c r="W95" t="str">
        <f>IF('Clinical resources'!V89="","",'Clinical resources'!V89)</f>
        <v/>
      </c>
      <c r="X95" t="str">
        <f>IF('Clinical resources'!W89="","",'Clinical resources'!W89)</f>
        <v/>
      </c>
      <c r="Y95" t="str">
        <f>IF('Clinical resources'!X89="","",'Clinical resources'!X89)</f>
        <v/>
      </c>
      <c r="Z95" t="str">
        <f>IF('Clinical resources'!Y89="","",'Clinical resources'!Y89)</f>
        <v/>
      </c>
      <c r="AA95" t="str">
        <f>IF('Clinical resources'!Z89="","",'Clinical resources'!Z89)</f>
        <v/>
      </c>
      <c r="AB95" t="str">
        <f>IF('Clinical resources'!AA89="","",'Clinical resources'!AA89)</f>
        <v/>
      </c>
      <c r="AC95" t="str">
        <f>IF('Clinical resources'!AB89="","",'Clinical resources'!AB89)</f>
        <v/>
      </c>
      <c r="AD95" t="str">
        <f>IF('Clinical resources'!AC89="","",'Clinical resources'!AC89)</f>
        <v/>
      </c>
      <c r="AE95" t="str">
        <f>IF('Clinical resources'!AD89="","",'Clinical resources'!AD89)</f>
        <v/>
      </c>
      <c r="AF95" t="str">
        <f>IF('Clinical resources'!AF89="","",'Clinical resources'!AF89)</f>
        <v/>
      </c>
      <c r="AG95" t="str">
        <f>IF('Clinical resources'!AG89="","",'Clinical resources'!AG89)</f>
        <v/>
      </c>
      <c r="AH95" t="str">
        <f>IF('Clinical resources'!AH89="","",'Clinical resources'!AH89)</f>
        <v/>
      </c>
      <c r="AI95" t="str">
        <f>IF('Clinical resources'!AI89="","",'Clinical resources'!AI89)</f>
        <v/>
      </c>
      <c r="AJ95" t="str">
        <f>IF('Clinical resources'!AJ89="","",'Clinical resources'!AJ89)</f>
        <v/>
      </c>
      <c r="AK95" t="str">
        <f>IF('Clinical resources'!AK89="","",'Clinical resources'!AK89)</f>
        <v/>
      </c>
      <c r="AL95" t="str">
        <f>IF('Clinical resources'!AL89="","",'Clinical resources'!AL89)</f>
        <v/>
      </c>
      <c r="AM95" t="str">
        <f>IF('Clinical resources'!AM89="","",'Clinical resources'!AM89)</f>
        <v/>
      </c>
      <c r="AN95" t="str">
        <f>IF('Clinical resources'!AN89="","",'Clinical resources'!AN89)</f>
        <v/>
      </c>
      <c r="AO95" t="str">
        <f>IF('Clinical resources'!AO89="","",'Clinical resources'!AO89)</f>
        <v/>
      </c>
      <c r="AP95" t="str">
        <f>IF('Clinical resources'!AP89="","",'Clinical resources'!AP89)</f>
        <v/>
      </c>
      <c r="AQ95" t="str">
        <f>IF('Clinical resources'!AQ89="","",'Clinical resources'!AQ89)</f>
        <v/>
      </c>
      <c r="AR95" t="str">
        <f>IF('Clinical resources'!AR89="","",'Clinical resources'!AR89)</f>
        <v/>
      </c>
      <c r="AS95" t="str">
        <f>IF('Clinical resources'!AS89="","",'Clinical resources'!AS89)</f>
        <v/>
      </c>
      <c r="AT95" t="str">
        <f>IF('Clinical resources'!AT89="","",'Clinical resources'!AT89)</f>
        <v/>
      </c>
      <c r="AU95" t="str">
        <f>IF('Clinical resources'!AU89="","",'Clinical resources'!AU89)</f>
        <v/>
      </c>
      <c r="AV95" t="str">
        <f>IF('Clinical resources'!AV89="","",'Clinical resources'!AV89)</f>
        <v/>
      </c>
      <c r="AW95" t="str">
        <f>IF('Clinical resources'!AW89="","",'Clinical resources'!AW89)</f>
        <v/>
      </c>
      <c r="AX95" t="str">
        <f>IF('Clinical resources'!AX89="","",'Clinical resources'!AX89)</f>
        <v/>
      </c>
      <c r="AY95" t="str">
        <f>IF('Clinical resources'!AY89="","",'Clinical resources'!AY89)</f>
        <v/>
      </c>
      <c r="AZ95" t="str">
        <f>IF('Clinical resources'!AZ89="","",'Clinical resources'!AZ89)</f>
        <v/>
      </c>
      <c r="BA95" t="str">
        <f>IF('Clinical resources'!BA89="","",'Clinical resources'!BA89)</f>
        <v/>
      </c>
      <c r="BB95" t="str">
        <f>IF('Clinical resources'!BB89="","",'Clinical resources'!BB89)</f>
        <v/>
      </c>
      <c r="BC95" t="str">
        <f>IF('Clinical resources'!BC89="","",'Clinical resources'!BC89)</f>
        <v/>
      </c>
      <c r="BD95" t="str">
        <f>IF('Clinical resources'!BD89="","",'Clinical resources'!BD89)</f>
        <v/>
      </c>
      <c r="BE95" t="str">
        <f>IF('Clinical resources'!BE89="","",'Clinical resources'!BE89)</f>
        <v/>
      </c>
      <c r="BF95" t="str">
        <f>IF('Clinical resources'!BF89="","",'Clinical resources'!BF89)</f>
        <v/>
      </c>
      <c r="BG95" t="str">
        <f>IF('Clinical resources'!BG89="","",'Clinical resources'!BG89)</f>
        <v/>
      </c>
      <c r="BH95" t="str">
        <f>IF('Clinical resources'!BH89="","",'Clinical resources'!BH89)</f>
        <v/>
      </c>
      <c r="BI95" t="str">
        <f>IF('Clinical resources'!BI89="","",'Clinical resources'!BI89)</f>
        <v/>
      </c>
      <c r="BJ95" t="str">
        <f>IF('Clinical resources'!BJ89="","",'Clinical resources'!BJ89)</f>
        <v/>
      </c>
      <c r="BK95" t="str">
        <f>IF('Clinical resources'!BK89="","",'Clinical resources'!BK89)</f>
        <v/>
      </c>
      <c r="BL95" t="str">
        <f>IF('Clinical resources'!BL89="","",'Clinical resources'!BL89)</f>
        <v/>
      </c>
      <c r="BM95" t="str">
        <f>IF('Clinical resources'!BM89="","",'Clinical resources'!BM89)</f>
        <v/>
      </c>
      <c r="BN95" t="str">
        <f>IF('Clinical resources'!BN89="","",'Clinical resources'!BN89)</f>
        <v/>
      </c>
      <c r="BO95" t="str">
        <f>IF('Clinical resources'!BO89="","",'Clinical resources'!BO89)</f>
        <v/>
      </c>
      <c r="BP95" t="str">
        <f>IF('Clinical resources'!BP89="","",'Clinical resources'!BP89)</f>
        <v/>
      </c>
      <c r="BQ95" t="str">
        <f>IF('Clinical resources'!BQ89="","",'Clinical resources'!BQ89)</f>
        <v/>
      </c>
      <c r="BR95" t="str">
        <f>IF('Clinical resources'!BR89="","",'Clinical resources'!BR89)</f>
        <v/>
      </c>
      <c r="BS95" t="str">
        <f>IF('Clinical resources'!BS89="","",'Clinical resources'!BS89)</f>
        <v/>
      </c>
      <c r="BT95" t="str">
        <f>IF('Clinical resources'!BT89="","",'Clinical resources'!BT89)</f>
        <v/>
      </c>
      <c r="BU95" t="str">
        <f>IF('Clinical resources'!BU89="","",'Clinical resources'!BU89)</f>
        <v/>
      </c>
      <c r="BV95" t="str">
        <f>IF('Clinical resources'!BV89="","",'Clinical resources'!BV89)</f>
        <v/>
      </c>
      <c r="BW95" t="str">
        <f>IF('Clinical resources'!BW89="","",'Clinical resources'!BW89)</f>
        <v/>
      </c>
      <c r="BX95" t="str">
        <f>IF('Clinical resources'!BX89="","",'Clinical resources'!BX89)</f>
        <v/>
      </c>
      <c r="BY95" t="str">
        <f>IF('Clinical resources'!BY89="","",'Clinical resources'!BY89)</f>
        <v/>
      </c>
      <c r="BZ95" t="str">
        <f>IF('Clinical resources'!BZ89="","",'Clinical resources'!BZ89)</f>
        <v/>
      </c>
      <c r="CA95" t="str">
        <f>IF('Clinical resources'!CA89="","",'Clinical resources'!CA89)</f>
        <v/>
      </c>
      <c r="CB95" t="str">
        <f>IF('Clinical resources'!CB89="","",'Clinical resources'!CB89)</f>
        <v/>
      </c>
      <c r="CC95" t="str">
        <f>IF('Clinical resources'!CC89="","",'Clinical resources'!CC89)</f>
        <v/>
      </c>
    </row>
    <row r="96" spans="2:81" x14ac:dyDescent="0.25">
      <c r="B96" s="189" t="str">
        <f>IF('Clinical resources'!B90&lt;&gt;"",'CR Backing (Hide)'!E87,"")</f>
        <v/>
      </c>
      <c r="G96" t="str">
        <f>IF('Clinical resources'!F90="","",'Clinical resources'!F90)</f>
        <v/>
      </c>
      <c r="H96" t="str">
        <f>IF('Clinical resources'!G90="","",'Clinical resources'!G90)</f>
        <v/>
      </c>
      <c r="I96" t="str">
        <f>IF('Clinical resources'!H90="","",'Clinical resources'!H90)</f>
        <v/>
      </c>
      <c r="J96" t="str">
        <f>IF('Clinical resources'!I90="","",'Clinical resources'!I90)</f>
        <v/>
      </c>
      <c r="K96" t="str">
        <f>IF('Clinical resources'!J90="","",'Clinical resources'!J90)</f>
        <v/>
      </c>
      <c r="L96" t="str">
        <f>IF('Clinical resources'!K90="","",'Clinical resources'!K90)</f>
        <v/>
      </c>
      <c r="M96" t="str">
        <f>IF('Clinical resources'!L90="","",'Clinical resources'!L90)</f>
        <v/>
      </c>
      <c r="N96" t="str">
        <f>IF('Clinical resources'!M90="","",'Clinical resources'!M90)</f>
        <v/>
      </c>
      <c r="O96" t="str">
        <f>IF('Clinical resources'!N90="","",'Clinical resources'!N90)</f>
        <v/>
      </c>
      <c r="P96" t="str">
        <f>IF('Clinical resources'!O90="","",'Clinical resources'!O90)</f>
        <v/>
      </c>
      <c r="Q96" t="str">
        <f>IF('Clinical resources'!P90="","",'Clinical resources'!P90)</f>
        <v/>
      </c>
      <c r="R96" t="str">
        <f>IF('Clinical resources'!Q90="","",'Clinical resources'!Q90)</f>
        <v/>
      </c>
      <c r="S96" t="str">
        <f>IF('Clinical resources'!R90="","",'Clinical resources'!R90)</f>
        <v/>
      </c>
      <c r="T96" t="str">
        <f>IF('Clinical resources'!S90="","",'Clinical resources'!S90)</f>
        <v/>
      </c>
      <c r="U96" t="str">
        <f>IF('Clinical resources'!T90="","",'Clinical resources'!T90)</f>
        <v/>
      </c>
      <c r="V96" t="str">
        <f>IF('Clinical resources'!U90="","",'Clinical resources'!U90)</f>
        <v/>
      </c>
      <c r="W96" t="str">
        <f>IF('Clinical resources'!V90="","",'Clinical resources'!V90)</f>
        <v/>
      </c>
      <c r="X96" t="str">
        <f>IF('Clinical resources'!W90="","",'Clinical resources'!W90)</f>
        <v/>
      </c>
      <c r="Y96" t="str">
        <f>IF('Clinical resources'!X90="","",'Clinical resources'!X90)</f>
        <v/>
      </c>
      <c r="Z96" t="str">
        <f>IF('Clinical resources'!Y90="","",'Clinical resources'!Y90)</f>
        <v/>
      </c>
      <c r="AA96" t="str">
        <f>IF('Clinical resources'!Z90="","",'Clinical resources'!Z90)</f>
        <v/>
      </c>
      <c r="AB96" t="str">
        <f>IF('Clinical resources'!AA90="","",'Clinical resources'!AA90)</f>
        <v/>
      </c>
      <c r="AC96" t="str">
        <f>IF('Clinical resources'!AB90="","",'Clinical resources'!AB90)</f>
        <v/>
      </c>
      <c r="AD96" t="str">
        <f>IF('Clinical resources'!AC90="","",'Clinical resources'!AC90)</f>
        <v/>
      </c>
      <c r="AE96" t="str">
        <f>IF('Clinical resources'!AD90="","",'Clinical resources'!AD90)</f>
        <v/>
      </c>
      <c r="AF96" t="str">
        <f>IF('Clinical resources'!AF90="","",'Clinical resources'!AF90)</f>
        <v/>
      </c>
      <c r="AG96" t="str">
        <f>IF('Clinical resources'!AG90="","",'Clinical resources'!AG90)</f>
        <v/>
      </c>
      <c r="AH96" t="str">
        <f>IF('Clinical resources'!AH90="","",'Clinical resources'!AH90)</f>
        <v/>
      </c>
      <c r="AI96" t="str">
        <f>IF('Clinical resources'!AI90="","",'Clinical resources'!AI90)</f>
        <v/>
      </c>
      <c r="AJ96" t="str">
        <f>IF('Clinical resources'!AJ90="","",'Clinical resources'!AJ90)</f>
        <v/>
      </c>
      <c r="AK96" t="str">
        <f>IF('Clinical resources'!AK90="","",'Clinical resources'!AK90)</f>
        <v/>
      </c>
      <c r="AL96" t="str">
        <f>IF('Clinical resources'!AL90="","",'Clinical resources'!AL90)</f>
        <v/>
      </c>
      <c r="AM96" t="str">
        <f>IF('Clinical resources'!AM90="","",'Clinical resources'!AM90)</f>
        <v/>
      </c>
      <c r="AN96" t="str">
        <f>IF('Clinical resources'!AN90="","",'Clinical resources'!AN90)</f>
        <v/>
      </c>
      <c r="AO96" t="str">
        <f>IF('Clinical resources'!AO90="","",'Clinical resources'!AO90)</f>
        <v/>
      </c>
      <c r="AP96" t="str">
        <f>IF('Clinical resources'!AP90="","",'Clinical resources'!AP90)</f>
        <v/>
      </c>
      <c r="AQ96" t="str">
        <f>IF('Clinical resources'!AQ90="","",'Clinical resources'!AQ90)</f>
        <v/>
      </c>
      <c r="AR96" t="str">
        <f>IF('Clinical resources'!AR90="","",'Clinical resources'!AR90)</f>
        <v/>
      </c>
      <c r="AS96" t="str">
        <f>IF('Clinical resources'!AS90="","",'Clinical resources'!AS90)</f>
        <v/>
      </c>
      <c r="AT96" t="str">
        <f>IF('Clinical resources'!AT90="","",'Clinical resources'!AT90)</f>
        <v/>
      </c>
      <c r="AU96" t="str">
        <f>IF('Clinical resources'!AU90="","",'Clinical resources'!AU90)</f>
        <v/>
      </c>
      <c r="AV96" t="str">
        <f>IF('Clinical resources'!AV90="","",'Clinical resources'!AV90)</f>
        <v/>
      </c>
      <c r="AW96" t="str">
        <f>IF('Clinical resources'!AW90="","",'Clinical resources'!AW90)</f>
        <v/>
      </c>
      <c r="AX96" t="str">
        <f>IF('Clinical resources'!AX90="","",'Clinical resources'!AX90)</f>
        <v/>
      </c>
      <c r="AY96" t="str">
        <f>IF('Clinical resources'!AY90="","",'Clinical resources'!AY90)</f>
        <v/>
      </c>
      <c r="AZ96" t="str">
        <f>IF('Clinical resources'!AZ90="","",'Clinical resources'!AZ90)</f>
        <v/>
      </c>
      <c r="BA96" t="str">
        <f>IF('Clinical resources'!BA90="","",'Clinical resources'!BA90)</f>
        <v/>
      </c>
      <c r="BB96" t="str">
        <f>IF('Clinical resources'!BB90="","",'Clinical resources'!BB90)</f>
        <v/>
      </c>
      <c r="BC96" t="str">
        <f>IF('Clinical resources'!BC90="","",'Clinical resources'!BC90)</f>
        <v/>
      </c>
      <c r="BD96" t="str">
        <f>IF('Clinical resources'!BD90="","",'Clinical resources'!BD90)</f>
        <v/>
      </c>
      <c r="BE96" t="str">
        <f>IF('Clinical resources'!BE90="","",'Clinical resources'!BE90)</f>
        <v/>
      </c>
      <c r="BF96" t="str">
        <f>IF('Clinical resources'!BF90="","",'Clinical resources'!BF90)</f>
        <v/>
      </c>
      <c r="BG96" t="str">
        <f>IF('Clinical resources'!BG90="","",'Clinical resources'!BG90)</f>
        <v/>
      </c>
      <c r="BH96" t="str">
        <f>IF('Clinical resources'!BH90="","",'Clinical resources'!BH90)</f>
        <v/>
      </c>
      <c r="BI96" t="str">
        <f>IF('Clinical resources'!BI90="","",'Clinical resources'!BI90)</f>
        <v/>
      </c>
      <c r="BJ96" t="str">
        <f>IF('Clinical resources'!BJ90="","",'Clinical resources'!BJ90)</f>
        <v/>
      </c>
      <c r="BK96" t="str">
        <f>IF('Clinical resources'!BK90="","",'Clinical resources'!BK90)</f>
        <v/>
      </c>
      <c r="BL96" t="str">
        <f>IF('Clinical resources'!BL90="","",'Clinical resources'!BL90)</f>
        <v/>
      </c>
      <c r="BM96" t="str">
        <f>IF('Clinical resources'!BM90="","",'Clinical resources'!BM90)</f>
        <v/>
      </c>
      <c r="BN96" t="str">
        <f>IF('Clinical resources'!BN90="","",'Clinical resources'!BN90)</f>
        <v/>
      </c>
      <c r="BO96" t="str">
        <f>IF('Clinical resources'!BO90="","",'Clinical resources'!BO90)</f>
        <v/>
      </c>
      <c r="BP96" t="str">
        <f>IF('Clinical resources'!BP90="","",'Clinical resources'!BP90)</f>
        <v/>
      </c>
      <c r="BQ96" t="str">
        <f>IF('Clinical resources'!BQ90="","",'Clinical resources'!BQ90)</f>
        <v/>
      </c>
      <c r="BR96" t="str">
        <f>IF('Clinical resources'!BR90="","",'Clinical resources'!BR90)</f>
        <v/>
      </c>
      <c r="BS96" t="str">
        <f>IF('Clinical resources'!BS90="","",'Clinical resources'!BS90)</f>
        <v/>
      </c>
      <c r="BT96" t="str">
        <f>IF('Clinical resources'!BT90="","",'Clinical resources'!BT90)</f>
        <v/>
      </c>
      <c r="BU96" t="str">
        <f>IF('Clinical resources'!BU90="","",'Clinical resources'!BU90)</f>
        <v/>
      </c>
      <c r="BV96" t="str">
        <f>IF('Clinical resources'!BV90="","",'Clinical resources'!BV90)</f>
        <v/>
      </c>
      <c r="BW96" t="str">
        <f>IF('Clinical resources'!BW90="","",'Clinical resources'!BW90)</f>
        <v/>
      </c>
      <c r="BX96" t="str">
        <f>IF('Clinical resources'!BX90="","",'Clinical resources'!BX90)</f>
        <v/>
      </c>
      <c r="BY96" t="str">
        <f>IF('Clinical resources'!BY90="","",'Clinical resources'!BY90)</f>
        <v/>
      </c>
      <c r="BZ96" t="str">
        <f>IF('Clinical resources'!BZ90="","",'Clinical resources'!BZ90)</f>
        <v/>
      </c>
      <c r="CA96" t="str">
        <f>IF('Clinical resources'!CA90="","",'Clinical resources'!CA90)</f>
        <v/>
      </c>
      <c r="CB96" t="str">
        <f>IF('Clinical resources'!CB90="","",'Clinical resources'!CB90)</f>
        <v/>
      </c>
      <c r="CC96" t="str">
        <f>IF('Clinical resources'!CC90="","",'Clinical resources'!CC90)</f>
        <v/>
      </c>
    </row>
    <row r="97" spans="2:81" x14ac:dyDescent="0.25">
      <c r="B97" s="189" t="str">
        <f>IF('Clinical resources'!B91&lt;&gt;"",'CR Backing (Hide)'!E88,"")</f>
        <v/>
      </c>
      <c r="G97" t="str">
        <f>IF('Clinical resources'!F91="","",'Clinical resources'!F91)</f>
        <v/>
      </c>
      <c r="H97" t="str">
        <f>IF('Clinical resources'!G91="","",'Clinical resources'!G91)</f>
        <v/>
      </c>
      <c r="I97" t="str">
        <f>IF('Clinical resources'!H91="","",'Clinical resources'!H91)</f>
        <v/>
      </c>
      <c r="J97" t="str">
        <f>IF('Clinical resources'!I91="","",'Clinical resources'!I91)</f>
        <v/>
      </c>
      <c r="K97" t="str">
        <f>IF('Clinical resources'!J91="","",'Clinical resources'!J91)</f>
        <v/>
      </c>
      <c r="L97" t="str">
        <f>IF('Clinical resources'!K91="","",'Clinical resources'!K91)</f>
        <v/>
      </c>
      <c r="M97" t="str">
        <f>IF('Clinical resources'!L91="","",'Clinical resources'!L91)</f>
        <v/>
      </c>
      <c r="N97" t="str">
        <f>IF('Clinical resources'!M91="","",'Clinical resources'!M91)</f>
        <v/>
      </c>
      <c r="O97" t="str">
        <f>IF('Clinical resources'!N91="","",'Clinical resources'!N91)</f>
        <v/>
      </c>
      <c r="P97" t="str">
        <f>IF('Clinical resources'!O91="","",'Clinical resources'!O91)</f>
        <v/>
      </c>
      <c r="Q97" t="str">
        <f>IF('Clinical resources'!P91="","",'Clinical resources'!P91)</f>
        <v/>
      </c>
      <c r="R97" t="str">
        <f>IF('Clinical resources'!Q91="","",'Clinical resources'!Q91)</f>
        <v/>
      </c>
      <c r="S97" t="str">
        <f>IF('Clinical resources'!R91="","",'Clinical resources'!R91)</f>
        <v/>
      </c>
      <c r="T97" t="str">
        <f>IF('Clinical resources'!S91="","",'Clinical resources'!S91)</f>
        <v/>
      </c>
      <c r="U97" t="str">
        <f>IF('Clinical resources'!T91="","",'Clinical resources'!T91)</f>
        <v/>
      </c>
      <c r="V97" t="str">
        <f>IF('Clinical resources'!U91="","",'Clinical resources'!U91)</f>
        <v/>
      </c>
      <c r="W97" t="str">
        <f>IF('Clinical resources'!V91="","",'Clinical resources'!V91)</f>
        <v/>
      </c>
      <c r="X97" t="str">
        <f>IF('Clinical resources'!W91="","",'Clinical resources'!W91)</f>
        <v/>
      </c>
      <c r="Y97" t="str">
        <f>IF('Clinical resources'!X91="","",'Clinical resources'!X91)</f>
        <v/>
      </c>
      <c r="Z97" t="str">
        <f>IF('Clinical resources'!Y91="","",'Clinical resources'!Y91)</f>
        <v/>
      </c>
      <c r="AA97" t="str">
        <f>IF('Clinical resources'!Z91="","",'Clinical resources'!Z91)</f>
        <v/>
      </c>
      <c r="AB97" t="str">
        <f>IF('Clinical resources'!AA91="","",'Clinical resources'!AA91)</f>
        <v/>
      </c>
      <c r="AC97" t="str">
        <f>IF('Clinical resources'!AB91="","",'Clinical resources'!AB91)</f>
        <v/>
      </c>
      <c r="AD97" t="str">
        <f>IF('Clinical resources'!AC91="","",'Clinical resources'!AC91)</f>
        <v/>
      </c>
      <c r="AE97" t="str">
        <f>IF('Clinical resources'!AD91="","",'Clinical resources'!AD91)</f>
        <v/>
      </c>
      <c r="AF97" t="str">
        <f>IF('Clinical resources'!AF91="","",'Clinical resources'!AF91)</f>
        <v/>
      </c>
      <c r="AG97" t="str">
        <f>IF('Clinical resources'!AG91="","",'Clinical resources'!AG91)</f>
        <v/>
      </c>
      <c r="AH97" t="str">
        <f>IF('Clinical resources'!AH91="","",'Clinical resources'!AH91)</f>
        <v/>
      </c>
      <c r="AI97" t="str">
        <f>IF('Clinical resources'!AI91="","",'Clinical resources'!AI91)</f>
        <v/>
      </c>
      <c r="AJ97" t="str">
        <f>IF('Clinical resources'!AJ91="","",'Clinical resources'!AJ91)</f>
        <v/>
      </c>
      <c r="AK97" t="str">
        <f>IF('Clinical resources'!AK91="","",'Clinical resources'!AK91)</f>
        <v/>
      </c>
      <c r="AL97" t="str">
        <f>IF('Clinical resources'!AL91="","",'Clinical resources'!AL91)</f>
        <v/>
      </c>
      <c r="AM97" t="str">
        <f>IF('Clinical resources'!AM91="","",'Clinical resources'!AM91)</f>
        <v/>
      </c>
      <c r="AN97" t="str">
        <f>IF('Clinical resources'!AN91="","",'Clinical resources'!AN91)</f>
        <v/>
      </c>
      <c r="AO97" t="str">
        <f>IF('Clinical resources'!AO91="","",'Clinical resources'!AO91)</f>
        <v/>
      </c>
      <c r="AP97" t="str">
        <f>IF('Clinical resources'!AP91="","",'Clinical resources'!AP91)</f>
        <v/>
      </c>
      <c r="AQ97" t="str">
        <f>IF('Clinical resources'!AQ91="","",'Clinical resources'!AQ91)</f>
        <v/>
      </c>
      <c r="AR97" t="str">
        <f>IF('Clinical resources'!AR91="","",'Clinical resources'!AR91)</f>
        <v/>
      </c>
      <c r="AS97" t="str">
        <f>IF('Clinical resources'!AS91="","",'Clinical resources'!AS91)</f>
        <v/>
      </c>
      <c r="AT97" t="str">
        <f>IF('Clinical resources'!AT91="","",'Clinical resources'!AT91)</f>
        <v/>
      </c>
      <c r="AU97" t="str">
        <f>IF('Clinical resources'!AU91="","",'Clinical resources'!AU91)</f>
        <v/>
      </c>
      <c r="AV97" t="str">
        <f>IF('Clinical resources'!AV91="","",'Clinical resources'!AV91)</f>
        <v/>
      </c>
      <c r="AW97" t="str">
        <f>IF('Clinical resources'!AW91="","",'Clinical resources'!AW91)</f>
        <v/>
      </c>
      <c r="AX97" t="str">
        <f>IF('Clinical resources'!AX91="","",'Clinical resources'!AX91)</f>
        <v/>
      </c>
      <c r="AY97" t="str">
        <f>IF('Clinical resources'!AY91="","",'Clinical resources'!AY91)</f>
        <v/>
      </c>
      <c r="AZ97" t="str">
        <f>IF('Clinical resources'!AZ91="","",'Clinical resources'!AZ91)</f>
        <v/>
      </c>
      <c r="BA97" t="str">
        <f>IF('Clinical resources'!BA91="","",'Clinical resources'!BA91)</f>
        <v/>
      </c>
      <c r="BB97" t="str">
        <f>IF('Clinical resources'!BB91="","",'Clinical resources'!BB91)</f>
        <v/>
      </c>
      <c r="BC97" t="str">
        <f>IF('Clinical resources'!BC91="","",'Clinical resources'!BC91)</f>
        <v/>
      </c>
      <c r="BD97" t="str">
        <f>IF('Clinical resources'!BD91="","",'Clinical resources'!BD91)</f>
        <v/>
      </c>
      <c r="BE97" t="str">
        <f>IF('Clinical resources'!BE91="","",'Clinical resources'!BE91)</f>
        <v/>
      </c>
      <c r="BF97" t="str">
        <f>IF('Clinical resources'!BF91="","",'Clinical resources'!BF91)</f>
        <v/>
      </c>
      <c r="BG97" t="str">
        <f>IF('Clinical resources'!BG91="","",'Clinical resources'!BG91)</f>
        <v/>
      </c>
      <c r="BH97" t="str">
        <f>IF('Clinical resources'!BH91="","",'Clinical resources'!BH91)</f>
        <v/>
      </c>
      <c r="BI97" t="str">
        <f>IF('Clinical resources'!BI91="","",'Clinical resources'!BI91)</f>
        <v/>
      </c>
      <c r="BJ97" t="str">
        <f>IF('Clinical resources'!BJ91="","",'Clinical resources'!BJ91)</f>
        <v/>
      </c>
      <c r="BK97" t="str">
        <f>IF('Clinical resources'!BK91="","",'Clinical resources'!BK91)</f>
        <v/>
      </c>
      <c r="BL97" t="str">
        <f>IF('Clinical resources'!BL91="","",'Clinical resources'!BL91)</f>
        <v/>
      </c>
      <c r="BM97" t="str">
        <f>IF('Clinical resources'!BM91="","",'Clinical resources'!BM91)</f>
        <v/>
      </c>
      <c r="BN97" t="str">
        <f>IF('Clinical resources'!BN91="","",'Clinical resources'!BN91)</f>
        <v/>
      </c>
      <c r="BO97" t="str">
        <f>IF('Clinical resources'!BO91="","",'Clinical resources'!BO91)</f>
        <v/>
      </c>
      <c r="BP97" t="str">
        <f>IF('Clinical resources'!BP91="","",'Clinical resources'!BP91)</f>
        <v/>
      </c>
      <c r="BQ97" t="str">
        <f>IF('Clinical resources'!BQ91="","",'Clinical resources'!BQ91)</f>
        <v/>
      </c>
      <c r="BR97" t="str">
        <f>IF('Clinical resources'!BR91="","",'Clinical resources'!BR91)</f>
        <v/>
      </c>
      <c r="BS97" t="str">
        <f>IF('Clinical resources'!BS91="","",'Clinical resources'!BS91)</f>
        <v/>
      </c>
      <c r="BT97" t="str">
        <f>IF('Clinical resources'!BT91="","",'Clinical resources'!BT91)</f>
        <v/>
      </c>
      <c r="BU97" t="str">
        <f>IF('Clinical resources'!BU91="","",'Clinical resources'!BU91)</f>
        <v/>
      </c>
      <c r="BV97" t="str">
        <f>IF('Clinical resources'!BV91="","",'Clinical resources'!BV91)</f>
        <v/>
      </c>
      <c r="BW97" t="str">
        <f>IF('Clinical resources'!BW91="","",'Clinical resources'!BW91)</f>
        <v/>
      </c>
      <c r="BX97" t="str">
        <f>IF('Clinical resources'!BX91="","",'Clinical resources'!BX91)</f>
        <v/>
      </c>
      <c r="BY97" t="str">
        <f>IF('Clinical resources'!BY91="","",'Clinical resources'!BY91)</f>
        <v/>
      </c>
      <c r="BZ97" t="str">
        <f>IF('Clinical resources'!BZ91="","",'Clinical resources'!BZ91)</f>
        <v/>
      </c>
      <c r="CA97" t="str">
        <f>IF('Clinical resources'!CA91="","",'Clinical resources'!CA91)</f>
        <v/>
      </c>
      <c r="CB97" t="str">
        <f>IF('Clinical resources'!CB91="","",'Clinical resources'!CB91)</f>
        <v/>
      </c>
      <c r="CC97" t="str">
        <f>IF('Clinical resources'!CC91="","",'Clinical resources'!CC91)</f>
        <v/>
      </c>
    </row>
    <row r="98" spans="2:81" x14ac:dyDescent="0.25">
      <c r="B98" s="189" t="str">
        <f>IF('Clinical resources'!B92&lt;&gt;"",'CR Backing (Hide)'!E89,"")</f>
        <v/>
      </c>
      <c r="G98" t="str">
        <f>IF('Clinical resources'!F92="","",'Clinical resources'!F92)</f>
        <v/>
      </c>
      <c r="H98" t="str">
        <f>IF('Clinical resources'!G92="","",'Clinical resources'!G92)</f>
        <v/>
      </c>
      <c r="I98" t="str">
        <f>IF('Clinical resources'!H92="","",'Clinical resources'!H92)</f>
        <v/>
      </c>
      <c r="J98" t="str">
        <f>IF('Clinical resources'!I92="","",'Clinical resources'!I92)</f>
        <v/>
      </c>
      <c r="K98" t="str">
        <f>IF('Clinical resources'!J92="","",'Clinical resources'!J92)</f>
        <v/>
      </c>
      <c r="L98" t="str">
        <f>IF('Clinical resources'!K92="","",'Clinical resources'!K92)</f>
        <v/>
      </c>
      <c r="M98" t="str">
        <f>IF('Clinical resources'!L92="","",'Clinical resources'!L92)</f>
        <v/>
      </c>
      <c r="N98" t="str">
        <f>IF('Clinical resources'!M92="","",'Clinical resources'!M92)</f>
        <v/>
      </c>
      <c r="O98" t="str">
        <f>IF('Clinical resources'!N92="","",'Clinical resources'!N92)</f>
        <v/>
      </c>
      <c r="P98" t="str">
        <f>IF('Clinical resources'!O92="","",'Clinical resources'!O92)</f>
        <v/>
      </c>
      <c r="Q98" t="str">
        <f>IF('Clinical resources'!P92="","",'Clinical resources'!P92)</f>
        <v/>
      </c>
      <c r="R98" t="str">
        <f>IF('Clinical resources'!Q92="","",'Clinical resources'!Q92)</f>
        <v/>
      </c>
      <c r="S98" t="str">
        <f>IF('Clinical resources'!R92="","",'Clinical resources'!R92)</f>
        <v/>
      </c>
      <c r="T98" t="str">
        <f>IF('Clinical resources'!S92="","",'Clinical resources'!S92)</f>
        <v/>
      </c>
      <c r="U98" t="str">
        <f>IF('Clinical resources'!T92="","",'Clinical resources'!T92)</f>
        <v/>
      </c>
      <c r="V98" t="str">
        <f>IF('Clinical resources'!U92="","",'Clinical resources'!U92)</f>
        <v/>
      </c>
      <c r="W98" t="str">
        <f>IF('Clinical resources'!V92="","",'Clinical resources'!V92)</f>
        <v/>
      </c>
      <c r="X98" t="str">
        <f>IF('Clinical resources'!W92="","",'Clinical resources'!W92)</f>
        <v/>
      </c>
      <c r="Y98" t="str">
        <f>IF('Clinical resources'!X92="","",'Clinical resources'!X92)</f>
        <v/>
      </c>
      <c r="Z98" t="str">
        <f>IF('Clinical resources'!Y92="","",'Clinical resources'!Y92)</f>
        <v/>
      </c>
      <c r="AA98" t="str">
        <f>IF('Clinical resources'!Z92="","",'Clinical resources'!Z92)</f>
        <v/>
      </c>
      <c r="AB98" t="str">
        <f>IF('Clinical resources'!AA92="","",'Clinical resources'!AA92)</f>
        <v/>
      </c>
      <c r="AC98" t="str">
        <f>IF('Clinical resources'!AB92="","",'Clinical resources'!AB92)</f>
        <v/>
      </c>
      <c r="AD98" t="str">
        <f>IF('Clinical resources'!AC92="","",'Clinical resources'!AC92)</f>
        <v/>
      </c>
      <c r="AE98" t="str">
        <f>IF('Clinical resources'!AD92="","",'Clinical resources'!AD92)</f>
        <v/>
      </c>
      <c r="AF98" t="str">
        <f>IF('Clinical resources'!AF92="","",'Clinical resources'!AF92)</f>
        <v/>
      </c>
      <c r="AG98" t="str">
        <f>IF('Clinical resources'!AG92="","",'Clinical resources'!AG92)</f>
        <v/>
      </c>
      <c r="AH98" t="str">
        <f>IF('Clinical resources'!AH92="","",'Clinical resources'!AH92)</f>
        <v/>
      </c>
      <c r="AI98" t="str">
        <f>IF('Clinical resources'!AI92="","",'Clinical resources'!AI92)</f>
        <v/>
      </c>
      <c r="AJ98" t="str">
        <f>IF('Clinical resources'!AJ92="","",'Clinical resources'!AJ92)</f>
        <v/>
      </c>
      <c r="AK98" t="str">
        <f>IF('Clinical resources'!AK92="","",'Clinical resources'!AK92)</f>
        <v/>
      </c>
      <c r="AL98" t="str">
        <f>IF('Clinical resources'!AL92="","",'Clinical resources'!AL92)</f>
        <v/>
      </c>
      <c r="AM98" t="str">
        <f>IF('Clinical resources'!AM92="","",'Clinical resources'!AM92)</f>
        <v/>
      </c>
      <c r="AN98" t="str">
        <f>IF('Clinical resources'!AN92="","",'Clinical resources'!AN92)</f>
        <v/>
      </c>
      <c r="AO98" t="str">
        <f>IF('Clinical resources'!AO92="","",'Clinical resources'!AO92)</f>
        <v/>
      </c>
      <c r="AP98" t="str">
        <f>IF('Clinical resources'!AP92="","",'Clinical resources'!AP92)</f>
        <v/>
      </c>
      <c r="AQ98" t="str">
        <f>IF('Clinical resources'!AQ92="","",'Clinical resources'!AQ92)</f>
        <v/>
      </c>
      <c r="AR98" t="str">
        <f>IF('Clinical resources'!AR92="","",'Clinical resources'!AR92)</f>
        <v/>
      </c>
      <c r="AS98" t="str">
        <f>IF('Clinical resources'!AS92="","",'Clinical resources'!AS92)</f>
        <v/>
      </c>
      <c r="AT98" t="str">
        <f>IF('Clinical resources'!AT92="","",'Clinical resources'!AT92)</f>
        <v/>
      </c>
      <c r="AU98" t="str">
        <f>IF('Clinical resources'!AU92="","",'Clinical resources'!AU92)</f>
        <v/>
      </c>
      <c r="AV98" t="str">
        <f>IF('Clinical resources'!AV92="","",'Clinical resources'!AV92)</f>
        <v/>
      </c>
      <c r="AW98" t="str">
        <f>IF('Clinical resources'!AW92="","",'Clinical resources'!AW92)</f>
        <v/>
      </c>
      <c r="AX98" t="str">
        <f>IF('Clinical resources'!AX92="","",'Clinical resources'!AX92)</f>
        <v/>
      </c>
      <c r="AY98" t="str">
        <f>IF('Clinical resources'!AY92="","",'Clinical resources'!AY92)</f>
        <v/>
      </c>
      <c r="AZ98" t="str">
        <f>IF('Clinical resources'!AZ92="","",'Clinical resources'!AZ92)</f>
        <v/>
      </c>
      <c r="BA98" t="str">
        <f>IF('Clinical resources'!BA92="","",'Clinical resources'!BA92)</f>
        <v/>
      </c>
      <c r="BB98" t="str">
        <f>IF('Clinical resources'!BB92="","",'Clinical resources'!BB92)</f>
        <v/>
      </c>
      <c r="BC98" t="str">
        <f>IF('Clinical resources'!BC92="","",'Clinical resources'!BC92)</f>
        <v/>
      </c>
      <c r="BD98" t="str">
        <f>IF('Clinical resources'!BD92="","",'Clinical resources'!BD92)</f>
        <v/>
      </c>
      <c r="BE98" t="str">
        <f>IF('Clinical resources'!BE92="","",'Clinical resources'!BE92)</f>
        <v/>
      </c>
      <c r="BF98" t="str">
        <f>IF('Clinical resources'!BF92="","",'Clinical resources'!BF92)</f>
        <v/>
      </c>
      <c r="BG98" t="str">
        <f>IF('Clinical resources'!BG92="","",'Clinical resources'!BG92)</f>
        <v/>
      </c>
      <c r="BH98" t="str">
        <f>IF('Clinical resources'!BH92="","",'Clinical resources'!BH92)</f>
        <v/>
      </c>
      <c r="BI98" t="str">
        <f>IF('Clinical resources'!BI92="","",'Clinical resources'!BI92)</f>
        <v/>
      </c>
      <c r="BJ98" t="str">
        <f>IF('Clinical resources'!BJ92="","",'Clinical resources'!BJ92)</f>
        <v/>
      </c>
      <c r="BK98" t="str">
        <f>IF('Clinical resources'!BK92="","",'Clinical resources'!BK92)</f>
        <v/>
      </c>
      <c r="BL98" t="str">
        <f>IF('Clinical resources'!BL92="","",'Clinical resources'!BL92)</f>
        <v/>
      </c>
      <c r="BM98" t="str">
        <f>IF('Clinical resources'!BM92="","",'Clinical resources'!BM92)</f>
        <v/>
      </c>
      <c r="BN98" t="str">
        <f>IF('Clinical resources'!BN92="","",'Clinical resources'!BN92)</f>
        <v/>
      </c>
      <c r="BO98" t="str">
        <f>IF('Clinical resources'!BO92="","",'Clinical resources'!BO92)</f>
        <v/>
      </c>
      <c r="BP98" t="str">
        <f>IF('Clinical resources'!BP92="","",'Clinical resources'!BP92)</f>
        <v/>
      </c>
      <c r="BQ98" t="str">
        <f>IF('Clinical resources'!BQ92="","",'Clinical resources'!BQ92)</f>
        <v/>
      </c>
      <c r="BR98" t="str">
        <f>IF('Clinical resources'!BR92="","",'Clinical resources'!BR92)</f>
        <v/>
      </c>
      <c r="BS98" t="str">
        <f>IF('Clinical resources'!BS92="","",'Clinical resources'!BS92)</f>
        <v/>
      </c>
      <c r="BT98" t="str">
        <f>IF('Clinical resources'!BT92="","",'Clinical resources'!BT92)</f>
        <v/>
      </c>
      <c r="BU98" t="str">
        <f>IF('Clinical resources'!BU92="","",'Clinical resources'!BU92)</f>
        <v/>
      </c>
      <c r="BV98" t="str">
        <f>IF('Clinical resources'!BV92="","",'Clinical resources'!BV92)</f>
        <v/>
      </c>
      <c r="BW98" t="str">
        <f>IF('Clinical resources'!BW92="","",'Clinical resources'!BW92)</f>
        <v/>
      </c>
      <c r="BX98" t="str">
        <f>IF('Clinical resources'!BX92="","",'Clinical resources'!BX92)</f>
        <v/>
      </c>
      <c r="BY98" t="str">
        <f>IF('Clinical resources'!BY92="","",'Clinical resources'!BY92)</f>
        <v/>
      </c>
      <c r="BZ98" t="str">
        <f>IF('Clinical resources'!BZ92="","",'Clinical resources'!BZ92)</f>
        <v/>
      </c>
      <c r="CA98" t="str">
        <f>IF('Clinical resources'!CA92="","",'Clinical resources'!CA92)</f>
        <v/>
      </c>
      <c r="CB98" t="str">
        <f>IF('Clinical resources'!CB92="","",'Clinical resources'!CB92)</f>
        <v/>
      </c>
      <c r="CC98" t="str">
        <f>IF('Clinical resources'!CC92="","",'Clinical resources'!CC92)</f>
        <v/>
      </c>
    </row>
    <row r="99" spans="2:81" x14ac:dyDescent="0.25">
      <c r="B99" s="189" t="str">
        <f>IF('Clinical resources'!B93&lt;&gt;"",'CR Backing (Hide)'!E90,"")</f>
        <v/>
      </c>
      <c r="G99" t="str">
        <f>IF('Clinical resources'!F93="","",'Clinical resources'!F93)</f>
        <v/>
      </c>
      <c r="H99" t="str">
        <f>IF('Clinical resources'!G93="","",'Clinical resources'!G93)</f>
        <v/>
      </c>
      <c r="I99" t="str">
        <f>IF('Clinical resources'!H93="","",'Clinical resources'!H93)</f>
        <v/>
      </c>
      <c r="J99" t="str">
        <f>IF('Clinical resources'!I93="","",'Clinical resources'!I93)</f>
        <v/>
      </c>
      <c r="K99" t="str">
        <f>IF('Clinical resources'!J93="","",'Clinical resources'!J93)</f>
        <v/>
      </c>
      <c r="L99" t="str">
        <f>IF('Clinical resources'!K93="","",'Clinical resources'!K93)</f>
        <v/>
      </c>
      <c r="M99" t="str">
        <f>IF('Clinical resources'!L93="","",'Clinical resources'!L93)</f>
        <v/>
      </c>
      <c r="N99" t="str">
        <f>IF('Clinical resources'!M93="","",'Clinical resources'!M93)</f>
        <v/>
      </c>
      <c r="O99" t="str">
        <f>IF('Clinical resources'!N93="","",'Clinical resources'!N93)</f>
        <v/>
      </c>
      <c r="P99" t="str">
        <f>IF('Clinical resources'!O93="","",'Clinical resources'!O93)</f>
        <v/>
      </c>
      <c r="Q99" t="str">
        <f>IF('Clinical resources'!P93="","",'Clinical resources'!P93)</f>
        <v/>
      </c>
      <c r="R99" t="str">
        <f>IF('Clinical resources'!Q93="","",'Clinical resources'!Q93)</f>
        <v/>
      </c>
      <c r="S99" t="str">
        <f>IF('Clinical resources'!R93="","",'Clinical resources'!R93)</f>
        <v/>
      </c>
      <c r="T99" t="str">
        <f>IF('Clinical resources'!S93="","",'Clinical resources'!S93)</f>
        <v/>
      </c>
      <c r="U99" t="str">
        <f>IF('Clinical resources'!T93="","",'Clinical resources'!T93)</f>
        <v/>
      </c>
      <c r="V99" t="str">
        <f>IF('Clinical resources'!U93="","",'Clinical resources'!U93)</f>
        <v/>
      </c>
      <c r="W99" t="str">
        <f>IF('Clinical resources'!V93="","",'Clinical resources'!V93)</f>
        <v/>
      </c>
      <c r="X99" t="str">
        <f>IF('Clinical resources'!W93="","",'Clinical resources'!W93)</f>
        <v/>
      </c>
      <c r="Y99" t="str">
        <f>IF('Clinical resources'!X93="","",'Clinical resources'!X93)</f>
        <v/>
      </c>
      <c r="Z99" t="str">
        <f>IF('Clinical resources'!Y93="","",'Clinical resources'!Y93)</f>
        <v/>
      </c>
      <c r="AA99" t="str">
        <f>IF('Clinical resources'!Z93="","",'Clinical resources'!Z93)</f>
        <v/>
      </c>
      <c r="AB99" t="str">
        <f>IF('Clinical resources'!AA93="","",'Clinical resources'!AA93)</f>
        <v/>
      </c>
      <c r="AC99" t="str">
        <f>IF('Clinical resources'!AB93="","",'Clinical resources'!AB93)</f>
        <v/>
      </c>
      <c r="AD99" t="str">
        <f>IF('Clinical resources'!AC93="","",'Clinical resources'!AC93)</f>
        <v/>
      </c>
      <c r="AE99" t="str">
        <f>IF('Clinical resources'!AD93="","",'Clinical resources'!AD93)</f>
        <v/>
      </c>
      <c r="AF99" t="str">
        <f>IF('Clinical resources'!AF93="","",'Clinical resources'!AF93)</f>
        <v/>
      </c>
      <c r="AG99" t="str">
        <f>IF('Clinical resources'!AG93="","",'Clinical resources'!AG93)</f>
        <v/>
      </c>
      <c r="AH99" t="str">
        <f>IF('Clinical resources'!AH93="","",'Clinical resources'!AH93)</f>
        <v/>
      </c>
      <c r="AI99" t="str">
        <f>IF('Clinical resources'!AI93="","",'Clinical resources'!AI93)</f>
        <v/>
      </c>
      <c r="AJ99" t="str">
        <f>IF('Clinical resources'!AJ93="","",'Clinical resources'!AJ93)</f>
        <v/>
      </c>
      <c r="AK99" t="str">
        <f>IF('Clinical resources'!AK93="","",'Clinical resources'!AK93)</f>
        <v/>
      </c>
      <c r="AL99" t="str">
        <f>IF('Clinical resources'!AL93="","",'Clinical resources'!AL93)</f>
        <v/>
      </c>
      <c r="AM99" t="str">
        <f>IF('Clinical resources'!AM93="","",'Clinical resources'!AM93)</f>
        <v/>
      </c>
      <c r="AN99" t="str">
        <f>IF('Clinical resources'!AN93="","",'Clinical resources'!AN93)</f>
        <v/>
      </c>
      <c r="AO99" t="str">
        <f>IF('Clinical resources'!AO93="","",'Clinical resources'!AO93)</f>
        <v/>
      </c>
      <c r="AP99" t="str">
        <f>IF('Clinical resources'!AP93="","",'Clinical resources'!AP93)</f>
        <v/>
      </c>
      <c r="AQ99" t="str">
        <f>IF('Clinical resources'!AQ93="","",'Clinical resources'!AQ93)</f>
        <v/>
      </c>
      <c r="AR99" t="str">
        <f>IF('Clinical resources'!AR93="","",'Clinical resources'!AR93)</f>
        <v/>
      </c>
      <c r="AS99" t="str">
        <f>IF('Clinical resources'!AS93="","",'Clinical resources'!AS93)</f>
        <v/>
      </c>
      <c r="AT99" t="str">
        <f>IF('Clinical resources'!AT93="","",'Clinical resources'!AT93)</f>
        <v/>
      </c>
      <c r="AU99" t="str">
        <f>IF('Clinical resources'!AU93="","",'Clinical resources'!AU93)</f>
        <v/>
      </c>
      <c r="AV99" t="str">
        <f>IF('Clinical resources'!AV93="","",'Clinical resources'!AV93)</f>
        <v/>
      </c>
      <c r="AW99" t="str">
        <f>IF('Clinical resources'!AW93="","",'Clinical resources'!AW93)</f>
        <v/>
      </c>
      <c r="AX99" t="str">
        <f>IF('Clinical resources'!AX93="","",'Clinical resources'!AX93)</f>
        <v/>
      </c>
      <c r="AY99" t="str">
        <f>IF('Clinical resources'!AY93="","",'Clinical resources'!AY93)</f>
        <v/>
      </c>
      <c r="AZ99" t="str">
        <f>IF('Clinical resources'!AZ93="","",'Clinical resources'!AZ93)</f>
        <v/>
      </c>
      <c r="BA99" t="str">
        <f>IF('Clinical resources'!BA93="","",'Clinical resources'!BA93)</f>
        <v/>
      </c>
      <c r="BB99" t="str">
        <f>IF('Clinical resources'!BB93="","",'Clinical resources'!BB93)</f>
        <v/>
      </c>
      <c r="BC99" t="str">
        <f>IF('Clinical resources'!BC93="","",'Clinical resources'!BC93)</f>
        <v/>
      </c>
      <c r="BD99" t="str">
        <f>IF('Clinical resources'!BD93="","",'Clinical resources'!BD93)</f>
        <v/>
      </c>
      <c r="BE99" t="str">
        <f>IF('Clinical resources'!BE93="","",'Clinical resources'!BE93)</f>
        <v/>
      </c>
      <c r="BF99" t="str">
        <f>IF('Clinical resources'!BF93="","",'Clinical resources'!BF93)</f>
        <v/>
      </c>
      <c r="BG99" t="str">
        <f>IF('Clinical resources'!BG93="","",'Clinical resources'!BG93)</f>
        <v/>
      </c>
      <c r="BH99" t="str">
        <f>IF('Clinical resources'!BH93="","",'Clinical resources'!BH93)</f>
        <v/>
      </c>
      <c r="BI99" t="str">
        <f>IF('Clinical resources'!BI93="","",'Clinical resources'!BI93)</f>
        <v/>
      </c>
      <c r="BJ99" t="str">
        <f>IF('Clinical resources'!BJ93="","",'Clinical resources'!BJ93)</f>
        <v/>
      </c>
      <c r="BK99" t="str">
        <f>IF('Clinical resources'!BK93="","",'Clinical resources'!BK93)</f>
        <v/>
      </c>
      <c r="BL99" t="str">
        <f>IF('Clinical resources'!BL93="","",'Clinical resources'!BL93)</f>
        <v/>
      </c>
      <c r="BM99" t="str">
        <f>IF('Clinical resources'!BM93="","",'Clinical resources'!BM93)</f>
        <v/>
      </c>
      <c r="BN99" t="str">
        <f>IF('Clinical resources'!BN93="","",'Clinical resources'!BN93)</f>
        <v/>
      </c>
      <c r="BO99" t="str">
        <f>IF('Clinical resources'!BO93="","",'Clinical resources'!BO93)</f>
        <v/>
      </c>
      <c r="BP99" t="str">
        <f>IF('Clinical resources'!BP93="","",'Clinical resources'!BP93)</f>
        <v/>
      </c>
      <c r="BQ99" t="str">
        <f>IF('Clinical resources'!BQ93="","",'Clinical resources'!BQ93)</f>
        <v/>
      </c>
      <c r="BR99" t="str">
        <f>IF('Clinical resources'!BR93="","",'Clinical resources'!BR93)</f>
        <v/>
      </c>
      <c r="BS99" t="str">
        <f>IF('Clinical resources'!BS93="","",'Clinical resources'!BS93)</f>
        <v/>
      </c>
      <c r="BT99" t="str">
        <f>IF('Clinical resources'!BT93="","",'Clinical resources'!BT93)</f>
        <v/>
      </c>
      <c r="BU99" t="str">
        <f>IF('Clinical resources'!BU93="","",'Clinical resources'!BU93)</f>
        <v/>
      </c>
      <c r="BV99" t="str">
        <f>IF('Clinical resources'!BV93="","",'Clinical resources'!BV93)</f>
        <v/>
      </c>
      <c r="BW99" t="str">
        <f>IF('Clinical resources'!BW93="","",'Clinical resources'!BW93)</f>
        <v/>
      </c>
      <c r="BX99" t="str">
        <f>IF('Clinical resources'!BX93="","",'Clinical resources'!BX93)</f>
        <v/>
      </c>
      <c r="BY99" t="str">
        <f>IF('Clinical resources'!BY93="","",'Clinical resources'!BY93)</f>
        <v/>
      </c>
      <c r="BZ99" t="str">
        <f>IF('Clinical resources'!BZ93="","",'Clinical resources'!BZ93)</f>
        <v/>
      </c>
      <c r="CA99" t="str">
        <f>IF('Clinical resources'!CA93="","",'Clinical resources'!CA93)</f>
        <v/>
      </c>
      <c r="CB99" t="str">
        <f>IF('Clinical resources'!CB93="","",'Clinical resources'!CB93)</f>
        <v/>
      </c>
      <c r="CC99" t="str">
        <f>IF('Clinical resources'!CC93="","",'Clinical resources'!CC93)</f>
        <v/>
      </c>
    </row>
    <row r="100" spans="2:81" x14ac:dyDescent="0.25">
      <c r="B100" s="189" t="str">
        <f>IF('Clinical resources'!B94&lt;&gt;"",'CR Backing (Hide)'!E91,"")</f>
        <v/>
      </c>
      <c r="G100" t="str">
        <f>IF('Clinical resources'!F94="","",'Clinical resources'!F94)</f>
        <v/>
      </c>
      <c r="H100" t="str">
        <f>IF('Clinical resources'!G94="","",'Clinical resources'!G94)</f>
        <v/>
      </c>
      <c r="I100" t="str">
        <f>IF('Clinical resources'!H94="","",'Clinical resources'!H94)</f>
        <v/>
      </c>
      <c r="J100" t="str">
        <f>IF('Clinical resources'!I94="","",'Clinical resources'!I94)</f>
        <v/>
      </c>
      <c r="K100" t="str">
        <f>IF('Clinical resources'!J94="","",'Clinical resources'!J94)</f>
        <v/>
      </c>
      <c r="L100" t="str">
        <f>IF('Clinical resources'!K94="","",'Clinical resources'!K94)</f>
        <v/>
      </c>
      <c r="M100" t="str">
        <f>IF('Clinical resources'!L94="","",'Clinical resources'!L94)</f>
        <v/>
      </c>
      <c r="N100" t="str">
        <f>IF('Clinical resources'!M94="","",'Clinical resources'!M94)</f>
        <v/>
      </c>
      <c r="O100" t="str">
        <f>IF('Clinical resources'!N94="","",'Clinical resources'!N94)</f>
        <v/>
      </c>
      <c r="P100" t="str">
        <f>IF('Clinical resources'!O94="","",'Clinical resources'!O94)</f>
        <v/>
      </c>
      <c r="Q100" t="str">
        <f>IF('Clinical resources'!P94="","",'Clinical resources'!P94)</f>
        <v/>
      </c>
      <c r="R100" t="str">
        <f>IF('Clinical resources'!Q94="","",'Clinical resources'!Q94)</f>
        <v/>
      </c>
      <c r="S100" t="str">
        <f>IF('Clinical resources'!R94="","",'Clinical resources'!R94)</f>
        <v/>
      </c>
      <c r="T100" t="str">
        <f>IF('Clinical resources'!S94="","",'Clinical resources'!S94)</f>
        <v/>
      </c>
      <c r="U100" t="str">
        <f>IF('Clinical resources'!T94="","",'Clinical resources'!T94)</f>
        <v/>
      </c>
      <c r="V100" t="str">
        <f>IF('Clinical resources'!U94="","",'Clinical resources'!U94)</f>
        <v/>
      </c>
      <c r="W100" t="str">
        <f>IF('Clinical resources'!V94="","",'Clinical resources'!V94)</f>
        <v/>
      </c>
      <c r="X100" t="str">
        <f>IF('Clinical resources'!W94="","",'Clinical resources'!W94)</f>
        <v/>
      </c>
      <c r="Y100" t="str">
        <f>IF('Clinical resources'!X94="","",'Clinical resources'!X94)</f>
        <v/>
      </c>
      <c r="Z100" t="str">
        <f>IF('Clinical resources'!Y94="","",'Clinical resources'!Y94)</f>
        <v/>
      </c>
      <c r="AA100" t="str">
        <f>IF('Clinical resources'!Z94="","",'Clinical resources'!Z94)</f>
        <v/>
      </c>
      <c r="AB100" t="str">
        <f>IF('Clinical resources'!AA94="","",'Clinical resources'!AA94)</f>
        <v/>
      </c>
      <c r="AC100" t="str">
        <f>IF('Clinical resources'!AB94="","",'Clinical resources'!AB94)</f>
        <v/>
      </c>
      <c r="AD100" t="str">
        <f>IF('Clinical resources'!AC94="","",'Clinical resources'!AC94)</f>
        <v/>
      </c>
      <c r="AE100" t="str">
        <f>IF('Clinical resources'!AD94="","",'Clinical resources'!AD94)</f>
        <v/>
      </c>
      <c r="AF100" t="str">
        <f>IF('Clinical resources'!AF94="","",'Clinical resources'!AF94)</f>
        <v/>
      </c>
      <c r="AG100" t="str">
        <f>IF('Clinical resources'!AG94="","",'Clinical resources'!AG94)</f>
        <v/>
      </c>
      <c r="AH100" t="str">
        <f>IF('Clinical resources'!AH94="","",'Clinical resources'!AH94)</f>
        <v/>
      </c>
      <c r="AI100" t="str">
        <f>IF('Clinical resources'!AI94="","",'Clinical resources'!AI94)</f>
        <v/>
      </c>
      <c r="AJ100" t="str">
        <f>IF('Clinical resources'!AJ94="","",'Clinical resources'!AJ94)</f>
        <v/>
      </c>
      <c r="AK100" t="str">
        <f>IF('Clinical resources'!AK94="","",'Clinical resources'!AK94)</f>
        <v/>
      </c>
      <c r="AL100" t="str">
        <f>IF('Clinical resources'!AL94="","",'Clinical resources'!AL94)</f>
        <v/>
      </c>
      <c r="AM100" t="str">
        <f>IF('Clinical resources'!AM94="","",'Clinical resources'!AM94)</f>
        <v/>
      </c>
      <c r="AN100" t="str">
        <f>IF('Clinical resources'!AN94="","",'Clinical resources'!AN94)</f>
        <v/>
      </c>
      <c r="AO100" t="str">
        <f>IF('Clinical resources'!AO94="","",'Clinical resources'!AO94)</f>
        <v/>
      </c>
      <c r="AP100" t="str">
        <f>IF('Clinical resources'!AP94="","",'Clinical resources'!AP94)</f>
        <v/>
      </c>
      <c r="AQ100" t="str">
        <f>IF('Clinical resources'!AQ94="","",'Clinical resources'!AQ94)</f>
        <v/>
      </c>
      <c r="AR100" t="str">
        <f>IF('Clinical resources'!AR94="","",'Clinical resources'!AR94)</f>
        <v/>
      </c>
      <c r="AS100" t="str">
        <f>IF('Clinical resources'!AS94="","",'Clinical resources'!AS94)</f>
        <v/>
      </c>
      <c r="AT100" t="str">
        <f>IF('Clinical resources'!AT94="","",'Clinical resources'!AT94)</f>
        <v/>
      </c>
      <c r="AU100" t="str">
        <f>IF('Clinical resources'!AU94="","",'Clinical resources'!AU94)</f>
        <v/>
      </c>
      <c r="AV100" t="str">
        <f>IF('Clinical resources'!AV94="","",'Clinical resources'!AV94)</f>
        <v/>
      </c>
      <c r="AW100" t="str">
        <f>IF('Clinical resources'!AW94="","",'Clinical resources'!AW94)</f>
        <v/>
      </c>
      <c r="AX100" t="str">
        <f>IF('Clinical resources'!AX94="","",'Clinical resources'!AX94)</f>
        <v/>
      </c>
      <c r="AY100" t="str">
        <f>IF('Clinical resources'!AY94="","",'Clinical resources'!AY94)</f>
        <v/>
      </c>
      <c r="AZ100" t="str">
        <f>IF('Clinical resources'!AZ94="","",'Clinical resources'!AZ94)</f>
        <v/>
      </c>
      <c r="BA100" t="str">
        <f>IF('Clinical resources'!BA94="","",'Clinical resources'!BA94)</f>
        <v/>
      </c>
      <c r="BB100" t="str">
        <f>IF('Clinical resources'!BB94="","",'Clinical resources'!BB94)</f>
        <v/>
      </c>
      <c r="BC100" t="str">
        <f>IF('Clinical resources'!BC94="","",'Clinical resources'!BC94)</f>
        <v/>
      </c>
      <c r="BD100" t="str">
        <f>IF('Clinical resources'!BD94="","",'Clinical resources'!BD94)</f>
        <v/>
      </c>
      <c r="BE100" t="str">
        <f>IF('Clinical resources'!BE94="","",'Clinical resources'!BE94)</f>
        <v/>
      </c>
      <c r="BF100" t="str">
        <f>IF('Clinical resources'!BF94="","",'Clinical resources'!BF94)</f>
        <v/>
      </c>
      <c r="BG100" t="str">
        <f>IF('Clinical resources'!BG94="","",'Clinical resources'!BG94)</f>
        <v/>
      </c>
      <c r="BH100" t="str">
        <f>IF('Clinical resources'!BH94="","",'Clinical resources'!BH94)</f>
        <v/>
      </c>
      <c r="BI100" t="str">
        <f>IF('Clinical resources'!BI94="","",'Clinical resources'!BI94)</f>
        <v/>
      </c>
      <c r="BJ100" t="str">
        <f>IF('Clinical resources'!BJ94="","",'Clinical resources'!BJ94)</f>
        <v/>
      </c>
      <c r="BK100" t="str">
        <f>IF('Clinical resources'!BK94="","",'Clinical resources'!BK94)</f>
        <v/>
      </c>
      <c r="BL100" t="str">
        <f>IF('Clinical resources'!BL94="","",'Clinical resources'!BL94)</f>
        <v/>
      </c>
      <c r="BM100" t="str">
        <f>IF('Clinical resources'!BM94="","",'Clinical resources'!BM94)</f>
        <v/>
      </c>
      <c r="BN100" t="str">
        <f>IF('Clinical resources'!BN94="","",'Clinical resources'!BN94)</f>
        <v/>
      </c>
      <c r="BO100" t="str">
        <f>IF('Clinical resources'!BO94="","",'Clinical resources'!BO94)</f>
        <v/>
      </c>
      <c r="BP100" t="str">
        <f>IF('Clinical resources'!BP94="","",'Clinical resources'!BP94)</f>
        <v/>
      </c>
      <c r="BQ100" t="str">
        <f>IF('Clinical resources'!BQ94="","",'Clinical resources'!BQ94)</f>
        <v/>
      </c>
      <c r="BR100" t="str">
        <f>IF('Clinical resources'!BR94="","",'Clinical resources'!BR94)</f>
        <v/>
      </c>
      <c r="BS100" t="str">
        <f>IF('Clinical resources'!BS94="","",'Clinical resources'!BS94)</f>
        <v/>
      </c>
      <c r="BT100" t="str">
        <f>IF('Clinical resources'!BT94="","",'Clinical resources'!BT94)</f>
        <v/>
      </c>
      <c r="BU100" t="str">
        <f>IF('Clinical resources'!BU94="","",'Clinical resources'!BU94)</f>
        <v/>
      </c>
      <c r="BV100" t="str">
        <f>IF('Clinical resources'!BV94="","",'Clinical resources'!BV94)</f>
        <v/>
      </c>
      <c r="BW100" t="str">
        <f>IF('Clinical resources'!BW94="","",'Clinical resources'!BW94)</f>
        <v/>
      </c>
      <c r="BX100" t="str">
        <f>IF('Clinical resources'!BX94="","",'Clinical resources'!BX94)</f>
        <v/>
      </c>
      <c r="BY100" t="str">
        <f>IF('Clinical resources'!BY94="","",'Clinical resources'!BY94)</f>
        <v/>
      </c>
      <c r="BZ100" t="str">
        <f>IF('Clinical resources'!BZ94="","",'Clinical resources'!BZ94)</f>
        <v/>
      </c>
      <c r="CA100" t="str">
        <f>IF('Clinical resources'!CA94="","",'Clinical resources'!CA94)</f>
        <v/>
      </c>
      <c r="CB100" t="str">
        <f>IF('Clinical resources'!CB94="","",'Clinical resources'!CB94)</f>
        <v/>
      </c>
      <c r="CC100" t="str">
        <f>IF('Clinical resources'!CC94="","",'Clinical resources'!CC94)</f>
        <v/>
      </c>
    </row>
    <row r="101" spans="2:81" x14ac:dyDescent="0.25">
      <c r="B101" s="189" t="str">
        <f>IF('Clinical resources'!B95&lt;&gt;"",'CR Backing (Hide)'!E92,"")</f>
        <v/>
      </c>
      <c r="G101" t="str">
        <f>IF('Clinical resources'!F95="","",'Clinical resources'!F95)</f>
        <v/>
      </c>
      <c r="H101" t="str">
        <f>IF('Clinical resources'!G95="","",'Clinical resources'!G95)</f>
        <v/>
      </c>
      <c r="I101" t="str">
        <f>IF('Clinical resources'!H95="","",'Clinical resources'!H95)</f>
        <v/>
      </c>
      <c r="J101" t="str">
        <f>IF('Clinical resources'!I95="","",'Clinical resources'!I95)</f>
        <v/>
      </c>
      <c r="K101" t="str">
        <f>IF('Clinical resources'!J95="","",'Clinical resources'!J95)</f>
        <v/>
      </c>
      <c r="L101" t="str">
        <f>IF('Clinical resources'!K95="","",'Clinical resources'!K95)</f>
        <v/>
      </c>
      <c r="M101" t="str">
        <f>IF('Clinical resources'!L95="","",'Clinical resources'!L95)</f>
        <v/>
      </c>
      <c r="N101" t="str">
        <f>IF('Clinical resources'!M95="","",'Clinical resources'!M95)</f>
        <v/>
      </c>
      <c r="O101" t="str">
        <f>IF('Clinical resources'!N95="","",'Clinical resources'!N95)</f>
        <v/>
      </c>
      <c r="P101" t="str">
        <f>IF('Clinical resources'!O95="","",'Clinical resources'!O95)</f>
        <v/>
      </c>
      <c r="Q101" t="str">
        <f>IF('Clinical resources'!P95="","",'Clinical resources'!P95)</f>
        <v/>
      </c>
      <c r="R101" t="str">
        <f>IF('Clinical resources'!Q95="","",'Clinical resources'!Q95)</f>
        <v/>
      </c>
      <c r="S101" t="str">
        <f>IF('Clinical resources'!R95="","",'Clinical resources'!R95)</f>
        <v/>
      </c>
      <c r="T101" t="str">
        <f>IF('Clinical resources'!S95="","",'Clinical resources'!S95)</f>
        <v/>
      </c>
      <c r="U101" t="str">
        <f>IF('Clinical resources'!T95="","",'Clinical resources'!T95)</f>
        <v/>
      </c>
      <c r="V101" t="str">
        <f>IF('Clinical resources'!U95="","",'Clinical resources'!U95)</f>
        <v/>
      </c>
      <c r="W101" t="str">
        <f>IF('Clinical resources'!V95="","",'Clinical resources'!V95)</f>
        <v/>
      </c>
      <c r="X101" t="str">
        <f>IF('Clinical resources'!W95="","",'Clinical resources'!W95)</f>
        <v/>
      </c>
      <c r="Y101" t="str">
        <f>IF('Clinical resources'!X95="","",'Clinical resources'!X95)</f>
        <v/>
      </c>
      <c r="Z101" t="str">
        <f>IF('Clinical resources'!Y95="","",'Clinical resources'!Y95)</f>
        <v/>
      </c>
      <c r="AA101" t="str">
        <f>IF('Clinical resources'!Z95="","",'Clinical resources'!Z95)</f>
        <v/>
      </c>
      <c r="AB101" t="str">
        <f>IF('Clinical resources'!AA95="","",'Clinical resources'!AA95)</f>
        <v/>
      </c>
      <c r="AC101" t="str">
        <f>IF('Clinical resources'!AB95="","",'Clinical resources'!AB95)</f>
        <v/>
      </c>
      <c r="AD101" t="str">
        <f>IF('Clinical resources'!AC95="","",'Clinical resources'!AC95)</f>
        <v/>
      </c>
      <c r="AE101" t="str">
        <f>IF('Clinical resources'!AD95="","",'Clinical resources'!AD95)</f>
        <v/>
      </c>
      <c r="AF101" t="str">
        <f>IF('Clinical resources'!AF95="","",'Clinical resources'!AF95)</f>
        <v/>
      </c>
      <c r="AG101" t="str">
        <f>IF('Clinical resources'!AG95="","",'Clinical resources'!AG95)</f>
        <v/>
      </c>
      <c r="AH101" t="str">
        <f>IF('Clinical resources'!AH95="","",'Clinical resources'!AH95)</f>
        <v/>
      </c>
      <c r="AI101" t="str">
        <f>IF('Clinical resources'!AI95="","",'Clinical resources'!AI95)</f>
        <v/>
      </c>
      <c r="AJ101" t="str">
        <f>IF('Clinical resources'!AJ95="","",'Clinical resources'!AJ95)</f>
        <v/>
      </c>
      <c r="AK101" t="str">
        <f>IF('Clinical resources'!AK95="","",'Clinical resources'!AK95)</f>
        <v/>
      </c>
      <c r="AL101" t="str">
        <f>IF('Clinical resources'!AL95="","",'Clinical resources'!AL95)</f>
        <v/>
      </c>
      <c r="AM101" t="str">
        <f>IF('Clinical resources'!AM95="","",'Clinical resources'!AM95)</f>
        <v/>
      </c>
      <c r="AN101" t="str">
        <f>IF('Clinical resources'!AN95="","",'Clinical resources'!AN95)</f>
        <v/>
      </c>
      <c r="AO101" t="str">
        <f>IF('Clinical resources'!AO95="","",'Clinical resources'!AO95)</f>
        <v/>
      </c>
      <c r="AP101" t="str">
        <f>IF('Clinical resources'!AP95="","",'Clinical resources'!AP95)</f>
        <v/>
      </c>
      <c r="AQ101" t="str">
        <f>IF('Clinical resources'!AQ95="","",'Clinical resources'!AQ95)</f>
        <v/>
      </c>
      <c r="AR101" t="str">
        <f>IF('Clinical resources'!AR95="","",'Clinical resources'!AR95)</f>
        <v/>
      </c>
      <c r="AS101" t="str">
        <f>IF('Clinical resources'!AS95="","",'Clinical resources'!AS95)</f>
        <v/>
      </c>
      <c r="AT101" t="str">
        <f>IF('Clinical resources'!AT95="","",'Clinical resources'!AT95)</f>
        <v/>
      </c>
      <c r="AU101" t="str">
        <f>IF('Clinical resources'!AU95="","",'Clinical resources'!AU95)</f>
        <v/>
      </c>
      <c r="AV101" t="str">
        <f>IF('Clinical resources'!AV95="","",'Clinical resources'!AV95)</f>
        <v/>
      </c>
      <c r="AW101" t="str">
        <f>IF('Clinical resources'!AW95="","",'Clinical resources'!AW95)</f>
        <v/>
      </c>
      <c r="AX101" t="str">
        <f>IF('Clinical resources'!AX95="","",'Clinical resources'!AX95)</f>
        <v/>
      </c>
      <c r="AY101" t="str">
        <f>IF('Clinical resources'!AY95="","",'Clinical resources'!AY95)</f>
        <v/>
      </c>
      <c r="AZ101" t="str">
        <f>IF('Clinical resources'!AZ95="","",'Clinical resources'!AZ95)</f>
        <v/>
      </c>
      <c r="BA101" t="str">
        <f>IF('Clinical resources'!BA95="","",'Clinical resources'!BA95)</f>
        <v/>
      </c>
      <c r="BB101" t="str">
        <f>IF('Clinical resources'!BB95="","",'Clinical resources'!BB95)</f>
        <v/>
      </c>
      <c r="BC101" t="str">
        <f>IF('Clinical resources'!BC95="","",'Clinical resources'!BC95)</f>
        <v/>
      </c>
      <c r="BD101" t="str">
        <f>IF('Clinical resources'!BD95="","",'Clinical resources'!BD95)</f>
        <v/>
      </c>
      <c r="BE101" t="str">
        <f>IF('Clinical resources'!BE95="","",'Clinical resources'!BE95)</f>
        <v/>
      </c>
      <c r="BF101" t="str">
        <f>IF('Clinical resources'!BF95="","",'Clinical resources'!BF95)</f>
        <v/>
      </c>
      <c r="BG101" t="str">
        <f>IF('Clinical resources'!BG95="","",'Clinical resources'!BG95)</f>
        <v/>
      </c>
      <c r="BH101" t="str">
        <f>IF('Clinical resources'!BH95="","",'Clinical resources'!BH95)</f>
        <v/>
      </c>
      <c r="BI101" t="str">
        <f>IF('Clinical resources'!BI95="","",'Clinical resources'!BI95)</f>
        <v/>
      </c>
      <c r="BJ101" t="str">
        <f>IF('Clinical resources'!BJ95="","",'Clinical resources'!BJ95)</f>
        <v/>
      </c>
      <c r="BK101" t="str">
        <f>IF('Clinical resources'!BK95="","",'Clinical resources'!BK95)</f>
        <v/>
      </c>
      <c r="BL101" t="str">
        <f>IF('Clinical resources'!BL95="","",'Clinical resources'!BL95)</f>
        <v/>
      </c>
      <c r="BM101" t="str">
        <f>IF('Clinical resources'!BM95="","",'Clinical resources'!BM95)</f>
        <v/>
      </c>
      <c r="BN101" t="str">
        <f>IF('Clinical resources'!BN95="","",'Clinical resources'!BN95)</f>
        <v/>
      </c>
      <c r="BO101" t="str">
        <f>IF('Clinical resources'!BO95="","",'Clinical resources'!BO95)</f>
        <v/>
      </c>
      <c r="BP101" t="str">
        <f>IF('Clinical resources'!BP95="","",'Clinical resources'!BP95)</f>
        <v/>
      </c>
      <c r="BQ101" t="str">
        <f>IF('Clinical resources'!BQ95="","",'Clinical resources'!BQ95)</f>
        <v/>
      </c>
      <c r="BR101" t="str">
        <f>IF('Clinical resources'!BR95="","",'Clinical resources'!BR95)</f>
        <v/>
      </c>
      <c r="BS101" t="str">
        <f>IF('Clinical resources'!BS95="","",'Clinical resources'!BS95)</f>
        <v/>
      </c>
      <c r="BT101" t="str">
        <f>IF('Clinical resources'!BT95="","",'Clinical resources'!BT95)</f>
        <v/>
      </c>
      <c r="BU101" t="str">
        <f>IF('Clinical resources'!BU95="","",'Clinical resources'!BU95)</f>
        <v/>
      </c>
      <c r="BV101" t="str">
        <f>IF('Clinical resources'!BV95="","",'Clinical resources'!BV95)</f>
        <v/>
      </c>
      <c r="BW101" t="str">
        <f>IF('Clinical resources'!BW95="","",'Clinical resources'!BW95)</f>
        <v/>
      </c>
      <c r="BX101" t="str">
        <f>IF('Clinical resources'!BX95="","",'Clinical resources'!BX95)</f>
        <v/>
      </c>
      <c r="BY101" t="str">
        <f>IF('Clinical resources'!BY95="","",'Clinical resources'!BY95)</f>
        <v/>
      </c>
      <c r="BZ101" t="str">
        <f>IF('Clinical resources'!BZ95="","",'Clinical resources'!BZ95)</f>
        <v/>
      </c>
      <c r="CA101" t="str">
        <f>IF('Clinical resources'!CA95="","",'Clinical resources'!CA95)</f>
        <v/>
      </c>
      <c r="CB101" t="str">
        <f>IF('Clinical resources'!CB95="","",'Clinical resources'!CB95)</f>
        <v/>
      </c>
      <c r="CC101" t="str">
        <f>IF('Clinical resources'!CC95="","",'Clinical resources'!CC95)</f>
        <v/>
      </c>
    </row>
    <row r="102" spans="2:81" x14ac:dyDescent="0.25">
      <c r="B102" s="189" t="str">
        <f>IF('Clinical resources'!B96&lt;&gt;"",'CR Backing (Hide)'!E93,"")</f>
        <v/>
      </c>
      <c r="G102" t="str">
        <f>IF('Clinical resources'!F96="","",'Clinical resources'!F96)</f>
        <v/>
      </c>
      <c r="H102" t="str">
        <f>IF('Clinical resources'!G96="","",'Clinical resources'!G96)</f>
        <v/>
      </c>
      <c r="I102" t="str">
        <f>IF('Clinical resources'!H96="","",'Clinical resources'!H96)</f>
        <v/>
      </c>
      <c r="J102" t="str">
        <f>IF('Clinical resources'!I96="","",'Clinical resources'!I96)</f>
        <v/>
      </c>
      <c r="K102" t="str">
        <f>IF('Clinical resources'!J96="","",'Clinical resources'!J96)</f>
        <v/>
      </c>
      <c r="L102" t="str">
        <f>IF('Clinical resources'!K96="","",'Clinical resources'!K96)</f>
        <v/>
      </c>
      <c r="M102" t="str">
        <f>IF('Clinical resources'!L96="","",'Clinical resources'!L96)</f>
        <v/>
      </c>
      <c r="N102" t="str">
        <f>IF('Clinical resources'!M96="","",'Clinical resources'!M96)</f>
        <v/>
      </c>
      <c r="O102" t="str">
        <f>IF('Clinical resources'!N96="","",'Clinical resources'!N96)</f>
        <v/>
      </c>
      <c r="P102" t="str">
        <f>IF('Clinical resources'!O96="","",'Clinical resources'!O96)</f>
        <v/>
      </c>
      <c r="Q102" t="str">
        <f>IF('Clinical resources'!P96="","",'Clinical resources'!P96)</f>
        <v/>
      </c>
      <c r="R102" t="str">
        <f>IF('Clinical resources'!Q96="","",'Clinical resources'!Q96)</f>
        <v/>
      </c>
      <c r="S102" t="str">
        <f>IF('Clinical resources'!R96="","",'Clinical resources'!R96)</f>
        <v/>
      </c>
      <c r="T102" t="str">
        <f>IF('Clinical resources'!S96="","",'Clinical resources'!S96)</f>
        <v/>
      </c>
      <c r="U102" t="str">
        <f>IF('Clinical resources'!T96="","",'Clinical resources'!T96)</f>
        <v/>
      </c>
      <c r="V102" t="str">
        <f>IF('Clinical resources'!U96="","",'Clinical resources'!U96)</f>
        <v/>
      </c>
      <c r="W102" t="str">
        <f>IF('Clinical resources'!V96="","",'Clinical resources'!V96)</f>
        <v/>
      </c>
      <c r="X102" t="str">
        <f>IF('Clinical resources'!W96="","",'Clinical resources'!W96)</f>
        <v/>
      </c>
      <c r="Y102" t="str">
        <f>IF('Clinical resources'!X96="","",'Clinical resources'!X96)</f>
        <v/>
      </c>
      <c r="Z102" t="str">
        <f>IF('Clinical resources'!Y96="","",'Clinical resources'!Y96)</f>
        <v/>
      </c>
      <c r="AA102" t="str">
        <f>IF('Clinical resources'!Z96="","",'Clinical resources'!Z96)</f>
        <v/>
      </c>
      <c r="AB102" t="str">
        <f>IF('Clinical resources'!AA96="","",'Clinical resources'!AA96)</f>
        <v/>
      </c>
      <c r="AC102" t="str">
        <f>IF('Clinical resources'!AB96="","",'Clinical resources'!AB96)</f>
        <v/>
      </c>
      <c r="AD102" t="str">
        <f>IF('Clinical resources'!AC96="","",'Clinical resources'!AC96)</f>
        <v/>
      </c>
      <c r="AE102" t="str">
        <f>IF('Clinical resources'!AD96="","",'Clinical resources'!AD96)</f>
        <v/>
      </c>
      <c r="AF102" t="str">
        <f>IF('Clinical resources'!AF96="","",'Clinical resources'!AF96)</f>
        <v/>
      </c>
      <c r="AG102" t="str">
        <f>IF('Clinical resources'!AG96="","",'Clinical resources'!AG96)</f>
        <v/>
      </c>
      <c r="AH102" t="str">
        <f>IF('Clinical resources'!AH96="","",'Clinical resources'!AH96)</f>
        <v/>
      </c>
      <c r="AI102" t="str">
        <f>IF('Clinical resources'!AI96="","",'Clinical resources'!AI96)</f>
        <v/>
      </c>
      <c r="AJ102" t="str">
        <f>IF('Clinical resources'!AJ96="","",'Clinical resources'!AJ96)</f>
        <v/>
      </c>
      <c r="AK102" t="str">
        <f>IF('Clinical resources'!AK96="","",'Clinical resources'!AK96)</f>
        <v/>
      </c>
      <c r="AL102" t="str">
        <f>IF('Clinical resources'!AL96="","",'Clinical resources'!AL96)</f>
        <v/>
      </c>
      <c r="AM102" t="str">
        <f>IF('Clinical resources'!AM96="","",'Clinical resources'!AM96)</f>
        <v/>
      </c>
      <c r="AN102" t="str">
        <f>IF('Clinical resources'!AN96="","",'Clinical resources'!AN96)</f>
        <v/>
      </c>
      <c r="AO102" t="str">
        <f>IF('Clinical resources'!AO96="","",'Clinical resources'!AO96)</f>
        <v/>
      </c>
      <c r="AP102" t="str">
        <f>IF('Clinical resources'!AP96="","",'Clinical resources'!AP96)</f>
        <v/>
      </c>
      <c r="AQ102" t="str">
        <f>IF('Clinical resources'!AQ96="","",'Clinical resources'!AQ96)</f>
        <v/>
      </c>
      <c r="AR102" t="str">
        <f>IF('Clinical resources'!AR96="","",'Clinical resources'!AR96)</f>
        <v/>
      </c>
      <c r="AS102" t="str">
        <f>IF('Clinical resources'!AS96="","",'Clinical resources'!AS96)</f>
        <v/>
      </c>
      <c r="AT102" t="str">
        <f>IF('Clinical resources'!AT96="","",'Clinical resources'!AT96)</f>
        <v/>
      </c>
      <c r="AU102" t="str">
        <f>IF('Clinical resources'!AU96="","",'Clinical resources'!AU96)</f>
        <v/>
      </c>
      <c r="AV102" t="str">
        <f>IF('Clinical resources'!AV96="","",'Clinical resources'!AV96)</f>
        <v/>
      </c>
      <c r="AW102" t="str">
        <f>IF('Clinical resources'!AW96="","",'Clinical resources'!AW96)</f>
        <v/>
      </c>
      <c r="AX102" t="str">
        <f>IF('Clinical resources'!AX96="","",'Clinical resources'!AX96)</f>
        <v/>
      </c>
      <c r="AY102" t="str">
        <f>IF('Clinical resources'!AY96="","",'Clinical resources'!AY96)</f>
        <v/>
      </c>
      <c r="AZ102" t="str">
        <f>IF('Clinical resources'!AZ96="","",'Clinical resources'!AZ96)</f>
        <v/>
      </c>
      <c r="BA102" t="str">
        <f>IF('Clinical resources'!BA96="","",'Clinical resources'!BA96)</f>
        <v/>
      </c>
      <c r="BB102" t="str">
        <f>IF('Clinical resources'!BB96="","",'Clinical resources'!BB96)</f>
        <v/>
      </c>
      <c r="BC102" t="str">
        <f>IF('Clinical resources'!BC96="","",'Clinical resources'!BC96)</f>
        <v/>
      </c>
      <c r="BD102" t="str">
        <f>IF('Clinical resources'!BD96="","",'Clinical resources'!BD96)</f>
        <v/>
      </c>
      <c r="BE102" t="str">
        <f>IF('Clinical resources'!BE96="","",'Clinical resources'!BE96)</f>
        <v/>
      </c>
      <c r="BF102" t="str">
        <f>IF('Clinical resources'!BF96="","",'Clinical resources'!BF96)</f>
        <v/>
      </c>
      <c r="BG102" t="str">
        <f>IF('Clinical resources'!BG96="","",'Clinical resources'!BG96)</f>
        <v/>
      </c>
      <c r="BH102" t="str">
        <f>IF('Clinical resources'!BH96="","",'Clinical resources'!BH96)</f>
        <v/>
      </c>
      <c r="BI102" t="str">
        <f>IF('Clinical resources'!BI96="","",'Clinical resources'!BI96)</f>
        <v/>
      </c>
      <c r="BJ102" t="str">
        <f>IF('Clinical resources'!BJ96="","",'Clinical resources'!BJ96)</f>
        <v/>
      </c>
      <c r="BK102" t="str">
        <f>IF('Clinical resources'!BK96="","",'Clinical resources'!BK96)</f>
        <v/>
      </c>
      <c r="BL102" t="str">
        <f>IF('Clinical resources'!BL96="","",'Clinical resources'!BL96)</f>
        <v/>
      </c>
      <c r="BM102" t="str">
        <f>IF('Clinical resources'!BM96="","",'Clinical resources'!BM96)</f>
        <v/>
      </c>
      <c r="BN102" t="str">
        <f>IF('Clinical resources'!BN96="","",'Clinical resources'!BN96)</f>
        <v/>
      </c>
      <c r="BO102" t="str">
        <f>IF('Clinical resources'!BO96="","",'Clinical resources'!BO96)</f>
        <v/>
      </c>
      <c r="BP102" t="str">
        <f>IF('Clinical resources'!BP96="","",'Clinical resources'!BP96)</f>
        <v/>
      </c>
      <c r="BQ102" t="str">
        <f>IF('Clinical resources'!BQ96="","",'Clinical resources'!BQ96)</f>
        <v/>
      </c>
      <c r="BR102" t="str">
        <f>IF('Clinical resources'!BR96="","",'Clinical resources'!BR96)</f>
        <v/>
      </c>
      <c r="BS102" t="str">
        <f>IF('Clinical resources'!BS96="","",'Clinical resources'!BS96)</f>
        <v/>
      </c>
      <c r="BT102" t="str">
        <f>IF('Clinical resources'!BT96="","",'Clinical resources'!BT96)</f>
        <v/>
      </c>
      <c r="BU102" t="str">
        <f>IF('Clinical resources'!BU96="","",'Clinical resources'!BU96)</f>
        <v/>
      </c>
      <c r="BV102" t="str">
        <f>IF('Clinical resources'!BV96="","",'Clinical resources'!BV96)</f>
        <v/>
      </c>
      <c r="BW102" t="str">
        <f>IF('Clinical resources'!BW96="","",'Clinical resources'!BW96)</f>
        <v/>
      </c>
      <c r="BX102" t="str">
        <f>IF('Clinical resources'!BX96="","",'Clinical resources'!BX96)</f>
        <v/>
      </c>
      <c r="BY102" t="str">
        <f>IF('Clinical resources'!BY96="","",'Clinical resources'!BY96)</f>
        <v/>
      </c>
      <c r="BZ102" t="str">
        <f>IF('Clinical resources'!BZ96="","",'Clinical resources'!BZ96)</f>
        <v/>
      </c>
      <c r="CA102" t="str">
        <f>IF('Clinical resources'!CA96="","",'Clinical resources'!CA96)</f>
        <v/>
      </c>
      <c r="CB102" t="str">
        <f>IF('Clinical resources'!CB96="","",'Clinical resources'!CB96)</f>
        <v/>
      </c>
      <c r="CC102" t="str">
        <f>IF('Clinical resources'!CC96="","",'Clinical resources'!CC96)</f>
        <v/>
      </c>
    </row>
    <row r="103" spans="2:81" x14ac:dyDescent="0.25">
      <c r="B103" s="189" t="str">
        <f>IF('Clinical resources'!B97&lt;&gt;"",'CR Backing (Hide)'!E94,"")</f>
        <v/>
      </c>
      <c r="G103" t="str">
        <f>IF('Clinical resources'!F97="","",'Clinical resources'!F97)</f>
        <v/>
      </c>
      <c r="H103" t="str">
        <f>IF('Clinical resources'!G97="","",'Clinical resources'!G97)</f>
        <v/>
      </c>
      <c r="I103" t="str">
        <f>IF('Clinical resources'!H97="","",'Clinical resources'!H97)</f>
        <v/>
      </c>
      <c r="J103" t="str">
        <f>IF('Clinical resources'!I97="","",'Clinical resources'!I97)</f>
        <v/>
      </c>
      <c r="K103" t="str">
        <f>IF('Clinical resources'!J97="","",'Clinical resources'!J97)</f>
        <v/>
      </c>
      <c r="L103" t="str">
        <f>IF('Clinical resources'!K97="","",'Clinical resources'!K97)</f>
        <v/>
      </c>
      <c r="M103" t="str">
        <f>IF('Clinical resources'!L97="","",'Clinical resources'!L97)</f>
        <v/>
      </c>
      <c r="N103" t="str">
        <f>IF('Clinical resources'!M97="","",'Clinical resources'!M97)</f>
        <v/>
      </c>
      <c r="O103" t="str">
        <f>IF('Clinical resources'!N97="","",'Clinical resources'!N97)</f>
        <v/>
      </c>
      <c r="P103" t="str">
        <f>IF('Clinical resources'!O97="","",'Clinical resources'!O97)</f>
        <v/>
      </c>
      <c r="Q103" t="str">
        <f>IF('Clinical resources'!P97="","",'Clinical resources'!P97)</f>
        <v/>
      </c>
      <c r="R103" t="str">
        <f>IF('Clinical resources'!Q97="","",'Clinical resources'!Q97)</f>
        <v/>
      </c>
      <c r="S103" t="str">
        <f>IF('Clinical resources'!R97="","",'Clinical resources'!R97)</f>
        <v/>
      </c>
      <c r="T103" t="str">
        <f>IF('Clinical resources'!S97="","",'Clinical resources'!S97)</f>
        <v/>
      </c>
      <c r="U103" t="str">
        <f>IF('Clinical resources'!T97="","",'Clinical resources'!T97)</f>
        <v/>
      </c>
      <c r="V103" t="str">
        <f>IF('Clinical resources'!U97="","",'Clinical resources'!U97)</f>
        <v/>
      </c>
      <c r="W103" t="str">
        <f>IF('Clinical resources'!V97="","",'Clinical resources'!V97)</f>
        <v/>
      </c>
      <c r="X103" t="str">
        <f>IF('Clinical resources'!W97="","",'Clinical resources'!W97)</f>
        <v/>
      </c>
      <c r="Y103" t="str">
        <f>IF('Clinical resources'!X97="","",'Clinical resources'!X97)</f>
        <v/>
      </c>
      <c r="Z103" t="str">
        <f>IF('Clinical resources'!Y97="","",'Clinical resources'!Y97)</f>
        <v/>
      </c>
      <c r="AA103" t="str">
        <f>IF('Clinical resources'!Z97="","",'Clinical resources'!Z97)</f>
        <v/>
      </c>
      <c r="AB103" t="str">
        <f>IF('Clinical resources'!AA97="","",'Clinical resources'!AA97)</f>
        <v/>
      </c>
      <c r="AC103" t="str">
        <f>IF('Clinical resources'!AB97="","",'Clinical resources'!AB97)</f>
        <v/>
      </c>
      <c r="AD103" t="str">
        <f>IF('Clinical resources'!AC97="","",'Clinical resources'!AC97)</f>
        <v/>
      </c>
      <c r="AE103" t="str">
        <f>IF('Clinical resources'!AD97="","",'Clinical resources'!AD97)</f>
        <v/>
      </c>
      <c r="AF103" t="str">
        <f>IF('Clinical resources'!AF97="","",'Clinical resources'!AF97)</f>
        <v/>
      </c>
      <c r="AG103" t="str">
        <f>IF('Clinical resources'!AG97="","",'Clinical resources'!AG97)</f>
        <v/>
      </c>
      <c r="AH103" t="str">
        <f>IF('Clinical resources'!AH97="","",'Clinical resources'!AH97)</f>
        <v/>
      </c>
      <c r="AI103" t="str">
        <f>IF('Clinical resources'!AI97="","",'Clinical resources'!AI97)</f>
        <v/>
      </c>
      <c r="AJ103" t="str">
        <f>IF('Clinical resources'!AJ97="","",'Clinical resources'!AJ97)</f>
        <v/>
      </c>
      <c r="AK103" t="str">
        <f>IF('Clinical resources'!AK97="","",'Clinical resources'!AK97)</f>
        <v/>
      </c>
      <c r="AL103" t="str">
        <f>IF('Clinical resources'!AL97="","",'Clinical resources'!AL97)</f>
        <v/>
      </c>
      <c r="AM103" t="str">
        <f>IF('Clinical resources'!AM97="","",'Clinical resources'!AM97)</f>
        <v/>
      </c>
      <c r="AN103" t="str">
        <f>IF('Clinical resources'!AN97="","",'Clinical resources'!AN97)</f>
        <v/>
      </c>
      <c r="AO103" t="str">
        <f>IF('Clinical resources'!AO97="","",'Clinical resources'!AO97)</f>
        <v/>
      </c>
      <c r="AP103" t="str">
        <f>IF('Clinical resources'!AP97="","",'Clinical resources'!AP97)</f>
        <v/>
      </c>
      <c r="AQ103" t="str">
        <f>IF('Clinical resources'!AQ97="","",'Clinical resources'!AQ97)</f>
        <v/>
      </c>
      <c r="AR103" t="str">
        <f>IF('Clinical resources'!AR97="","",'Clinical resources'!AR97)</f>
        <v/>
      </c>
      <c r="AS103" t="str">
        <f>IF('Clinical resources'!AS97="","",'Clinical resources'!AS97)</f>
        <v/>
      </c>
      <c r="AT103" t="str">
        <f>IF('Clinical resources'!AT97="","",'Clinical resources'!AT97)</f>
        <v/>
      </c>
      <c r="AU103" t="str">
        <f>IF('Clinical resources'!AU97="","",'Clinical resources'!AU97)</f>
        <v/>
      </c>
      <c r="AV103" t="str">
        <f>IF('Clinical resources'!AV97="","",'Clinical resources'!AV97)</f>
        <v/>
      </c>
      <c r="AW103" t="str">
        <f>IF('Clinical resources'!AW97="","",'Clinical resources'!AW97)</f>
        <v/>
      </c>
      <c r="AX103" t="str">
        <f>IF('Clinical resources'!AX97="","",'Clinical resources'!AX97)</f>
        <v/>
      </c>
      <c r="AY103" t="str">
        <f>IF('Clinical resources'!AY97="","",'Clinical resources'!AY97)</f>
        <v/>
      </c>
      <c r="AZ103" t="str">
        <f>IF('Clinical resources'!AZ97="","",'Clinical resources'!AZ97)</f>
        <v/>
      </c>
      <c r="BA103" t="str">
        <f>IF('Clinical resources'!BA97="","",'Clinical resources'!BA97)</f>
        <v/>
      </c>
      <c r="BB103" t="str">
        <f>IF('Clinical resources'!BB97="","",'Clinical resources'!BB97)</f>
        <v/>
      </c>
      <c r="BC103" t="str">
        <f>IF('Clinical resources'!BC97="","",'Clinical resources'!BC97)</f>
        <v/>
      </c>
      <c r="BD103" t="str">
        <f>IF('Clinical resources'!BD97="","",'Clinical resources'!BD97)</f>
        <v/>
      </c>
      <c r="BE103" t="str">
        <f>IF('Clinical resources'!BE97="","",'Clinical resources'!BE97)</f>
        <v/>
      </c>
      <c r="BF103" t="str">
        <f>IF('Clinical resources'!BF97="","",'Clinical resources'!BF97)</f>
        <v/>
      </c>
      <c r="BG103" t="str">
        <f>IF('Clinical resources'!BG97="","",'Clinical resources'!BG97)</f>
        <v/>
      </c>
      <c r="BH103" t="str">
        <f>IF('Clinical resources'!BH97="","",'Clinical resources'!BH97)</f>
        <v/>
      </c>
      <c r="BI103" t="str">
        <f>IF('Clinical resources'!BI97="","",'Clinical resources'!BI97)</f>
        <v/>
      </c>
      <c r="BJ103" t="str">
        <f>IF('Clinical resources'!BJ97="","",'Clinical resources'!BJ97)</f>
        <v/>
      </c>
      <c r="BK103" t="str">
        <f>IF('Clinical resources'!BK97="","",'Clinical resources'!BK97)</f>
        <v/>
      </c>
      <c r="BL103" t="str">
        <f>IF('Clinical resources'!BL97="","",'Clinical resources'!BL97)</f>
        <v/>
      </c>
      <c r="BM103" t="str">
        <f>IF('Clinical resources'!BM97="","",'Clinical resources'!BM97)</f>
        <v/>
      </c>
      <c r="BN103" t="str">
        <f>IF('Clinical resources'!BN97="","",'Clinical resources'!BN97)</f>
        <v/>
      </c>
      <c r="BO103" t="str">
        <f>IF('Clinical resources'!BO97="","",'Clinical resources'!BO97)</f>
        <v/>
      </c>
      <c r="BP103" t="str">
        <f>IF('Clinical resources'!BP97="","",'Clinical resources'!BP97)</f>
        <v/>
      </c>
      <c r="BQ103" t="str">
        <f>IF('Clinical resources'!BQ97="","",'Clinical resources'!BQ97)</f>
        <v/>
      </c>
      <c r="BR103" t="str">
        <f>IF('Clinical resources'!BR97="","",'Clinical resources'!BR97)</f>
        <v/>
      </c>
      <c r="BS103" t="str">
        <f>IF('Clinical resources'!BS97="","",'Clinical resources'!BS97)</f>
        <v/>
      </c>
      <c r="BT103" t="str">
        <f>IF('Clinical resources'!BT97="","",'Clinical resources'!BT97)</f>
        <v/>
      </c>
      <c r="BU103" t="str">
        <f>IF('Clinical resources'!BU97="","",'Clinical resources'!BU97)</f>
        <v/>
      </c>
      <c r="BV103" t="str">
        <f>IF('Clinical resources'!BV97="","",'Clinical resources'!BV97)</f>
        <v/>
      </c>
      <c r="BW103" t="str">
        <f>IF('Clinical resources'!BW97="","",'Clinical resources'!BW97)</f>
        <v/>
      </c>
      <c r="BX103" t="str">
        <f>IF('Clinical resources'!BX97="","",'Clinical resources'!BX97)</f>
        <v/>
      </c>
      <c r="BY103" t="str">
        <f>IF('Clinical resources'!BY97="","",'Clinical resources'!BY97)</f>
        <v/>
      </c>
      <c r="BZ103" t="str">
        <f>IF('Clinical resources'!BZ97="","",'Clinical resources'!BZ97)</f>
        <v/>
      </c>
      <c r="CA103" t="str">
        <f>IF('Clinical resources'!CA97="","",'Clinical resources'!CA97)</f>
        <v/>
      </c>
      <c r="CB103" t="str">
        <f>IF('Clinical resources'!CB97="","",'Clinical resources'!CB97)</f>
        <v/>
      </c>
      <c r="CC103" t="str">
        <f>IF('Clinical resources'!CC97="","",'Clinical resources'!CC97)</f>
        <v/>
      </c>
    </row>
    <row r="104" spans="2:81" x14ac:dyDescent="0.25">
      <c r="B104" s="189" t="str">
        <f>IF('Clinical resources'!B98&lt;&gt;"",'CR Backing (Hide)'!E95,"")</f>
        <v/>
      </c>
      <c r="G104" t="str">
        <f>IF('Clinical resources'!F98="","",'Clinical resources'!F98)</f>
        <v/>
      </c>
      <c r="H104" t="str">
        <f>IF('Clinical resources'!G98="","",'Clinical resources'!G98)</f>
        <v/>
      </c>
      <c r="I104" t="str">
        <f>IF('Clinical resources'!H98="","",'Clinical resources'!H98)</f>
        <v/>
      </c>
      <c r="J104" t="str">
        <f>IF('Clinical resources'!I98="","",'Clinical resources'!I98)</f>
        <v/>
      </c>
      <c r="K104" t="str">
        <f>IF('Clinical resources'!J98="","",'Clinical resources'!J98)</f>
        <v/>
      </c>
      <c r="L104" t="str">
        <f>IF('Clinical resources'!K98="","",'Clinical resources'!K98)</f>
        <v/>
      </c>
      <c r="M104" t="str">
        <f>IF('Clinical resources'!L98="","",'Clinical resources'!L98)</f>
        <v/>
      </c>
      <c r="N104" t="str">
        <f>IF('Clinical resources'!M98="","",'Clinical resources'!M98)</f>
        <v/>
      </c>
      <c r="O104" t="str">
        <f>IF('Clinical resources'!N98="","",'Clinical resources'!N98)</f>
        <v/>
      </c>
      <c r="P104" t="str">
        <f>IF('Clinical resources'!O98="","",'Clinical resources'!O98)</f>
        <v/>
      </c>
      <c r="Q104" t="str">
        <f>IF('Clinical resources'!P98="","",'Clinical resources'!P98)</f>
        <v/>
      </c>
      <c r="R104" t="str">
        <f>IF('Clinical resources'!Q98="","",'Clinical resources'!Q98)</f>
        <v/>
      </c>
      <c r="S104" t="str">
        <f>IF('Clinical resources'!R98="","",'Clinical resources'!R98)</f>
        <v/>
      </c>
      <c r="T104" t="str">
        <f>IF('Clinical resources'!S98="","",'Clinical resources'!S98)</f>
        <v/>
      </c>
      <c r="U104" t="str">
        <f>IF('Clinical resources'!T98="","",'Clinical resources'!T98)</f>
        <v/>
      </c>
      <c r="V104" t="str">
        <f>IF('Clinical resources'!U98="","",'Clinical resources'!U98)</f>
        <v/>
      </c>
      <c r="W104" t="str">
        <f>IF('Clinical resources'!V98="","",'Clinical resources'!V98)</f>
        <v/>
      </c>
      <c r="X104" t="str">
        <f>IF('Clinical resources'!W98="","",'Clinical resources'!W98)</f>
        <v/>
      </c>
      <c r="Y104" t="str">
        <f>IF('Clinical resources'!X98="","",'Clinical resources'!X98)</f>
        <v/>
      </c>
      <c r="Z104" t="str">
        <f>IF('Clinical resources'!Y98="","",'Clinical resources'!Y98)</f>
        <v/>
      </c>
      <c r="AA104" t="str">
        <f>IF('Clinical resources'!Z98="","",'Clinical resources'!Z98)</f>
        <v/>
      </c>
      <c r="AB104" t="str">
        <f>IF('Clinical resources'!AA98="","",'Clinical resources'!AA98)</f>
        <v/>
      </c>
      <c r="AC104" t="str">
        <f>IF('Clinical resources'!AB98="","",'Clinical resources'!AB98)</f>
        <v/>
      </c>
      <c r="AD104" t="str">
        <f>IF('Clinical resources'!AC98="","",'Clinical resources'!AC98)</f>
        <v/>
      </c>
      <c r="AE104" t="str">
        <f>IF('Clinical resources'!AD98="","",'Clinical resources'!AD98)</f>
        <v/>
      </c>
      <c r="AF104" t="str">
        <f>IF('Clinical resources'!AF98="","",'Clinical resources'!AF98)</f>
        <v/>
      </c>
      <c r="AG104" t="str">
        <f>IF('Clinical resources'!AG98="","",'Clinical resources'!AG98)</f>
        <v/>
      </c>
      <c r="AH104" t="str">
        <f>IF('Clinical resources'!AH98="","",'Clinical resources'!AH98)</f>
        <v/>
      </c>
      <c r="AI104" t="str">
        <f>IF('Clinical resources'!AI98="","",'Clinical resources'!AI98)</f>
        <v/>
      </c>
      <c r="AJ104" t="str">
        <f>IF('Clinical resources'!AJ98="","",'Clinical resources'!AJ98)</f>
        <v/>
      </c>
      <c r="AK104" t="str">
        <f>IF('Clinical resources'!AK98="","",'Clinical resources'!AK98)</f>
        <v/>
      </c>
      <c r="AL104" t="str">
        <f>IF('Clinical resources'!AL98="","",'Clinical resources'!AL98)</f>
        <v/>
      </c>
      <c r="AM104" t="str">
        <f>IF('Clinical resources'!AM98="","",'Clinical resources'!AM98)</f>
        <v/>
      </c>
      <c r="AN104" t="str">
        <f>IF('Clinical resources'!AN98="","",'Clinical resources'!AN98)</f>
        <v/>
      </c>
      <c r="AO104" t="str">
        <f>IF('Clinical resources'!AO98="","",'Clinical resources'!AO98)</f>
        <v/>
      </c>
      <c r="AP104" t="str">
        <f>IF('Clinical resources'!AP98="","",'Clinical resources'!AP98)</f>
        <v/>
      </c>
      <c r="AQ104" t="str">
        <f>IF('Clinical resources'!AQ98="","",'Clinical resources'!AQ98)</f>
        <v/>
      </c>
      <c r="AR104" t="str">
        <f>IF('Clinical resources'!AR98="","",'Clinical resources'!AR98)</f>
        <v/>
      </c>
      <c r="AS104" t="str">
        <f>IF('Clinical resources'!AS98="","",'Clinical resources'!AS98)</f>
        <v/>
      </c>
      <c r="AT104" t="str">
        <f>IF('Clinical resources'!AT98="","",'Clinical resources'!AT98)</f>
        <v/>
      </c>
      <c r="AU104" t="str">
        <f>IF('Clinical resources'!AU98="","",'Clinical resources'!AU98)</f>
        <v/>
      </c>
      <c r="AV104" t="str">
        <f>IF('Clinical resources'!AV98="","",'Clinical resources'!AV98)</f>
        <v/>
      </c>
      <c r="AW104" t="str">
        <f>IF('Clinical resources'!AW98="","",'Clinical resources'!AW98)</f>
        <v/>
      </c>
      <c r="AX104" t="str">
        <f>IF('Clinical resources'!AX98="","",'Clinical resources'!AX98)</f>
        <v/>
      </c>
      <c r="AY104" t="str">
        <f>IF('Clinical resources'!AY98="","",'Clinical resources'!AY98)</f>
        <v/>
      </c>
      <c r="AZ104" t="str">
        <f>IF('Clinical resources'!AZ98="","",'Clinical resources'!AZ98)</f>
        <v/>
      </c>
      <c r="BA104" t="str">
        <f>IF('Clinical resources'!BA98="","",'Clinical resources'!BA98)</f>
        <v/>
      </c>
      <c r="BB104" t="str">
        <f>IF('Clinical resources'!BB98="","",'Clinical resources'!BB98)</f>
        <v/>
      </c>
      <c r="BC104" t="str">
        <f>IF('Clinical resources'!BC98="","",'Clinical resources'!BC98)</f>
        <v/>
      </c>
      <c r="BD104" t="str">
        <f>IF('Clinical resources'!BD98="","",'Clinical resources'!BD98)</f>
        <v/>
      </c>
      <c r="BE104" t="str">
        <f>IF('Clinical resources'!BE98="","",'Clinical resources'!BE98)</f>
        <v/>
      </c>
      <c r="BF104" t="str">
        <f>IF('Clinical resources'!BF98="","",'Clinical resources'!BF98)</f>
        <v/>
      </c>
      <c r="BG104" t="str">
        <f>IF('Clinical resources'!BG98="","",'Clinical resources'!BG98)</f>
        <v/>
      </c>
      <c r="BH104" t="str">
        <f>IF('Clinical resources'!BH98="","",'Clinical resources'!BH98)</f>
        <v/>
      </c>
      <c r="BI104" t="str">
        <f>IF('Clinical resources'!BI98="","",'Clinical resources'!BI98)</f>
        <v/>
      </c>
      <c r="BJ104" t="str">
        <f>IF('Clinical resources'!BJ98="","",'Clinical resources'!BJ98)</f>
        <v/>
      </c>
      <c r="BK104" t="str">
        <f>IF('Clinical resources'!BK98="","",'Clinical resources'!BK98)</f>
        <v/>
      </c>
      <c r="BL104" t="str">
        <f>IF('Clinical resources'!BL98="","",'Clinical resources'!BL98)</f>
        <v/>
      </c>
      <c r="BM104" t="str">
        <f>IF('Clinical resources'!BM98="","",'Clinical resources'!BM98)</f>
        <v/>
      </c>
      <c r="BN104" t="str">
        <f>IF('Clinical resources'!BN98="","",'Clinical resources'!BN98)</f>
        <v/>
      </c>
      <c r="BO104" t="str">
        <f>IF('Clinical resources'!BO98="","",'Clinical resources'!BO98)</f>
        <v/>
      </c>
      <c r="BP104" t="str">
        <f>IF('Clinical resources'!BP98="","",'Clinical resources'!BP98)</f>
        <v/>
      </c>
      <c r="BQ104" t="str">
        <f>IF('Clinical resources'!BQ98="","",'Clinical resources'!BQ98)</f>
        <v/>
      </c>
      <c r="BR104" t="str">
        <f>IF('Clinical resources'!BR98="","",'Clinical resources'!BR98)</f>
        <v/>
      </c>
      <c r="BS104" t="str">
        <f>IF('Clinical resources'!BS98="","",'Clinical resources'!BS98)</f>
        <v/>
      </c>
      <c r="BT104" t="str">
        <f>IF('Clinical resources'!BT98="","",'Clinical resources'!BT98)</f>
        <v/>
      </c>
      <c r="BU104" t="str">
        <f>IF('Clinical resources'!BU98="","",'Clinical resources'!BU98)</f>
        <v/>
      </c>
      <c r="BV104" t="str">
        <f>IF('Clinical resources'!BV98="","",'Clinical resources'!BV98)</f>
        <v/>
      </c>
      <c r="BW104" t="str">
        <f>IF('Clinical resources'!BW98="","",'Clinical resources'!BW98)</f>
        <v/>
      </c>
      <c r="BX104" t="str">
        <f>IF('Clinical resources'!BX98="","",'Clinical resources'!BX98)</f>
        <v/>
      </c>
      <c r="BY104" t="str">
        <f>IF('Clinical resources'!BY98="","",'Clinical resources'!BY98)</f>
        <v/>
      </c>
      <c r="BZ104" t="str">
        <f>IF('Clinical resources'!BZ98="","",'Clinical resources'!BZ98)</f>
        <v/>
      </c>
      <c r="CA104" t="str">
        <f>IF('Clinical resources'!CA98="","",'Clinical resources'!CA98)</f>
        <v/>
      </c>
      <c r="CB104" t="str">
        <f>IF('Clinical resources'!CB98="","",'Clinical resources'!CB98)</f>
        <v/>
      </c>
      <c r="CC104" t="str">
        <f>IF('Clinical resources'!CC98="","",'Clinical resources'!CC98)</f>
        <v/>
      </c>
    </row>
    <row r="105" spans="2:81" x14ac:dyDescent="0.25">
      <c r="B105" s="189" t="str">
        <f>IF('Clinical resources'!B99&lt;&gt;"",'CR Backing (Hide)'!E96,"")</f>
        <v/>
      </c>
      <c r="G105" t="str">
        <f>IF('Clinical resources'!F99="","",'Clinical resources'!F99)</f>
        <v/>
      </c>
      <c r="H105" t="str">
        <f>IF('Clinical resources'!G99="","",'Clinical resources'!G99)</f>
        <v/>
      </c>
      <c r="I105" t="str">
        <f>IF('Clinical resources'!H99="","",'Clinical resources'!H99)</f>
        <v/>
      </c>
      <c r="J105" t="str">
        <f>IF('Clinical resources'!I99="","",'Clinical resources'!I99)</f>
        <v/>
      </c>
      <c r="K105" t="str">
        <f>IF('Clinical resources'!J99="","",'Clinical resources'!J99)</f>
        <v/>
      </c>
      <c r="L105" t="str">
        <f>IF('Clinical resources'!K99="","",'Clinical resources'!K99)</f>
        <v/>
      </c>
      <c r="M105" t="str">
        <f>IF('Clinical resources'!L99="","",'Clinical resources'!L99)</f>
        <v/>
      </c>
      <c r="N105" t="str">
        <f>IF('Clinical resources'!M99="","",'Clinical resources'!M99)</f>
        <v/>
      </c>
      <c r="O105" t="str">
        <f>IF('Clinical resources'!N99="","",'Clinical resources'!N99)</f>
        <v/>
      </c>
      <c r="P105" t="str">
        <f>IF('Clinical resources'!O99="","",'Clinical resources'!O99)</f>
        <v/>
      </c>
      <c r="Q105" t="str">
        <f>IF('Clinical resources'!P99="","",'Clinical resources'!P99)</f>
        <v/>
      </c>
      <c r="R105" t="str">
        <f>IF('Clinical resources'!Q99="","",'Clinical resources'!Q99)</f>
        <v/>
      </c>
      <c r="S105" t="str">
        <f>IF('Clinical resources'!R99="","",'Clinical resources'!R99)</f>
        <v/>
      </c>
      <c r="T105" t="str">
        <f>IF('Clinical resources'!S99="","",'Clinical resources'!S99)</f>
        <v/>
      </c>
      <c r="U105" t="str">
        <f>IF('Clinical resources'!T99="","",'Clinical resources'!T99)</f>
        <v/>
      </c>
      <c r="V105" t="str">
        <f>IF('Clinical resources'!U99="","",'Clinical resources'!U99)</f>
        <v/>
      </c>
      <c r="W105" t="str">
        <f>IF('Clinical resources'!V99="","",'Clinical resources'!V99)</f>
        <v/>
      </c>
      <c r="X105" t="str">
        <f>IF('Clinical resources'!W99="","",'Clinical resources'!W99)</f>
        <v/>
      </c>
      <c r="Y105" t="str">
        <f>IF('Clinical resources'!X99="","",'Clinical resources'!X99)</f>
        <v/>
      </c>
      <c r="Z105" t="str">
        <f>IF('Clinical resources'!Y99="","",'Clinical resources'!Y99)</f>
        <v/>
      </c>
      <c r="AA105" t="str">
        <f>IF('Clinical resources'!Z99="","",'Clinical resources'!Z99)</f>
        <v/>
      </c>
      <c r="AB105" t="str">
        <f>IF('Clinical resources'!AA99="","",'Clinical resources'!AA99)</f>
        <v/>
      </c>
      <c r="AC105" t="str">
        <f>IF('Clinical resources'!AB99="","",'Clinical resources'!AB99)</f>
        <v/>
      </c>
      <c r="AD105" t="str">
        <f>IF('Clinical resources'!AC99="","",'Clinical resources'!AC99)</f>
        <v/>
      </c>
      <c r="AE105" t="str">
        <f>IF('Clinical resources'!AD99="","",'Clinical resources'!AD99)</f>
        <v/>
      </c>
      <c r="AF105" t="str">
        <f>IF('Clinical resources'!AF99="","",'Clinical resources'!AF99)</f>
        <v/>
      </c>
      <c r="AG105" t="str">
        <f>IF('Clinical resources'!AG99="","",'Clinical resources'!AG99)</f>
        <v/>
      </c>
      <c r="AH105" t="str">
        <f>IF('Clinical resources'!AH99="","",'Clinical resources'!AH99)</f>
        <v/>
      </c>
      <c r="AI105" t="str">
        <f>IF('Clinical resources'!AI99="","",'Clinical resources'!AI99)</f>
        <v/>
      </c>
      <c r="AJ105" t="str">
        <f>IF('Clinical resources'!AJ99="","",'Clinical resources'!AJ99)</f>
        <v/>
      </c>
      <c r="AK105" t="str">
        <f>IF('Clinical resources'!AK99="","",'Clinical resources'!AK99)</f>
        <v/>
      </c>
      <c r="AL105" t="str">
        <f>IF('Clinical resources'!AL99="","",'Clinical resources'!AL99)</f>
        <v/>
      </c>
      <c r="AM105" t="str">
        <f>IF('Clinical resources'!AM99="","",'Clinical resources'!AM99)</f>
        <v/>
      </c>
      <c r="AN105" t="str">
        <f>IF('Clinical resources'!AN99="","",'Clinical resources'!AN99)</f>
        <v/>
      </c>
      <c r="AO105" t="str">
        <f>IF('Clinical resources'!AO99="","",'Clinical resources'!AO99)</f>
        <v/>
      </c>
      <c r="AP105" t="str">
        <f>IF('Clinical resources'!AP99="","",'Clinical resources'!AP99)</f>
        <v/>
      </c>
      <c r="AQ105" t="str">
        <f>IF('Clinical resources'!AQ99="","",'Clinical resources'!AQ99)</f>
        <v/>
      </c>
      <c r="AR105" t="str">
        <f>IF('Clinical resources'!AR99="","",'Clinical resources'!AR99)</f>
        <v/>
      </c>
      <c r="AS105" t="str">
        <f>IF('Clinical resources'!AS99="","",'Clinical resources'!AS99)</f>
        <v/>
      </c>
      <c r="AT105" t="str">
        <f>IF('Clinical resources'!AT99="","",'Clinical resources'!AT99)</f>
        <v/>
      </c>
      <c r="AU105" t="str">
        <f>IF('Clinical resources'!AU99="","",'Clinical resources'!AU99)</f>
        <v/>
      </c>
      <c r="AV105" t="str">
        <f>IF('Clinical resources'!AV99="","",'Clinical resources'!AV99)</f>
        <v/>
      </c>
      <c r="AW105" t="str">
        <f>IF('Clinical resources'!AW99="","",'Clinical resources'!AW99)</f>
        <v/>
      </c>
      <c r="AX105" t="str">
        <f>IF('Clinical resources'!AX99="","",'Clinical resources'!AX99)</f>
        <v/>
      </c>
      <c r="AY105" t="str">
        <f>IF('Clinical resources'!AY99="","",'Clinical resources'!AY99)</f>
        <v/>
      </c>
      <c r="AZ105" t="str">
        <f>IF('Clinical resources'!AZ99="","",'Clinical resources'!AZ99)</f>
        <v/>
      </c>
      <c r="BA105" t="str">
        <f>IF('Clinical resources'!BA99="","",'Clinical resources'!BA99)</f>
        <v/>
      </c>
      <c r="BB105" t="str">
        <f>IF('Clinical resources'!BB99="","",'Clinical resources'!BB99)</f>
        <v/>
      </c>
      <c r="BC105" t="str">
        <f>IF('Clinical resources'!BC99="","",'Clinical resources'!BC99)</f>
        <v/>
      </c>
      <c r="BD105" t="str">
        <f>IF('Clinical resources'!BD99="","",'Clinical resources'!BD99)</f>
        <v/>
      </c>
      <c r="BE105" t="str">
        <f>IF('Clinical resources'!BE99="","",'Clinical resources'!BE99)</f>
        <v/>
      </c>
      <c r="BF105" t="str">
        <f>IF('Clinical resources'!BF99="","",'Clinical resources'!BF99)</f>
        <v/>
      </c>
      <c r="BG105" t="str">
        <f>IF('Clinical resources'!BG99="","",'Clinical resources'!BG99)</f>
        <v/>
      </c>
      <c r="BH105" t="str">
        <f>IF('Clinical resources'!BH99="","",'Clinical resources'!BH99)</f>
        <v/>
      </c>
      <c r="BI105" t="str">
        <f>IF('Clinical resources'!BI99="","",'Clinical resources'!BI99)</f>
        <v/>
      </c>
      <c r="BJ105" t="str">
        <f>IF('Clinical resources'!BJ99="","",'Clinical resources'!BJ99)</f>
        <v/>
      </c>
      <c r="BK105" t="str">
        <f>IF('Clinical resources'!BK99="","",'Clinical resources'!BK99)</f>
        <v/>
      </c>
      <c r="BL105" t="str">
        <f>IF('Clinical resources'!BL99="","",'Clinical resources'!BL99)</f>
        <v/>
      </c>
      <c r="BM105" t="str">
        <f>IF('Clinical resources'!BM99="","",'Clinical resources'!BM99)</f>
        <v/>
      </c>
      <c r="BN105" t="str">
        <f>IF('Clinical resources'!BN99="","",'Clinical resources'!BN99)</f>
        <v/>
      </c>
      <c r="BO105" t="str">
        <f>IF('Clinical resources'!BO99="","",'Clinical resources'!BO99)</f>
        <v/>
      </c>
      <c r="BP105" t="str">
        <f>IF('Clinical resources'!BP99="","",'Clinical resources'!BP99)</f>
        <v/>
      </c>
      <c r="BQ105" t="str">
        <f>IF('Clinical resources'!BQ99="","",'Clinical resources'!BQ99)</f>
        <v/>
      </c>
      <c r="BR105" t="str">
        <f>IF('Clinical resources'!BR99="","",'Clinical resources'!BR99)</f>
        <v/>
      </c>
      <c r="BS105" t="str">
        <f>IF('Clinical resources'!BS99="","",'Clinical resources'!BS99)</f>
        <v/>
      </c>
      <c r="BT105" t="str">
        <f>IF('Clinical resources'!BT99="","",'Clinical resources'!BT99)</f>
        <v/>
      </c>
      <c r="BU105" t="str">
        <f>IF('Clinical resources'!BU99="","",'Clinical resources'!BU99)</f>
        <v/>
      </c>
      <c r="BV105" t="str">
        <f>IF('Clinical resources'!BV99="","",'Clinical resources'!BV99)</f>
        <v/>
      </c>
      <c r="BW105" t="str">
        <f>IF('Clinical resources'!BW99="","",'Clinical resources'!BW99)</f>
        <v/>
      </c>
      <c r="BX105" t="str">
        <f>IF('Clinical resources'!BX99="","",'Clinical resources'!BX99)</f>
        <v/>
      </c>
      <c r="BY105" t="str">
        <f>IF('Clinical resources'!BY99="","",'Clinical resources'!BY99)</f>
        <v/>
      </c>
      <c r="BZ105" t="str">
        <f>IF('Clinical resources'!BZ99="","",'Clinical resources'!BZ99)</f>
        <v/>
      </c>
      <c r="CA105" t="str">
        <f>IF('Clinical resources'!CA99="","",'Clinical resources'!CA99)</f>
        <v/>
      </c>
      <c r="CB105" t="str">
        <f>IF('Clinical resources'!CB99="","",'Clinical resources'!CB99)</f>
        <v/>
      </c>
      <c r="CC105" t="str">
        <f>IF('Clinical resources'!CC99="","",'Clinical resources'!CC99)</f>
        <v/>
      </c>
    </row>
    <row r="106" spans="2:81" x14ac:dyDescent="0.25">
      <c r="B106" s="189" t="str">
        <f>IF('Clinical resources'!B100&lt;&gt;"",'CR Backing (Hide)'!E97,"")</f>
        <v/>
      </c>
      <c r="G106" t="str">
        <f>IF('Clinical resources'!F100="","",'Clinical resources'!F100)</f>
        <v/>
      </c>
      <c r="H106" t="str">
        <f>IF('Clinical resources'!G100="","",'Clinical resources'!G100)</f>
        <v/>
      </c>
      <c r="I106" t="str">
        <f>IF('Clinical resources'!H100="","",'Clinical resources'!H100)</f>
        <v/>
      </c>
      <c r="J106" t="str">
        <f>IF('Clinical resources'!I100="","",'Clinical resources'!I100)</f>
        <v/>
      </c>
      <c r="K106" t="str">
        <f>IF('Clinical resources'!J100="","",'Clinical resources'!J100)</f>
        <v/>
      </c>
      <c r="L106" t="str">
        <f>IF('Clinical resources'!K100="","",'Clinical resources'!K100)</f>
        <v/>
      </c>
      <c r="M106" t="str">
        <f>IF('Clinical resources'!L100="","",'Clinical resources'!L100)</f>
        <v/>
      </c>
      <c r="N106" t="str">
        <f>IF('Clinical resources'!M100="","",'Clinical resources'!M100)</f>
        <v/>
      </c>
      <c r="O106" t="str">
        <f>IF('Clinical resources'!N100="","",'Clinical resources'!N100)</f>
        <v/>
      </c>
      <c r="P106" t="str">
        <f>IF('Clinical resources'!O100="","",'Clinical resources'!O100)</f>
        <v/>
      </c>
      <c r="Q106" t="str">
        <f>IF('Clinical resources'!P100="","",'Clinical resources'!P100)</f>
        <v/>
      </c>
      <c r="R106" t="str">
        <f>IF('Clinical resources'!Q100="","",'Clinical resources'!Q100)</f>
        <v/>
      </c>
      <c r="S106" t="str">
        <f>IF('Clinical resources'!R100="","",'Clinical resources'!R100)</f>
        <v/>
      </c>
      <c r="T106" t="str">
        <f>IF('Clinical resources'!S100="","",'Clinical resources'!S100)</f>
        <v/>
      </c>
      <c r="U106" t="str">
        <f>IF('Clinical resources'!T100="","",'Clinical resources'!T100)</f>
        <v/>
      </c>
      <c r="V106" t="str">
        <f>IF('Clinical resources'!U100="","",'Clinical resources'!U100)</f>
        <v/>
      </c>
      <c r="W106" t="str">
        <f>IF('Clinical resources'!V100="","",'Clinical resources'!V100)</f>
        <v/>
      </c>
      <c r="X106" t="str">
        <f>IF('Clinical resources'!W100="","",'Clinical resources'!W100)</f>
        <v/>
      </c>
      <c r="Y106" t="str">
        <f>IF('Clinical resources'!X100="","",'Clinical resources'!X100)</f>
        <v/>
      </c>
      <c r="Z106" t="str">
        <f>IF('Clinical resources'!Y100="","",'Clinical resources'!Y100)</f>
        <v/>
      </c>
      <c r="AA106" t="str">
        <f>IF('Clinical resources'!Z100="","",'Clinical resources'!Z100)</f>
        <v/>
      </c>
      <c r="AB106" t="str">
        <f>IF('Clinical resources'!AA100="","",'Clinical resources'!AA100)</f>
        <v/>
      </c>
      <c r="AC106" t="str">
        <f>IF('Clinical resources'!AB100="","",'Clinical resources'!AB100)</f>
        <v/>
      </c>
      <c r="AD106" t="str">
        <f>IF('Clinical resources'!AC100="","",'Clinical resources'!AC100)</f>
        <v/>
      </c>
      <c r="AE106" t="str">
        <f>IF('Clinical resources'!AD100="","",'Clinical resources'!AD100)</f>
        <v/>
      </c>
      <c r="AF106" t="str">
        <f>IF('Clinical resources'!AF100="","",'Clinical resources'!AF100)</f>
        <v/>
      </c>
      <c r="AG106" t="str">
        <f>IF('Clinical resources'!AG100="","",'Clinical resources'!AG100)</f>
        <v/>
      </c>
      <c r="AH106" t="str">
        <f>IF('Clinical resources'!AH100="","",'Clinical resources'!AH100)</f>
        <v/>
      </c>
      <c r="AI106" t="str">
        <f>IF('Clinical resources'!AI100="","",'Clinical resources'!AI100)</f>
        <v/>
      </c>
      <c r="AJ106" t="str">
        <f>IF('Clinical resources'!AJ100="","",'Clinical resources'!AJ100)</f>
        <v/>
      </c>
      <c r="AK106" t="str">
        <f>IF('Clinical resources'!AK100="","",'Clinical resources'!AK100)</f>
        <v/>
      </c>
      <c r="AL106" t="str">
        <f>IF('Clinical resources'!AL100="","",'Clinical resources'!AL100)</f>
        <v/>
      </c>
      <c r="AM106" t="str">
        <f>IF('Clinical resources'!AM100="","",'Clinical resources'!AM100)</f>
        <v/>
      </c>
      <c r="AN106" t="str">
        <f>IF('Clinical resources'!AN100="","",'Clinical resources'!AN100)</f>
        <v/>
      </c>
      <c r="AO106" t="str">
        <f>IF('Clinical resources'!AO100="","",'Clinical resources'!AO100)</f>
        <v/>
      </c>
      <c r="AP106" t="str">
        <f>IF('Clinical resources'!AP100="","",'Clinical resources'!AP100)</f>
        <v/>
      </c>
      <c r="AQ106" t="str">
        <f>IF('Clinical resources'!AQ100="","",'Clinical resources'!AQ100)</f>
        <v/>
      </c>
      <c r="AR106" t="str">
        <f>IF('Clinical resources'!AR100="","",'Clinical resources'!AR100)</f>
        <v/>
      </c>
      <c r="AS106" t="str">
        <f>IF('Clinical resources'!AS100="","",'Clinical resources'!AS100)</f>
        <v/>
      </c>
      <c r="AT106" t="str">
        <f>IF('Clinical resources'!AT100="","",'Clinical resources'!AT100)</f>
        <v/>
      </c>
      <c r="AU106" t="str">
        <f>IF('Clinical resources'!AU100="","",'Clinical resources'!AU100)</f>
        <v/>
      </c>
      <c r="AV106" t="str">
        <f>IF('Clinical resources'!AV100="","",'Clinical resources'!AV100)</f>
        <v/>
      </c>
      <c r="AW106" t="str">
        <f>IF('Clinical resources'!AW100="","",'Clinical resources'!AW100)</f>
        <v/>
      </c>
      <c r="AX106" t="str">
        <f>IF('Clinical resources'!AX100="","",'Clinical resources'!AX100)</f>
        <v/>
      </c>
      <c r="AY106" t="str">
        <f>IF('Clinical resources'!AY100="","",'Clinical resources'!AY100)</f>
        <v/>
      </c>
      <c r="AZ106" t="str">
        <f>IF('Clinical resources'!AZ100="","",'Clinical resources'!AZ100)</f>
        <v/>
      </c>
      <c r="BA106" t="str">
        <f>IF('Clinical resources'!BA100="","",'Clinical resources'!BA100)</f>
        <v/>
      </c>
      <c r="BB106" t="str">
        <f>IF('Clinical resources'!BB100="","",'Clinical resources'!BB100)</f>
        <v/>
      </c>
      <c r="BC106" t="str">
        <f>IF('Clinical resources'!BC100="","",'Clinical resources'!BC100)</f>
        <v/>
      </c>
      <c r="BD106" t="str">
        <f>IF('Clinical resources'!BD100="","",'Clinical resources'!BD100)</f>
        <v/>
      </c>
      <c r="BE106" t="str">
        <f>IF('Clinical resources'!BE100="","",'Clinical resources'!BE100)</f>
        <v/>
      </c>
      <c r="BF106" t="str">
        <f>IF('Clinical resources'!BF100="","",'Clinical resources'!BF100)</f>
        <v/>
      </c>
      <c r="BG106" t="str">
        <f>IF('Clinical resources'!BG100="","",'Clinical resources'!BG100)</f>
        <v/>
      </c>
      <c r="BH106" t="str">
        <f>IF('Clinical resources'!BH100="","",'Clinical resources'!BH100)</f>
        <v/>
      </c>
      <c r="BI106" t="str">
        <f>IF('Clinical resources'!BI100="","",'Clinical resources'!BI100)</f>
        <v/>
      </c>
      <c r="BJ106" t="str">
        <f>IF('Clinical resources'!BJ100="","",'Clinical resources'!BJ100)</f>
        <v/>
      </c>
      <c r="BK106" t="str">
        <f>IF('Clinical resources'!BK100="","",'Clinical resources'!BK100)</f>
        <v/>
      </c>
      <c r="BL106" t="str">
        <f>IF('Clinical resources'!BL100="","",'Clinical resources'!BL100)</f>
        <v/>
      </c>
      <c r="BM106" t="str">
        <f>IF('Clinical resources'!BM100="","",'Clinical resources'!BM100)</f>
        <v/>
      </c>
      <c r="BN106" t="str">
        <f>IF('Clinical resources'!BN100="","",'Clinical resources'!BN100)</f>
        <v/>
      </c>
      <c r="BO106" t="str">
        <f>IF('Clinical resources'!BO100="","",'Clinical resources'!BO100)</f>
        <v/>
      </c>
      <c r="BP106" t="str">
        <f>IF('Clinical resources'!BP100="","",'Clinical resources'!BP100)</f>
        <v/>
      </c>
      <c r="BQ106" t="str">
        <f>IF('Clinical resources'!BQ100="","",'Clinical resources'!BQ100)</f>
        <v/>
      </c>
      <c r="BR106" t="str">
        <f>IF('Clinical resources'!BR100="","",'Clinical resources'!BR100)</f>
        <v/>
      </c>
      <c r="BS106" t="str">
        <f>IF('Clinical resources'!BS100="","",'Clinical resources'!BS100)</f>
        <v/>
      </c>
      <c r="BT106" t="str">
        <f>IF('Clinical resources'!BT100="","",'Clinical resources'!BT100)</f>
        <v/>
      </c>
      <c r="BU106" t="str">
        <f>IF('Clinical resources'!BU100="","",'Clinical resources'!BU100)</f>
        <v/>
      </c>
      <c r="BV106" t="str">
        <f>IF('Clinical resources'!BV100="","",'Clinical resources'!BV100)</f>
        <v/>
      </c>
      <c r="BW106" t="str">
        <f>IF('Clinical resources'!BW100="","",'Clinical resources'!BW100)</f>
        <v/>
      </c>
      <c r="BX106" t="str">
        <f>IF('Clinical resources'!BX100="","",'Clinical resources'!BX100)</f>
        <v/>
      </c>
      <c r="BY106" t="str">
        <f>IF('Clinical resources'!BY100="","",'Clinical resources'!BY100)</f>
        <v/>
      </c>
      <c r="BZ106" t="str">
        <f>IF('Clinical resources'!BZ100="","",'Clinical resources'!BZ100)</f>
        <v/>
      </c>
      <c r="CA106" t="str">
        <f>IF('Clinical resources'!CA100="","",'Clinical resources'!CA100)</f>
        <v/>
      </c>
      <c r="CB106" t="str">
        <f>IF('Clinical resources'!CB100="","",'Clinical resources'!CB100)</f>
        <v/>
      </c>
      <c r="CC106" t="str">
        <f>IF('Clinical resources'!CC100="","",'Clinical resources'!CC100)</f>
        <v/>
      </c>
    </row>
    <row r="107" spans="2:81" x14ac:dyDescent="0.25">
      <c r="B107" s="189" t="str">
        <f>IF('Clinical resources'!B101&lt;&gt;"",'CR Backing (Hide)'!E98,"")</f>
        <v/>
      </c>
      <c r="G107" t="str">
        <f>IF('Clinical resources'!F101="","",'Clinical resources'!F101)</f>
        <v/>
      </c>
      <c r="H107" t="str">
        <f>IF('Clinical resources'!G101="","",'Clinical resources'!G101)</f>
        <v/>
      </c>
      <c r="I107" t="str">
        <f>IF('Clinical resources'!H101="","",'Clinical resources'!H101)</f>
        <v/>
      </c>
      <c r="J107" t="str">
        <f>IF('Clinical resources'!I101="","",'Clinical resources'!I101)</f>
        <v/>
      </c>
      <c r="K107" t="str">
        <f>IF('Clinical resources'!J101="","",'Clinical resources'!J101)</f>
        <v/>
      </c>
      <c r="L107" t="str">
        <f>IF('Clinical resources'!K101="","",'Clinical resources'!K101)</f>
        <v/>
      </c>
      <c r="M107" t="str">
        <f>IF('Clinical resources'!L101="","",'Clinical resources'!L101)</f>
        <v/>
      </c>
      <c r="N107" t="str">
        <f>IF('Clinical resources'!M101="","",'Clinical resources'!M101)</f>
        <v/>
      </c>
      <c r="O107" t="str">
        <f>IF('Clinical resources'!N101="","",'Clinical resources'!N101)</f>
        <v/>
      </c>
      <c r="P107" t="str">
        <f>IF('Clinical resources'!O101="","",'Clinical resources'!O101)</f>
        <v/>
      </c>
      <c r="Q107" t="str">
        <f>IF('Clinical resources'!P101="","",'Clinical resources'!P101)</f>
        <v/>
      </c>
      <c r="R107" t="str">
        <f>IF('Clinical resources'!Q101="","",'Clinical resources'!Q101)</f>
        <v/>
      </c>
      <c r="S107" t="str">
        <f>IF('Clinical resources'!R101="","",'Clinical resources'!R101)</f>
        <v/>
      </c>
      <c r="T107" t="str">
        <f>IF('Clinical resources'!S101="","",'Clinical resources'!S101)</f>
        <v/>
      </c>
      <c r="U107" t="str">
        <f>IF('Clinical resources'!T101="","",'Clinical resources'!T101)</f>
        <v/>
      </c>
      <c r="V107" t="str">
        <f>IF('Clinical resources'!U101="","",'Clinical resources'!U101)</f>
        <v/>
      </c>
      <c r="W107" t="str">
        <f>IF('Clinical resources'!V101="","",'Clinical resources'!V101)</f>
        <v/>
      </c>
      <c r="X107" t="str">
        <f>IF('Clinical resources'!W101="","",'Clinical resources'!W101)</f>
        <v/>
      </c>
      <c r="Y107" t="str">
        <f>IF('Clinical resources'!X101="","",'Clinical resources'!X101)</f>
        <v/>
      </c>
      <c r="Z107" t="str">
        <f>IF('Clinical resources'!Y101="","",'Clinical resources'!Y101)</f>
        <v/>
      </c>
      <c r="AA107" t="str">
        <f>IF('Clinical resources'!Z101="","",'Clinical resources'!Z101)</f>
        <v/>
      </c>
      <c r="AB107" t="str">
        <f>IF('Clinical resources'!AA101="","",'Clinical resources'!AA101)</f>
        <v/>
      </c>
      <c r="AC107" t="str">
        <f>IF('Clinical resources'!AB101="","",'Clinical resources'!AB101)</f>
        <v/>
      </c>
      <c r="AD107" t="str">
        <f>IF('Clinical resources'!AC101="","",'Clinical resources'!AC101)</f>
        <v/>
      </c>
      <c r="AE107" t="str">
        <f>IF('Clinical resources'!AD101="","",'Clinical resources'!AD101)</f>
        <v/>
      </c>
      <c r="AF107" t="str">
        <f>IF('Clinical resources'!AF101="","",'Clinical resources'!AF101)</f>
        <v/>
      </c>
      <c r="AG107" t="str">
        <f>IF('Clinical resources'!AG101="","",'Clinical resources'!AG101)</f>
        <v/>
      </c>
      <c r="AH107" t="str">
        <f>IF('Clinical resources'!AH101="","",'Clinical resources'!AH101)</f>
        <v/>
      </c>
      <c r="AI107" t="str">
        <f>IF('Clinical resources'!AI101="","",'Clinical resources'!AI101)</f>
        <v/>
      </c>
      <c r="AJ107" t="str">
        <f>IF('Clinical resources'!AJ101="","",'Clinical resources'!AJ101)</f>
        <v/>
      </c>
      <c r="AK107" t="str">
        <f>IF('Clinical resources'!AK101="","",'Clinical resources'!AK101)</f>
        <v/>
      </c>
      <c r="AL107" t="str">
        <f>IF('Clinical resources'!AL101="","",'Clinical resources'!AL101)</f>
        <v/>
      </c>
      <c r="AM107" t="str">
        <f>IF('Clinical resources'!AM101="","",'Clinical resources'!AM101)</f>
        <v/>
      </c>
      <c r="AN107" t="str">
        <f>IF('Clinical resources'!AN101="","",'Clinical resources'!AN101)</f>
        <v/>
      </c>
      <c r="AO107" t="str">
        <f>IF('Clinical resources'!AO101="","",'Clinical resources'!AO101)</f>
        <v/>
      </c>
      <c r="AP107" t="str">
        <f>IF('Clinical resources'!AP101="","",'Clinical resources'!AP101)</f>
        <v/>
      </c>
      <c r="AQ107" t="str">
        <f>IF('Clinical resources'!AQ101="","",'Clinical resources'!AQ101)</f>
        <v/>
      </c>
      <c r="AR107" t="str">
        <f>IF('Clinical resources'!AR101="","",'Clinical resources'!AR101)</f>
        <v/>
      </c>
      <c r="AS107" t="str">
        <f>IF('Clinical resources'!AS101="","",'Clinical resources'!AS101)</f>
        <v/>
      </c>
      <c r="AT107" t="str">
        <f>IF('Clinical resources'!AT101="","",'Clinical resources'!AT101)</f>
        <v/>
      </c>
      <c r="AU107" t="str">
        <f>IF('Clinical resources'!AU101="","",'Clinical resources'!AU101)</f>
        <v/>
      </c>
      <c r="AV107" t="str">
        <f>IF('Clinical resources'!AV101="","",'Clinical resources'!AV101)</f>
        <v/>
      </c>
      <c r="AW107" t="str">
        <f>IF('Clinical resources'!AW101="","",'Clinical resources'!AW101)</f>
        <v/>
      </c>
      <c r="AX107" t="str">
        <f>IF('Clinical resources'!AX101="","",'Clinical resources'!AX101)</f>
        <v/>
      </c>
      <c r="AY107" t="str">
        <f>IF('Clinical resources'!AY101="","",'Clinical resources'!AY101)</f>
        <v/>
      </c>
      <c r="AZ107" t="str">
        <f>IF('Clinical resources'!AZ101="","",'Clinical resources'!AZ101)</f>
        <v/>
      </c>
      <c r="BA107" t="str">
        <f>IF('Clinical resources'!BA101="","",'Clinical resources'!BA101)</f>
        <v/>
      </c>
      <c r="BB107" t="str">
        <f>IF('Clinical resources'!BB101="","",'Clinical resources'!BB101)</f>
        <v/>
      </c>
      <c r="BC107" t="str">
        <f>IF('Clinical resources'!BC101="","",'Clinical resources'!BC101)</f>
        <v/>
      </c>
      <c r="BD107" t="str">
        <f>IF('Clinical resources'!BD101="","",'Clinical resources'!BD101)</f>
        <v/>
      </c>
      <c r="BE107" t="str">
        <f>IF('Clinical resources'!BE101="","",'Clinical resources'!BE101)</f>
        <v/>
      </c>
      <c r="BF107" t="str">
        <f>IF('Clinical resources'!BF101="","",'Clinical resources'!BF101)</f>
        <v/>
      </c>
      <c r="BG107" t="str">
        <f>IF('Clinical resources'!BG101="","",'Clinical resources'!BG101)</f>
        <v/>
      </c>
      <c r="BH107" t="str">
        <f>IF('Clinical resources'!BH101="","",'Clinical resources'!BH101)</f>
        <v/>
      </c>
      <c r="BI107" t="str">
        <f>IF('Clinical resources'!BI101="","",'Clinical resources'!BI101)</f>
        <v/>
      </c>
      <c r="BJ107" t="str">
        <f>IF('Clinical resources'!BJ101="","",'Clinical resources'!BJ101)</f>
        <v/>
      </c>
      <c r="BK107" t="str">
        <f>IF('Clinical resources'!BK101="","",'Clinical resources'!BK101)</f>
        <v/>
      </c>
      <c r="BL107" t="str">
        <f>IF('Clinical resources'!BL101="","",'Clinical resources'!BL101)</f>
        <v/>
      </c>
      <c r="BM107" t="str">
        <f>IF('Clinical resources'!BM101="","",'Clinical resources'!BM101)</f>
        <v/>
      </c>
      <c r="BN107" t="str">
        <f>IF('Clinical resources'!BN101="","",'Clinical resources'!BN101)</f>
        <v/>
      </c>
      <c r="BO107" t="str">
        <f>IF('Clinical resources'!BO101="","",'Clinical resources'!BO101)</f>
        <v/>
      </c>
      <c r="BP107" t="str">
        <f>IF('Clinical resources'!BP101="","",'Clinical resources'!BP101)</f>
        <v/>
      </c>
      <c r="BQ107" t="str">
        <f>IF('Clinical resources'!BQ101="","",'Clinical resources'!BQ101)</f>
        <v/>
      </c>
      <c r="BR107" t="str">
        <f>IF('Clinical resources'!BR101="","",'Clinical resources'!BR101)</f>
        <v/>
      </c>
      <c r="BS107" t="str">
        <f>IF('Clinical resources'!BS101="","",'Clinical resources'!BS101)</f>
        <v/>
      </c>
      <c r="BT107" t="str">
        <f>IF('Clinical resources'!BT101="","",'Clinical resources'!BT101)</f>
        <v/>
      </c>
      <c r="BU107" t="str">
        <f>IF('Clinical resources'!BU101="","",'Clinical resources'!BU101)</f>
        <v/>
      </c>
      <c r="BV107" t="str">
        <f>IF('Clinical resources'!BV101="","",'Clinical resources'!BV101)</f>
        <v/>
      </c>
      <c r="BW107" t="str">
        <f>IF('Clinical resources'!BW101="","",'Clinical resources'!BW101)</f>
        <v/>
      </c>
      <c r="BX107" t="str">
        <f>IF('Clinical resources'!BX101="","",'Clinical resources'!BX101)</f>
        <v/>
      </c>
      <c r="BY107" t="str">
        <f>IF('Clinical resources'!BY101="","",'Clinical resources'!BY101)</f>
        <v/>
      </c>
      <c r="BZ107" t="str">
        <f>IF('Clinical resources'!BZ101="","",'Clinical resources'!BZ101)</f>
        <v/>
      </c>
      <c r="CA107" t="str">
        <f>IF('Clinical resources'!CA101="","",'Clinical resources'!CA101)</f>
        <v/>
      </c>
      <c r="CB107" t="str">
        <f>IF('Clinical resources'!CB101="","",'Clinical resources'!CB101)</f>
        <v/>
      </c>
      <c r="CC107" t="str">
        <f>IF('Clinical resources'!CC101="","",'Clinical resources'!CC101)</f>
        <v/>
      </c>
    </row>
    <row r="108" spans="2:81" x14ac:dyDescent="0.25">
      <c r="B108" s="189" t="str">
        <f>IF('Clinical resources'!B102&lt;&gt;"",'CR Backing (Hide)'!E99,"")</f>
        <v/>
      </c>
      <c r="G108" t="str">
        <f>IF('Clinical resources'!F102="","",'Clinical resources'!F102)</f>
        <v/>
      </c>
      <c r="H108" t="str">
        <f>IF('Clinical resources'!G102="","",'Clinical resources'!G102)</f>
        <v/>
      </c>
      <c r="I108" t="str">
        <f>IF('Clinical resources'!H102="","",'Clinical resources'!H102)</f>
        <v/>
      </c>
      <c r="J108" t="str">
        <f>IF('Clinical resources'!I102="","",'Clinical resources'!I102)</f>
        <v/>
      </c>
      <c r="K108" t="str">
        <f>IF('Clinical resources'!J102="","",'Clinical resources'!J102)</f>
        <v/>
      </c>
      <c r="L108" t="str">
        <f>IF('Clinical resources'!K102="","",'Clinical resources'!K102)</f>
        <v/>
      </c>
      <c r="M108" t="str">
        <f>IF('Clinical resources'!L102="","",'Clinical resources'!L102)</f>
        <v/>
      </c>
      <c r="N108" t="str">
        <f>IF('Clinical resources'!M102="","",'Clinical resources'!M102)</f>
        <v/>
      </c>
      <c r="O108" t="str">
        <f>IF('Clinical resources'!N102="","",'Clinical resources'!N102)</f>
        <v/>
      </c>
      <c r="P108" t="str">
        <f>IF('Clinical resources'!O102="","",'Clinical resources'!O102)</f>
        <v/>
      </c>
      <c r="Q108" t="str">
        <f>IF('Clinical resources'!P102="","",'Clinical resources'!P102)</f>
        <v/>
      </c>
      <c r="R108" t="str">
        <f>IF('Clinical resources'!Q102="","",'Clinical resources'!Q102)</f>
        <v/>
      </c>
      <c r="S108" t="str">
        <f>IF('Clinical resources'!R102="","",'Clinical resources'!R102)</f>
        <v/>
      </c>
      <c r="T108" t="str">
        <f>IF('Clinical resources'!S102="","",'Clinical resources'!S102)</f>
        <v/>
      </c>
      <c r="U108" t="str">
        <f>IF('Clinical resources'!T102="","",'Clinical resources'!T102)</f>
        <v/>
      </c>
      <c r="V108" t="str">
        <f>IF('Clinical resources'!U102="","",'Clinical resources'!U102)</f>
        <v/>
      </c>
      <c r="W108" t="str">
        <f>IF('Clinical resources'!V102="","",'Clinical resources'!V102)</f>
        <v/>
      </c>
      <c r="X108" t="str">
        <f>IF('Clinical resources'!W102="","",'Clinical resources'!W102)</f>
        <v/>
      </c>
      <c r="Y108" t="str">
        <f>IF('Clinical resources'!X102="","",'Clinical resources'!X102)</f>
        <v/>
      </c>
      <c r="Z108" t="str">
        <f>IF('Clinical resources'!Y102="","",'Clinical resources'!Y102)</f>
        <v/>
      </c>
      <c r="AA108" t="str">
        <f>IF('Clinical resources'!Z102="","",'Clinical resources'!Z102)</f>
        <v/>
      </c>
      <c r="AB108" t="str">
        <f>IF('Clinical resources'!AA102="","",'Clinical resources'!AA102)</f>
        <v/>
      </c>
      <c r="AC108" t="str">
        <f>IF('Clinical resources'!AB102="","",'Clinical resources'!AB102)</f>
        <v/>
      </c>
      <c r="AD108" t="str">
        <f>IF('Clinical resources'!AC102="","",'Clinical resources'!AC102)</f>
        <v/>
      </c>
      <c r="AE108" t="str">
        <f>IF('Clinical resources'!AD102="","",'Clinical resources'!AD102)</f>
        <v/>
      </c>
      <c r="AF108" t="str">
        <f>IF('Clinical resources'!AF102="","",'Clinical resources'!AF102)</f>
        <v/>
      </c>
      <c r="AG108" t="str">
        <f>IF('Clinical resources'!AG102="","",'Clinical resources'!AG102)</f>
        <v/>
      </c>
      <c r="AH108" t="str">
        <f>IF('Clinical resources'!AH102="","",'Clinical resources'!AH102)</f>
        <v/>
      </c>
      <c r="AI108" t="str">
        <f>IF('Clinical resources'!AI102="","",'Clinical resources'!AI102)</f>
        <v/>
      </c>
      <c r="AJ108" t="str">
        <f>IF('Clinical resources'!AJ102="","",'Clinical resources'!AJ102)</f>
        <v/>
      </c>
      <c r="AK108" t="str">
        <f>IF('Clinical resources'!AK102="","",'Clinical resources'!AK102)</f>
        <v/>
      </c>
      <c r="AL108" t="str">
        <f>IF('Clinical resources'!AL102="","",'Clinical resources'!AL102)</f>
        <v/>
      </c>
      <c r="AM108" t="str">
        <f>IF('Clinical resources'!AM102="","",'Clinical resources'!AM102)</f>
        <v/>
      </c>
      <c r="AN108" t="str">
        <f>IF('Clinical resources'!AN102="","",'Clinical resources'!AN102)</f>
        <v/>
      </c>
      <c r="AO108" t="str">
        <f>IF('Clinical resources'!AO102="","",'Clinical resources'!AO102)</f>
        <v/>
      </c>
      <c r="AP108" t="str">
        <f>IF('Clinical resources'!AP102="","",'Clinical resources'!AP102)</f>
        <v/>
      </c>
      <c r="AQ108" t="str">
        <f>IF('Clinical resources'!AQ102="","",'Clinical resources'!AQ102)</f>
        <v/>
      </c>
      <c r="AR108" t="str">
        <f>IF('Clinical resources'!AR102="","",'Clinical resources'!AR102)</f>
        <v/>
      </c>
      <c r="AS108" t="str">
        <f>IF('Clinical resources'!AS102="","",'Clinical resources'!AS102)</f>
        <v/>
      </c>
      <c r="AT108" t="str">
        <f>IF('Clinical resources'!AT102="","",'Clinical resources'!AT102)</f>
        <v/>
      </c>
      <c r="AU108" t="str">
        <f>IF('Clinical resources'!AU102="","",'Clinical resources'!AU102)</f>
        <v/>
      </c>
      <c r="AV108" t="str">
        <f>IF('Clinical resources'!AV102="","",'Clinical resources'!AV102)</f>
        <v/>
      </c>
      <c r="AW108" t="str">
        <f>IF('Clinical resources'!AW102="","",'Clinical resources'!AW102)</f>
        <v/>
      </c>
      <c r="AX108" t="str">
        <f>IF('Clinical resources'!AX102="","",'Clinical resources'!AX102)</f>
        <v/>
      </c>
      <c r="AY108" t="str">
        <f>IF('Clinical resources'!AY102="","",'Clinical resources'!AY102)</f>
        <v/>
      </c>
      <c r="AZ108" t="str">
        <f>IF('Clinical resources'!AZ102="","",'Clinical resources'!AZ102)</f>
        <v/>
      </c>
      <c r="BA108" t="str">
        <f>IF('Clinical resources'!BA102="","",'Clinical resources'!BA102)</f>
        <v/>
      </c>
      <c r="BB108" t="str">
        <f>IF('Clinical resources'!BB102="","",'Clinical resources'!BB102)</f>
        <v/>
      </c>
      <c r="BC108" t="str">
        <f>IF('Clinical resources'!BC102="","",'Clinical resources'!BC102)</f>
        <v/>
      </c>
      <c r="BD108" t="str">
        <f>IF('Clinical resources'!BD102="","",'Clinical resources'!BD102)</f>
        <v/>
      </c>
      <c r="BE108" t="str">
        <f>IF('Clinical resources'!BE102="","",'Clinical resources'!BE102)</f>
        <v/>
      </c>
      <c r="BF108" t="str">
        <f>IF('Clinical resources'!BF102="","",'Clinical resources'!BF102)</f>
        <v/>
      </c>
      <c r="BG108" t="str">
        <f>IF('Clinical resources'!BG102="","",'Clinical resources'!BG102)</f>
        <v/>
      </c>
      <c r="BH108" t="str">
        <f>IF('Clinical resources'!BH102="","",'Clinical resources'!BH102)</f>
        <v/>
      </c>
      <c r="BI108" t="str">
        <f>IF('Clinical resources'!BI102="","",'Clinical resources'!BI102)</f>
        <v/>
      </c>
      <c r="BJ108" t="str">
        <f>IF('Clinical resources'!BJ102="","",'Clinical resources'!BJ102)</f>
        <v/>
      </c>
      <c r="BK108" t="str">
        <f>IF('Clinical resources'!BK102="","",'Clinical resources'!BK102)</f>
        <v/>
      </c>
      <c r="BL108" t="str">
        <f>IF('Clinical resources'!BL102="","",'Clinical resources'!BL102)</f>
        <v/>
      </c>
      <c r="BM108" t="str">
        <f>IF('Clinical resources'!BM102="","",'Clinical resources'!BM102)</f>
        <v/>
      </c>
      <c r="BN108" t="str">
        <f>IF('Clinical resources'!BN102="","",'Clinical resources'!BN102)</f>
        <v/>
      </c>
      <c r="BO108" t="str">
        <f>IF('Clinical resources'!BO102="","",'Clinical resources'!BO102)</f>
        <v/>
      </c>
      <c r="BP108" t="str">
        <f>IF('Clinical resources'!BP102="","",'Clinical resources'!BP102)</f>
        <v/>
      </c>
      <c r="BQ108" t="str">
        <f>IF('Clinical resources'!BQ102="","",'Clinical resources'!BQ102)</f>
        <v/>
      </c>
      <c r="BR108" t="str">
        <f>IF('Clinical resources'!BR102="","",'Clinical resources'!BR102)</f>
        <v/>
      </c>
      <c r="BS108" t="str">
        <f>IF('Clinical resources'!BS102="","",'Clinical resources'!BS102)</f>
        <v/>
      </c>
      <c r="BT108" t="str">
        <f>IF('Clinical resources'!BT102="","",'Clinical resources'!BT102)</f>
        <v/>
      </c>
      <c r="BU108" t="str">
        <f>IF('Clinical resources'!BU102="","",'Clinical resources'!BU102)</f>
        <v/>
      </c>
      <c r="BV108" t="str">
        <f>IF('Clinical resources'!BV102="","",'Clinical resources'!BV102)</f>
        <v/>
      </c>
      <c r="BW108" t="str">
        <f>IF('Clinical resources'!BW102="","",'Clinical resources'!BW102)</f>
        <v/>
      </c>
      <c r="BX108" t="str">
        <f>IF('Clinical resources'!BX102="","",'Clinical resources'!BX102)</f>
        <v/>
      </c>
      <c r="BY108" t="str">
        <f>IF('Clinical resources'!BY102="","",'Clinical resources'!BY102)</f>
        <v/>
      </c>
      <c r="BZ108" t="str">
        <f>IF('Clinical resources'!BZ102="","",'Clinical resources'!BZ102)</f>
        <v/>
      </c>
      <c r="CA108" t="str">
        <f>IF('Clinical resources'!CA102="","",'Clinical resources'!CA102)</f>
        <v/>
      </c>
      <c r="CB108" t="str">
        <f>IF('Clinical resources'!CB102="","",'Clinical resources'!CB102)</f>
        <v/>
      </c>
      <c r="CC108" t="str">
        <f>IF('Clinical resources'!CC102="","",'Clinical resources'!CC102)</f>
        <v/>
      </c>
    </row>
    <row r="109" spans="2:81" x14ac:dyDescent="0.25">
      <c r="B109" s="189" t="str">
        <f>IF('Clinical resources'!B103&lt;&gt;"",'CR Backing (Hide)'!E100,"")</f>
        <v/>
      </c>
      <c r="G109" t="str">
        <f>IF('Clinical resources'!F103="","",'Clinical resources'!F103)</f>
        <v/>
      </c>
      <c r="H109" t="str">
        <f>IF('Clinical resources'!G103="","",'Clinical resources'!G103)</f>
        <v/>
      </c>
      <c r="I109" t="str">
        <f>IF('Clinical resources'!H103="","",'Clinical resources'!H103)</f>
        <v/>
      </c>
      <c r="J109" t="str">
        <f>IF('Clinical resources'!I103="","",'Clinical resources'!I103)</f>
        <v/>
      </c>
      <c r="K109" t="str">
        <f>IF('Clinical resources'!J103="","",'Clinical resources'!J103)</f>
        <v/>
      </c>
      <c r="L109" t="str">
        <f>IF('Clinical resources'!K103="","",'Clinical resources'!K103)</f>
        <v/>
      </c>
      <c r="M109" t="str">
        <f>IF('Clinical resources'!L103="","",'Clinical resources'!L103)</f>
        <v/>
      </c>
      <c r="N109" t="str">
        <f>IF('Clinical resources'!M103="","",'Clinical resources'!M103)</f>
        <v/>
      </c>
      <c r="O109" t="str">
        <f>IF('Clinical resources'!N103="","",'Clinical resources'!N103)</f>
        <v/>
      </c>
      <c r="P109" t="str">
        <f>IF('Clinical resources'!O103="","",'Clinical resources'!O103)</f>
        <v/>
      </c>
      <c r="Q109" t="str">
        <f>IF('Clinical resources'!P103="","",'Clinical resources'!P103)</f>
        <v/>
      </c>
      <c r="R109" t="str">
        <f>IF('Clinical resources'!Q103="","",'Clinical resources'!Q103)</f>
        <v/>
      </c>
      <c r="S109" t="str">
        <f>IF('Clinical resources'!R103="","",'Clinical resources'!R103)</f>
        <v/>
      </c>
      <c r="T109" t="str">
        <f>IF('Clinical resources'!S103="","",'Clinical resources'!S103)</f>
        <v/>
      </c>
      <c r="U109" t="str">
        <f>IF('Clinical resources'!T103="","",'Clinical resources'!T103)</f>
        <v/>
      </c>
      <c r="V109" t="str">
        <f>IF('Clinical resources'!U103="","",'Clinical resources'!U103)</f>
        <v/>
      </c>
      <c r="W109" t="str">
        <f>IF('Clinical resources'!V103="","",'Clinical resources'!V103)</f>
        <v/>
      </c>
      <c r="X109" t="str">
        <f>IF('Clinical resources'!W103="","",'Clinical resources'!W103)</f>
        <v/>
      </c>
      <c r="Y109" t="str">
        <f>IF('Clinical resources'!X103="","",'Clinical resources'!X103)</f>
        <v/>
      </c>
      <c r="Z109" t="str">
        <f>IF('Clinical resources'!Y103="","",'Clinical resources'!Y103)</f>
        <v/>
      </c>
      <c r="AA109" t="str">
        <f>IF('Clinical resources'!Z103="","",'Clinical resources'!Z103)</f>
        <v/>
      </c>
      <c r="AB109" t="str">
        <f>IF('Clinical resources'!AA103="","",'Clinical resources'!AA103)</f>
        <v/>
      </c>
      <c r="AC109" t="str">
        <f>IF('Clinical resources'!AB103="","",'Clinical resources'!AB103)</f>
        <v/>
      </c>
      <c r="AD109" t="str">
        <f>IF('Clinical resources'!AC103="","",'Clinical resources'!AC103)</f>
        <v/>
      </c>
      <c r="AE109" t="str">
        <f>IF('Clinical resources'!AD103="","",'Clinical resources'!AD103)</f>
        <v/>
      </c>
      <c r="AF109" t="str">
        <f>IF('Clinical resources'!AF103="","",'Clinical resources'!AF103)</f>
        <v/>
      </c>
      <c r="AG109" t="str">
        <f>IF('Clinical resources'!AG103="","",'Clinical resources'!AG103)</f>
        <v/>
      </c>
      <c r="AH109" t="str">
        <f>IF('Clinical resources'!AH103="","",'Clinical resources'!AH103)</f>
        <v/>
      </c>
      <c r="AI109" t="str">
        <f>IF('Clinical resources'!AI103="","",'Clinical resources'!AI103)</f>
        <v/>
      </c>
      <c r="AJ109" t="str">
        <f>IF('Clinical resources'!AJ103="","",'Clinical resources'!AJ103)</f>
        <v/>
      </c>
      <c r="AK109" t="str">
        <f>IF('Clinical resources'!AK103="","",'Clinical resources'!AK103)</f>
        <v/>
      </c>
      <c r="AL109" t="str">
        <f>IF('Clinical resources'!AL103="","",'Clinical resources'!AL103)</f>
        <v/>
      </c>
      <c r="AM109" t="str">
        <f>IF('Clinical resources'!AM103="","",'Clinical resources'!AM103)</f>
        <v/>
      </c>
      <c r="AN109" t="str">
        <f>IF('Clinical resources'!AN103="","",'Clinical resources'!AN103)</f>
        <v/>
      </c>
      <c r="AO109" t="str">
        <f>IF('Clinical resources'!AO103="","",'Clinical resources'!AO103)</f>
        <v/>
      </c>
      <c r="AP109" t="str">
        <f>IF('Clinical resources'!AP103="","",'Clinical resources'!AP103)</f>
        <v/>
      </c>
      <c r="AQ109" t="str">
        <f>IF('Clinical resources'!AQ103="","",'Clinical resources'!AQ103)</f>
        <v/>
      </c>
      <c r="AR109" t="str">
        <f>IF('Clinical resources'!AR103="","",'Clinical resources'!AR103)</f>
        <v/>
      </c>
      <c r="AS109" t="str">
        <f>IF('Clinical resources'!AS103="","",'Clinical resources'!AS103)</f>
        <v/>
      </c>
      <c r="AT109" t="str">
        <f>IF('Clinical resources'!AT103="","",'Clinical resources'!AT103)</f>
        <v/>
      </c>
      <c r="AU109" t="str">
        <f>IF('Clinical resources'!AU103="","",'Clinical resources'!AU103)</f>
        <v/>
      </c>
      <c r="AV109" t="str">
        <f>IF('Clinical resources'!AV103="","",'Clinical resources'!AV103)</f>
        <v/>
      </c>
      <c r="AW109" t="str">
        <f>IF('Clinical resources'!AW103="","",'Clinical resources'!AW103)</f>
        <v/>
      </c>
      <c r="AX109" t="str">
        <f>IF('Clinical resources'!AX103="","",'Clinical resources'!AX103)</f>
        <v/>
      </c>
      <c r="AY109" t="str">
        <f>IF('Clinical resources'!AY103="","",'Clinical resources'!AY103)</f>
        <v/>
      </c>
      <c r="AZ109" t="str">
        <f>IF('Clinical resources'!AZ103="","",'Clinical resources'!AZ103)</f>
        <v/>
      </c>
      <c r="BA109" t="str">
        <f>IF('Clinical resources'!BA103="","",'Clinical resources'!BA103)</f>
        <v/>
      </c>
      <c r="BB109" t="str">
        <f>IF('Clinical resources'!BB103="","",'Clinical resources'!BB103)</f>
        <v/>
      </c>
      <c r="BC109" t="str">
        <f>IF('Clinical resources'!BC103="","",'Clinical resources'!BC103)</f>
        <v/>
      </c>
      <c r="BD109" t="str">
        <f>IF('Clinical resources'!BD103="","",'Clinical resources'!BD103)</f>
        <v/>
      </c>
      <c r="BE109" t="str">
        <f>IF('Clinical resources'!BE103="","",'Clinical resources'!BE103)</f>
        <v/>
      </c>
      <c r="BF109" t="str">
        <f>IF('Clinical resources'!BF103="","",'Clinical resources'!BF103)</f>
        <v/>
      </c>
      <c r="BG109" t="str">
        <f>IF('Clinical resources'!BG103="","",'Clinical resources'!BG103)</f>
        <v/>
      </c>
      <c r="BH109" t="str">
        <f>IF('Clinical resources'!BH103="","",'Clinical resources'!BH103)</f>
        <v/>
      </c>
      <c r="BI109" t="str">
        <f>IF('Clinical resources'!BI103="","",'Clinical resources'!BI103)</f>
        <v/>
      </c>
      <c r="BJ109" t="str">
        <f>IF('Clinical resources'!BJ103="","",'Clinical resources'!BJ103)</f>
        <v/>
      </c>
      <c r="BK109" t="str">
        <f>IF('Clinical resources'!BK103="","",'Clinical resources'!BK103)</f>
        <v/>
      </c>
      <c r="BL109" t="str">
        <f>IF('Clinical resources'!BL103="","",'Clinical resources'!BL103)</f>
        <v/>
      </c>
      <c r="BM109" t="str">
        <f>IF('Clinical resources'!BM103="","",'Clinical resources'!BM103)</f>
        <v/>
      </c>
      <c r="BN109" t="str">
        <f>IF('Clinical resources'!BN103="","",'Clinical resources'!BN103)</f>
        <v/>
      </c>
      <c r="BO109" t="str">
        <f>IF('Clinical resources'!BO103="","",'Clinical resources'!BO103)</f>
        <v/>
      </c>
      <c r="BP109" t="str">
        <f>IF('Clinical resources'!BP103="","",'Clinical resources'!BP103)</f>
        <v/>
      </c>
      <c r="BQ109" t="str">
        <f>IF('Clinical resources'!BQ103="","",'Clinical resources'!BQ103)</f>
        <v/>
      </c>
      <c r="BR109" t="str">
        <f>IF('Clinical resources'!BR103="","",'Clinical resources'!BR103)</f>
        <v/>
      </c>
      <c r="BS109" t="str">
        <f>IF('Clinical resources'!BS103="","",'Clinical resources'!BS103)</f>
        <v/>
      </c>
      <c r="BT109" t="str">
        <f>IF('Clinical resources'!BT103="","",'Clinical resources'!BT103)</f>
        <v/>
      </c>
      <c r="BU109" t="str">
        <f>IF('Clinical resources'!BU103="","",'Clinical resources'!BU103)</f>
        <v/>
      </c>
      <c r="BV109" t="str">
        <f>IF('Clinical resources'!BV103="","",'Clinical resources'!BV103)</f>
        <v/>
      </c>
      <c r="BW109" t="str">
        <f>IF('Clinical resources'!BW103="","",'Clinical resources'!BW103)</f>
        <v/>
      </c>
      <c r="BX109" t="str">
        <f>IF('Clinical resources'!BX103="","",'Clinical resources'!BX103)</f>
        <v/>
      </c>
      <c r="BY109" t="str">
        <f>IF('Clinical resources'!BY103="","",'Clinical resources'!BY103)</f>
        <v/>
      </c>
      <c r="BZ109" t="str">
        <f>IF('Clinical resources'!BZ103="","",'Clinical resources'!BZ103)</f>
        <v/>
      </c>
      <c r="CA109" t="str">
        <f>IF('Clinical resources'!CA103="","",'Clinical resources'!CA103)</f>
        <v/>
      </c>
      <c r="CB109" t="str">
        <f>IF('Clinical resources'!CB103="","",'Clinical resources'!CB103)</f>
        <v/>
      </c>
      <c r="CC109" t="str">
        <f>IF('Clinical resources'!CC103="","",'Clinical resources'!CC103)</f>
        <v/>
      </c>
    </row>
    <row r="110" spans="2:81" x14ac:dyDescent="0.25">
      <c r="B110" s="189" t="str">
        <f>IF('Clinical resources'!B104&lt;&gt;"",'CR Backing (Hide)'!E101,"")</f>
        <v/>
      </c>
      <c r="G110" t="str">
        <f>IF('Clinical resources'!F104="","",'Clinical resources'!F104)</f>
        <v/>
      </c>
      <c r="H110" t="str">
        <f>IF('Clinical resources'!G104="","",'Clinical resources'!G104)</f>
        <v/>
      </c>
      <c r="I110" t="str">
        <f>IF('Clinical resources'!H104="","",'Clinical resources'!H104)</f>
        <v/>
      </c>
      <c r="J110" t="str">
        <f>IF('Clinical resources'!I104="","",'Clinical resources'!I104)</f>
        <v/>
      </c>
      <c r="K110" t="str">
        <f>IF('Clinical resources'!J104="","",'Clinical resources'!J104)</f>
        <v/>
      </c>
      <c r="L110" t="str">
        <f>IF('Clinical resources'!K104="","",'Clinical resources'!K104)</f>
        <v/>
      </c>
      <c r="M110" t="str">
        <f>IF('Clinical resources'!L104="","",'Clinical resources'!L104)</f>
        <v/>
      </c>
      <c r="N110" t="str">
        <f>IF('Clinical resources'!M104="","",'Clinical resources'!M104)</f>
        <v/>
      </c>
      <c r="O110" t="str">
        <f>IF('Clinical resources'!N104="","",'Clinical resources'!N104)</f>
        <v/>
      </c>
      <c r="P110" t="str">
        <f>IF('Clinical resources'!O104="","",'Clinical resources'!O104)</f>
        <v/>
      </c>
      <c r="Q110" t="str">
        <f>IF('Clinical resources'!P104="","",'Clinical resources'!P104)</f>
        <v/>
      </c>
      <c r="R110" t="str">
        <f>IF('Clinical resources'!Q104="","",'Clinical resources'!Q104)</f>
        <v/>
      </c>
      <c r="S110" t="str">
        <f>IF('Clinical resources'!R104="","",'Clinical resources'!R104)</f>
        <v/>
      </c>
      <c r="T110" t="str">
        <f>IF('Clinical resources'!S104="","",'Clinical resources'!S104)</f>
        <v/>
      </c>
      <c r="U110" t="str">
        <f>IF('Clinical resources'!T104="","",'Clinical resources'!T104)</f>
        <v/>
      </c>
      <c r="V110" t="str">
        <f>IF('Clinical resources'!U104="","",'Clinical resources'!U104)</f>
        <v/>
      </c>
      <c r="W110" t="str">
        <f>IF('Clinical resources'!V104="","",'Clinical resources'!V104)</f>
        <v/>
      </c>
      <c r="X110" t="str">
        <f>IF('Clinical resources'!W104="","",'Clinical resources'!W104)</f>
        <v/>
      </c>
      <c r="Y110" t="str">
        <f>IF('Clinical resources'!X104="","",'Clinical resources'!X104)</f>
        <v/>
      </c>
      <c r="Z110" t="str">
        <f>IF('Clinical resources'!Y104="","",'Clinical resources'!Y104)</f>
        <v/>
      </c>
      <c r="AA110" t="str">
        <f>IF('Clinical resources'!Z104="","",'Clinical resources'!Z104)</f>
        <v/>
      </c>
      <c r="AB110" t="str">
        <f>IF('Clinical resources'!AA104="","",'Clinical resources'!AA104)</f>
        <v/>
      </c>
      <c r="AC110" t="str">
        <f>IF('Clinical resources'!AB104="","",'Clinical resources'!AB104)</f>
        <v/>
      </c>
      <c r="AD110" t="str">
        <f>IF('Clinical resources'!AC104="","",'Clinical resources'!AC104)</f>
        <v/>
      </c>
      <c r="AE110" t="str">
        <f>IF('Clinical resources'!AD104="","",'Clinical resources'!AD104)</f>
        <v/>
      </c>
      <c r="AF110" t="str">
        <f>IF('Clinical resources'!AF104="","",'Clinical resources'!AF104)</f>
        <v/>
      </c>
      <c r="AG110" t="str">
        <f>IF('Clinical resources'!AG104="","",'Clinical resources'!AG104)</f>
        <v/>
      </c>
      <c r="AH110" t="str">
        <f>IF('Clinical resources'!AH104="","",'Clinical resources'!AH104)</f>
        <v/>
      </c>
      <c r="AI110" t="str">
        <f>IF('Clinical resources'!AI104="","",'Clinical resources'!AI104)</f>
        <v/>
      </c>
      <c r="AJ110" t="str">
        <f>IF('Clinical resources'!AJ104="","",'Clinical resources'!AJ104)</f>
        <v/>
      </c>
      <c r="AK110" t="str">
        <f>IF('Clinical resources'!AK104="","",'Clinical resources'!AK104)</f>
        <v/>
      </c>
      <c r="AL110" t="str">
        <f>IF('Clinical resources'!AL104="","",'Clinical resources'!AL104)</f>
        <v/>
      </c>
      <c r="AM110" t="str">
        <f>IF('Clinical resources'!AM104="","",'Clinical resources'!AM104)</f>
        <v/>
      </c>
      <c r="AN110" t="str">
        <f>IF('Clinical resources'!AN104="","",'Clinical resources'!AN104)</f>
        <v/>
      </c>
      <c r="AO110" t="str">
        <f>IF('Clinical resources'!AO104="","",'Clinical resources'!AO104)</f>
        <v/>
      </c>
      <c r="AP110" t="str">
        <f>IF('Clinical resources'!AP104="","",'Clinical resources'!AP104)</f>
        <v/>
      </c>
      <c r="AQ110" t="str">
        <f>IF('Clinical resources'!AQ104="","",'Clinical resources'!AQ104)</f>
        <v/>
      </c>
      <c r="AR110" t="str">
        <f>IF('Clinical resources'!AR104="","",'Clinical resources'!AR104)</f>
        <v/>
      </c>
      <c r="AS110" t="str">
        <f>IF('Clinical resources'!AS104="","",'Clinical resources'!AS104)</f>
        <v/>
      </c>
      <c r="AT110" t="str">
        <f>IF('Clinical resources'!AT104="","",'Clinical resources'!AT104)</f>
        <v/>
      </c>
      <c r="AU110" t="str">
        <f>IF('Clinical resources'!AU104="","",'Clinical resources'!AU104)</f>
        <v/>
      </c>
      <c r="AV110" t="str">
        <f>IF('Clinical resources'!AV104="","",'Clinical resources'!AV104)</f>
        <v/>
      </c>
      <c r="AW110" t="str">
        <f>IF('Clinical resources'!AW104="","",'Clinical resources'!AW104)</f>
        <v/>
      </c>
      <c r="AX110" t="str">
        <f>IF('Clinical resources'!AX104="","",'Clinical resources'!AX104)</f>
        <v/>
      </c>
      <c r="AY110" t="str">
        <f>IF('Clinical resources'!AY104="","",'Clinical resources'!AY104)</f>
        <v/>
      </c>
      <c r="AZ110" t="str">
        <f>IF('Clinical resources'!AZ104="","",'Clinical resources'!AZ104)</f>
        <v/>
      </c>
      <c r="BA110" t="str">
        <f>IF('Clinical resources'!BA104="","",'Clinical resources'!BA104)</f>
        <v/>
      </c>
      <c r="BB110" t="str">
        <f>IF('Clinical resources'!BB104="","",'Clinical resources'!BB104)</f>
        <v/>
      </c>
      <c r="BC110" t="str">
        <f>IF('Clinical resources'!BC104="","",'Clinical resources'!BC104)</f>
        <v/>
      </c>
      <c r="BD110" t="str">
        <f>IF('Clinical resources'!BD104="","",'Clinical resources'!BD104)</f>
        <v/>
      </c>
      <c r="BE110" t="str">
        <f>IF('Clinical resources'!BE104="","",'Clinical resources'!BE104)</f>
        <v/>
      </c>
      <c r="BF110" t="str">
        <f>IF('Clinical resources'!BF104="","",'Clinical resources'!BF104)</f>
        <v/>
      </c>
      <c r="BG110" t="str">
        <f>IF('Clinical resources'!BG104="","",'Clinical resources'!BG104)</f>
        <v/>
      </c>
      <c r="BH110" t="str">
        <f>IF('Clinical resources'!BH104="","",'Clinical resources'!BH104)</f>
        <v/>
      </c>
      <c r="BI110" t="str">
        <f>IF('Clinical resources'!BI104="","",'Clinical resources'!BI104)</f>
        <v/>
      </c>
      <c r="BJ110" t="str">
        <f>IF('Clinical resources'!BJ104="","",'Clinical resources'!BJ104)</f>
        <v/>
      </c>
      <c r="BK110" t="str">
        <f>IF('Clinical resources'!BK104="","",'Clinical resources'!BK104)</f>
        <v/>
      </c>
      <c r="BL110" t="str">
        <f>IF('Clinical resources'!BL104="","",'Clinical resources'!BL104)</f>
        <v/>
      </c>
      <c r="BM110" t="str">
        <f>IF('Clinical resources'!BM104="","",'Clinical resources'!BM104)</f>
        <v/>
      </c>
      <c r="BN110" t="str">
        <f>IF('Clinical resources'!BN104="","",'Clinical resources'!BN104)</f>
        <v/>
      </c>
      <c r="BO110" t="str">
        <f>IF('Clinical resources'!BO104="","",'Clinical resources'!BO104)</f>
        <v/>
      </c>
      <c r="BP110" t="str">
        <f>IF('Clinical resources'!BP104="","",'Clinical resources'!BP104)</f>
        <v/>
      </c>
      <c r="BQ110" t="str">
        <f>IF('Clinical resources'!BQ104="","",'Clinical resources'!BQ104)</f>
        <v/>
      </c>
      <c r="BR110" t="str">
        <f>IF('Clinical resources'!BR104="","",'Clinical resources'!BR104)</f>
        <v/>
      </c>
      <c r="BS110" t="str">
        <f>IF('Clinical resources'!BS104="","",'Clinical resources'!BS104)</f>
        <v/>
      </c>
      <c r="BT110" t="str">
        <f>IF('Clinical resources'!BT104="","",'Clinical resources'!BT104)</f>
        <v/>
      </c>
      <c r="BU110" t="str">
        <f>IF('Clinical resources'!BU104="","",'Clinical resources'!BU104)</f>
        <v/>
      </c>
      <c r="BV110" t="str">
        <f>IF('Clinical resources'!BV104="","",'Clinical resources'!BV104)</f>
        <v/>
      </c>
      <c r="BW110" t="str">
        <f>IF('Clinical resources'!BW104="","",'Clinical resources'!BW104)</f>
        <v/>
      </c>
      <c r="BX110" t="str">
        <f>IF('Clinical resources'!BX104="","",'Clinical resources'!BX104)</f>
        <v/>
      </c>
      <c r="BY110" t="str">
        <f>IF('Clinical resources'!BY104="","",'Clinical resources'!BY104)</f>
        <v/>
      </c>
      <c r="BZ110" t="str">
        <f>IF('Clinical resources'!BZ104="","",'Clinical resources'!BZ104)</f>
        <v/>
      </c>
      <c r="CA110" t="str">
        <f>IF('Clinical resources'!CA104="","",'Clinical resources'!CA104)</f>
        <v/>
      </c>
      <c r="CB110" t="str">
        <f>IF('Clinical resources'!CB104="","",'Clinical resources'!CB104)</f>
        <v/>
      </c>
      <c r="CC110" t="str">
        <f>IF('Clinical resources'!CC104="","",'Clinical resources'!CC104)</f>
        <v/>
      </c>
    </row>
    <row r="111" spans="2:81" x14ac:dyDescent="0.25">
      <c r="B111" s="189" t="str">
        <f>IF('Clinical resources'!B105&lt;&gt;"",'CR Backing (Hide)'!E102,"")</f>
        <v/>
      </c>
      <c r="G111" t="str">
        <f>IF('Clinical resources'!F105="","",'Clinical resources'!F105)</f>
        <v/>
      </c>
      <c r="H111" t="str">
        <f>IF('Clinical resources'!G105="","",'Clinical resources'!G105)</f>
        <v/>
      </c>
      <c r="I111" t="str">
        <f>IF('Clinical resources'!H105="","",'Clinical resources'!H105)</f>
        <v/>
      </c>
      <c r="J111" t="str">
        <f>IF('Clinical resources'!I105="","",'Clinical resources'!I105)</f>
        <v/>
      </c>
      <c r="K111" t="str">
        <f>IF('Clinical resources'!J105="","",'Clinical resources'!J105)</f>
        <v/>
      </c>
      <c r="L111" t="str">
        <f>IF('Clinical resources'!K105="","",'Clinical resources'!K105)</f>
        <v/>
      </c>
      <c r="M111" t="str">
        <f>IF('Clinical resources'!L105="","",'Clinical resources'!L105)</f>
        <v/>
      </c>
      <c r="N111" t="str">
        <f>IF('Clinical resources'!M105="","",'Clinical resources'!M105)</f>
        <v/>
      </c>
      <c r="O111" t="str">
        <f>IF('Clinical resources'!N105="","",'Clinical resources'!N105)</f>
        <v/>
      </c>
      <c r="P111" t="str">
        <f>IF('Clinical resources'!O105="","",'Clinical resources'!O105)</f>
        <v/>
      </c>
      <c r="Q111" t="str">
        <f>IF('Clinical resources'!P105="","",'Clinical resources'!P105)</f>
        <v/>
      </c>
      <c r="R111" t="str">
        <f>IF('Clinical resources'!Q105="","",'Clinical resources'!Q105)</f>
        <v/>
      </c>
      <c r="S111" t="str">
        <f>IF('Clinical resources'!R105="","",'Clinical resources'!R105)</f>
        <v/>
      </c>
      <c r="T111" t="str">
        <f>IF('Clinical resources'!S105="","",'Clinical resources'!S105)</f>
        <v/>
      </c>
      <c r="U111" t="str">
        <f>IF('Clinical resources'!T105="","",'Clinical resources'!T105)</f>
        <v/>
      </c>
      <c r="V111" t="str">
        <f>IF('Clinical resources'!U105="","",'Clinical resources'!U105)</f>
        <v/>
      </c>
      <c r="W111" t="str">
        <f>IF('Clinical resources'!V105="","",'Clinical resources'!V105)</f>
        <v/>
      </c>
      <c r="X111" t="str">
        <f>IF('Clinical resources'!W105="","",'Clinical resources'!W105)</f>
        <v/>
      </c>
      <c r="Y111" t="str">
        <f>IF('Clinical resources'!X105="","",'Clinical resources'!X105)</f>
        <v/>
      </c>
      <c r="Z111" t="str">
        <f>IF('Clinical resources'!Y105="","",'Clinical resources'!Y105)</f>
        <v/>
      </c>
      <c r="AA111" t="str">
        <f>IF('Clinical resources'!Z105="","",'Clinical resources'!Z105)</f>
        <v/>
      </c>
      <c r="AB111" t="str">
        <f>IF('Clinical resources'!AA105="","",'Clinical resources'!AA105)</f>
        <v/>
      </c>
      <c r="AC111" t="str">
        <f>IF('Clinical resources'!AB105="","",'Clinical resources'!AB105)</f>
        <v/>
      </c>
      <c r="AD111" t="str">
        <f>IF('Clinical resources'!AC105="","",'Clinical resources'!AC105)</f>
        <v/>
      </c>
      <c r="AE111" t="str">
        <f>IF('Clinical resources'!AD105="","",'Clinical resources'!AD105)</f>
        <v/>
      </c>
      <c r="AF111" t="str">
        <f>IF('Clinical resources'!AF105="","",'Clinical resources'!AF105)</f>
        <v/>
      </c>
      <c r="AG111" t="str">
        <f>IF('Clinical resources'!AG105="","",'Clinical resources'!AG105)</f>
        <v/>
      </c>
      <c r="AH111" t="str">
        <f>IF('Clinical resources'!AH105="","",'Clinical resources'!AH105)</f>
        <v/>
      </c>
      <c r="AI111" t="str">
        <f>IF('Clinical resources'!AI105="","",'Clinical resources'!AI105)</f>
        <v/>
      </c>
      <c r="AJ111" t="str">
        <f>IF('Clinical resources'!AJ105="","",'Clinical resources'!AJ105)</f>
        <v/>
      </c>
      <c r="AK111" t="str">
        <f>IF('Clinical resources'!AK105="","",'Clinical resources'!AK105)</f>
        <v/>
      </c>
      <c r="AL111" t="str">
        <f>IF('Clinical resources'!AL105="","",'Clinical resources'!AL105)</f>
        <v/>
      </c>
      <c r="AM111" t="str">
        <f>IF('Clinical resources'!AM105="","",'Clinical resources'!AM105)</f>
        <v/>
      </c>
      <c r="AN111" t="str">
        <f>IF('Clinical resources'!AN105="","",'Clinical resources'!AN105)</f>
        <v/>
      </c>
      <c r="AO111" t="str">
        <f>IF('Clinical resources'!AO105="","",'Clinical resources'!AO105)</f>
        <v/>
      </c>
      <c r="AP111" t="str">
        <f>IF('Clinical resources'!AP105="","",'Clinical resources'!AP105)</f>
        <v/>
      </c>
      <c r="AQ111" t="str">
        <f>IF('Clinical resources'!AQ105="","",'Clinical resources'!AQ105)</f>
        <v/>
      </c>
      <c r="AR111" t="str">
        <f>IF('Clinical resources'!AR105="","",'Clinical resources'!AR105)</f>
        <v/>
      </c>
      <c r="AS111" t="str">
        <f>IF('Clinical resources'!AS105="","",'Clinical resources'!AS105)</f>
        <v/>
      </c>
      <c r="AT111" t="str">
        <f>IF('Clinical resources'!AT105="","",'Clinical resources'!AT105)</f>
        <v/>
      </c>
      <c r="AU111" t="str">
        <f>IF('Clinical resources'!AU105="","",'Clinical resources'!AU105)</f>
        <v/>
      </c>
      <c r="AV111" t="str">
        <f>IF('Clinical resources'!AV105="","",'Clinical resources'!AV105)</f>
        <v/>
      </c>
      <c r="AW111" t="str">
        <f>IF('Clinical resources'!AW105="","",'Clinical resources'!AW105)</f>
        <v/>
      </c>
      <c r="AX111" t="str">
        <f>IF('Clinical resources'!AX105="","",'Clinical resources'!AX105)</f>
        <v/>
      </c>
      <c r="AY111" t="str">
        <f>IF('Clinical resources'!AY105="","",'Clinical resources'!AY105)</f>
        <v/>
      </c>
      <c r="AZ111" t="str">
        <f>IF('Clinical resources'!AZ105="","",'Clinical resources'!AZ105)</f>
        <v/>
      </c>
      <c r="BA111" t="str">
        <f>IF('Clinical resources'!BA105="","",'Clinical resources'!BA105)</f>
        <v/>
      </c>
      <c r="BB111" t="str">
        <f>IF('Clinical resources'!BB105="","",'Clinical resources'!BB105)</f>
        <v/>
      </c>
      <c r="BC111" t="str">
        <f>IF('Clinical resources'!BC105="","",'Clinical resources'!BC105)</f>
        <v/>
      </c>
      <c r="BD111" t="str">
        <f>IF('Clinical resources'!BD105="","",'Clinical resources'!BD105)</f>
        <v/>
      </c>
      <c r="BE111" t="str">
        <f>IF('Clinical resources'!BE105="","",'Clinical resources'!BE105)</f>
        <v/>
      </c>
      <c r="BF111" t="str">
        <f>IF('Clinical resources'!BF105="","",'Clinical resources'!BF105)</f>
        <v/>
      </c>
      <c r="BG111" t="str">
        <f>IF('Clinical resources'!BG105="","",'Clinical resources'!BG105)</f>
        <v/>
      </c>
      <c r="BH111" t="str">
        <f>IF('Clinical resources'!BH105="","",'Clinical resources'!BH105)</f>
        <v/>
      </c>
      <c r="BI111" t="str">
        <f>IF('Clinical resources'!BI105="","",'Clinical resources'!BI105)</f>
        <v/>
      </c>
      <c r="BJ111" t="str">
        <f>IF('Clinical resources'!BJ105="","",'Clinical resources'!BJ105)</f>
        <v/>
      </c>
      <c r="BK111" t="str">
        <f>IF('Clinical resources'!BK105="","",'Clinical resources'!BK105)</f>
        <v/>
      </c>
      <c r="BL111" t="str">
        <f>IF('Clinical resources'!BL105="","",'Clinical resources'!BL105)</f>
        <v/>
      </c>
      <c r="BM111" t="str">
        <f>IF('Clinical resources'!BM105="","",'Clinical resources'!BM105)</f>
        <v/>
      </c>
      <c r="BN111" t="str">
        <f>IF('Clinical resources'!BN105="","",'Clinical resources'!BN105)</f>
        <v/>
      </c>
      <c r="BO111" t="str">
        <f>IF('Clinical resources'!BO105="","",'Clinical resources'!BO105)</f>
        <v/>
      </c>
      <c r="BP111" t="str">
        <f>IF('Clinical resources'!BP105="","",'Clinical resources'!BP105)</f>
        <v/>
      </c>
      <c r="BQ111" t="str">
        <f>IF('Clinical resources'!BQ105="","",'Clinical resources'!BQ105)</f>
        <v/>
      </c>
      <c r="BR111" t="str">
        <f>IF('Clinical resources'!BR105="","",'Clinical resources'!BR105)</f>
        <v/>
      </c>
      <c r="BS111" t="str">
        <f>IF('Clinical resources'!BS105="","",'Clinical resources'!BS105)</f>
        <v/>
      </c>
      <c r="BT111" t="str">
        <f>IF('Clinical resources'!BT105="","",'Clinical resources'!BT105)</f>
        <v/>
      </c>
      <c r="BU111" t="str">
        <f>IF('Clinical resources'!BU105="","",'Clinical resources'!BU105)</f>
        <v/>
      </c>
      <c r="BV111" t="str">
        <f>IF('Clinical resources'!BV105="","",'Clinical resources'!BV105)</f>
        <v/>
      </c>
      <c r="BW111" t="str">
        <f>IF('Clinical resources'!BW105="","",'Clinical resources'!BW105)</f>
        <v/>
      </c>
      <c r="BX111" t="str">
        <f>IF('Clinical resources'!BX105="","",'Clinical resources'!BX105)</f>
        <v/>
      </c>
      <c r="BY111" t="str">
        <f>IF('Clinical resources'!BY105="","",'Clinical resources'!BY105)</f>
        <v/>
      </c>
      <c r="BZ111" t="str">
        <f>IF('Clinical resources'!BZ105="","",'Clinical resources'!BZ105)</f>
        <v/>
      </c>
      <c r="CA111" t="str">
        <f>IF('Clinical resources'!CA105="","",'Clinical resources'!CA105)</f>
        <v/>
      </c>
      <c r="CB111" t="str">
        <f>IF('Clinical resources'!CB105="","",'Clinical resources'!CB105)</f>
        <v/>
      </c>
      <c r="CC111" t="str">
        <f>IF('Clinical resources'!CC105="","",'Clinical resources'!CC105)</f>
        <v/>
      </c>
    </row>
    <row r="112" spans="2:81" x14ac:dyDescent="0.25">
      <c r="B112" s="189" t="str">
        <f>IF('Clinical resources'!B106&lt;&gt;"",'CR Backing (Hide)'!E103,"")</f>
        <v/>
      </c>
      <c r="G112" t="str">
        <f>IF('Clinical resources'!F106="","",'Clinical resources'!F106)</f>
        <v/>
      </c>
      <c r="H112" t="str">
        <f>IF('Clinical resources'!G106="","",'Clinical resources'!G106)</f>
        <v/>
      </c>
      <c r="I112" t="str">
        <f>IF('Clinical resources'!H106="","",'Clinical resources'!H106)</f>
        <v/>
      </c>
      <c r="J112" t="str">
        <f>IF('Clinical resources'!I106="","",'Clinical resources'!I106)</f>
        <v/>
      </c>
      <c r="K112" t="str">
        <f>IF('Clinical resources'!J106="","",'Clinical resources'!J106)</f>
        <v/>
      </c>
      <c r="L112" t="str">
        <f>IF('Clinical resources'!K106="","",'Clinical resources'!K106)</f>
        <v/>
      </c>
      <c r="M112" t="str">
        <f>IF('Clinical resources'!L106="","",'Clinical resources'!L106)</f>
        <v/>
      </c>
      <c r="N112" t="str">
        <f>IF('Clinical resources'!M106="","",'Clinical resources'!M106)</f>
        <v/>
      </c>
      <c r="O112" t="str">
        <f>IF('Clinical resources'!N106="","",'Clinical resources'!N106)</f>
        <v/>
      </c>
      <c r="P112" t="str">
        <f>IF('Clinical resources'!O106="","",'Clinical resources'!O106)</f>
        <v/>
      </c>
      <c r="Q112" t="str">
        <f>IF('Clinical resources'!P106="","",'Clinical resources'!P106)</f>
        <v/>
      </c>
      <c r="R112" t="str">
        <f>IF('Clinical resources'!Q106="","",'Clinical resources'!Q106)</f>
        <v/>
      </c>
      <c r="S112" t="str">
        <f>IF('Clinical resources'!R106="","",'Clinical resources'!R106)</f>
        <v/>
      </c>
      <c r="T112" t="str">
        <f>IF('Clinical resources'!S106="","",'Clinical resources'!S106)</f>
        <v/>
      </c>
      <c r="U112" t="str">
        <f>IF('Clinical resources'!T106="","",'Clinical resources'!T106)</f>
        <v/>
      </c>
      <c r="V112" t="str">
        <f>IF('Clinical resources'!U106="","",'Clinical resources'!U106)</f>
        <v/>
      </c>
      <c r="W112" t="str">
        <f>IF('Clinical resources'!V106="","",'Clinical resources'!V106)</f>
        <v/>
      </c>
      <c r="X112" t="str">
        <f>IF('Clinical resources'!W106="","",'Clinical resources'!W106)</f>
        <v/>
      </c>
      <c r="Y112" t="str">
        <f>IF('Clinical resources'!X106="","",'Clinical resources'!X106)</f>
        <v/>
      </c>
      <c r="Z112" t="str">
        <f>IF('Clinical resources'!Y106="","",'Clinical resources'!Y106)</f>
        <v/>
      </c>
      <c r="AA112" t="str">
        <f>IF('Clinical resources'!Z106="","",'Clinical resources'!Z106)</f>
        <v/>
      </c>
      <c r="AB112" t="str">
        <f>IF('Clinical resources'!AA106="","",'Clinical resources'!AA106)</f>
        <v/>
      </c>
      <c r="AC112" t="str">
        <f>IF('Clinical resources'!AB106="","",'Clinical resources'!AB106)</f>
        <v/>
      </c>
      <c r="AD112" t="str">
        <f>IF('Clinical resources'!AC106="","",'Clinical resources'!AC106)</f>
        <v/>
      </c>
      <c r="AE112" t="str">
        <f>IF('Clinical resources'!AD106="","",'Clinical resources'!AD106)</f>
        <v/>
      </c>
      <c r="AF112" t="str">
        <f>IF('Clinical resources'!AF106="","",'Clinical resources'!AF106)</f>
        <v/>
      </c>
      <c r="AG112" t="str">
        <f>IF('Clinical resources'!AG106="","",'Clinical resources'!AG106)</f>
        <v/>
      </c>
      <c r="AH112" t="str">
        <f>IF('Clinical resources'!AH106="","",'Clinical resources'!AH106)</f>
        <v/>
      </c>
      <c r="AI112" t="str">
        <f>IF('Clinical resources'!AI106="","",'Clinical resources'!AI106)</f>
        <v/>
      </c>
      <c r="AJ112" t="str">
        <f>IF('Clinical resources'!AJ106="","",'Clinical resources'!AJ106)</f>
        <v/>
      </c>
      <c r="AK112" t="str">
        <f>IF('Clinical resources'!AK106="","",'Clinical resources'!AK106)</f>
        <v/>
      </c>
      <c r="AL112" t="str">
        <f>IF('Clinical resources'!AL106="","",'Clinical resources'!AL106)</f>
        <v/>
      </c>
      <c r="AM112" t="str">
        <f>IF('Clinical resources'!AM106="","",'Clinical resources'!AM106)</f>
        <v/>
      </c>
      <c r="AN112" t="str">
        <f>IF('Clinical resources'!AN106="","",'Clinical resources'!AN106)</f>
        <v/>
      </c>
      <c r="AO112" t="str">
        <f>IF('Clinical resources'!AO106="","",'Clinical resources'!AO106)</f>
        <v/>
      </c>
      <c r="AP112" t="str">
        <f>IF('Clinical resources'!AP106="","",'Clinical resources'!AP106)</f>
        <v/>
      </c>
      <c r="AQ112" t="str">
        <f>IF('Clinical resources'!AQ106="","",'Clinical resources'!AQ106)</f>
        <v/>
      </c>
      <c r="AR112" t="str">
        <f>IF('Clinical resources'!AR106="","",'Clinical resources'!AR106)</f>
        <v/>
      </c>
      <c r="AS112" t="str">
        <f>IF('Clinical resources'!AS106="","",'Clinical resources'!AS106)</f>
        <v/>
      </c>
      <c r="AT112" t="str">
        <f>IF('Clinical resources'!AT106="","",'Clinical resources'!AT106)</f>
        <v/>
      </c>
      <c r="AU112" t="str">
        <f>IF('Clinical resources'!AU106="","",'Clinical resources'!AU106)</f>
        <v/>
      </c>
      <c r="AV112" t="str">
        <f>IF('Clinical resources'!AV106="","",'Clinical resources'!AV106)</f>
        <v/>
      </c>
      <c r="AW112" t="str">
        <f>IF('Clinical resources'!AW106="","",'Clinical resources'!AW106)</f>
        <v/>
      </c>
      <c r="AX112" t="str">
        <f>IF('Clinical resources'!AX106="","",'Clinical resources'!AX106)</f>
        <v/>
      </c>
      <c r="AY112" t="str">
        <f>IF('Clinical resources'!AY106="","",'Clinical resources'!AY106)</f>
        <v/>
      </c>
      <c r="AZ112" t="str">
        <f>IF('Clinical resources'!AZ106="","",'Clinical resources'!AZ106)</f>
        <v/>
      </c>
      <c r="BA112" t="str">
        <f>IF('Clinical resources'!BA106="","",'Clinical resources'!BA106)</f>
        <v/>
      </c>
      <c r="BB112" t="str">
        <f>IF('Clinical resources'!BB106="","",'Clinical resources'!BB106)</f>
        <v/>
      </c>
      <c r="BC112" t="str">
        <f>IF('Clinical resources'!BC106="","",'Clinical resources'!BC106)</f>
        <v/>
      </c>
      <c r="BD112" t="str">
        <f>IF('Clinical resources'!BD106="","",'Clinical resources'!BD106)</f>
        <v/>
      </c>
      <c r="BE112" t="str">
        <f>IF('Clinical resources'!BE106="","",'Clinical resources'!BE106)</f>
        <v/>
      </c>
      <c r="BF112" t="str">
        <f>IF('Clinical resources'!BF106="","",'Clinical resources'!BF106)</f>
        <v/>
      </c>
      <c r="BG112" t="str">
        <f>IF('Clinical resources'!BG106="","",'Clinical resources'!BG106)</f>
        <v/>
      </c>
      <c r="BH112" t="str">
        <f>IF('Clinical resources'!BH106="","",'Clinical resources'!BH106)</f>
        <v/>
      </c>
      <c r="BI112" t="str">
        <f>IF('Clinical resources'!BI106="","",'Clinical resources'!BI106)</f>
        <v/>
      </c>
      <c r="BJ112" t="str">
        <f>IF('Clinical resources'!BJ106="","",'Clinical resources'!BJ106)</f>
        <v/>
      </c>
      <c r="BK112" t="str">
        <f>IF('Clinical resources'!BK106="","",'Clinical resources'!BK106)</f>
        <v/>
      </c>
      <c r="BL112" t="str">
        <f>IF('Clinical resources'!BL106="","",'Clinical resources'!BL106)</f>
        <v/>
      </c>
      <c r="BM112" t="str">
        <f>IF('Clinical resources'!BM106="","",'Clinical resources'!BM106)</f>
        <v/>
      </c>
      <c r="BN112" t="str">
        <f>IF('Clinical resources'!BN106="","",'Clinical resources'!BN106)</f>
        <v/>
      </c>
      <c r="BO112" t="str">
        <f>IF('Clinical resources'!BO106="","",'Clinical resources'!BO106)</f>
        <v/>
      </c>
      <c r="BP112" t="str">
        <f>IF('Clinical resources'!BP106="","",'Clinical resources'!BP106)</f>
        <v/>
      </c>
      <c r="BQ112" t="str">
        <f>IF('Clinical resources'!BQ106="","",'Clinical resources'!BQ106)</f>
        <v/>
      </c>
      <c r="BR112" t="str">
        <f>IF('Clinical resources'!BR106="","",'Clinical resources'!BR106)</f>
        <v/>
      </c>
      <c r="BS112" t="str">
        <f>IF('Clinical resources'!BS106="","",'Clinical resources'!BS106)</f>
        <v/>
      </c>
      <c r="BT112" t="str">
        <f>IF('Clinical resources'!BT106="","",'Clinical resources'!BT106)</f>
        <v/>
      </c>
      <c r="BU112" t="str">
        <f>IF('Clinical resources'!BU106="","",'Clinical resources'!BU106)</f>
        <v/>
      </c>
      <c r="BV112" t="str">
        <f>IF('Clinical resources'!BV106="","",'Clinical resources'!BV106)</f>
        <v/>
      </c>
      <c r="BW112" t="str">
        <f>IF('Clinical resources'!BW106="","",'Clinical resources'!BW106)</f>
        <v/>
      </c>
      <c r="BX112" t="str">
        <f>IF('Clinical resources'!BX106="","",'Clinical resources'!BX106)</f>
        <v/>
      </c>
      <c r="BY112" t="str">
        <f>IF('Clinical resources'!BY106="","",'Clinical resources'!BY106)</f>
        <v/>
      </c>
      <c r="BZ112" t="str">
        <f>IF('Clinical resources'!BZ106="","",'Clinical resources'!BZ106)</f>
        <v/>
      </c>
      <c r="CA112" t="str">
        <f>IF('Clinical resources'!CA106="","",'Clinical resources'!CA106)</f>
        <v/>
      </c>
      <c r="CB112" t="str">
        <f>IF('Clinical resources'!CB106="","",'Clinical resources'!CB106)</f>
        <v/>
      </c>
      <c r="CC112" t="str">
        <f>IF('Clinical resources'!CC106="","",'Clinical resources'!CC106)</f>
        <v/>
      </c>
    </row>
  </sheetData>
  <mergeCells count="90">
    <mergeCell ref="G5:K5"/>
    <mergeCell ref="L5:P5"/>
    <mergeCell ref="Q5:U5"/>
    <mergeCell ref="V5:Z5"/>
    <mergeCell ref="AA5:AE5"/>
    <mergeCell ref="AF5:AJ5"/>
    <mergeCell ref="AK5:AO5"/>
    <mergeCell ref="AP5:AT5"/>
    <mergeCell ref="AU5:AY5"/>
    <mergeCell ref="AZ5:BD5"/>
    <mergeCell ref="BE5:BI5"/>
    <mergeCell ref="BJ5:BN5"/>
    <mergeCell ref="BO5:BS5"/>
    <mergeCell ref="BT5:BX5"/>
    <mergeCell ref="BY5:CC5"/>
    <mergeCell ref="G6:G12"/>
    <mergeCell ref="H6:H12"/>
    <mergeCell ref="I6:I12"/>
    <mergeCell ref="J6:J12"/>
    <mergeCell ref="K6:K12"/>
    <mergeCell ref="L6:L12"/>
    <mergeCell ref="M6:M12"/>
    <mergeCell ref="N6:N12"/>
    <mergeCell ref="O6:O12"/>
    <mergeCell ref="P6:P12"/>
    <mergeCell ref="Q6:Q12"/>
    <mergeCell ref="R6:R12"/>
    <mergeCell ref="S6:S12"/>
    <mergeCell ref="T6:T12"/>
    <mergeCell ref="U6:U12"/>
    <mergeCell ref="V6:V12"/>
    <mergeCell ref="W6:W12"/>
    <mergeCell ref="X6:X12"/>
    <mergeCell ref="Y6:Y12"/>
    <mergeCell ref="Z6:Z12"/>
    <mergeCell ref="AA6:AA12"/>
    <mergeCell ref="AB6:AB12"/>
    <mergeCell ref="AC6:AC12"/>
    <mergeCell ref="AD6:AD12"/>
    <mergeCell ref="AE6:AE12"/>
    <mergeCell ref="AF6:AF12"/>
    <mergeCell ref="AG6:AG12"/>
    <mergeCell ref="AH6:AH12"/>
    <mergeCell ref="AI6:AI12"/>
    <mergeCell ref="AJ6:AJ12"/>
    <mergeCell ref="AK6:AK12"/>
    <mergeCell ref="AL6:AL12"/>
    <mergeCell ref="AM6:AM12"/>
    <mergeCell ref="AN6:AN12"/>
    <mergeCell ref="AO6:AO12"/>
    <mergeCell ref="AP6:AP12"/>
    <mergeCell ref="AQ6:AQ12"/>
    <mergeCell ref="AR6:AR12"/>
    <mergeCell ref="AS6:AS12"/>
    <mergeCell ref="AT6:AT12"/>
    <mergeCell ref="AU6:AU12"/>
    <mergeCell ref="AV6:AV12"/>
    <mergeCell ref="AW6:AW12"/>
    <mergeCell ref="AX6:AX12"/>
    <mergeCell ref="AY6:AY12"/>
    <mergeCell ref="AZ6:AZ12"/>
    <mergeCell ref="BA6:BA12"/>
    <mergeCell ref="BB6:BB12"/>
    <mergeCell ref="BC6:BC12"/>
    <mergeCell ref="BD6:BD12"/>
    <mergeCell ref="BE6:BE12"/>
    <mergeCell ref="BF6:BF12"/>
    <mergeCell ref="BG6:BG12"/>
    <mergeCell ref="BH6:BH12"/>
    <mergeCell ref="BI6:BI12"/>
    <mergeCell ref="BJ6:BJ12"/>
    <mergeCell ref="BK6:BK12"/>
    <mergeCell ref="BL6:BL12"/>
    <mergeCell ref="BM6:BM12"/>
    <mergeCell ref="BN6:BN12"/>
    <mergeCell ref="BO6:BO12"/>
    <mergeCell ref="BP6:BP12"/>
    <mergeCell ref="BQ6:BQ12"/>
    <mergeCell ref="BR6:BR12"/>
    <mergeCell ref="BS6:BS12"/>
    <mergeCell ref="BT6:BT12"/>
    <mergeCell ref="BU6:BU12"/>
    <mergeCell ref="BV6:BV12"/>
    <mergeCell ref="BW6:BW12"/>
    <mergeCell ref="BX6:BX12"/>
    <mergeCell ref="BY6:BY12"/>
    <mergeCell ref="BZ6:BZ12"/>
    <mergeCell ref="CA6:CA12"/>
    <mergeCell ref="CB6:CB12"/>
    <mergeCell ref="CC6:CC12"/>
  </mergeCells>
  <conditionalFormatting sqref="G6">
    <cfRule type="expression" dxfId="3" priority="5">
      <formula>IF(G6=0,TRUE,FALSE)</formula>
    </cfRule>
  </conditionalFormatting>
  <conditionalFormatting sqref="H6:K6">
    <cfRule type="expression" dxfId="2" priority="3">
      <formula>IF(H6=0,TRUE,FALSE)</formula>
    </cfRule>
  </conditionalFormatting>
  <conditionalFormatting sqref="L6 Q6 V6 AA6 AF6 AK6 AP6 AU6 AZ6 BE6 BJ6 BO6 BT6 BY6">
    <cfRule type="expression" dxfId="1" priority="2">
      <formula>IF(L6=0,TRUE,FALSE)</formula>
    </cfRule>
  </conditionalFormatting>
  <conditionalFormatting sqref="M6:P6 R6:U6 W6:Z6 AB6:AE6 AG6:AJ6 AL6:AO6 AQ6:AT6 AV6:AY6 BA6:BD6 BF6:BI6 BK6:BN6 BP6:BS6 BU6:BX6 BZ6:CC6">
    <cfRule type="expression" dxfId="0" priority="1">
      <formula>IF(M6=0,TRUE,FALSE)</formula>
    </cfRule>
  </conditionalFormatting>
  <pageMargins left="0.7" right="0.7" top="0.75" bottom="0.75" header="0.3" footer="0.3"/>
  <pageSetup paperSize="9"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showRowColHeaders="0" workbookViewId="0">
      <selection activeCell="I68" sqref="I68"/>
    </sheetView>
  </sheetViews>
  <sheetFormatPr defaultColWidth="8.7109375" defaultRowHeight="15" x14ac:dyDescent="0.25"/>
  <cols>
    <col min="1" max="1" width="27.28515625" bestFit="1" customWidth="1"/>
    <col min="2" max="3" width="16.7109375" customWidth="1"/>
    <col min="4" max="4" width="15.5703125" bestFit="1" customWidth="1"/>
    <col min="5" max="5" width="15.7109375" bestFit="1" customWidth="1"/>
    <col min="6" max="6" width="15.28515625" hidden="1" customWidth="1"/>
    <col min="7" max="7" width="15.42578125" hidden="1" customWidth="1"/>
    <col min="8" max="8" width="4.5703125" customWidth="1"/>
    <col min="9" max="9" width="13.42578125" bestFit="1" customWidth="1"/>
    <col min="10" max="10" width="15.7109375" customWidth="1"/>
    <col min="11" max="11" width="11.7109375" customWidth="1"/>
    <col min="12" max="12" width="15" customWidth="1"/>
    <col min="13" max="14" width="13" customWidth="1"/>
    <col min="15" max="15" width="12.28515625" customWidth="1"/>
    <col min="16" max="16" width="12.140625" customWidth="1"/>
    <col min="17" max="19" width="8.7109375" customWidth="1"/>
  </cols>
  <sheetData>
    <row r="1" spans="1:16" ht="24" thickBot="1" x14ac:dyDescent="0.4">
      <c r="A1" s="25" t="s">
        <v>133</v>
      </c>
      <c r="I1" s="55" t="s">
        <v>150</v>
      </c>
    </row>
    <row r="2" spans="1:16" ht="15.75" thickBot="1" x14ac:dyDescent="0.3">
      <c r="I2" s="97" t="s">
        <v>58</v>
      </c>
      <c r="J2" s="159" t="s">
        <v>219</v>
      </c>
      <c r="K2" s="5"/>
      <c r="L2" s="88" t="s">
        <v>59</v>
      </c>
      <c r="M2" s="159" t="s">
        <v>60</v>
      </c>
      <c r="N2" s="5"/>
      <c r="O2" s="88" t="s">
        <v>82</v>
      </c>
      <c r="P2" s="159" t="s">
        <v>84</v>
      </c>
    </row>
    <row r="3" spans="1:16" x14ac:dyDescent="0.25">
      <c r="A3" s="55" t="str">
        <f>"Change expected "&amp;Setup!B15&amp;" size:"</f>
        <v>Change expected Clusters size:</v>
      </c>
    </row>
    <row r="4" spans="1:16" ht="15.75" thickBot="1" x14ac:dyDescent="0.3"/>
    <row r="5" spans="1:16" ht="45.75" thickBot="1" x14ac:dyDescent="0.3">
      <c r="A5" s="56" t="str">
        <f>Setup!B15</f>
        <v>Clusters</v>
      </c>
      <c r="B5" s="77" t="s">
        <v>134</v>
      </c>
      <c r="C5" s="77" t="s">
        <v>135</v>
      </c>
      <c r="D5" s="77" t="s">
        <v>136</v>
      </c>
      <c r="E5" s="77" t="s">
        <v>137</v>
      </c>
      <c r="F5" s="63"/>
      <c r="G5" s="63"/>
      <c r="I5" t="str">
        <f>"Planning Scenario - "&amp;LOWER(J2)&amp;", "&amp;IF(M2="Total","all session types",LOWER(M2)&amp;" sessions")</f>
        <v>Planning Scenario - all clusters, all session types</v>
      </c>
    </row>
    <row r="6" spans="1:16" x14ac:dyDescent="0.25">
      <c r="A6" s="47" t="str">
        <f>Setup!A20</f>
        <v>Caseload 1</v>
      </c>
      <c r="B6" s="99">
        <f>IFERROR(INDEX('Required Capacity (Hide)'!$B$5:$C$19,MATCH(Planning!$A6,'Required Capacity (Hide)'!$A$5:$A$19,0),1),0)</f>
        <v>0</v>
      </c>
      <c r="C6" s="115">
        <f>IFERROR(INDEX('Required Capacity (Hide)'!$B$5:$C$19,MATCH(Planning!$A6,'Required Capacity (Hide)'!$A$5:$A$19,0),2),0)</f>
        <v>1</v>
      </c>
      <c r="D6" s="149"/>
      <c r="E6" s="150"/>
      <c r="F6" s="66"/>
      <c r="G6" s="67"/>
      <c r="I6" s="65" t="str">
        <f>P2&amp;" per week"</f>
        <v>Minutes per week</v>
      </c>
    </row>
    <row r="7" spans="1:16" x14ac:dyDescent="0.25">
      <c r="A7" s="47" t="str">
        <f>Setup!A21</f>
        <v>Caseload 2</v>
      </c>
      <c r="B7" s="100">
        <f>IFERROR(INDEX('Required Capacity (Hide)'!$B$5:$C$19,MATCH(Planning!$A7,'Required Capacity (Hide)'!$A$5:$A$19,0),1),0)</f>
        <v>0</v>
      </c>
      <c r="C7" s="116">
        <f>IFERROR(INDEX('Required Capacity (Hide)'!$B$5:$C$19,MATCH(Planning!$A7,'Required Capacity (Hide)'!$A$5:$A$19,0),2),0)</f>
        <v>1</v>
      </c>
      <c r="D7" s="151"/>
      <c r="E7" s="152"/>
      <c r="F7" s="68"/>
      <c r="G7" s="69"/>
    </row>
    <row r="8" spans="1:16" ht="15.75" thickBot="1" x14ac:dyDescent="0.3">
      <c r="A8" s="47" t="str">
        <f>Setup!A22</f>
        <v>Caseload 3</v>
      </c>
      <c r="B8" s="100">
        <f>IFERROR(INDEX('Required Capacity (Hide)'!$B$5:$C$19,MATCH(Planning!$A8,'Required Capacity (Hide)'!$A$5:$A$19,0),1),0)</f>
        <v>0</v>
      </c>
      <c r="C8" s="116">
        <f>IFERROR(INDEX('Required Capacity (Hide)'!$B$5:$C$19,MATCH(Planning!$A8,'Required Capacity (Hide)'!$A$5:$A$19,0),2),0)</f>
        <v>1</v>
      </c>
      <c r="D8" s="151"/>
      <c r="E8" s="152"/>
      <c r="F8" s="68"/>
      <c r="G8" s="69"/>
    </row>
    <row r="9" spans="1:16" hidden="1" x14ac:dyDescent="0.25">
      <c r="A9" s="47" t="str">
        <f>Setup!A23</f>
        <v>Caseload 4</v>
      </c>
      <c r="B9" s="100">
        <f>IFERROR(INDEX('Required Capacity (Hide)'!$B$5:$C$19,MATCH(Planning!$A9,'Required Capacity (Hide)'!$A$5:$A$19,0),1),0)</f>
        <v>0</v>
      </c>
      <c r="C9" s="116">
        <f>IFERROR(INDEX('Required Capacity (Hide)'!$B$5:$C$19,MATCH(Planning!$A9,'Required Capacity (Hide)'!$A$5:$A$19,0),2),0)</f>
        <v>1</v>
      </c>
      <c r="D9" s="151"/>
      <c r="E9" s="152"/>
      <c r="F9" s="68"/>
      <c r="G9" s="69"/>
    </row>
    <row r="10" spans="1:16" hidden="1" x14ac:dyDescent="0.25">
      <c r="A10" s="47" t="str">
        <f>Setup!A24</f>
        <v>Caseload 5</v>
      </c>
      <c r="B10" s="100">
        <f>IFERROR(INDEX('Required Capacity (Hide)'!$B$5:$C$19,MATCH(Planning!$A10,'Required Capacity (Hide)'!$A$5:$A$19,0),1),0)</f>
        <v>0</v>
      </c>
      <c r="C10" s="116">
        <f>IFERROR(INDEX('Required Capacity (Hide)'!$B$5:$C$19,MATCH(Planning!$A10,'Required Capacity (Hide)'!$A$5:$A$19,0),2),0)</f>
        <v>1</v>
      </c>
      <c r="D10" s="151"/>
      <c r="E10" s="152"/>
      <c r="F10" s="68"/>
      <c r="G10" s="69"/>
    </row>
    <row r="11" spans="1:16" hidden="1" x14ac:dyDescent="0.25">
      <c r="A11" s="47" t="str">
        <f>Setup!A25</f>
        <v>Caseload 6</v>
      </c>
      <c r="B11" s="100">
        <f>IFERROR(INDEX('Required Capacity (Hide)'!$B$5:$C$19,MATCH(Planning!$A11,'Required Capacity (Hide)'!$A$5:$A$19,0),1),0)</f>
        <v>0</v>
      </c>
      <c r="C11" s="116">
        <f>IFERROR(INDEX('Required Capacity (Hide)'!$B$5:$C$19,MATCH(Planning!$A11,'Required Capacity (Hide)'!$A$5:$A$19,0),2),0)</f>
        <v>1</v>
      </c>
      <c r="D11" s="151"/>
      <c r="E11" s="152"/>
      <c r="F11" s="35" t="e">
        <v>#DIV/0!</v>
      </c>
      <c r="G11" s="6">
        <v>1</v>
      </c>
    </row>
    <row r="12" spans="1:16" hidden="1" x14ac:dyDescent="0.25">
      <c r="A12" s="47" t="str">
        <f>Setup!A26</f>
        <v>Caseload 7</v>
      </c>
      <c r="B12" s="100">
        <f>IFERROR(INDEX('Required Capacity (Hide)'!$B$5:$C$19,MATCH(Planning!$A12,'Required Capacity (Hide)'!$A$5:$A$19,0),1),0)</f>
        <v>0</v>
      </c>
      <c r="C12" s="116">
        <f>IFERROR(INDEX('Required Capacity (Hide)'!$B$5:$C$19,MATCH(Planning!$A12,'Required Capacity (Hide)'!$A$5:$A$19,0),2),0)</f>
        <v>1</v>
      </c>
      <c r="D12" s="151"/>
      <c r="E12" s="152"/>
      <c r="F12" s="35" t="e">
        <v>#DIV/0!</v>
      </c>
      <c r="G12" s="6">
        <v>1</v>
      </c>
    </row>
    <row r="13" spans="1:16" hidden="1" x14ac:dyDescent="0.25">
      <c r="A13" s="47" t="str">
        <f>Setup!A27</f>
        <v>Caseload 8</v>
      </c>
      <c r="B13" s="100">
        <f>IFERROR(INDEX('Required Capacity (Hide)'!$B$5:$C$19,MATCH(Planning!$A13,'Required Capacity (Hide)'!$A$5:$A$19,0),1),0)</f>
        <v>0</v>
      </c>
      <c r="C13" s="116">
        <f>IFERROR(INDEX('Required Capacity (Hide)'!$B$5:$C$19,MATCH(Planning!$A13,'Required Capacity (Hide)'!$A$5:$A$19,0),2),0)</f>
        <v>1</v>
      </c>
      <c r="D13" s="151"/>
      <c r="E13" s="152"/>
      <c r="F13" s="35" t="e">
        <v>#DIV/0!</v>
      </c>
      <c r="G13" s="6">
        <v>1</v>
      </c>
    </row>
    <row r="14" spans="1:16" hidden="1" x14ac:dyDescent="0.25">
      <c r="A14" s="47" t="str">
        <f>Setup!A28</f>
        <v>Caseload 9</v>
      </c>
      <c r="B14" s="100">
        <f>IFERROR(INDEX('Required Capacity (Hide)'!$B$5:$C$19,MATCH(Planning!$A14,'Required Capacity (Hide)'!$A$5:$A$19,0),1),0)</f>
        <v>0</v>
      </c>
      <c r="C14" s="116">
        <f>IFERROR(INDEX('Required Capacity (Hide)'!$B$5:$C$19,MATCH(Planning!$A14,'Required Capacity (Hide)'!$A$5:$A$19,0),2),0)</f>
        <v>1</v>
      </c>
      <c r="D14" s="151"/>
      <c r="E14" s="152"/>
      <c r="F14" s="35" t="e">
        <v>#DIV/0!</v>
      </c>
      <c r="G14" s="6">
        <v>1</v>
      </c>
    </row>
    <row r="15" spans="1:16" hidden="1" x14ac:dyDescent="0.25">
      <c r="A15" s="47" t="str">
        <f>Setup!A29</f>
        <v>Caseload 10</v>
      </c>
      <c r="B15" s="100">
        <f>IFERROR(INDEX('Required Capacity (Hide)'!$B$5:$C$19,MATCH(Planning!$A15,'Required Capacity (Hide)'!$A$5:$A$19,0),1),0)</f>
        <v>0</v>
      </c>
      <c r="C15" s="116">
        <f>IFERROR(INDEX('Required Capacity (Hide)'!$B$5:$C$19,MATCH(Planning!$A15,'Required Capacity (Hide)'!$A$5:$A$19,0),2),0)</f>
        <v>1</v>
      </c>
      <c r="D15" s="151"/>
      <c r="E15" s="152"/>
      <c r="F15" s="35" t="e">
        <v>#DIV/0!</v>
      </c>
      <c r="G15" s="6">
        <v>1</v>
      </c>
    </row>
    <row r="16" spans="1:16" ht="15.75" hidden="1" thickBot="1" x14ac:dyDescent="0.3">
      <c r="A16" s="47" t="str">
        <f>Setup!A30</f>
        <v>Caseload 11</v>
      </c>
      <c r="B16" s="100">
        <f>IFERROR(INDEX('Required Capacity (Hide)'!$B$5:$C$19,MATCH(Planning!$A16,'Required Capacity (Hide)'!$A$5:$A$19,0),1),0)</f>
        <v>0</v>
      </c>
      <c r="C16" s="116">
        <f>IFERROR(INDEX('Required Capacity (Hide)'!$B$5:$C$19,MATCH(Planning!$A16,'Required Capacity (Hide)'!$A$5:$A$19,0),2),0)</f>
        <v>1</v>
      </c>
      <c r="D16" s="151"/>
      <c r="E16" s="152"/>
      <c r="F16" s="35" t="e">
        <v>#DIV/0!</v>
      </c>
      <c r="G16" s="6">
        <v>1</v>
      </c>
    </row>
    <row r="17" spans="1:7" hidden="1" x14ac:dyDescent="0.25">
      <c r="A17" s="47" t="str">
        <f>Setup!A31</f>
        <v>Caseload 12</v>
      </c>
      <c r="B17" s="100">
        <f>IFERROR(INDEX('Required Capacity (Hide)'!$B$5:$C$19,MATCH(Planning!$A17,'Required Capacity (Hide)'!$A$5:$A$19,0),1),0)</f>
        <v>0</v>
      </c>
      <c r="C17" s="116">
        <f>IFERROR(INDEX('Required Capacity (Hide)'!$B$5:$C$19,MATCH(Planning!$A17,'Required Capacity (Hide)'!$A$5:$A$19,0),2),0)</f>
        <v>1</v>
      </c>
      <c r="D17" s="151"/>
      <c r="E17" s="152"/>
      <c r="F17" s="35" t="e">
        <v>#DIV/0!</v>
      </c>
      <c r="G17" s="6">
        <v>1</v>
      </c>
    </row>
    <row r="18" spans="1:7" ht="15.75" hidden="1" thickBot="1" x14ac:dyDescent="0.3">
      <c r="A18" s="47" t="str">
        <f>Setup!A32</f>
        <v>Caseload 13</v>
      </c>
      <c r="B18" s="100">
        <f>IFERROR(INDEX('Required Capacity (Hide)'!$B$5:$C$19,MATCH(Planning!$A18,'Required Capacity (Hide)'!$A$5:$A$19,0),1),0)</f>
        <v>0</v>
      </c>
      <c r="C18" s="116">
        <f>IFERROR(INDEX('Required Capacity (Hide)'!$B$5:$C$19,MATCH(Planning!$A18,'Required Capacity (Hide)'!$A$5:$A$19,0),2),0)</f>
        <v>1</v>
      </c>
      <c r="D18" s="151"/>
      <c r="E18" s="152"/>
      <c r="F18" s="35" t="e">
        <v>#DIV/0!</v>
      </c>
      <c r="G18" s="6">
        <v>1</v>
      </c>
    </row>
    <row r="19" spans="1:7" hidden="1" x14ac:dyDescent="0.25">
      <c r="A19" s="47" t="str">
        <f>Setup!A33</f>
        <v>Caseload 14</v>
      </c>
      <c r="B19" s="100">
        <f>IFERROR(INDEX('Required Capacity (Hide)'!$B$5:$C$19,MATCH(Planning!$A19,'Required Capacity (Hide)'!$A$5:$A$19,0),1),0)</f>
        <v>0</v>
      </c>
      <c r="C19" s="116">
        <f>IFERROR(INDEX('Required Capacity (Hide)'!$B$5:$C$19,MATCH(Planning!$A19,'Required Capacity (Hide)'!$A$5:$A$19,0),2),0)</f>
        <v>1</v>
      </c>
      <c r="D19" s="151"/>
      <c r="E19" s="152"/>
      <c r="F19" s="35" t="e">
        <v>#DIV/0!</v>
      </c>
      <c r="G19" s="6">
        <v>1</v>
      </c>
    </row>
    <row r="20" spans="1:7" ht="15.75" hidden="1" thickBot="1" x14ac:dyDescent="0.3">
      <c r="A20" s="48" t="str">
        <f>Setup!A34</f>
        <v>Caseload 15</v>
      </c>
      <c r="B20" s="101">
        <f>IFERROR(INDEX('Required Capacity (Hide)'!$B$5:$C$19,MATCH(Planning!$A20,'Required Capacity (Hide)'!$A$5:$A$19,0),1),0)</f>
        <v>0</v>
      </c>
      <c r="C20" s="164">
        <f>IFERROR(INDEX('Required Capacity (Hide)'!$B$5:$C$19,MATCH(Planning!$A20,'Required Capacity (Hide)'!$A$5:$A$19,0),2),0)</f>
        <v>1</v>
      </c>
      <c r="D20" s="153"/>
      <c r="E20" s="154"/>
      <c r="F20" s="36" t="e">
        <v>#DIV/0!</v>
      </c>
      <c r="G20" s="10">
        <v>1</v>
      </c>
    </row>
    <row r="21" spans="1:7" x14ac:dyDescent="0.25">
      <c r="A21" s="4"/>
      <c r="B21" s="165"/>
      <c r="C21" s="165"/>
      <c r="D21" s="4"/>
      <c r="E21" s="4"/>
      <c r="F21" s="4"/>
      <c r="G21" s="4"/>
    </row>
    <row r="22" spans="1:7" x14ac:dyDescent="0.25">
      <c r="A22" s="55" t="s">
        <v>140</v>
      </c>
    </row>
    <row r="23" spans="1:7" ht="15.75" thickBot="1" x14ac:dyDescent="0.3"/>
    <row r="24" spans="1:7" ht="60.75" thickBot="1" x14ac:dyDescent="0.3">
      <c r="A24" s="56" t="str">
        <f>Setup!B15</f>
        <v>Clusters</v>
      </c>
      <c r="B24" s="77" t="s">
        <v>144</v>
      </c>
      <c r="C24" s="77" t="s">
        <v>177</v>
      </c>
      <c r="D24" s="77" t="s">
        <v>146</v>
      </c>
      <c r="E24" s="77" t="s">
        <v>147</v>
      </c>
      <c r="F24" s="63"/>
      <c r="G24" s="63"/>
    </row>
    <row r="25" spans="1:7" x14ac:dyDescent="0.25">
      <c r="A25" s="47" t="str">
        <f>Setup!A20</f>
        <v>Caseload 1</v>
      </c>
      <c r="B25" s="99">
        <f>INDEX('Planning Backing (Hide)'!$B$21:$C$35,MATCH(A25,'Planning Backing (Hide)'!$A$21:$A$35,0),1)</f>
        <v>0</v>
      </c>
      <c r="C25" s="115">
        <f>INDEX('Planning Backing (Hide)'!$B$21:$C$35,MATCH(A25,'Planning Backing (Hide)'!$A$21:$A$35,0),2)</f>
        <v>0</v>
      </c>
      <c r="D25" s="155"/>
      <c r="E25" s="156"/>
      <c r="F25" s="66"/>
      <c r="G25" s="67"/>
    </row>
    <row r="26" spans="1:7" x14ac:dyDescent="0.25">
      <c r="A26" s="47" t="str">
        <f>Setup!A21</f>
        <v>Caseload 2</v>
      </c>
      <c r="B26" s="100">
        <f>INDEX('Planning Backing (Hide)'!$B$21:$C$35,MATCH(A26,'Planning Backing (Hide)'!$A$21:$A$35,0),1)</f>
        <v>0</v>
      </c>
      <c r="C26" s="116">
        <f>INDEX('Planning Backing (Hide)'!$B$21:$C$35,MATCH(A26,'Planning Backing (Hide)'!$A$21:$A$35,0),2)</f>
        <v>0</v>
      </c>
      <c r="D26" s="157"/>
      <c r="E26" s="158"/>
      <c r="F26" s="68"/>
      <c r="G26" s="69"/>
    </row>
    <row r="27" spans="1:7" ht="15.75" thickBot="1" x14ac:dyDescent="0.3">
      <c r="A27" s="47" t="str">
        <f>Setup!A22</f>
        <v>Caseload 3</v>
      </c>
      <c r="B27" s="100">
        <f>INDEX('Planning Backing (Hide)'!$B$21:$C$35,MATCH(A27,'Planning Backing (Hide)'!$A$21:$A$35,0),1)</f>
        <v>0</v>
      </c>
      <c r="C27" s="116">
        <f>INDEX('Planning Backing (Hide)'!$B$21:$C$35,MATCH(A27,'Planning Backing (Hide)'!$A$21:$A$35,0),2)</f>
        <v>0</v>
      </c>
      <c r="D27" s="157"/>
      <c r="E27" s="158"/>
      <c r="F27" s="68"/>
      <c r="G27" s="69"/>
    </row>
    <row r="28" spans="1:7" hidden="1" x14ac:dyDescent="0.25">
      <c r="A28" s="47" t="str">
        <f>Setup!A23</f>
        <v>Caseload 4</v>
      </c>
      <c r="B28" s="100">
        <f>INDEX('Planning Backing (Hide)'!$B$21:$C$35,MATCH(A28,'Planning Backing (Hide)'!$A$21:$A$35,0),1)</f>
        <v>0</v>
      </c>
      <c r="C28" s="116">
        <f>INDEX('Planning Backing (Hide)'!$B$21:$C$35,MATCH(A28,'Planning Backing (Hide)'!$A$21:$A$35,0),2)</f>
        <v>0</v>
      </c>
      <c r="D28" s="157"/>
      <c r="E28" s="158"/>
      <c r="F28" s="68"/>
      <c r="G28" s="69"/>
    </row>
    <row r="29" spans="1:7" hidden="1" x14ac:dyDescent="0.25">
      <c r="A29" s="47" t="str">
        <f>Setup!A24</f>
        <v>Caseload 5</v>
      </c>
      <c r="B29" s="100">
        <f>INDEX('Planning Backing (Hide)'!$B$21:$C$35,MATCH(A29,'Planning Backing (Hide)'!$A$21:$A$35,0),1)</f>
        <v>0</v>
      </c>
      <c r="C29" s="116">
        <f>INDEX('Planning Backing (Hide)'!$B$21:$C$35,MATCH(A29,'Planning Backing (Hide)'!$A$21:$A$35,0),2)</f>
        <v>0</v>
      </c>
      <c r="D29" s="157"/>
      <c r="E29" s="158"/>
      <c r="F29" s="68"/>
      <c r="G29" s="69"/>
    </row>
    <row r="30" spans="1:7" hidden="1" x14ac:dyDescent="0.25">
      <c r="A30" s="47" t="str">
        <f>Setup!A25</f>
        <v>Caseload 6</v>
      </c>
      <c r="B30" s="74">
        <f>INDEX('Planning Backing (Hide)'!$B$21:$C$35,MATCH(A30,'Planning Backing (Hide)'!$A$21:$A$35,0),1)</f>
        <v>0</v>
      </c>
      <c r="C30" s="113">
        <f>INDEX('Planning Backing (Hide)'!$B$21:$C$35,MATCH(A30,'Planning Backing (Hide)'!$A$21:$A$35,0),2)</f>
        <v>0</v>
      </c>
      <c r="D30" s="151"/>
      <c r="E30" s="152"/>
      <c r="F30" s="35"/>
      <c r="G30" s="6"/>
    </row>
    <row r="31" spans="1:7" hidden="1" x14ac:dyDescent="0.25">
      <c r="A31" s="47" t="str">
        <f>Setup!A26</f>
        <v>Caseload 7</v>
      </c>
      <c r="B31" s="74">
        <f>INDEX('Planning Backing (Hide)'!$B$21:$C$35,MATCH(A31,'Planning Backing (Hide)'!$A$21:$A$35,0),1)</f>
        <v>0</v>
      </c>
      <c r="C31" s="113">
        <f>INDEX('Planning Backing (Hide)'!$B$21:$C$35,MATCH(A31,'Planning Backing (Hide)'!$A$21:$A$35,0),2)</f>
        <v>0</v>
      </c>
      <c r="D31" s="151"/>
      <c r="E31" s="152"/>
      <c r="F31" s="35"/>
      <c r="G31" s="6"/>
    </row>
    <row r="32" spans="1:7" hidden="1" x14ac:dyDescent="0.25">
      <c r="A32" s="47" t="str">
        <f>Setup!A27</f>
        <v>Caseload 8</v>
      </c>
      <c r="B32" s="74">
        <f>INDEX('Planning Backing (Hide)'!$B$21:$C$35,MATCH(A32,'Planning Backing (Hide)'!$A$21:$A$35,0),1)</f>
        <v>0</v>
      </c>
      <c r="C32" s="113">
        <f>INDEX('Planning Backing (Hide)'!$B$21:$C$35,MATCH(A32,'Planning Backing (Hide)'!$A$21:$A$35,0),2)</f>
        <v>0</v>
      </c>
      <c r="D32" s="151"/>
      <c r="E32" s="152"/>
      <c r="F32" s="35"/>
      <c r="G32" s="6"/>
    </row>
    <row r="33" spans="1:7" hidden="1" x14ac:dyDescent="0.25">
      <c r="A33" s="47" t="str">
        <f>Setup!A28</f>
        <v>Caseload 9</v>
      </c>
      <c r="B33" s="74">
        <f>INDEX('Planning Backing (Hide)'!$B$21:$C$35,MATCH(A33,'Planning Backing (Hide)'!$A$21:$A$35,0),1)</f>
        <v>0</v>
      </c>
      <c r="C33" s="113">
        <f>INDEX('Planning Backing (Hide)'!$B$21:$C$35,MATCH(A33,'Planning Backing (Hide)'!$A$21:$A$35,0),2)</f>
        <v>0</v>
      </c>
      <c r="D33" s="151"/>
      <c r="E33" s="152"/>
      <c r="F33" s="35"/>
      <c r="G33" s="6"/>
    </row>
    <row r="34" spans="1:7" hidden="1" x14ac:dyDescent="0.25">
      <c r="A34" s="47" t="str">
        <f>Setup!A29</f>
        <v>Caseload 10</v>
      </c>
      <c r="B34" s="74">
        <f>INDEX('Planning Backing (Hide)'!$B$21:$C$35,MATCH(A34,'Planning Backing (Hide)'!$A$21:$A$35,0),1)</f>
        <v>0</v>
      </c>
      <c r="C34" s="113">
        <f>INDEX('Planning Backing (Hide)'!$B$21:$C$35,MATCH(A34,'Planning Backing (Hide)'!$A$21:$A$35,0),2)</f>
        <v>0</v>
      </c>
      <c r="D34" s="151"/>
      <c r="E34" s="152"/>
      <c r="F34" s="35"/>
      <c r="G34" s="6"/>
    </row>
    <row r="35" spans="1:7" ht="15.75" hidden="1" thickBot="1" x14ac:dyDescent="0.3">
      <c r="A35" s="47" t="str">
        <f>Setup!A30</f>
        <v>Caseload 11</v>
      </c>
      <c r="B35" s="74">
        <f>INDEX('Planning Backing (Hide)'!$B$21:$C$35,MATCH(A35,'Planning Backing (Hide)'!$A$21:$A$35,0),1)</f>
        <v>0</v>
      </c>
      <c r="C35" s="113">
        <f>INDEX('Planning Backing (Hide)'!$B$21:$C$35,MATCH(A35,'Planning Backing (Hide)'!$A$21:$A$35,0),2)</f>
        <v>0</v>
      </c>
      <c r="D35" s="151"/>
      <c r="E35" s="152"/>
      <c r="F35" s="35"/>
      <c r="G35" s="6"/>
    </row>
    <row r="36" spans="1:7" hidden="1" x14ac:dyDescent="0.25">
      <c r="A36" s="47" t="str">
        <f>Setup!A31</f>
        <v>Caseload 12</v>
      </c>
      <c r="B36" s="74">
        <f>INDEX('Planning Backing (Hide)'!$B$21:$C$35,MATCH(A36,'Planning Backing (Hide)'!$A$21:$A$35,0),1)</f>
        <v>0</v>
      </c>
      <c r="C36" s="113">
        <f>INDEX('Planning Backing (Hide)'!$B$21:$C$35,MATCH(A36,'Planning Backing (Hide)'!$A$21:$A$35,0),2)</f>
        <v>0</v>
      </c>
      <c r="D36" s="151"/>
      <c r="E36" s="152"/>
      <c r="F36" s="35"/>
      <c r="G36" s="6"/>
    </row>
    <row r="37" spans="1:7" ht="15.75" hidden="1" thickBot="1" x14ac:dyDescent="0.3">
      <c r="A37" s="47" t="str">
        <f>Setup!A32</f>
        <v>Caseload 13</v>
      </c>
      <c r="B37" s="74">
        <f>INDEX('Planning Backing (Hide)'!$B$21:$C$35,MATCH(A37,'Planning Backing (Hide)'!$A$21:$A$35,0),1)</f>
        <v>0</v>
      </c>
      <c r="C37" s="113">
        <f>INDEX('Planning Backing (Hide)'!$B$21:$C$35,MATCH(A37,'Planning Backing (Hide)'!$A$21:$A$35,0),2)</f>
        <v>0</v>
      </c>
      <c r="D37" s="151"/>
      <c r="E37" s="152"/>
      <c r="F37" s="35"/>
      <c r="G37" s="6"/>
    </row>
    <row r="38" spans="1:7" hidden="1" x14ac:dyDescent="0.25">
      <c r="A38" s="47" t="str">
        <f>Setup!A33</f>
        <v>Caseload 14</v>
      </c>
      <c r="B38" s="74">
        <f>INDEX('Planning Backing (Hide)'!$B$21:$C$35,MATCH(A38,'Planning Backing (Hide)'!$A$21:$A$35,0),1)</f>
        <v>0</v>
      </c>
      <c r="C38" s="113">
        <f>INDEX('Planning Backing (Hide)'!$B$21:$C$35,MATCH(A38,'Planning Backing (Hide)'!$A$21:$A$35,0),2)</f>
        <v>0</v>
      </c>
      <c r="D38" s="151"/>
      <c r="E38" s="152"/>
      <c r="F38" s="35"/>
      <c r="G38" s="6"/>
    </row>
    <row r="39" spans="1:7" ht="15.75" hidden="1" thickBot="1" x14ac:dyDescent="0.3">
      <c r="A39" s="47" t="str">
        <f>Setup!A34</f>
        <v>Caseload 15</v>
      </c>
      <c r="B39" s="75">
        <f>INDEX('Planning Backing (Hide)'!$B$21:$C$35,MATCH(A39,'Planning Backing (Hide)'!$A$21:$A$35,0),1)</f>
        <v>0</v>
      </c>
      <c r="C39" s="114">
        <f>INDEX('Planning Backing (Hide)'!$B$21:$C$35,MATCH(A39,'Planning Backing (Hide)'!$A$21:$A$35,0),2)</f>
        <v>0</v>
      </c>
      <c r="D39" s="153"/>
      <c r="E39" s="154"/>
      <c r="F39" s="36"/>
      <c r="G39" s="10"/>
    </row>
    <row r="40" spans="1:7" x14ac:dyDescent="0.25">
      <c r="A40" s="4"/>
      <c r="B40" s="4"/>
      <c r="C40" s="4"/>
      <c r="D40" s="4"/>
      <c r="E40" s="4"/>
    </row>
    <row r="41" spans="1:7" x14ac:dyDescent="0.25">
      <c r="A41" s="92" t="s">
        <v>173</v>
      </c>
      <c r="B41" s="5"/>
      <c r="C41" s="5"/>
      <c r="D41" s="5"/>
      <c r="E41" s="5"/>
    </row>
    <row r="42" spans="1:7" ht="15.75" thickBot="1" x14ac:dyDescent="0.3">
      <c r="A42" s="98" t="s">
        <v>174</v>
      </c>
      <c r="B42" s="5"/>
      <c r="C42" s="5"/>
      <c r="D42" s="5"/>
      <c r="E42" s="5"/>
    </row>
    <row r="43" spans="1:7" ht="30.75" thickBot="1" x14ac:dyDescent="0.3">
      <c r="A43" s="56" t="str">
        <f>Setup!B15</f>
        <v>Clusters</v>
      </c>
      <c r="B43" s="77" t="s">
        <v>43</v>
      </c>
      <c r="C43" s="77" t="s">
        <v>171</v>
      </c>
      <c r="D43" s="77" t="s">
        <v>172</v>
      </c>
      <c r="E43" s="5"/>
    </row>
    <row r="44" spans="1:7" x14ac:dyDescent="0.25">
      <c r="A44" s="120"/>
      <c r="B44" s="120"/>
      <c r="C44" s="73" t="str" cm="1">
        <f t="array" ref="C44">IFERROR(INDEX(Service!$E$6:$E$30,MATCH(1,(Service!$B$6:$B$30=Planning!A44)*(Service!$C$6:$C$30=Planning!B44),0),1),"")</f>
        <v/>
      </c>
      <c r="D44" s="137"/>
      <c r="E44" s="5"/>
    </row>
    <row r="45" spans="1:7" x14ac:dyDescent="0.25">
      <c r="A45" s="121"/>
      <c r="B45" s="121"/>
      <c r="C45" s="74" t="str" cm="1">
        <f t="array" ref="C45">IFERROR(INDEX(Service!$E$6:$E$30,MATCH(1,(Service!$B$6:$B$30=Planning!A45)*(Service!$C$6:$C$30=Planning!B45),0),1),"")</f>
        <v/>
      </c>
      <c r="D45" s="140"/>
      <c r="E45" s="5"/>
    </row>
    <row r="46" spans="1:7" x14ac:dyDescent="0.25">
      <c r="A46" s="121"/>
      <c r="B46" s="121"/>
      <c r="C46" s="74" t="str" cm="1">
        <f t="array" ref="C46">IFERROR(INDEX(Service!$E$6:$E$30,MATCH(1,(Service!$B$6:$B$30=Planning!A46)*(Service!$C$6:$C$30=Planning!B46),0),1),"")</f>
        <v/>
      </c>
      <c r="D46" s="140"/>
      <c r="E46" s="5"/>
    </row>
    <row r="47" spans="1:7" x14ac:dyDescent="0.25">
      <c r="A47" s="121"/>
      <c r="B47" s="121"/>
      <c r="C47" s="74" t="str" cm="1">
        <f t="array" ref="C47">IFERROR(INDEX(Service!$E$6:$E$30,MATCH(1,(Service!$B$6:$B$30=Planning!A47)*(Service!$C$6:$C$30=Planning!B47),0),1),"")</f>
        <v/>
      </c>
      <c r="D47" s="140"/>
      <c r="E47" s="5"/>
    </row>
    <row r="48" spans="1:7" x14ac:dyDescent="0.25">
      <c r="A48" s="121"/>
      <c r="B48" s="121"/>
      <c r="C48" s="74" t="str" cm="1">
        <f t="array" ref="C48">IFERROR(INDEX(Service!$E$6:$E$30,MATCH(1,(Service!$B$6:$B$30=Planning!A48)*(Service!$C$6:$C$30=Planning!B48),0),1),"")</f>
        <v/>
      </c>
      <c r="D48" s="140"/>
      <c r="E48" s="5"/>
    </row>
    <row r="49" spans="1:7" x14ac:dyDescent="0.25">
      <c r="A49" s="121"/>
      <c r="B49" s="121"/>
      <c r="C49" s="74" t="str" cm="1">
        <f t="array" ref="C49">IFERROR(INDEX(Service!$E$6:$E$30,MATCH(1,(Service!$B$6:$B$30=Planning!A49)*(Service!$C$6:$C$30=Planning!B49),0),1),"")</f>
        <v/>
      </c>
      <c r="D49" s="140"/>
      <c r="E49" s="5"/>
    </row>
    <row r="50" spans="1:7" x14ac:dyDescent="0.25">
      <c r="A50" s="121"/>
      <c r="B50" s="121"/>
      <c r="C50" s="74" t="str" cm="1">
        <f t="array" ref="C50">IFERROR(INDEX(Service!$E$6:$E$30,MATCH(1,(Service!$B$6:$B$30=Planning!A50)*(Service!$C$6:$C$30=Planning!B50),0),1),"")</f>
        <v/>
      </c>
      <c r="D50" s="140"/>
      <c r="E50" s="5"/>
    </row>
    <row r="51" spans="1:7" x14ac:dyDescent="0.25">
      <c r="A51" s="121"/>
      <c r="B51" s="121"/>
      <c r="C51" s="74" t="str" cm="1">
        <f t="array" ref="C51">IFERROR(INDEX(Service!$E$6:$E$30,MATCH(1,(Service!$B$6:$B$30=Planning!A51)*(Service!$C$6:$C$30=Planning!B51),0),1),"")</f>
        <v/>
      </c>
      <c r="D51" s="140"/>
      <c r="E51" s="5"/>
    </row>
    <row r="52" spans="1:7" x14ac:dyDescent="0.25">
      <c r="A52" s="121"/>
      <c r="B52" s="121"/>
      <c r="C52" s="74" t="str" cm="1">
        <f t="array" ref="C52">IFERROR(INDEX(Service!$E$6:$E$30,MATCH(1,(Service!$B$6:$B$30=Planning!A52)*(Service!$C$6:$C$30=Planning!B52),0),1),"")</f>
        <v/>
      </c>
      <c r="D52" s="140"/>
      <c r="E52" s="5"/>
    </row>
    <row r="53" spans="1:7" x14ac:dyDescent="0.25">
      <c r="A53" s="121"/>
      <c r="B53" s="121"/>
      <c r="C53" s="74" t="str" cm="1">
        <f t="array" ref="C53">IFERROR(INDEX(Service!$E$6:$E$30,MATCH(1,(Service!$B$6:$B$30=Planning!A53)*(Service!$C$6:$C$30=Planning!B53),0),1),"")</f>
        <v/>
      </c>
      <c r="D53" s="140"/>
      <c r="E53" s="5"/>
    </row>
    <row r="54" spans="1:7" x14ac:dyDescent="0.25">
      <c r="A54" s="121"/>
      <c r="B54" s="121"/>
      <c r="C54" s="74" t="str" cm="1">
        <f t="array" ref="C54">IFERROR(INDEX(Service!$E$6:$E$30,MATCH(1,(Service!$B$6:$B$30=Planning!A54)*(Service!$C$6:$C$30=Planning!B54),0),1),"")</f>
        <v/>
      </c>
      <c r="D54" s="140"/>
      <c r="E54" s="5"/>
    </row>
    <row r="55" spans="1:7" x14ac:dyDescent="0.25">
      <c r="A55" s="121"/>
      <c r="B55" s="121"/>
      <c r="C55" s="74" t="str" cm="1">
        <f t="array" ref="C55">IFERROR(INDEX(Service!$E$6:$E$30,MATCH(1,(Service!$B$6:$B$30=Planning!A55)*(Service!$C$6:$C$30=Planning!B55),0),1),"")</f>
        <v/>
      </c>
      <c r="D55" s="140"/>
      <c r="E55" s="5"/>
    </row>
    <row r="56" spans="1:7" x14ac:dyDescent="0.25">
      <c r="A56" s="121"/>
      <c r="B56" s="121"/>
      <c r="C56" s="74" t="str" cm="1">
        <f t="array" ref="C56">IFERROR(INDEX(Service!$E$6:$E$30,MATCH(1,(Service!$B$6:$B$30=Planning!A56)*(Service!$C$6:$C$30=Planning!B56),0),1),"")</f>
        <v/>
      </c>
      <c r="D56" s="140"/>
      <c r="E56" s="5"/>
    </row>
    <row r="57" spans="1:7" x14ac:dyDescent="0.25">
      <c r="A57" s="121"/>
      <c r="B57" s="121"/>
      <c r="C57" s="74" t="str" cm="1">
        <f t="array" ref="C57">IFERROR(INDEX(Service!$E$6:$E$30,MATCH(1,(Service!$B$6:$B$30=Planning!A57)*(Service!$C$6:$C$30=Planning!B57),0),1),"")</f>
        <v/>
      </c>
      <c r="D57" s="140"/>
      <c r="E57" s="5"/>
    </row>
    <row r="58" spans="1:7" ht="15.75" thickBot="1" x14ac:dyDescent="0.3">
      <c r="A58" s="126"/>
      <c r="B58" s="126"/>
      <c r="C58" s="75" t="str" cm="1">
        <f t="array" ref="C58">IFERROR(INDEX(Service!$E$6:$E$30,MATCH(1,(Service!$B$6:$B$30=Planning!A58)*(Service!$C$6:$C$30=Planning!B58),0),1),"")</f>
        <v/>
      </c>
      <c r="D58" s="143"/>
      <c r="E58" s="5"/>
    </row>
    <row r="59" spans="1:7" x14ac:dyDescent="0.25">
      <c r="A59" s="5"/>
      <c r="B59" s="5"/>
      <c r="C59" s="5"/>
      <c r="D59" s="5"/>
      <c r="E59" s="5"/>
    </row>
    <row r="60" spans="1:7" x14ac:dyDescent="0.25">
      <c r="A60" s="55" t="s">
        <v>151</v>
      </c>
      <c r="F60" s="64"/>
      <c r="G60" s="64"/>
    </row>
    <row r="61" spans="1:7" ht="15.75" thickBot="1" x14ac:dyDescent="0.3"/>
    <row r="62" spans="1:7" ht="45.75" thickBot="1" x14ac:dyDescent="0.3">
      <c r="A62" s="56" t="str">
        <f>Setup!B15</f>
        <v>Clusters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25">
      <c r="A63" s="47" t="str">
        <f>Setup!A20</f>
        <v>Caseload 1</v>
      </c>
      <c r="B63" s="99">
        <f ca="1">'Planning Backing (Hide)'!B82</f>
        <v>0</v>
      </c>
      <c r="C63" s="99">
        <f ca="1">'Planning Backing (Hide)'!C82</f>
        <v>0</v>
      </c>
      <c r="D63" s="120"/>
      <c r="E63" s="120"/>
    </row>
    <row r="64" spans="1:7" x14ac:dyDescent="0.25">
      <c r="A64" s="47" t="str">
        <f>Setup!A21</f>
        <v>Caseload 2</v>
      </c>
      <c r="B64" s="100">
        <f ca="1">'Planning Backing (Hide)'!B83</f>
        <v>0</v>
      </c>
      <c r="C64" s="100">
        <f ca="1">'Planning Backing (Hide)'!C83</f>
        <v>0</v>
      </c>
      <c r="D64" s="121"/>
      <c r="E64" s="121"/>
    </row>
    <row r="65" spans="1:5" ht="15.75" thickBot="1" x14ac:dyDescent="0.3">
      <c r="A65" s="47" t="str">
        <f>Setup!A22</f>
        <v>Caseload 3</v>
      </c>
      <c r="B65" s="100">
        <f ca="1">'Planning Backing (Hide)'!B84</f>
        <v>0</v>
      </c>
      <c r="C65" s="100">
        <f ca="1">'Planning Backing (Hide)'!C84</f>
        <v>0</v>
      </c>
      <c r="D65" s="121"/>
      <c r="E65" s="121"/>
    </row>
    <row r="66" spans="1:5" hidden="1" x14ac:dyDescent="0.25">
      <c r="A66" s="47" t="str">
        <f>Setup!A23</f>
        <v>Caseload 4</v>
      </c>
      <c r="B66" s="100">
        <f ca="1">'Planning Backing (Hide)'!B85</f>
        <v>0</v>
      </c>
      <c r="C66" s="100">
        <f ca="1">'Planning Backing (Hide)'!C85</f>
        <v>0</v>
      </c>
      <c r="D66" s="121"/>
      <c r="E66" s="121"/>
    </row>
    <row r="67" spans="1:5" hidden="1" x14ac:dyDescent="0.25">
      <c r="A67" s="47" t="str">
        <f>Setup!A24</f>
        <v>Caseload 5</v>
      </c>
      <c r="B67" s="100">
        <f ca="1">'Planning Backing (Hide)'!B86</f>
        <v>0</v>
      </c>
      <c r="C67" s="100">
        <f ca="1">'Planning Backing (Hide)'!C86</f>
        <v>0</v>
      </c>
      <c r="D67" s="121"/>
      <c r="E67" s="121"/>
    </row>
    <row r="68" spans="1:5" hidden="1" x14ac:dyDescent="0.25">
      <c r="A68" s="47" t="str">
        <f>Setup!A25</f>
        <v>Caseload 6</v>
      </c>
      <c r="B68" s="74">
        <f ca="1">'Planning Backing (Hide)'!B87</f>
        <v>0</v>
      </c>
      <c r="C68" s="74">
        <f ca="1">'Planning Backing (Hide)'!C87</f>
        <v>0</v>
      </c>
      <c r="D68" s="121"/>
      <c r="E68" s="121"/>
    </row>
    <row r="69" spans="1:5" hidden="1" x14ac:dyDescent="0.25">
      <c r="A69" s="47" t="str">
        <f>Setup!A26</f>
        <v>Caseload 7</v>
      </c>
      <c r="B69" s="74">
        <f ca="1">'Planning Backing (Hide)'!B88</f>
        <v>0</v>
      </c>
      <c r="C69" s="74">
        <f ca="1">'Planning Backing (Hide)'!C88</f>
        <v>0</v>
      </c>
      <c r="D69" s="121"/>
      <c r="E69" s="121"/>
    </row>
    <row r="70" spans="1:5" hidden="1" x14ac:dyDescent="0.25">
      <c r="A70" s="47" t="str">
        <f>Setup!A27</f>
        <v>Caseload 8</v>
      </c>
      <c r="B70" s="74">
        <f ca="1">'Planning Backing (Hide)'!B89</f>
        <v>0</v>
      </c>
      <c r="C70" s="74">
        <f ca="1">'Planning Backing (Hide)'!C89</f>
        <v>0</v>
      </c>
      <c r="D70" s="121"/>
      <c r="E70" s="121"/>
    </row>
    <row r="71" spans="1:5" hidden="1" x14ac:dyDescent="0.25">
      <c r="A71" s="47" t="str">
        <f>Setup!A28</f>
        <v>Caseload 9</v>
      </c>
      <c r="B71" s="74">
        <f ca="1">'Planning Backing (Hide)'!B90</f>
        <v>0</v>
      </c>
      <c r="C71" s="74">
        <f ca="1">'Planning Backing (Hide)'!C90</f>
        <v>0</v>
      </c>
      <c r="D71" s="121"/>
      <c r="E71" s="121"/>
    </row>
    <row r="72" spans="1:5" hidden="1" x14ac:dyDescent="0.25">
      <c r="A72" s="47" t="str">
        <f>Setup!A29</f>
        <v>Caseload 10</v>
      </c>
      <c r="B72" s="74">
        <f ca="1">'Planning Backing (Hide)'!B91</f>
        <v>0</v>
      </c>
      <c r="C72" s="74">
        <f ca="1">'Planning Backing (Hide)'!C91</f>
        <v>0</v>
      </c>
      <c r="D72" s="121"/>
      <c r="E72" s="121"/>
    </row>
    <row r="73" spans="1:5" ht="15.75" hidden="1" thickBot="1" x14ac:dyDescent="0.3">
      <c r="A73" s="47" t="str">
        <f>Setup!A30</f>
        <v>Caseload 11</v>
      </c>
      <c r="B73" s="74">
        <f ca="1">'Planning Backing (Hide)'!B92</f>
        <v>0</v>
      </c>
      <c r="C73" s="74">
        <f ca="1">'Planning Backing (Hide)'!C92</f>
        <v>0</v>
      </c>
      <c r="D73" s="121"/>
      <c r="E73" s="121"/>
    </row>
    <row r="74" spans="1:5" hidden="1" x14ac:dyDescent="0.25">
      <c r="A74" s="47" t="str">
        <f>Setup!A31</f>
        <v>Caseload 12</v>
      </c>
      <c r="B74" s="74">
        <f ca="1">'Planning Backing (Hide)'!B93</f>
        <v>0</v>
      </c>
      <c r="C74" s="74">
        <f ca="1">'Planning Backing (Hide)'!C93</f>
        <v>0</v>
      </c>
      <c r="D74" s="121"/>
      <c r="E74" s="121"/>
    </row>
    <row r="75" spans="1:5" ht="15.75" hidden="1" thickBot="1" x14ac:dyDescent="0.3">
      <c r="A75" s="47" t="str">
        <f>Setup!A32</f>
        <v>Caseload 13</v>
      </c>
      <c r="B75" s="74">
        <f ca="1">'Planning Backing (Hide)'!B94</f>
        <v>0</v>
      </c>
      <c r="C75" s="74">
        <f ca="1">'Planning Backing (Hide)'!C94</f>
        <v>0</v>
      </c>
      <c r="D75" s="121"/>
      <c r="E75" s="121"/>
    </row>
    <row r="76" spans="1:5" hidden="1" x14ac:dyDescent="0.25">
      <c r="A76" s="47" t="str">
        <f>Setup!A33</f>
        <v>Caseload 14</v>
      </c>
      <c r="B76" s="74">
        <f ca="1">'Planning Backing (Hide)'!B95</f>
        <v>0</v>
      </c>
      <c r="C76" s="74">
        <f ca="1">'Planning Backing (Hide)'!C95</f>
        <v>0</v>
      </c>
      <c r="D76" s="121"/>
      <c r="E76" s="121"/>
    </row>
    <row r="77" spans="1:5" ht="15.75" hidden="1" thickBot="1" x14ac:dyDescent="0.3">
      <c r="A77" s="48" t="str">
        <f>Setup!A34</f>
        <v>Caseload 15</v>
      </c>
      <c r="B77" s="75">
        <f ca="1">'Planning Backing (Hide)'!B96</f>
        <v>0</v>
      </c>
      <c r="C77" s="75">
        <f ca="1">'Planning Backing (Hide)'!C96</f>
        <v>0</v>
      </c>
      <c r="D77" s="126"/>
      <c r="E77" s="126"/>
    </row>
    <row r="78" spans="1:5" x14ac:dyDescent="0.25">
      <c r="A78" s="4"/>
      <c r="B78" s="4"/>
      <c r="C78" s="4"/>
      <c r="D78" s="4"/>
      <c r="E78" s="4"/>
    </row>
  </sheetData>
  <sheetProtection algorithmName="SHA-512" hashValue="KQJXhjCIX2sqvrzC5PsjaEtB+9Jk/JYtMyjlAXBEbe9YtovTurnnaxLldDyKjYzJc83DF09gx+vsBDr3ttrNww==" saltValue="O5keILssKm67hF1KagBrsA==" spinCount="100000" sheet="1" objects="1" scenarios="1"/>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5" x14ac:dyDescent="0.25"/>
  <sheetData>
    <row r="2" spans="1:4" x14ac:dyDescent="0.25">
      <c r="A2" t="s">
        <v>42</v>
      </c>
      <c r="B2" t="s">
        <v>197</v>
      </c>
    </row>
    <row r="4" spans="1:4" x14ac:dyDescent="0.25">
      <c r="A4" t="s">
        <v>227</v>
      </c>
    </row>
    <row r="6" spans="1:4" x14ac:dyDescent="0.25">
      <c r="A6" t="s">
        <v>169</v>
      </c>
      <c r="D6" t="e">
        <f>INDEX('Waiting List Config'!C5:D20,MATCH('Waiting List Modelling'!B2,'Waiting List Config'!B5:B20,0),2)</f>
        <v>#N/A</v>
      </c>
    </row>
    <row r="7" spans="1:4" x14ac:dyDescent="0.25">
      <c r="A7" t="s">
        <v>228</v>
      </c>
      <c r="D7" t="e">
        <f>INDEX('Waiting List Config'!C5:D20,MATCH('Waiting List Modelling'!B2,'Waiting List Config'!B5:B20,0),1)</f>
        <v>#N/A</v>
      </c>
    </row>
    <row r="9" spans="1:4" x14ac:dyDescent="0.25">
      <c r="A9" t="e">
        <f>"Based on the service's average capacity, we can expect the waiting list to "&amp;IF('WL Modelling (Hide)'!F2&lt;0,"reduce","grow")&amp;" by "&amp;TEXT(ABS('WL Modelling (Hide)'!F2),"#")&amp;" patients per week"</f>
        <v>#DIV/0!</v>
      </c>
    </row>
    <row r="10" spans="1:4" x14ac:dyDescent="0.25">
      <c r="A10" t="e">
        <f>IF('WL Modelling (Hide)'!F2&lt;0,"The waiting list should reach it's sustainable size between "&amp;'WL Modelling (Hide)'!K2&amp;" - "&amp;'WL Modelling (Hide)'!J2&amp;" weeks.","With the current capacity, the waiting list size will not reach the sustainable size.")</f>
        <v>#DIV/0!</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5" x14ac:dyDescent="0.25"/>
  <cols>
    <col min="1" max="1" width="12.5703125" customWidth="1"/>
    <col min="2" max="2" width="10.7109375" bestFit="1" customWidth="1"/>
    <col min="3" max="3" width="10.7109375" customWidth="1"/>
    <col min="4" max="4" width="13.7109375" bestFit="1" customWidth="1"/>
    <col min="5" max="5" width="16.28515625" bestFit="1" customWidth="1"/>
    <col min="6" max="6" width="15.140625" customWidth="1"/>
  </cols>
  <sheetData>
    <row r="1" spans="1:11" x14ac:dyDescent="0.25">
      <c r="A1" t="s">
        <v>197</v>
      </c>
      <c r="B1" t="s">
        <v>225</v>
      </c>
      <c r="C1" t="s">
        <v>226</v>
      </c>
      <c r="D1" t="s">
        <v>229</v>
      </c>
      <c r="E1" t="s">
        <v>230</v>
      </c>
      <c r="F1" t="s">
        <v>231</v>
      </c>
      <c r="G1" t="s">
        <v>232</v>
      </c>
      <c r="H1" t="s">
        <v>233</v>
      </c>
      <c r="I1" t="s">
        <v>41</v>
      </c>
      <c r="J1" t="s">
        <v>234</v>
      </c>
      <c r="K1" t="s">
        <v>235</v>
      </c>
    </row>
    <row r="2" spans="1:11" x14ac:dyDescent="0.25">
      <c r="A2" t="s">
        <v>15</v>
      </c>
      <c r="B2" s="173">
        <f>'Waiting List Config'!D5</f>
        <v>0</v>
      </c>
      <c r="C2" s="173">
        <f>'Waiting List Config'!C5</f>
        <v>0</v>
      </c>
      <c r="D2">
        <v>221</v>
      </c>
      <c r="E2" t="e">
        <f>D2/SUM(Service!I6:J10)</f>
        <v>#DIV/0!</v>
      </c>
      <c r="F2" s="173" t="e">
        <f>C2-E2</f>
        <v>#DIV/0!</v>
      </c>
      <c r="G2">
        <f>'Waiting List Config'!$J$5</f>
        <v>0</v>
      </c>
      <c r="H2">
        <f>'Waiting List Config'!$K$5</f>
        <v>0</v>
      </c>
      <c r="J2">
        <f>COUNTIF(B3:B54,"&gt;="&amp;G2)</f>
        <v>0</v>
      </c>
      <c r="K2">
        <f>COUNTIF(B3:B54,"&gt;="&amp;H2)</f>
        <v>0</v>
      </c>
    </row>
    <row r="3" spans="1:11" x14ac:dyDescent="0.25">
      <c r="A3" s="2" t="e">
        <f>#REF!</f>
        <v>#REF!</v>
      </c>
      <c r="B3" s="173" t="e">
        <f>MAX(0,B2+$C$2-$E$2)</f>
        <v>#DIV/0!</v>
      </c>
      <c r="G3">
        <f>'Waiting List Config'!$J$5</f>
        <v>0</v>
      </c>
      <c r="H3">
        <f>'Waiting List Config'!$K$5</f>
        <v>0</v>
      </c>
      <c r="I3">
        <f>H3-G3</f>
        <v>0</v>
      </c>
    </row>
    <row r="4" spans="1:11" x14ac:dyDescent="0.25">
      <c r="A4" s="2" t="e">
        <f>#REF!</f>
        <v>#REF!</v>
      </c>
      <c r="B4" s="173" t="e">
        <f t="shared" ref="B4:B54" si="0">MAX(0,B3+$C$2-$E$2)</f>
        <v>#DIV/0!</v>
      </c>
      <c r="G4">
        <f>'Waiting List Config'!$J$5</f>
        <v>0</v>
      </c>
      <c r="H4">
        <f>'Waiting List Config'!$K$5</f>
        <v>0</v>
      </c>
      <c r="I4">
        <f t="shared" ref="I4:I54" si="1">H4-G4</f>
        <v>0</v>
      </c>
    </row>
    <row r="5" spans="1:11" x14ac:dyDescent="0.25">
      <c r="A5" s="2" t="e">
        <f>#REF!</f>
        <v>#REF!</v>
      </c>
      <c r="B5" s="173" t="e">
        <f t="shared" si="0"/>
        <v>#DIV/0!</v>
      </c>
      <c r="G5">
        <f>'Waiting List Config'!$J$5</f>
        <v>0</v>
      </c>
      <c r="H5">
        <f>'Waiting List Config'!$K$5</f>
        <v>0</v>
      </c>
      <c r="I5">
        <f t="shared" si="1"/>
        <v>0</v>
      </c>
    </row>
    <row r="6" spans="1:11" x14ac:dyDescent="0.25">
      <c r="A6" s="2" t="e">
        <f>#REF!</f>
        <v>#REF!</v>
      </c>
      <c r="B6" s="173" t="e">
        <f t="shared" si="0"/>
        <v>#DIV/0!</v>
      </c>
      <c r="G6">
        <f>'Waiting List Config'!$J$5</f>
        <v>0</v>
      </c>
      <c r="H6">
        <f>'Waiting List Config'!$K$5</f>
        <v>0</v>
      </c>
      <c r="I6">
        <f t="shared" si="1"/>
        <v>0</v>
      </c>
    </row>
    <row r="7" spans="1:11" x14ac:dyDescent="0.25">
      <c r="A7" s="2" t="e">
        <f>#REF!</f>
        <v>#REF!</v>
      </c>
      <c r="B7" s="173" t="e">
        <f t="shared" si="0"/>
        <v>#DIV/0!</v>
      </c>
      <c r="G7">
        <f>'Waiting List Config'!$J$5</f>
        <v>0</v>
      </c>
      <c r="H7">
        <f>'Waiting List Config'!$K$5</f>
        <v>0</v>
      </c>
      <c r="I7">
        <f t="shared" si="1"/>
        <v>0</v>
      </c>
    </row>
    <row r="8" spans="1:11" x14ac:dyDescent="0.25">
      <c r="A8" s="2" t="e">
        <f>#REF!</f>
        <v>#REF!</v>
      </c>
      <c r="B8" s="173" t="e">
        <f t="shared" si="0"/>
        <v>#DIV/0!</v>
      </c>
      <c r="G8">
        <f>'Waiting List Config'!$J$5</f>
        <v>0</v>
      </c>
      <c r="H8">
        <f>'Waiting List Config'!$K$5</f>
        <v>0</v>
      </c>
      <c r="I8">
        <f t="shared" si="1"/>
        <v>0</v>
      </c>
    </row>
    <row r="9" spans="1:11" x14ac:dyDescent="0.25">
      <c r="A9" s="2" t="e">
        <f>#REF!</f>
        <v>#REF!</v>
      </c>
      <c r="B9" s="173" t="e">
        <f t="shared" si="0"/>
        <v>#DIV/0!</v>
      </c>
      <c r="G9">
        <f>'Waiting List Config'!$J$5</f>
        <v>0</v>
      </c>
      <c r="H9">
        <f>'Waiting List Config'!$K$5</f>
        <v>0</v>
      </c>
      <c r="I9">
        <f t="shared" si="1"/>
        <v>0</v>
      </c>
    </row>
    <row r="10" spans="1:11" x14ac:dyDescent="0.25">
      <c r="A10" s="2" t="e">
        <f>#REF!</f>
        <v>#REF!</v>
      </c>
      <c r="B10" s="173" t="e">
        <f t="shared" si="0"/>
        <v>#DIV/0!</v>
      </c>
      <c r="G10">
        <f>'Waiting List Config'!$J$5</f>
        <v>0</v>
      </c>
      <c r="H10">
        <f>'Waiting List Config'!$K$5</f>
        <v>0</v>
      </c>
      <c r="I10">
        <f t="shared" si="1"/>
        <v>0</v>
      </c>
    </row>
    <row r="11" spans="1:11" x14ac:dyDescent="0.25">
      <c r="A11" s="2" t="e">
        <f>#REF!</f>
        <v>#REF!</v>
      </c>
      <c r="B11" s="173" t="e">
        <f t="shared" si="0"/>
        <v>#DIV/0!</v>
      </c>
      <c r="G11">
        <f>'Waiting List Config'!$J$5</f>
        <v>0</v>
      </c>
      <c r="H11">
        <f>'Waiting List Config'!$K$5</f>
        <v>0</v>
      </c>
      <c r="I11">
        <f t="shared" si="1"/>
        <v>0</v>
      </c>
    </row>
    <row r="12" spans="1:11" x14ac:dyDescent="0.25">
      <c r="A12" s="2" t="e">
        <f>#REF!</f>
        <v>#REF!</v>
      </c>
      <c r="B12" s="173" t="e">
        <f t="shared" si="0"/>
        <v>#DIV/0!</v>
      </c>
      <c r="G12">
        <f>'Waiting List Config'!$J$5</f>
        <v>0</v>
      </c>
      <c r="H12">
        <f>'Waiting List Config'!$K$5</f>
        <v>0</v>
      </c>
      <c r="I12">
        <f t="shared" si="1"/>
        <v>0</v>
      </c>
    </row>
    <row r="13" spans="1:11" x14ac:dyDescent="0.25">
      <c r="A13" s="2" t="e">
        <f>#REF!</f>
        <v>#REF!</v>
      </c>
      <c r="B13" s="173" t="e">
        <f t="shared" si="0"/>
        <v>#DIV/0!</v>
      </c>
      <c r="G13">
        <f>'Waiting List Config'!$J$5</f>
        <v>0</v>
      </c>
      <c r="H13">
        <f>'Waiting List Config'!$K$5</f>
        <v>0</v>
      </c>
      <c r="I13">
        <f t="shared" si="1"/>
        <v>0</v>
      </c>
    </row>
    <row r="14" spans="1:11" x14ac:dyDescent="0.25">
      <c r="A14" s="2" t="e">
        <f>#REF!</f>
        <v>#REF!</v>
      </c>
      <c r="B14" s="173" t="e">
        <f t="shared" si="0"/>
        <v>#DIV/0!</v>
      </c>
      <c r="G14">
        <f>'Waiting List Config'!$J$5</f>
        <v>0</v>
      </c>
      <c r="H14">
        <f>'Waiting List Config'!$K$5</f>
        <v>0</v>
      </c>
      <c r="I14">
        <f t="shared" si="1"/>
        <v>0</v>
      </c>
    </row>
    <row r="15" spans="1:11" x14ac:dyDescent="0.25">
      <c r="A15" s="2" t="e">
        <f>#REF!</f>
        <v>#REF!</v>
      </c>
      <c r="B15" s="173" t="e">
        <f t="shared" si="0"/>
        <v>#DIV/0!</v>
      </c>
      <c r="G15">
        <f>'Waiting List Config'!$J$5</f>
        <v>0</v>
      </c>
      <c r="H15">
        <f>'Waiting List Config'!$K$5</f>
        <v>0</v>
      </c>
      <c r="I15">
        <f t="shared" si="1"/>
        <v>0</v>
      </c>
    </row>
    <row r="16" spans="1:11" x14ac:dyDescent="0.25">
      <c r="A16" s="2" t="e">
        <f>#REF!</f>
        <v>#REF!</v>
      </c>
      <c r="B16" s="173" t="e">
        <f t="shared" si="0"/>
        <v>#DIV/0!</v>
      </c>
      <c r="G16">
        <f>'Waiting List Config'!$J$5</f>
        <v>0</v>
      </c>
      <c r="H16">
        <f>'Waiting List Config'!$K$5</f>
        <v>0</v>
      </c>
      <c r="I16">
        <f t="shared" si="1"/>
        <v>0</v>
      </c>
    </row>
    <row r="17" spans="1:9" x14ac:dyDescent="0.25">
      <c r="A17" s="2" t="e">
        <f>#REF!</f>
        <v>#REF!</v>
      </c>
      <c r="B17" s="173" t="e">
        <f t="shared" si="0"/>
        <v>#DIV/0!</v>
      </c>
      <c r="G17">
        <f>'Waiting List Config'!$J$5</f>
        <v>0</v>
      </c>
      <c r="H17">
        <f>'Waiting List Config'!$K$5</f>
        <v>0</v>
      </c>
      <c r="I17">
        <f t="shared" si="1"/>
        <v>0</v>
      </c>
    </row>
    <row r="18" spans="1:9" x14ac:dyDescent="0.25">
      <c r="A18" s="2" t="e">
        <f>#REF!</f>
        <v>#REF!</v>
      </c>
      <c r="B18" s="173" t="e">
        <f t="shared" si="0"/>
        <v>#DIV/0!</v>
      </c>
      <c r="G18">
        <f>'Waiting List Config'!$J$5</f>
        <v>0</v>
      </c>
      <c r="H18">
        <f>'Waiting List Config'!$K$5</f>
        <v>0</v>
      </c>
      <c r="I18">
        <f t="shared" si="1"/>
        <v>0</v>
      </c>
    </row>
    <row r="19" spans="1:9" x14ac:dyDescent="0.25">
      <c r="A19" s="2" t="e">
        <f>#REF!</f>
        <v>#REF!</v>
      </c>
      <c r="B19" s="173" t="e">
        <f t="shared" si="0"/>
        <v>#DIV/0!</v>
      </c>
      <c r="G19">
        <f>'Waiting List Config'!$J$5</f>
        <v>0</v>
      </c>
      <c r="H19">
        <f>'Waiting List Config'!$K$5</f>
        <v>0</v>
      </c>
      <c r="I19">
        <f t="shared" si="1"/>
        <v>0</v>
      </c>
    </row>
    <row r="20" spans="1:9" x14ac:dyDescent="0.25">
      <c r="A20" s="2" t="e">
        <f>#REF!</f>
        <v>#REF!</v>
      </c>
      <c r="B20" s="173" t="e">
        <f t="shared" si="0"/>
        <v>#DIV/0!</v>
      </c>
      <c r="G20">
        <f>'Waiting List Config'!$J$5</f>
        <v>0</v>
      </c>
      <c r="H20">
        <f>'Waiting List Config'!$K$5</f>
        <v>0</v>
      </c>
      <c r="I20">
        <f t="shared" si="1"/>
        <v>0</v>
      </c>
    </row>
    <row r="21" spans="1:9" x14ac:dyDescent="0.25">
      <c r="A21" s="2" t="e">
        <f>#REF!</f>
        <v>#REF!</v>
      </c>
      <c r="B21" s="173" t="e">
        <f t="shared" si="0"/>
        <v>#DIV/0!</v>
      </c>
      <c r="G21">
        <f>'Waiting List Config'!$J$5</f>
        <v>0</v>
      </c>
      <c r="H21">
        <f>'Waiting List Config'!$K$5</f>
        <v>0</v>
      </c>
      <c r="I21">
        <f t="shared" si="1"/>
        <v>0</v>
      </c>
    </row>
    <row r="22" spans="1:9" x14ac:dyDescent="0.25">
      <c r="A22" s="2" t="e">
        <f>#REF!</f>
        <v>#REF!</v>
      </c>
      <c r="B22" s="173" t="e">
        <f t="shared" si="0"/>
        <v>#DIV/0!</v>
      </c>
      <c r="G22">
        <f>'Waiting List Config'!$J$5</f>
        <v>0</v>
      </c>
      <c r="H22">
        <f>'Waiting List Config'!$K$5</f>
        <v>0</v>
      </c>
      <c r="I22">
        <f t="shared" si="1"/>
        <v>0</v>
      </c>
    </row>
    <row r="23" spans="1:9" x14ac:dyDescent="0.25">
      <c r="A23" s="2" t="e">
        <f>#REF!</f>
        <v>#REF!</v>
      </c>
      <c r="B23" s="173" t="e">
        <f t="shared" si="0"/>
        <v>#DIV/0!</v>
      </c>
      <c r="G23">
        <f>'Waiting List Config'!$J$5</f>
        <v>0</v>
      </c>
      <c r="H23">
        <f>'Waiting List Config'!$K$5</f>
        <v>0</v>
      </c>
      <c r="I23">
        <f t="shared" si="1"/>
        <v>0</v>
      </c>
    </row>
    <row r="24" spans="1:9" x14ac:dyDescent="0.25">
      <c r="A24" s="2" t="e">
        <f>#REF!</f>
        <v>#REF!</v>
      </c>
      <c r="B24" s="173" t="e">
        <f t="shared" si="0"/>
        <v>#DIV/0!</v>
      </c>
      <c r="G24">
        <f>'Waiting List Config'!$J$5</f>
        <v>0</v>
      </c>
      <c r="H24">
        <f>'Waiting List Config'!$K$5</f>
        <v>0</v>
      </c>
      <c r="I24">
        <f t="shared" si="1"/>
        <v>0</v>
      </c>
    </row>
    <row r="25" spans="1:9" x14ac:dyDescent="0.25">
      <c r="A25" s="2" t="e">
        <f>#REF!</f>
        <v>#REF!</v>
      </c>
      <c r="B25" s="173" t="e">
        <f t="shared" si="0"/>
        <v>#DIV/0!</v>
      </c>
      <c r="G25">
        <f>'Waiting List Config'!$J$5</f>
        <v>0</v>
      </c>
      <c r="H25">
        <f>'Waiting List Config'!$K$5</f>
        <v>0</v>
      </c>
      <c r="I25">
        <f t="shared" si="1"/>
        <v>0</v>
      </c>
    </row>
    <row r="26" spans="1:9" x14ac:dyDescent="0.25">
      <c r="A26" s="2" t="e">
        <f>#REF!</f>
        <v>#REF!</v>
      </c>
      <c r="B26" s="173" t="e">
        <f t="shared" si="0"/>
        <v>#DIV/0!</v>
      </c>
      <c r="G26">
        <f>'Waiting List Config'!$J$5</f>
        <v>0</v>
      </c>
      <c r="H26">
        <f>'Waiting List Config'!$K$5</f>
        <v>0</v>
      </c>
      <c r="I26">
        <f t="shared" si="1"/>
        <v>0</v>
      </c>
    </row>
    <row r="27" spans="1:9" x14ac:dyDescent="0.25">
      <c r="A27" s="2" t="e">
        <f>#REF!</f>
        <v>#REF!</v>
      </c>
      <c r="B27" s="173" t="e">
        <f t="shared" si="0"/>
        <v>#DIV/0!</v>
      </c>
      <c r="G27">
        <f>'Waiting List Config'!$J$5</f>
        <v>0</v>
      </c>
      <c r="H27">
        <f>'Waiting List Config'!$K$5</f>
        <v>0</v>
      </c>
      <c r="I27">
        <f t="shared" si="1"/>
        <v>0</v>
      </c>
    </row>
    <row r="28" spans="1:9" x14ac:dyDescent="0.25">
      <c r="A28" s="2" t="e">
        <f>#REF!</f>
        <v>#REF!</v>
      </c>
      <c r="B28" s="173" t="e">
        <f t="shared" si="0"/>
        <v>#DIV/0!</v>
      </c>
      <c r="G28">
        <f>'Waiting List Config'!$J$5</f>
        <v>0</v>
      </c>
      <c r="H28">
        <f>'Waiting List Config'!$K$5</f>
        <v>0</v>
      </c>
      <c r="I28">
        <f t="shared" si="1"/>
        <v>0</v>
      </c>
    </row>
    <row r="29" spans="1:9" x14ac:dyDescent="0.25">
      <c r="A29" s="2" t="e">
        <f>#REF!</f>
        <v>#REF!</v>
      </c>
      <c r="B29" s="173" t="e">
        <f t="shared" si="0"/>
        <v>#DIV/0!</v>
      </c>
      <c r="G29">
        <f>'Waiting List Config'!$J$5</f>
        <v>0</v>
      </c>
      <c r="H29">
        <f>'Waiting List Config'!$K$5</f>
        <v>0</v>
      </c>
      <c r="I29">
        <f t="shared" si="1"/>
        <v>0</v>
      </c>
    </row>
    <row r="30" spans="1:9" x14ac:dyDescent="0.25">
      <c r="A30" s="2" t="e">
        <f>#REF!</f>
        <v>#REF!</v>
      </c>
      <c r="B30" s="173" t="e">
        <f t="shared" si="0"/>
        <v>#DIV/0!</v>
      </c>
      <c r="G30">
        <f>'Waiting List Config'!$J$5</f>
        <v>0</v>
      </c>
      <c r="H30">
        <f>'Waiting List Config'!$K$5</f>
        <v>0</v>
      </c>
      <c r="I30">
        <f t="shared" si="1"/>
        <v>0</v>
      </c>
    </row>
    <row r="31" spans="1:9" x14ac:dyDescent="0.25">
      <c r="A31" s="2" t="e">
        <f>#REF!</f>
        <v>#REF!</v>
      </c>
      <c r="B31" s="173" t="e">
        <f t="shared" si="0"/>
        <v>#DIV/0!</v>
      </c>
      <c r="G31">
        <f>'Waiting List Config'!$J$5</f>
        <v>0</v>
      </c>
      <c r="H31">
        <f>'Waiting List Config'!$K$5</f>
        <v>0</v>
      </c>
      <c r="I31">
        <f t="shared" si="1"/>
        <v>0</v>
      </c>
    </row>
    <row r="32" spans="1:9" x14ac:dyDescent="0.25">
      <c r="A32" s="2" t="e">
        <f>#REF!</f>
        <v>#REF!</v>
      </c>
      <c r="B32" s="173" t="e">
        <f t="shared" si="0"/>
        <v>#DIV/0!</v>
      </c>
      <c r="G32">
        <f>'Waiting List Config'!$J$5</f>
        <v>0</v>
      </c>
      <c r="H32">
        <f>'Waiting List Config'!$K$5</f>
        <v>0</v>
      </c>
      <c r="I32">
        <f t="shared" si="1"/>
        <v>0</v>
      </c>
    </row>
    <row r="33" spans="1:9" x14ac:dyDescent="0.25">
      <c r="A33" s="2" t="e">
        <f>#REF!</f>
        <v>#REF!</v>
      </c>
      <c r="B33" s="173" t="e">
        <f t="shared" si="0"/>
        <v>#DIV/0!</v>
      </c>
      <c r="G33">
        <f>'Waiting List Config'!$J$5</f>
        <v>0</v>
      </c>
      <c r="H33">
        <f>'Waiting List Config'!$K$5</f>
        <v>0</v>
      </c>
      <c r="I33">
        <f t="shared" si="1"/>
        <v>0</v>
      </c>
    </row>
    <row r="34" spans="1:9" x14ac:dyDescent="0.25">
      <c r="A34" s="2" t="e">
        <f>#REF!</f>
        <v>#REF!</v>
      </c>
      <c r="B34" s="173" t="e">
        <f t="shared" si="0"/>
        <v>#DIV/0!</v>
      </c>
      <c r="G34">
        <f>'Waiting List Config'!$J$5</f>
        <v>0</v>
      </c>
      <c r="H34">
        <f>'Waiting List Config'!$K$5</f>
        <v>0</v>
      </c>
      <c r="I34">
        <f t="shared" si="1"/>
        <v>0</v>
      </c>
    </row>
    <row r="35" spans="1:9" x14ac:dyDescent="0.25">
      <c r="A35" s="2" t="e">
        <f>#REF!</f>
        <v>#REF!</v>
      </c>
      <c r="B35" s="173" t="e">
        <f t="shared" si="0"/>
        <v>#DIV/0!</v>
      </c>
      <c r="G35">
        <f>'Waiting List Config'!$J$5</f>
        <v>0</v>
      </c>
      <c r="H35">
        <f>'Waiting List Config'!$K$5</f>
        <v>0</v>
      </c>
      <c r="I35">
        <f t="shared" si="1"/>
        <v>0</v>
      </c>
    </row>
    <row r="36" spans="1:9" x14ac:dyDescent="0.25">
      <c r="A36" s="2" t="e">
        <f>#REF!</f>
        <v>#REF!</v>
      </c>
      <c r="B36" s="173" t="e">
        <f t="shared" si="0"/>
        <v>#DIV/0!</v>
      </c>
      <c r="G36">
        <f>'Waiting List Config'!$J$5</f>
        <v>0</v>
      </c>
      <c r="H36">
        <f>'Waiting List Config'!$K$5</f>
        <v>0</v>
      </c>
      <c r="I36">
        <f t="shared" si="1"/>
        <v>0</v>
      </c>
    </row>
    <row r="37" spans="1:9" x14ac:dyDescent="0.25">
      <c r="A37" s="2" t="e">
        <f>#REF!</f>
        <v>#REF!</v>
      </c>
      <c r="B37" s="173" t="e">
        <f t="shared" si="0"/>
        <v>#DIV/0!</v>
      </c>
      <c r="G37">
        <f>'Waiting List Config'!$J$5</f>
        <v>0</v>
      </c>
      <c r="H37">
        <f>'Waiting List Config'!$K$5</f>
        <v>0</v>
      </c>
      <c r="I37">
        <f t="shared" si="1"/>
        <v>0</v>
      </c>
    </row>
    <row r="38" spans="1:9" x14ac:dyDescent="0.25">
      <c r="A38" s="2" t="e">
        <f>#REF!</f>
        <v>#REF!</v>
      </c>
      <c r="B38" s="173" t="e">
        <f t="shared" si="0"/>
        <v>#DIV/0!</v>
      </c>
      <c r="G38">
        <f>'Waiting List Config'!$J$5</f>
        <v>0</v>
      </c>
      <c r="H38">
        <f>'Waiting List Config'!$K$5</f>
        <v>0</v>
      </c>
      <c r="I38">
        <f t="shared" si="1"/>
        <v>0</v>
      </c>
    </row>
    <row r="39" spans="1:9" x14ac:dyDescent="0.25">
      <c r="A39" s="2" t="e">
        <f>#REF!</f>
        <v>#REF!</v>
      </c>
      <c r="B39" s="173" t="e">
        <f t="shared" si="0"/>
        <v>#DIV/0!</v>
      </c>
      <c r="G39">
        <f>'Waiting List Config'!$J$5</f>
        <v>0</v>
      </c>
      <c r="H39">
        <f>'Waiting List Config'!$K$5</f>
        <v>0</v>
      </c>
      <c r="I39">
        <f t="shared" si="1"/>
        <v>0</v>
      </c>
    </row>
    <row r="40" spans="1:9" x14ac:dyDescent="0.25">
      <c r="A40" s="2" t="e">
        <f>#REF!</f>
        <v>#REF!</v>
      </c>
      <c r="B40" s="173" t="e">
        <f t="shared" si="0"/>
        <v>#DIV/0!</v>
      </c>
      <c r="G40">
        <f>'Waiting List Config'!$J$5</f>
        <v>0</v>
      </c>
      <c r="H40">
        <f>'Waiting List Config'!$K$5</f>
        <v>0</v>
      </c>
      <c r="I40">
        <f t="shared" si="1"/>
        <v>0</v>
      </c>
    </row>
    <row r="41" spans="1:9" x14ac:dyDescent="0.25">
      <c r="A41" s="2" t="e">
        <f>#REF!</f>
        <v>#REF!</v>
      </c>
      <c r="B41" s="173" t="e">
        <f t="shared" si="0"/>
        <v>#DIV/0!</v>
      </c>
      <c r="G41">
        <f>'Waiting List Config'!$J$5</f>
        <v>0</v>
      </c>
      <c r="H41">
        <f>'Waiting List Config'!$K$5</f>
        <v>0</v>
      </c>
      <c r="I41">
        <f t="shared" si="1"/>
        <v>0</v>
      </c>
    </row>
    <row r="42" spans="1:9" x14ac:dyDescent="0.25">
      <c r="A42" s="2" t="e">
        <f>#REF!</f>
        <v>#REF!</v>
      </c>
      <c r="B42" s="173" t="e">
        <f t="shared" si="0"/>
        <v>#DIV/0!</v>
      </c>
      <c r="G42">
        <f>'Waiting List Config'!$J$5</f>
        <v>0</v>
      </c>
      <c r="H42">
        <f>'Waiting List Config'!$K$5</f>
        <v>0</v>
      </c>
      <c r="I42">
        <f t="shared" si="1"/>
        <v>0</v>
      </c>
    </row>
    <row r="43" spans="1:9" x14ac:dyDescent="0.25">
      <c r="A43" s="2" t="e">
        <f>#REF!</f>
        <v>#REF!</v>
      </c>
      <c r="B43" s="173" t="e">
        <f t="shared" si="0"/>
        <v>#DIV/0!</v>
      </c>
      <c r="G43">
        <f>'Waiting List Config'!$J$5</f>
        <v>0</v>
      </c>
      <c r="H43">
        <f>'Waiting List Config'!$K$5</f>
        <v>0</v>
      </c>
      <c r="I43">
        <f t="shared" si="1"/>
        <v>0</v>
      </c>
    </row>
    <row r="44" spans="1:9" x14ac:dyDescent="0.25">
      <c r="A44" s="2" t="e">
        <f>#REF!</f>
        <v>#REF!</v>
      </c>
      <c r="B44" s="173" t="e">
        <f t="shared" si="0"/>
        <v>#DIV/0!</v>
      </c>
      <c r="G44">
        <f>'Waiting List Config'!$J$5</f>
        <v>0</v>
      </c>
      <c r="H44">
        <f>'Waiting List Config'!$K$5</f>
        <v>0</v>
      </c>
      <c r="I44">
        <f t="shared" si="1"/>
        <v>0</v>
      </c>
    </row>
    <row r="45" spans="1:9" x14ac:dyDescent="0.25">
      <c r="A45" s="2" t="e">
        <f>#REF!</f>
        <v>#REF!</v>
      </c>
      <c r="B45" s="173" t="e">
        <f t="shared" si="0"/>
        <v>#DIV/0!</v>
      </c>
      <c r="G45">
        <f>'Waiting List Config'!$J$5</f>
        <v>0</v>
      </c>
      <c r="H45">
        <f>'Waiting List Config'!$K$5</f>
        <v>0</v>
      </c>
      <c r="I45">
        <f t="shared" si="1"/>
        <v>0</v>
      </c>
    </row>
    <row r="46" spans="1:9" x14ac:dyDescent="0.25">
      <c r="A46" s="2" t="e">
        <f>#REF!</f>
        <v>#REF!</v>
      </c>
      <c r="B46" s="173" t="e">
        <f t="shared" si="0"/>
        <v>#DIV/0!</v>
      </c>
      <c r="G46">
        <f>'Waiting List Config'!$J$5</f>
        <v>0</v>
      </c>
      <c r="H46">
        <f>'Waiting List Config'!$K$5</f>
        <v>0</v>
      </c>
      <c r="I46">
        <f t="shared" si="1"/>
        <v>0</v>
      </c>
    </row>
    <row r="47" spans="1:9" x14ac:dyDescent="0.25">
      <c r="A47" s="2" t="e">
        <f>#REF!</f>
        <v>#REF!</v>
      </c>
      <c r="B47" s="173" t="e">
        <f t="shared" si="0"/>
        <v>#DIV/0!</v>
      </c>
      <c r="G47">
        <f>'Waiting List Config'!$J$5</f>
        <v>0</v>
      </c>
      <c r="H47">
        <f>'Waiting List Config'!$K$5</f>
        <v>0</v>
      </c>
      <c r="I47">
        <f t="shared" si="1"/>
        <v>0</v>
      </c>
    </row>
    <row r="48" spans="1:9" x14ac:dyDescent="0.25">
      <c r="A48" s="2" t="e">
        <f>#REF!</f>
        <v>#REF!</v>
      </c>
      <c r="B48" s="173" t="e">
        <f t="shared" si="0"/>
        <v>#DIV/0!</v>
      </c>
      <c r="G48">
        <f>'Waiting List Config'!$J$5</f>
        <v>0</v>
      </c>
      <c r="H48">
        <f>'Waiting List Config'!$K$5</f>
        <v>0</v>
      </c>
      <c r="I48">
        <f t="shared" si="1"/>
        <v>0</v>
      </c>
    </row>
    <row r="49" spans="1:9" x14ac:dyDescent="0.25">
      <c r="A49" s="2" t="e">
        <f>#REF!</f>
        <v>#REF!</v>
      </c>
      <c r="B49" s="173" t="e">
        <f t="shared" si="0"/>
        <v>#DIV/0!</v>
      </c>
      <c r="G49">
        <f>'Waiting List Config'!$J$5</f>
        <v>0</v>
      </c>
      <c r="H49">
        <f>'Waiting List Config'!$K$5</f>
        <v>0</v>
      </c>
      <c r="I49">
        <f t="shared" si="1"/>
        <v>0</v>
      </c>
    </row>
    <row r="50" spans="1:9" x14ac:dyDescent="0.25">
      <c r="A50" s="2" t="e">
        <f>#REF!</f>
        <v>#REF!</v>
      </c>
      <c r="B50" s="173" t="e">
        <f t="shared" si="0"/>
        <v>#DIV/0!</v>
      </c>
      <c r="G50">
        <f>'Waiting List Config'!$J$5</f>
        <v>0</v>
      </c>
      <c r="H50">
        <f>'Waiting List Config'!$K$5</f>
        <v>0</v>
      </c>
      <c r="I50">
        <f t="shared" si="1"/>
        <v>0</v>
      </c>
    </row>
    <row r="51" spans="1:9" x14ac:dyDescent="0.25">
      <c r="A51" s="2" t="e">
        <f>#REF!</f>
        <v>#REF!</v>
      </c>
      <c r="B51" s="173" t="e">
        <f t="shared" si="0"/>
        <v>#DIV/0!</v>
      </c>
      <c r="G51">
        <f>'Waiting List Config'!$J$5</f>
        <v>0</v>
      </c>
      <c r="H51">
        <f>'Waiting List Config'!$K$5</f>
        <v>0</v>
      </c>
      <c r="I51">
        <f t="shared" si="1"/>
        <v>0</v>
      </c>
    </row>
    <row r="52" spans="1:9" x14ac:dyDescent="0.25">
      <c r="A52" s="2" t="e">
        <f>#REF!</f>
        <v>#REF!</v>
      </c>
      <c r="B52" s="173" t="e">
        <f t="shared" si="0"/>
        <v>#DIV/0!</v>
      </c>
      <c r="G52">
        <f>'Waiting List Config'!$J$5</f>
        <v>0</v>
      </c>
      <c r="H52">
        <f>'Waiting List Config'!$K$5</f>
        <v>0</v>
      </c>
      <c r="I52">
        <f t="shared" si="1"/>
        <v>0</v>
      </c>
    </row>
    <row r="53" spans="1:9" x14ac:dyDescent="0.25">
      <c r="A53" s="2" t="e">
        <f>#REF!</f>
        <v>#REF!</v>
      </c>
      <c r="B53" s="173" t="e">
        <f t="shared" si="0"/>
        <v>#DIV/0!</v>
      </c>
      <c r="G53">
        <f>'Waiting List Config'!$J$5</f>
        <v>0</v>
      </c>
      <c r="H53">
        <f>'Waiting List Config'!$K$5</f>
        <v>0</v>
      </c>
      <c r="I53">
        <f t="shared" si="1"/>
        <v>0</v>
      </c>
    </row>
    <row r="54" spans="1:9" x14ac:dyDescent="0.25">
      <c r="A54" s="2" t="e">
        <f>#REF!</f>
        <v>#REF!</v>
      </c>
      <c r="B54" s="173" t="e">
        <f t="shared" si="0"/>
        <v>#DIV/0!</v>
      </c>
      <c r="G54">
        <f>'Waiting List Config'!$J$5</f>
        <v>0</v>
      </c>
      <c r="H54">
        <f>'Waiting List Config'!$K$5</f>
        <v>0</v>
      </c>
      <c r="I54">
        <f t="shared" si="1"/>
        <v>0</v>
      </c>
    </row>
    <row r="55" spans="1:9" x14ac:dyDescent="0.25">
      <c r="A55" s="2"/>
    </row>
    <row r="56" spans="1:9" x14ac:dyDescent="0.25">
      <c r="A56" s="2"/>
    </row>
    <row r="57" spans="1:9" x14ac:dyDescent="0.25">
      <c r="A57" s="2"/>
    </row>
    <row r="58" spans="1:9" x14ac:dyDescent="0.25">
      <c r="A58" s="2"/>
    </row>
    <row r="59" spans="1:9" x14ac:dyDescent="0.25">
      <c r="A59" s="2"/>
    </row>
    <row r="60" spans="1:9" x14ac:dyDescent="0.25">
      <c r="A60" s="2"/>
    </row>
    <row r="61" spans="1:9" x14ac:dyDescent="0.25">
      <c r="A61" s="2"/>
    </row>
    <row r="62" spans="1:9" x14ac:dyDescent="0.25">
      <c r="A62" s="2"/>
    </row>
    <row r="63" spans="1:9" x14ac:dyDescent="0.25">
      <c r="A63" s="2"/>
    </row>
    <row r="64" spans="1:9"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M105" sqref="M105"/>
    </sheetView>
  </sheetViews>
  <sheetFormatPr defaultRowHeight="15" x14ac:dyDescent="0.25"/>
  <cols>
    <col min="1" max="1" width="20.28515625" bestFit="1" customWidth="1"/>
    <col min="2" max="2" width="11.28515625" customWidth="1"/>
    <col min="3" max="3" width="10.5703125" customWidth="1"/>
    <col min="9" max="9" width="11.7109375" bestFit="1" customWidth="1"/>
  </cols>
  <sheetData>
    <row r="1" spans="1:105" x14ac:dyDescent="0.25">
      <c r="A1" t="s">
        <v>143</v>
      </c>
      <c r="I1" s="3" t="s">
        <v>53</v>
      </c>
      <c r="J1" t="str" cm="1">
        <f t="array" ref="J1">INDEX($A$4:$A$18,ROUNDUP(COLUMN(A1)/6,0),1)</f>
        <v>Caseload 1</v>
      </c>
      <c r="K1" t="str" cm="1">
        <f t="array" ref="K1">INDEX($A$4:$A$18,ROUNDUP(COLUMN(B1)/6,0),1)</f>
        <v>Caseload 1</v>
      </c>
      <c r="L1" t="str" cm="1">
        <f t="array" ref="L1">INDEX($A$4:$A$18,ROUNDUP(COLUMN(C1)/6,0),1)</f>
        <v>Caseload 1</v>
      </c>
      <c r="M1" t="str" cm="1">
        <f t="array" ref="M1">INDEX($A$4:$A$18,ROUNDUP(COLUMN(D1)/6,0),1)</f>
        <v>Caseload 1</v>
      </c>
      <c r="N1" t="str" cm="1">
        <f t="array" ref="N1">INDEX($A$4:$A$18,ROUNDUP(COLUMN(E1)/6,0),1)</f>
        <v>Caseload 1</v>
      </c>
      <c r="O1" t="str" cm="1">
        <f t="array" ref="O1">INDEX($A$4:$A$18,ROUNDUP(COLUMN(F1)/6,0),1)</f>
        <v>Caseload 1</v>
      </c>
      <c r="P1" t="str" cm="1">
        <f t="array" ref="P1">INDEX($A$4:$A$18,ROUNDUP(COLUMN(G1)/6,0),1)</f>
        <v>Caseload 2</v>
      </c>
      <c r="Q1" t="str" cm="1">
        <f t="array" ref="Q1">INDEX($A$4:$A$18,ROUNDUP(COLUMN(H1)/6,0),1)</f>
        <v>Caseload 2</v>
      </c>
      <c r="R1" t="str" cm="1">
        <f t="array" ref="R1">INDEX($A$4:$A$18,ROUNDUP(COLUMN(I1)/6,0),1)</f>
        <v>Caseload 2</v>
      </c>
      <c r="S1" t="str" cm="1">
        <f t="array" ref="S1">INDEX($A$4:$A$18,ROUNDUP(COLUMN(J1)/6,0),1)</f>
        <v>Caseload 2</v>
      </c>
      <c r="T1" t="str" cm="1">
        <f t="array" ref="T1">INDEX($A$4:$A$18,ROUNDUP(COLUMN(K1)/6,0),1)</f>
        <v>Caseload 2</v>
      </c>
      <c r="U1" t="str" cm="1">
        <f t="array" ref="U1">INDEX($A$4:$A$18,ROUNDUP(COLUMN(L1)/6,0),1)</f>
        <v>Caseload 2</v>
      </c>
      <c r="V1" t="str" cm="1">
        <f t="array" ref="V1">INDEX($A$4:$A$18,ROUNDUP(COLUMN(M1)/6,0),1)</f>
        <v>Caseload 3</v>
      </c>
      <c r="W1" t="str" cm="1">
        <f t="array" ref="W1">INDEX($A$4:$A$18,ROUNDUP(COLUMN(N1)/6,0),1)</f>
        <v>Caseload 3</v>
      </c>
      <c r="X1" t="str" cm="1">
        <f t="array" ref="X1">INDEX($A$4:$A$18,ROUNDUP(COLUMN(O1)/6,0),1)</f>
        <v>Caseload 3</v>
      </c>
      <c r="Y1" t="str" cm="1">
        <f t="array" ref="Y1">INDEX($A$4:$A$18,ROUNDUP(COLUMN(P1)/6,0),1)</f>
        <v>Caseload 3</v>
      </c>
      <c r="Z1" t="str" cm="1">
        <f t="array" ref="Z1">INDEX($A$4:$A$18,ROUNDUP(COLUMN(Q1)/6,0),1)</f>
        <v>Caseload 3</v>
      </c>
      <c r="AA1" t="str" cm="1">
        <f t="array" ref="AA1">INDEX($A$4:$A$18,ROUNDUP(COLUMN(R1)/6,0),1)</f>
        <v>Caseload 3</v>
      </c>
      <c r="AB1" t="str" cm="1">
        <f t="array" ref="AB1">INDEX($A$4:$A$18,ROUNDUP(COLUMN(S1)/6,0),1)</f>
        <v>Caseload 4</v>
      </c>
      <c r="AC1" t="str" cm="1">
        <f t="array" ref="AC1">INDEX($A$4:$A$18,ROUNDUP(COLUMN(T1)/6,0),1)</f>
        <v>Caseload 4</v>
      </c>
      <c r="AD1" t="str" cm="1">
        <f t="array" ref="AD1">INDEX($A$4:$A$18,ROUNDUP(COLUMN(U1)/6,0),1)</f>
        <v>Caseload 4</v>
      </c>
      <c r="AE1" t="str" cm="1">
        <f t="array" ref="AE1">INDEX($A$4:$A$18,ROUNDUP(COLUMN(V1)/6,0),1)</f>
        <v>Caseload 4</v>
      </c>
      <c r="AF1" t="str" cm="1">
        <f t="array" ref="AF1">INDEX($A$4:$A$18,ROUNDUP(COLUMN(W1)/6,0),1)</f>
        <v>Caseload 4</v>
      </c>
      <c r="AG1" t="str" cm="1">
        <f t="array" ref="AG1">INDEX($A$4:$A$18,ROUNDUP(COLUMN(X1)/6,0),1)</f>
        <v>Caseload 4</v>
      </c>
      <c r="AH1" t="str" cm="1">
        <f t="array" ref="AH1">INDEX($A$4:$A$18,ROUNDUP(COLUMN(Y1)/6,0),1)</f>
        <v>Caseload 5</v>
      </c>
      <c r="AI1" t="str" cm="1">
        <f t="array" ref="AI1">INDEX($A$4:$A$18,ROUNDUP(COLUMN(Z1)/6,0),1)</f>
        <v>Caseload 5</v>
      </c>
      <c r="AJ1" t="str" cm="1">
        <f t="array" ref="AJ1">INDEX($A$4:$A$18,ROUNDUP(COLUMN(AA1)/6,0),1)</f>
        <v>Caseload 5</v>
      </c>
      <c r="AK1" t="str" cm="1">
        <f t="array" ref="AK1">INDEX($A$4:$A$18,ROUNDUP(COLUMN(AB1)/6,0),1)</f>
        <v>Caseload 5</v>
      </c>
      <c r="AL1" t="str" cm="1">
        <f t="array" ref="AL1">INDEX($A$4:$A$18,ROUNDUP(COLUMN(AC1)/6,0),1)</f>
        <v>Caseload 5</v>
      </c>
      <c r="AM1" t="str" cm="1">
        <f t="array" ref="AM1">INDEX($A$4:$A$18,ROUNDUP(COLUMN(AD1)/6,0),1)</f>
        <v>Caseload 5</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Clusters</v>
      </c>
      <c r="CW1" s="3" t="str">
        <f>"All "&amp;Setup!$B$15</f>
        <v>All Clusters</v>
      </c>
      <c r="CX1" s="3" t="str">
        <f>"All "&amp;Setup!$B$15</f>
        <v>All Clusters</v>
      </c>
      <c r="CY1" s="3" t="str">
        <f>"All "&amp;Setup!$B$15</f>
        <v>All Clusters</v>
      </c>
      <c r="CZ1" s="3" t="str">
        <f>"All "&amp;Setup!$B$15</f>
        <v>All Clusters</v>
      </c>
      <c r="DA1" s="3" t="str">
        <f>"All "&amp;Setup!$B$15</f>
        <v>All Clusters</v>
      </c>
    </row>
    <row r="2" spans="1:105" ht="15.75" thickBot="1" x14ac:dyDescent="0.3">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75.75" thickBot="1" x14ac:dyDescent="0.3">
      <c r="A3" t="s">
        <v>42</v>
      </c>
      <c r="B3" s="64" t="s">
        <v>134</v>
      </c>
      <c r="C3" s="64" t="s">
        <v>135</v>
      </c>
      <c r="D3" s="64" t="s">
        <v>136</v>
      </c>
      <c r="E3" s="64" t="s">
        <v>137</v>
      </c>
      <c r="F3" s="64" t="s">
        <v>138</v>
      </c>
      <c r="G3" s="64" t="s">
        <v>139</v>
      </c>
      <c r="I3" s="7"/>
      <c r="J3" s="26">
        <f>INDEX($D$21:$E$35,MATCH(J$1,$A$21:$A$35,0),1)/IF(Planning!$P$2="Minutes",1,60)</f>
        <v>0</v>
      </c>
      <c r="K3" s="28"/>
      <c r="L3" s="26">
        <f>INDEX($D$21:$E$35,MATCH(J$1,$A$21:$A$35,0),2)/IF(Planning!$P$2="Minutes",1,60)</f>
        <v>0</v>
      </c>
      <c r="M3" s="28"/>
      <c r="N3" s="27"/>
      <c r="O3" s="28"/>
      <c r="P3" s="26">
        <f>INDEX($D$21:$E$35,MATCH(P$1,$A$21:$A$35,0),1)/IF(Planning!$P$2="Minutes",1,60)</f>
        <v>0</v>
      </c>
      <c r="Q3" s="28"/>
      <c r="R3" s="26">
        <f>INDEX($D$21:$E$35,MATCH(P$1,$A$21:$A$35,0),2)/IF(Planning!$P$2="Minutes",1,60)</f>
        <v>0</v>
      </c>
      <c r="S3" s="28"/>
      <c r="T3" s="27"/>
      <c r="U3" s="28"/>
      <c r="V3" s="26">
        <f>INDEX($D$21:$E$35,MATCH(V$1,$A$21:$A$35,0),1)/IF(Planning!$P$2="Minutes",1,60)</f>
        <v>0</v>
      </c>
      <c r="W3" s="28"/>
      <c r="X3" s="26">
        <f>INDEX($D$21:$E$35,MATCH(V$1,$A$21:$A$35,0),2)/IF(Planning!$P$2="Minutes",1,60)</f>
        <v>0</v>
      </c>
      <c r="Y3" s="28"/>
      <c r="Z3" s="27"/>
      <c r="AA3" s="28"/>
      <c r="AB3" s="26">
        <f>INDEX($D$21:$E$35,MATCH(AB$1,$A$21:$A$35,0),1)/IF(Planning!$P$2="Minutes",1,60)</f>
        <v>0</v>
      </c>
      <c r="AC3" s="28"/>
      <c r="AD3" s="26">
        <f>INDEX($D$21:$E$35,MATCH(AB$1,$A$21:$A$35,0),2)/IF(Planning!$P$2="Minutes",1,60)</f>
        <v>0</v>
      </c>
      <c r="AE3" s="28"/>
      <c r="AF3" s="27"/>
      <c r="AG3" s="28"/>
      <c r="AH3" s="26">
        <f>INDEX($D$21:$E$35,MATCH(AH$1,$A$21:$A$35,0),1)/IF(Planning!$P$2="Minutes",1,60)</f>
        <v>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75" thickBot="1" x14ac:dyDescent="0.3">
      <c r="A4" t="str">
        <f>Setup!A20</f>
        <v>Caseload 1</v>
      </c>
      <c r="B4">
        <f>INDEX('Required Capacity (Hide)'!$B$5:$C$19,MATCH('Planning Backing (Hide)'!$A4,'Required Capacity (Hide)'!$A$5:$A$19,0),1)</f>
        <v>0</v>
      </c>
      <c r="C4">
        <f>INDEX('Required Capacity (Hide)'!$B$5:$C$19,MATCH('Planning Backing (Hide)'!$A4,'Required Capacity (Hide)'!$A$5:$A$19,0),2)</f>
        <v>1</v>
      </c>
      <c r="D4">
        <f>IF(Planning!D6="",'Planning Backing (Hide)'!B4,Planning!D6)</f>
        <v>0</v>
      </c>
      <c r="E4">
        <f>IF(Planning!E6="",'Planning Backing (Hide)'!C4,Planning!E6)</f>
        <v>1</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25">
      <c r="A5" t="str">
        <f>Setup!A21</f>
        <v>Caseload 2</v>
      </c>
      <c r="B5">
        <f>INDEX('Required Capacity (Hide)'!$B$5:$C$19,MATCH('Planning Backing (Hide)'!$A5,'Required Capacity (Hide)'!$A$5:$A$19,0),1)</f>
        <v>0</v>
      </c>
      <c r="C5">
        <f>INDEX('Required Capacity (Hide)'!$B$5:$C$19,MATCH('Planning Backing (Hide)'!$A5,'Required Capacity (Hide)'!$A$5:$A$19,0),2)</f>
        <v>1</v>
      </c>
      <c r="D5">
        <f>IF(Planning!D7="",'Planning Backing (Hide)'!B5,Planning!D7)</f>
        <v>0</v>
      </c>
      <c r="E5">
        <f>IF(Planning!E7="",'Planning Backing (Hide)'!C5,Planning!E7)</f>
        <v>1</v>
      </c>
      <c r="F5">
        <v>1</v>
      </c>
      <c r="G5">
        <v>1</v>
      </c>
      <c r="I5" s="12">
        <f ca="1">'Required Capacity (Hide)'!E5</f>
        <v>44228</v>
      </c>
      <c r="J5">
        <f>INDEX($D$4:$E$18,MATCH(J$1,$A$4:$A$18,0),1)*J$3</f>
        <v>0</v>
      </c>
      <c r="K5">
        <f>INDEX($D$4:$E$18,MATCH(J$1,$A$4:$A$18,0),2)*J$3</f>
        <v>0</v>
      </c>
      <c r="L5">
        <f>INDEX($D$4:$E$18,MATCH(L$1,$A$4:$A$18,0),1)*L$3</f>
        <v>0</v>
      </c>
      <c r="M5">
        <f>INDEX($D$4:$E$18,MATCH(L$1,$A$4:$A$18,0),2)*L$3</f>
        <v>0</v>
      </c>
      <c r="N5">
        <f>SUMIF(J$4:M$4,N$4,J5:M5)</f>
        <v>0</v>
      </c>
      <c r="O5">
        <f>SUMIF(J$4:M$4,O$4,J5:M5)</f>
        <v>0</v>
      </c>
      <c r="P5">
        <f>INDEX($D$4:$E$18,MATCH(P$1,$A$4:$A$18,0),1)*P$3</f>
        <v>0</v>
      </c>
      <c r="Q5">
        <f>INDEX($D$4:$E$18,MATCH(P$1,$A$4:$A$18,0),2)*P$3</f>
        <v>0</v>
      </c>
      <c r="R5">
        <f>INDEX($D$4:$E$18,MATCH(R$1,$A$4:$A$18,0),1)*R$3</f>
        <v>0</v>
      </c>
      <c r="S5">
        <f>INDEX($D$4:$E$18,MATCH(R$1,$A$4:$A$18,0),2)*R$3</f>
        <v>0</v>
      </c>
      <c r="T5">
        <f>SUMIF(P$4:S$4,T$4,P5:S5)</f>
        <v>0</v>
      </c>
      <c r="U5">
        <f>SUMIF(P$4:S$4,U$4,P5:S5)</f>
        <v>0</v>
      </c>
      <c r="V5">
        <f>INDEX($D$4:$E$18,MATCH(V$1,$A$4:$A$18,0),1)*V$3</f>
        <v>0</v>
      </c>
      <c r="W5">
        <f>INDEX($D$4:$E$18,MATCH(V$1,$A$4:$A$18,0),2)*V$3</f>
        <v>0</v>
      </c>
      <c r="X5">
        <f>INDEX($D$4:$E$18,MATCH(X$1,$A$4:$A$18,0),1)*X$3</f>
        <v>0</v>
      </c>
      <c r="Y5">
        <f>INDEX($D$4:$E$18,MATCH(X$1,$A$4:$A$18,0),2)*X$3</f>
        <v>0</v>
      </c>
      <c r="Z5">
        <f>SUMIF(V$4:Y$4,Z$4,V5:Y5)</f>
        <v>0</v>
      </c>
      <c r="AA5">
        <f>SUMIF(V$4:Y$4,AA$4,V5:Y5)</f>
        <v>0</v>
      </c>
      <c r="AB5">
        <f>INDEX($D$4:$E$18,MATCH(AB$1,$A$4:$A$18,0),1)*AB$3</f>
        <v>0</v>
      </c>
      <c r="AC5">
        <f>INDEX($D$4:$E$18,MATCH(AB$1,$A$4:$A$18,0),2)*AB$3</f>
        <v>0</v>
      </c>
      <c r="AD5">
        <f>INDEX($D$4:$E$18,MATCH(AD$1,$A$4:$A$18,0),1)*AD$3</f>
        <v>0</v>
      </c>
      <c r="AE5">
        <f>INDEX($D$4:$E$18,MATCH(AD$1,$A$4:$A$18,0),2)*AD$3</f>
        <v>0</v>
      </c>
      <c r="AF5">
        <f>SUMIF(AB$4:AE$4,AF$4,AB5:AE5)</f>
        <v>0</v>
      </c>
      <c r="AG5">
        <f>SUMIF(AB$4:AE$4,AG$4,AB5:AE5)</f>
        <v>0</v>
      </c>
      <c r="AH5">
        <f>INDEX($D$4:$E$18,MATCH(AH$1,$A$4:$A$18,0),1)*AH$3</f>
        <v>0</v>
      </c>
      <c r="AI5">
        <f>INDEX($D$4:$E$18,MATCH(AH$1,$A$4:$A$18,0),2)*AH$3</f>
        <v>0</v>
      </c>
      <c r="AJ5">
        <f>INDEX($D$4:$E$18,MATCH(AJ$1,$A$4:$A$18,0),1)*AJ$3</f>
        <v>0</v>
      </c>
      <c r="AK5">
        <f>INDEX($D$4:$E$18,MATCH(AJ$1,$A$4:$A$18,0),2)*AJ$3</f>
        <v>0</v>
      </c>
      <c r="AL5">
        <f>SUMIF(AH$4:AK$4,AL$4,AH5:AK5)</f>
        <v>0</v>
      </c>
      <c r="AM5">
        <f>SUMIF(AH$4:AK$4,AM$4,AH5:AK5)</f>
        <v>0</v>
      </c>
      <c r="AN5">
        <f>INDEX($D$4:$E$18,MATCH(AN$1,$A$4:$A$18,0),1)*AN$3</f>
        <v>0</v>
      </c>
      <c r="AO5">
        <f>INDEX($D$4:$E$18,MATCH(AN$1,$A$4:$A$18,0),2)*AN$3</f>
        <v>0</v>
      </c>
      <c r="AP5">
        <f>INDEX($D$4:$E$18,MATCH(AP$1,$A$4:$A$18,0),1)*AP$3</f>
        <v>0</v>
      </c>
      <c r="AQ5">
        <f>INDEX($D$4:$E$18,MATCH(AP$1,$A$4:$A$18,0),2)*AP$3</f>
        <v>0</v>
      </c>
      <c r="AR5">
        <f>SUMIF(AN$4:AQ$4,AR$4,AN5:AQ5)</f>
        <v>0</v>
      </c>
      <c r="AS5">
        <f>SUMIF(AN$4:AQ$4,AS$4,AN5:AQ5)</f>
        <v>0</v>
      </c>
      <c r="AT5">
        <f>INDEX($D$4:$E$18,MATCH(AT$1,$A$4:$A$18,0),1)*AT$3</f>
        <v>0</v>
      </c>
      <c r="AU5">
        <f>INDEX($D$4:$E$18,MATCH(AT$1,$A$4:$A$18,0),2)*AT$3</f>
        <v>0</v>
      </c>
      <c r="AV5">
        <f>INDEX($D$4:$E$18,MATCH(AV$1,$A$4:$A$18,0),1)*AV$3</f>
        <v>0</v>
      </c>
      <c r="AW5">
        <f>INDEX($D$4:$E$18,MATCH(AV$1,$A$4:$A$18,0),2)*AV$3</f>
        <v>0</v>
      </c>
      <c r="AX5">
        <f>SUMIF(AT$4:AW$4,AX$4,AT5:AW5)</f>
        <v>0</v>
      </c>
      <c r="AY5">
        <f>SUMIF(AT$4:AW$4,AY$4,AT5:AW5)</f>
        <v>0</v>
      </c>
      <c r="AZ5">
        <f>INDEX($D$4:$E$18,MATCH(AZ$1,$A$4:$A$18,0),1)*AZ$3</f>
        <v>0</v>
      </c>
      <c r="BA5">
        <f>INDEX($D$4:$E$18,MATCH(AZ$1,$A$4:$A$18,0),2)*AZ$3</f>
        <v>0</v>
      </c>
      <c r="BB5">
        <f>INDEX($D$4:$E$18,MATCH(BB$1,$A$4:$A$18,0),1)*BB$3</f>
        <v>0</v>
      </c>
      <c r="BC5">
        <f>INDEX($D$4:$E$18,MATCH(BB$1,$A$4:$A$18,0),2)*BB$3</f>
        <v>0</v>
      </c>
      <c r="BD5">
        <f>SUMIF(AZ$4:BC$4,BD$4,AZ5:BC5)</f>
        <v>0</v>
      </c>
      <c r="BE5">
        <f>SUMIF(AZ$4:BC$4,BE$4,AZ5:BC5)</f>
        <v>0</v>
      </c>
      <c r="BF5">
        <f>INDEX($D$4:$E$18,MATCH(BF$1,$A$4:$A$18,0),1)*BF$3</f>
        <v>0</v>
      </c>
      <c r="BG5">
        <f>INDEX($D$4:$E$18,MATCH(BF$1,$A$4:$A$18,0),2)*BF$3</f>
        <v>0</v>
      </c>
      <c r="BH5">
        <f>INDEX($D$4:$E$18,MATCH(BH$1,$A$4:$A$18,0),1)*BH$3</f>
        <v>0</v>
      </c>
      <c r="BI5">
        <f>INDEX($D$4:$E$18,MATCH(BH$1,$A$4:$A$18,0),2)*BH$3</f>
        <v>0</v>
      </c>
      <c r="BJ5">
        <f>SUMIF(BF$4:BI$4,BJ$4,BF5:BI5)</f>
        <v>0</v>
      </c>
      <c r="BK5">
        <f>SUMIF(BF$4:BI$4,BK$4,BF5:BI5)</f>
        <v>0</v>
      </c>
      <c r="BL5">
        <f>INDEX($D$4:$E$18,MATCH(BL$1,$A$4:$A$18,0),1)*BL$3</f>
        <v>0</v>
      </c>
      <c r="BM5">
        <f>INDEX($D$4:$E$18,MATCH(BL$1,$A$4:$A$18,0),2)*BL$3</f>
        <v>0</v>
      </c>
      <c r="BN5">
        <f>INDEX($D$4:$E$18,MATCH(BN$1,$A$4:$A$18,0),1)*BN$3</f>
        <v>0</v>
      </c>
      <c r="BO5">
        <f>INDEX($D$4:$E$18,MATCH(BN$1,$A$4:$A$18,0),2)*BN$3</f>
        <v>0</v>
      </c>
      <c r="BP5">
        <f>SUMIF(BL$4:BO$4,BP$4,BL5:BO5)</f>
        <v>0</v>
      </c>
      <c r="BQ5">
        <f>SUMIF(BL$4:BO$4,BQ$4,BL5:BO5)</f>
        <v>0</v>
      </c>
      <c r="BR5">
        <f>INDEX($D$4:$E$18,MATCH(BR$1,$A$4:$A$18,0),1)*BR$3</f>
        <v>0</v>
      </c>
      <c r="BS5">
        <f>INDEX($D$4:$E$18,MATCH(BR$1,$A$4:$A$18,0),2)*BR$3</f>
        <v>0</v>
      </c>
      <c r="BT5">
        <f>INDEX($D$4:$E$18,MATCH(BT$1,$A$4:$A$18,0),1)*BT$3</f>
        <v>0</v>
      </c>
      <c r="BU5">
        <f>INDEX($D$4:$E$18,MATCH(BT$1,$A$4:$A$18,0),2)*BT$3</f>
        <v>0</v>
      </c>
      <c r="BV5">
        <f>SUMIF(BR$4:BU$4,BV$4,BR5:BU5)</f>
        <v>0</v>
      </c>
      <c r="BW5">
        <f>SUMIF(BR$4:BU$4,BW$4,BR5:BU5)</f>
        <v>0</v>
      </c>
      <c r="BX5">
        <f>INDEX($D$4:$E$18,MATCH(BX$1,$A$4:$A$18,0),1)*BX$3</f>
        <v>0</v>
      </c>
      <c r="BY5">
        <f>INDEX($D$4:$E$18,MATCH(BX$1,$A$4:$A$18,0),2)*BX$3</f>
        <v>0</v>
      </c>
      <c r="BZ5">
        <f>INDEX($D$4:$E$18,MATCH(BZ$1,$A$4:$A$18,0),1)*BZ$3</f>
        <v>0</v>
      </c>
      <c r="CA5">
        <f>INDEX($D$4:$E$18,MATCH(BZ$1,$A$4:$A$18,0),2)*BZ$3</f>
        <v>0</v>
      </c>
      <c r="CB5">
        <f>SUMIF(BX$4:CA$4,CB$4,BX5:CA5)</f>
        <v>0</v>
      </c>
      <c r="CC5">
        <f>SUMIF(BX$4:CA$4,CC$4,BX5:CA5)</f>
        <v>0</v>
      </c>
      <c r="CD5">
        <f>INDEX($D$4:$E$18,MATCH(CD$1,$A$4:$A$18,0),1)*CD$3</f>
        <v>0</v>
      </c>
      <c r="CE5">
        <f>INDEX($D$4:$E$18,MATCH(CD$1,$A$4:$A$18,0),2)*CD$3</f>
        <v>0</v>
      </c>
      <c r="CF5">
        <f>INDEX($D$4:$E$18,MATCH(CF$1,$A$4:$A$18,0),1)*CF$3</f>
        <v>0</v>
      </c>
      <c r="CG5">
        <f>INDEX($D$4:$E$18,MATCH(CF$1,$A$4:$A$18,0),2)*CF$3</f>
        <v>0</v>
      </c>
      <c r="CH5">
        <f>SUMIF(CD$4:CG$4,CH$4,CD5:CG5)</f>
        <v>0</v>
      </c>
      <c r="CI5">
        <f>SUMIF(CD$4:CG$4,CI$4,CD5:CG5)</f>
        <v>0</v>
      </c>
      <c r="CJ5">
        <f>INDEX($D$4:$E$18,MATCH(CJ$1,$A$4:$A$18,0),1)*CJ$3</f>
        <v>0</v>
      </c>
      <c r="CK5">
        <f>INDEX($D$4:$E$18,MATCH(CJ$1,$A$4:$A$18,0),2)*CJ$3</f>
        <v>0</v>
      </c>
      <c r="CL5">
        <f>INDEX($D$4:$E$18,MATCH(CL$1,$A$4:$A$18,0),1)*CL$3</f>
        <v>0</v>
      </c>
      <c r="CM5">
        <f>INDEX($D$4:$E$18,MATCH(CL$1,$A$4:$A$18,0),2)*CL$3</f>
        <v>0</v>
      </c>
      <c r="CN5">
        <f>SUMIF(CJ$4:CM$4,CN$4,CJ5:CM5)</f>
        <v>0</v>
      </c>
      <c r="CO5">
        <f>SUMIF(CJ$4:CM$4,CO$4,CJ5:CM5)</f>
        <v>0</v>
      </c>
      <c r="CP5">
        <f>INDEX($D$4:$E$18,MATCH(CP$1,$A$4:$A$18,0),1)*CP$3</f>
        <v>0</v>
      </c>
      <c r="CQ5">
        <f>INDEX($D$4:$E$18,MATCH(CP$1,$A$4:$A$18,0),2)*CP$3</f>
        <v>0</v>
      </c>
      <c r="CR5">
        <f>INDEX($D$4:$E$18,MATCH(CR$1,$A$4:$A$18,0),1)*CR$3</f>
        <v>0</v>
      </c>
      <c r="CS5">
        <f>INDEX($D$4:$E$18,MATCH(CR$1,$A$4:$A$18,0),2)*CR$3</f>
        <v>0</v>
      </c>
      <c r="CT5">
        <f>SUMIF(CP$4:CS$4,CT$4,CP5:CS5)</f>
        <v>0</v>
      </c>
      <c r="CU5">
        <f>SUMIF(CP$4:CS$4,CU$4,CP5:CS5)</f>
        <v>0</v>
      </c>
      <c r="CV5">
        <f t="shared" ref="CV5:DA5" si="0">SUMIFS($J5:$CU5,$J$2:$CU$2,CV$2,$J$4:$CU$4,CV$4)</f>
        <v>0</v>
      </c>
      <c r="CW5">
        <f t="shared" si="0"/>
        <v>0</v>
      </c>
      <c r="CX5">
        <f t="shared" si="0"/>
        <v>0</v>
      </c>
      <c r="CY5">
        <f t="shared" si="0"/>
        <v>0</v>
      </c>
      <c r="CZ5">
        <f t="shared" si="0"/>
        <v>0</v>
      </c>
      <c r="DA5">
        <f t="shared" si="0"/>
        <v>0</v>
      </c>
    </row>
    <row r="6" spans="1:105" x14ac:dyDescent="0.25">
      <c r="A6" t="str">
        <f>Setup!A22</f>
        <v>Caseload 3</v>
      </c>
      <c r="B6">
        <f>INDEX('Required Capacity (Hide)'!$B$5:$C$19,MATCH('Planning Backing (Hide)'!$A6,'Required Capacity (Hide)'!$A$5:$A$19,0),1)</f>
        <v>0</v>
      </c>
      <c r="C6">
        <f>INDEX('Required Capacity (Hide)'!$B$5:$C$19,MATCH('Planning Backing (Hide)'!$A6,'Required Capacity (Hide)'!$A$5:$A$19,0),2)</f>
        <v>1</v>
      </c>
      <c r="D6">
        <f>IF(Planning!D8="",'Planning Backing (Hide)'!B6,Planning!D8)</f>
        <v>0</v>
      </c>
      <c r="E6">
        <f>IF(Planning!E8="",'Planning Backing (Hide)'!C6,Planning!E8)</f>
        <v>1</v>
      </c>
      <c r="F6">
        <v>1</v>
      </c>
      <c r="G6">
        <v>1</v>
      </c>
      <c r="I6" s="12">
        <f ca="1">'Required Capacity (Hide)'!E6</f>
        <v>44235</v>
      </c>
      <c r="J6">
        <f t="shared" ref="J6:J56" si="1">INDEX($D$4:$E$18,MATCH(J$1,$A$4:$A$18,0),1)*J$3</f>
        <v>0</v>
      </c>
      <c r="K6">
        <f t="shared" ref="K6:K56" si="2">INDEX($D$4:$E$18,MATCH(J$1,$A$4:$A$18,0),2)*J$3</f>
        <v>0</v>
      </c>
      <c r="L6">
        <f t="shared" ref="L6:L56" si="3">INDEX($D$4:$E$18,MATCH(L$1,$A$4:$A$18,0),1)*L$3</f>
        <v>0</v>
      </c>
      <c r="M6">
        <f t="shared" ref="M6:M56" si="4">INDEX($D$4:$E$18,MATCH(L$1,$A$4:$A$18,0),2)*L$3</f>
        <v>0</v>
      </c>
      <c r="N6">
        <f t="shared" ref="N6:N56" si="5">SUMIF(J$4:M$4,N$4,J6:M6)</f>
        <v>0</v>
      </c>
      <c r="O6">
        <f t="shared" ref="O6:O56" si="6">SUMIF(J$4:M$4,O$4,J6:M6)</f>
        <v>0</v>
      </c>
      <c r="P6">
        <f t="shared" ref="P6:P56" si="7">INDEX($D$4:$E$18,MATCH(P$1,$A$4:$A$18,0),1)*P$3</f>
        <v>0</v>
      </c>
      <c r="Q6">
        <f t="shared" ref="Q6:Q56" si="8">INDEX($D$4:$E$18,MATCH(P$1,$A$4:$A$18,0),2)*P$3</f>
        <v>0</v>
      </c>
      <c r="R6">
        <f t="shared" ref="R6:R56" si="9">INDEX($D$4:$E$18,MATCH(R$1,$A$4:$A$18,0),1)*R$3</f>
        <v>0</v>
      </c>
      <c r="S6">
        <f t="shared" ref="S6:S56" si="10">INDEX($D$4:$E$18,MATCH(R$1,$A$4:$A$18,0),2)*R$3</f>
        <v>0</v>
      </c>
      <c r="T6">
        <f t="shared" ref="T6:T56" si="11">SUMIF(P$4:S$4,T$4,P6:S6)</f>
        <v>0</v>
      </c>
      <c r="U6">
        <f t="shared" ref="U6:U56" si="12">SUMIF(P$4:S$4,U$4,P6:S6)</f>
        <v>0</v>
      </c>
      <c r="V6">
        <f t="shared" ref="V6:V56" si="13">INDEX($D$4:$E$18,MATCH(V$1,$A$4:$A$18,0),1)*V$3</f>
        <v>0</v>
      </c>
      <c r="W6">
        <f t="shared" ref="W6:W56" si="14">INDEX($D$4:$E$18,MATCH(V$1,$A$4:$A$18,0),2)*V$3</f>
        <v>0</v>
      </c>
      <c r="X6">
        <f t="shared" ref="X6:X56" si="15">INDEX($D$4:$E$18,MATCH(X$1,$A$4:$A$18,0),1)*X$3</f>
        <v>0</v>
      </c>
      <c r="Y6">
        <f t="shared" ref="Y6:Y56" si="16">INDEX($D$4:$E$18,MATCH(X$1,$A$4:$A$18,0),2)*X$3</f>
        <v>0</v>
      </c>
      <c r="Z6">
        <f t="shared" ref="Z6:Z56" si="17">SUMIF(V$4:Y$4,Z$4,V6:Y6)</f>
        <v>0</v>
      </c>
      <c r="AA6">
        <f t="shared" ref="AA6:AA56" si="18">SUMIF(V$4:Y$4,AA$4,V6:Y6)</f>
        <v>0</v>
      </c>
      <c r="AB6">
        <f t="shared" ref="AB6:AB56" si="19">INDEX($D$4:$E$18,MATCH(AB$1,$A$4:$A$18,0),1)*AB$3</f>
        <v>0</v>
      </c>
      <c r="AC6">
        <f t="shared" ref="AC6:AC56" si="20">INDEX($D$4:$E$18,MATCH(AB$1,$A$4:$A$18,0),2)*AB$3</f>
        <v>0</v>
      </c>
      <c r="AD6">
        <f t="shared" ref="AD6:AD56" si="21">INDEX($D$4:$E$18,MATCH(AD$1,$A$4:$A$18,0),1)*AD$3</f>
        <v>0</v>
      </c>
      <c r="AE6">
        <f t="shared" ref="AE6:AE56" si="22">INDEX($D$4:$E$18,MATCH(AD$1,$A$4:$A$18,0),2)*AD$3</f>
        <v>0</v>
      </c>
      <c r="AF6">
        <f t="shared" ref="AF6:AF56" si="23">SUMIF(AB$4:AE$4,AF$4,AB6:AE6)</f>
        <v>0</v>
      </c>
      <c r="AG6">
        <f t="shared" ref="AG6:AG56" si="24">SUMIF(AB$4:AE$4,AG$4,AB6:AE6)</f>
        <v>0</v>
      </c>
      <c r="AH6">
        <f t="shared" ref="AH6:AH56" si="25">INDEX($D$4:$E$18,MATCH(AH$1,$A$4:$A$18,0),1)*AH$3</f>
        <v>0</v>
      </c>
      <c r="AI6">
        <f t="shared" ref="AI6:AI56" si="26">INDEX($D$4:$E$18,MATCH(AH$1,$A$4:$A$18,0),2)*AH$3</f>
        <v>0</v>
      </c>
      <c r="AJ6">
        <f t="shared" ref="AJ6:AJ56" si="27">INDEX($D$4:$E$18,MATCH(AJ$1,$A$4:$A$18,0),1)*AJ$3</f>
        <v>0</v>
      </c>
      <c r="AK6">
        <f t="shared" ref="AK6:AK56" si="28">INDEX($D$4:$E$18,MATCH(AJ$1,$A$4:$A$18,0),2)*AJ$3</f>
        <v>0</v>
      </c>
      <c r="AL6">
        <f t="shared" ref="AL6:AL56" si="29">SUMIF(AH$4:AK$4,AL$4,AH6:AK6)</f>
        <v>0</v>
      </c>
      <c r="AM6">
        <f t="shared" ref="AM6:AM56" si="30">SUMIF(AH$4:AK$4,AM$4,AH6:AK6)</f>
        <v>0</v>
      </c>
      <c r="AN6">
        <f t="shared" ref="AN6:AN56" si="31">INDEX($D$4:$E$18,MATCH(AN$1,$A$4:$A$18,0),1)*AN$3</f>
        <v>0</v>
      </c>
      <c r="AO6">
        <f t="shared" ref="AO6:AO56" si="32">INDEX($D$4:$E$18,MATCH(AN$1,$A$4:$A$18,0),2)*AN$3</f>
        <v>0</v>
      </c>
      <c r="AP6">
        <f t="shared" ref="AP6:AP56" si="33">INDEX($D$4:$E$18,MATCH(AP$1,$A$4:$A$18,0),1)*AP$3</f>
        <v>0</v>
      </c>
      <c r="AQ6">
        <f t="shared" ref="AQ6:AQ56" si="34">INDEX($D$4:$E$18,MATCH(AP$1,$A$4:$A$18,0),2)*AP$3</f>
        <v>0</v>
      </c>
      <c r="AR6">
        <f t="shared" ref="AR6:AR56" si="35">SUMIF(AN$4:AQ$4,AR$4,AN6:AQ6)</f>
        <v>0</v>
      </c>
      <c r="AS6">
        <f t="shared" ref="AS6:AS56" si="36">SUMIF(AN$4:AQ$4,AS$4,AN6:AQ6)</f>
        <v>0</v>
      </c>
      <c r="AT6">
        <f t="shared" ref="AT6:AT56" si="37">INDEX($D$4:$E$18,MATCH(AT$1,$A$4:$A$18,0),1)*AT$3</f>
        <v>0</v>
      </c>
      <c r="AU6">
        <f t="shared" ref="AU6:AU56" si="38">INDEX($D$4:$E$18,MATCH(AT$1,$A$4:$A$18,0),2)*AT$3</f>
        <v>0</v>
      </c>
      <c r="AV6">
        <f t="shared" ref="AV6:AV56" si="39">INDEX($D$4:$E$18,MATCH(AV$1,$A$4:$A$18,0),1)*AV$3</f>
        <v>0</v>
      </c>
      <c r="AW6">
        <f t="shared" ref="AW6:AW56" si="40">INDEX($D$4:$E$18,MATCH(AV$1,$A$4:$A$18,0),2)*AV$3</f>
        <v>0</v>
      </c>
      <c r="AX6">
        <f t="shared" ref="AX6:AX56" si="41">SUMIF(AT$4:AW$4,AX$4,AT6:AW6)</f>
        <v>0</v>
      </c>
      <c r="AY6">
        <f t="shared" ref="AY6:AY56" si="42">SUMIF(AT$4:AW$4,AY$4,AT6:AW6)</f>
        <v>0</v>
      </c>
      <c r="AZ6">
        <f t="shared" ref="AZ6:AZ56" si="43">INDEX($D$4:$E$18,MATCH(AZ$1,$A$4:$A$18,0),1)*AZ$3</f>
        <v>0</v>
      </c>
      <c r="BA6">
        <f t="shared" ref="BA6:BA56" si="44">INDEX($D$4:$E$18,MATCH(AZ$1,$A$4:$A$18,0),2)*AZ$3</f>
        <v>0</v>
      </c>
      <c r="BB6">
        <f t="shared" ref="BB6:BB56" si="45">INDEX($D$4:$E$18,MATCH(BB$1,$A$4:$A$18,0),1)*BB$3</f>
        <v>0</v>
      </c>
      <c r="BC6">
        <f t="shared" ref="BC6:BC56" si="46">INDEX($D$4:$E$18,MATCH(BB$1,$A$4:$A$18,0),2)*BB$3</f>
        <v>0</v>
      </c>
      <c r="BD6">
        <f t="shared" ref="BD6:BD56" si="47">SUMIF(AZ$4:BC$4,BD$4,AZ6:BC6)</f>
        <v>0</v>
      </c>
      <c r="BE6">
        <f t="shared" ref="BE6:BE56" si="48">SUMIF(AZ$4:BC$4,BE$4,AZ6:BC6)</f>
        <v>0</v>
      </c>
      <c r="BF6">
        <f t="shared" ref="BF6:BF56" si="49">INDEX($D$4:$E$18,MATCH(BF$1,$A$4:$A$18,0),1)*BF$3</f>
        <v>0</v>
      </c>
      <c r="BG6">
        <f t="shared" ref="BG6:BG56" si="50">INDEX($D$4:$E$18,MATCH(BF$1,$A$4:$A$18,0),2)*BF$3</f>
        <v>0</v>
      </c>
      <c r="BH6">
        <f t="shared" ref="BH6:BH56" si="51">INDEX($D$4:$E$18,MATCH(BH$1,$A$4:$A$18,0),1)*BH$3</f>
        <v>0</v>
      </c>
      <c r="BI6">
        <f t="shared" ref="BI6:BI56" si="52">INDEX($D$4:$E$18,MATCH(BH$1,$A$4:$A$18,0),2)*BH$3</f>
        <v>0</v>
      </c>
      <c r="BJ6">
        <f t="shared" ref="BJ6:BJ56" si="53">SUMIF(BF$4:BI$4,BJ$4,BF6:BI6)</f>
        <v>0</v>
      </c>
      <c r="BK6">
        <f t="shared" ref="BK6:BK56" si="54">SUMIF(BF$4:BI$4,BK$4,BF6:BI6)</f>
        <v>0</v>
      </c>
      <c r="BL6">
        <f t="shared" ref="BL6:BL56" si="55">INDEX($D$4:$E$18,MATCH(BL$1,$A$4:$A$18,0),1)*BL$3</f>
        <v>0</v>
      </c>
      <c r="BM6">
        <f t="shared" ref="BM6:BM56" si="56">INDEX($D$4:$E$18,MATCH(BL$1,$A$4:$A$18,0),2)*BL$3</f>
        <v>0</v>
      </c>
      <c r="BN6">
        <f t="shared" ref="BN6:BN56" si="57">INDEX($D$4:$E$18,MATCH(BN$1,$A$4:$A$18,0),1)*BN$3</f>
        <v>0</v>
      </c>
      <c r="BO6">
        <f t="shared" ref="BO6:BO56" si="58">INDEX($D$4:$E$18,MATCH(BN$1,$A$4:$A$18,0),2)*BN$3</f>
        <v>0</v>
      </c>
      <c r="BP6">
        <f t="shared" ref="BP6:BP56" si="59">SUMIF(BL$4:BO$4,BP$4,BL6:BO6)</f>
        <v>0</v>
      </c>
      <c r="BQ6">
        <f t="shared" ref="BQ6:BQ56" si="60">SUMIF(BL$4:BO$4,BQ$4,BL6:BO6)</f>
        <v>0</v>
      </c>
      <c r="BR6">
        <f t="shared" ref="BR6:BR56" si="61">INDEX($D$4:$E$18,MATCH(BR$1,$A$4:$A$18,0),1)*BR$3</f>
        <v>0</v>
      </c>
      <c r="BS6">
        <f t="shared" ref="BS6:BS56" si="62">INDEX($D$4:$E$18,MATCH(BR$1,$A$4:$A$18,0),2)*BR$3</f>
        <v>0</v>
      </c>
      <c r="BT6">
        <f t="shared" ref="BT6:BT56" si="63">INDEX($D$4:$E$18,MATCH(BT$1,$A$4:$A$18,0),1)*BT$3</f>
        <v>0</v>
      </c>
      <c r="BU6">
        <f t="shared" ref="BU6:BU56" si="64">INDEX($D$4:$E$18,MATCH(BT$1,$A$4:$A$18,0),2)*BT$3</f>
        <v>0</v>
      </c>
      <c r="BV6">
        <f t="shared" ref="BV6:BV56" si="65">SUMIF(BR$4:BU$4,BV$4,BR6:BU6)</f>
        <v>0</v>
      </c>
      <c r="BW6">
        <f t="shared" ref="BW6:BW56" si="66">SUMIF(BR$4:BU$4,BW$4,BR6:BU6)</f>
        <v>0</v>
      </c>
      <c r="BX6">
        <f t="shared" ref="BX6:BX56" si="67">INDEX($D$4:$E$18,MATCH(BX$1,$A$4:$A$18,0),1)*BX$3</f>
        <v>0</v>
      </c>
      <c r="BY6">
        <f t="shared" ref="BY6:BY56" si="68">INDEX($D$4:$E$18,MATCH(BX$1,$A$4:$A$18,0),2)*BX$3</f>
        <v>0</v>
      </c>
      <c r="BZ6">
        <f t="shared" ref="BZ6:BZ56" si="69">INDEX($D$4:$E$18,MATCH(BZ$1,$A$4:$A$18,0),1)*BZ$3</f>
        <v>0</v>
      </c>
      <c r="CA6">
        <f t="shared" ref="CA6:CA56" si="70">INDEX($D$4:$E$18,MATCH(BZ$1,$A$4:$A$18,0),2)*BZ$3</f>
        <v>0</v>
      </c>
      <c r="CB6">
        <f t="shared" ref="CB6:CB56" si="71">SUMIF(BX$4:CA$4,CB$4,BX6:CA6)</f>
        <v>0</v>
      </c>
      <c r="CC6">
        <f t="shared" ref="CC6:CC56" si="72">SUMIF(BX$4:CA$4,CC$4,BX6:CA6)</f>
        <v>0</v>
      </c>
      <c r="CD6">
        <f t="shared" ref="CD6:CD56" si="73">INDEX($D$4:$E$18,MATCH(CD$1,$A$4:$A$18,0),1)*CD$3</f>
        <v>0</v>
      </c>
      <c r="CE6">
        <f t="shared" ref="CE6:CE56" si="74">INDEX($D$4:$E$18,MATCH(CD$1,$A$4:$A$18,0),2)*CD$3</f>
        <v>0</v>
      </c>
      <c r="CF6">
        <f t="shared" ref="CF6:CF56" si="75">INDEX($D$4:$E$18,MATCH(CF$1,$A$4:$A$18,0),1)*CF$3</f>
        <v>0</v>
      </c>
      <c r="CG6">
        <f t="shared" ref="CG6:CG56" si="76">INDEX($D$4:$E$18,MATCH(CF$1,$A$4:$A$18,0),2)*CF$3</f>
        <v>0</v>
      </c>
      <c r="CH6">
        <f t="shared" ref="CH6:CH56" si="77">SUMIF(CD$4:CG$4,CH$4,CD6:CG6)</f>
        <v>0</v>
      </c>
      <c r="CI6">
        <f t="shared" ref="CI6:CI56" si="78">SUMIF(CD$4:CG$4,CI$4,CD6:CG6)</f>
        <v>0</v>
      </c>
      <c r="CJ6">
        <f t="shared" ref="CJ6:CJ56" si="79">INDEX($D$4:$E$18,MATCH(CJ$1,$A$4:$A$18,0),1)*CJ$3</f>
        <v>0</v>
      </c>
      <c r="CK6">
        <f t="shared" ref="CK6:CK56" si="80">INDEX($D$4:$E$18,MATCH(CJ$1,$A$4:$A$18,0),2)*CJ$3</f>
        <v>0</v>
      </c>
      <c r="CL6">
        <f t="shared" ref="CL6:CL56" si="81">INDEX($D$4:$E$18,MATCH(CL$1,$A$4:$A$18,0),1)*CL$3</f>
        <v>0</v>
      </c>
      <c r="CM6">
        <f t="shared" ref="CM6:CM56" si="82">INDEX($D$4:$E$18,MATCH(CL$1,$A$4:$A$18,0),2)*CL$3</f>
        <v>0</v>
      </c>
      <c r="CN6">
        <f t="shared" ref="CN6:CN56" si="83">SUMIF(CJ$4:CM$4,CN$4,CJ6:CM6)</f>
        <v>0</v>
      </c>
      <c r="CO6">
        <f t="shared" ref="CO6:CO56" si="84">SUMIF(CJ$4:CM$4,CO$4,CJ6:CM6)</f>
        <v>0</v>
      </c>
      <c r="CP6">
        <f t="shared" ref="CP6:CP56" si="85">INDEX($D$4:$E$18,MATCH(CP$1,$A$4:$A$18,0),1)*CP$3</f>
        <v>0</v>
      </c>
      <c r="CQ6">
        <f t="shared" ref="CQ6:CQ56" si="86">INDEX($D$4:$E$18,MATCH(CP$1,$A$4:$A$18,0),2)*CP$3</f>
        <v>0</v>
      </c>
      <c r="CR6">
        <f t="shared" ref="CR6:CR56" si="87">INDEX($D$4:$E$18,MATCH(CR$1,$A$4:$A$18,0),1)*CR$3</f>
        <v>0</v>
      </c>
      <c r="CS6">
        <f t="shared" ref="CS6:CS56" si="88">INDEX($D$4:$E$18,MATCH(CR$1,$A$4:$A$18,0),2)*CR$3</f>
        <v>0</v>
      </c>
      <c r="CT6">
        <f t="shared" ref="CT6:CT56" si="89">SUMIF(CP$4:CS$4,CT$4,CP6:CS6)</f>
        <v>0</v>
      </c>
      <c r="CU6">
        <f t="shared" ref="CU6:CU56" si="90">SUMIF(CP$4:CS$4,CU$4,CP6:CS6)</f>
        <v>0</v>
      </c>
      <c r="CV6">
        <f t="shared" ref="CV6:CY56" si="91">SUMIFS($J6:$CS6,$J$2:$CS$2,CV$2,$J$4:$CS$4,CV$4)</f>
        <v>0</v>
      </c>
      <c r="CW6">
        <f t="shared" si="91"/>
        <v>0</v>
      </c>
      <c r="CX6">
        <f t="shared" ref="CX6:CY20" si="92">SUMIFS($J6:$CS6,$J$2:$CS$2,CX$2,$J$4:$CS$4,CX$4)</f>
        <v>0</v>
      </c>
      <c r="CY6">
        <f t="shared" si="92"/>
        <v>0</v>
      </c>
      <c r="CZ6">
        <f t="shared" ref="CZ6:DA56" si="93">SUMIFS($J6:$CU6,$J$2:$CU$2,CZ$2,$J$4:$CU$4,CZ$4)</f>
        <v>0</v>
      </c>
      <c r="DA6">
        <f t="shared" si="93"/>
        <v>0</v>
      </c>
    </row>
    <row r="7" spans="1:105" x14ac:dyDescent="0.25">
      <c r="A7" t="str">
        <f>Setup!A23</f>
        <v>Caseload 4</v>
      </c>
      <c r="B7">
        <f>INDEX('Required Capacity (Hide)'!$B$5:$C$19,MATCH('Planning Backing (Hide)'!$A7,'Required Capacity (Hide)'!$A$5:$A$19,0),1)</f>
        <v>0</v>
      </c>
      <c r="C7">
        <f>INDEX('Required Capacity (Hide)'!$B$5:$C$19,MATCH('Planning Backing (Hide)'!$A7,'Required Capacity (Hide)'!$A$5:$A$19,0),2)</f>
        <v>1</v>
      </c>
      <c r="D7">
        <f>IF(Planning!D9="",'Planning Backing (Hide)'!B7,Planning!D9)</f>
        <v>0</v>
      </c>
      <c r="E7">
        <f>IF(Planning!E9="",'Planning Backing (Hide)'!C7,Planning!E9)</f>
        <v>1</v>
      </c>
      <c r="F7">
        <v>1</v>
      </c>
      <c r="G7">
        <v>1</v>
      </c>
      <c r="I7" s="12">
        <f ca="1">'Required Capacity (Hide)'!E7</f>
        <v>44242</v>
      </c>
      <c r="J7">
        <f t="shared" si="1"/>
        <v>0</v>
      </c>
      <c r="K7">
        <f t="shared" si="2"/>
        <v>0</v>
      </c>
      <c r="L7">
        <f t="shared" si="3"/>
        <v>0</v>
      </c>
      <c r="M7">
        <f t="shared" si="4"/>
        <v>0</v>
      </c>
      <c r="N7">
        <f t="shared" si="5"/>
        <v>0</v>
      </c>
      <c r="O7">
        <f t="shared" si="6"/>
        <v>0</v>
      </c>
      <c r="P7">
        <f t="shared" si="7"/>
        <v>0</v>
      </c>
      <c r="Q7">
        <f t="shared" si="8"/>
        <v>0</v>
      </c>
      <c r="R7">
        <f t="shared" si="9"/>
        <v>0</v>
      </c>
      <c r="S7">
        <f t="shared" si="10"/>
        <v>0</v>
      </c>
      <c r="T7">
        <f t="shared" si="11"/>
        <v>0</v>
      </c>
      <c r="U7">
        <f t="shared" si="12"/>
        <v>0</v>
      </c>
      <c r="V7">
        <f t="shared" si="13"/>
        <v>0</v>
      </c>
      <c r="W7">
        <f t="shared" si="14"/>
        <v>0</v>
      </c>
      <c r="X7">
        <f t="shared" si="15"/>
        <v>0</v>
      </c>
      <c r="Y7">
        <f t="shared" si="16"/>
        <v>0</v>
      </c>
      <c r="Z7">
        <f t="shared" si="17"/>
        <v>0</v>
      </c>
      <c r="AA7">
        <f t="shared" si="18"/>
        <v>0</v>
      </c>
      <c r="AB7">
        <f t="shared" si="19"/>
        <v>0</v>
      </c>
      <c r="AC7">
        <f t="shared" si="20"/>
        <v>0</v>
      </c>
      <c r="AD7">
        <f t="shared" si="21"/>
        <v>0</v>
      </c>
      <c r="AE7">
        <f t="shared" si="22"/>
        <v>0</v>
      </c>
      <c r="AF7">
        <f t="shared" si="23"/>
        <v>0</v>
      </c>
      <c r="AG7">
        <f t="shared" si="24"/>
        <v>0</v>
      </c>
      <c r="AH7">
        <f t="shared" si="25"/>
        <v>0</v>
      </c>
      <c r="AI7">
        <f t="shared" si="26"/>
        <v>0</v>
      </c>
      <c r="AJ7">
        <f t="shared" si="27"/>
        <v>0</v>
      </c>
      <c r="AK7">
        <f t="shared" si="28"/>
        <v>0</v>
      </c>
      <c r="AL7">
        <f t="shared" si="29"/>
        <v>0</v>
      </c>
      <c r="AM7">
        <f t="shared" si="30"/>
        <v>0</v>
      </c>
      <c r="AN7">
        <f t="shared" si="31"/>
        <v>0</v>
      </c>
      <c r="AO7">
        <f t="shared" si="32"/>
        <v>0</v>
      </c>
      <c r="AP7">
        <f t="shared" si="33"/>
        <v>0</v>
      </c>
      <c r="AQ7">
        <f t="shared" si="34"/>
        <v>0</v>
      </c>
      <c r="AR7">
        <f t="shared" si="35"/>
        <v>0</v>
      </c>
      <c r="AS7">
        <f t="shared" si="36"/>
        <v>0</v>
      </c>
      <c r="AT7">
        <f t="shared" si="37"/>
        <v>0</v>
      </c>
      <c r="AU7">
        <f t="shared" si="38"/>
        <v>0</v>
      </c>
      <c r="AV7">
        <f t="shared" si="39"/>
        <v>0</v>
      </c>
      <c r="AW7">
        <f t="shared" si="40"/>
        <v>0</v>
      </c>
      <c r="AX7">
        <f t="shared" si="41"/>
        <v>0</v>
      </c>
      <c r="AY7">
        <f t="shared" si="42"/>
        <v>0</v>
      </c>
      <c r="AZ7">
        <f t="shared" si="43"/>
        <v>0</v>
      </c>
      <c r="BA7">
        <f t="shared" si="44"/>
        <v>0</v>
      </c>
      <c r="BB7">
        <f t="shared" si="45"/>
        <v>0</v>
      </c>
      <c r="BC7">
        <f t="shared" si="46"/>
        <v>0</v>
      </c>
      <c r="BD7">
        <f t="shared" si="47"/>
        <v>0</v>
      </c>
      <c r="BE7">
        <f t="shared" si="48"/>
        <v>0</v>
      </c>
      <c r="BF7">
        <f t="shared" si="49"/>
        <v>0</v>
      </c>
      <c r="BG7">
        <f t="shared" si="50"/>
        <v>0</v>
      </c>
      <c r="BH7">
        <f t="shared" si="51"/>
        <v>0</v>
      </c>
      <c r="BI7">
        <f t="shared" si="52"/>
        <v>0</v>
      </c>
      <c r="BJ7">
        <f t="shared" si="53"/>
        <v>0</v>
      </c>
      <c r="BK7">
        <f t="shared" si="54"/>
        <v>0</v>
      </c>
      <c r="BL7">
        <f t="shared" si="55"/>
        <v>0</v>
      </c>
      <c r="BM7">
        <f t="shared" si="56"/>
        <v>0</v>
      </c>
      <c r="BN7">
        <f t="shared" si="57"/>
        <v>0</v>
      </c>
      <c r="BO7">
        <f t="shared" si="58"/>
        <v>0</v>
      </c>
      <c r="BP7">
        <f t="shared" si="59"/>
        <v>0</v>
      </c>
      <c r="BQ7">
        <f t="shared" si="60"/>
        <v>0</v>
      </c>
      <c r="BR7">
        <f t="shared" si="61"/>
        <v>0</v>
      </c>
      <c r="BS7">
        <f t="shared" si="62"/>
        <v>0</v>
      </c>
      <c r="BT7">
        <f t="shared" si="63"/>
        <v>0</v>
      </c>
      <c r="BU7">
        <f t="shared" si="64"/>
        <v>0</v>
      </c>
      <c r="BV7">
        <f t="shared" si="65"/>
        <v>0</v>
      </c>
      <c r="BW7">
        <f t="shared" si="66"/>
        <v>0</v>
      </c>
      <c r="BX7">
        <f t="shared" si="67"/>
        <v>0</v>
      </c>
      <c r="BY7">
        <f t="shared" si="68"/>
        <v>0</v>
      </c>
      <c r="BZ7">
        <f t="shared" si="69"/>
        <v>0</v>
      </c>
      <c r="CA7">
        <f t="shared" si="70"/>
        <v>0</v>
      </c>
      <c r="CB7">
        <f t="shared" si="71"/>
        <v>0</v>
      </c>
      <c r="CC7">
        <f t="shared" si="72"/>
        <v>0</v>
      </c>
      <c r="CD7">
        <f t="shared" si="73"/>
        <v>0</v>
      </c>
      <c r="CE7">
        <f t="shared" si="74"/>
        <v>0</v>
      </c>
      <c r="CF7">
        <f t="shared" si="75"/>
        <v>0</v>
      </c>
      <c r="CG7">
        <f t="shared" si="76"/>
        <v>0</v>
      </c>
      <c r="CH7">
        <f t="shared" si="77"/>
        <v>0</v>
      </c>
      <c r="CI7">
        <f t="shared" si="78"/>
        <v>0</v>
      </c>
      <c r="CJ7">
        <f t="shared" si="79"/>
        <v>0</v>
      </c>
      <c r="CK7">
        <f t="shared" si="80"/>
        <v>0</v>
      </c>
      <c r="CL7">
        <f t="shared" si="81"/>
        <v>0</v>
      </c>
      <c r="CM7">
        <f t="shared" si="82"/>
        <v>0</v>
      </c>
      <c r="CN7">
        <f t="shared" si="83"/>
        <v>0</v>
      </c>
      <c r="CO7">
        <f t="shared" si="84"/>
        <v>0</v>
      </c>
      <c r="CP7">
        <f t="shared" si="85"/>
        <v>0</v>
      </c>
      <c r="CQ7">
        <f t="shared" si="86"/>
        <v>0</v>
      </c>
      <c r="CR7">
        <f t="shared" si="87"/>
        <v>0</v>
      </c>
      <c r="CS7">
        <f t="shared" si="88"/>
        <v>0</v>
      </c>
      <c r="CT7">
        <f t="shared" si="89"/>
        <v>0</v>
      </c>
      <c r="CU7">
        <f t="shared" si="90"/>
        <v>0</v>
      </c>
      <c r="CV7">
        <f t="shared" si="91"/>
        <v>0</v>
      </c>
      <c r="CW7">
        <f t="shared" si="91"/>
        <v>0</v>
      </c>
      <c r="CX7">
        <f t="shared" si="92"/>
        <v>0</v>
      </c>
      <c r="CY7">
        <f t="shared" si="92"/>
        <v>0</v>
      </c>
      <c r="CZ7">
        <f t="shared" si="93"/>
        <v>0</v>
      </c>
      <c r="DA7">
        <f t="shared" si="93"/>
        <v>0</v>
      </c>
    </row>
    <row r="8" spans="1:105" x14ac:dyDescent="0.25">
      <c r="A8" t="str">
        <f>Setup!A24</f>
        <v>Caseload 5</v>
      </c>
      <c r="B8">
        <f>INDEX('Required Capacity (Hide)'!$B$5:$C$19,MATCH('Planning Backing (Hide)'!$A8,'Required Capacity (Hide)'!$A$5:$A$19,0),1)</f>
        <v>0</v>
      </c>
      <c r="C8">
        <f>INDEX('Required Capacity (Hide)'!$B$5:$C$19,MATCH('Planning Backing (Hide)'!$A8,'Required Capacity (Hide)'!$A$5:$A$19,0),2)</f>
        <v>1</v>
      </c>
      <c r="D8">
        <f>IF(Planning!D10="",'Planning Backing (Hide)'!B8,Planning!D10)</f>
        <v>0</v>
      </c>
      <c r="E8">
        <f>IF(Planning!E10="",'Planning Backing (Hide)'!C8,Planning!E10)</f>
        <v>1</v>
      </c>
      <c r="F8">
        <v>1</v>
      </c>
      <c r="G8">
        <v>1</v>
      </c>
      <c r="I8" s="12">
        <f ca="1">'Required Capacity (Hide)'!E8</f>
        <v>44249</v>
      </c>
      <c r="J8">
        <f t="shared" si="1"/>
        <v>0</v>
      </c>
      <c r="K8">
        <f t="shared" si="2"/>
        <v>0</v>
      </c>
      <c r="L8">
        <f t="shared" si="3"/>
        <v>0</v>
      </c>
      <c r="M8">
        <f t="shared" si="4"/>
        <v>0</v>
      </c>
      <c r="N8">
        <f t="shared" si="5"/>
        <v>0</v>
      </c>
      <c r="O8">
        <f t="shared" si="6"/>
        <v>0</v>
      </c>
      <c r="P8">
        <f t="shared" si="7"/>
        <v>0</v>
      </c>
      <c r="Q8">
        <f t="shared" si="8"/>
        <v>0</v>
      </c>
      <c r="R8">
        <f t="shared" si="9"/>
        <v>0</v>
      </c>
      <c r="S8">
        <f t="shared" si="10"/>
        <v>0</v>
      </c>
      <c r="T8">
        <f t="shared" si="11"/>
        <v>0</v>
      </c>
      <c r="U8">
        <f t="shared" si="12"/>
        <v>0</v>
      </c>
      <c r="V8">
        <f t="shared" si="13"/>
        <v>0</v>
      </c>
      <c r="W8">
        <f t="shared" si="14"/>
        <v>0</v>
      </c>
      <c r="X8">
        <f t="shared" si="15"/>
        <v>0</v>
      </c>
      <c r="Y8">
        <f t="shared" si="16"/>
        <v>0</v>
      </c>
      <c r="Z8">
        <f t="shared" si="17"/>
        <v>0</v>
      </c>
      <c r="AA8">
        <f t="shared" si="18"/>
        <v>0</v>
      </c>
      <c r="AB8">
        <f t="shared" si="19"/>
        <v>0</v>
      </c>
      <c r="AC8">
        <f t="shared" si="20"/>
        <v>0</v>
      </c>
      <c r="AD8">
        <f t="shared" si="21"/>
        <v>0</v>
      </c>
      <c r="AE8">
        <f t="shared" si="22"/>
        <v>0</v>
      </c>
      <c r="AF8">
        <f t="shared" si="23"/>
        <v>0</v>
      </c>
      <c r="AG8">
        <f t="shared" si="24"/>
        <v>0</v>
      </c>
      <c r="AH8">
        <f t="shared" si="25"/>
        <v>0</v>
      </c>
      <c r="AI8">
        <f t="shared" si="26"/>
        <v>0</v>
      </c>
      <c r="AJ8">
        <f t="shared" si="27"/>
        <v>0</v>
      </c>
      <c r="AK8">
        <f t="shared" si="28"/>
        <v>0</v>
      </c>
      <c r="AL8">
        <f t="shared" si="29"/>
        <v>0</v>
      </c>
      <c r="AM8">
        <f t="shared" si="30"/>
        <v>0</v>
      </c>
      <c r="AN8">
        <f t="shared" si="31"/>
        <v>0</v>
      </c>
      <c r="AO8">
        <f t="shared" si="32"/>
        <v>0</v>
      </c>
      <c r="AP8">
        <f t="shared" si="33"/>
        <v>0</v>
      </c>
      <c r="AQ8">
        <f t="shared" si="34"/>
        <v>0</v>
      </c>
      <c r="AR8">
        <f t="shared" si="35"/>
        <v>0</v>
      </c>
      <c r="AS8">
        <f t="shared" si="36"/>
        <v>0</v>
      </c>
      <c r="AT8">
        <f t="shared" si="37"/>
        <v>0</v>
      </c>
      <c r="AU8">
        <f t="shared" si="38"/>
        <v>0</v>
      </c>
      <c r="AV8">
        <f t="shared" si="39"/>
        <v>0</v>
      </c>
      <c r="AW8">
        <f t="shared" si="40"/>
        <v>0</v>
      </c>
      <c r="AX8">
        <f t="shared" si="41"/>
        <v>0</v>
      </c>
      <c r="AY8">
        <f t="shared" si="42"/>
        <v>0</v>
      </c>
      <c r="AZ8">
        <f t="shared" si="43"/>
        <v>0</v>
      </c>
      <c r="BA8">
        <f t="shared" si="44"/>
        <v>0</v>
      </c>
      <c r="BB8">
        <f t="shared" si="45"/>
        <v>0</v>
      </c>
      <c r="BC8">
        <f t="shared" si="46"/>
        <v>0</v>
      </c>
      <c r="BD8">
        <f t="shared" si="47"/>
        <v>0</v>
      </c>
      <c r="BE8">
        <f t="shared" si="48"/>
        <v>0</v>
      </c>
      <c r="BF8">
        <f t="shared" si="49"/>
        <v>0</v>
      </c>
      <c r="BG8">
        <f t="shared" si="50"/>
        <v>0</v>
      </c>
      <c r="BH8">
        <f t="shared" si="51"/>
        <v>0</v>
      </c>
      <c r="BI8">
        <f t="shared" si="52"/>
        <v>0</v>
      </c>
      <c r="BJ8">
        <f t="shared" si="53"/>
        <v>0</v>
      </c>
      <c r="BK8">
        <f t="shared" si="54"/>
        <v>0</v>
      </c>
      <c r="BL8">
        <f t="shared" si="55"/>
        <v>0</v>
      </c>
      <c r="BM8">
        <f t="shared" si="56"/>
        <v>0</v>
      </c>
      <c r="BN8">
        <f t="shared" si="57"/>
        <v>0</v>
      </c>
      <c r="BO8">
        <f t="shared" si="58"/>
        <v>0</v>
      </c>
      <c r="BP8">
        <f t="shared" si="59"/>
        <v>0</v>
      </c>
      <c r="BQ8">
        <f t="shared" si="60"/>
        <v>0</v>
      </c>
      <c r="BR8">
        <f t="shared" si="61"/>
        <v>0</v>
      </c>
      <c r="BS8">
        <f t="shared" si="62"/>
        <v>0</v>
      </c>
      <c r="BT8">
        <f t="shared" si="63"/>
        <v>0</v>
      </c>
      <c r="BU8">
        <f t="shared" si="64"/>
        <v>0</v>
      </c>
      <c r="BV8">
        <f t="shared" si="65"/>
        <v>0</v>
      </c>
      <c r="BW8">
        <f t="shared" si="66"/>
        <v>0</v>
      </c>
      <c r="BX8">
        <f t="shared" si="67"/>
        <v>0</v>
      </c>
      <c r="BY8">
        <f t="shared" si="68"/>
        <v>0</v>
      </c>
      <c r="BZ8">
        <f t="shared" si="69"/>
        <v>0</v>
      </c>
      <c r="CA8">
        <f t="shared" si="70"/>
        <v>0</v>
      </c>
      <c r="CB8">
        <f t="shared" si="71"/>
        <v>0</v>
      </c>
      <c r="CC8">
        <f t="shared" si="72"/>
        <v>0</v>
      </c>
      <c r="CD8">
        <f t="shared" si="73"/>
        <v>0</v>
      </c>
      <c r="CE8">
        <f t="shared" si="74"/>
        <v>0</v>
      </c>
      <c r="CF8">
        <f t="shared" si="75"/>
        <v>0</v>
      </c>
      <c r="CG8">
        <f t="shared" si="76"/>
        <v>0</v>
      </c>
      <c r="CH8">
        <f t="shared" si="77"/>
        <v>0</v>
      </c>
      <c r="CI8">
        <f t="shared" si="78"/>
        <v>0</v>
      </c>
      <c r="CJ8">
        <f t="shared" si="79"/>
        <v>0</v>
      </c>
      <c r="CK8">
        <f t="shared" si="80"/>
        <v>0</v>
      </c>
      <c r="CL8">
        <f t="shared" si="81"/>
        <v>0</v>
      </c>
      <c r="CM8">
        <f t="shared" si="82"/>
        <v>0</v>
      </c>
      <c r="CN8">
        <f t="shared" si="83"/>
        <v>0</v>
      </c>
      <c r="CO8">
        <f t="shared" si="84"/>
        <v>0</v>
      </c>
      <c r="CP8">
        <f t="shared" si="85"/>
        <v>0</v>
      </c>
      <c r="CQ8">
        <f t="shared" si="86"/>
        <v>0</v>
      </c>
      <c r="CR8">
        <f t="shared" si="87"/>
        <v>0</v>
      </c>
      <c r="CS8">
        <f t="shared" si="88"/>
        <v>0</v>
      </c>
      <c r="CT8">
        <f t="shared" si="89"/>
        <v>0</v>
      </c>
      <c r="CU8">
        <f t="shared" si="90"/>
        <v>0</v>
      </c>
      <c r="CV8">
        <f t="shared" si="91"/>
        <v>0</v>
      </c>
      <c r="CW8">
        <f t="shared" si="91"/>
        <v>0</v>
      </c>
      <c r="CX8">
        <f t="shared" si="92"/>
        <v>0</v>
      </c>
      <c r="CY8">
        <f t="shared" si="92"/>
        <v>0</v>
      </c>
      <c r="CZ8">
        <f t="shared" si="93"/>
        <v>0</v>
      </c>
      <c r="DA8">
        <f t="shared" si="93"/>
        <v>0</v>
      </c>
    </row>
    <row r="9" spans="1:105" x14ac:dyDescent="0.25">
      <c r="A9" t="str">
        <f>Setup!A25</f>
        <v>Caseload 6</v>
      </c>
      <c r="B9">
        <f>INDEX('Required Capacity (Hide)'!$B$5:$C$19,MATCH('Planning Backing (Hide)'!$A9,'Required Capacity (Hide)'!$A$5:$A$19,0),1)</f>
        <v>0</v>
      </c>
      <c r="C9">
        <f>INDEX('Required Capacity (Hide)'!$B$5:$C$19,MATCH('Planning Backing (Hide)'!$A9,'Required Capacity (Hide)'!$A$5:$A$19,0),2)</f>
        <v>1</v>
      </c>
      <c r="D9">
        <f>IF(Planning!D11="",'Planning Backing (Hide)'!B9,Planning!D11)</f>
        <v>0</v>
      </c>
      <c r="E9">
        <f>IF(Planning!E11="",'Planning Backing (Hide)'!C9,Planning!E11)</f>
        <v>1</v>
      </c>
      <c r="F9">
        <v>1</v>
      </c>
      <c r="G9">
        <v>1</v>
      </c>
      <c r="I9" s="12">
        <f ca="1">'Required Capacity (Hide)'!E9</f>
        <v>44256</v>
      </c>
      <c r="J9">
        <f t="shared" si="1"/>
        <v>0</v>
      </c>
      <c r="K9">
        <f t="shared" si="2"/>
        <v>0</v>
      </c>
      <c r="L9">
        <f t="shared" si="3"/>
        <v>0</v>
      </c>
      <c r="M9">
        <f t="shared" si="4"/>
        <v>0</v>
      </c>
      <c r="N9">
        <f t="shared" si="5"/>
        <v>0</v>
      </c>
      <c r="O9">
        <f t="shared" si="6"/>
        <v>0</v>
      </c>
      <c r="P9">
        <f t="shared" si="7"/>
        <v>0</v>
      </c>
      <c r="Q9">
        <f t="shared" si="8"/>
        <v>0</v>
      </c>
      <c r="R9">
        <f t="shared" si="9"/>
        <v>0</v>
      </c>
      <c r="S9">
        <f t="shared" si="10"/>
        <v>0</v>
      </c>
      <c r="T9">
        <f t="shared" si="11"/>
        <v>0</v>
      </c>
      <c r="U9">
        <f t="shared" si="12"/>
        <v>0</v>
      </c>
      <c r="V9">
        <f t="shared" si="13"/>
        <v>0</v>
      </c>
      <c r="W9">
        <f t="shared" si="14"/>
        <v>0</v>
      </c>
      <c r="X9">
        <f t="shared" si="15"/>
        <v>0</v>
      </c>
      <c r="Y9">
        <f t="shared" si="16"/>
        <v>0</v>
      </c>
      <c r="Z9">
        <f t="shared" si="17"/>
        <v>0</v>
      </c>
      <c r="AA9">
        <f t="shared" si="18"/>
        <v>0</v>
      </c>
      <c r="AB9">
        <f t="shared" si="19"/>
        <v>0</v>
      </c>
      <c r="AC9">
        <f t="shared" si="20"/>
        <v>0</v>
      </c>
      <c r="AD9">
        <f t="shared" si="21"/>
        <v>0</v>
      </c>
      <c r="AE9">
        <f t="shared" si="22"/>
        <v>0</v>
      </c>
      <c r="AF9">
        <f t="shared" si="23"/>
        <v>0</v>
      </c>
      <c r="AG9">
        <f t="shared" si="24"/>
        <v>0</v>
      </c>
      <c r="AH9">
        <f t="shared" si="25"/>
        <v>0</v>
      </c>
      <c r="AI9">
        <f t="shared" si="26"/>
        <v>0</v>
      </c>
      <c r="AJ9">
        <f t="shared" si="27"/>
        <v>0</v>
      </c>
      <c r="AK9">
        <f t="shared" si="28"/>
        <v>0</v>
      </c>
      <c r="AL9">
        <f t="shared" si="29"/>
        <v>0</v>
      </c>
      <c r="AM9">
        <f t="shared" si="30"/>
        <v>0</v>
      </c>
      <c r="AN9">
        <f t="shared" si="31"/>
        <v>0</v>
      </c>
      <c r="AO9">
        <f t="shared" si="32"/>
        <v>0</v>
      </c>
      <c r="AP9">
        <f t="shared" si="33"/>
        <v>0</v>
      </c>
      <c r="AQ9">
        <f t="shared" si="34"/>
        <v>0</v>
      </c>
      <c r="AR9">
        <f t="shared" si="35"/>
        <v>0</v>
      </c>
      <c r="AS9">
        <f t="shared" si="36"/>
        <v>0</v>
      </c>
      <c r="AT9">
        <f t="shared" si="37"/>
        <v>0</v>
      </c>
      <c r="AU9">
        <f t="shared" si="38"/>
        <v>0</v>
      </c>
      <c r="AV9">
        <f t="shared" si="39"/>
        <v>0</v>
      </c>
      <c r="AW9">
        <f t="shared" si="40"/>
        <v>0</v>
      </c>
      <c r="AX9">
        <f t="shared" si="41"/>
        <v>0</v>
      </c>
      <c r="AY9">
        <f t="shared" si="42"/>
        <v>0</v>
      </c>
      <c r="AZ9">
        <f t="shared" si="43"/>
        <v>0</v>
      </c>
      <c r="BA9">
        <f t="shared" si="44"/>
        <v>0</v>
      </c>
      <c r="BB9">
        <f t="shared" si="45"/>
        <v>0</v>
      </c>
      <c r="BC9">
        <f t="shared" si="46"/>
        <v>0</v>
      </c>
      <c r="BD9">
        <f t="shared" si="47"/>
        <v>0</v>
      </c>
      <c r="BE9">
        <f t="shared" si="48"/>
        <v>0</v>
      </c>
      <c r="BF9">
        <f t="shared" si="49"/>
        <v>0</v>
      </c>
      <c r="BG9">
        <f t="shared" si="50"/>
        <v>0</v>
      </c>
      <c r="BH9">
        <f t="shared" si="51"/>
        <v>0</v>
      </c>
      <c r="BI9">
        <f t="shared" si="52"/>
        <v>0</v>
      </c>
      <c r="BJ9">
        <f t="shared" si="53"/>
        <v>0</v>
      </c>
      <c r="BK9">
        <f t="shared" si="54"/>
        <v>0</v>
      </c>
      <c r="BL9">
        <f t="shared" si="55"/>
        <v>0</v>
      </c>
      <c r="BM9">
        <f t="shared" si="56"/>
        <v>0</v>
      </c>
      <c r="BN9">
        <f t="shared" si="57"/>
        <v>0</v>
      </c>
      <c r="BO9">
        <f t="shared" si="58"/>
        <v>0</v>
      </c>
      <c r="BP9">
        <f t="shared" si="59"/>
        <v>0</v>
      </c>
      <c r="BQ9">
        <f t="shared" si="60"/>
        <v>0</v>
      </c>
      <c r="BR9">
        <f t="shared" si="61"/>
        <v>0</v>
      </c>
      <c r="BS9">
        <f t="shared" si="62"/>
        <v>0</v>
      </c>
      <c r="BT9">
        <f t="shared" si="63"/>
        <v>0</v>
      </c>
      <c r="BU9">
        <f t="shared" si="64"/>
        <v>0</v>
      </c>
      <c r="BV9">
        <f t="shared" si="65"/>
        <v>0</v>
      </c>
      <c r="BW9">
        <f t="shared" si="66"/>
        <v>0</v>
      </c>
      <c r="BX9">
        <f t="shared" si="67"/>
        <v>0</v>
      </c>
      <c r="BY9">
        <f t="shared" si="68"/>
        <v>0</v>
      </c>
      <c r="BZ9">
        <f t="shared" si="69"/>
        <v>0</v>
      </c>
      <c r="CA9">
        <f t="shared" si="70"/>
        <v>0</v>
      </c>
      <c r="CB9">
        <f t="shared" si="71"/>
        <v>0</v>
      </c>
      <c r="CC9">
        <f t="shared" si="72"/>
        <v>0</v>
      </c>
      <c r="CD9">
        <f t="shared" si="73"/>
        <v>0</v>
      </c>
      <c r="CE9">
        <f t="shared" si="74"/>
        <v>0</v>
      </c>
      <c r="CF9">
        <f t="shared" si="75"/>
        <v>0</v>
      </c>
      <c r="CG9">
        <f t="shared" si="76"/>
        <v>0</v>
      </c>
      <c r="CH9">
        <f t="shared" si="77"/>
        <v>0</v>
      </c>
      <c r="CI9">
        <f t="shared" si="78"/>
        <v>0</v>
      </c>
      <c r="CJ9">
        <f t="shared" si="79"/>
        <v>0</v>
      </c>
      <c r="CK9">
        <f t="shared" si="80"/>
        <v>0</v>
      </c>
      <c r="CL9">
        <f t="shared" si="81"/>
        <v>0</v>
      </c>
      <c r="CM9">
        <f t="shared" si="82"/>
        <v>0</v>
      </c>
      <c r="CN9">
        <f t="shared" si="83"/>
        <v>0</v>
      </c>
      <c r="CO9">
        <f t="shared" si="84"/>
        <v>0</v>
      </c>
      <c r="CP9">
        <f t="shared" si="85"/>
        <v>0</v>
      </c>
      <c r="CQ9">
        <f t="shared" si="86"/>
        <v>0</v>
      </c>
      <c r="CR9">
        <f t="shared" si="87"/>
        <v>0</v>
      </c>
      <c r="CS9">
        <f t="shared" si="88"/>
        <v>0</v>
      </c>
      <c r="CT9">
        <f t="shared" si="89"/>
        <v>0</v>
      </c>
      <c r="CU9">
        <f t="shared" si="90"/>
        <v>0</v>
      </c>
      <c r="CV9">
        <f t="shared" si="91"/>
        <v>0</v>
      </c>
      <c r="CW9">
        <f t="shared" si="91"/>
        <v>0</v>
      </c>
      <c r="CX9">
        <f t="shared" si="92"/>
        <v>0</v>
      </c>
      <c r="CY9">
        <f t="shared" si="92"/>
        <v>0</v>
      </c>
      <c r="CZ9">
        <f t="shared" si="93"/>
        <v>0</v>
      </c>
      <c r="DA9">
        <f t="shared" si="93"/>
        <v>0</v>
      </c>
    </row>
    <row r="10" spans="1:105" x14ac:dyDescent="0.25">
      <c r="A10" t="str">
        <f>Setup!A26</f>
        <v>Caseload 7</v>
      </c>
      <c r="B10">
        <f>INDEX('Required Capacity (Hide)'!$B$5:$C$19,MATCH('Planning Backing (Hide)'!$A10,'Required Capacity (Hide)'!$A$5:$A$19,0),1)</f>
        <v>0</v>
      </c>
      <c r="C10">
        <f>INDEX('Required Capacity (Hide)'!$B$5:$C$19,MATCH('Planning Backing (Hide)'!$A10,'Required Capacity (Hide)'!$A$5:$A$19,0),2)</f>
        <v>1</v>
      </c>
      <c r="D10">
        <f>IF(Planning!D12="",'Planning Backing (Hide)'!B10,Planning!D12)</f>
        <v>0</v>
      </c>
      <c r="E10">
        <f>IF(Planning!E12="",'Planning Backing (Hide)'!C10,Planning!E12)</f>
        <v>1</v>
      </c>
      <c r="F10">
        <v>1</v>
      </c>
      <c r="G10">
        <v>1</v>
      </c>
      <c r="I10" s="12">
        <f ca="1">'Required Capacity (Hide)'!E10</f>
        <v>44263</v>
      </c>
      <c r="J10">
        <f t="shared" si="1"/>
        <v>0</v>
      </c>
      <c r="K10">
        <f t="shared" si="2"/>
        <v>0</v>
      </c>
      <c r="L10">
        <f t="shared" si="3"/>
        <v>0</v>
      </c>
      <c r="M10">
        <f t="shared" si="4"/>
        <v>0</v>
      </c>
      <c r="N10">
        <f t="shared" si="5"/>
        <v>0</v>
      </c>
      <c r="O10">
        <f t="shared" si="6"/>
        <v>0</v>
      </c>
      <c r="P10">
        <f t="shared" si="7"/>
        <v>0</v>
      </c>
      <c r="Q10">
        <f t="shared" si="8"/>
        <v>0</v>
      </c>
      <c r="R10">
        <f t="shared" si="9"/>
        <v>0</v>
      </c>
      <c r="S10">
        <f t="shared" si="10"/>
        <v>0</v>
      </c>
      <c r="T10">
        <f t="shared" si="11"/>
        <v>0</v>
      </c>
      <c r="U10">
        <f t="shared" si="12"/>
        <v>0</v>
      </c>
      <c r="V10">
        <f t="shared" si="13"/>
        <v>0</v>
      </c>
      <c r="W10">
        <f t="shared" si="14"/>
        <v>0</v>
      </c>
      <c r="X10">
        <f t="shared" si="15"/>
        <v>0</v>
      </c>
      <c r="Y10">
        <f t="shared" si="16"/>
        <v>0</v>
      </c>
      <c r="Z10">
        <f t="shared" si="17"/>
        <v>0</v>
      </c>
      <c r="AA10">
        <f t="shared" si="18"/>
        <v>0</v>
      </c>
      <c r="AB10">
        <f t="shared" si="19"/>
        <v>0</v>
      </c>
      <c r="AC10">
        <f t="shared" si="20"/>
        <v>0</v>
      </c>
      <c r="AD10">
        <f t="shared" si="21"/>
        <v>0</v>
      </c>
      <c r="AE10">
        <f t="shared" si="22"/>
        <v>0</v>
      </c>
      <c r="AF10">
        <f t="shared" si="23"/>
        <v>0</v>
      </c>
      <c r="AG10">
        <f t="shared" si="24"/>
        <v>0</v>
      </c>
      <c r="AH10">
        <f t="shared" si="25"/>
        <v>0</v>
      </c>
      <c r="AI10">
        <f t="shared" si="26"/>
        <v>0</v>
      </c>
      <c r="AJ10">
        <f t="shared" si="27"/>
        <v>0</v>
      </c>
      <c r="AK10">
        <f t="shared" si="28"/>
        <v>0</v>
      </c>
      <c r="AL10">
        <f t="shared" si="29"/>
        <v>0</v>
      </c>
      <c r="AM10">
        <f t="shared" si="30"/>
        <v>0</v>
      </c>
      <c r="AN10">
        <f t="shared" si="31"/>
        <v>0</v>
      </c>
      <c r="AO10">
        <f t="shared" si="32"/>
        <v>0</v>
      </c>
      <c r="AP10">
        <f t="shared" si="33"/>
        <v>0</v>
      </c>
      <c r="AQ10">
        <f t="shared" si="34"/>
        <v>0</v>
      </c>
      <c r="AR10">
        <f t="shared" si="35"/>
        <v>0</v>
      </c>
      <c r="AS10">
        <f t="shared" si="36"/>
        <v>0</v>
      </c>
      <c r="AT10">
        <f t="shared" si="37"/>
        <v>0</v>
      </c>
      <c r="AU10">
        <f t="shared" si="38"/>
        <v>0</v>
      </c>
      <c r="AV10">
        <f t="shared" si="39"/>
        <v>0</v>
      </c>
      <c r="AW10">
        <f t="shared" si="40"/>
        <v>0</v>
      </c>
      <c r="AX10">
        <f t="shared" si="41"/>
        <v>0</v>
      </c>
      <c r="AY10">
        <f t="shared" si="42"/>
        <v>0</v>
      </c>
      <c r="AZ10">
        <f t="shared" si="43"/>
        <v>0</v>
      </c>
      <c r="BA10">
        <f t="shared" si="44"/>
        <v>0</v>
      </c>
      <c r="BB10">
        <f t="shared" si="45"/>
        <v>0</v>
      </c>
      <c r="BC10">
        <f t="shared" si="46"/>
        <v>0</v>
      </c>
      <c r="BD10">
        <f t="shared" si="47"/>
        <v>0</v>
      </c>
      <c r="BE10">
        <f t="shared" si="48"/>
        <v>0</v>
      </c>
      <c r="BF10">
        <f t="shared" si="49"/>
        <v>0</v>
      </c>
      <c r="BG10">
        <f t="shared" si="50"/>
        <v>0</v>
      </c>
      <c r="BH10">
        <f t="shared" si="51"/>
        <v>0</v>
      </c>
      <c r="BI10">
        <f t="shared" si="52"/>
        <v>0</v>
      </c>
      <c r="BJ10">
        <f t="shared" si="53"/>
        <v>0</v>
      </c>
      <c r="BK10">
        <f t="shared" si="54"/>
        <v>0</v>
      </c>
      <c r="BL10">
        <f t="shared" si="55"/>
        <v>0</v>
      </c>
      <c r="BM10">
        <f t="shared" si="56"/>
        <v>0</v>
      </c>
      <c r="BN10">
        <f t="shared" si="57"/>
        <v>0</v>
      </c>
      <c r="BO10">
        <f t="shared" si="58"/>
        <v>0</v>
      </c>
      <c r="BP10">
        <f t="shared" si="59"/>
        <v>0</v>
      </c>
      <c r="BQ10">
        <f t="shared" si="60"/>
        <v>0</v>
      </c>
      <c r="BR10">
        <f t="shared" si="61"/>
        <v>0</v>
      </c>
      <c r="BS10">
        <f t="shared" si="62"/>
        <v>0</v>
      </c>
      <c r="BT10">
        <f t="shared" si="63"/>
        <v>0</v>
      </c>
      <c r="BU10">
        <f t="shared" si="64"/>
        <v>0</v>
      </c>
      <c r="BV10">
        <f t="shared" si="65"/>
        <v>0</v>
      </c>
      <c r="BW10">
        <f t="shared" si="66"/>
        <v>0</v>
      </c>
      <c r="BX10">
        <f t="shared" si="67"/>
        <v>0</v>
      </c>
      <c r="BY10">
        <f t="shared" si="68"/>
        <v>0</v>
      </c>
      <c r="BZ10">
        <f t="shared" si="69"/>
        <v>0</v>
      </c>
      <c r="CA10">
        <f t="shared" si="70"/>
        <v>0</v>
      </c>
      <c r="CB10">
        <f t="shared" si="71"/>
        <v>0</v>
      </c>
      <c r="CC10">
        <f t="shared" si="72"/>
        <v>0</v>
      </c>
      <c r="CD10">
        <f t="shared" si="73"/>
        <v>0</v>
      </c>
      <c r="CE10">
        <f t="shared" si="74"/>
        <v>0</v>
      </c>
      <c r="CF10">
        <f t="shared" si="75"/>
        <v>0</v>
      </c>
      <c r="CG10">
        <f t="shared" si="76"/>
        <v>0</v>
      </c>
      <c r="CH10">
        <f t="shared" si="77"/>
        <v>0</v>
      </c>
      <c r="CI10">
        <f t="shared" si="78"/>
        <v>0</v>
      </c>
      <c r="CJ10">
        <f t="shared" si="79"/>
        <v>0</v>
      </c>
      <c r="CK10">
        <f t="shared" si="80"/>
        <v>0</v>
      </c>
      <c r="CL10">
        <f t="shared" si="81"/>
        <v>0</v>
      </c>
      <c r="CM10">
        <f t="shared" si="82"/>
        <v>0</v>
      </c>
      <c r="CN10">
        <f t="shared" si="83"/>
        <v>0</v>
      </c>
      <c r="CO10">
        <f t="shared" si="84"/>
        <v>0</v>
      </c>
      <c r="CP10">
        <f t="shared" si="85"/>
        <v>0</v>
      </c>
      <c r="CQ10">
        <f t="shared" si="86"/>
        <v>0</v>
      </c>
      <c r="CR10">
        <f t="shared" si="87"/>
        <v>0</v>
      </c>
      <c r="CS10">
        <f t="shared" si="88"/>
        <v>0</v>
      </c>
      <c r="CT10">
        <f t="shared" si="89"/>
        <v>0</v>
      </c>
      <c r="CU10">
        <f t="shared" si="90"/>
        <v>0</v>
      </c>
      <c r="CV10">
        <f t="shared" si="91"/>
        <v>0</v>
      </c>
      <c r="CW10">
        <f t="shared" si="91"/>
        <v>0</v>
      </c>
      <c r="CX10">
        <f t="shared" si="92"/>
        <v>0</v>
      </c>
      <c r="CY10">
        <f t="shared" si="92"/>
        <v>0</v>
      </c>
      <c r="CZ10">
        <f t="shared" si="93"/>
        <v>0</v>
      </c>
      <c r="DA10">
        <f t="shared" si="93"/>
        <v>0</v>
      </c>
    </row>
    <row r="11" spans="1:105" x14ac:dyDescent="0.25">
      <c r="A11" t="str">
        <f>Setup!A27</f>
        <v>Caseload 8</v>
      </c>
      <c r="B11">
        <f>INDEX('Required Capacity (Hide)'!$B$5:$C$19,MATCH('Planning Backing (Hide)'!$A11,'Required Capacity (Hide)'!$A$5:$A$19,0),1)</f>
        <v>0</v>
      </c>
      <c r="C11">
        <f>INDEX('Required Capacity (Hide)'!$B$5:$C$19,MATCH('Planning Backing (Hide)'!$A11,'Required Capacity (Hide)'!$A$5:$A$19,0),2)</f>
        <v>1</v>
      </c>
      <c r="D11">
        <f>IF(Planning!D13="",'Planning Backing (Hide)'!B11,Planning!D13)</f>
        <v>0</v>
      </c>
      <c r="E11">
        <f>IF(Planning!E13="",'Planning Backing (Hide)'!C11,Planning!E13)</f>
        <v>1</v>
      </c>
      <c r="F11">
        <v>1</v>
      </c>
      <c r="G11">
        <v>1</v>
      </c>
      <c r="I11" s="12">
        <f ca="1">'Required Capacity (Hide)'!E11</f>
        <v>44270</v>
      </c>
      <c r="J11">
        <f t="shared" si="1"/>
        <v>0</v>
      </c>
      <c r="K11">
        <f t="shared" si="2"/>
        <v>0</v>
      </c>
      <c r="L11">
        <f t="shared" si="3"/>
        <v>0</v>
      </c>
      <c r="M11">
        <f t="shared" si="4"/>
        <v>0</v>
      </c>
      <c r="N11">
        <f t="shared" si="5"/>
        <v>0</v>
      </c>
      <c r="O11">
        <f t="shared" si="6"/>
        <v>0</v>
      </c>
      <c r="P11">
        <f t="shared" si="7"/>
        <v>0</v>
      </c>
      <c r="Q11">
        <f t="shared" si="8"/>
        <v>0</v>
      </c>
      <c r="R11">
        <f t="shared" si="9"/>
        <v>0</v>
      </c>
      <c r="S11">
        <f t="shared" si="10"/>
        <v>0</v>
      </c>
      <c r="T11">
        <f t="shared" si="11"/>
        <v>0</v>
      </c>
      <c r="U11">
        <f t="shared" si="12"/>
        <v>0</v>
      </c>
      <c r="V11">
        <f t="shared" si="13"/>
        <v>0</v>
      </c>
      <c r="W11">
        <f t="shared" si="14"/>
        <v>0</v>
      </c>
      <c r="X11">
        <f t="shared" si="15"/>
        <v>0</v>
      </c>
      <c r="Y11">
        <f t="shared" si="16"/>
        <v>0</v>
      </c>
      <c r="Z11">
        <f t="shared" si="17"/>
        <v>0</v>
      </c>
      <c r="AA11">
        <f t="shared" si="18"/>
        <v>0</v>
      </c>
      <c r="AB11">
        <f t="shared" si="19"/>
        <v>0</v>
      </c>
      <c r="AC11">
        <f t="shared" si="20"/>
        <v>0</v>
      </c>
      <c r="AD11">
        <f t="shared" si="21"/>
        <v>0</v>
      </c>
      <c r="AE11">
        <f t="shared" si="22"/>
        <v>0</v>
      </c>
      <c r="AF11">
        <f t="shared" si="23"/>
        <v>0</v>
      </c>
      <c r="AG11">
        <f t="shared" si="24"/>
        <v>0</v>
      </c>
      <c r="AH11">
        <f t="shared" si="25"/>
        <v>0</v>
      </c>
      <c r="AI11">
        <f t="shared" si="26"/>
        <v>0</v>
      </c>
      <c r="AJ11">
        <f t="shared" si="27"/>
        <v>0</v>
      </c>
      <c r="AK11">
        <f t="shared" si="28"/>
        <v>0</v>
      </c>
      <c r="AL11">
        <f t="shared" si="29"/>
        <v>0</v>
      </c>
      <c r="AM11">
        <f t="shared" si="30"/>
        <v>0</v>
      </c>
      <c r="AN11">
        <f t="shared" si="31"/>
        <v>0</v>
      </c>
      <c r="AO11">
        <f t="shared" si="32"/>
        <v>0</v>
      </c>
      <c r="AP11">
        <f t="shared" si="33"/>
        <v>0</v>
      </c>
      <c r="AQ11">
        <f t="shared" si="34"/>
        <v>0</v>
      </c>
      <c r="AR11">
        <f t="shared" si="35"/>
        <v>0</v>
      </c>
      <c r="AS11">
        <f t="shared" si="36"/>
        <v>0</v>
      </c>
      <c r="AT11">
        <f t="shared" si="37"/>
        <v>0</v>
      </c>
      <c r="AU11">
        <f t="shared" si="38"/>
        <v>0</v>
      </c>
      <c r="AV11">
        <f t="shared" si="39"/>
        <v>0</v>
      </c>
      <c r="AW11">
        <f t="shared" si="40"/>
        <v>0</v>
      </c>
      <c r="AX11">
        <f t="shared" si="41"/>
        <v>0</v>
      </c>
      <c r="AY11">
        <f t="shared" si="42"/>
        <v>0</v>
      </c>
      <c r="AZ11">
        <f t="shared" si="43"/>
        <v>0</v>
      </c>
      <c r="BA11">
        <f t="shared" si="44"/>
        <v>0</v>
      </c>
      <c r="BB11">
        <f t="shared" si="45"/>
        <v>0</v>
      </c>
      <c r="BC11">
        <f t="shared" si="46"/>
        <v>0</v>
      </c>
      <c r="BD11">
        <f t="shared" si="47"/>
        <v>0</v>
      </c>
      <c r="BE11">
        <f t="shared" si="48"/>
        <v>0</v>
      </c>
      <c r="BF11">
        <f t="shared" si="49"/>
        <v>0</v>
      </c>
      <c r="BG11">
        <f t="shared" si="50"/>
        <v>0</v>
      </c>
      <c r="BH11">
        <f t="shared" si="51"/>
        <v>0</v>
      </c>
      <c r="BI11">
        <f t="shared" si="52"/>
        <v>0</v>
      </c>
      <c r="BJ11">
        <f t="shared" si="53"/>
        <v>0</v>
      </c>
      <c r="BK11">
        <f t="shared" si="54"/>
        <v>0</v>
      </c>
      <c r="BL11">
        <f t="shared" si="55"/>
        <v>0</v>
      </c>
      <c r="BM11">
        <f t="shared" si="56"/>
        <v>0</v>
      </c>
      <c r="BN11">
        <f t="shared" si="57"/>
        <v>0</v>
      </c>
      <c r="BO11">
        <f t="shared" si="58"/>
        <v>0</v>
      </c>
      <c r="BP11">
        <f t="shared" si="59"/>
        <v>0</v>
      </c>
      <c r="BQ11">
        <f t="shared" si="60"/>
        <v>0</v>
      </c>
      <c r="BR11">
        <f t="shared" si="61"/>
        <v>0</v>
      </c>
      <c r="BS11">
        <f t="shared" si="62"/>
        <v>0</v>
      </c>
      <c r="BT11">
        <f t="shared" si="63"/>
        <v>0</v>
      </c>
      <c r="BU11">
        <f t="shared" si="64"/>
        <v>0</v>
      </c>
      <c r="BV11">
        <f t="shared" si="65"/>
        <v>0</v>
      </c>
      <c r="BW11">
        <f t="shared" si="66"/>
        <v>0</v>
      </c>
      <c r="BX11">
        <f t="shared" si="67"/>
        <v>0</v>
      </c>
      <c r="BY11">
        <f t="shared" si="68"/>
        <v>0</v>
      </c>
      <c r="BZ11">
        <f t="shared" si="69"/>
        <v>0</v>
      </c>
      <c r="CA11">
        <f t="shared" si="70"/>
        <v>0</v>
      </c>
      <c r="CB11">
        <f t="shared" si="71"/>
        <v>0</v>
      </c>
      <c r="CC11">
        <f t="shared" si="72"/>
        <v>0</v>
      </c>
      <c r="CD11">
        <f t="shared" si="73"/>
        <v>0</v>
      </c>
      <c r="CE11">
        <f t="shared" si="74"/>
        <v>0</v>
      </c>
      <c r="CF11">
        <f t="shared" si="75"/>
        <v>0</v>
      </c>
      <c r="CG11">
        <f t="shared" si="76"/>
        <v>0</v>
      </c>
      <c r="CH11">
        <f t="shared" si="77"/>
        <v>0</v>
      </c>
      <c r="CI11">
        <f t="shared" si="78"/>
        <v>0</v>
      </c>
      <c r="CJ11">
        <f t="shared" si="79"/>
        <v>0</v>
      </c>
      <c r="CK11">
        <f t="shared" si="80"/>
        <v>0</v>
      </c>
      <c r="CL11">
        <f t="shared" si="81"/>
        <v>0</v>
      </c>
      <c r="CM11">
        <f t="shared" si="82"/>
        <v>0</v>
      </c>
      <c r="CN11">
        <f t="shared" si="83"/>
        <v>0</v>
      </c>
      <c r="CO11">
        <f t="shared" si="84"/>
        <v>0</v>
      </c>
      <c r="CP11">
        <f t="shared" si="85"/>
        <v>0</v>
      </c>
      <c r="CQ11">
        <f t="shared" si="86"/>
        <v>0</v>
      </c>
      <c r="CR11">
        <f t="shared" si="87"/>
        <v>0</v>
      </c>
      <c r="CS11">
        <f t="shared" si="88"/>
        <v>0</v>
      </c>
      <c r="CT11">
        <f t="shared" si="89"/>
        <v>0</v>
      </c>
      <c r="CU11">
        <f t="shared" si="90"/>
        <v>0</v>
      </c>
      <c r="CV11">
        <f t="shared" si="91"/>
        <v>0</v>
      </c>
      <c r="CW11">
        <f t="shared" si="91"/>
        <v>0</v>
      </c>
      <c r="CX11">
        <f t="shared" si="92"/>
        <v>0</v>
      </c>
      <c r="CY11">
        <f t="shared" si="92"/>
        <v>0</v>
      </c>
      <c r="CZ11">
        <f t="shared" si="93"/>
        <v>0</v>
      </c>
      <c r="DA11">
        <f t="shared" si="93"/>
        <v>0</v>
      </c>
    </row>
    <row r="12" spans="1:105" x14ac:dyDescent="0.25">
      <c r="A12" t="str">
        <f>Setup!A28</f>
        <v>Caseload 9</v>
      </c>
      <c r="B12">
        <f>INDEX('Required Capacity (Hide)'!$B$5:$C$19,MATCH('Planning Backing (Hide)'!$A12,'Required Capacity (Hide)'!$A$5:$A$19,0),1)</f>
        <v>0</v>
      </c>
      <c r="C12">
        <f>INDEX('Required Capacity (Hide)'!$B$5:$C$19,MATCH('Planning Backing (Hide)'!$A12,'Required Capacity (Hide)'!$A$5:$A$19,0),2)</f>
        <v>1</v>
      </c>
      <c r="D12">
        <f>IF(Planning!D14="",'Planning Backing (Hide)'!B12,Planning!D14)</f>
        <v>0</v>
      </c>
      <c r="E12">
        <f>IF(Planning!E14="",'Planning Backing (Hide)'!C12,Planning!E14)</f>
        <v>1</v>
      </c>
      <c r="F12">
        <v>1</v>
      </c>
      <c r="G12">
        <v>1</v>
      </c>
      <c r="I12" s="12">
        <f ca="1">'Required Capacity (Hide)'!E12</f>
        <v>44277</v>
      </c>
      <c r="J12">
        <f t="shared" si="1"/>
        <v>0</v>
      </c>
      <c r="K12">
        <f t="shared" si="2"/>
        <v>0</v>
      </c>
      <c r="L12">
        <f t="shared" si="3"/>
        <v>0</v>
      </c>
      <c r="M12">
        <f t="shared" si="4"/>
        <v>0</v>
      </c>
      <c r="N12">
        <f t="shared" si="5"/>
        <v>0</v>
      </c>
      <c r="O12">
        <f t="shared" si="6"/>
        <v>0</v>
      </c>
      <c r="P12">
        <f t="shared" si="7"/>
        <v>0</v>
      </c>
      <c r="Q12">
        <f t="shared" si="8"/>
        <v>0</v>
      </c>
      <c r="R12">
        <f t="shared" si="9"/>
        <v>0</v>
      </c>
      <c r="S12">
        <f t="shared" si="10"/>
        <v>0</v>
      </c>
      <c r="T12">
        <f t="shared" si="11"/>
        <v>0</v>
      </c>
      <c r="U12">
        <f t="shared" si="12"/>
        <v>0</v>
      </c>
      <c r="V12">
        <f t="shared" si="13"/>
        <v>0</v>
      </c>
      <c r="W12">
        <f t="shared" si="14"/>
        <v>0</v>
      </c>
      <c r="X12">
        <f t="shared" si="15"/>
        <v>0</v>
      </c>
      <c r="Y12">
        <f t="shared" si="16"/>
        <v>0</v>
      </c>
      <c r="Z12">
        <f t="shared" si="17"/>
        <v>0</v>
      </c>
      <c r="AA12">
        <f t="shared" si="18"/>
        <v>0</v>
      </c>
      <c r="AB12">
        <f t="shared" si="19"/>
        <v>0</v>
      </c>
      <c r="AC12">
        <f t="shared" si="20"/>
        <v>0</v>
      </c>
      <c r="AD12">
        <f t="shared" si="21"/>
        <v>0</v>
      </c>
      <c r="AE12">
        <f t="shared" si="22"/>
        <v>0</v>
      </c>
      <c r="AF12">
        <f t="shared" si="23"/>
        <v>0</v>
      </c>
      <c r="AG12">
        <f t="shared" si="24"/>
        <v>0</v>
      </c>
      <c r="AH12">
        <f t="shared" si="25"/>
        <v>0</v>
      </c>
      <c r="AI12">
        <f t="shared" si="26"/>
        <v>0</v>
      </c>
      <c r="AJ12">
        <f t="shared" si="27"/>
        <v>0</v>
      </c>
      <c r="AK12">
        <f t="shared" si="28"/>
        <v>0</v>
      </c>
      <c r="AL12">
        <f t="shared" si="29"/>
        <v>0</v>
      </c>
      <c r="AM12">
        <f t="shared" si="30"/>
        <v>0</v>
      </c>
      <c r="AN12">
        <f t="shared" si="31"/>
        <v>0</v>
      </c>
      <c r="AO12">
        <f t="shared" si="32"/>
        <v>0</v>
      </c>
      <c r="AP12">
        <f t="shared" si="33"/>
        <v>0</v>
      </c>
      <c r="AQ12">
        <f t="shared" si="34"/>
        <v>0</v>
      </c>
      <c r="AR12">
        <f t="shared" si="35"/>
        <v>0</v>
      </c>
      <c r="AS12">
        <f t="shared" si="36"/>
        <v>0</v>
      </c>
      <c r="AT12">
        <f t="shared" si="37"/>
        <v>0</v>
      </c>
      <c r="AU12">
        <f t="shared" si="38"/>
        <v>0</v>
      </c>
      <c r="AV12">
        <f t="shared" si="39"/>
        <v>0</v>
      </c>
      <c r="AW12">
        <f t="shared" si="40"/>
        <v>0</v>
      </c>
      <c r="AX12">
        <f t="shared" si="41"/>
        <v>0</v>
      </c>
      <c r="AY12">
        <f t="shared" si="42"/>
        <v>0</v>
      </c>
      <c r="AZ12">
        <f t="shared" si="43"/>
        <v>0</v>
      </c>
      <c r="BA12">
        <f t="shared" si="44"/>
        <v>0</v>
      </c>
      <c r="BB12">
        <f t="shared" si="45"/>
        <v>0</v>
      </c>
      <c r="BC12">
        <f t="shared" si="46"/>
        <v>0</v>
      </c>
      <c r="BD12">
        <f t="shared" si="47"/>
        <v>0</v>
      </c>
      <c r="BE12">
        <f t="shared" si="48"/>
        <v>0</v>
      </c>
      <c r="BF12">
        <f t="shared" si="49"/>
        <v>0</v>
      </c>
      <c r="BG12">
        <f t="shared" si="50"/>
        <v>0</v>
      </c>
      <c r="BH12">
        <f t="shared" si="51"/>
        <v>0</v>
      </c>
      <c r="BI12">
        <f t="shared" si="52"/>
        <v>0</v>
      </c>
      <c r="BJ12">
        <f t="shared" si="53"/>
        <v>0</v>
      </c>
      <c r="BK12">
        <f t="shared" si="54"/>
        <v>0</v>
      </c>
      <c r="BL12">
        <f t="shared" si="55"/>
        <v>0</v>
      </c>
      <c r="BM12">
        <f t="shared" si="56"/>
        <v>0</v>
      </c>
      <c r="BN12">
        <f t="shared" si="57"/>
        <v>0</v>
      </c>
      <c r="BO12">
        <f t="shared" si="58"/>
        <v>0</v>
      </c>
      <c r="BP12">
        <f t="shared" si="59"/>
        <v>0</v>
      </c>
      <c r="BQ12">
        <f t="shared" si="60"/>
        <v>0</v>
      </c>
      <c r="BR12">
        <f t="shared" si="61"/>
        <v>0</v>
      </c>
      <c r="BS12">
        <f t="shared" si="62"/>
        <v>0</v>
      </c>
      <c r="BT12">
        <f t="shared" si="63"/>
        <v>0</v>
      </c>
      <c r="BU12">
        <f t="shared" si="64"/>
        <v>0</v>
      </c>
      <c r="BV12">
        <f t="shared" si="65"/>
        <v>0</v>
      </c>
      <c r="BW12">
        <f t="shared" si="66"/>
        <v>0</v>
      </c>
      <c r="BX12">
        <f t="shared" si="67"/>
        <v>0</v>
      </c>
      <c r="BY12">
        <f t="shared" si="68"/>
        <v>0</v>
      </c>
      <c r="BZ12">
        <f t="shared" si="69"/>
        <v>0</v>
      </c>
      <c r="CA12">
        <f t="shared" si="70"/>
        <v>0</v>
      </c>
      <c r="CB12">
        <f t="shared" si="71"/>
        <v>0</v>
      </c>
      <c r="CC12">
        <f t="shared" si="72"/>
        <v>0</v>
      </c>
      <c r="CD12">
        <f t="shared" si="73"/>
        <v>0</v>
      </c>
      <c r="CE12">
        <f t="shared" si="74"/>
        <v>0</v>
      </c>
      <c r="CF12">
        <f t="shared" si="75"/>
        <v>0</v>
      </c>
      <c r="CG12">
        <f t="shared" si="76"/>
        <v>0</v>
      </c>
      <c r="CH12">
        <f t="shared" si="77"/>
        <v>0</v>
      </c>
      <c r="CI12">
        <f t="shared" si="78"/>
        <v>0</v>
      </c>
      <c r="CJ12">
        <f t="shared" si="79"/>
        <v>0</v>
      </c>
      <c r="CK12">
        <f t="shared" si="80"/>
        <v>0</v>
      </c>
      <c r="CL12">
        <f t="shared" si="81"/>
        <v>0</v>
      </c>
      <c r="CM12">
        <f t="shared" si="82"/>
        <v>0</v>
      </c>
      <c r="CN12">
        <f t="shared" si="83"/>
        <v>0</v>
      </c>
      <c r="CO12">
        <f t="shared" si="84"/>
        <v>0</v>
      </c>
      <c r="CP12">
        <f t="shared" si="85"/>
        <v>0</v>
      </c>
      <c r="CQ12">
        <f t="shared" si="86"/>
        <v>0</v>
      </c>
      <c r="CR12">
        <f t="shared" si="87"/>
        <v>0</v>
      </c>
      <c r="CS12">
        <f t="shared" si="88"/>
        <v>0</v>
      </c>
      <c r="CT12">
        <f t="shared" si="89"/>
        <v>0</v>
      </c>
      <c r="CU12">
        <f t="shared" si="90"/>
        <v>0</v>
      </c>
      <c r="CV12">
        <f t="shared" si="91"/>
        <v>0</v>
      </c>
      <c r="CW12">
        <f t="shared" si="91"/>
        <v>0</v>
      </c>
      <c r="CX12">
        <f t="shared" si="92"/>
        <v>0</v>
      </c>
      <c r="CY12">
        <f t="shared" si="92"/>
        <v>0</v>
      </c>
      <c r="CZ12">
        <f t="shared" si="93"/>
        <v>0</v>
      </c>
      <c r="DA12">
        <f t="shared" si="93"/>
        <v>0</v>
      </c>
    </row>
    <row r="13" spans="1:105" x14ac:dyDescent="0.25">
      <c r="A13" t="str">
        <f>Setup!A29</f>
        <v>Caseload 10</v>
      </c>
      <c r="B13">
        <f>INDEX('Required Capacity (Hide)'!$B$5:$C$19,MATCH('Planning Backing (Hide)'!$A13,'Required Capacity (Hide)'!$A$5:$A$19,0),1)</f>
        <v>0</v>
      </c>
      <c r="C13">
        <f>INDEX('Required Capacity (Hide)'!$B$5:$C$19,MATCH('Planning Backing (Hide)'!$A13,'Required Capacity (Hide)'!$A$5:$A$19,0),2)</f>
        <v>1</v>
      </c>
      <c r="D13">
        <f>IF(Planning!D15="",'Planning Backing (Hide)'!B13,Planning!D15)</f>
        <v>0</v>
      </c>
      <c r="E13">
        <f>IF(Planning!E15="",'Planning Backing (Hide)'!C13,Planning!E15)</f>
        <v>1</v>
      </c>
      <c r="F13">
        <v>1</v>
      </c>
      <c r="G13">
        <v>1</v>
      </c>
      <c r="I13" s="12">
        <f ca="1">'Required Capacity (Hide)'!E13</f>
        <v>44284</v>
      </c>
      <c r="J13">
        <f t="shared" si="1"/>
        <v>0</v>
      </c>
      <c r="K13">
        <f t="shared" si="2"/>
        <v>0</v>
      </c>
      <c r="L13">
        <f t="shared" si="3"/>
        <v>0</v>
      </c>
      <c r="M13">
        <f t="shared" si="4"/>
        <v>0</v>
      </c>
      <c r="N13">
        <f t="shared" si="5"/>
        <v>0</v>
      </c>
      <c r="O13">
        <f t="shared" si="6"/>
        <v>0</v>
      </c>
      <c r="P13">
        <f t="shared" si="7"/>
        <v>0</v>
      </c>
      <c r="Q13">
        <f t="shared" si="8"/>
        <v>0</v>
      </c>
      <c r="R13">
        <f t="shared" si="9"/>
        <v>0</v>
      </c>
      <c r="S13">
        <f t="shared" si="10"/>
        <v>0</v>
      </c>
      <c r="T13">
        <f t="shared" si="11"/>
        <v>0</v>
      </c>
      <c r="U13">
        <f t="shared" si="12"/>
        <v>0</v>
      </c>
      <c r="V13">
        <f t="shared" si="13"/>
        <v>0</v>
      </c>
      <c r="W13">
        <f t="shared" si="14"/>
        <v>0</v>
      </c>
      <c r="X13">
        <f t="shared" si="15"/>
        <v>0</v>
      </c>
      <c r="Y13">
        <f t="shared" si="16"/>
        <v>0</v>
      </c>
      <c r="Z13">
        <f t="shared" si="17"/>
        <v>0</v>
      </c>
      <c r="AA13">
        <f t="shared" si="18"/>
        <v>0</v>
      </c>
      <c r="AB13">
        <f t="shared" si="19"/>
        <v>0</v>
      </c>
      <c r="AC13">
        <f t="shared" si="20"/>
        <v>0</v>
      </c>
      <c r="AD13">
        <f t="shared" si="21"/>
        <v>0</v>
      </c>
      <c r="AE13">
        <f t="shared" si="22"/>
        <v>0</v>
      </c>
      <c r="AF13">
        <f t="shared" si="23"/>
        <v>0</v>
      </c>
      <c r="AG13">
        <f t="shared" si="24"/>
        <v>0</v>
      </c>
      <c r="AH13">
        <f t="shared" si="25"/>
        <v>0</v>
      </c>
      <c r="AI13">
        <f t="shared" si="26"/>
        <v>0</v>
      </c>
      <c r="AJ13">
        <f t="shared" si="27"/>
        <v>0</v>
      </c>
      <c r="AK13">
        <f t="shared" si="28"/>
        <v>0</v>
      </c>
      <c r="AL13">
        <f t="shared" si="29"/>
        <v>0</v>
      </c>
      <c r="AM13">
        <f t="shared" si="30"/>
        <v>0</v>
      </c>
      <c r="AN13">
        <f t="shared" si="31"/>
        <v>0</v>
      </c>
      <c r="AO13">
        <f t="shared" si="32"/>
        <v>0</v>
      </c>
      <c r="AP13">
        <f t="shared" si="33"/>
        <v>0</v>
      </c>
      <c r="AQ13">
        <f t="shared" si="34"/>
        <v>0</v>
      </c>
      <c r="AR13">
        <f t="shared" si="35"/>
        <v>0</v>
      </c>
      <c r="AS13">
        <f t="shared" si="36"/>
        <v>0</v>
      </c>
      <c r="AT13">
        <f t="shared" si="37"/>
        <v>0</v>
      </c>
      <c r="AU13">
        <f t="shared" si="38"/>
        <v>0</v>
      </c>
      <c r="AV13">
        <f t="shared" si="39"/>
        <v>0</v>
      </c>
      <c r="AW13">
        <f t="shared" si="40"/>
        <v>0</v>
      </c>
      <c r="AX13">
        <f t="shared" si="41"/>
        <v>0</v>
      </c>
      <c r="AY13">
        <f t="shared" si="42"/>
        <v>0</v>
      </c>
      <c r="AZ13">
        <f t="shared" si="43"/>
        <v>0</v>
      </c>
      <c r="BA13">
        <f t="shared" si="44"/>
        <v>0</v>
      </c>
      <c r="BB13">
        <f t="shared" si="45"/>
        <v>0</v>
      </c>
      <c r="BC13">
        <f t="shared" si="46"/>
        <v>0</v>
      </c>
      <c r="BD13">
        <f t="shared" si="47"/>
        <v>0</v>
      </c>
      <c r="BE13">
        <f t="shared" si="48"/>
        <v>0</v>
      </c>
      <c r="BF13">
        <f t="shared" si="49"/>
        <v>0</v>
      </c>
      <c r="BG13">
        <f t="shared" si="50"/>
        <v>0</v>
      </c>
      <c r="BH13">
        <f t="shared" si="51"/>
        <v>0</v>
      </c>
      <c r="BI13">
        <f t="shared" si="52"/>
        <v>0</v>
      </c>
      <c r="BJ13">
        <f t="shared" si="53"/>
        <v>0</v>
      </c>
      <c r="BK13">
        <f t="shared" si="54"/>
        <v>0</v>
      </c>
      <c r="BL13">
        <f t="shared" si="55"/>
        <v>0</v>
      </c>
      <c r="BM13">
        <f t="shared" si="56"/>
        <v>0</v>
      </c>
      <c r="BN13">
        <f t="shared" si="57"/>
        <v>0</v>
      </c>
      <c r="BO13">
        <f t="shared" si="58"/>
        <v>0</v>
      </c>
      <c r="BP13">
        <f t="shared" si="59"/>
        <v>0</v>
      </c>
      <c r="BQ13">
        <f t="shared" si="60"/>
        <v>0</v>
      </c>
      <c r="BR13">
        <f t="shared" si="61"/>
        <v>0</v>
      </c>
      <c r="BS13">
        <f t="shared" si="62"/>
        <v>0</v>
      </c>
      <c r="BT13">
        <f t="shared" si="63"/>
        <v>0</v>
      </c>
      <c r="BU13">
        <f t="shared" si="64"/>
        <v>0</v>
      </c>
      <c r="BV13">
        <f t="shared" si="65"/>
        <v>0</v>
      </c>
      <c r="BW13">
        <f t="shared" si="66"/>
        <v>0</v>
      </c>
      <c r="BX13">
        <f t="shared" si="67"/>
        <v>0</v>
      </c>
      <c r="BY13">
        <f t="shared" si="68"/>
        <v>0</v>
      </c>
      <c r="BZ13">
        <f t="shared" si="69"/>
        <v>0</v>
      </c>
      <c r="CA13">
        <f t="shared" si="70"/>
        <v>0</v>
      </c>
      <c r="CB13">
        <f t="shared" si="71"/>
        <v>0</v>
      </c>
      <c r="CC13">
        <f t="shared" si="72"/>
        <v>0</v>
      </c>
      <c r="CD13">
        <f t="shared" si="73"/>
        <v>0</v>
      </c>
      <c r="CE13">
        <f t="shared" si="74"/>
        <v>0</v>
      </c>
      <c r="CF13">
        <f t="shared" si="75"/>
        <v>0</v>
      </c>
      <c r="CG13">
        <f t="shared" si="76"/>
        <v>0</v>
      </c>
      <c r="CH13">
        <f t="shared" si="77"/>
        <v>0</v>
      </c>
      <c r="CI13">
        <f t="shared" si="78"/>
        <v>0</v>
      </c>
      <c r="CJ13">
        <f t="shared" si="79"/>
        <v>0</v>
      </c>
      <c r="CK13">
        <f t="shared" si="80"/>
        <v>0</v>
      </c>
      <c r="CL13">
        <f t="shared" si="81"/>
        <v>0</v>
      </c>
      <c r="CM13">
        <f t="shared" si="82"/>
        <v>0</v>
      </c>
      <c r="CN13">
        <f t="shared" si="83"/>
        <v>0</v>
      </c>
      <c r="CO13">
        <f t="shared" si="84"/>
        <v>0</v>
      </c>
      <c r="CP13">
        <f t="shared" si="85"/>
        <v>0</v>
      </c>
      <c r="CQ13">
        <f t="shared" si="86"/>
        <v>0</v>
      </c>
      <c r="CR13">
        <f t="shared" si="87"/>
        <v>0</v>
      </c>
      <c r="CS13">
        <f t="shared" si="88"/>
        <v>0</v>
      </c>
      <c r="CT13">
        <f t="shared" si="89"/>
        <v>0</v>
      </c>
      <c r="CU13">
        <f t="shared" si="90"/>
        <v>0</v>
      </c>
      <c r="CV13">
        <f t="shared" si="91"/>
        <v>0</v>
      </c>
      <c r="CW13">
        <f t="shared" si="91"/>
        <v>0</v>
      </c>
      <c r="CX13">
        <f t="shared" si="92"/>
        <v>0</v>
      </c>
      <c r="CY13">
        <f t="shared" si="92"/>
        <v>0</v>
      </c>
      <c r="CZ13">
        <f t="shared" si="93"/>
        <v>0</v>
      </c>
      <c r="DA13">
        <f t="shared" si="93"/>
        <v>0</v>
      </c>
    </row>
    <row r="14" spans="1:105" x14ac:dyDescent="0.25">
      <c r="A14" t="str">
        <f>Setup!A30</f>
        <v>Caseload 11</v>
      </c>
      <c r="B14">
        <f>INDEX('Required Capacity (Hide)'!$B$5:$C$19,MATCH('Planning Backing (Hide)'!$A14,'Required Capacity (Hide)'!$A$5:$A$19,0),1)</f>
        <v>0</v>
      </c>
      <c r="C14">
        <f>INDEX('Required Capacity (Hide)'!$B$5:$C$19,MATCH('Planning Backing (Hide)'!$A14,'Required Capacity (Hide)'!$A$5:$A$19,0),2)</f>
        <v>1</v>
      </c>
      <c r="D14">
        <f>IF(Planning!D16="",'Planning Backing (Hide)'!B14,Planning!D16)</f>
        <v>0</v>
      </c>
      <c r="E14">
        <f>IF(Planning!E16="",'Planning Backing (Hide)'!C14,Planning!E16)</f>
        <v>1</v>
      </c>
      <c r="F14">
        <v>1</v>
      </c>
      <c r="G14">
        <v>1</v>
      </c>
      <c r="I14" s="12">
        <f ca="1">'Required Capacity (Hide)'!E14</f>
        <v>44291</v>
      </c>
      <c r="J14">
        <f t="shared" si="1"/>
        <v>0</v>
      </c>
      <c r="K14">
        <f t="shared" si="2"/>
        <v>0</v>
      </c>
      <c r="L14">
        <f t="shared" si="3"/>
        <v>0</v>
      </c>
      <c r="M14">
        <f t="shared" si="4"/>
        <v>0</v>
      </c>
      <c r="N14">
        <f t="shared" si="5"/>
        <v>0</v>
      </c>
      <c r="O14">
        <f t="shared" si="6"/>
        <v>0</v>
      </c>
      <c r="P14">
        <f t="shared" si="7"/>
        <v>0</v>
      </c>
      <c r="Q14">
        <f t="shared" si="8"/>
        <v>0</v>
      </c>
      <c r="R14">
        <f t="shared" si="9"/>
        <v>0</v>
      </c>
      <c r="S14">
        <f t="shared" si="10"/>
        <v>0</v>
      </c>
      <c r="T14">
        <f t="shared" si="11"/>
        <v>0</v>
      </c>
      <c r="U14">
        <f t="shared" si="12"/>
        <v>0</v>
      </c>
      <c r="V14">
        <f t="shared" si="13"/>
        <v>0</v>
      </c>
      <c r="W14">
        <f t="shared" si="14"/>
        <v>0</v>
      </c>
      <c r="X14">
        <f t="shared" si="15"/>
        <v>0</v>
      </c>
      <c r="Y14">
        <f t="shared" si="16"/>
        <v>0</v>
      </c>
      <c r="Z14">
        <f t="shared" si="17"/>
        <v>0</v>
      </c>
      <c r="AA14">
        <f t="shared" si="18"/>
        <v>0</v>
      </c>
      <c r="AB14">
        <f t="shared" si="19"/>
        <v>0</v>
      </c>
      <c r="AC14">
        <f t="shared" si="20"/>
        <v>0</v>
      </c>
      <c r="AD14">
        <f t="shared" si="21"/>
        <v>0</v>
      </c>
      <c r="AE14">
        <f t="shared" si="22"/>
        <v>0</v>
      </c>
      <c r="AF14">
        <f t="shared" si="23"/>
        <v>0</v>
      </c>
      <c r="AG14">
        <f t="shared" si="24"/>
        <v>0</v>
      </c>
      <c r="AH14">
        <f t="shared" si="25"/>
        <v>0</v>
      </c>
      <c r="AI14">
        <f t="shared" si="26"/>
        <v>0</v>
      </c>
      <c r="AJ14">
        <f t="shared" si="27"/>
        <v>0</v>
      </c>
      <c r="AK14">
        <f t="shared" si="28"/>
        <v>0</v>
      </c>
      <c r="AL14">
        <f t="shared" si="29"/>
        <v>0</v>
      </c>
      <c r="AM14">
        <f t="shared" si="30"/>
        <v>0</v>
      </c>
      <c r="AN14">
        <f t="shared" si="31"/>
        <v>0</v>
      </c>
      <c r="AO14">
        <f t="shared" si="32"/>
        <v>0</v>
      </c>
      <c r="AP14">
        <f t="shared" si="33"/>
        <v>0</v>
      </c>
      <c r="AQ14">
        <f t="shared" si="34"/>
        <v>0</v>
      </c>
      <c r="AR14">
        <f t="shared" si="35"/>
        <v>0</v>
      </c>
      <c r="AS14">
        <f t="shared" si="36"/>
        <v>0</v>
      </c>
      <c r="AT14">
        <f t="shared" si="37"/>
        <v>0</v>
      </c>
      <c r="AU14">
        <f t="shared" si="38"/>
        <v>0</v>
      </c>
      <c r="AV14">
        <f t="shared" si="39"/>
        <v>0</v>
      </c>
      <c r="AW14">
        <f t="shared" si="40"/>
        <v>0</v>
      </c>
      <c r="AX14">
        <f t="shared" si="41"/>
        <v>0</v>
      </c>
      <c r="AY14">
        <f t="shared" si="42"/>
        <v>0</v>
      </c>
      <c r="AZ14">
        <f t="shared" si="43"/>
        <v>0</v>
      </c>
      <c r="BA14">
        <f t="shared" si="44"/>
        <v>0</v>
      </c>
      <c r="BB14">
        <f t="shared" si="45"/>
        <v>0</v>
      </c>
      <c r="BC14">
        <f t="shared" si="46"/>
        <v>0</v>
      </c>
      <c r="BD14">
        <f t="shared" si="47"/>
        <v>0</v>
      </c>
      <c r="BE14">
        <f t="shared" si="48"/>
        <v>0</v>
      </c>
      <c r="BF14">
        <f t="shared" si="49"/>
        <v>0</v>
      </c>
      <c r="BG14">
        <f t="shared" si="50"/>
        <v>0</v>
      </c>
      <c r="BH14">
        <f t="shared" si="51"/>
        <v>0</v>
      </c>
      <c r="BI14">
        <f t="shared" si="52"/>
        <v>0</v>
      </c>
      <c r="BJ14">
        <f t="shared" si="53"/>
        <v>0</v>
      </c>
      <c r="BK14">
        <f t="shared" si="54"/>
        <v>0</v>
      </c>
      <c r="BL14">
        <f t="shared" si="55"/>
        <v>0</v>
      </c>
      <c r="BM14">
        <f t="shared" si="56"/>
        <v>0</v>
      </c>
      <c r="BN14">
        <f t="shared" si="57"/>
        <v>0</v>
      </c>
      <c r="BO14">
        <f t="shared" si="58"/>
        <v>0</v>
      </c>
      <c r="BP14">
        <f t="shared" si="59"/>
        <v>0</v>
      </c>
      <c r="BQ14">
        <f t="shared" si="60"/>
        <v>0</v>
      </c>
      <c r="BR14">
        <f t="shared" si="61"/>
        <v>0</v>
      </c>
      <c r="BS14">
        <f t="shared" si="62"/>
        <v>0</v>
      </c>
      <c r="BT14">
        <f t="shared" si="63"/>
        <v>0</v>
      </c>
      <c r="BU14">
        <f t="shared" si="64"/>
        <v>0</v>
      </c>
      <c r="BV14">
        <f t="shared" si="65"/>
        <v>0</v>
      </c>
      <c r="BW14">
        <f t="shared" si="66"/>
        <v>0</v>
      </c>
      <c r="BX14">
        <f t="shared" si="67"/>
        <v>0</v>
      </c>
      <c r="BY14">
        <f t="shared" si="68"/>
        <v>0</v>
      </c>
      <c r="BZ14">
        <f t="shared" si="69"/>
        <v>0</v>
      </c>
      <c r="CA14">
        <f t="shared" si="70"/>
        <v>0</v>
      </c>
      <c r="CB14">
        <f t="shared" si="71"/>
        <v>0</v>
      </c>
      <c r="CC14">
        <f t="shared" si="72"/>
        <v>0</v>
      </c>
      <c r="CD14">
        <f t="shared" si="73"/>
        <v>0</v>
      </c>
      <c r="CE14">
        <f t="shared" si="74"/>
        <v>0</v>
      </c>
      <c r="CF14">
        <f t="shared" si="75"/>
        <v>0</v>
      </c>
      <c r="CG14">
        <f t="shared" si="76"/>
        <v>0</v>
      </c>
      <c r="CH14">
        <f t="shared" si="77"/>
        <v>0</v>
      </c>
      <c r="CI14">
        <f t="shared" si="78"/>
        <v>0</v>
      </c>
      <c r="CJ14">
        <f t="shared" si="79"/>
        <v>0</v>
      </c>
      <c r="CK14">
        <f t="shared" si="80"/>
        <v>0</v>
      </c>
      <c r="CL14">
        <f t="shared" si="81"/>
        <v>0</v>
      </c>
      <c r="CM14">
        <f t="shared" si="82"/>
        <v>0</v>
      </c>
      <c r="CN14">
        <f t="shared" si="83"/>
        <v>0</v>
      </c>
      <c r="CO14">
        <f t="shared" si="84"/>
        <v>0</v>
      </c>
      <c r="CP14">
        <f t="shared" si="85"/>
        <v>0</v>
      </c>
      <c r="CQ14">
        <f t="shared" si="86"/>
        <v>0</v>
      </c>
      <c r="CR14">
        <f t="shared" si="87"/>
        <v>0</v>
      </c>
      <c r="CS14">
        <f t="shared" si="88"/>
        <v>0</v>
      </c>
      <c r="CT14">
        <f t="shared" si="89"/>
        <v>0</v>
      </c>
      <c r="CU14">
        <f t="shared" si="90"/>
        <v>0</v>
      </c>
      <c r="CV14">
        <f t="shared" si="91"/>
        <v>0</v>
      </c>
      <c r="CW14">
        <f t="shared" si="91"/>
        <v>0</v>
      </c>
      <c r="CX14">
        <f t="shared" si="92"/>
        <v>0</v>
      </c>
      <c r="CY14">
        <f t="shared" si="92"/>
        <v>0</v>
      </c>
      <c r="CZ14">
        <f t="shared" si="93"/>
        <v>0</v>
      </c>
      <c r="DA14">
        <f t="shared" si="93"/>
        <v>0</v>
      </c>
    </row>
    <row r="15" spans="1:105" x14ac:dyDescent="0.25">
      <c r="A15" t="str">
        <f>Setup!A31</f>
        <v>Caseload 12</v>
      </c>
      <c r="B15">
        <f>INDEX('Required Capacity (Hide)'!$B$5:$C$19,MATCH('Planning Backing (Hide)'!$A15,'Required Capacity (Hide)'!$A$5:$A$19,0),1)</f>
        <v>0</v>
      </c>
      <c r="C15">
        <f>INDEX('Required Capacity (Hide)'!$B$5:$C$19,MATCH('Planning Backing (Hide)'!$A15,'Required Capacity (Hide)'!$A$5:$A$19,0),2)</f>
        <v>1</v>
      </c>
      <c r="D15">
        <f>IF(Planning!D17="",'Planning Backing (Hide)'!B15,Planning!D17)</f>
        <v>0</v>
      </c>
      <c r="E15">
        <f>IF(Planning!E17="",'Planning Backing (Hide)'!C15,Planning!E17)</f>
        <v>1</v>
      </c>
      <c r="F15">
        <v>1</v>
      </c>
      <c r="G15">
        <v>1</v>
      </c>
      <c r="I15" s="12">
        <f ca="1">'Required Capacity (Hide)'!E15</f>
        <v>44298</v>
      </c>
      <c r="J15">
        <f t="shared" si="1"/>
        <v>0</v>
      </c>
      <c r="K15">
        <f t="shared" si="2"/>
        <v>0</v>
      </c>
      <c r="L15">
        <f t="shared" si="3"/>
        <v>0</v>
      </c>
      <c r="M15">
        <f t="shared" si="4"/>
        <v>0</v>
      </c>
      <c r="N15">
        <f t="shared" si="5"/>
        <v>0</v>
      </c>
      <c r="O15">
        <f t="shared" si="6"/>
        <v>0</v>
      </c>
      <c r="P15">
        <f t="shared" si="7"/>
        <v>0</v>
      </c>
      <c r="Q15">
        <f t="shared" si="8"/>
        <v>0</v>
      </c>
      <c r="R15">
        <f t="shared" si="9"/>
        <v>0</v>
      </c>
      <c r="S15">
        <f t="shared" si="10"/>
        <v>0</v>
      </c>
      <c r="T15">
        <f t="shared" si="11"/>
        <v>0</v>
      </c>
      <c r="U15">
        <f t="shared" si="12"/>
        <v>0</v>
      </c>
      <c r="V15">
        <f t="shared" si="13"/>
        <v>0</v>
      </c>
      <c r="W15">
        <f t="shared" si="14"/>
        <v>0</v>
      </c>
      <c r="X15">
        <f t="shared" si="15"/>
        <v>0</v>
      </c>
      <c r="Y15">
        <f t="shared" si="16"/>
        <v>0</v>
      </c>
      <c r="Z15">
        <f t="shared" si="17"/>
        <v>0</v>
      </c>
      <c r="AA15">
        <f t="shared" si="18"/>
        <v>0</v>
      </c>
      <c r="AB15">
        <f t="shared" si="19"/>
        <v>0</v>
      </c>
      <c r="AC15">
        <f t="shared" si="20"/>
        <v>0</v>
      </c>
      <c r="AD15">
        <f t="shared" si="21"/>
        <v>0</v>
      </c>
      <c r="AE15">
        <f t="shared" si="22"/>
        <v>0</v>
      </c>
      <c r="AF15">
        <f t="shared" si="23"/>
        <v>0</v>
      </c>
      <c r="AG15">
        <f t="shared" si="24"/>
        <v>0</v>
      </c>
      <c r="AH15">
        <f t="shared" si="25"/>
        <v>0</v>
      </c>
      <c r="AI15">
        <f t="shared" si="26"/>
        <v>0</v>
      </c>
      <c r="AJ15">
        <f t="shared" si="27"/>
        <v>0</v>
      </c>
      <c r="AK15">
        <f t="shared" si="28"/>
        <v>0</v>
      </c>
      <c r="AL15">
        <f t="shared" si="29"/>
        <v>0</v>
      </c>
      <c r="AM15">
        <f t="shared" si="30"/>
        <v>0</v>
      </c>
      <c r="AN15">
        <f t="shared" si="31"/>
        <v>0</v>
      </c>
      <c r="AO15">
        <f t="shared" si="32"/>
        <v>0</v>
      </c>
      <c r="AP15">
        <f t="shared" si="33"/>
        <v>0</v>
      </c>
      <c r="AQ15">
        <f t="shared" si="34"/>
        <v>0</v>
      </c>
      <c r="AR15">
        <f t="shared" si="35"/>
        <v>0</v>
      </c>
      <c r="AS15">
        <f t="shared" si="36"/>
        <v>0</v>
      </c>
      <c r="AT15">
        <f t="shared" si="37"/>
        <v>0</v>
      </c>
      <c r="AU15">
        <f t="shared" si="38"/>
        <v>0</v>
      </c>
      <c r="AV15">
        <f t="shared" si="39"/>
        <v>0</v>
      </c>
      <c r="AW15">
        <f t="shared" si="40"/>
        <v>0</v>
      </c>
      <c r="AX15">
        <f t="shared" si="41"/>
        <v>0</v>
      </c>
      <c r="AY15">
        <f t="shared" si="42"/>
        <v>0</v>
      </c>
      <c r="AZ15">
        <f t="shared" si="43"/>
        <v>0</v>
      </c>
      <c r="BA15">
        <f t="shared" si="44"/>
        <v>0</v>
      </c>
      <c r="BB15">
        <f t="shared" si="45"/>
        <v>0</v>
      </c>
      <c r="BC15">
        <f t="shared" si="46"/>
        <v>0</v>
      </c>
      <c r="BD15">
        <f t="shared" si="47"/>
        <v>0</v>
      </c>
      <c r="BE15">
        <f t="shared" si="48"/>
        <v>0</v>
      </c>
      <c r="BF15">
        <f t="shared" si="49"/>
        <v>0</v>
      </c>
      <c r="BG15">
        <f t="shared" si="50"/>
        <v>0</v>
      </c>
      <c r="BH15">
        <f t="shared" si="51"/>
        <v>0</v>
      </c>
      <c r="BI15">
        <f t="shared" si="52"/>
        <v>0</v>
      </c>
      <c r="BJ15">
        <f t="shared" si="53"/>
        <v>0</v>
      </c>
      <c r="BK15">
        <f t="shared" si="54"/>
        <v>0</v>
      </c>
      <c r="BL15">
        <f t="shared" si="55"/>
        <v>0</v>
      </c>
      <c r="BM15">
        <f t="shared" si="56"/>
        <v>0</v>
      </c>
      <c r="BN15">
        <f t="shared" si="57"/>
        <v>0</v>
      </c>
      <c r="BO15">
        <f t="shared" si="58"/>
        <v>0</v>
      </c>
      <c r="BP15">
        <f t="shared" si="59"/>
        <v>0</v>
      </c>
      <c r="BQ15">
        <f t="shared" si="60"/>
        <v>0</v>
      </c>
      <c r="BR15">
        <f t="shared" si="61"/>
        <v>0</v>
      </c>
      <c r="BS15">
        <f t="shared" si="62"/>
        <v>0</v>
      </c>
      <c r="BT15">
        <f t="shared" si="63"/>
        <v>0</v>
      </c>
      <c r="BU15">
        <f t="shared" si="64"/>
        <v>0</v>
      </c>
      <c r="BV15">
        <f t="shared" si="65"/>
        <v>0</v>
      </c>
      <c r="BW15">
        <f t="shared" si="66"/>
        <v>0</v>
      </c>
      <c r="BX15">
        <f t="shared" si="67"/>
        <v>0</v>
      </c>
      <c r="BY15">
        <f t="shared" si="68"/>
        <v>0</v>
      </c>
      <c r="BZ15">
        <f t="shared" si="69"/>
        <v>0</v>
      </c>
      <c r="CA15">
        <f t="shared" si="70"/>
        <v>0</v>
      </c>
      <c r="CB15">
        <f t="shared" si="71"/>
        <v>0</v>
      </c>
      <c r="CC15">
        <f t="shared" si="72"/>
        <v>0</v>
      </c>
      <c r="CD15">
        <f t="shared" si="73"/>
        <v>0</v>
      </c>
      <c r="CE15">
        <f t="shared" si="74"/>
        <v>0</v>
      </c>
      <c r="CF15">
        <f t="shared" si="75"/>
        <v>0</v>
      </c>
      <c r="CG15">
        <f t="shared" si="76"/>
        <v>0</v>
      </c>
      <c r="CH15">
        <f t="shared" si="77"/>
        <v>0</v>
      </c>
      <c r="CI15">
        <f t="shared" si="78"/>
        <v>0</v>
      </c>
      <c r="CJ15">
        <f t="shared" si="79"/>
        <v>0</v>
      </c>
      <c r="CK15">
        <f t="shared" si="80"/>
        <v>0</v>
      </c>
      <c r="CL15">
        <f t="shared" si="81"/>
        <v>0</v>
      </c>
      <c r="CM15">
        <f t="shared" si="82"/>
        <v>0</v>
      </c>
      <c r="CN15">
        <f t="shared" si="83"/>
        <v>0</v>
      </c>
      <c r="CO15">
        <f t="shared" si="84"/>
        <v>0</v>
      </c>
      <c r="CP15">
        <f t="shared" si="85"/>
        <v>0</v>
      </c>
      <c r="CQ15">
        <f t="shared" si="86"/>
        <v>0</v>
      </c>
      <c r="CR15">
        <f t="shared" si="87"/>
        <v>0</v>
      </c>
      <c r="CS15">
        <f t="shared" si="88"/>
        <v>0</v>
      </c>
      <c r="CT15">
        <f t="shared" si="89"/>
        <v>0</v>
      </c>
      <c r="CU15">
        <f t="shared" si="90"/>
        <v>0</v>
      </c>
      <c r="CV15">
        <f t="shared" si="91"/>
        <v>0</v>
      </c>
      <c r="CW15">
        <f t="shared" si="91"/>
        <v>0</v>
      </c>
      <c r="CX15">
        <f t="shared" si="92"/>
        <v>0</v>
      </c>
      <c r="CY15">
        <f t="shared" si="92"/>
        <v>0</v>
      </c>
      <c r="CZ15">
        <f t="shared" si="93"/>
        <v>0</v>
      </c>
      <c r="DA15">
        <f t="shared" si="93"/>
        <v>0</v>
      </c>
    </row>
    <row r="16" spans="1:105" x14ac:dyDescent="0.25">
      <c r="A16" t="str">
        <f>Setup!A32</f>
        <v>Caseload 13</v>
      </c>
      <c r="B16">
        <f>INDEX('Required Capacity (Hide)'!$B$5:$C$19,MATCH('Planning Backing (Hide)'!$A16,'Required Capacity (Hide)'!$A$5:$A$19,0),1)</f>
        <v>0</v>
      </c>
      <c r="C16">
        <f>INDEX('Required Capacity (Hide)'!$B$5:$C$19,MATCH('Planning Backing (Hide)'!$A16,'Required Capacity (Hide)'!$A$5:$A$19,0),2)</f>
        <v>1</v>
      </c>
      <c r="D16">
        <f>IF(Planning!D18="",'Planning Backing (Hide)'!B16,Planning!D18)</f>
        <v>0</v>
      </c>
      <c r="E16">
        <f>IF(Planning!E18="",'Planning Backing (Hide)'!C16,Planning!E18)</f>
        <v>1</v>
      </c>
      <c r="F16">
        <v>1</v>
      </c>
      <c r="G16">
        <v>1</v>
      </c>
      <c r="I16" s="12">
        <f ca="1">'Required Capacity (Hide)'!E16</f>
        <v>44305</v>
      </c>
      <c r="J16">
        <f t="shared" si="1"/>
        <v>0</v>
      </c>
      <c r="K16">
        <f t="shared" si="2"/>
        <v>0</v>
      </c>
      <c r="L16">
        <f t="shared" si="3"/>
        <v>0</v>
      </c>
      <c r="M16">
        <f t="shared" si="4"/>
        <v>0</v>
      </c>
      <c r="N16">
        <f t="shared" si="5"/>
        <v>0</v>
      </c>
      <c r="O16">
        <f t="shared" si="6"/>
        <v>0</v>
      </c>
      <c r="P16">
        <f t="shared" si="7"/>
        <v>0</v>
      </c>
      <c r="Q16">
        <f t="shared" si="8"/>
        <v>0</v>
      </c>
      <c r="R16">
        <f t="shared" si="9"/>
        <v>0</v>
      </c>
      <c r="S16">
        <f t="shared" si="10"/>
        <v>0</v>
      </c>
      <c r="T16">
        <f t="shared" si="11"/>
        <v>0</v>
      </c>
      <c r="U16">
        <f t="shared" si="12"/>
        <v>0</v>
      </c>
      <c r="V16">
        <f t="shared" si="13"/>
        <v>0</v>
      </c>
      <c r="W16">
        <f t="shared" si="14"/>
        <v>0</v>
      </c>
      <c r="X16">
        <f t="shared" si="15"/>
        <v>0</v>
      </c>
      <c r="Y16">
        <f t="shared" si="16"/>
        <v>0</v>
      </c>
      <c r="Z16">
        <f t="shared" si="17"/>
        <v>0</v>
      </c>
      <c r="AA16">
        <f t="shared" si="18"/>
        <v>0</v>
      </c>
      <c r="AB16">
        <f t="shared" si="19"/>
        <v>0</v>
      </c>
      <c r="AC16">
        <f t="shared" si="20"/>
        <v>0</v>
      </c>
      <c r="AD16">
        <f t="shared" si="21"/>
        <v>0</v>
      </c>
      <c r="AE16">
        <f t="shared" si="22"/>
        <v>0</v>
      </c>
      <c r="AF16">
        <f t="shared" si="23"/>
        <v>0</v>
      </c>
      <c r="AG16">
        <f t="shared" si="24"/>
        <v>0</v>
      </c>
      <c r="AH16">
        <f t="shared" si="25"/>
        <v>0</v>
      </c>
      <c r="AI16">
        <f t="shared" si="26"/>
        <v>0</v>
      </c>
      <c r="AJ16">
        <f t="shared" si="27"/>
        <v>0</v>
      </c>
      <c r="AK16">
        <f t="shared" si="28"/>
        <v>0</v>
      </c>
      <c r="AL16">
        <f t="shared" si="29"/>
        <v>0</v>
      </c>
      <c r="AM16">
        <f t="shared" si="30"/>
        <v>0</v>
      </c>
      <c r="AN16">
        <f t="shared" si="31"/>
        <v>0</v>
      </c>
      <c r="AO16">
        <f t="shared" si="32"/>
        <v>0</v>
      </c>
      <c r="AP16">
        <f t="shared" si="33"/>
        <v>0</v>
      </c>
      <c r="AQ16">
        <f t="shared" si="34"/>
        <v>0</v>
      </c>
      <c r="AR16">
        <f t="shared" si="35"/>
        <v>0</v>
      </c>
      <c r="AS16">
        <f t="shared" si="36"/>
        <v>0</v>
      </c>
      <c r="AT16">
        <f t="shared" si="37"/>
        <v>0</v>
      </c>
      <c r="AU16">
        <f t="shared" si="38"/>
        <v>0</v>
      </c>
      <c r="AV16">
        <f t="shared" si="39"/>
        <v>0</v>
      </c>
      <c r="AW16">
        <f t="shared" si="40"/>
        <v>0</v>
      </c>
      <c r="AX16">
        <f t="shared" si="41"/>
        <v>0</v>
      </c>
      <c r="AY16">
        <f t="shared" si="42"/>
        <v>0</v>
      </c>
      <c r="AZ16">
        <f t="shared" si="43"/>
        <v>0</v>
      </c>
      <c r="BA16">
        <f t="shared" si="44"/>
        <v>0</v>
      </c>
      <c r="BB16">
        <f t="shared" si="45"/>
        <v>0</v>
      </c>
      <c r="BC16">
        <f t="shared" si="46"/>
        <v>0</v>
      </c>
      <c r="BD16">
        <f t="shared" si="47"/>
        <v>0</v>
      </c>
      <c r="BE16">
        <f t="shared" si="48"/>
        <v>0</v>
      </c>
      <c r="BF16">
        <f t="shared" si="49"/>
        <v>0</v>
      </c>
      <c r="BG16">
        <f t="shared" si="50"/>
        <v>0</v>
      </c>
      <c r="BH16">
        <f t="shared" si="51"/>
        <v>0</v>
      </c>
      <c r="BI16">
        <f t="shared" si="52"/>
        <v>0</v>
      </c>
      <c r="BJ16">
        <f t="shared" si="53"/>
        <v>0</v>
      </c>
      <c r="BK16">
        <f t="shared" si="54"/>
        <v>0</v>
      </c>
      <c r="BL16">
        <f t="shared" si="55"/>
        <v>0</v>
      </c>
      <c r="BM16">
        <f t="shared" si="56"/>
        <v>0</v>
      </c>
      <c r="BN16">
        <f t="shared" si="57"/>
        <v>0</v>
      </c>
      <c r="BO16">
        <f t="shared" si="58"/>
        <v>0</v>
      </c>
      <c r="BP16">
        <f t="shared" si="59"/>
        <v>0</v>
      </c>
      <c r="BQ16">
        <f t="shared" si="60"/>
        <v>0</v>
      </c>
      <c r="BR16">
        <f t="shared" si="61"/>
        <v>0</v>
      </c>
      <c r="BS16">
        <f t="shared" si="62"/>
        <v>0</v>
      </c>
      <c r="BT16">
        <f t="shared" si="63"/>
        <v>0</v>
      </c>
      <c r="BU16">
        <f t="shared" si="64"/>
        <v>0</v>
      </c>
      <c r="BV16">
        <f t="shared" si="65"/>
        <v>0</v>
      </c>
      <c r="BW16">
        <f t="shared" si="66"/>
        <v>0</v>
      </c>
      <c r="BX16">
        <f t="shared" si="67"/>
        <v>0</v>
      </c>
      <c r="BY16">
        <f t="shared" si="68"/>
        <v>0</v>
      </c>
      <c r="BZ16">
        <f t="shared" si="69"/>
        <v>0</v>
      </c>
      <c r="CA16">
        <f t="shared" si="70"/>
        <v>0</v>
      </c>
      <c r="CB16">
        <f t="shared" si="71"/>
        <v>0</v>
      </c>
      <c r="CC16">
        <f t="shared" si="72"/>
        <v>0</v>
      </c>
      <c r="CD16">
        <f t="shared" si="73"/>
        <v>0</v>
      </c>
      <c r="CE16">
        <f t="shared" si="74"/>
        <v>0</v>
      </c>
      <c r="CF16">
        <f t="shared" si="75"/>
        <v>0</v>
      </c>
      <c r="CG16">
        <f t="shared" si="76"/>
        <v>0</v>
      </c>
      <c r="CH16">
        <f t="shared" si="77"/>
        <v>0</v>
      </c>
      <c r="CI16">
        <f t="shared" si="78"/>
        <v>0</v>
      </c>
      <c r="CJ16">
        <f t="shared" si="79"/>
        <v>0</v>
      </c>
      <c r="CK16">
        <f t="shared" si="80"/>
        <v>0</v>
      </c>
      <c r="CL16">
        <f t="shared" si="81"/>
        <v>0</v>
      </c>
      <c r="CM16">
        <f t="shared" si="82"/>
        <v>0</v>
      </c>
      <c r="CN16">
        <f t="shared" si="83"/>
        <v>0</v>
      </c>
      <c r="CO16">
        <f t="shared" si="84"/>
        <v>0</v>
      </c>
      <c r="CP16">
        <f t="shared" si="85"/>
        <v>0</v>
      </c>
      <c r="CQ16">
        <f t="shared" si="86"/>
        <v>0</v>
      </c>
      <c r="CR16">
        <f t="shared" si="87"/>
        <v>0</v>
      </c>
      <c r="CS16">
        <f t="shared" si="88"/>
        <v>0</v>
      </c>
      <c r="CT16">
        <f t="shared" si="89"/>
        <v>0</v>
      </c>
      <c r="CU16">
        <f t="shared" si="90"/>
        <v>0</v>
      </c>
      <c r="CV16">
        <f t="shared" si="91"/>
        <v>0</v>
      </c>
      <c r="CW16">
        <f t="shared" si="91"/>
        <v>0</v>
      </c>
      <c r="CX16">
        <f t="shared" si="92"/>
        <v>0</v>
      </c>
      <c r="CY16">
        <f t="shared" si="92"/>
        <v>0</v>
      </c>
      <c r="CZ16">
        <f t="shared" si="93"/>
        <v>0</v>
      </c>
      <c r="DA16">
        <f t="shared" si="93"/>
        <v>0</v>
      </c>
    </row>
    <row r="17" spans="1:105" x14ac:dyDescent="0.25">
      <c r="A17" t="str">
        <f>Setup!A33</f>
        <v>Caseload 14</v>
      </c>
      <c r="B17">
        <f>INDEX('Required Capacity (Hide)'!$B$5:$C$19,MATCH('Planning Backing (Hide)'!$A17,'Required Capacity (Hide)'!$A$5:$A$19,0),1)</f>
        <v>0</v>
      </c>
      <c r="C17">
        <f>INDEX('Required Capacity (Hide)'!$B$5:$C$19,MATCH('Planning Backing (Hide)'!$A17,'Required Capacity (Hide)'!$A$5:$A$19,0),2)</f>
        <v>1</v>
      </c>
      <c r="D17">
        <f>IF(Planning!D19="",'Planning Backing (Hide)'!B17,Planning!D19)</f>
        <v>0</v>
      </c>
      <c r="E17">
        <f>IF(Planning!E19="",'Planning Backing (Hide)'!C17,Planning!E19)</f>
        <v>1</v>
      </c>
      <c r="F17">
        <v>1</v>
      </c>
      <c r="G17">
        <v>1</v>
      </c>
      <c r="I17" s="12">
        <f ca="1">'Required Capacity (Hide)'!E17</f>
        <v>44312</v>
      </c>
      <c r="J17">
        <f t="shared" si="1"/>
        <v>0</v>
      </c>
      <c r="K17">
        <f t="shared" si="2"/>
        <v>0</v>
      </c>
      <c r="L17">
        <f t="shared" si="3"/>
        <v>0</v>
      </c>
      <c r="M17">
        <f t="shared" si="4"/>
        <v>0</v>
      </c>
      <c r="N17">
        <f t="shared" si="5"/>
        <v>0</v>
      </c>
      <c r="O17">
        <f t="shared" si="6"/>
        <v>0</v>
      </c>
      <c r="P17">
        <f t="shared" si="7"/>
        <v>0</v>
      </c>
      <c r="Q17">
        <f t="shared" si="8"/>
        <v>0</v>
      </c>
      <c r="R17">
        <f t="shared" si="9"/>
        <v>0</v>
      </c>
      <c r="S17">
        <f t="shared" si="10"/>
        <v>0</v>
      </c>
      <c r="T17">
        <f t="shared" si="11"/>
        <v>0</v>
      </c>
      <c r="U17">
        <f t="shared" si="12"/>
        <v>0</v>
      </c>
      <c r="V17">
        <f t="shared" si="13"/>
        <v>0</v>
      </c>
      <c r="W17">
        <f t="shared" si="14"/>
        <v>0</v>
      </c>
      <c r="X17">
        <f t="shared" si="15"/>
        <v>0</v>
      </c>
      <c r="Y17">
        <f t="shared" si="16"/>
        <v>0</v>
      </c>
      <c r="Z17">
        <f t="shared" si="17"/>
        <v>0</v>
      </c>
      <c r="AA17">
        <f t="shared" si="18"/>
        <v>0</v>
      </c>
      <c r="AB17">
        <f t="shared" si="19"/>
        <v>0</v>
      </c>
      <c r="AC17">
        <f t="shared" si="20"/>
        <v>0</v>
      </c>
      <c r="AD17">
        <f t="shared" si="21"/>
        <v>0</v>
      </c>
      <c r="AE17">
        <f t="shared" si="22"/>
        <v>0</v>
      </c>
      <c r="AF17">
        <f t="shared" si="23"/>
        <v>0</v>
      </c>
      <c r="AG17">
        <f t="shared" si="24"/>
        <v>0</v>
      </c>
      <c r="AH17">
        <f t="shared" si="25"/>
        <v>0</v>
      </c>
      <c r="AI17">
        <f t="shared" si="26"/>
        <v>0</v>
      </c>
      <c r="AJ17">
        <f t="shared" si="27"/>
        <v>0</v>
      </c>
      <c r="AK17">
        <f t="shared" si="28"/>
        <v>0</v>
      </c>
      <c r="AL17">
        <f t="shared" si="29"/>
        <v>0</v>
      </c>
      <c r="AM17">
        <f t="shared" si="30"/>
        <v>0</v>
      </c>
      <c r="AN17">
        <f t="shared" si="31"/>
        <v>0</v>
      </c>
      <c r="AO17">
        <f t="shared" si="32"/>
        <v>0</v>
      </c>
      <c r="AP17">
        <f t="shared" si="33"/>
        <v>0</v>
      </c>
      <c r="AQ17">
        <f t="shared" si="34"/>
        <v>0</v>
      </c>
      <c r="AR17">
        <f t="shared" si="35"/>
        <v>0</v>
      </c>
      <c r="AS17">
        <f t="shared" si="36"/>
        <v>0</v>
      </c>
      <c r="AT17">
        <f t="shared" si="37"/>
        <v>0</v>
      </c>
      <c r="AU17">
        <f t="shared" si="38"/>
        <v>0</v>
      </c>
      <c r="AV17">
        <f t="shared" si="39"/>
        <v>0</v>
      </c>
      <c r="AW17">
        <f t="shared" si="40"/>
        <v>0</v>
      </c>
      <c r="AX17">
        <f t="shared" si="41"/>
        <v>0</v>
      </c>
      <c r="AY17">
        <f t="shared" si="42"/>
        <v>0</v>
      </c>
      <c r="AZ17">
        <f t="shared" si="43"/>
        <v>0</v>
      </c>
      <c r="BA17">
        <f t="shared" si="44"/>
        <v>0</v>
      </c>
      <c r="BB17">
        <f t="shared" si="45"/>
        <v>0</v>
      </c>
      <c r="BC17">
        <f t="shared" si="46"/>
        <v>0</v>
      </c>
      <c r="BD17">
        <f t="shared" si="47"/>
        <v>0</v>
      </c>
      <c r="BE17">
        <f t="shared" si="48"/>
        <v>0</v>
      </c>
      <c r="BF17">
        <f t="shared" si="49"/>
        <v>0</v>
      </c>
      <c r="BG17">
        <f t="shared" si="50"/>
        <v>0</v>
      </c>
      <c r="BH17">
        <f t="shared" si="51"/>
        <v>0</v>
      </c>
      <c r="BI17">
        <f t="shared" si="52"/>
        <v>0</v>
      </c>
      <c r="BJ17">
        <f t="shared" si="53"/>
        <v>0</v>
      </c>
      <c r="BK17">
        <f t="shared" si="54"/>
        <v>0</v>
      </c>
      <c r="BL17">
        <f t="shared" si="55"/>
        <v>0</v>
      </c>
      <c r="BM17">
        <f t="shared" si="56"/>
        <v>0</v>
      </c>
      <c r="BN17">
        <f t="shared" si="57"/>
        <v>0</v>
      </c>
      <c r="BO17">
        <f t="shared" si="58"/>
        <v>0</v>
      </c>
      <c r="BP17">
        <f t="shared" si="59"/>
        <v>0</v>
      </c>
      <c r="BQ17">
        <f t="shared" si="60"/>
        <v>0</v>
      </c>
      <c r="BR17">
        <f t="shared" si="61"/>
        <v>0</v>
      </c>
      <c r="BS17">
        <f t="shared" si="62"/>
        <v>0</v>
      </c>
      <c r="BT17">
        <f t="shared" si="63"/>
        <v>0</v>
      </c>
      <c r="BU17">
        <f t="shared" si="64"/>
        <v>0</v>
      </c>
      <c r="BV17">
        <f t="shared" si="65"/>
        <v>0</v>
      </c>
      <c r="BW17">
        <f t="shared" si="66"/>
        <v>0</v>
      </c>
      <c r="BX17">
        <f t="shared" si="67"/>
        <v>0</v>
      </c>
      <c r="BY17">
        <f t="shared" si="68"/>
        <v>0</v>
      </c>
      <c r="BZ17">
        <f t="shared" si="69"/>
        <v>0</v>
      </c>
      <c r="CA17">
        <f t="shared" si="70"/>
        <v>0</v>
      </c>
      <c r="CB17">
        <f t="shared" si="71"/>
        <v>0</v>
      </c>
      <c r="CC17">
        <f t="shared" si="72"/>
        <v>0</v>
      </c>
      <c r="CD17">
        <f t="shared" si="73"/>
        <v>0</v>
      </c>
      <c r="CE17">
        <f t="shared" si="74"/>
        <v>0</v>
      </c>
      <c r="CF17">
        <f t="shared" si="75"/>
        <v>0</v>
      </c>
      <c r="CG17">
        <f t="shared" si="76"/>
        <v>0</v>
      </c>
      <c r="CH17">
        <f t="shared" si="77"/>
        <v>0</v>
      </c>
      <c r="CI17">
        <f t="shared" si="78"/>
        <v>0</v>
      </c>
      <c r="CJ17">
        <f t="shared" si="79"/>
        <v>0</v>
      </c>
      <c r="CK17">
        <f t="shared" si="80"/>
        <v>0</v>
      </c>
      <c r="CL17">
        <f t="shared" si="81"/>
        <v>0</v>
      </c>
      <c r="CM17">
        <f t="shared" si="82"/>
        <v>0</v>
      </c>
      <c r="CN17">
        <f t="shared" si="83"/>
        <v>0</v>
      </c>
      <c r="CO17">
        <f t="shared" si="84"/>
        <v>0</v>
      </c>
      <c r="CP17">
        <f t="shared" si="85"/>
        <v>0</v>
      </c>
      <c r="CQ17">
        <f t="shared" si="86"/>
        <v>0</v>
      </c>
      <c r="CR17">
        <f t="shared" si="87"/>
        <v>0</v>
      </c>
      <c r="CS17">
        <f t="shared" si="88"/>
        <v>0</v>
      </c>
      <c r="CT17">
        <f t="shared" si="89"/>
        <v>0</v>
      </c>
      <c r="CU17">
        <f t="shared" si="90"/>
        <v>0</v>
      </c>
      <c r="CV17">
        <f t="shared" si="91"/>
        <v>0</v>
      </c>
      <c r="CW17">
        <f t="shared" si="91"/>
        <v>0</v>
      </c>
      <c r="CX17">
        <f t="shared" si="92"/>
        <v>0</v>
      </c>
      <c r="CY17">
        <f t="shared" si="92"/>
        <v>0</v>
      </c>
      <c r="CZ17">
        <f t="shared" si="93"/>
        <v>0</v>
      </c>
      <c r="DA17">
        <f t="shared" si="93"/>
        <v>0</v>
      </c>
    </row>
    <row r="18" spans="1:105" x14ac:dyDescent="0.25">
      <c r="A18" t="str">
        <f>Setup!A34</f>
        <v>Caseload 15</v>
      </c>
      <c r="B18">
        <f>INDEX('Required Capacity (Hide)'!$B$5:$C$19,MATCH('Planning Backing (Hide)'!$A18,'Required Capacity (Hide)'!$A$5:$A$19,0),1)</f>
        <v>0</v>
      </c>
      <c r="C18">
        <f>INDEX('Required Capacity (Hide)'!$B$5:$C$19,MATCH('Planning Backing (Hide)'!$A18,'Required Capacity (Hide)'!$A$5:$A$19,0),2)</f>
        <v>1</v>
      </c>
      <c r="D18">
        <f>IF(Planning!D20="",'Planning Backing (Hide)'!B18,Planning!D20)</f>
        <v>0</v>
      </c>
      <c r="E18">
        <f>IF(Planning!E20="",'Planning Backing (Hide)'!C18,Planning!E20)</f>
        <v>1</v>
      </c>
      <c r="F18">
        <v>1</v>
      </c>
      <c r="G18">
        <v>1</v>
      </c>
      <c r="I18" s="12">
        <f ca="1">'Required Capacity (Hide)'!E18</f>
        <v>44319</v>
      </c>
      <c r="J18">
        <f t="shared" si="1"/>
        <v>0</v>
      </c>
      <c r="K18">
        <f t="shared" si="2"/>
        <v>0</v>
      </c>
      <c r="L18">
        <f t="shared" si="3"/>
        <v>0</v>
      </c>
      <c r="M18">
        <f t="shared" si="4"/>
        <v>0</v>
      </c>
      <c r="N18">
        <f t="shared" si="5"/>
        <v>0</v>
      </c>
      <c r="O18">
        <f t="shared" si="6"/>
        <v>0</v>
      </c>
      <c r="P18">
        <f t="shared" si="7"/>
        <v>0</v>
      </c>
      <c r="Q18">
        <f t="shared" si="8"/>
        <v>0</v>
      </c>
      <c r="R18">
        <f t="shared" si="9"/>
        <v>0</v>
      </c>
      <c r="S18">
        <f t="shared" si="10"/>
        <v>0</v>
      </c>
      <c r="T18">
        <f t="shared" si="11"/>
        <v>0</v>
      </c>
      <c r="U18">
        <f t="shared" si="12"/>
        <v>0</v>
      </c>
      <c r="V18">
        <f t="shared" si="13"/>
        <v>0</v>
      </c>
      <c r="W18">
        <f t="shared" si="14"/>
        <v>0</v>
      </c>
      <c r="X18">
        <f t="shared" si="15"/>
        <v>0</v>
      </c>
      <c r="Y18">
        <f t="shared" si="16"/>
        <v>0</v>
      </c>
      <c r="Z18">
        <f t="shared" si="17"/>
        <v>0</v>
      </c>
      <c r="AA18">
        <f t="shared" si="18"/>
        <v>0</v>
      </c>
      <c r="AB18">
        <f t="shared" si="19"/>
        <v>0</v>
      </c>
      <c r="AC18">
        <f t="shared" si="20"/>
        <v>0</v>
      </c>
      <c r="AD18">
        <f t="shared" si="21"/>
        <v>0</v>
      </c>
      <c r="AE18">
        <f t="shared" si="22"/>
        <v>0</v>
      </c>
      <c r="AF18">
        <f t="shared" si="23"/>
        <v>0</v>
      </c>
      <c r="AG18">
        <f t="shared" si="24"/>
        <v>0</v>
      </c>
      <c r="AH18">
        <f t="shared" si="25"/>
        <v>0</v>
      </c>
      <c r="AI18">
        <f t="shared" si="26"/>
        <v>0</v>
      </c>
      <c r="AJ18">
        <f t="shared" si="27"/>
        <v>0</v>
      </c>
      <c r="AK18">
        <f t="shared" si="28"/>
        <v>0</v>
      </c>
      <c r="AL18">
        <f t="shared" si="29"/>
        <v>0</v>
      </c>
      <c r="AM18">
        <f t="shared" si="30"/>
        <v>0</v>
      </c>
      <c r="AN18">
        <f t="shared" si="31"/>
        <v>0</v>
      </c>
      <c r="AO18">
        <f t="shared" si="32"/>
        <v>0</v>
      </c>
      <c r="AP18">
        <f t="shared" si="33"/>
        <v>0</v>
      </c>
      <c r="AQ18">
        <f t="shared" si="34"/>
        <v>0</v>
      </c>
      <c r="AR18">
        <f t="shared" si="35"/>
        <v>0</v>
      </c>
      <c r="AS18">
        <f t="shared" si="36"/>
        <v>0</v>
      </c>
      <c r="AT18">
        <f t="shared" si="37"/>
        <v>0</v>
      </c>
      <c r="AU18">
        <f t="shared" si="38"/>
        <v>0</v>
      </c>
      <c r="AV18">
        <f t="shared" si="39"/>
        <v>0</v>
      </c>
      <c r="AW18">
        <f t="shared" si="40"/>
        <v>0</v>
      </c>
      <c r="AX18">
        <f t="shared" si="41"/>
        <v>0</v>
      </c>
      <c r="AY18">
        <f t="shared" si="42"/>
        <v>0</v>
      </c>
      <c r="AZ18">
        <f t="shared" si="43"/>
        <v>0</v>
      </c>
      <c r="BA18">
        <f t="shared" si="44"/>
        <v>0</v>
      </c>
      <c r="BB18">
        <f t="shared" si="45"/>
        <v>0</v>
      </c>
      <c r="BC18">
        <f t="shared" si="46"/>
        <v>0</v>
      </c>
      <c r="BD18">
        <f t="shared" si="47"/>
        <v>0</v>
      </c>
      <c r="BE18">
        <f t="shared" si="48"/>
        <v>0</v>
      </c>
      <c r="BF18">
        <f t="shared" si="49"/>
        <v>0</v>
      </c>
      <c r="BG18">
        <f t="shared" si="50"/>
        <v>0</v>
      </c>
      <c r="BH18">
        <f t="shared" si="51"/>
        <v>0</v>
      </c>
      <c r="BI18">
        <f t="shared" si="52"/>
        <v>0</v>
      </c>
      <c r="BJ18">
        <f t="shared" si="53"/>
        <v>0</v>
      </c>
      <c r="BK18">
        <f t="shared" si="54"/>
        <v>0</v>
      </c>
      <c r="BL18">
        <f t="shared" si="55"/>
        <v>0</v>
      </c>
      <c r="BM18">
        <f t="shared" si="56"/>
        <v>0</v>
      </c>
      <c r="BN18">
        <f t="shared" si="57"/>
        <v>0</v>
      </c>
      <c r="BO18">
        <f t="shared" si="58"/>
        <v>0</v>
      </c>
      <c r="BP18">
        <f t="shared" si="59"/>
        <v>0</v>
      </c>
      <c r="BQ18">
        <f t="shared" si="60"/>
        <v>0</v>
      </c>
      <c r="BR18">
        <f t="shared" si="61"/>
        <v>0</v>
      </c>
      <c r="BS18">
        <f t="shared" si="62"/>
        <v>0</v>
      </c>
      <c r="BT18">
        <f t="shared" si="63"/>
        <v>0</v>
      </c>
      <c r="BU18">
        <f t="shared" si="64"/>
        <v>0</v>
      </c>
      <c r="BV18">
        <f t="shared" si="65"/>
        <v>0</v>
      </c>
      <c r="BW18">
        <f t="shared" si="66"/>
        <v>0</v>
      </c>
      <c r="BX18">
        <f t="shared" si="67"/>
        <v>0</v>
      </c>
      <c r="BY18">
        <f t="shared" si="68"/>
        <v>0</v>
      </c>
      <c r="BZ18">
        <f t="shared" si="69"/>
        <v>0</v>
      </c>
      <c r="CA18">
        <f t="shared" si="70"/>
        <v>0</v>
      </c>
      <c r="CB18">
        <f t="shared" si="71"/>
        <v>0</v>
      </c>
      <c r="CC18">
        <f t="shared" si="72"/>
        <v>0</v>
      </c>
      <c r="CD18">
        <f t="shared" si="73"/>
        <v>0</v>
      </c>
      <c r="CE18">
        <f t="shared" si="74"/>
        <v>0</v>
      </c>
      <c r="CF18">
        <f t="shared" si="75"/>
        <v>0</v>
      </c>
      <c r="CG18">
        <f t="shared" si="76"/>
        <v>0</v>
      </c>
      <c r="CH18">
        <f t="shared" si="77"/>
        <v>0</v>
      </c>
      <c r="CI18">
        <f t="shared" si="78"/>
        <v>0</v>
      </c>
      <c r="CJ18">
        <f t="shared" si="79"/>
        <v>0</v>
      </c>
      <c r="CK18">
        <f t="shared" si="80"/>
        <v>0</v>
      </c>
      <c r="CL18">
        <f t="shared" si="81"/>
        <v>0</v>
      </c>
      <c r="CM18">
        <f t="shared" si="82"/>
        <v>0</v>
      </c>
      <c r="CN18">
        <f t="shared" si="83"/>
        <v>0</v>
      </c>
      <c r="CO18">
        <f t="shared" si="84"/>
        <v>0</v>
      </c>
      <c r="CP18">
        <f t="shared" si="85"/>
        <v>0</v>
      </c>
      <c r="CQ18">
        <f t="shared" si="86"/>
        <v>0</v>
      </c>
      <c r="CR18">
        <f t="shared" si="87"/>
        <v>0</v>
      </c>
      <c r="CS18">
        <f t="shared" si="88"/>
        <v>0</v>
      </c>
      <c r="CT18">
        <f t="shared" si="89"/>
        <v>0</v>
      </c>
      <c r="CU18">
        <f t="shared" si="90"/>
        <v>0</v>
      </c>
      <c r="CV18">
        <f t="shared" si="91"/>
        <v>0</v>
      </c>
      <c r="CW18">
        <f t="shared" si="91"/>
        <v>0</v>
      </c>
      <c r="CX18">
        <f t="shared" si="92"/>
        <v>0</v>
      </c>
      <c r="CY18">
        <f t="shared" si="92"/>
        <v>0</v>
      </c>
      <c r="CZ18">
        <f t="shared" si="93"/>
        <v>0</v>
      </c>
      <c r="DA18">
        <f t="shared" si="93"/>
        <v>0</v>
      </c>
    </row>
    <row r="19" spans="1:105" x14ac:dyDescent="0.25">
      <c r="I19" s="12">
        <f ca="1">'Required Capacity (Hide)'!E19</f>
        <v>44326</v>
      </c>
      <c r="J19">
        <f t="shared" si="1"/>
        <v>0</v>
      </c>
      <c r="K19">
        <f t="shared" si="2"/>
        <v>0</v>
      </c>
      <c r="L19">
        <f t="shared" si="3"/>
        <v>0</v>
      </c>
      <c r="M19">
        <f t="shared" si="4"/>
        <v>0</v>
      </c>
      <c r="N19">
        <f t="shared" si="5"/>
        <v>0</v>
      </c>
      <c r="O19">
        <f t="shared" si="6"/>
        <v>0</v>
      </c>
      <c r="P19">
        <f t="shared" si="7"/>
        <v>0</v>
      </c>
      <c r="Q19">
        <f t="shared" si="8"/>
        <v>0</v>
      </c>
      <c r="R19">
        <f t="shared" si="9"/>
        <v>0</v>
      </c>
      <c r="S19">
        <f t="shared" si="10"/>
        <v>0</v>
      </c>
      <c r="T19">
        <f t="shared" si="11"/>
        <v>0</v>
      </c>
      <c r="U19">
        <f t="shared" si="12"/>
        <v>0</v>
      </c>
      <c r="V19">
        <f t="shared" si="13"/>
        <v>0</v>
      </c>
      <c r="W19">
        <f t="shared" si="14"/>
        <v>0</v>
      </c>
      <c r="X19">
        <f t="shared" si="15"/>
        <v>0</v>
      </c>
      <c r="Y19">
        <f t="shared" si="16"/>
        <v>0</v>
      </c>
      <c r="Z19">
        <f t="shared" si="17"/>
        <v>0</v>
      </c>
      <c r="AA19">
        <f t="shared" si="18"/>
        <v>0</v>
      </c>
      <c r="AB19">
        <f t="shared" si="19"/>
        <v>0</v>
      </c>
      <c r="AC19">
        <f t="shared" si="20"/>
        <v>0</v>
      </c>
      <c r="AD19">
        <f t="shared" si="21"/>
        <v>0</v>
      </c>
      <c r="AE19">
        <f t="shared" si="22"/>
        <v>0</v>
      </c>
      <c r="AF19">
        <f t="shared" si="23"/>
        <v>0</v>
      </c>
      <c r="AG19">
        <f t="shared" si="24"/>
        <v>0</v>
      </c>
      <c r="AH19">
        <f t="shared" si="25"/>
        <v>0</v>
      </c>
      <c r="AI19">
        <f t="shared" si="26"/>
        <v>0</v>
      </c>
      <c r="AJ19">
        <f t="shared" si="27"/>
        <v>0</v>
      </c>
      <c r="AK19">
        <f t="shared" si="28"/>
        <v>0</v>
      </c>
      <c r="AL19">
        <f t="shared" si="29"/>
        <v>0</v>
      </c>
      <c r="AM19">
        <f t="shared" si="30"/>
        <v>0</v>
      </c>
      <c r="AN19">
        <f t="shared" si="31"/>
        <v>0</v>
      </c>
      <c r="AO19">
        <f t="shared" si="32"/>
        <v>0</v>
      </c>
      <c r="AP19">
        <f t="shared" si="33"/>
        <v>0</v>
      </c>
      <c r="AQ19">
        <f t="shared" si="34"/>
        <v>0</v>
      </c>
      <c r="AR19">
        <f t="shared" si="35"/>
        <v>0</v>
      </c>
      <c r="AS19">
        <f t="shared" si="36"/>
        <v>0</v>
      </c>
      <c r="AT19">
        <f t="shared" si="37"/>
        <v>0</v>
      </c>
      <c r="AU19">
        <f t="shared" si="38"/>
        <v>0</v>
      </c>
      <c r="AV19">
        <f t="shared" si="39"/>
        <v>0</v>
      </c>
      <c r="AW19">
        <f t="shared" si="40"/>
        <v>0</v>
      </c>
      <c r="AX19">
        <f t="shared" si="41"/>
        <v>0</v>
      </c>
      <c r="AY19">
        <f t="shared" si="42"/>
        <v>0</v>
      </c>
      <c r="AZ19">
        <f t="shared" si="43"/>
        <v>0</v>
      </c>
      <c r="BA19">
        <f t="shared" si="44"/>
        <v>0</v>
      </c>
      <c r="BB19">
        <f t="shared" si="45"/>
        <v>0</v>
      </c>
      <c r="BC19">
        <f t="shared" si="46"/>
        <v>0</v>
      </c>
      <c r="BD19">
        <f t="shared" si="47"/>
        <v>0</v>
      </c>
      <c r="BE19">
        <f t="shared" si="48"/>
        <v>0</v>
      </c>
      <c r="BF19">
        <f t="shared" si="49"/>
        <v>0</v>
      </c>
      <c r="BG19">
        <f t="shared" si="50"/>
        <v>0</v>
      </c>
      <c r="BH19">
        <f t="shared" si="51"/>
        <v>0</v>
      </c>
      <c r="BI19">
        <f t="shared" si="52"/>
        <v>0</v>
      </c>
      <c r="BJ19">
        <f t="shared" si="53"/>
        <v>0</v>
      </c>
      <c r="BK19">
        <f t="shared" si="54"/>
        <v>0</v>
      </c>
      <c r="BL19">
        <f t="shared" si="55"/>
        <v>0</v>
      </c>
      <c r="BM19">
        <f t="shared" si="56"/>
        <v>0</v>
      </c>
      <c r="BN19">
        <f t="shared" si="57"/>
        <v>0</v>
      </c>
      <c r="BO19">
        <f t="shared" si="58"/>
        <v>0</v>
      </c>
      <c r="BP19">
        <f t="shared" si="59"/>
        <v>0</v>
      </c>
      <c r="BQ19">
        <f t="shared" si="60"/>
        <v>0</v>
      </c>
      <c r="BR19">
        <f t="shared" si="61"/>
        <v>0</v>
      </c>
      <c r="BS19">
        <f t="shared" si="62"/>
        <v>0</v>
      </c>
      <c r="BT19">
        <f t="shared" si="63"/>
        <v>0</v>
      </c>
      <c r="BU19">
        <f t="shared" si="64"/>
        <v>0</v>
      </c>
      <c r="BV19">
        <f t="shared" si="65"/>
        <v>0</v>
      </c>
      <c r="BW19">
        <f t="shared" si="66"/>
        <v>0</v>
      </c>
      <c r="BX19">
        <f t="shared" si="67"/>
        <v>0</v>
      </c>
      <c r="BY19">
        <f t="shared" si="68"/>
        <v>0</v>
      </c>
      <c r="BZ19">
        <f t="shared" si="69"/>
        <v>0</v>
      </c>
      <c r="CA19">
        <f t="shared" si="70"/>
        <v>0</v>
      </c>
      <c r="CB19">
        <f t="shared" si="71"/>
        <v>0</v>
      </c>
      <c r="CC19">
        <f t="shared" si="72"/>
        <v>0</v>
      </c>
      <c r="CD19">
        <f t="shared" si="73"/>
        <v>0</v>
      </c>
      <c r="CE19">
        <f t="shared" si="74"/>
        <v>0</v>
      </c>
      <c r="CF19">
        <f t="shared" si="75"/>
        <v>0</v>
      </c>
      <c r="CG19">
        <f t="shared" si="76"/>
        <v>0</v>
      </c>
      <c r="CH19">
        <f t="shared" si="77"/>
        <v>0</v>
      </c>
      <c r="CI19">
        <f t="shared" si="78"/>
        <v>0</v>
      </c>
      <c r="CJ19">
        <f t="shared" si="79"/>
        <v>0</v>
      </c>
      <c r="CK19">
        <f t="shared" si="80"/>
        <v>0</v>
      </c>
      <c r="CL19">
        <f t="shared" si="81"/>
        <v>0</v>
      </c>
      <c r="CM19">
        <f t="shared" si="82"/>
        <v>0</v>
      </c>
      <c r="CN19">
        <f t="shared" si="83"/>
        <v>0</v>
      </c>
      <c r="CO19">
        <f t="shared" si="84"/>
        <v>0</v>
      </c>
      <c r="CP19">
        <f t="shared" si="85"/>
        <v>0</v>
      </c>
      <c r="CQ19">
        <f t="shared" si="86"/>
        <v>0</v>
      </c>
      <c r="CR19">
        <f t="shared" si="87"/>
        <v>0</v>
      </c>
      <c r="CS19">
        <f t="shared" si="88"/>
        <v>0</v>
      </c>
      <c r="CT19">
        <f t="shared" si="89"/>
        <v>0</v>
      </c>
      <c r="CU19">
        <f t="shared" si="90"/>
        <v>0</v>
      </c>
      <c r="CV19">
        <f t="shared" si="91"/>
        <v>0</v>
      </c>
      <c r="CW19">
        <f t="shared" si="91"/>
        <v>0</v>
      </c>
      <c r="CX19">
        <f t="shared" si="92"/>
        <v>0</v>
      </c>
      <c r="CY19">
        <f t="shared" si="92"/>
        <v>0</v>
      </c>
      <c r="CZ19">
        <f t="shared" si="93"/>
        <v>0</v>
      </c>
      <c r="DA19">
        <f t="shared" si="93"/>
        <v>0</v>
      </c>
    </row>
    <row r="20" spans="1:105" ht="90" x14ac:dyDescent="0.25">
      <c r="A20" t="s">
        <v>42</v>
      </c>
      <c r="B20" s="64" t="s">
        <v>144</v>
      </c>
      <c r="C20" s="64" t="s">
        <v>145</v>
      </c>
      <c r="D20" s="64" t="s">
        <v>146</v>
      </c>
      <c r="E20" s="64" t="s">
        <v>147</v>
      </c>
      <c r="F20" s="64" t="s">
        <v>148</v>
      </c>
      <c r="G20" s="64" t="s">
        <v>149</v>
      </c>
      <c r="I20" s="12">
        <f ca="1">'Required Capacity (Hide)'!E20</f>
        <v>44333</v>
      </c>
      <c r="J20">
        <f t="shared" si="1"/>
        <v>0</v>
      </c>
      <c r="K20">
        <f t="shared" si="2"/>
        <v>0</v>
      </c>
      <c r="L20">
        <f t="shared" si="3"/>
        <v>0</v>
      </c>
      <c r="M20">
        <f t="shared" si="4"/>
        <v>0</v>
      </c>
      <c r="N20">
        <f t="shared" si="5"/>
        <v>0</v>
      </c>
      <c r="O20">
        <f t="shared" si="6"/>
        <v>0</v>
      </c>
      <c r="P20">
        <f t="shared" si="7"/>
        <v>0</v>
      </c>
      <c r="Q20">
        <f t="shared" si="8"/>
        <v>0</v>
      </c>
      <c r="R20">
        <f t="shared" si="9"/>
        <v>0</v>
      </c>
      <c r="S20">
        <f t="shared" si="10"/>
        <v>0</v>
      </c>
      <c r="T20">
        <f t="shared" si="11"/>
        <v>0</v>
      </c>
      <c r="U20">
        <f t="shared" si="12"/>
        <v>0</v>
      </c>
      <c r="V20">
        <f t="shared" si="13"/>
        <v>0</v>
      </c>
      <c r="W20">
        <f t="shared" si="14"/>
        <v>0</v>
      </c>
      <c r="X20">
        <f t="shared" si="15"/>
        <v>0</v>
      </c>
      <c r="Y20">
        <f t="shared" si="16"/>
        <v>0</v>
      </c>
      <c r="Z20">
        <f t="shared" si="17"/>
        <v>0</v>
      </c>
      <c r="AA20">
        <f t="shared" si="18"/>
        <v>0</v>
      </c>
      <c r="AB20">
        <f t="shared" si="19"/>
        <v>0</v>
      </c>
      <c r="AC20">
        <f t="shared" si="20"/>
        <v>0</v>
      </c>
      <c r="AD20">
        <f t="shared" si="21"/>
        <v>0</v>
      </c>
      <c r="AE20">
        <f t="shared" si="22"/>
        <v>0</v>
      </c>
      <c r="AF20">
        <f t="shared" si="23"/>
        <v>0</v>
      </c>
      <c r="AG20">
        <f t="shared" si="24"/>
        <v>0</v>
      </c>
      <c r="AH20">
        <f t="shared" si="25"/>
        <v>0</v>
      </c>
      <c r="AI20">
        <f t="shared" si="26"/>
        <v>0</v>
      </c>
      <c r="AJ20">
        <f t="shared" si="27"/>
        <v>0</v>
      </c>
      <c r="AK20">
        <f t="shared" si="28"/>
        <v>0</v>
      </c>
      <c r="AL20">
        <f t="shared" si="29"/>
        <v>0</v>
      </c>
      <c r="AM20">
        <f t="shared" si="30"/>
        <v>0</v>
      </c>
      <c r="AN20">
        <f t="shared" si="31"/>
        <v>0</v>
      </c>
      <c r="AO20">
        <f t="shared" si="32"/>
        <v>0</v>
      </c>
      <c r="AP20">
        <f t="shared" si="33"/>
        <v>0</v>
      </c>
      <c r="AQ20">
        <f t="shared" si="34"/>
        <v>0</v>
      </c>
      <c r="AR20">
        <f t="shared" si="35"/>
        <v>0</v>
      </c>
      <c r="AS20">
        <f t="shared" si="36"/>
        <v>0</v>
      </c>
      <c r="AT20">
        <f t="shared" si="37"/>
        <v>0</v>
      </c>
      <c r="AU20">
        <f t="shared" si="38"/>
        <v>0</v>
      </c>
      <c r="AV20">
        <f t="shared" si="39"/>
        <v>0</v>
      </c>
      <c r="AW20">
        <f t="shared" si="40"/>
        <v>0</v>
      </c>
      <c r="AX20">
        <f t="shared" si="41"/>
        <v>0</v>
      </c>
      <c r="AY20">
        <f t="shared" si="42"/>
        <v>0</v>
      </c>
      <c r="AZ20">
        <f t="shared" si="43"/>
        <v>0</v>
      </c>
      <c r="BA20">
        <f t="shared" si="44"/>
        <v>0</v>
      </c>
      <c r="BB20">
        <f t="shared" si="45"/>
        <v>0</v>
      </c>
      <c r="BC20">
        <f t="shared" si="46"/>
        <v>0</v>
      </c>
      <c r="BD20">
        <f t="shared" si="47"/>
        <v>0</v>
      </c>
      <c r="BE20">
        <f t="shared" si="48"/>
        <v>0</v>
      </c>
      <c r="BF20">
        <f t="shared" si="49"/>
        <v>0</v>
      </c>
      <c r="BG20">
        <f t="shared" si="50"/>
        <v>0</v>
      </c>
      <c r="BH20">
        <f t="shared" si="51"/>
        <v>0</v>
      </c>
      <c r="BI20">
        <f t="shared" si="52"/>
        <v>0</v>
      </c>
      <c r="BJ20">
        <f t="shared" si="53"/>
        <v>0</v>
      </c>
      <c r="BK20">
        <f t="shared" si="54"/>
        <v>0</v>
      </c>
      <c r="BL20">
        <f t="shared" si="55"/>
        <v>0</v>
      </c>
      <c r="BM20">
        <f t="shared" si="56"/>
        <v>0</v>
      </c>
      <c r="BN20">
        <f t="shared" si="57"/>
        <v>0</v>
      </c>
      <c r="BO20">
        <f t="shared" si="58"/>
        <v>0</v>
      </c>
      <c r="BP20">
        <f t="shared" si="59"/>
        <v>0</v>
      </c>
      <c r="BQ20">
        <f t="shared" si="60"/>
        <v>0</v>
      </c>
      <c r="BR20">
        <f t="shared" si="61"/>
        <v>0</v>
      </c>
      <c r="BS20">
        <f t="shared" si="62"/>
        <v>0</v>
      </c>
      <c r="BT20">
        <f t="shared" si="63"/>
        <v>0</v>
      </c>
      <c r="BU20">
        <f t="shared" si="64"/>
        <v>0</v>
      </c>
      <c r="BV20">
        <f t="shared" si="65"/>
        <v>0</v>
      </c>
      <c r="BW20">
        <f t="shared" si="66"/>
        <v>0</v>
      </c>
      <c r="BX20">
        <f t="shared" si="67"/>
        <v>0</v>
      </c>
      <c r="BY20">
        <f t="shared" si="68"/>
        <v>0</v>
      </c>
      <c r="BZ20">
        <f t="shared" si="69"/>
        <v>0</v>
      </c>
      <c r="CA20">
        <f t="shared" si="70"/>
        <v>0</v>
      </c>
      <c r="CB20">
        <f t="shared" si="71"/>
        <v>0</v>
      </c>
      <c r="CC20">
        <f t="shared" si="72"/>
        <v>0</v>
      </c>
      <c r="CD20">
        <f t="shared" si="73"/>
        <v>0</v>
      </c>
      <c r="CE20">
        <f t="shared" si="74"/>
        <v>0</v>
      </c>
      <c r="CF20">
        <f t="shared" si="75"/>
        <v>0</v>
      </c>
      <c r="CG20">
        <f t="shared" si="76"/>
        <v>0</v>
      </c>
      <c r="CH20">
        <f t="shared" si="77"/>
        <v>0</v>
      </c>
      <c r="CI20">
        <f t="shared" si="78"/>
        <v>0</v>
      </c>
      <c r="CJ20">
        <f t="shared" si="79"/>
        <v>0</v>
      </c>
      <c r="CK20">
        <f t="shared" si="80"/>
        <v>0</v>
      </c>
      <c r="CL20">
        <f t="shared" si="81"/>
        <v>0</v>
      </c>
      <c r="CM20">
        <f t="shared" si="82"/>
        <v>0</v>
      </c>
      <c r="CN20">
        <f t="shared" si="83"/>
        <v>0</v>
      </c>
      <c r="CO20">
        <f t="shared" si="84"/>
        <v>0</v>
      </c>
      <c r="CP20">
        <f t="shared" si="85"/>
        <v>0</v>
      </c>
      <c r="CQ20">
        <f t="shared" si="86"/>
        <v>0</v>
      </c>
      <c r="CR20">
        <f t="shared" si="87"/>
        <v>0</v>
      </c>
      <c r="CS20">
        <f t="shared" si="88"/>
        <v>0</v>
      </c>
      <c r="CT20">
        <f t="shared" si="89"/>
        <v>0</v>
      </c>
      <c r="CU20">
        <f t="shared" si="90"/>
        <v>0</v>
      </c>
      <c r="CV20">
        <f t="shared" si="91"/>
        <v>0</v>
      </c>
      <c r="CW20">
        <f t="shared" si="91"/>
        <v>0</v>
      </c>
      <c r="CX20">
        <f t="shared" si="92"/>
        <v>0</v>
      </c>
      <c r="CY20">
        <f t="shared" si="92"/>
        <v>0</v>
      </c>
      <c r="CZ20">
        <f t="shared" si="93"/>
        <v>0</v>
      </c>
      <c r="DA20">
        <f t="shared" si="93"/>
        <v>0</v>
      </c>
    </row>
    <row r="21" spans="1:105" x14ac:dyDescent="0.25">
      <c r="A21" t="str">
        <f>Setup!A20</f>
        <v>Caseload 1</v>
      </c>
      <c r="B21">
        <f>INDEX($H$100:$H$174,MATCH(A21,$A$100:$A$174,0),1)</f>
        <v>0</v>
      </c>
      <c r="C21">
        <f>INDEX($I$100:$I$174,MATCH(A21,$A$100:$A$174,0),1)</f>
        <v>0</v>
      </c>
      <c r="D21">
        <f>IF(Planning!D25="",'Planning Backing (Hide)'!B21,Planning!D25)</f>
        <v>0</v>
      </c>
      <c r="E21">
        <f>IF(Planning!E25="",'Planning Backing (Hide)'!C21,Planning!E25)</f>
        <v>0</v>
      </c>
      <c r="F21" t="str">
        <f>IFERROR($D$21/$B$21,"")</f>
        <v/>
      </c>
      <c r="G21" t="str">
        <f>IFERROR($E$21/$C$21,"")</f>
        <v/>
      </c>
      <c r="I21" s="12">
        <f ca="1">'Required Capacity (Hide)'!E21</f>
        <v>44340</v>
      </c>
      <c r="J21">
        <f t="shared" si="1"/>
        <v>0</v>
      </c>
      <c r="K21">
        <f t="shared" si="2"/>
        <v>0</v>
      </c>
      <c r="L21">
        <f t="shared" si="3"/>
        <v>0</v>
      </c>
      <c r="M21">
        <f t="shared" si="4"/>
        <v>0</v>
      </c>
      <c r="N21">
        <f t="shared" si="5"/>
        <v>0</v>
      </c>
      <c r="O21">
        <f t="shared" si="6"/>
        <v>0</v>
      </c>
      <c r="P21">
        <f t="shared" si="7"/>
        <v>0</v>
      </c>
      <c r="Q21">
        <f t="shared" si="8"/>
        <v>0</v>
      </c>
      <c r="R21">
        <f t="shared" si="9"/>
        <v>0</v>
      </c>
      <c r="S21">
        <f t="shared" si="10"/>
        <v>0</v>
      </c>
      <c r="T21">
        <f t="shared" si="11"/>
        <v>0</v>
      </c>
      <c r="U21">
        <f t="shared" si="12"/>
        <v>0</v>
      </c>
      <c r="V21">
        <f t="shared" si="13"/>
        <v>0</v>
      </c>
      <c r="W21">
        <f t="shared" si="14"/>
        <v>0</v>
      </c>
      <c r="X21">
        <f t="shared" si="15"/>
        <v>0</v>
      </c>
      <c r="Y21">
        <f t="shared" si="16"/>
        <v>0</v>
      </c>
      <c r="Z21">
        <f t="shared" si="17"/>
        <v>0</v>
      </c>
      <c r="AA21">
        <f t="shared" si="18"/>
        <v>0</v>
      </c>
      <c r="AB21">
        <f t="shared" si="19"/>
        <v>0</v>
      </c>
      <c r="AC21">
        <f t="shared" si="20"/>
        <v>0</v>
      </c>
      <c r="AD21">
        <f t="shared" si="21"/>
        <v>0</v>
      </c>
      <c r="AE21">
        <f t="shared" si="22"/>
        <v>0</v>
      </c>
      <c r="AF21">
        <f t="shared" si="23"/>
        <v>0</v>
      </c>
      <c r="AG21">
        <f t="shared" si="24"/>
        <v>0</v>
      </c>
      <c r="AH21">
        <f t="shared" si="25"/>
        <v>0</v>
      </c>
      <c r="AI21">
        <f t="shared" si="26"/>
        <v>0</v>
      </c>
      <c r="AJ21">
        <f t="shared" si="27"/>
        <v>0</v>
      </c>
      <c r="AK21">
        <f t="shared" si="28"/>
        <v>0</v>
      </c>
      <c r="AL21">
        <f t="shared" si="29"/>
        <v>0</v>
      </c>
      <c r="AM21">
        <f t="shared" si="30"/>
        <v>0</v>
      </c>
      <c r="AN21">
        <f t="shared" si="31"/>
        <v>0</v>
      </c>
      <c r="AO21">
        <f t="shared" si="32"/>
        <v>0</v>
      </c>
      <c r="AP21">
        <f t="shared" si="33"/>
        <v>0</v>
      </c>
      <c r="AQ21">
        <f t="shared" si="34"/>
        <v>0</v>
      </c>
      <c r="AR21">
        <f t="shared" si="35"/>
        <v>0</v>
      </c>
      <c r="AS21">
        <f t="shared" si="36"/>
        <v>0</v>
      </c>
      <c r="AT21">
        <f t="shared" si="37"/>
        <v>0</v>
      </c>
      <c r="AU21">
        <f t="shared" si="38"/>
        <v>0</v>
      </c>
      <c r="AV21">
        <f t="shared" si="39"/>
        <v>0</v>
      </c>
      <c r="AW21">
        <f t="shared" si="40"/>
        <v>0</v>
      </c>
      <c r="AX21">
        <f t="shared" si="41"/>
        <v>0</v>
      </c>
      <c r="AY21">
        <f t="shared" si="42"/>
        <v>0</v>
      </c>
      <c r="AZ21">
        <f t="shared" si="43"/>
        <v>0</v>
      </c>
      <c r="BA21">
        <f t="shared" si="44"/>
        <v>0</v>
      </c>
      <c r="BB21">
        <f t="shared" si="45"/>
        <v>0</v>
      </c>
      <c r="BC21">
        <f t="shared" si="46"/>
        <v>0</v>
      </c>
      <c r="BD21">
        <f t="shared" si="47"/>
        <v>0</v>
      </c>
      <c r="BE21">
        <f t="shared" si="48"/>
        <v>0</v>
      </c>
      <c r="BF21">
        <f t="shared" si="49"/>
        <v>0</v>
      </c>
      <c r="BG21">
        <f t="shared" si="50"/>
        <v>0</v>
      </c>
      <c r="BH21">
        <f t="shared" si="51"/>
        <v>0</v>
      </c>
      <c r="BI21">
        <f t="shared" si="52"/>
        <v>0</v>
      </c>
      <c r="BJ21">
        <f t="shared" si="53"/>
        <v>0</v>
      </c>
      <c r="BK21">
        <f t="shared" si="54"/>
        <v>0</v>
      </c>
      <c r="BL21">
        <f t="shared" si="55"/>
        <v>0</v>
      </c>
      <c r="BM21">
        <f t="shared" si="56"/>
        <v>0</v>
      </c>
      <c r="BN21">
        <f t="shared" si="57"/>
        <v>0</v>
      </c>
      <c r="BO21">
        <f t="shared" si="58"/>
        <v>0</v>
      </c>
      <c r="BP21">
        <f t="shared" si="59"/>
        <v>0</v>
      </c>
      <c r="BQ21">
        <f t="shared" si="60"/>
        <v>0</v>
      </c>
      <c r="BR21">
        <f t="shared" si="61"/>
        <v>0</v>
      </c>
      <c r="BS21">
        <f t="shared" si="62"/>
        <v>0</v>
      </c>
      <c r="BT21">
        <f t="shared" si="63"/>
        <v>0</v>
      </c>
      <c r="BU21">
        <f t="shared" si="64"/>
        <v>0</v>
      </c>
      <c r="BV21">
        <f t="shared" si="65"/>
        <v>0</v>
      </c>
      <c r="BW21">
        <f t="shared" si="66"/>
        <v>0</v>
      </c>
      <c r="BX21">
        <f t="shared" si="67"/>
        <v>0</v>
      </c>
      <c r="BY21">
        <f t="shared" si="68"/>
        <v>0</v>
      </c>
      <c r="BZ21">
        <f t="shared" si="69"/>
        <v>0</v>
      </c>
      <c r="CA21">
        <f t="shared" si="70"/>
        <v>0</v>
      </c>
      <c r="CB21">
        <f t="shared" si="71"/>
        <v>0</v>
      </c>
      <c r="CC21">
        <f t="shared" si="72"/>
        <v>0</v>
      </c>
      <c r="CD21">
        <f t="shared" si="73"/>
        <v>0</v>
      </c>
      <c r="CE21">
        <f t="shared" si="74"/>
        <v>0</v>
      </c>
      <c r="CF21">
        <f t="shared" si="75"/>
        <v>0</v>
      </c>
      <c r="CG21">
        <f t="shared" si="76"/>
        <v>0</v>
      </c>
      <c r="CH21">
        <f t="shared" si="77"/>
        <v>0</v>
      </c>
      <c r="CI21">
        <f t="shared" si="78"/>
        <v>0</v>
      </c>
      <c r="CJ21">
        <f t="shared" si="79"/>
        <v>0</v>
      </c>
      <c r="CK21">
        <f t="shared" si="80"/>
        <v>0</v>
      </c>
      <c r="CL21">
        <f t="shared" si="81"/>
        <v>0</v>
      </c>
      <c r="CM21">
        <f t="shared" si="82"/>
        <v>0</v>
      </c>
      <c r="CN21">
        <f t="shared" si="83"/>
        <v>0</v>
      </c>
      <c r="CO21">
        <f t="shared" si="84"/>
        <v>0</v>
      </c>
      <c r="CP21">
        <f t="shared" si="85"/>
        <v>0</v>
      </c>
      <c r="CQ21">
        <f t="shared" si="86"/>
        <v>0</v>
      </c>
      <c r="CR21">
        <f t="shared" si="87"/>
        <v>0</v>
      </c>
      <c r="CS21">
        <f t="shared" si="88"/>
        <v>0</v>
      </c>
      <c r="CT21">
        <f t="shared" si="89"/>
        <v>0</v>
      </c>
      <c r="CU21">
        <f t="shared" si="90"/>
        <v>0</v>
      </c>
      <c r="CV21">
        <f t="shared" si="91"/>
        <v>0</v>
      </c>
      <c r="CW21">
        <f t="shared" si="91"/>
        <v>0</v>
      </c>
      <c r="CX21">
        <f t="shared" si="91"/>
        <v>0</v>
      </c>
      <c r="CY21">
        <f t="shared" si="91"/>
        <v>0</v>
      </c>
      <c r="CZ21">
        <f t="shared" si="93"/>
        <v>0</v>
      </c>
      <c r="DA21">
        <f t="shared" si="93"/>
        <v>0</v>
      </c>
    </row>
    <row r="22" spans="1:105" x14ac:dyDescent="0.25">
      <c r="A22" t="str">
        <f>Setup!A21</f>
        <v>Caseload 2</v>
      </c>
      <c r="B22">
        <f t="shared" ref="B22:B35" si="94">INDEX($H$100:$H$174,MATCH(A22,$A$100:$A$174,0),1)</f>
        <v>0</v>
      </c>
      <c r="C22">
        <f t="shared" ref="C22:C35" si="95">INDEX($I$100:$I$174,MATCH(A22,$A$100:$A$174,0),1)</f>
        <v>0</v>
      </c>
      <c r="D22">
        <f>IF(Planning!D26="",'Planning Backing (Hide)'!B22,Planning!D26)</f>
        <v>0</v>
      </c>
      <c r="E22">
        <f>IF(Planning!E26="",'Planning Backing (Hide)'!C22,Planning!E26)</f>
        <v>0</v>
      </c>
      <c r="F22" t="str">
        <f>IFERROR($D$22/$B$22,"")</f>
        <v/>
      </c>
      <c r="G22" t="str">
        <f>IFERROR($E$22/$C$22,"")</f>
        <v/>
      </c>
      <c r="I22" s="12">
        <f ca="1">'Required Capacity (Hide)'!E22</f>
        <v>44347</v>
      </c>
      <c r="J22">
        <f t="shared" si="1"/>
        <v>0</v>
      </c>
      <c r="K22">
        <f t="shared" si="2"/>
        <v>0</v>
      </c>
      <c r="L22">
        <f t="shared" si="3"/>
        <v>0</v>
      </c>
      <c r="M22">
        <f t="shared" si="4"/>
        <v>0</v>
      </c>
      <c r="N22">
        <f t="shared" si="5"/>
        <v>0</v>
      </c>
      <c r="O22">
        <f t="shared" si="6"/>
        <v>0</v>
      </c>
      <c r="P22">
        <f t="shared" si="7"/>
        <v>0</v>
      </c>
      <c r="Q22">
        <f t="shared" si="8"/>
        <v>0</v>
      </c>
      <c r="R22">
        <f t="shared" si="9"/>
        <v>0</v>
      </c>
      <c r="S22">
        <f t="shared" si="10"/>
        <v>0</v>
      </c>
      <c r="T22">
        <f t="shared" si="11"/>
        <v>0</v>
      </c>
      <c r="U22">
        <f t="shared" si="12"/>
        <v>0</v>
      </c>
      <c r="V22">
        <f t="shared" si="13"/>
        <v>0</v>
      </c>
      <c r="W22">
        <f t="shared" si="14"/>
        <v>0</v>
      </c>
      <c r="X22">
        <f t="shared" si="15"/>
        <v>0</v>
      </c>
      <c r="Y22">
        <f t="shared" si="16"/>
        <v>0</v>
      </c>
      <c r="Z22">
        <f t="shared" si="17"/>
        <v>0</v>
      </c>
      <c r="AA22">
        <f t="shared" si="18"/>
        <v>0</v>
      </c>
      <c r="AB22">
        <f t="shared" si="19"/>
        <v>0</v>
      </c>
      <c r="AC22">
        <f t="shared" si="20"/>
        <v>0</v>
      </c>
      <c r="AD22">
        <f t="shared" si="21"/>
        <v>0</v>
      </c>
      <c r="AE22">
        <f t="shared" si="22"/>
        <v>0</v>
      </c>
      <c r="AF22">
        <f t="shared" si="23"/>
        <v>0</v>
      </c>
      <c r="AG22">
        <f t="shared" si="24"/>
        <v>0</v>
      </c>
      <c r="AH22">
        <f t="shared" si="25"/>
        <v>0</v>
      </c>
      <c r="AI22">
        <f t="shared" si="26"/>
        <v>0</v>
      </c>
      <c r="AJ22">
        <f t="shared" si="27"/>
        <v>0</v>
      </c>
      <c r="AK22">
        <f t="shared" si="28"/>
        <v>0</v>
      </c>
      <c r="AL22">
        <f t="shared" si="29"/>
        <v>0</v>
      </c>
      <c r="AM22">
        <f t="shared" si="30"/>
        <v>0</v>
      </c>
      <c r="AN22">
        <f t="shared" si="31"/>
        <v>0</v>
      </c>
      <c r="AO22">
        <f t="shared" si="32"/>
        <v>0</v>
      </c>
      <c r="AP22">
        <f t="shared" si="33"/>
        <v>0</v>
      </c>
      <c r="AQ22">
        <f t="shared" si="34"/>
        <v>0</v>
      </c>
      <c r="AR22">
        <f t="shared" si="35"/>
        <v>0</v>
      </c>
      <c r="AS22">
        <f t="shared" si="36"/>
        <v>0</v>
      </c>
      <c r="AT22">
        <f t="shared" si="37"/>
        <v>0</v>
      </c>
      <c r="AU22">
        <f t="shared" si="38"/>
        <v>0</v>
      </c>
      <c r="AV22">
        <f t="shared" si="39"/>
        <v>0</v>
      </c>
      <c r="AW22">
        <f t="shared" si="40"/>
        <v>0</v>
      </c>
      <c r="AX22">
        <f t="shared" si="41"/>
        <v>0</v>
      </c>
      <c r="AY22">
        <f t="shared" si="42"/>
        <v>0</v>
      </c>
      <c r="AZ22">
        <f t="shared" si="43"/>
        <v>0</v>
      </c>
      <c r="BA22">
        <f t="shared" si="44"/>
        <v>0</v>
      </c>
      <c r="BB22">
        <f t="shared" si="45"/>
        <v>0</v>
      </c>
      <c r="BC22">
        <f t="shared" si="46"/>
        <v>0</v>
      </c>
      <c r="BD22">
        <f t="shared" si="47"/>
        <v>0</v>
      </c>
      <c r="BE22">
        <f t="shared" si="48"/>
        <v>0</v>
      </c>
      <c r="BF22">
        <f t="shared" si="49"/>
        <v>0</v>
      </c>
      <c r="BG22">
        <f t="shared" si="50"/>
        <v>0</v>
      </c>
      <c r="BH22">
        <f t="shared" si="51"/>
        <v>0</v>
      </c>
      <c r="BI22">
        <f t="shared" si="52"/>
        <v>0</v>
      </c>
      <c r="BJ22">
        <f t="shared" si="53"/>
        <v>0</v>
      </c>
      <c r="BK22">
        <f t="shared" si="54"/>
        <v>0</v>
      </c>
      <c r="BL22">
        <f t="shared" si="55"/>
        <v>0</v>
      </c>
      <c r="BM22">
        <f t="shared" si="56"/>
        <v>0</v>
      </c>
      <c r="BN22">
        <f t="shared" si="57"/>
        <v>0</v>
      </c>
      <c r="BO22">
        <f t="shared" si="58"/>
        <v>0</v>
      </c>
      <c r="BP22">
        <f t="shared" si="59"/>
        <v>0</v>
      </c>
      <c r="BQ22">
        <f t="shared" si="60"/>
        <v>0</v>
      </c>
      <c r="BR22">
        <f t="shared" si="61"/>
        <v>0</v>
      </c>
      <c r="BS22">
        <f t="shared" si="62"/>
        <v>0</v>
      </c>
      <c r="BT22">
        <f t="shared" si="63"/>
        <v>0</v>
      </c>
      <c r="BU22">
        <f t="shared" si="64"/>
        <v>0</v>
      </c>
      <c r="BV22">
        <f t="shared" si="65"/>
        <v>0</v>
      </c>
      <c r="BW22">
        <f t="shared" si="66"/>
        <v>0</v>
      </c>
      <c r="BX22">
        <f t="shared" si="67"/>
        <v>0</v>
      </c>
      <c r="BY22">
        <f t="shared" si="68"/>
        <v>0</v>
      </c>
      <c r="BZ22">
        <f t="shared" si="69"/>
        <v>0</v>
      </c>
      <c r="CA22">
        <f t="shared" si="70"/>
        <v>0</v>
      </c>
      <c r="CB22">
        <f t="shared" si="71"/>
        <v>0</v>
      </c>
      <c r="CC22">
        <f t="shared" si="72"/>
        <v>0</v>
      </c>
      <c r="CD22">
        <f t="shared" si="73"/>
        <v>0</v>
      </c>
      <c r="CE22">
        <f t="shared" si="74"/>
        <v>0</v>
      </c>
      <c r="CF22">
        <f t="shared" si="75"/>
        <v>0</v>
      </c>
      <c r="CG22">
        <f t="shared" si="76"/>
        <v>0</v>
      </c>
      <c r="CH22">
        <f t="shared" si="77"/>
        <v>0</v>
      </c>
      <c r="CI22">
        <f t="shared" si="78"/>
        <v>0</v>
      </c>
      <c r="CJ22">
        <f t="shared" si="79"/>
        <v>0</v>
      </c>
      <c r="CK22">
        <f t="shared" si="80"/>
        <v>0</v>
      </c>
      <c r="CL22">
        <f t="shared" si="81"/>
        <v>0</v>
      </c>
      <c r="CM22">
        <f t="shared" si="82"/>
        <v>0</v>
      </c>
      <c r="CN22">
        <f t="shared" si="83"/>
        <v>0</v>
      </c>
      <c r="CO22">
        <f t="shared" si="84"/>
        <v>0</v>
      </c>
      <c r="CP22">
        <f t="shared" si="85"/>
        <v>0</v>
      </c>
      <c r="CQ22">
        <f t="shared" si="86"/>
        <v>0</v>
      </c>
      <c r="CR22">
        <f t="shared" si="87"/>
        <v>0</v>
      </c>
      <c r="CS22">
        <f t="shared" si="88"/>
        <v>0</v>
      </c>
      <c r="CT22">
        <f t="shared" si="89"/>
        <v>0</v>
      </c>
      <c r="CU22">
        <f t="shared" si="90"/>
        <v>0</v>
      </c>
      <c r="CV22">
        <f t="shared" si="91"/>
        <v>0</v>
      </c>
      <c r="CW22">
        <f t="shared" si="91"/>
        <v>0</v>
      </c>
      <c r="CX22">
        <f t="shared" si="91"/>
        <v>0</v>
      </c>
      <c r="CY22">
        <f t="shared" si="91"/>
        <v>0</v>
      </c>
      <c r="CZ22">
        <f t="shared" si="93"/>
        <v>0</v>
      </c>
      <c r="DA22">
        <f t="shared" si="93"/>
        <v>0</v>
      </c>
    </row>
    <row r="23" spans="1:105" x14ac:dyDescent="0.25">
      <c r="A23" t="str">
        <f>Setup!A22</f>
        <v>Caseload 3</v>
      </c>
      <c r="B23">
        <f t="shared" si="94"/>
        <v>0</v>
      </c>
      <c r="C23">
        <f t="shared" si="95"/>
        <v>0</v>
      </c>
      <c r="D23">
        <f>IF(Planning!D27="",'Planning Backing (Hide)'!B23,Planning!D27)</f>
        <v>0</v>
      </c>
      <c r="E23">
        <f>IF(Planning!E27="",'Planning Backing (Hide)'!C23,Planning!E27)</f>
        <v>0</v>
      </c>
      <c r="F23" t="str">
        <f>IFERROR($D$23/$B$23,"")</f>
        <v/>
      </c>
      <c r="G23" t="str">
        <f>IFERROR($E$23/$C$23,"")</f>
        <v/>
      </c>
      <c r="I23" s="12">
        <f ca="1">'Required Capacity (Hide)'!E23</f>
        <v>44354</v>
      </c>
      <c r="J23">
        <f t="shared" si="1"/>
        <v>0</v>
      </c>
      <c r="K23">
        <f t="shared" si="2"/>
        <v>0</v>
      </c>
      <c r="L23">
        <f t="shared" si="3"/>
        <v>0</v>
      </c>
      <c r="M23">
        <f t="shared" si="4"/>
        <v>0</v>
      </c>
      <c r="N23">
        <f t="shared" si="5"/>
        <v>0</v>
      </c>
      <c r="O23">
        <f t="shared" si="6"/>
        <v>0</v>
      </c>
      <c r="P23">
        <f t="shared" si="7"/>
        <v>0</v>
      </c>
      <c r="Q23">
        <f t="shared" si="8"/>
        <v>0</v>
      </c>
      <c r="R23">
        <f t="shared" si="9"/>
        <v>0</v>
      </c>
      <c r="S23">
        <f t="shared" si="10"/>
        <v>0</v>
      </c>
      <c r="T23">
        <f t="shared" si="11"/>
        <v>0</v>
      </c>
      <c r="U23">
        <f t="shared" si="12"/>
        <v>0</v>
      </c>
      <c r="V23">
        <f t="shared" si="13"/>
        <v>0</v>
      </c>
      <c r="W23">
        <f t="shared" si="14"/>
        <v>0</v>
      </c>
      <c r="X23">
        <f t="shared" si="15"/>
        <v>0</v>
      </c>
      <c r="Y23">
        <f t="shared" si="16"/>
        <v>0</v>
      </c>
      <c r="Z23">
        <f t="shared" si="17"/>
        <v>0</v>
      </c>
      <c r="AA23">
        <f t="shared" si="18"/>
        <v>0</v>
      </c>
      <c r="AB23">
        <f t="shared" si="19"/>
        <v>0</v>
      </c>
      <c r="AC23">
        <f t="shared" si="20"/>
        <v>0</v>
      </c>
      <c r="AD23">
        <f t="shared" si="21"/>
        <v>0</v>
      </c>
      <c r="AE23">
        <f t="shared" si="22"/>
        <v>0</v>
      </c>
      <c r="AF23">
        <f t="shared" si="23"/>
        <v>0</v>
      </c>
      <c r="AG23">
        <f t="shared" si="24"/>
        <v>0</v>
      </c>
      <c r="AH23">
        <f t="shared" si="25"/>
        <v>0</v>
      </c>
      <c r="AI23">
        <f t="shared" si="26"/>
        <v>0</v>
      </c>
      <c r="AJ23">
        <f t="shared" si="27"/>
        <v>0</v>
      </c>
      <c r="AK23">
        <f t="shared" si="28"/>
        <v>0</v>
      </c>
      <c r="AL23">
        <f t="shared" si="29"/>
        <v>0</v>
      </c>
      <c r="AM23">
        <f t="shared" si="30"/>
        <v>0</v>
      </c>
      <c r="AN23">
        <f t="shared" si="31"/>
        <v>0</v>
      </c>
      <c r="AO23">
        <f t="shared" si="32"/>
        <v>0</v>
      </c>
      <c r="AP23">
        <f t="shared" si="33"/>
        <v>0</v>
      </c>
      <c r="AQ23">
        <f t="shared" si="34"/>
        <v>0</v>
      </c>
      <c r="AR23">
        <f t="shared" si="35"/>
        <v>0</v>
      </c>
      <c r="AS23">
        <f t="shared" si="36"/>
        <v>0</v>
      </c>
      <c r="AT23">
        <f t="shared" si="37"/>
        <v>0</v>
      </c>
      <c r="AU23">
        <f t="shared" si="38"/>
        <v>0</v>
      </c>
      <c r="AV23">
        <f t="shared" si="39"/>
        <v>0</v>
      </c>
      <c r="AW23">
        <f t="shared" si="40"/>
        <v>0</v>
      </c>
      <c r="AX23">
        <f t="shared" si="41"/>
        <v>0</v>
      </c>
      <c r="AY23">
        <f t="shared" si="42"/>
        <v>0</v>
      </c>
      <c r="AZ23">
        <f t="shared" si="43"/>
        <v>0</v>
      </c>
      <c r="BA23">
        <f t="shared" si="44"/>
        <v>0</v>
      </c>
      <c r="BB23">
        <f t="shared" si="45"/>
        <v>0</v>
      </c>
      <c r="BC23">
        <f t="shared" si="46"/>
        <v>0</v>
      </c>
      <c r="BD23">
        <f t="shared" si="47"/>
        <v>0</v>
      </c>
      <c r="BE23">
        <f t="shared" si="48"/>
        <v>0</v>
      </c>
      <c r="BF23">
        <f t="shared" si="49"/>
        <v>0</v>
      </c>
      <c r="BG23">
        <f t="shared" si="50"/>
        <v>0</v>
      </c>
      <c r="BH23">
        <f t="shared" si="51"/>
        <v>0</v>
      </c>
      <c r="BI23">
        <f t="shared" si="52"/>
        <v>0</v>
      </c>
      <c r="BJ23">
        <f t="shared" si="53"/>
        <v>0</v>
      </c>
      <c r="BK23">
        <f t="shared" si="54"/>
        <v>0</v>
      </c>
      <c r="BL23">
        <f t="shared" si="55"/>
        <v>0</v>
      </c>
      <c r="BM23">
        <f t="shared" si="56"/>
        <v>0</v>
      </c>
      <c r="BN23">
        <f t="shared" si="57"/>
        <v>0</v>
      </c>
      <c r="BO23">
        <f t="shared" si="58"/>
        <v>0</v>
      </c>
      <c r="BP23">
        <f t="shared" si="59"/>
        <v>0</v>
      </c>
      <c r="BQ23">
        <f t="shared" si="60"/>
        <v>0</v>
      </c>
      <c r="BR23">
        <f t="shared" si="61"/>
        <v>0</v>
      </c>
      <c r="BS23">
        <f t="shared" si="62"/>
        <v>0</v>
      </c>
      <c r="BT23">
        <f t="shared" si="63"/>
        <v>0</v>
      </c>
      <c r="BU23">
        <f t="shared" si="64"/>
        <v>0</v>
      </c>
      <c r="BV23">
        <f t="shared" si="65"/>
        <v>0</v>
      </c>
      <c r="BW23">
        <f t="shared" si="66"/>
        <v>0</v>
      </c>
      <c r="BX23">
        <f t="shared" si="67"/>
        <v>0</v>
      </c>
      <c r="BY23">
        <f t="shared" si="68"/>
        <v>0</v>
      </c>
      <c r="BZ23">
        <f t="shared" si="69"/>
        <v>0</v>
      </c>
      <c r="CA23">
        <f t="shared" si="70"/>
        <v>0</v>
      </c>
      <c r="CB23">
        <f t="shared" si="71"/>
        <v>0</v>
      </c>
      <c r="CC23">
        <f t="shared" si="72"/>
        <v>0</v>
      </c>
      <c r="CD23">
        <f t="shared" si="73"/>
        <v>0</v>
      </c>
      <c r="CE23">
        <f t="shared" si="74"/>
        <v>0</v>
      </c>
      <c r="CF23">
        <f t="shared" si="75"/>
        <v>0</v>
      </c>
      <c r="CG23">
        <f t="shared" si="76"/>
        <v>0</v>
      </c>
      <c r="CH23">
        <f t="shared" si="77"/>
        <v>0</v>
      </c>
      <c r="CI23">
        <f t="shared" si="78"/>
        <v>0</v>
      </c>
      <c r="CJ23">
        <f t="shared" si="79"/>
        <v>0</v>
      </c>
      <c r="CK23">
        <f t="shared" si="80"/>
        <v>0</v>
      </c>
      <c r="CL23">
        <f t="shared" si="81"/>
        <v>0</v>
      </c>
      <c r="CM23">
        <f t="shared" si="82"/>
        <v>0</v>
      </c>
      <c r="CN23">
        <f t="shared" si="83"/>
        <v>0</v>
      </c>
      <c r="CO23">
        <f t="shared" si="84"/>
        <v>0</v>
      </c>
      <c r="CP23">
        <f t="shared" si="85"/>
        <v>0</v>
      </c>
      <c r="CQ23">
        <f t="shared" si="86"/>
        <v>0</v>
      </c>
      <c r="CR23">
        <f t="shared" si="87"/>
        <v>0</v>
      </c>
      <c r="CS23">
        <f t="shared" si="88"/>
        <v>0</v>
      </c>
      <c r="CT23">
        <f t="shared" si="89"/>
        <v>0</v>
      </c>
      <c r="CU23">
        <f t="shared" si="90"/>
        <v>0</v>
      </c>
      <c r="CV23">
        <f t="shared" si="91"/>
        <v>0</v>
      </c>
      <c r="CW23">
        <f t="shared" si="91"/>
        <v>0</v>
      </c>
      <c r="CX23">
        <f t="shared" si="91"/>
        <v>0</v>
      </c>
      <c r="CY23">
        <f t="shared" si="91"/>
        <v>0</v>
      </c>
      <c r="CZ23">
        <f t="shared" si="93"/>
        <v>0</v>
      </c>
      <c r="DA23">
        <f t="shared" si="93"/>
        <v>0</v>
      </c>
    </row>
    <row r="24" spans="1:105" x14ac:dyDescent="0.25">
      <c r="A24" t="str">
        <f>Setup!A23</f>
        <v>Caseload 4</v>
      </c>
      <c r="B24">
        <f t="shared" si="94"/>
        <v>0</v>
      </c>
      <c r="C24">
        <f t="shared" si="95"/>
        <v>0</v>
      </c>
      <c r="D24">
        <f>IF(Planning!D28="",'Planning Backing (Hide)'!B24,Planning!D28)</f>
        <v>0</v>
      </c>
      <c r="E24">
        <f>IF(Planning!E28="",'Planning Backing (Hide)'!C24,Planning!E28)</f>
        <v>0</v>
      </c>
      <c r="F24" t="str">
        <f>IFERROR($D$24/$B$24,"")</f>
        <v/>
      </c>
      <c r="G24" t="str">
        <f>IFERROR($E$24/$C$24,"")</f>
        <v/>
      </c>
      <c r="I24" s="12">
        <f ca="1">'Required Capacity (Hide)'!E24</f>
        <v>44361</v>
      </c>
      <c r="J24">
        <f t="shared" si="1"/>
        <v>0</v>
      </c>
      <c r="K24">
        <f t="shared" si="2"/>
        <v>0</v>
      </c>
      <c r="L24">
        <f t="shared" si="3"/>
        <v>0</v>
      </c>
      <c r="M24">
        <f t="shared" si="4"/>
        <v>0</v>
      </c>
      <c r="N24">
        <f t="shared" si="5"/>
        <v>0</v>
      </c>
      <c r="O24">
        <f t="shared" si="6"/>
        <v>0</v>
      </c>
      <c r="P24">
        <f t="shared" si="7"/>
        <v>0</v>
      </c>
      <c r="Q24">
        <f t="shared" si="8"/>
        <v>0</v>
      </c>
      <c r="R24">
        <f t="shared" si="9"/>
        <v>0</v>
      </c>
      <c r="S24">
        <f t="shared" si="10"/>
        <v>0</v>
      </c>
      <c r="T24">
        <f t="shared" si="11"/>
        <v>0</v>
      </c>
      <c r="U24">
        <f t="shared" si="12"/>
        <v>0</v>
      </c>
      <c r="V24">
        <f t="shared" si="13"/>
        <v>0</v>
      </c>
      <c r="W24">
        <f t="shared" si="14"/>
        <v>0</v>
      </c>
      <c r="X24">
        <f t="shared" si="15"/>
        <v>0</v>
      </c>
      <c r="Y24">
        <f t="shared" si="16"/>
        <v>0</v>
      </c>
      <c r="Z24">
        <f t="shared" si="17"/>
        <v>0</v>
      </c>
      <c r="AA24">
        <f t="shared" si="18"/>
        <v>0</v>
      </c>
      <c r="AB24">
        <f t="shared" si="19"/>
        <v>0</v>
      </c>
      <c r="AC24">
        <f t="shared" si="20"/>
        <v>0</v>
      </c>
      <c r="AD24">
        <f t="shared" si="21"/>
        <v>0</v>
      </c>
      <c r="AE24">
        <f t="shared" si="22"/>
        <v>0</v>
      </c>
      <c r="AF24">
        <f t="shared" si="23"/>
        <v>0</v>
      </c>
      <c r="AG24">
        <f t="shared" si="24"/>
        <v>0</v>
      </c>
      <c r="AH24">
        <f t="shared" si="25"/>
        <v>0</v>
      </c>
      <c r="AI24">
        <f t="shared" si="26"/>
        <v>0</v>
      </c>
      <c r="AJ24">
        <f t="shared" si="27"/>
        <v>0</v>
      </c>
      <c r="AK24">
        <f t="shared" si="28"/>
        <v>0</v>
      </c>
      <c r="AL24">
        <f t="shared" si="29"/>
        <v>0</v>
      </c>
      <c r="AM24">
        <f t="shared" si="30"/>
        <v>0</v>
      </c>
      <c r="AN24">
        <f t="shared" si="31"/>
        <v>0</v>
      </c>
      <c r="AO24">
        <f t="shared" si="32"/>
        <v>0</v>
      </c>
      <c r="AP24">
        <f t="shared" si="33"/>
        <v>0</v>
      </c>
      <c r="AQ24">
        <f t="shared" si="34"/>
        <v>0</v>
      </c>
      <c r="AR24">
        <f t="shared" si="35"/>
        <v>0</v>
      </c>
      <c r="AS24">
        <f t="shared" si="36"/>
        <v>0</v>
      </c>
      <c r="AT24">
        <f t="shared" si="37"/>
        <v>0</v>
      </c>
      <c r="AU24">
        <f t="shared" si="38"/>
        <v>0</v>
      </c>
      <c r="AV24">
        <f t="shared" si="39"/>
        <v>0</v>
      </c>
      <c r="AW24">
        <f t="shared" si="40"/>
        <v>0</v>
      </c>
      <c r="AX24">
        <f t="shared" si="41"/>
        <v>0</v>
      </c>
      <c r="AY24">
        <f t="shared" si="42"/>
        <v>0</v>
      </c>
      <c r="AZ24">
        <f t="shared" si="43"/>
        <v>0</v>
      </c>
      <c r="BA24">
        <f t="shared" si="44"/>
        <v>0</v>
      </c>
      <c r="BB24">
        <f t="shared" si="45"/>
        <v>0</v>
      </c>
      <c r="BC24">
        <f t="shared" si="46"/>
        <v>0</v>
      </c>
      <c r="BD24">
        <f t="shared" si="47"/>
        <v>0</v>
      </c>
      <c r="BE24">
        <f t="shared" si="48"/>
        <v>0</v>
      </c>
      <c r="BF24">
        <f t="shared" si="49"/>
        <v>0</v>
      </c>
      <c r="BG24">
        <f t="shared" si="50"/>
        <v>0</v>
      </c>
      <c r="BH24">
        <f t="shared" si="51"/>
        <v>0</v>
      </c>
      <c r="BI24">
        <f t="shared" si="52"/>
        <v>0</v>
      </c>
      <c r="BJ24">
        <f t="shared" si="53"/>
        <v>0</v>
      </c>
      <c r="BK24">
        <f t="shared" si="54"/>
        <v>0</v>
      </c>
      <c r="BL24">
        <f t="shared" si="55"/>
        <v>0</v>
      </c>
      <c r="BM24">
        <f t="shared" si="56"/>
        <v>0</v>
      </c>
      <c r="BN24">
        <f t="shared" si="57"/>
        <v>0</v>
      </c>
      <c r="BO24">
        <f t="shared" si="58"/>
        <v>0</v>
      </c>
      <c r="BP24">
        <f t="shared" si="59"/>
        <v>0</v>
      </c>
      <c r="BQ24">
        <f t="shared" si="60"/>
        <v>0</v>
      </c>
      <c r="BR24">
        <f t="shared" si="61"/>
        <v>0</v>
      </c>
      <c r="BS24">
        <f t="shared" si="62"/>
        <v>0</v>
      </c>
      <c r="BT24">
        <f t="shared" si="63"/>
        <v>0</v>
      </c>
      <c r="BU24">
        <f t="shared" si="64"/>
        <v>0</v>
      </c>
      <c r="BV24">
        <f t="shared" si="65"/>
        <v>0</v>
      </c>
      <c r="BW24">
        <f t="shared" si="66"/>
        <v>0</v>
      </c>
      <c r="BX24">
        <f t="shared" si="67"/>
        <v>0</v>
      </c>
      <c r="BY24">
        <f t="shared" si="68"/>
        <v>0</v>
      </c>
      <c r="BZ24">
        <f t="shared" si="69"/>
        <v>0</v>
      </c>
      <c r="CA24">
        <f t="shared" si="70"/>
        <v>0</v>
      </c>
      <c r="CB24">
        <f t="shared" si="71"/>
        <v>0</v>
      </c>
      <c r="CC24">
        <f t="shared" si="72"/>
        <v>0</v>
      </c>
      <c r="CD24">
        <f t="shared" si="73"/>
        <v>0</v>
      </c>
      <c r="CE24">
        <f t="shared" si="74"/>
        <v>0</v>
      </c>
      <c r="CF24">
        <f t="shared" si="75"/>
        <v>0</v>
      </c>
      <c r="CG24">
        <f t="shared" si="76"/>
        <v>0</v>
      </c>
      <c r="CH24">
        <f t="shared" si="77"/>
        <v>0</v>
      </c>
      <c r="CI24">
        <f t="shared" si="78"/>
        <v>0</v>
      </c>
      <c r="CJ24">
        <f t="shared" si="79"/>
        <v>0</v>
      </c>
      <c r="CK24">
        <f t="shared" si="80"/>
        <v>0</v>
      </c>
      <c r="CL24">
        <f t="shared" si="81"/>
        <v>0</v>
      </c>
      <c r="CM24">
        <f t="shared" si="82"/>
        <v>0</v>
      </c>
      <c r="CN24">
        <f t="shared" si="83"/>
        <v>0</v>
      </c>
      <c r="CO24">
        <f t="shared" si="84"/>
        <v>0</v>
      </c>
      <c r="CP24">
        <f t="shared" si="85"/>
        <v>0</v>
      </c>
      <c r="CQ24">
        <f t="shared" si="86"/>
        <v>0</v>
      </c>
      <c r="CR24">
        <f t="shared" si="87"/>
        <v>0</v>
      </c>
      <c r="CS24">
        <f t="shared" si="88"/>
        <v>0</v>
      </c>
      <c r="CT24">
        <f t="shared" si="89"/>
        <v>0</v>
      </c>
      <c r="CU24">
        <f t="shared" si="90"/>
        <v>0</v>
      </c>
      <c r="CV24">
        <f t="shared" si="91"/>
        <v>0</v>
      </c>
      <c r="CW24">
        <f t="shared" si="91"/>
        <v>0</v>
      </c>
      <c r="CX24">
        <f t="shared" si="91"/>
        <v>0</v>
      </c>
      <c r="CY24">
        <f t="shared" si="91"/>
        <v>0</v>
      </c>
      <c r="CZ24">
        <f t="shared" si="93"/>
        <v>0</v>
      </c>
      <c r="DA24">
        <f t="shared" si="93"/>
        <v>0</v>
      </c>
    </row>
    <row r="25" spans="1:105" x14ac:dyDescent="0.25">
      <c r="A25" t="str">
        <f>Setup!A24</f>
        <v>Caseload 5</v>
      </c>
      <c r="B25">
        <f t="shared" si="94"/>
        <v>0</v>
      </c>
      <c r="C25">
        <f t="shared" si="95"/>
        <v>0</v>
      </c>
      <c r="D25">
        <f>IF(Planning!D29="",'Planning Backing (Hide)'!B25,Planning!D29)</f>
        <v>0</v>
      </c>
      <c r="E25">
        <f>IF(Planning!E29="",'Planning Backing (Hide)'!C25,Planning!E29)</f>
        <v>0</v>
      </c>
      <c r="F25" t="str">
        <f>IFERROR($D$25/$B$25,"")</f>
        <v/>
      </c>
      <c r="G25" t="str">
        <f>IFERROR($E$25/$C$25,"")</f>
        <v/>
      </c>
      <c r="I25" s="12">
        <f ca="1">'Required Capacity (Hide)'!E25</f>
        <v>44368</v>
      </c>
      <c r="J25">
        <f t="shared" si="1"/>
        <v>0</v>
      </c>
      <c r="K25">
        <f t="shared" si="2"/>
        <v>0</v>
      </c>
      <c r="L25">
        <f t="shared" si="3"/>
        <v>0</v>
      </c>
      <c r="M25">
        <f t="shared" si="4"/>
        <v>0</v>
      </c>
      <c r="N25">
        <f t="shared" si="5"/>
        <v>0</v>
      </c>
      <c r="O25">
        <f t="shared" si="6"/>
        <v>0</v>
      </c>
      <c r="P25">
        <f t="shared" si="7"/>
        <v>0</v>
      </c>
      <c r="Q25">
        <f t="shared" si="8"/>
        <v>0</v>
      </c>
      <c r="R25">
        <f t="shared" si="9"/>
        <v>0</v>
      </c>
      <c r="S25">
        <f t="shared" si="10"/>
        <v>0</v>
      </c>
      <c r="T25">
        <f t="shared" si="11"/>
        <v>0</v>
      </c>
      <c r="U25">
        <f t="shared" si="12"/>
        <v>0</v>
      </c>
      <c r="V25">
        <f t="shared" si="13"/>
        <v>0</v>
      </c>
      <c r="W25">
        <f t="shared" si="14"/>
        <v>0</v>
      </c>
      <c r="X25">
        <f t="shared" si="15"/>
        <v>0</v>
      </c>
      <c r="Y25">
        <f t="shared" si="16"/>
        <v>0</v>
      </c>
      <c r="Z25">
        <f t="shared" si="17"/>
        <v>0</v>
      </c>
      <c r="AA25">
        <f t="shared" si="18"/>
        <v>0</v>
      </c>
      <c r="AB25">
        <f t="shared" si="19"/>
        <v>0</v>
      </c>
      <c r="AC25">
        <f t="shared" si="20"/>
        <v>0</v>
      </c>
      <c r="AD25">
        <f t="shared" si="21"/>
        <v>0</v>
      </c>
      <c r="AE25">
        <f t="shared" si="22"/>
        <v>0</v>
      </c>
      <c r="AF25">
        <f t="shared" si="23"/>
        <v>0</v>
      </c>
      <c r="AG25">
        <f t="shared" si="24"/>
        <v>0</v>
      </c>
      <c r="AH25">
        <f t="shared" si="25"/>
        <v>0</v>
      </c>
      <c r="AI25">
        <f t="shared" si="26"/>
        <v>0</v>
      </c>
      <c r="AJ25">
        <f t="shared" si="27"/>
        <v>0</v>
      </c>
      <c r="AK25">
        <f t="shared" si="28"/>
        <v>0</v>
      </c>
      <c r="AL25">
        <f t="shared" si="29"/>
        <v>0</v>
      </c>
      <c r="AM25">
        <f t="shared" si="30"/>
        <v>0</v>
      </c>
      <c r="AN25">
        <f t="shared" si="31"/>
        <v>0</v>
      </c>
      <c r="AO25">
        <f t="shared" si="32"/>
        <v>0</v>
      </c>
      <c r="AP25">
        <f t="shared" si="33"/>
        <v>0</v>
      </c>
      <c r="AQ25">
        <f t="shared" si="34"/>
        <v>0</v>
      </c>
      <c r="AR25">
        <f t="shared" si="35"/>
        <v>0</v>
      </c>
      <c r="AS25">
        <f t="shared" si="36"/>
        <v>0</v>
      </c>
      <c r="AT25">
        <f t="shared" si="37"/>
        <v>0</v>
      </c>
      <c r="AU25">
        <f t="shared" si="38"/>
        <v>0</v>
      </c>
      <c r="AV25">
        <f t="shared" si="39"/>
        <v>0</v>
      </c>
      <c r="AW25">
        <f t="shared" si="40"/>
        <v>0</v>
      </c>
      <c r="AX25">
        <f t="shared" si="41"/>
        <v>0</v>
      </c>
      <c r="AY25">
        <f t="shared" si="42"/>
        <v>0</v>
      </c>
      <c r="AZ25">
        <f t="shared" si="43"/>
        <v>0</v>
      </c>
      <c r="BA25">
        <f t="shared" si="44"/>
        <v>0</v>
      </c>
      <c r="BB25">
        <f t="shared" si="45"/>
        <v>0</v>
      </c>
      <c r="BC25">
        <f t="shared" si="46"/>
        <v>0</v>
      </c>
      <c r="BD25">
        <f t="shared" si="47"/>
        <v>0</v>
      </c>
      <c r="BE25">
        <f t="shared" si="48"/>
        <v>0</v>
      </c>
      <c r="BF25">
        <f t="shared" si="49"/>
        <v>0</v>
      </c>
      <c r="BG25">
        <f t="shared" si="50"/>
        <v>0</v>
      </c>
      <c r="BH25">
        <f t="shared" si="51"/>
        <v>0</v>
      </c>
      <c r="BI25">
        <f t="shared" si="52"/>
        <v>0</v>
      </c>
      <c r="BJ25">
        <f t="shared" si="53"/>
        <v>0</v>
      </c>
      <c r="BK25">
        <f t="shared" si="54"/>
        <v>0</v>
      </c>
      <c r="BL25">
        <f t="shared" si="55"/>
        <v>0</v>
      </c>
      <c r="BM25">
        <f t="shared" si="56"/>
        <v>0</v>
      </c>
      <c r="BN25">
        <f t="shared" si="57"/>
        <v>0</v>
      </c>
      <c r="BO25">
        <f t="shared" si="58"/>
        <v>0</v>
      </c>
      <c r="BP25">
        <f t="shared" si="59"/>
        <v>0</v>
      </c>
      <c r="BQ25">
        <f t="shared" si="60"/>
        <v>0</v>
      </c>
      <c r="BR25">
        <f t="shared" si="61"/>
        <v>0</v>
      </c>
      <c r="BS25">
        <f t="shared" si="62"/>
        <v>0</v>
      </c>
      <c r="BT25">
        <f t="shared" si="63"/>
        <v>0</v>
      </c>
      <c r="BU25">
        <f t="shared" si="64"/>
        <v>0</v>
      </c>
      <c r="BV25">
        <f t="shared" si="65"/>
        <v>0</v>
      </c>
      <c r="BW25">
        <f t="shared" si="66"/>
        <v>0</v>
      </c>
      <c r="BX25">
        <f t="shared" si="67"/>
        <v>0</v>
      </c>
      <c r="BY25">
        <f t="shared" si="68"/>
        <v>0</v>
      </c>
      <c r="BZ25">
        <f t="shared" si="69"/>
        <v>0</v>
      </c>
      <c r="CA25">
        <f t="shared" si="70"/>
        <v>0</v>
      </c>
      <c r="CB25">
        <f t="shared" si="71"/>
        <v>0</v>
      </c>
      <c r="CC25">
        <f t="shared" si="72"/>
        <v>0</v>
      </c>
      <c r="CD25">
        <f t="shared" si="73"/>
        <v>0</v>
      </c>
      <c r="CE25">
        <f t="shared" si="74"/>
        <v>0</v>
      </c>
      <c r="CF25">
        <f t="shared" si="75"/>
        <v>0</v>
      </c>
      <c r="CG25">
        <f t="shared" si="76"/>
        <v>0</v>
      </c>
      <c r="CH25">
        <f t="shared" si="77"/>
        <v>0</v>
      </c>
      <c r="CI25">
        <f t="shared" si="78"/>
        <v>0</v>
      </c>
      <c r="CJ25">
        <f t="shared" si="79"/>
        <v>0</v>
      </c>
      <c r="CK25">
        <f t="shared" si="80"/>
        <v>0</v>
      </c>
      <c r="CL25">
        <f t="shared" si="81"/>
        <v>0</v>
      </c>
      <c r="CM25">
        <f t="shared" si="82"/>
        <v>0</v>
      </c>
      <c r="CN25">
        <f t="shared" si="83"/>
        <v>0</v>
      </c>
      <c r="CO25">
        <f t="shared" si="84"/>
        <v>0</v>
      </c>
      <c r="CP25">
        <f t="shared" si="85"/>
        <v>0</v>
      </c>
      <c r="CQ25">
        <f t="shared" si="86"/>
        <v>0</v>
      </c>
      <c r="CR25">
        <f t="shared" si="87"/>
        <v>0</v>
      </c>
      <c r="CS25">
        <f t="shared" si="88"/>
        <v>0</v>
      </c>
      <c r="CT25">
        <f t="shared" si="89"/>
        <v>0</v>
      </c>
      <c r="CU25">
        <f t="shared" si="90"/>
        <v>0</v>
      </c>
      <c r="CV25">
        <f t="shared" si="91"/>
        <v>0</v>
      </c>
      <c r="CW25">
        <f t="shared" si="91"/>
        <v>0</v>
      </c>
      <c r="CX25">
        <f t="shared" si="91"/>
        <v>0</v>
      </c>
      <c r="CY25">
        <f t="shared" si="91"/>
        <v>0</v>
      </c>
      <c r="CZ25">
        <f t="shared" si="93"/>
        <v>0</v>
      </c>
      <c r="DA25">
        <f t="shared" si="93"/>
        <v>0</v>
      </c>
    </row>
    <row r="26" spans="1:105" x14ac:dyDescent="0.2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f t="shared" si="1"/>
        <v>0</v>
      </c>
      <c r="K26">
        <f t="shared" si="2"/>
        <v>0</v>
      </c>
      <c r="L26">
        <f t="shared" si="3"/>
        <v>0</v>
      </c>
      <c r="M26">
        <f t="shared" si="4"/>
        <v>0</v>
      </c>
      <c r="N26">
        <f t="shared" si="5"/>
        <v>0</v>
      </c>
      <c r="O26">
        <f t="shared" si="6"/>
        <v>0</v>
      </c>
      <c r="P26">
        <f t="shared" si="7"/>
        <v>0</v>
      </c>
      <c r="Q26">
        <f t="shared" si="8"/>
        <v>0</v>
      </c>
      <c r="R26">
        <f t="shared" si="9"/>
        <v>0</v>
      </c>
      <c r="S26">
        <f t="shared" si="10"/>
        <v>0</v>
      </c>
      <c r="T26">
        <f t="shared" si="11"/>
        <v>0</v>
      </c>
      <c r="U26">
        <f t="shared" si="12"/>
        <v>0</v>
      </c>
      <c r="V26">
        <f t="shared" si="13"/>
        <v>0</v>
      </c>
      <c r="W26">
        <f t="shared" si="14"/>
        <v>0</v>
      </c>
      <c r="X26">
        <f t="shared" si="15"/>
        <v>0</v>
      </c>
      <c r="Y26">
        <f t="shared" si="16"/>
        <v>0</v>
      </c>
      <c r="Z26">
        <f t="shared" si="17"/>
        <v>0</v>
      </c>
      <c r="AA26">
        <f t="shared" si="18"/>
        <v>0</v>
      </c>
      <c r="AB26">
        <f t="shared" si="19"/>
        <v>0</v>
      </c>
      <c r="AC26">
        <f t="shared" si="20"/>
        <v>0</v>
      </c>
      <c r="AD26">
        <f t="shared" si="21"/>
        <v>0</v>
      </c>
      <c r="AE26">
        <f t="shared" si="22"/>
        <v>0</v>
      </c>
      <c r="AF26">
        <f t="shared" si="23"/>
        <v>0</v>
      </c>
      <c r="AG26">
        <f t="shared" si="24"/>
        <v>0</v>
      </c>
      <c r="AH26">
        <f t="shared" si="25"/>
        <v>0</v>
      </c>
      <c r="AI26">
        <f t="shared" si="26"/>
        <v>0</v>
      </c>
      <c r="AJ26">
        <f t="shared" si="27"/>
        <v>0</v>
      </c>
      <c r="AK26">
        <f t="shared" si="28"/>
        <v>0</v>
      </c>
      <c r="AL26">
        <f t="shared" si="29"/>
        <v>0</v>
      </c>
      <c r="AM26">
        <f t="shared" si="30"/>
        <v>0</v>
      </c>
      <c r="AN26">
        <f t="shared" si="31"/>
        <v>0</v>
      </c>
      <c r="AO26">
        <f t="shared" si="32"/>
        <v>0</v>
      </c>
      <c r="AP26">
        <f t="shared" si="33"/>
        <v>0</v>
      </c>
      <c r="AQ26">
        <f t="shared" si="34"/>
        <v>0</v>
      </c>
      <c r="AR26">
        <f t="shared" si="35"/>
        <v>0</v>
      </c>
      <c r="AS26">
        <f t="shared" si="36"/>
        <v>0</v>
      </c>
      <c r="AT26">
        <f t="shared" si="37"/>
        <v>0</v>
      </c>
      <c r="AU26">
        <f t="shared" si="38"/>
        <v>0</v>
      </c>
      <c r="AV26">
        <f t="shared" si="39"/>
        <v>0</v>
      </c>
      <c r="AW26">
        <f t="shared" si="40"/>
        <v>0</v>
      </c>
      <c r="AX26">
        <f t="shared" si="41"/>
        <v>0</v>
      </c>
      <c r="AY26">
        <f t="shared" si="42"/>
        <v>0</v>
      </c>
      <c r="AZ26">
        <f t="shared" si="43"/>
        <v>0</v>
      </c>
      <c r="BA26">
        <f t="shared" si="44"/>
        <v>0</v>
      </c>
      <c r="BB26">
        <f t="shared" si="45"/>
        <v>0</v>
      </c>
      <c r="BC26">
        <f t="shared" si="46"/>
        <v>0</v>
      </c>
      <c r="BD26">
        <f t="shared" si="47"/>
        <v>0</v>
      </c>
      <c r="BE26">
        <f t="shared" si="48"/>
        <v>0</v>
      </c>
      <c r="BF26">
        <f t="shared" si="49"/>
        <v>0</v>
      </c>
      <c r="BG26">
        <f t="shared" si="50"/>
        <v>0</v>
      </c>
      <c r="BH26">
        <f t="shared" si="51"/>
        <v>0</v>
      </c>
      <c r="BI26">
        <f t="shared" si="52"/>
        <v>0</v>
      </c>
      <c r="BJ26">
        <f t="shared" si="53"/>
        <v>0</v>
      </c>
      <c r="BK26">
        <f t="shared" si="54"/>
        <v>0</v>
      </c>
      <c r="BL26">
        <f t="shared" si="55"/>
        <v>0</v>
      </c>
      <c r="BM26">
        <f t="shared" si="56"/>
        <v>0</v>
      </c>
      <c r="BN26">
        <f t="shared" si="57"/>
        <v>0</v>
      </c>
      <c r="BO26">
        <f t="shared" si="58"/>
        <v>0</v>
      </c>
      <c r="BP26">
        <f t="shared" si="59"/>
        <v>0</v>
      </c>
      <c r="BQ26">
        <f t="shared" si="60"/>
        <v>0</v>
      </c>
      <c r="BR26">
        <f t="shared" si="61"/>
        <v>0</v>
      </c>
      <c r="BS26">
        <f t="shared" si="62"/>
        <v>0</v>
      </c>
      <c r="BT26">
        <f t="shared" si="63"/>
        <v>0</v>
      </c>
      <c r="BU26">
        <f t="shared" si="64"/>
        <v>0</v>
      </c>
      <c r="BV26">
        <f t="shared" si="65"/>
        <v>0</v>
      </c>
      <c r="BW26">
        <f t="shared" si="66"/>
        <v>0</v>
      </c>
      <c r="BX26">
        <f t="shared" si="67"/>
        <v>0</v>
      </c>
      <c r="BY26">
        <f t="shared" si="68"/>
        <v>0</v>
      </c>
      <c r="BZ26">
        <f t="shared" si="69"/>
        <v>0</v>
      </c>
      <c r="CA26">
        <f t="shared" si="70"/>
        <v>0</v>
      </c>
      <c r="CB26">
        <f t="shared" si="71"/>
        <v>0</v>
      </c>
      <c r="CC26">
        <f t="shared" si="72"/>
        <v>0</v>
      </c>
      <c r="CD26">
        <f t="shared" si="73"/>
        <v>0</v>
      </c>
      <c r="CE26">
        <f t="shared" si="74"/>
        <v>0</v>
      </c>
      <c r="CF26">
        <f t="shared" si="75"/>
        <v>0</v>
      </c>
      <c r="CG26">
        <f t="shared" si="76"/>
        <v>0</v>
      </c>
      <c r="CH26">
        <f t="shared" si="77"/>
        <v>0</v>
      </c>
      <c r="CI26">
        <f t="shared" si="78"/>
        <v>0</v>
      </c>
      <c r="CJ26">
        <f t="shared" si="79"/>
        <v>0</v>
      </c>
      <c r="CK26">
        <f t="shared" si="80"/>
        <v>0</v>
      </c>
      <c r="CL26">
        <f t="shared" si="81"/>
        <v>0</v>
      </c>
      <c r="CM26">
        <f t="shared" si="82"/>
        <v>0</v>
      </c>
      <c r="CN26">
        <f t="shared" si="83"/>
        <v>0</v>
      </c>
      <c r="CO26">
        <f t="shared" si="84"/>
        <v>0</v>
      </c>
      <c r="CP26">
        <f t="shared" si="85"/>
        <v>0</v>
      </c>
      <c r="CQ26">
        <f t="shared" si="86"/>
        <v>0</v>
      </c>
      <c r="CR26">
        <f t="shared" si="87"/>
        <v>0</v>
      </c>
      <c r="CS26">
        <f t="shared" si="88"/>
        <v>0</v>
      </c>
      <c r="CT26">
        <f t="shared" si="89"/>
        <v>0</v>
      </c>
      <c r="CU26">
        <f t="shared" si="90"/>
        <v>0</v>
      </c>
      <c r="CV26">
        <f t="shared" si="91"/>
        <v>0</v>
      </c>
      <c r="CW26">
        <f t="shared" si="91"/>
        <v>0</v>
      </c>
      <c r="CX26">
        <f t="shared" si="91"/>
        <v>0</v>
      </c>
      <c r="CY26">
        <f t="shared" si="91"/>
        <v>0</v>
      </c>
      <c r="CZ26">
        <f t="shared" si="93"/>
        <v>0</v>
      </c>
      <c r="DA26">
        <f t="shared" si="93"/>
        <v>0</v>
      </c>
    </row>
    <row r="27" spans="1:105" x14ac:dyDescent="0.2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f t="shared" si="1"/>
        <v>0</v>
      </c>
      <c r="K27">
        <f t="shared" si="2"/>
        <v>0</v>
      </c>
      <c r="L27">
        <f t="shared" si="3"/>
        <v>0</v>
      </c>
      <c r="M27">
        <f t="shared" si="4"/>
        <v>0</v>
      </c>
      <c r="N27">
        <f t="shared" si="5"/>
        <v>0</v>
      </c>
      <c r="O27">
        <f t="shared" si="6"/>
        <v>0</v>
      </c>
      <c r="P27">
        <f t="shared" si="7"/>
        <v>0</v>
      </c>
      <c r="Q27">
        <f t="shared" si="8"/>
        <v>0</v>
      </c>
      <c r="R27">
        <f t="shared" si="9"/>
        <v>0</v>
      </c>
      <c r="S27">
        <f t="shared" si="10"/>
        <v>0</v>
      </c>
      <c r="T27">
        <f t="shared" si="11"/>
        <v>0</v>
      </c>
      <c r="U27">
        <f t="shared" si="12"/>
        <v>0</v>
      </c>
      <c r="V27">
        <f t="shared" si="13"/>
        <v>0</v>
      </c>
      <c r="W27">
        <f t="shared" si="14"/>
        <v>0</v>
      </c>
      <c r="X27">
        <f t="shared" si="15"/>
        <v>0</v>
      </c>
      <c r="Y27">
        <f t="shared" si="16"/>
        <v>0</v>
      </c>
      <c r="Z27">
        <f t="shared" si="17"/>
        <v>0</v>
      </c>
      <c r="AA27">
        <f t="shared" si="18"/>
        <v>0</v>
      </c>
      <c r="AB27">
        <f t="shared" si="19"/>
        <v>0</v>
      </c>
      <c r="AC27">
        <f t="shared" si="20"/>
        <v>0</v>
      </c>
      <c r="AD27">
        <f t="shared" si="21"/>
        <v>0</v>
      </c>
      <c r="AE27">
        <f t="shared" si="22"/>
        <v>0</v>
      </c>
      <c r="AF27">
        <f t="shared" si="23"/>
        <v>0</v>
      </c>
      <c r="AG27">
        <f t="shared" si="24"/>
        <v>0</v>
      </c>
      <c r="AH27">
        <f t="shared" si="25"/>
        <v>0</v>
      </c>
      <c r="AI27">
        <f t="shared" si="26"/>
        <v>0</v>
      </c>
      <c r="AJ27">
        <f t="shared" si="27"/>
        <v>0</v>
      </c>
      <c r="AK27">
        <f t="shared" si="28"/>
        <v>0</v>
      </c>
      <c r="AL27">
        <f t="shared" si="29"/>
        <v>0</v>
      </c>
      <c r="AM27">
        <f t="shared" si="30"/>
        <v>0</v>
      </c>
      <c r="AN27">
        <f t="shared" si="31"/>
        <v>0</v>
      </c>
      <c r="AO27">
        <f t="shared" si="32"/>
        <v>0</v>
      </c>
      <c r="AP27">
        <f t="shared" si="33"/>
        <v>0</v>
      </c>
      <c r="AQ27">
        <f t="shared" si="34"/>
        <v>0</v>
      </c>
      <c r="AR27">
        <f t="shared" si="35"/>
        <v>0</v>
      </c>
      <c r="AS27">
        <f t="shared" si="36"/>
        <v>0</v>
      </c>
      <c r="AT27">
        <f t="shared" si="37"/>
        <v>0</v>
      </c>
      <c r="AU27">
        <f t="shared" si="38"/>
        <v>0</v>
      </c>
      <c r="AV27">
        <f t="shared" si="39"/>
        <v>0</v>
      </c>
      <c r="AW27">
        <f t="shared" si="40"/>
        <v>0</v>
      </c>
      <c r="AX27">
        <f t="shared" si="41"/>
        <v>0</v>
      </c>
      <c r="AY27">
        <f t="shared" si="42"/>
        <v>0</v>
      </c>
      <c r="AZ27">
        <f t="shared" si="43"/>
        <v>0</v>
      </c>
      <c r="BA27">
        <f t="shared" si="44"/>
        <v>0</v>
      </c>
      <c r="BB27">
        <f t="shared" si="45"/>
        <v>0</v>
      </c>
      <c r="BC27">
        <f t="shared" si="46"/>
        <v>0</v>
      </c>
      <c r="BD27">
        <f t="shared" si="47"/>
        <v>0</v>
      </c>
      <c r="BE27">
        <f t="shared" si="48"/>
        <v>0</v>
      </c>
      <c r="BF27">
        <f t="shared" si="49"/>
        <v>0</v>
      </c>
      <c r="BG27">
        <f t="shared" si="50"/>
        <v>0</v>
      </c>
      <c r="BH27">
        <f t="shared" si="51"/>
        <v>0</v>
      </c>
      <c r="BI27">
        <f t="shared" si="52"/>
        <v>0</v>
      </c>
      <c r="BJ27">
        <f t="shared" si="53"/>
        <v>0</v>
      </c>
      <c r="BK27">
        <f t="shared" si="54"/>
        <v>0</v>
      </c>
      <c r="BL27">
        <f t="shared" si="55"/>
        <v>0</v>
      </c>
      <c r="BM27">
        <f t="shared" si="56"/>
        <v>0</v>
      </c>
      <c r="BN27">
        <f t="shared" si="57"/>
        <v>0</v>
      </c>
      <c r="BO27">
        <f t="shared" si="58"/>
        <v>0</v>
      </c>
      <c r="BP27">
        <f t="shared" si="59"/>
        <v>0</v>
      </c>
      <c r="BQ27">
        <f t="shared" si="60"/>
        <v>0</v>
      </c>
      <c r="BR27">
        <f t="shared" si="61"/>
        <v>0</v>
      </c>
      <c r="BS27">
        <f t="shared" si="62"/>
        <v>0</v>
      </c>
      <c r="BT27">
        <f t="shared" si="63"/>
        <v>0</v>
      </c>
      <c r="BU27">
        <f t="shared" si="64"/>
        <v>0</v>
      </c>
      <c r="BV27">
        <f t="shared" si="65"/>
        <v>0</v>
      </c>
      <c r="BW27">
        <f t="shared" si="66"/>
        <v>0</v>
      </c>
      <c r="BX27">
        <f t="shared" si="67"/>
        <v>0</v>
      </c>
      <c r="BY27">
        <f t="shared" si="68"/>
        <v>0</v>
      </c>
      <c r="BZ27">
        <f t="shared" si="69"/>
        <v>0</v>
      </c>
      <c r="CA27">
        <f t="shared" si="70"/>
        <v>0</v>
      </c>
      <c r="CB27">
        <f t="shared" si="71"/>
        <v>0</v>
      </c>
      <c r="CC27">
        <f t="shared" si="72"/>
        <v>0</v>
      </c>
      <c r="CD27">
        <f t="shared" si="73"/>
        <v>0</v>
      </c>
      <c r="CE27">
        <f t="shared" si="74"/>
        <v>0</v>
      </c>
      <c r="CF27">
        <f t="shared" si="75"/>
        <v>0</v>
      </c>
      <c r="CG27">
        <f t="shared" si="76"/>
        <v>0</v>
      </c>
      <c r="CH27">
        <f t="shared" si="77"/>
        <v>0</v>
      </c>
      <c r="CI27">
        <f t="shared" si="78"/>
        <v>0</v>
      </c>
      <c r="CJ27">
        <f t="shared" si="79"/>
        <v>0</v>
      </c>
      <c r="CK27">
        <f t="shared" si="80"/>
        <v>0</v>
      </c>
      <c r="CL27">
        <f t="shared" si="81"/>
        <v>0</v>
      </c>
      <c r="CM27">
        <f t="shared" si="82"/>
        <v>0</v>
      </c>
      <c r="CN27">
        <f t="shared" si="83"/>
        <v>0</v>
      </c>
      <c r="CO27">
        <f t="shared" si="84"/>
        <v>0</v>
      </c>
      <c r="CP27">
        <f t="shared" si="85"/>
        <v>0</v>
      </c>
      <c r="CQ27">
        <f t="shared" si="86"/>
        <v>0</v>
      </c>
      <c r="CR27">
        <f t="shared" si="87"/>
        <v>0</v>
      </c>
      <c r="CS27">
        <f t="shared" si="88"/>
        <v>0</v>
      </c>
      <c r="CT27">
        <f t="shared" si="89"/>
        <v>0</v>
      </c>
      <c r="CU27">
        <f t="shared" si="90"/>
        <v>0</v>
      </c>
      <c r="CV27">
        <f t="shared" si="91"/>
        <v>0</v>
      </c>
      <c r="CW27">
        <f t="shared" si="91"/>
        <v>0</v>
      </c>
      <c r="CX27">
        <f t="shared" si="91"/>
        <v>0</v>
      </c>
      <c r="CY27">
        <f t="shared" si="91"/>
        <v>0</v>
      </c>
      <c r="CZ27">
        <f t="shared" si="93"/>
        <v>0</v>
      </c>
      <c r="DA27">
        <f t="shared" si="93"/>
        <v>0</v>
      </c>
    </row>
    <row r="28" spans="1:105" x14ac:dyDescent="0.2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f t="shared" si="1"/>
        <v>0</v>
      </c>
      <c r="K28">
        <f t="shared" si="2"/>
        <v>0</v>
      </c>
      <c r="L28">
        <f t="shared" si="3"/>
        <v>0</v>
      </c>
      <c r="M28">
        <f t="shared" si="4"/>
        <v>0</v>
      </c>
      <c r="N28">
        <f t="shared" si="5"/>
        <v>0</v>
      </c>
      <c r="O28">
        <f t="shared" si="6"/>
        <v>0</v>
      </c>
      <c r="P28">
        <f t="shared" si="7"/>
        <v>0</v>
      </c>
      <c r="Q28">
        <f t="shared" si="8"/>
        <v>0</v>
      </c>
      <c r="R28">
        <f t="shared" si="9"/>
        <v>0</v>
      </c>
      <c r="S28">
        <f t="shared" si="10"/>
        <v>0</v>
      </c>
      <c r="T28">
        <f t="shared" si="11"/>
        <v>0</v>
      </c>
      <c r="U28">
        <f t="shared" si="12"/>
        <v>0</v>
      </c>
      <c r="V28">
        <f t="shared" si="13"/>
        <v>0</v>
      </c>
      <c r="W28">
        <f t="shared" si="14"/>
        <v>0</v>
      </c>
      <c r="X28">
        <f t="shared" si="15"/>
        <v>0</v>
      </c>
      <c r="Y28">
        <f t="shared" si="16"/>
        <v>0</v>
      </c>
      <c r="Z28">
        <f t="shared" si="17"/>
        <v>0</v>
      </c>
      <c r="AA28">
        <f t="shared" si="18"/>
        <v>0</v>
      </c>
      <c r="AB28">
        <f t="shared" si="19"/>
        <v>0</v>
      </c>
      <c r="AC28">
        <f t="shared" si="20"/>
        <v>0</v>
      </c>
      <c r="AD28">
        <f t="shared" si="21"/>
        <v>0</v>
      </c>
      <c r="AE28">
        <f t="shared" si="22"/>
        <v>0</v>
      </c>
      <c r="AF28">
        <f t="shared" si="23"/>
        <v>0</v>
      </c>
      <c r="AG28">
        <f t="shared" si="24"/>
        <v>0</v>
      </c>
      <c r="AH28">
        <f t="shared" si="25"/>
        <v>0</v>
      </c>
      <c r="AI28">
        <f t="shared" si="26"/>
        <v>0</v>
      </c>
      <c r="AJ28">
        <f t="shared" si="27"/>
        <v>0</v>
      </c>
      <c r="AK28">
        <f t="shared" si="28"/>
        <v>0</v>
      </c>
      <c r="AL28">
        <f t="shared" si="29"/>
        <v>0</v>
      </c>
      <c r="AM28">
        <f t="shared" si="30"/>
        <v>0</v>
      </c>
      <c r="AN28">
        <f t="shared" si="31"/>
        <v>0</v>
      </c>
      <c r="AO28">
        <f t="shared" si="32"/>
        <v>0</v>
      </c>
      <c r="AP28">
        <f t="shared" si="33"/>
        <v>0</v>
      </c>
      <c r="AQ28">
        <f t="shared" si="34"/>
        <v>0</v>
      </c>
      <c r="AR28">
        <f t="shared" si="35"/>
        <v>0</v>
      </c>
      <c r="AS28">
        <f t="shared" si="36"/>
        <v>0</v>
      </c>
      <c r="AT28">
        <f t="shared" si="37"/>
        <v>0</v>
      </c>
      <c r="AU28">
        <f t="shared" si="38"/>
        <v>0</v>
      </c>
      <c r="AV28">
        <f t="shared" si="39"/>
        <v>0</v>
      </c>
      <c r="AW28">
        <f t="shared" si="40"/>
        <v>0</v>
      </c>
      <c r="AX28">
        <f t="shared" si="41"/>
        <v>0</v>
      </c>
      <c r="AY28">
        <f t="shared" si="42"/>
        <v>0</v>
      </c>
      <c r="AZ28">
        <f t="shared" si="43"/>
        <v>0</v>
      </c>
      <c r="BA28">
        <f t="shared" si="44"/>
        <v>0</v>
      </c>
      <c r="BB28">
        <f t="shared" si="45"/>
        <v>0</v>
      </c>
      <c r="BC28">
        <f t="shared" si="46"/>
        <v>0</v>
      </c>
      <c r="BD28">
        <f t="shared" si="47"/>
        <v>0</v>
      </c>
      <c r="BE28">
        <f t="shared" si="48"/>
        <v>0</v>
      </c>
      <c r="BF28">
        <f t="shared" si="49"/>
        <v>0</v>
      </c>
      <c r="BG28">
        <f t="shared" si="50"/>
        <v>0</v>
      </c>
      <c r="BH28">
        <f t="shared" si="51"/>
        <v>0</v>
      </c>
      <c r="BI28">
        <f t="shared" si="52"/>
        <v>0</v>
      </c>
      <c r="BJ28">
        <f t="shared" si="53"/>
        <v>0</v>
      </c>
      <c r="BK28">
        <f t="shared" si="54"/>
        <v>0</v>
      </c>
      <c r="BL28">
        <f t="shared" si="55"/>
        <v>0</v>
      </c>
      <c r="BM28">
        <f t="shared" si="56"/>
        <v>0</v>
      </c>
      <c r="BN28">
        <f t="shared" si="57"/>
        <v>0</v>
      </c>
      <c r="BO28">
        <f t="shared" si="58"/>
        <v>0</v>
      </c>
      <c r="BP28">
        <f t="shared" si="59"/>
        <v>0</v>
      </c>
      <c r="BQ28">
        <f t="shared" si="60"/>
        <v>0</v>
      </c>
      <c r="BR28">
        <f t="shared" si="61"/>
        <v>0</v>
      </c>
      <c r="BS28">
        <f t="shared" si="62"/>
        <v>0</v>
      </c>
      <c r="BT28">
        <f t="shared" si="63"/>
        <v>0</v>
      </c>
      <c r="BU28">
        <f t="shared" si="64"/>
        <v>0</v>
      </c>
      <c r="BV28">
        <f t="shared" si="65"/>
        <v>0</v>
      </c>
      <c r="BW28">
        <f t="shared" si="66"/>
        <v>0</v>
      </c>
      <c r="BX28">
        <f t="shared" si="67"/>
        <v>0</v>
      </c>
      <c r="BY28">
        <f t="shared" si="68"/>
        <v>0</v>
      </c>
      <c r="BZ28">
        <f t="shared" si="69"/>
        <v>0</v>
      </c>
      <c r="CA28">
        <f t="shared" si="70"/>
        <v>0</v>
      </c>
      <c r="CB28">
        <f t="shared" si="71"/>
        <v>0</v>
      </c>
      <c r="CC28">
        <f t="shared" si="72"/>
        <v>0</v>
      </c>
      <c r="CD28">
        <f t="shared" si="73"/>
        <v>0</v>
      </c>
      <c r="CE28">
        <f t="shared" si="74"/>
        <v>0</v>
      </c>
      <c r="CF28">
        <f t="shared" si="75"/>
        <v>0</v>
      </c>
      <c r="CG28">
        <f t="shared" si="76"/>
        <v>0</v>
      </c>
      <c r="CH28">
        <f t="shared" si="77"/>
        <v>0</v>
      </c>
      <c r="CI28">
        <f t="shared" si="78"/>
        <v>0</v>
      </c>
      <c r="CJ28">
        <f t="shared" si="79"/>
        <v>0</v>
      </c>
      <c r="CK28">
        <f t="shared" si="80"/>
        <v>0</v>
      </c>
      <c r="CL28">
        <f t="shared" si="81"/>
        <v>0</v>
      </c>
      <c r="CM28">
        <f t="shared" si="82"/>
        <v>0</v>
      </c>
      <c r="CN28">
        <f t="shared" si="83"/>
        <v>0</v>
      </c>
      <c r="CO28">
        <f t="shared" si="84"/>
        <v>0</v>
      </c>
      <c r="CP28">
        <f t="shared" si="85"/>
        <v>0</v>
      </c>
      <c r="CQ28">
        <f t="shared" si="86"/>
        <v>0</v>
      </c>
      <c r="CR28">
        <f t="shared" si="87"/>
        <v>0</v>
      </c>
      <c r="CS28">
        <f t="shared" si="88"/>
        <v>0</v>
      </c>
      <c r="CT28">
        <f t="shared" si="89"/>
        <v>0</v>
      </c>
      <c r="CU28">
        <f t="shared" si="90"/>
        <v>0</v>
      </c>
      <c r="CV28">
        <f t="shared" si="91"/>
        <v>0</v>
      </c>
      <c r="CW28">
        <f t="shared" si="91"/>
        <v>0</v>
      </c>
      <c r="CX28">
        <f t="shared" si="91"/>
        <v>0</v>
      </c>
      <c r="CY28">
        <f t="shared" si="91"/>
        <v>0</v>
      </c>
      <c r="CZ28">
        <f t="shared" si="93"/>
        <v>0</v>
      </c>
      <c r="DA28">
        <f t="shared" si="93"/>
        <v>0</v>
      </c>
    </row>
    <row r="29" spans="1:105" x14ac:dyDescent="0.2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f t="shared" si="1"/>
        <v>0</v>
      </c>
      <c r="K29">
        <f t="shared" si="2"/>
        <v>0</v>
      </c>
      <c r="L29">
        <f t="shared" si="3"/>
        <v>0</v>
      </c>
      <c r="M29">
        <f t="shared" si="4"/>
        <v>0</v>
      </c>
      <c r="N29">
        <f t="shared" si="5"/>
        <v>0</v>
      </c>
      <c r="O29">
        <f t="shared" si="6"/>
        <v>0</v>
      </c>
      <c r="P29">
        <f t="shared" si="7"/>
        <v>0</v>
      </c>
      <c r="Q29">
        <f t="shared" si="8"/>
        <v>0</v>
      </c>
      <c r="R29">
        <f t="shared" si="9"/>
        <v>0</v>
      </c>
      <c r="S29">
        <f t="shared" si="10"/>
        <v>0</v>
      </c>
      <c r="T29">
        <f t="shared" si="11"/>
        <v>0</v>
      </c>
      <c r="U29">
        <f t="shared" si="12"/>
        <v>0</v>
      </c>
      <c r="V29">
        <f t="shared" si="13"/>
        <v>0</v>
      </c>
      <c r="W29">
        <f t="shared" si="14"/>
        <v>0</v>
      </c>
      <c r="X29">
        <f t="shared" si="15"/>
        <v>0</v>
      </c>
      <c r="Y29">
        <f t="shared" si="16"/>
        <v>0</v>
      </c>
      <c r="Z29">
        <f t="shared" si="17"/>
        <v>0</v>
      </c>
      <c r="AA29">
        <f t="shared" si="18"/>
        <v>0</v>
      </c>
      <c r="AB29">
        <f t="shared" si="19"/>
        <v>0</v>
      </c>
      <c r="AC29">
        <f t="shared" si="20"/>
        <v>0</v>
      </c>
      <c r="AD29">
        <f t="shared" si="21"/>
        <v>0</v>
      </c>
      <c r="AE29">
        <f t="shared" si="22"/>
        <v>0</v>
      </c>
      <c r="AF29">
        <f t="shared" si="23"/>
        <v>0</v>
      </c>
      <c r="AG29">
        <f t="shared" si="24"/>
        <v>0</v>
      </c>
      <c r="AH29">
        <f t="shared" si="25"/>
        <v>0</v>
      </c>
      <c r="AI29">
        <f t="shared" si="26"/>
        <v>0</v>
      </c>
      <c r="AJ29">
        <f t="shared" si="27"/>
        <v>0</v>
      </c>
      <c r="AK29">
        <f t="shared" si="28"/>
        <v>0</v>
      </c>
      <c r="AL29">
        <f t="shared" si="29"/>
        <v>0</v>
      </c>
      <c r="AM29">
        <f t="shared" si="30"/>
        <v>0</v>
      </c>
      <c r="AN29">
        <f t="shared" si="31"/>
        <v>0</v>
      </c>
      <c r="AO29">
        <f t="shared" si="32"/>
        <v>0</v>
      </c>
      <c r="AP29">
        <f t="shared" si="33"/>
        <v>0</v>
      </c>
      <c r="AQ29">
        <f t="shared" si="34"/>
        <v>0</v>
      </c>
      <c r="AR29">
        <f t="shared" si="35"/>
        <v>0</v>
      </c>
      <c r="AS29">
        <f t="shared" si="36"/>
        <v>0</v>
      </c>
      <c r="AT29">
        <f t="shared" si="37"/>
        <v>0</v>
      </c>
      <c r="AU29">
        <f t="shared" si="38"/>
        <v>0</v>
      </c>
      <c r="AV29">
        <f t="shared" si="39"/>
        <v>0</v>
      </c>
      <c r="AW29">
        <f t="shared" si="40"/>
        <v>0</v>
      </c>
      <c r="AX29">
        <f t="shared" si="41"/>
        <v>0</v>
      </c>
      <c r="AY29">
        <f t="shared" si="42"/>
        <v>0</v>
      </c>
      <c r="AZ29">
        <f t="shared" si="43"/>
        <v>0</v>
      </c>
      <c r="BA29">
        <f t="shared" si="44"/>
        <v>0</v>
      </c>
      <c r="BB29">
        <f t="shared" si="45"/>
        <v>0</v>
      </c>
      <c r="BC29">
        <f t="shared" si="46"/>
        <v>0</v>
      </c>
      <c r="BD29">
        <f t="shared" si="47"/>
        <v>0</v>
      </c>
      <c r="BE29">
        <f t="shared" si="48"/>
        <v>0</v>
      </c>
      <c r="BF29">
        <f t="shared" si="49"/>
        <v>0</v>
      </c>
      <c r="BG29">
        <f t="shared" si="50"/>
        <v>0</v>
      </c>
      <c r="BH29">
        <f t="shared" si="51"/>
        <v>0</v>
      </c>
      <c r="BI29">
        <f t="shared" si="52"/>
        <v>0</v>
      </c>
      <c r="BJ29">
        <f t="shared" si="53"/>
        <v>0</v>
      </c>
      <c r="BK29">
        <f t="shared" si="54"/>
        <v>0</v>
      </c>
      <c r="BL29">
        <f t="shared" si="55"/>
        <v>0</v>
      </c>
      <c r="BM29">
        <f t="shared" si="56"/>
        <v>0</v>
      </c>
      <c r="BN29">
        <f t="shared" si="57"/>
        <v>0</v>
      </c>
      <c r="BO29">
        <f t="shared" si="58"/>
        <v>0</v>
      </c>
      <c r="BP29">
        <f t="shared" si="59"/>
        <v>0</v>
      </c>
      <c r="BQ29">
        <f t="shared" si="60"/>
        <v>0</v>
      </c>
      <c r="BR29">
        <f t="shared" si="61"/>
        <v>0</v>
      </c>
      <c r="BS29">
        <f t="shared" si="62"/>
        <v>0</v>
      </c>
      <c r="BT29">
        <f t="shared" si="63"/>
        <v>0</v>
      </c>
      <c r="BU29">
        <f t="shared" si="64"/>
        <v>0</v>
      </c>
      <c r="BV29">
        <f t="shared" si="65"/>
        <v>0</v>
      </c>
      <c r="BW29">
        <f t="shared" si="66"/>
        <v>0</v>
      </c>
      <c r="BX29">
        <f t="shared" si="67"/>
        <v>0</v>
      </c>
      <c r="BY29">
        <f t="shared" si="68"/>
        <v>0</v>
      </c>
      <c r="BZ29">
        <f t="shared" si="69"/>
        <v>0</v>
      </c>
      <c r="CA29">
        <f t="shared" si="70"/>
        <v>0</v>
      </c>
      <c r="CB29">
        <f t="shared" si="71"/>
        <v>0</v>
      </c>
      <c r="CC29">
        <f t="shared" si="72"/>
        <v>0</v>
      </c>
      <c r="CD29">
        <f t="shared" si="73"/>
        <v>0</v>
      </c>
      <c r="CE29">
        <f t="shared" si="74"/>
        <v>0</v>
      </c>
      <c r="CF29">
        <f t="shared" si="75"/>
        <v>0</v>
      </c>
      <c r="CG29">
        <f t="shared" si="76"/>
        <v>0</v>
      </c>
      <c r="CH29">
        <f t="shared" si="77"/>
        <v>0</v>
      </c>
      <c r="CI29">
        <f t="shared" si="78"/>
        <v>0</v>
      </c>
      <c r="CJ29">
        <f t="shared" si="79"/>
        <v>0</v>
      </c>
      <c r="CK29">
        <f t="shared" si="80"/>
        <v>0</v>
      </c>
      <c r="CL29">
        <f t="shared" si="81"/>
        <v>0</v>
      </c>
      <c r="CM29">
        <f t="shared" si="82"/>
        <v>0</v>
      </c>
      <c r="CN29">
        <f t="shared" si="83"/>
        <v>0</v>
      </c>
      <c r="CO29">
        <f t="shared" si="84"/>
        <v>0</v>
      </c>
      <c r="CP29">
        <f t="shared" si="85"/>
        <v>0</v>
      </c>
      <c r="CQ29">
        <f t="shared" si="86"/>
        <v>0</v>
      </c>
      <c r="CR29">
        <f t="shared" si="87"/>
        <v>0</v>
      </c>
      <c r="CS29">
        <f t="shared" si="88"/>
        <v>0</v>
      </c>
      <c r="CT29">
        <f t="shared" si="89"/>
        <v>0</v>
      </c>
      <c r="CU29">
        <f t="shared" si="90"/>
        <v>0</v>
      </c>
      <c r="CV29">
        <f t="shared" si="91"/>
        <v>0</v>
      </c>
      <c r="CW29">
        <f t="shared" si="91"/>
        <v>0</v>
      </c>
      <c r="CX29">
        <f t="shared" si="91"/>
        <v>0</v>
      </c>
      <c r="CY29">
        <f t="shared" si="91"/>
        <v>0</v>
      </c>
      <c r="CZ29">
        <f t="shared" si="93"/>
        <v>0</v>
      </c>
      <c r="DA29">
        <f t="shared" si="93"/>
        <v>0</v>
      </c>
    </row>
    <row r="30" spans="1:105" x14ac:dyDescent="0.2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f t="shared" si="1"/>
        <v>0</v>
      </c>
      <c r="K30">
        <f t="shared" si="2"/>
        <v>0</v>
      </c>
      <c r="L30">
        <f t="shared" si="3"/>
        <v>0</v>
      </c>
      <c r="M30">
        <f t="shared" si="4"/>
        <v>0</v>
      </c>
      <c r="N30">
        <f t="shared" si="5"/>
        <v>0</v>
      </c>
      <c r="O30">
        <f t="shared" si="6"/>
        <v>0</v>
      </c>
      <c r="P30">
        <f t="shared" si="7"/>
        <v>0</v>
      </c>
      <c r="Q30">
        <f t="shared" si="8"/>
        <v>0</v>
      </c>
      <c r="R30">
        <f t="shared" si="9"/>
        <v>0</v>
      </c>
      <c r="S30">
        <f t="shared" si="10"/>
        <v>0</v>
      </c>
      <c r="T30">
        <f t="shared" si="11"/>
        <v>0</v>
      </c>
      <c r="U30">
        <f t="shared" si="12"/>
        <v>0</v>
      </c>
      <c r="V30">
        <f t="shared" si="13"/>
        <v>0</v>
      </c>
      <c r="W30">
        <f t="shared" si="14"/>
        <v>0</v>
      </c>
      <c r="X30">
        <f t="shared" si="15"/>
        <v>0</v>
      </c>
      <c r="Y30">
        <f t="shared" si="16"/>
        <v>0</v>
      </c>
      <c r="Z30">
        <f t="shared" si="17"/>
        <v>0</v>
      </c>
      <c r="AA30">
        <f t="shared" si="18"/>
        <v>0</v>
      </c>
      <c r="AB30">
        <f t="shared" si="19"/>
        <v>0</v>
      </c>
      <c r="AC30">
        <f t="shared" si="20"/>
        <v>0</v>
      </c>
      <c r="AD30">
        <f t="shared" si="21"/>
        <v>0</v>
      </c>
      <c r="AE30">
        <f t="shared" si="22"/>
        <v>0</v>
      </c>
      <c r="AF30">
        <f t="shared" si="23"/>
        <v>0</v>
      </c>
      <c r="AG30">
        <f t="shared" si="24"/>
        <v>0</v>
      </c>
      <c r="AH30">
        <f t="shared" si="25"/>
        <v>0</v>
      </c>
      <c r="AI30">
        <f t="shared" si="26"/>
        <v>0</v>
      </c>
      <c r="AJ30">
        <f t="shared" si="27"/>
        <v>0</v>
      </c>
      <c r="AK30">
        <f t="shared" si="28"/>
        <v>0</v>
      </c>
      <c r="AL30">
        <f t="shared" si="29"/>
        <v>0</v>
      </c>
      <c r="AM30">
        <f t="shared" si="30"/>
        <v>0</v>
      </c>
      <c r="AN30">
        <f t="shared" si="31"/>
        <v>0</v>
      </c>
      <c r="AO30">
        <f t="shared" si="32"/>
        <v>0</v>
      </c>
      <c r="AP30">
        <f t="shared" si="33"/>
        <v>0</v>
      </c>
      <c r="AQ30">
        <f t="shared" si="34"/>
        <v>0</v>
      </c>
      <c r="AR30">
        <f t="shared" si="35"/>
        <v>0</v>
      </c>
      <c r="AS30">
        <f t="shared" si="36"/>
        <v>0</v>
      </c>
      <c r="AT30">
        <f t="shared" si="37"/>
        <v>0</v>
      </c>
      <c r="AU30">
        <f t="shared" si="38"/>
        <v>0</v>
      </c>
      <c r="AV30">
        <f t="shared" si="39"/>
        <v>0</v>
      </c>
      <c r="AW30">
        <f t="shared" si="40"/>
        <v>0</v>
      </c>
      <c r="AX30">
        <f t="shared" si="41"/>
        <v>0</v>
      </c>
      <c r="AY30">
        <f t="shared" si="42"/>
        <v>0</v>
      </c>
      <c r="AZ30">
        <f t="shared" si="43"/>
        <v>0</v>
      </c>
      <c r="BA30">
        <f t="shared" si="44"/>
        <v>0</v>
      </c>
      <c r="BB30">
        <f t="shared" si="45"/>
        <v>0</v>
      </c>
      <c r="BC30">
        <f t="shared" si="46"/>
        <v>0</v>
      </c>
      <c r="BD30">
        <f t="shared" si="47"/>
        <v>0</v>
      </c>
      <c r="BE30">
        <f t="shared" si="48"/>
        <v>0</v>
      </c>
      <c r="BF30">
        <f t="shared" si="49"/>
        <v>0</v>
      </c>
      <c r="BG30">
        <f t="shared" si="50"/>
        <v>0</v>
      </c>
      <c r="BH30">
        <f t="shared" si="51"/>
        <v>0</v>
      </c>
      <c r="BI30">
        <f t="shared" si="52"/>
        <v>0</v>
      </c>
      <c r="BJ30">
        <f t="shared" si="53"/>
        <v>0</v>
      </c>
      <c r="BK30">
        <f t="shared" si="54"/>
        <v>0</v>
      </c>
      <c r="BL30">
        <f t="shared" si="55"/>
        <v>0</v>
      </c>
      <c r="BM30">
        <f t="shared" si="56"/>
        <v>0</v>
      </c>
      <c r="BN30">
        <f t="shared" si="57"/>
        <v>0</v>
      </c>
      <c r="BO30">
        <f t="shared" si="58"/>
        <v>0</v>
      </c>
      <c r="BP30">
        <f t="shared" si="59"/>
        <v>0</v>
      </c>
      <c r="BQ30">
        <f t="shared" si="60"/>
        <v>0</v>
      </c>
      <c r="BR30">
        <f t="shared" si="61"/>
        <v>0</v>
      </c>
      <c r="BS30">
        <f t="shared" si="62"/>
        <v>0</v>
      </c>
      <c r="BT30">
        <f t="shared" si="63"/>
        <v>0</v>
      </c>
      <c r="BU30">
        <f t="shared" si="64"/>
        <v>0</v>
      </c>
      <c r="BV30">
        <f t="shared" si="65"/>
        <v>0</v>
      </c>
      <c r="BW30">
        <f t="shared" si="66"/>
        <v>0</v>
      </c>
      <c r="BX30">
        <f t="shared" si="67"/>
        <v>0</v>
      </c>
      <c r="BY30">
        <f t="shared" si="68"/>
        <v>0</v>
      </c>
      <c r="BZ30">
        <f t="shared" si="69"/>
        <v>0</v>
      </c>
      <c r="CA30">
        <f t="shared" si="70"/>
        <v>0</v>
      </c>
      <c r="CB30">
        <f t="shared" si="71"/>
        <v>0</v>
      </c>
      <c r="CC30">
        <f t="shared" si="72"/>
        <v>0</v>
      </c>
      <c r="CD30">
        <f t="shared" si="73"/>
        <v>0</v>
      </c>
      <c r="CE30">
        <f t="shared" si="74"/>
        <v>0</v>
      </c>
      <c r="CF30">
        <f t="shared" si="75"/>
        <v>0</v>
      </c>
      <c r="CG30">
        <f t="shared" si="76"/>
        <v>0</v>
      </c>
      <c r="CH30">
        <f t="shared" si="77"/>
        <v>0</v>
      </c>
      <c r="CI30">
        <f t="shared" si="78"/>
        <v>0</v>
      </c>
      <c r="CJ30">
        <f t="shared" si="79"/>
        <v>0</v>
      </c>
      <c r="CK30">
        <f t="shared" si="80"/>
        <v>0</v>
      </c>
      <c r="CL30">
        <f t="shared" si="81"/>
        <v>0</v>
      </c>
      <c r="CM30">
        <f t="shared" si="82"/>
        <v>0</v>
      </c>
      <c r="CN30">
        <f t="shared" si="83"/>
        <v>0</v>
      </c>
      <c r="CO30">
        <f t="shared" si="84"/>
        <v>0</v>
      </c>
      <c r="CP30">
        <f t="shared" si="85"/>
        <v>0</v>
      </c>
      <c r="CQ30">
        <f t="shared" si="86"/>
        <v>0</v>
      </c>
      <c r="CR30">
        <f t="shared" si="87"/>
        <v>0</v>
      </c>
      <c r="CS30">
        <f t="shared" si="88"/>
        <v>0</v>
      </c>
      <c r="CT30">
        <f t="shared" si="89"/>
        <v>0</v>
      </c>
      <c r="CU30">
        <f t="shared" si="90"/>
        <v>0</v>
      </c>
      <c r="CV30">
        <f t="shared" si="91"/>
        <v>0</v>
      </c>
      <c r="CW30">
        <f t="shared" si="91"/>
        <v>0</v>
      </c>
      <c r="CX30">
        <f t="shared" si="91"/>
        <v>0</v>
      </c>
      <c r="CY30">
        <f t="shared" si="91"/>
        <v>0</v>
      </c>
      <c r="CZ30">
        <f t="shared" si="93"/>
        <v>0</v>
      </c>
      <c r="DA30">
        <f t="shared" si="93"/>
        <v>0</v>
      </c>
    </row>
    <row r="31" spans="1:105" x14ac:dyDescent="0.2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f t="shared" si="1"/>
        <v>0</v>
      </c>
      <c r="K31">
        <f t="shared" si="2"/>
        <v>0</v>
      </c>
      <c r="L31">
        <f t="shared" si="3"/>
        <v>0</v>
      </c>
      <c r="M31">
        <f t="shared" si="4"/>
        <v>0</v>
      </c>
      <c r="N31">
        <f t="shared" si="5"/>
        <v>0</v>
      </c>
      <c r="O31">
        <f t="shared" si="6"/>
        <v>0</v>
      </c>
      <c r="P31">
        <f t="shared" si="7"/>
        <v>0</v>
      </c>
      <c r="Q31">
        <f t="shared" si="8"/>
        <v>0</v>
      </c>
      <c r="R31">
        <f t="shared" si="9"/>
        <v>0</v>
      </c>
      <c r="S31">
        <f t="shared" si="10"/>
        <v>0</v>
      </c>
      <c r="T31">
        <f t="shared" si="11"/>
        <v>0</v>
      </c>
      <c r="U31">
        <f t="shared" si="12"/>
        <v>0</v>
      </c>
      <c r="V31">
        <f t="shared" si="13"/>
        <v>0</v>
      </c>
      <c r="W31">
        <f t="shared" si="14"/>
        <v>0</v>
      </c>
      <c r="X31">
        <f t="shared" si="15"/>
        <v>0</v>
      </c>
      <c r="Y31">
        <f t="shared" si="16"/>
        <v>0</v>
      </c>
      <c r="Z31">
        <f t="shared" si="17"/>
        <v>0</v>
      </c>
      <c r="AA31">
        <f t="shared" si="18"/>
        <v>0</v>
      </c>
      <c r="AB31">
        <f t="shared" si="19"/>
        <v>0</v>
      </c>
      <c r="AC31">
        <f t="shared" si="20"/>
        <v>0</v>
      </c>
      <c r="AD31">
        <f t="shared" si="21"/>
        <v>0</v>
      </c>
      <c r="AE31">
        <f t="shared" si="22"/>
        <v>0</v>
      </c>
      <c r="AF31">
        <f t="shared" si="23"/>
        <v>0</v>
      </c>
      <c r="AG31">
        <f t="shared" si="24"/>
        <v>0</v>
      </c>
      <c r="AH31">
        <f t="shared" si="25"/>
        <v>0</v>
      </c>
      <c r="AI31">
        <f t="shared" si="26"/>
        <v>0</v>
      </c>
      <c r="AJ31">
        <f t="shared" si="27"/>
        <v>0</v>
      </c>
      <c r="AK31">
        <f t="shared" si="28"/>
        <v>0</v>
      </c>
      <c r="AL31">
        <f t="shared" si="29"/>
        <v>0</v>
      </c>
      <c r="AM31">
        <f t="shared" si="30"/>
        <v>0</v>
      </c>
      <c r="AN31">
        <f t="shared" si="31"/>
        <v>0</v>
      </c>
      <c r="AO31">
        <f t="shared" si="32"/>
        <v>0</v>
      </c>
      <c r="AP31">
        <f t="shared" si="33"/>
        <v>0</v>
      </c>
      <c r="AQ31">
        <f t="shared" si="34"/>
        <v>0</v>
      </c>
      <c r="AR31">
        <f t="shared" si="35"/>
        <v>0</v>
      </c>
      <c r="AS31">
        <f t="shared" si="36"/>
        <v>0</v>
      </c>
      <c r="AT31">
        <f t="shared" si="37"/>
        <v>0</v>
      </c>
      <c r="AU31">
        <f t="shared" si="38"/>
        <v>0</v>
      </c>
      <c r="AV31">
        <f t="shared" si="39"/>
        <v>0</v>
      </c>
      <c r="AW31">
        <f t="shared" si="40"/>
        <v>0</v>
      </c>
      <c r="AX31">
        <f t="shared" si="41"/>
        <v>0</v>
      </c>
      <c r="AY31">
        <f t="shared" si="42"/>
        <v>0</v>
      </c>
      <c r="AZ31">
        <f t="shared" si="43"/>
        <v>0</v>
      </c>
      <c r="BA31">
        <f t="shared" si="44"/>
        <v>0</v>
      </c>
      <c r="BB31">
        <f t="shared" si="45"/>
        <v>0</v>
      </c>
      <c r="BC31">
        <f t="shared" si="46"/>
        <v>0</v>
      </c>
      <c r="BD31">
        <f t="shared" si="47"/>
        <v>0</v>
      </c>
      <c r="BE31">
        <f t="shared" si="48"/>
        <v>0</v>
      </c>
      <c r="BF31">
        <f t="shared" si="49"/>
        <v>0</v>
      </c>
      <c r="BG31">
        <f t="shared" si="50"/>
        <v>0</v>
      </c>
      <c r="BH31">
        <f t="shared" si="51"/>
        <v>0</v>
      </c>
      <c r="BI31">
        <f t="shared" si="52"/>
        <v>0</v>
      </c>
      <c r="BJ31">
        <f t="shared" si="53"/>
        <v>0</v>
      </c>
      <c r="BK31">
        <f t="shared" si="54"/>
        <v>0</v>
      </c>
      <c r="BL31">
        <f t="shared" si="55"/>
        <v>0</v>
      </c>
      <c r="BM31">
        <f t="shared" si="56"/>
        <v>0</v>
      </c>
      <c r="BN31">
        <f t="shared" si="57"/>
        <v>0</v>
      </c>
      <c r="BO31">
        <f t="shared" si="58"/>
        <v>0</v>
      </c>
      <c r="BP31">
        <f t="shared" si="59"/>
        <v>0</v>
      </c>
      <c r="BQ31">
        <f t="shared" si="60"/>
        <v>0</v>
      </c>
      <c r="BR31">
        <f t="shared" si="61"/>
        <v>0</v>
      </c>
      <c r="BS31">
        <f t="shared" si="62"/>
        <v>0</v>
      </c>
      <c r="BT31">
        <f t="shared" si="63"/>
        <v>0</v>
      </c>
      <c r="BU31">
        <f t="shared" si="64"/>
        <v>0</v>
      </c>
      <c r="BV31">
        <f t="shared" si="65"/>
        <v>0</v>
      </c>
      <c r="BW31">
        <f t="shared" si="66"/>
        <v>0</v>
      </c>
      <c r="BX31">
        <f t="shared" si="67"/>
        <v>0</v>
      </c>
      <c r="BY31">
        <f t="shared" si="68"/>
        <v>0</v>
      </c>
      <c r="BZ31">
        <f t="shared" si="69"/>
        <v>0</v>
      </c>
      <c r="CA31">
        <f t="shared" si="70"/>
        <v>0</v>
      </c>
      <c r="CB31">
        <f t="shared" si="71"/>
        <v>0</v>
      </c>
      <c r="CC31">
        <f t="shared" si="72"/>
        <v>0</v>
      </c>
      <c r="CD31">
        <f t="shared" si="73"/>
        <v>0</v>
      </c>
      <c r="CE31">
        <f t="shared" si="74"/>
        <v>0</v>
      </c>
      <c r="CF31">
        <f t="shared" si="75"/>
        <v>0</v>
      </c>
      <c r="CG31">
        <f t="shared" si="76"/>
        <v>0</v>
      </c>
      <c r="CH31">
        <f t="shared" si="77"/>
        <v>0</v>
      </c>
      <c r="CI31">
        <f t="shared" si="78"/>
        <v>0</v>
      </c>
      <c r="CJ31">
        <f t="shared" si="79"/>
        <v>0</v>
      </c>
      <c r="CK31">
        <f t="shared" si="80"/>
        <v>0</v>
      </c>
      <c r="CL31">
        <f t="shared" si="81"/>
        <v>0</v>
      </c>
      <c r="CM31">
        <f t="shared" si="82"/>
        <v>0</v>
      </c>
      <c r="CN31">
        <f t="shared" si="83"/>
        <v>0</v>
      </c>
      <c r="CO31">
        <f t="shared" si="84"/>
        <v>0</v>
      </c>
      <c r="CP31">
        <f t="shared" si="85"/>
        <v>0</v>
      </c>
      <c r="CQ31">
        <f t="shared" si="86"/>
        <v>0</v>
      </c>
      <c r="CR31">
        <f t="shared" si="87"/>
        <v>0</v>
      </c>
      <c r="CS31">
        <f t="shared" si="88"/>
        <v>0</v>
      </c>
      <c r="CT31">
        <f t="shared" si="89"/>
        <v>0</v>
      </c>
      <c r="CU31">
        <f t="shared" si="90"/>
        <v>0</v>
      </c>
      <c r="CV31">
        <f t="shared" si="91"/>
        <v>0</v>
      </c>
      <c r="CW31">
        <f t="shared" si="91"/>
        <v>0</v>
      </c>
      <c r="CX31">
        <f t="shared" si="91"/>
        <v>0</v>
      </c>
      <c r="CY31">
        <f t="shared" si="91"/>
        <v>0</v>
      </c>
      <c r="CZ31">
        <f t="shared" si="93"/>
        <v>0</v>
      </c>
      <c r="DA31">
        <f t="shared" si="93"/>
        <v>0</v>
      </c>
    </row>
    <row r="32" spans="1:105" x14ac:dyDescent="0.2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f t="shared" si="1"/>
        <v>0</v>
      </c>
      <c r="K32">
        <f t="shared" si="2"/>
        <v>0</v>
      </c>
      <c r="L32">
        <f t="shared" si="3"/>
        <v>0</v>
      </c>
      <c r="M32">
        <f t="shared" si="4"/>
        <v>0</v>
      </c>
      <c r="N32">
        <f t="shared" si="5"/>
        <v>0</v>
      </c>
      <c r="O32">
        <f t="shared" si="6"/>
        <v>0</v>
      </c>
      <c r="P32">
        <f t="shared" si="7"/>
        <v>0</v>
      </c>
      <c r="Q32">
        <f t="shared" si="8"/>
        <v>0</v>
      </c>
      <c r="R32">
        <f t="shared" si="9"/>
        <v>0</v>
      </c>
      <c r="S32">
        <f t="shared" si="10"/>
        <v>0</v>
      </c>
      <c r="T32">
        <f t="shared" si="11"/>
        <v>0</v>
      </c>
      <c r="U32">
        <f t="shared" si="12"/>
        <v>0</v>
      </c>
      <c r="V32">
        <f t="shared" si="13"/>
        <v>0</v>
      </c>
      <c r="W32">
        <f t="shared" si="14"/>
        <v>0</v>
      </c>
      <c r="X32">
        <f t="shared" si="15"/>
        <v>0</v>
      </c>
      <c r="Y32">
        <f t="shared" si="16"/>
        <v>0</v>
      </c>
      <c r="Z32">
        <f t="shared" si="17"/>
        <v>0</v>
      </c>
      <c r="AA32">
        <f t="shared" si="18"/>
        <v>0</v>
      </c>
      <c r="AB32">
        <f t="shared" si="19"/>
        <v>0</v>
      </c>
      <c r="AC32">
        <f t="shared" si="20"/>
        <v>0</v>
      </c>
      <c r="AD32">
        <f t="shared" si="21"/>
        <v>0</v>
      </c>
      <c r="AE32">
        <f t="shared" si="22"/>
        <v>0</v>
      </c>
      <c r="AF32">
        <f t="shared" si="23"/>
        <v>0</v>
      </c>
      <c r="AG32">
        <f t="shared" si="24"/>
        <v>0</v>
      </c>
      <c r="AH32">
        <f t="shared" si="25"/>
        <v>0</v>
      </c>
      <c r="AI32">
        <f t="shared" si="26"/>
        <v>0</v>
      </c>
      <c r="AJ32">
        <f t="shared" si="27"/>
        <v>0</v>
      </c>
      <c r="AK32">
        <f t="shared" si="28"/>
        <v>0</v>
      </c>
      <c r="AL32">
        <f t="shared" si="29"/>
        <v>0</v>
      </c>
      <c r="AM32">
        <f t="shared" si="30"/>
        <v>0</v>
      </c>
      <c r="AN32">
        <f t="shared" si="31"/>
        <v>0</v>
      </c>
      <c r="AO32">
        <f t="shared" si="32"/>
        <v>0</v>
      </c>
      <c r="AP32">
        <f t="shared" si="33"/>
        <v>0</v>
      </c>
      <c r="AQ32">
        <f t="shared" si="34"/>
        <v>0</v>
      </c>
      <c r="AR32">
        <f t="shared" si="35"/>
        <v>0</v>
      </c>
      <c r="AS32">
        <f t="shared" si="36"/>
        <v>0</v>
      </c>
      <c r="AT32">
        <f t="shared" si="37"/>
        <v>0</v>
      </c>
      <c r="AU32">
        <f t="shared" si="38"/>
        <v>0</v>
      </c>
      <c r="AV32">
        <f t="shared" si="39"/>
        <v>0</v>
      </c>
      <c r="AW32">
        <f t="shared" si="40"/>
        <v>0</v>
      </c>
      <c r="AX32">
        <f t="shared" si="41"/>
        <v>0</v>
      </c>
      <c r="AY32">
        <f t="shared" si="42"/>
        <v>0</v>
      </c>
      <c r="AZ32">
        <f t="shared" si="43"/>
        <v>0</v>
      </c>
      <c r="BA32">
        <f t="shared" si="44"/>
        <v>0</v>
      </c>
      <c r="BB32">
        <f t="shared" si="45"/>
        <v>0</v>
      </c>
      <c r="BC32">
        <f t="shared" si="46"/>
        <v>0</v>
      </c>
      <c r="BD32">
        <f t="shared" si="47"/>
        <v>0</v>
      </c>
      <c r="BE32">
        <f t="shared" si="48"/>
        <v>0</v>
      </c>
      <c r="BF32">
        <f t="shared" si="49"/>
        <v>0</v>
      </c>
      <c r="BG32">
        <f t="shared" si="50"/>
        <v>0</v>
      </c>
      <c r="BH32">
        <f t="shared" si="51"/>
        <v>0</v>
      </c>
      <c r="BI32">
        <f t="shared" si="52"/>
        <v>0</v>
      </c>
      <c r="BJ32">
        <f t="shared" si="53"/>
        <v>0</v>
      </c>
      <c r="BK32">
        <f t="shared" si="54"/>
        <v>0</v>
      </c>
      <c r="BL32">
        <f t="shared" si="55"/>
        <v>0</v>
      </c>
      <c r="BM32">
        <f t="shared" si="56"/>
        <v>0</v>
      </c>
      <c r="BN32">
        <f t="shared" si="57"/>
        <v>0</v>
      </c>
      <c r="BO32">
        <f t="shared" si="58"/>
        <v>0</v>
      </c>
      <c r="BP32">
        <f t="shared" si="59"/>
        <v>0</v>
      </c>
      <c r="BQ32">
        <f t="shared" si="60"/>
        <v>0</v>
      </c>
      <c r="BR32">
        <f t="shared" si="61"/>
        <v>0</v>
      </c>
      <c r="BS32">
        <f t="shared" si="62"/>
        <v>0</v>
      </c>
      <c r="BT32">
        <f t="shared" si="63"/>
        <v>0</v>
      </c>
      <c r="BU32">
        <f t="shared" si="64"/>
        <v>0</v>
      </c>
      <c r="BV32">
        <f t="shared" si="65"/>
        <v>0</v>
      </c>
      <c r="BW32">
        <f t="shared" si="66"/>
        <v>0</v>
      </c>
      <c r="BX32">
        <f t="shared" si="67"/>
        <v>0</v>
      </c>
      <c r="BY32">
        <f t="shared" si="68"/>
        <v>0</v>
      </c>
      <c r="BZ32">
        <f t="shared" si="69"/>
        <v>0</v>
      </c>
      <c r="CA32">
        <f t="shared" si="70"/>
        <v>0</v>
      </c>
      <c r="CB32">
        <f t="shared" si="71"/>
        <v>0</v>
      </c>
      <c r="CC32">
        <f t="shared" si="72"/>
        <v>0</v>
      </c>
      <c r="CD32">
        <f t="shared" si="73"/>
        <v>0</v>
      </c>
      <c r="CE32">
        <f t="shared" si="74"/>
        <v>0</v>
      </c>
      <c r="CF32">
        <f t="shared" si="75"/>
        <v>0</v>
      </c>
      <c r="CG32">
        <f t="shared" si="76"/>
        <v>0</v>
      </c>
      <c r="CH32">
        <f t="shared" si="77"/>
        <v>0</v>
      </c>
      <c r="CI32">
        <f t="shared" si="78"/>
        <v>0</v>
      </c>
      <c r="CJ32">
        <f t="shared" si="79"/>
        <v>0</v>
      </c>
      <c r="CK32">
        <f t="shared" si="80"/>
        <v>0</v>
      </c>
      <c r="CL32">
        <f t="shared" si="81"/>
        <v>0</v>
      </c>
      <c r="CM32">
        <f t="shared" si="82"/>
        <v>0</v>
      </c>
      <c r="CN32">
        <f t="shared" si="83"/>
        <v>0</v>
      </c>
      <c r="CO32">
        <f t="shared" si="84"/>
        <v>0</v>
      </c>
      <c r="CP32">
        <f t="shared" si="85"/>
        <v>0</v>
      </c>
      <c r="CQ32">
        <f t="shared" si="86"/>
        <v>0</v>
      </c>
      <c r="CR32">
        <f t="shared" si="87"/>
        <v>0</v>
      </c>
      <c r="CS32">
        <f t="shared" si="88"/>
        <v>0</v>
      </c>
      <c r="CT32">
        <f t="shared" si="89"/>
        <v>0</v>
      </c>
      <c r="CU32">
        <f t="shared" si="90"/>
        <v>0</v>
      </c>
      <c r="CV32">
        <f t="shared" si="91"/>
        <v>0</v>
      </c>
      <c r="CW32">
        <f t="shared" si="91"/>
        <v>0</v>
      </c>
      <c r="CX32">
        <f t="shared" si="91"/>
        <v>0</v>
      </c>
      <c r="CY32">
        <f t="shared" si="91"/>
        <v>0</v>
      </c>
      <c r="CZ32">
        <f t="shared" si="93"/>
        <v>0</v>
      </c>
      <c r="DA32">
        <f t="shared" si="93"/>
        <v>0</v>
      </c>
    </row>
    <row r="33" spans="1:105" x14ac:dyDescent="0.2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f t="shared" si="1"/>
        <v>0</v>
      </c>
      <c r="K33">
        <f t="shared" si="2"/>
        <v>0</v>
      </c>
      <c r="L33">
        <f t="shared" si="3"/>
        <v>0</v>
      </c>
      <c r="M33">
        <f t="shared" si="4"/>
        <v>0</v>
      </c>
      <c r="N33">
        <f t="shared" si="5"/>
        <v>0</v>
      </c>
      <c r="O33">
        <f t="shared" si="6"/>
        <v>0</v>
      </c>
      <c r="P33">
        <f t="shared" si="7"/>
        <v>0</v>
      </c>
      <c r="Q33">
        <f t="shared" si="8"/>
        <v>0</v>
      </c>
      <c r="R33">
        <f t="shared" si="9"/>
        <v>0</v>
      </c>
      <c r="S33">
        <f t="shared" si="10"/>
        <v>0</v>
      </c>
      <c r="T33">
        <f t="shared" si="11"/>
        <v>0</v>
      </c>
      <c r="U33">
        <f t="shared" si="12"/>
        <v>0</v>
      </c>
      <c r="V33">
        <f t="shared" si="13"/>
        <v>0</v>
      </c>
      <c r="W33">
        <f t="shared" si="14"/>
        <v>0</v>
      </c>
      <c r="X33">
        <f t="shared" si="15"/>
        <v>0</v>
      </c>
      <c r="Y33">
        <f t="shared" si="16"/>
        <v>0</v>
      </c>
      <c r="Z33">
        <f t="shared" si="17"/>
        <v>0</v>
      </c>
      <c r="AA33">
        <f t="shared" si="18"/>
        <v>0</v>
      </c>
      <c r="AB33">
        <f t="shared" si="19"/>
        <v>0</v>
      </c>
      <c r="AC33">
        <f t="shared" si="20"/>
        <v>0</v>
      </c>
      <c r="AD33">
        <f t="shared" si="21"/>
        <v>0</v>
      </c>
      <c r="AE33">
        <f t="shared" si="22"/>
        <v>0</v>
      </c>
      <c r="AF33">
        <f t="shared" si="23"/>
        <v>0</v>
      </c>
      <c r="AG33">
        <f t="shared" si="24"/>
        <v>0</v>
      </c>
      <c r="AH33">
        <f t="shared" si="25"/>
        <v>0</v>
      </c>
      <c r="AI33">
        <f t="shared" si="26"/>
        <v>0</v>
      </c>
      <c r="AJ33">
        <f t="shared" si="27"/>
        <v>0</v>
      </c>
      <c r="AK33">
        <f t="shared" si="28"/>
        <v>0</v>
      </c>
      <c r="AL33">
        <f t="shared" si="29"/>
        <v>0</v>
      </c>
      <c r="AM33">
        <f t="shared" si="30"/>
        <v>0</v>
      </c>
      <c r="AN33">
        <f t="shared" si="31"/>
        <v>0</v>
      </c>
      <c r="AO33">
        <f t="shared" si="32"/>
        <v>0</v>
      </c>
      <c r="AP33">
        <f t="shared" si="33"/>
        <v>0</v>
      </c>
      <c r="AQ33">
        <f t="shared" si="34"/>
        <v>0</v>
      </c>
      <c r="AR33">
        <f t="shared" si="35"/>
        <v>0</v>
      </c>
      <c r="AS33">
        <f t="shared" si="36"/>
        <v>0</v>
      </c>
      <c r="AT33">
        <f t="shared" si="37"/>
        <v>0</v>
      </c>
      <c r="AU33">
        <f t="shared" si="38"/>
        <v>0</v>
      </c>
      <c r="AV33">
        <f t="shared" si="39"/>
        <v>0</v>
      </c>
      <c r="AW33">
        <f t="shared" si="40"/>
        <v>0</v>
      </c>
      <c r="AX33">
        <f t="shared" si="41"/>
        <v>0</v>
      </c>
      <c r="AY33">
        <f t="shared" si="42"/>
        <v>0</v>
      </c>
      <c r="AZ33">
        <f t="shared" si="43"/>
        <v>0</v>
      </c>
      <c r="BA33">
        <f t="shared" si="44"/>
        <v>0</v>
      </c>
      <c r="BB33">
        <f t="shared" si="45"/>
        <v>0</v>
      </c>
      <c r="BC33">
        <f t="shared" si="46"/>
        <v>0</v>
      </c>
      <c r="BD33">
        <f t="shared" si="47"/>
        <v>0</v>
      </c>
      <c r="BE33">
        <f t="shared" si="48"/>
        <v>0</v>
      </c>
      <c r="BF33">
        <f t="shared" si="49"/>
        <v>0</v>
      </c>
      <c r="BG33">
        <f t="shared" si="50"/>
        <v>0</v>
      </c>
      <c r="BH33">
        <f t="shared" si="51"/>
        <v>0</v>
      </c>
      <c r="BI33">
        <f t="shared" si="52"/>
        <v>0</v>
      </c>
      <c r="BJ33">
        <f t="shared" si="53"/>
        <v>0</v>
      </c>
      <c r="BK33">
        <f t="shared" si="54"/>
        <v>0</v>
      </c>
      <c r="BL33">
        <f t="shared" si="55"/>
        <v>0</v>
      </c>
      <c r="BM33">
        <f t="shared" si="56"/>
        <v>0</v>
      </c>
      <c r="BN33">
        <f t="shared" si="57"/>
        <v>0</v>
      </c>
      <c r="BO33">
        <f t="shared" si="58"/>
        <v>0</v>
      </c>
      <c r="BP33">
        <f t="shared" si="59"/>
        <v>0</v>
      </c>
      <c r="BQ33">
        <f t="shared" si="60"/>
        <v>0</v>
      </c>
      <c r="BR33">
        <f t="shared" si="61"/>
        <v>0</v>
      </c>
      <c r="BS33">
        <f t="shared" si="62"/>
        <v>0</v>
      </c>
      <c r="BT33">
        <f t="shared" si="63"/>
        <v>0</v>
      </c>
      <c r="BU33">
        <f t="shared" si="64"/>
        <v>0</v>
      </c>
      <c r="BV33">
        <f t="shared" si="65"/>
        <v>0</v>
      </c>
      <c r="BW33">
        <f t="shared" si="66"/>
        <v>0</v>
      </c>
      <c r="BX33">
        <f t="shared" si="67"/>
        <v>0</v>
      </c>
      <c r="BY33">
        <f t="shared" si="68"/>
        <v>0</v>
      </c>
      <c r="BZ33">
        <f t="shared" si="69"/>
        <v>0</v>
      </c>
      <c r="CA33">
        <f t="shared" si="70"/>
        <v>0</v>
      </c>
      <c r="CB33">
        <f t="shared" si="71"/>
        <v>0</v>
      </c>
      <c r="CC33">
        <f t="shared" si="72"/>
        <v>0</v>
      </c>
      <c r="CD33">
        <f t="shared" si="73"/>
        <v>0</v>
      </c>
      <c r="CE33">
        <f t="shared" si="74"/>
        <v>0</v>
      </c>
      <c r="CF33">
        <f t="shared" si="75"/>
        <v>0</v>
      </c>
      <c r="CG33">
        <f t="shared" si="76"/>
        <v>0</v>
      </c>
      <c r="CH33">
        <f t="shared" si="77"/>
        <v>0</v>
      </c>
      <c r="CI33">
        <f t="shared" si="78"/>
        <v>0</v>
      </c>
      <c r="CJ33">
        <f t="shared" si="79"/>
        <v>0</v>
      </c>
      <c r="CK33">
        <f t="shared" si="80"/>
        <v>0</v>
      </c>
      <c r="CL33">
        <f t="shared" si="81"/>
        <v>0</v>
      </c>
      <c r="CM33">
        <f t="shared" si="82"/>
        <v>0</v>
      </c>
      <c r="CN33">
        <f t="shared" si="83"/>
        <v>0</v>
      </c>
      <c r="CO33">
        <f t="shared" si="84"/>
        <v>0</v>
      </c>
      <c r="CP33">
        <f t="shared" si="85"/>
        <v>0</v>
      </c>
      <c r="CQ33">
        <f t="shared" si="86"/>
        <v>0</v>
      </c>
      <c r="CR33">
        <f t="shared" si="87"/>
        <v>0</v>
      </c>
      <c r="CS33">
        <f t="shared" si="88"/>
        <v>0</v>
      </c>
      <c r="CT33">
        <f t="shared" si="89"/>
        <v>0</v>
      </c>
      <c r="CU33">
        <f t="shared" si="90"/>
        <v>0</v>
      </c>
      <c r="CV33">
        <f t="shared" si="91"/>
        <v>0</v>
      </c>
      <c r="CW33">
        <f t="shared" si="91"/>
        <v>0</v>
      </c>
      <c r="CX33">
        <f t="shared" si="91"/>
        <v>0</v>
      </c>
      <c r="CY33">
        <f t="shared" si="91"/>
        <v>0</v>
      </c>
      <c r="CZ33">
        <f t="shared" si="93"/>
        <v>0</v>
      </c>
      <c r="DA33">
        <f t="shared" si="93"/>
        <v>0</v>
      </c>
    </row>
    <row r="34" spans="1:105" x14ac:dyDescent="0.2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f t="shared" si="1"/>
        <v>0</v>
      </c>
      <c r="K34">
        <f t="shared" si="2"/>
        <v>0</v>
      </c>
      <c r="L34">
        <f t="shared" si="3"/>
        <v>0</v>
      </c>
      <c r="M34">
        <f t="shared" si="4"/>
        <v>0</v>
      </c>
      <c r="N34">
        <f t="shared" si="5"/>
        <v>0</v>
      </c>
      <c r="O34">
        <f t="shared" si="6"/>
        <v>0</v>
      </c>
      <c r="P34">
        <f t="shared" si="7"/>
        <v>0</v>
      </c>
      <c r="Q34">
        <f t="shared" si="8"/>
        <v>0</v>
      </c>
      <c r="R34">
        <f t="shared" si="9"/>
        <v>0</v>
      </c>
      <c r="S34">
        <f t="shared" si="10"/>
        <v>0</v>
      </c>
      <c r="T34">
        <f t="shared" si="11"/>
        <v>0</v>
      </c>
      <c r="U34">
        <f t="shared" si="12"/>
        <v>0</v>
      </c>
      <c r="V34">
        <f t="shared" si="13"/>
        <v>0</v>
      </c>
      <c r="W34">
        <f t="shared" si="14"/>
        <v>0</v>
      </c>
      <c r="X34">
        <f t="shared" si="15"/>
        <v>0</v>
      </c>
      <c r="Y34">
        <f t="shared" si="16"/>
        <v>0</v>
      </c>
      <c r="Z34">
        <f t="shared" si="17"/>
        <v>0</v>
      </c>
      <c r="AA34">
        <f t="shared" si="18"/>
        <v>0</v>
      </c>
      <c r="AB34">
        <f t="shared" si="19"/>
        <v>0</v>
      </c>
      <c r="AC34">
        <f t="shared" si="20"/>
        <v>0</v>
      </c>
      <c r="AD34">
        <f t="shared" si="21"/>
        <v>0</v>
      </c>
      <c r="AE34">
        <f t="shared" si="22"/>
        <v>0</v>
      </c>
      <c r="AF34">
        <f t="shared" si="23"/>
        <v>0</v>
      </c>
      <c r="AG34">
        <f t="shared" si="24"/>
        <v>0</v>
      </c>
      <c r="AH34">
        <f t="shared" si="25"/>
        <v>0</v>
      </c>
      <c r="AI34">
        <f t="shared" si="26"/>
        <v>0</v>
      </c>
      <c r="AJ34">
        <f t="shared" si="27"/>
        <v>0</v>
      </c>
      <c r="AK34">
        <f t="shared" si="28"/>
        <v>0</v>
      </c>
      <c r="AL34">
        <f t="shared" si="29"/>
        <v>0</v>
      </c>
      <c r="AM34">
        <f t="shared" si="30"/>
        <v>0</v>
      </c>
      <c r="AN34">
        <f t="shared" si="31"/>
        <v>0</v>
      </c>
      <c r="AO34">
        <f t="shared" si="32"/>
        <v>0</v>
      </c>
      <c r="AP34">
        <f t="shared" si="33"/>
        <v>0</v>
      </c>
      <c r="AQ34">
        <f t="shared" si="34"/>
        <v>0</v>
      </c>
      <c r="AR34">
        <f t="shared" si="35"/>
        <v>0</v>
      </c>
      <c r="AS34">
        <f t="shared" si="36"/>
        <v>0</v>
      </c>
      <c r="AT34">
        <f t="shared" si="37"/>
        <v>0</v>
      </c>
      <c r="AU34">
        <f t="shared" si="38"/>
        <v>0</v>
      </c>
      <c r="AV34">
        <f t="shared" si="39"/>
        <v>0</v>
      </c>
      <c r="AW34">
        <f t="shared" si="40"/>
        <v>0</v>
      </c>
      <c r="AX34">
        <f t="shared" si="41"/>
        <v>0</v>
      </c>
      <c r="AY34">
        <f t="shared" si="42"/>
        <v>0</v>
      </c>
      <c r="AZ34">
        <f t="shared" si="43"/>
        <v>0</v>
      </c>
      <c r="BA34">
        <f t="shared" si="44"/>
        <v>0</v>
      </c>
      <c r="BB34">
        <f t="shared" si="45"/>
        <v>0</v>
      </c>
      <c r="BC34">
        <f t="shared" si="46"/>
        <v>0</v>
      </c>
      <c r="BD34">
        <f t="shared" si="47"/>
        <v>0</v>
      </c>
      <c r="BE34">
        <f t="shared" si="48"/>
        <v>0</v>
      </c>
      <c r="BF34">
        <f t="shared" si="49"/>
        <v>0</v>
      </c>
      <c r="BG34">
        <f t="shared" si="50"/>
        <v>0</v>
      </c>
      <c r="BH34">
        <f t="shared" si="51"/>
        <v>0</v>
      </c>
      <c r="BI34">
        <f t="shared" si="52"/>
        <v>0</v>
      </c>
      <c r="BJ34">
        <f t="shared" si="53"/>
        <v>0</v>
      </c>
      <c r="BK34">
        <f t="shared" si="54"/>
        <v>0</v>
      </c>
      <c r="BL34">
        <f t="shared" si="55"/>
        <v>0</v>
      </c>
      <c r="BM34">
        <f t="shared" si="56"/>
        <v>0</v>
      </c>
      <c r="BN34">
        <f t="shared" si="57"/>
        <v>0</v>
      </c>
      <c r="BO34">
        <f t="shared" si="58"/>
        <v>0</v>
      </c>
      <c r="BP34">
        <f t="shared" si="59"/>
        <v>0</v>
      </c>
      <c r="BQ34">
        <f t="shared" si="60"/>
        <v>0</v>
      </c>
      <c r="BR34">
        <f t="shared" si="61"/>
        <v>0</v>
      </c>
      <c r="BS34">
        <f t="shared" si="62"/>
        <v>0</v>
      </c>
      <c r="BT34">
        <f t="shared" si="63"/>
        <v>0</v>
      </c>
      <c r="BU34">
        <f t="shared" si="64"/>
        <v>0</v>
      </c>
      <c r="BV34">
        <f t="shared" si="65"/>
        <v>0</v>
      </c>
      <c r="BW34">
        <f t="shared" si="66"/>
        <v>0</v>
      </c>
      <c r="BX34">
        <f t="shared" si="67"/>
        <v>0</v>
      </c>
      <c r="BY34">
        <f t="shared" si="68"/>
        <v>0</v>
      </c>
      <c r="BZ34">
        <f t="shared" si="69"/>
        <v>0</v>
      </c>
      <c r="CA34">
        <f t="shared" si="70"/>
        <v>0</v>
      </c>
      <c r="CB34">
        <f t="shared" si="71"/>
        <v>0</v>
      </c>
      <c r="CC34">
        <f t="shared" si="72"/>
        <v>0</v>
      </c>
      <c r="CD34">
        <f t="shared" si="73"/>
        <v>0</v>
      </c>
      <c r="CE34">
        <f t="shared" si="74"/>
        <v>0</v>
      </c>
      <c r="CF34">
        <f t="shared" si="75"/>
        <v>0</v>
      </c>
      <c r="CG34">
        <f t="shared" si="76"/>
        <v>0</v>
      </c>
      <c r="CH34">
        <f t="shared" si="77"/>
        <v>0</v>
      </c>
      <c r="CI34">
        <f t="shared" si="78"/>
        <v>0</v>
      </c>
      <c r="CJ34">
        <f t="shared" si="79"/>
        <v>0</v>
      </c>
      <c r="CK34">
        <f t="shared" si="80"/>
        <v>0</v>
      </c>
      <c r="CL34">
        <f t="shared" si="81"/>
        <v>0</v>
      </c>
      <c r="CM34">
        <f t="shared" si="82"/>
        <v>0</v>
      </c>
      <c r="CN34">
        <f t="shared" si="83"/>
        <v>0</v>
      </c>
      <c r="CO34">
        <f t="shared" si="84"/>
        <v>0</v>
      </c>
      <c r="CP34">
        <f t="shared" si="85"/>
        <v>0</v>
      </c>
      <c r="CQ34">
        <f t="shared" si="86"/>
        <v>0</v>
      </c>
      <c r="CR34">
        <f t="shared" si="87"/>
        <v>0</v>
      </c>
      <c r="CS34">
        <f t="shared" si="88"/>
        <v>0</v>
      </c>
      <c r="CT34">
        <f t="shared" si="89"/>
        <v>0</v>
      </c>
      <c r="CU34">
        <f t="shared" si="90"/>
        <v>0</v>
      </c>
      <c r="CV34">
        <f t="shared" si="91"/>
        <v>0</v>
      </c>
      <c r="CW34">
        <f t="shared" si="91"/>
        <v>0</v>
      </c>
      <c r="CX34">
        <f t="shared" si="91"/>
        <v>0</v>
      </c>
      <c r="CY34">
        <f t="shared" si="91"/>
        <v>0</v>
      </c>
      <c r="CZ34">
        <f t="shared" si="93"/>
        <v>0</v>
      </c>
      <c r="DA34">
        <f t="shared" si="93"/>
        <v>0</v>
      </c>
    </row>
    <row r="35" spans="1:105" x14ac:dyDescent="0.2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f t="shared" si="1"/>
        <v>0</v>
      </c>
      <c r="K35">
        <f t="shared" si="2"/>
        <v>0</v>
      </c>
      <c r="L35">
        <f t="shared" si="3"/>
        <v>0</v>
      </c>
      <c r="M35">
        <f t="shared" si="4"/>
        <v>0</v>
      </c>
      <c r="N35">
        <f t="shared" si="5"/>
        <v>0</v>
      </c>
      <c r="O35">
        <f t="shared" si="6"/>
        <v>0</v>
      </c>
      <c r="P35">
        <f t="shared" si="7"/>
        <v>0</v>
      </c>
      <c r="Q35">
        <f t="shared" si="8"/>
        <v>0</v>
      </c>
      <c r="R35">
        <f t="shared" si="9"/>
        <v>0</v>
      </c>
      <c r="S35">
        <f t="shared" si="10"/>
        <v>0</v>
      </c>
      <c r="T35">
        <f t="shared" si="11"/>
        <v>0</v>
      </c>
      <c r="U35">
        <f t="shared" si="12"/>
        <v>0</v>
      </c>
      <c r="V35">
        <f t="shared" si="13"/>
        <v>0</v>
      </c>
      <c r="W35">
        <f t="shared" si="14"/>
        <v>0</v>
      </c>
      <c r="X35">
        <f t="shared" si="15"/>
        <v>0</v>
      </c>
      <c r="Y35">
        <f t="shared" si="16"/>
        <v>0</v>
      </c>
      <c r="Z35">
        <f t="shared" si="17"/>
        <v>0</v>
      </c>
      <c r="AA35">
        <f t="shared" si="18"/>
        <v>0</v>
      </c>
      <c r="AB35">
        <f t="shared" si="19"/>
        <v>0</v>
      </c>
      <c r="AC35">
        <f t="shared" si="20"/>
        <v>0</v>
      </c>
      <c r="AD35">
        <f t="shared" si="21"/>
        <v>0</v>
      </c>
      <c r="AE35">
        <f t="shared" si="22"/>
        <v>0</v>
      </c>
      <c r="AF35">
        <f t="shared" si="23"/>
        <v>0</v>
      </c>
      <c r="AG35">
        <f t="shared" si="24"/>
        <v>0</v>
      </c>
      <c r="AH35">
        <f t="shared" si="25"/>
        <v>0</v>
      </c>
      <c r="AI35">
        <f t="shared" si="26"/>
        <v>0</v>
      </c>
      <c r="AJ35">
        <f t="shared" si="27"/>
        <v>0</v>
      </c>
      <c r="AK35">
        <f t="shared" si="28"/>
        <v>0</v>
      </c>
      <c r="AL35">
        <f t="shared" si="29"/>
        <v>0</v>
      </c>
      <c r="AM35">
        <f t="shared" si="30"/>
        <v>0</v>
      </c>
      <c r="AN35">
        <f t="shared" si="31"/>
        <v>0</v>
      </c>
      <c r="AO35">
        <f t="shared" si="32"/>
        <v>0</v>
      </c>
      <c r="AP35">
        <f t="shared" si="33"/>
        <v>0</v>
      </c>
      <c r="AQ35">
        <f t="shared" si="34"/>
        <v>0</v>
      </c>
      <c r="AR35">
        <f t="shared" si="35"/>
        <v>0</v>
      </c>
      <c r="AS35">
        <f t="shared" si="36"/>
        <v>0</v>
      </c>
      <c r="AT35">
        <f t="shared" si="37"/>
        <v>0</v>
      </c>
      <c r="AU35">
        <f t="shared" si="38"/>
        <v>0</v>
      </c>
      <c r="AV35">
        <f t="shared" si="39"/>
        <v>0</v>
      </c>
      <c r="AW35">
        <f t="shared" si="40"/>
        <v>0</v>
      </c>
      <c r="AX35">
        <f t="shared" si="41"/>
        <v>0</v>
      </c>
      <c r="AY35">
        <f t="shared" si="42"/>
        <v>0</v>
      </c>
      <c r="AZ35">
        <f t="shared" si="43"/>
        <v>0</v>
      </c>
      <c r="BA35">
        <f t="shared" si="44"/>
        <v>0</v>
      </c>
      <c r="BB35">
        <f t="shared" si="45"/>
        <v>0</v>
      </c>
      <c r="BC35">
        <f t="shared" si="46"/>
        <v>0</v>
      </c>
      <c r="BD35">
        <f t="shared" si="47"/>
        <v>0</v>
      </c>
      <c r="BE35">
        <f t="shared" si="48"/>
        <v>0</v>
      </c>
      <c r="BF35">
        <f t="shared" si="49"/>
        <v>0</v>
      </c>
      <c r="BG35">
        <f t="shared" si="50"/>
        <v>0</v>
      </c>
      <c r="BH35">
        <f t="shared" si="51"/>
        <v>0</v>
      </c>
      <c r="BI35">
        <f t="shared" si="52"/>
        <v>0</v>
      </c>
      <c r="BJ35">
        <f t="shared" si="53"/>
        <v>0</v>
      </c>
      <c r="BK35">
        <f t="shared" si="54"/>
        <v>0</v>
      </c>
      <c r="BL35">
        <f t="shared" si="55"/>
        <v>0</v>
      </c>
      <c r="BM35">
        <f t="shared" si="56"/>
        <v>0</v>
      </c>
      <c r="BN35">
        <f t="shared" si="57"/>
        <v>0</v>
      </c>
      <c r="BO35">
        <f t="shared" si="58"/>
        <v>0</v>
      </c>
      <c r="BP35">
        <f t="shared" si="59"/>
        <v>0</v>
      </c>
      <c r="BQ35">
        <f t="shared" si="60"/>
        <v>0</v>
      </c>
      <c r="BR35">
        <f t="shared" si="61"/>
        <v>0</v>
      </c>
      <c r="BS35">
        <f t="shared" si="62"/>
        <v>0</v>
      </c>
      <c r="BT35">
        <f t="shared" si="63"/>
        <v>0</v>
      </c>
      <c r="BU35">
        <f t="shared" si="64"/>
        <v>0</v>
      </c>
      <c r="BV35">
        <f t="shared" si="65"/>
        <v>0</v>
      </c>
      <c r="BW35">
        <f t="shared" si="66"/>
        <v>0</v>
      </c>
      <c r="BX35">
        <f t="shared" si="67"/>
        <v>0</v>
      </c>
      <c r="BY35">
        <f t="shared" si="68"/>
        <v>0</v>
      </c>
      <c r="BZ35">
        <f t="shared" si="69"/>
        <v>0</v>
      </c>
      <c r="CA35">
        <f t="shared" si="70"/>
        <v>0</v>
      </c>
      <c r="CB35">
        <f t="shared" si="71"/>
        <v>0</v>
      </c>
      <c r="CC35">
        <f t="shared" si="72"/>
        <v>0</v>
      </c>
      <c r="CD35">
        <f t="shared" si="73"/>
        <v>0</v>
      </c>
      <c r="CE35">
        <f t="shared" si="74"/>
        <v>0</v>
      </c>
      <c r="CF35">
        <f t="shared" si="75"/>
        <v>0</v>
      </c>
      <c r="CG35">
        <f t="shared" si="76"/>
        <v>0</v>
      </c>
      <c r="CH35">
        <f t="shared" si="77"/>
        <v>0</v>
      </c>
      <c r="CI35">
        <f t="shared" si="78"/>
        <v>0</v>
      </c>
      <c r="CJ35">
        <f t="shared" si="79"/>
        <v>0</v>
      </c>
      <c r="CK35">
        <f t="shared" si="80"/>
        <v>0</v>
      </c>
      <c r="CL35">
        <f t="shared" si="81"/>
        <v>0</v>
      </c>
      <c r="CM35">
        <f t="shared" si="82"/>
        <v>0</v>
      </c>
      <c r="CN35">
        <f t="shared" si="83"/>
        <v>0</v>
      </c>
      <c r="CO35">
        <f t="shared" si="84"/>
        <v>0</v>
      </c>
      <c r="CP35">
        <f t="shared" si="85"/>
        <v>0</v>
      </c>
      <c r="CQ35">
        <f t="shared" si="86"/>
        <v>0</v>
      </c>
      <c r="CR35">
        <f t="shared" si="87"/>
        <v>0</v>
      </c>
      <c r="CS35">
        <f t="shared" si="88"/>
        <v>0</v>
      </c>
      <c r="CT35">
        <f t="shared" si="89"/>
        <v>0</v>
      </c>
      <c r="CU35">
        <f t="shared" si="90"/>
        <v>0</v>
      </c>
      <c r="CV35">
        <f t="shared" si="91"/>
        <v>0</v>
      </c>
      <c r="CW35">
        <f t="shared" si="91"/>
        <v>0</v>
      </c>
      <c r="CX35">
        <f t="shared" si="91"/>
        <v>0</v>
      </c>
      <c r="CY35">
        <f t="shared" si="91"/>
        <v>0</v>
      </c>
      <c r="CZ35">
        <f t="shared" si="93"/>
        <v>0</v>
      </c>
      <c r="DA35">
        <f t="shared" si="93"/>
        <v>0</v>
      </c>
    </row>
    <row r="36" spans="1:105" x14ac:dyDescent="0.25">
      <c r="I36" s="12">
        <f ca="1">'Required Capacity (Hide)'!E36</f>
        <v>44445</v>
      </c>
      <c r="J36">
        <f t="shared" si="1"/>
        <v>0</v>
      </c>
      <c r="K36">
        <f t="shared" si="2"/>
        <v>0</v>
      </c>
      <c r="L36">
        <f t="shared" si="3"/>
        <v>0</v>
      </c>
      <c r="M36">
        <f t="shared" si="4"/>
        <v>0</v>
      </c>
      <c r="N36">
        <f t="shared" si="5"/>
        <v>0</v>
      </c>
      <c r="O36">
        <f t="shared" si="6"/>
        <v>0</v>
      </c>
      <c r="P36">
        <f t="shared" si="7"/>
        <v>0</v>
      </c>
      <c r="Q36">
        <f t="shared" si="8"/>
        <v>0</v>
      </c>
      <c r="R36">
        <f t="shared" si="9"/>
        <v>0</v>
      </c>
      <c r="S36">
        <f t="shared" si="10"/>
        <v>0</v>
      </c>
      <c r="T36">
        <f t="shared" si="11"/>
        <v>0</v>
      </c>
      <c r="U36">
        <f t="shared" si="12"/>
        <v>0</v>
      </c>
      <c r="V36">
        <f t="shared" si="13"/>
        <v>0</v>
      </c>
      <c r="W36">
        <f t="shared" si="14"/>
        <v>0</v>
      </c>
      <c r="X36">
        <f t="shared" si="15"/>
        <v>0</v>
      </c>
      <c r="Y36">
        <f t="shared" si="16"/>
        <v>0</v>
      </c>
      <c r="Z36">
        <f t="shared" si="17"/>
        <v>0</v>
      </c>
      <c r="AA36">
        <f t="shared" si="18"/>
        <v>0</v>
      </c>
      <c r="AB36">
        <f t="shared" si="19"/>
        <v>0</v>
      </c>
      <c r="AC36">
        <f t="shared" si="20"/>
        <v>0</v>
      </c>
      <c r="AD36">
        <f t="shared" si="21"/>
        <v>0</v>
      </c>
      <c r="AE36">
        <f t="shared" si="22"/>
        <v>0</v>
      </c>
      <c r="AF36">
        <f t="shared" si="23"/>
        <v>0</v>
      </c>
      <c r="AG36">
        <f t="shared" si="24"/>
        <v>0</v>
      </c>
      <c r="AH36">
        <f t="shared" si="25"/>
        <v>0</v>
      </c>
      <c r="AI36">
        <f t="shared" si="26"/>
        <v>0</v>
      </c>
      <c r="AJ36">
        <f t="shared" si="27"/>
        <v>0</v>
      </c>
      <c r="AK36">
        <f t="shared" si="28"/>
        <v>0</v>
      </c>
      <c r="AL36">
        <f t="shared" si="29"/>
        <v>0</v>
      </c>
      <c r="AM36">
        <f t="shared" si="30"/>
        <v>0</v>
      </c>
      <c r="AN36">
        <f t="shared" si="31"/>
        <v>0</v>
      </c>
      <c r="AO36">
        <f t="shared" si="32"/>
        <v>0</v>
      </c>
      <c r="AP36">
        <f t="shared" si="33"/>
        <v>0</v>
      </c>
      <c r="AQ36">
        <f t="shared" si="34"/>
        <v>0</v>
      </c>
      <c r="AR36">
        <f t="shared" si="35"/>
        <v>0</v>
      </c>
      <c r="AS36">
        <f t="shared" si="36"/>
        <v>0</v>
      </c>
      <c r="AT36">
        <f t="shared" si="37"/>
        <v>0</v>
      </c>
      <c r="AU36">
        <f t="shared" si="38"/>
        <v>0</v>
      </c>
      <c r="AV36">
        <f t="shared" si="39"/>
        <v>0</v>
      </c>
      <c r="AW36">
        <f t="shared" si="40"/>
        <v>0</v>
      </c>
      <c r="AX36">
        <f t="shared" si="41"/>
        <v>0</v>
      </c>
      <c r="AY36">
        <f t="shared" si="42"/>
        <v>0</v>
      </c>
      <c r="AZ36">
        <f t="shared" si="43"/>
        <v>0</v>
      </c>
      <c r="BA36">
        <f t="shared" si="44"/>
        <v>0</v>
      </c>
      <c r="BB36">
        <f t="shared" si="45"/>
        <v>0</v>
      </c>
      <c r="BC36">
        <f t="shared" si="46"/>
        <v>0</v>
      </c>
      <c r="BD36">
        <f t="shared" si="47"/>
        <v>0</v>
      </c>
      <c r="BE36">
        <f t="shared" si="48"/>
        <v>0</v>
      </c>
      <c r="BF36">
        <f t="shared" si="49"/>
        <v>0</v>
      </c>
      <c r="BG36">
        <f t="shared" si="50"/>
        <v>0</v>
      </c>
      <c r="BH36">
        <f t="shared" si="51"/>
        <v>0</v>
      </c>
      <c r="BI36">
        <f t="shared" si="52"/>
        <v>0</v>
      </c>
      <c r="BJ36">
        <f t="shared" si="53"/>
        <v>0</v>
      </c>
      <c r="BK36">
        <f t="shared" si="54"/>
        <v>0</v>
      </c>
      <c r="BL36">
        <f t="shared" si="55"/>
        <v>0</v>
      </c>
      <c r="BM36">
        <f t="shared" si="56"/>
        <v>0</v>
      </c>
      <c r="BN36">
        <f t="shared" si="57"/>
        <v>0</v>
      </c>
      <c r="BO36">
        <f t="shared" si="58"/>
        <v>0</v>
      </c>
      <c r="BP36">
        <f t="shared" si="59"/>
        <v>0</v>
      </c>
      <c r="BQ36">
        <f t="shared" si="60"/>
        <v>0</v>
      </c>
      <c r="BR36">
        <f t="shared" si="61"/>
        <v>0</v>
      </c>
      <c r="BS36">
        <f t="shared" si="62"/>
        <v>0</v>
      </c>
      <c r="BT36">
        <f t="shared" si="63"/>
        <v>0</v>
      </c>
      <c r="BU36">
        <f t="shared" si="64"/>
        <v>0</v>
      </c>
      <c r="BV36">
        <f t="shared" si="65"/>
        <v>0</v>
      </c>
      <c r="BW36">
        <f t="shared" si="66"/>
        <v>0</v>
      </c>
      <c r="BX36">
        <f t="shared" si="67"/>
        <v>0</v>
      </c>
      <c r="BY36">
        <f t="shared" si="68"/>
        <v>0</v>
      </c>
      <c r="BZ36">
        <f t="shared" si="69"/>
        <v>0</v>
      </c>
      <c r="CA36">
        <f t="shared" si="70"/>
        <v>0</v>
      </c>
      <c r="CB36">
        <f t="shared" si="71"/>
        <v>0</v>
      </c>
      <c r="CC36">
        <f t="shared" si="72"/>
        <v>0</v>
      </c>
      <c r="CD36">
        <f t="shared" si="73"/>
        <v>0</v>
      </c>
      <c r="CE36">
        <f t="shared" si="74"/>
        <v>0</v>
      </c>
      <c r="CF36">
        <f t="shared" si="75"/>
        <v>0</v>
      </c>
      <c r="CG36">
        <f t="shared" si="76"/>
        <v>0</v>
      </c>
      <c r="CH36">
        <f t="shared" si="77"/>
        <v>0</v>
      </c>
      <c r="CI36">
        <f t="shared" si="78"/>
        <v>0</v>
      </c>
      <c r="CJ36">
        <f t="shared" si="79"/>
        <v>0</v>
      </c>
      <c r="CK36">
        <f t="shared" si="80"/>
        <v>0</v>
      </c>
      <c r="CL36">
        <f t="shared" si="81"/>
        <v>0</v>
      </c>
      <c r="CM36">
        <f t="shared" si="82"/>
        <v>0</v>
      </c>
      <c r="CN36">
        <f t="shared" si="83"/>
        <v>0</v>
      </c>
      <c r="CO36">
        <f t="shared" si="84"/>
        <v>0</v>
      </c>
      <c r="CP36">
        <f t="shared" si="85"/>
        <v>0</v>
      </c>
      <c r="CQ36">
        <f t="shared" si="86"/>
        <v>0</v>
      </c>
      <c r="CR36">
        <f t="shared" si="87"/>
        <v>0</v>
      </c>
      <c r="CS36">
        <f t="shared" si="88"/>
        <v>0</v>
      </c>
      <c r="CT36">
        <f t="shared" si="89"/>
        <v>0</v>
      </c>
      <c r="CU36">
        <f t="shared" si="90"/>
        <v>0</v>
      </c>
      <c r="CV36">
        <f t="shared" si="91"/>
        <v>0</v>
      </c>
      <c r="CW36">
        <f t="shared" si="91"/>
        <v>0</v>
      </c>
      <c r="CX36">
        <f t="shared" si="91"/>
        <v>0</v>
      </c>
      <c r="CY36">
        <f t="shared" si="91"/>
        <v>0</v>
      </c>
      <c r="CZ36">
        <f t="shared" si="93"/>
        <v>0</v>
      </c>
      <c r="DA36">
        <f t="shared" si="93"/>
        <v>0</v>
      </c>
    </row>
    <row r="37" spans="1:105" x14ac:dyDescent="0.25">
      <c r="I37" s="12">
        <f ca="1">'Required Capacity (Hide)'!E37</f>
        <v>44452</v>
      </c>
      <c r="J37">
        <f t="shared" si="1"/>
        <v>0</v>
      </c>
      <c r="K37">
        <f t="shared" si="2"/>
        <v>0</v>
      </c>
      <c r="L37">
        <f t="shared" si="3"/>
        <v>0</v>
      </c>
      <c r="M37">
        <f t="shared" si="4"/>
        <v>0</v>
      </c>
      <c r="N37">
        <f t="shared" si="5"/>
        <v>0</v>
      </c>
      <c r="O37">
        <f t="shared" si="6"/>
        <v>0</v>
      </c>
      <c r="P37">
        <f t="shared" si="7"/>
        <v>0</v>
      </c>
      <c r="Q37">
        <f t="shared" si="8"/>
        <v>0</v>
      </c>
      <c r="R37">
        <f t="shared" si="9"/>
        <v>0</v>
      </c>
      <c r="S37">
        <f t="shared" si="10"/>
        <v>0</v>
      </c>
      <c r="T37">
        <f t="shared" si="11"/>
        <v>0</v>
      </c>
      <c r="U37">
        <f t="shared" si="12"/>
        <v>0</v>
      </c>
      <c r="V37">
        <f t="shared" si="13"/>
        <v>0</v>
      </c>
      <c r="W37">
        <f t="shared" si="14"/>
        <v>0</v>
      </c>
      <c r="X37">
        <f t="shared" si="15"/>
        <v>0</v>
      </c>
      <c r="Y37">
        <f t="shared" si="16"/>
        <v>0</v>
      </c>
      <c r="Z37">
        <f t="shared" si="17"/>
        <v>0</v>
      </c>
      <c r="AA37">
        <f t="shared" si="18"/>
        <v>0</v>
      </c>
      <c r="AB37">
        <f t="shared" si="19"/>
        <v>0</v>
      </c>
      <c r="AC37">
        <f t="shared" si="20"/>
        <v>0</v>
      </c>
      <c r="AD37">
        <f t="shared" si="21"/>
        <v>0</v>
      </c>
      <c r="AE37">
        <f t="shared" si="22"/>
        <v>0</v>
      </c>
      <c r="AF37">
        <f t="shared" si="23"/>
        <v>0</v>
      </c>
      <c r="AG37">
        <f t="shared" si="24"/>
        <v>0</v>
      </c>
      <c r="AH37">
        <f t="shared" si="25"/>
        <v>0</v>
      </c>
      <c r="AI37">
        <f t="shared" si="26"/>
        <v>0</v>
      </c>
      <c r="AJ37">
        <f t="shared" si="27"/>
        <v>0</v>
      </c>
      <c r="AK37">
        <f t="shared" si="28"/>
        <v>0</v>
      </c>
      <c r="AL37">
        <f t="shared" si="29"/>
        <v>0</v>
      </c>
      <c r="AM37">
        <f t="shared" si="30"/>
        <v>0</v>
      </c>
      <c r="AN37">
        <f t="shared" si="31"/>
        <v>0</v>
      </c>
      <c r="AO37">
        <f t="shared" si="32"/>
        <v>0</v>
      </c>
      <c r="AP37">
        <f t="shared" si="33"/>
        <v>0</v>
      </c>
      <c r="AQ37">
        <f t="shared" si="34"/>
        <v>0</v>
      </c>
      <c r="AR37">
        <f t="shared" si="35"/>
        <v>0</v>
      </c>
      <c r="AS37">
        <f t="shared" si="36"/>
        <v>0</v>
      </c>
      <c r="AT37">
        <f t="shared" si="37"/>
        <v>0</v>
      </c>
      <c r="AU37">
        <f t="shared" si="38"/>
        <v>0</v>
      </c>
      <c r="AV37">
        <f t="shared" si="39"/>
        <v>0</v>
      </c>
      <c r="AW37">
        <f t="shared" si="40"/>
        <v>0</v>
      </c>
      <c r="AX37">
        <f t="shared" si="41"/>
        <v>0</v>
      </c>
      <c r="AY37">
        <f t="shared" si="42"/>
        <v>0</v>
      </c>
      <c r="AZ37">
        <f t="shared" si="43"/>
        <v>0</v>
      </c>
      <c r="BA37">
        <f t="shared" si="44"/>
        <v>0</v>
      </c>
      <c r="BB37">
        <f t="shared" si="45"/>
        <v>0</v>
      </c>
      <c r="BC37">
        <f t="shared" si="46"/>
        <v>0</v>
      </c>
      <c r="BD37">
        <f t="shared" si="47"/>
        <v>0</v>
      </c>
      <c r="BE37">
        <f t="shared" si="48"/>
        <v>0</v>
      </c>
      <c r="BF37">
        <f t="shared" si="49"/>
        <v>0</v>
      </c>
      <c r="BG37">
        <f t="shared" si="50"/>
        <v>0</v>
      </c>
      <c r="BH37">
        <f t="shared" si="51"/>
        <v>0</v>
      </c>
      <c r="BI37">
        <f t="shared" si="52"/>
        <v>0</v>
      </c>
      <c r="BJ37">
        <f t="shared" si="53"/>
        <v>0</v>
      </c>
      <c r="BK37">
        <f t="shared" si="54"/>
        <v>0</v>
      </c>
      <c r="BL37">
        <f t="shared" si="55"/>
        <v>0</v>
      </c>
      <c r="BM37">
        <f t="shared" si="56"/>
        <v>0</v>
      </c>
      <c r="BN37">
        <f t="shared" si="57"/>
        <v>0</v>
      </c>
      <c r="BO37">
        <f t="shared" si="58"/>
        <v>0</v>
      </c>
      <c r="BP37">
        <f t="shared" si="59"/>
        <v>0</v>
      </c>
      <c r="BQ37">
        <f t="shared" si="60"/>
        <v>0</v>
      </c>
      <c r="BR37">
        <f t="shared" si="61"/>
        <v>0</v>
      </c>
      <c r="BS37">
        <f t="shared" si="62"/>
        <v>0</v>
      </c>
      <c r="BT37">
        <f t="shared" si="63"/>
        <v>0</v>
      </c>
      <c r="BU37">
        <f t="shared" si="64"/>
        <v>0</v>
      </c>
      <c r="BV37">
        <f t="shared" si="65"/>
        <v>0</v>
      </c>
      <c r="BW37">
        <f t="shared" si="66"/>
        <v>0</v>
      </c>
      <c r="BX37">
        <f t="shared" si="67"/>
        <v>0</v>
      </c>
      <c r="BY37">
        <f t="shared" si="68"/>
        <v>0</v>
      </c>
      <c r="BZ37">
        <f t="shared" si="69"/>
        <v>0</v>
      </c>
      <c r="CA37">
        <f t="shared" si="70"/>
        <v>0</v>
      </c>
      <c r="CB37">
        <f t="shared" si="71"/>
        <v>0</v>
      </c>
      <c r="CC37">
        <f t="shared" si="72"/>
        <v>0</v>
      </c>
      <c r="CD37">
        <f t="shared" si="73"/>
        <v>0</v>
      </c>
      <c r="CE37">
        <f t="shared" si="74"/>
        <v>0</v>
      </c>
      <c r="CF37">
        <f t="shared" si="75"/>
        <v>0</v>
      </c>
      <c r="CG37">
        <f t="shared" si="76"/>
        <v>0</v>
      </c>
      <c r="CH37">
        <f t="shared" si="77"/>
        <v>0</v>
      </c>
      <c r="CI37">
        <f t="shared" si="78"/>
        <v>0</v>
      </c>
      <c r="CJ37">
        <f t="shared" si="79"/>
        <v>0</v>
      </c>
      <c r="CK37">
        <f t="shared" si="80"/>
        <v>0</v>
      </c>
      <c r="CL37">
        <f t="shared" si="81"/>
        <v>0</v>
      </c>
      <c r="CM37">
        <f t="shared" si="82"/>
        <v>0</v>
      </c>
      <c r="CN37">
        <f t="shared" si="83"/>
        <v>0</v>
      </c>
      <c r="CO37">
        <f t="shared" si="84"/>
        <v>0</v>
      </c>
      <c r="CP37">
        <f t="shared" si="85"/>
        <v>0</v>
      </c>
      <c r="CQ37">
        <f t="shared" si="86"/>
        <v>0</v>
      </c>
      <c r="CR37">
        <f t="shared" si="87"/>
        <v>0</v>
      </c>
      <c r="CS37">
        <f t="shared" si="88"/>
        <v>0</v>
      </c>
      <c r="CT37">
        <f t="shared" si="89"/>
        <v>0</v>
      </c>
      <c r="CU37">
        <f t="shared" si="90"/>
        <v>0</v>
      </c>
      <c r="CV37">
        <f t="shared" si="91"/>
        <v>0</v>
      </c>
      <c r="CW37">
        <f t="shared" si="91"/>
        <v>0</v>
      </c>
      <c r="CX37">
        <f t="shared" si="91"/>
        <v>0</v>
      </c>
      <c r="CY37">
        <f t="shared" si="91"/>
        <v>0</v>
      </c>
      <c r="CZ37">
        <f t="shared" si="93"/>
        <v>0</v>
      </c>
      <c r="DA37">
        <f t="shared" si="93"/>
        <v>0</v>
      </c>
    </row>
    <row r="38" spans="1:105" x14ac:dyDescent="0.25">
      <c r="I38" s="12">
        <f ca="1">'Required Capacity (Hide)'!E38</f>
        <v>44459</v>
      </c>
      <c r="J38">
        <f t="shared" si="1"/>
        <v>0</v>
      </c>
      <c r="K38">
        <f t="shared" si="2"/>
        <v>0</v>
      </c>
      <c r="L38">
        <f t="shared" si="3"/>
        <v>0</v>
      </c>
      <c r="M38">
        <f t="shared" si="4"/>
        <v>0</v>
      </c>
      <c r="N38">
        <f t="shared" si="5"/>
        <v>0</v>
      </c>
      <c r="O38">
        <f t="shared" si="6"/>
        <v>0</v>
      </c>
      <c r="P38">
        <f t="shared" si="7"/>
        <v>0</v>
      </c>
      <c r="Q38">
        <f t="shared" si="8"/>
        <v>0</v>
      </c>
      <c r="R38">
        <f t="shared" si="9"/>
        <v>0</v>
      </c>
      <c r="S38">
        <f t="shared" si="10"/>
        <v>0</v>
      </c>
      <c r="T38">
        <f t="shared" si="11"/>
        <v>0</v>
      </c>
      <c r="U38">
        <f t="shared" si="12"/>
        <v>0</v>
      </c>
      <c r="V38">
        <f t="shared" si="13"/>
        <v>0</v>
      </c>
      <c r="W38">
        <f t="shared" si="14"/>
        <v>0</v>
      </c>
      <c r="X38">
        <f t="shared" si="15"/>
        <v>0</v>
      </c>
      <c r="Y38">
        <f t="shared" si="16"/>
        <v>0</v>
      </c>
      <c r="Z38">
        <f t="shared" si="17"/>
        <v>0</v>
      </c>
      <c r="AA38">
        <f t="shared" si="18"/>
        <v>0</v>
      </c>
      <c r="AB38">
        <f t="shared" si="19"/>
        <v>0</v>
      </c>
      <c r="AC38">
        <f t="shared" si="20"/>
        <v>0</v>
      </c>
      <c r="AD38">
        <f t="shared" si="21"/>
        <v>0</v>
      </c>
      <c r="AE38">
        <f t="shared" si="22"/>
        <v>0</v>
      </c>
      <c r="AF38">
        <f t="shared" si="23"/>
        <v>0</v>
      </c>
      <c r="AG38">
        <f t="shared" si="24"/>
        <v>0</v>
      </c>
      <c r="AH38">
        <f t="shared" si="25"/>
        <v>0</v>
      </c>
      <c r="AI38">
        <f t="shared" si="26"/>
        <v>0</v>
      </c>
      <c r="AJ38">
        <f t="shared" si="27"/>
        <v>0</v>
      </c>
      <c r="AK38">
        <f t="shared" si="28"/>
        <v>0</v>
      </c>
      <c r="AL38">
        <f t="shared" si="29"/>
        <v>0</v>
      </c>
      <c r="AM38">
        <f t="shared" si="30"/>
        <v>0</v>
      </c>
      <c r="AN38">
        <f t="shared" si="31"/>
        <v>0</v>
      </c>
      <c r="AO38">
        <f t="shared" si="32"/>
        <v>0</v>
      </c>
      <c r="AP38">
        <f t="shared" si="33"/>
        <v>0</v>
      </c>
      <c r="AQ38">
        <f t="shared" si="34"/>
        <v>0</v>
      </c>
      <c r="AR38">
        <f t="shared" si="35"/>
        <v>0</v>
      </c>
      <c r="AS38">
        <f t="shared" si="36"/>
        <v>0</v>
      </c>
      <c r="AT38">
        <f t="shared" si="37"/>
        <v>0</v>
      </c>
      <c r="AU38">
        <f t="shared" si="38"/>
        <v>0</v>
      </c>
      <c r="AV38">
        <f t="shared" si="39"/>
        <v>0</v>
      </c>
      <c r="AW38">
        <f t="shared" si="40"/>
        <v>0</v>
      </c>
      <c r="AX38">
        <f t="shared" si="41"/>
        <v>0</v>
      </c>
      <c r="AY38">
        <f t="shared" si="42"/>
        <v>0</v>
      </c>
      <c r="AZ38">
        <f t="shared" si="43"/>
        <v>0</v>
      </c>
      <c r="BA38">
        <f t="shared" si="44"/>
        <v>0</v>
      </c>
      <c r="BB38">
        <f t="shared" si="45"/>
        <v>0</v>
      </c>
      <c r="BC38">
        <f t="shared" si="46"/>
        <v>0</v>
      </c>
      <c r="BD38">
        <f t="shared" si="47"/>
        <v>0</v>
      </c>
      <c r="BE38">
        <f t="shared" si="48"/>
        <v>0</v>
      </c>
      <c r="BF38">
        <f t="shared" si="49"/>
        <v>0</v>
      </c>
      <c r="BG38">
        <f t="shared" si="50"/>
        <v>0</v>
      </c>
      <c r="BH38">
        <f t="shared" si="51"/>
        <v>0</v>
      </c>
      <c r="BI38">
        <f t="shared" si="52"/>
        <v>0</v>
      </c>
      <c r="BJ38">
        <f t="shared" si="53"/>
        <v>0</v>
      </c>
      <c r="BK38">
        <f t="shared" si="54"/>
        <v>0</v>
      </c>
      <c r="BL38">
        <f t="shared" si="55"/>
        <v>0</v>
      </c>
      <c r="BM38">
        <f t="shared" si="56"/>
        <v>0</v>
      </c>
      <c r="BN38">
        <f t="shared" si="57"/>
        <v>0</v>
      </c>
      <c r="BO38">
        <f t="shared" si="58"/>
        <v>0</v>
      </c>
      <c r="BP38">
        <f t="shared" si="59"/>
        <v>0</v>
      </c>
      <c r="BQ38">
        <f t="shared" si="60"/>
        <v>0</v>
      </c>
      <c r="BR38">
        <f t="shared" si="61"/>
        <v>0</v>
      </c>
      <c r="BS38">
        <f t="shared" si="62"/>
        <v>0</v>
      </c>
      <c r="BT38">
        <f t="shared" si="63"/>
        <v>0</v>
      </c>
      <c r="BU38">
        <f t="shared" si="64"/>
        <v>0</v>
      </c>
      <c r="BV38">
        <f t="shared" si="65"/>
        <v>0</v>
      </c>
      <c r="BW38">
        <f t="shared" si="66"/>
        <v>0</v>
      </c>
      <c r="BX38">
        <f t="shared" si="67"/>
        <v>0</v>
      </c>
      <c r="BY38">
        <f t="shared" si="68"/>
        <v>0</v>
      </c>
      <c r="BZ38">
        <f t="shared" si="69"/>
        <v>0</v>
      </c>
      <c r="CA38">
        <f t="shared" si="70"/>
        <v>0</v>
      </c>
      <c r="CB38">
        <f t="shared" si="71"/>
        <v>0</v>
      </c>
      <c r="CC38">
        <f t="shared" si="72"/>
        <v>0</v>
      </c>
      <c r="CD38">
        <f t="shared" si="73"/>
        <v>0</v>
      </c>
      <c r="CE38">
        <f t="shared" si="74"/>
        <v>0</v>
      </c>
      <c r="CF38">
        <f t="shared" si="75"/>
        <v>0</v>
      </c>
      <c r="CG38">
        <f t="shared" si="76"/>
        <v>0</v>
      </c>
      <c r="CH38">
        <f t="shared" si="77"/>
        <v>0</v>
      </c>
      <c r="CI38">
        <f t="shared" si="78"/>
        <v>0</v>
      </c>
      <c r="CJ38">
        <f t="shared" si="79"/>
        <v>0</v>
      </c>
      <c r="CK38">
        <f t="shared" si="80"/>
        <v>0</v>
      </c>
      <c r="CL38">
        <f t="shared" si="81"/>
        <v>0</v>
      </c>
      <c r="CM38">
        <f t="shared" si="82"/>
        <v>0</v>
      </c>
      <c r="CN38">
        <f t="shared" si="83"/>
        <v>0</v>
      </c>
      <c r="CO38">
        <f t="shared" si="84"/>
        <v>0</v>
      </c>
      <c r="CP38">
        <f t="shared" si="85"/>
        <v>0</v>
      </c>
      <c r="CQ38">
        <f t="shared" si="86"/>
        <v>0</v>
      </c>
      <c r="CR38">
        <f t="shared" si="87"/>
        <v>0</v>
      </c>
      <c r="CS38">
        <f t="shared" si="88"/>
        <v>0</v>
      </c>
      <c r="CT38">
        <f t="shared" si="89"/>
        <v>0</v>
      </c>
      <c r="CU38">
        <f t="shared" si="90"/>
        <v>0</v>
      </c>
      <c r="CV38">
        <f t="shared" si="91"/>
        <v>0</v>
      </c>
      <c r="CW38">
        <f t="shared" si="91"/>
        <v>0</v>
      </c>
      <c r="CX38">
        <f t="shared" si="91"/>
        <v>0</v>
      </c>
      <c r="CY38">
        <f t="shared" si="91"/>
        <v>0</v>
      </c>
      <c r="CZ38">
        <f t="shared" si="93"/>
        <v>0</v>
      </c>
      <c r="DA38">
        <f t="shared" si="93"/>
        <v>0</v>
      </c>
    </row>
    <row r="39" spans="1:105" x14ac:dyDescent="0.25">
      <c r="I39" s="12">
        <f ca="1">'Required Capacity (Hide)'!E39</f>
        <v>44466</v>
      </c>
      <c r="J39">
        <f t="shared" si="1"/>
        <v>0</v>
      </c>
      <c r="K39">
        <f t="shared" si="2"/>
        <v>0</v>
      </c>
      <c r="L39">
        <f t="shared" si="3"/>
        <v>0</v>
      </c>
      <c r="M39">
        <f t="shared" si="4"/>
        <v>0</v>
      </c>
      <c r="N39">
        <f t="shared" si="5"/>
        <v>0</v>
      </c>
      <c r="O39">
        <f t="shared" si="6"/>
        <v>0</v>
      </c>
      <c r="P39">
        <f t="shared" si="7"/>
        <v>0</v>
      </c>
      <c r="Q39">
        <f t="shared" si="8"/>
        <v>0</v>
      </c>
      <c r="R39">
        <f t="shared" si="9"/>
        <v>0</v>
      </c>
      <c r="S39">
        <f t="shared" si="10"/>
        <v>0</v>
      </c>
      <c r="T39">
        <f t="shared" si="11"/>
        <v>0</v>
      </c>
      <c r="U39">
        <f t="shared" si="12"/>
        <v>0</v>
      </c>
      <c r="V39">
        <f t="shared" si="13"/>
        <v>0</v>
      </c>
      <c r="W39">
        <f t="shared" si="14"/>
        <v>0</v>
      </c>
      <c r="X39">
        <f t="shared" si="15"/>
        <v>0</v>
      </c>
      <c r="Y39">
        <f t="shared" si="16"/>
        <v>0</v>
      </c>
      <c r="Z39">
        <f t="shared" si="17"/>
        <v>0</v>
      </c>
      <c r="AA39">
        <f t="shared" si="18"/>
        <v>0</v>
      </c>
      <c r="AB39">
        <f t="shared" si="19"/>
        <v>0</v>
      </c>
      <c r="AC39">
        <f t="shared" si="20"/>
        <v>0</v>
      </c>
      <c r="AD39">
        <f t="shared" si="21"/>
        <v>0</v>
      </c>
      <c r="AE39">
        <f t="shared" si="22"/>
        <v>0</v>
      </c>
      <c r="AF39">
        <f t="shared" si="23"/>
        <v>0</v>
      </c>
      <c r="AG39">
        <f t="shared" si="24"/>
        <v>0</v>
      </c>
      <c r="AH39">
        <f t="shared" si="25"/>
        <v>0</v>
      </c>
      <c r="AI39">
        <f t="shared" si="26"/>
        <v>0</v>
      </c>
      <c r="AJ39">
        <f t="shared" si="27"/>
        <v>0</v>
      </c>
      <c r="AK39">
        <f t="shared" si="28"/>
        <v>0</v>
      </c>
      <c r="AL39">
        <f t="shared" si="29"/>
        <v>0</v>
      </c>
      <c r="AM39">
        <f t="shared" si="30"/>
        <v>0</v>
      </c>
      <c r="AN39">
        <f t="shared" si="31"/>
        <v>0</v>
      </c>
      <c r="AO39">
        <f t="shared" si="32"/>
        <v>0</v>
      </c>
      <c r="AP39">
        <f t="shared" si="33"/>
        <v>0</v>
      </c>
      <c r="AQ39">
        <f t="shared" si="34"/>
        <v>0</v>
      </c>
      <c r="AR39">
        <f t="shared" si="35"/>
        <v>0</v>
      </c>
      <c r="AS39">
        <f t="shared" si="36"/>
        <v>0</v>
      </c>
      <c r="AT39">
        <f t="shared" si="37"/>
        <v>0</v>
      </c>
      <c r="AU39">
        <f t="shared" si="38"/>
        <v>0</v>
      </c>
      <c r="AV39">
        <f t="shared" si="39"/>
        <v>0</v>
      </c>
      <c r="AW39">
        <f t="shared" si="40"/>
        <v>0</v>
      </c>
      <c r="AX39">
        <f t="shared" si="41"/>
        <v>0</v>
      </c>
      <c r="AY39">
        <f t="shared" si="42"/>
        <v>0</v>
      </c>
      <c r="AZ39">
        <f t="shared" si="43"/>
        <v>0</v>
      </c>
      <c r="BA39">
        <f t="shared" si="44"/>
        <v>0</v>
      </c>
      <c r="BB39">
        <f t="shared" si="45"/>
        <v>0</v>
      </c>
      <c r="BC39">
        <f t="shared" si="46"/>
        <v>0</v>
      </c>
      <c r="BD39">
        <f t="shared" si="47"/>
        <v>0</v>
      </c>
      <c r="BE39">
        <f t="shared" si="48"/>
        <v>0</v>
      </c>
      <c r="BF39">
        <f t="shared" si="49"/>
        <v>0</v>
      </c>
      <c r="BG39">
        <f t="shared" si="50"/>
        <v>0</v>
      </c>
      <c r="BH39">
        <f t="shared" si="51"/>
        <v>0</v>
      </c>
      <c r="BI39">
        <f t="shared" si="52"/>
        <v>0</v>
      </c>
      <c r="BJ39">
        <f t="shared" si="53"/>
        <v>0</v>
      </c>
      <c r="BK39">
        <f t="shared" si="54"/>
        <v>0</v>
      </c>
      <c r="BL39">
        <f t="shared" si="55"/>
        <v>0</v>
      </c>
      <c r="BM39">
        <f t="shared" si="56"/>
        <v>0</v>
      </c>
      <c r="BN39">
        <f t="shared" si="57"/>
        <v>0</v>
      </c>
      <c r="BO39">
        <f t="shared" si="58"/>
        <v>0</v>
      </c>
      <c r="BP39">
        <f t="shared" si="59"/>
        <v>0</v>
      </c>
      <c r="BQ39">
        <f t="shared" si="60"/>
        <v>0</v>
      </c>
      <c r="BR39">
        <f t="shared" si="61"/>
        <v>0</v>
      </c>
      <c r="BS39">
        <f t="shared" si="62"/>
        <v>0</v>
      </c>
      <c r="BT39">
        <f t="shared" si="63"/>
        <v>0</v>
      </c>
      <c r="BU39">
        <f t="shared" si="64"/>
        <v>0</v>
      </c>
      <c r="BV39">
        <f t="shared" si="65"/>
        <v>0</v>
      </c>
      <c r="BW39">
        <f t="shared" si="66"/>
        <v>0</v>
      </c>
      <c r="BX39">
        <f t="shared" si="67"/>
        <v>0</v>
      </c>
      <c r="BY39">
        <f t="shared" si="68"/>
        <v>0</v>
      </c>
      <c r="BZ39">
        <f t="shared" si="69"/>
        <v>0</v>
      </c>
      <c r="CA39">
        <f t="shared" si="70"/>
        <v>0</v>
      </c>
      <c r="CB39">
        <f t="shared" si="71"/>
        <v>0</v>
      </c>
      <c r="CC39">
        <f t="shared" si="72"/>
        <v>0</v>
      </c>
      <c r="CD39">
        <f t="shared" si="73"/>
        <v>0</v>
      </c>
      <c r="CE39">
        <f t="shared" si="74"/>
        <v>0</v>
      </c>
      <c r="CF39">
        <f t="shared" si="75"/>
        <v>0</v>
      </c>
      <c r="CG39">
        <f t="shared" si="76"/>
        <v>0</v>
      </c>
      <c r="CH39">
        <f t="shared" si="77"/>
        <v>0</v>
      </c>
      <c r="CI39">
        <f t="shared" si="78"/>
        <v>0</v>
      </c>
      <c r="CJ39">
        <f t="shared" si="79"/>
        <v>0</v>
      </c>
      <c r="CK39">
        <f t="shared" si="80"/>
        <v>0</v>
      </c>
      <c r="CL39">
        <f t="shared" si="81"/>
        <v>0</v>
      </c>
      <c r="CM39">
        <f t="shared" si="82"/>
        <v>0</v>
      </c>
      <c r="CN39">
        <f t="shared" si="83"/>
        <v>0</v>
      </c>
      <c r="CO39">
        <f t="shared" si="84"/>
        <v>0</v>
      </c>
      <c r="CP39">
        <f t="shared" si="85"/>
        <v>0</v>
      </c>
      <c r="CQ39">
        <f t="shared" si="86"/>
        <v>0</v>
      </c>
      <c r="CR39">
        <f t="shared" si="87"/>
        <v>0</v>
      </c>
      <c r="CS39">
        <f t="shared" si="88"/>
        <v>0</v>
      </c>
      <c r="CT39">
        <f t="shared" si="89"/>
        <v>0</v>
      </c>
      <c r="CU39">
        <f t="shared" si="90"/>
        <v>0</v>
      </c>
      <c r="CV39">
        <f t="shared" si="91"/>
        <v>0</v>
      </c>
      <c r="CW39">
        <f t="shared" si="91"/>
        <v>0</v>
      </c>
      <c r="CX39">
        <f t="shared" si="91"/>
        <v>0</v>
      </c>
      <c r="CY39">
        <f t="shared" si="91"/>
        <v>0</v>
      </c>
      <c r="CZ39">
        <f t="shared" si="93"/>
        <v>0</v>
      </c>
      <c r="DA39">
        <f t="shared" si="93"/>
        <v>0</v>
      </c>
    </row>
    <row r="40" spans="1:105" x14ac:dyDescent="0.25">
      <c r="I40" s="12">
        <f ca="1">'Required Capacity (Hide)'!E40</f>
        <v>44473</v>
      </c>
      <c r="J40">
        <f t="shared" si="1"/>
        <v>0</v>
      </c>
      <c r="K40">
        <f t="shared" si="2"/>
        <v>0</v>
      </c>
      <c r="L40">
        <f t="shared" si="3"/>
        <v>0</v>
      </c>
      <c r="M40">
        <f t="shared" si="4"/>
        <v>0</v>
      </c>
      <c r="N40">
        <f t="shared" si="5"/>
        <v>0</v>
      </c>
      <c r="O40">
        <f t="shared" si="6"/>
        <v>0</v>
      </c>
      <c r="P40">
        <f t="shared" si="7"/>
        <v>0</v>
      </c>
      <c r="Q40">
        <f t="shared" si="8"/>
        <v>0</v>
      </c>
      <c r="R40">
        <f t="shared" si="9"/>
        <v>0</v>
      </c>
      <c r="S40">
        <f t="shared" si="10"/>
        <v>0</v>
      </c>
      <c r="T40">
        <f t="shared" si="11"/>
        <v>0</v>
      </c>
      <c r="U40">
        <f t="shared" si="12"/>
        <v>0</v>
      </c>
      <c r="V40">
        <f t="shared" si="13"/>
        <v>0</v>
      </c>
      <c r="W40">
        <f t="shared" si="14"/>
        <v>0</v>
      </c>
      <c r="X40">
        <f t="shared" si="15"/>
        <v>0</v>
      </c>
      <c r="Y40">
        <f t="shared" si="16"/>
        <v>0</v>
      </c>
      <c r="Z40">
        <f t="shared" si="17"/>
        <v>0</v>
      </c>
      <c r="AA40">
        <f t="shared" si="18"/>
        <v>0</v>
      </c>
      <c r="AB40">
        <f t="shared" si="19"/>
        <v>0</v>
      </c>
      <c r="AC40">
        <f t="shared" si="20"/>
        <v>0</v>
      </c>
      <c r="AD40">
        <f t="shared" si="21"/>
        <v>0</v>
      </c>
      <c r="AE40">
        <f t="shared" si="22"/>
        <v>0</v>
      </c>
      <c r="AF40">
        <f t="shared" si="23"/>
        <v>0</v>
      </c>
      <c r="AG40">
        <f t="shared" si="24"/>
        <v>0</v>
      </c>
      <c r="AH40">
        <f t="shared" si="25"/>
        <v>0</v>
      </c>
      <c r="AI40">
        <f t="shared" si="26"/>
        <v>0</v>
      </c>
      <c r="AJ40">
        <f t="shared" si="27"/>
        <v>0</v>
      </c>
      <c r="AK40">
        <f t="shared" si="28"/>
        <v>0</v>
      </c>
      <c r="AL40">
        <f t="shared" si="29"/>
        <v>0</v>
      </c>
      <c r="AM40">
        <f t="shared" si="30"/>
        <v>0</v>
      </c>
      <c r="AN40">
        <f t="shared" si="31"/>
        <v>0</v>
      </c>
      <c r="AO40">
        <f t="shared" si="32"/>
        <v>0</v>
      </c>
      <c r="AP40">
        <f t="shared" si="33"/>
        <v>0</v>
      </c>
      <c r="AQ40">
        <f t="shared" si="34"/>
        <v>0</v>
      </c>
      <c r="AR40">
        <f t="shared" si="35"/>
        <v>0</v>
      </c>
      <c r="AS40">
        <f t="shared" si="36"/>
        <v>0</v>
      </c>
      <c r="AT40">
        <f t="shared" si="37"/>
        <v>0</v>
      </c>
      <c r="AU40">
        <f t="shared" si="38"/>
        <v>0</v>
      </c>
      <c r="AV40">
        <f t="shared" si="39"/>
        <v>0</v>
      </c>
      <c r="AW40">
        <f t="shared" si="40"/>
        <v>0</v>
      </c>
      <c r="AX40">
        <f t="shared" si="41"/>
        <v>0</v>
      </c>
      <c r="AY40">
        <f t="shared" si="42"/>
        <v>0</v>
      </c>
      <c r="AZ40">
        <f t="shared" si="43"/>
        <v>0</v>
      </c>
      <c r="BA40">
        <f t="shared" si="44"/>
        <v>0</v>
      </c>
      <c r="BB40">
        <f t="shared" si="45"/>
        <v>0</v>
      </c>
      <c r="BC40">
        <f t="shared" si="46"/>
        <v>0</v>
      </c>
      <c r="BD40">
        <f t="shared" si="47"/>
        <v>0</v>
      </c>
      <c r="BE40">
        <f t="shared" si="48"/>
        <v>0</v>
      </c>
      <c r="BF40">
        <f t="shared" si="49"/>
        <v>0</v>
      </c>
      <c r="BG40">
        <f t="shared" si="50"/>
        <v>0</v>
      </c>
      <c r="BH40">
        <f t="shared" si="51"/>
        <v>0</v>
      </c>
      <c r="BI40">
        <f t="shared" si="52"/>
        <v>0</v>
      </c>
      <c r="BJ40">
        <f t="shared" si="53"/>
        <v>0</v>
      </c>
      <c r="BK40">
        <f t="shared" si="54"/>
        <v>0</v>
      </c>
      <c r="BL40">
        <f t="shared" si="55"/>
        <v>0</v>
      </c>
      <c r="BM40">
        <f t="shared" si="56"/>
        <v>0</v>
      </c>
      <c r="BN40">
        <f t="shared" si="57"/>
        <v>0</v>
      </c>
      <c r="BO40">
        <f t="shared" si="58"/>
        <v>0</v>
      </c>
      <c r="BP40">
        <f t="shared" si="59"/>
        <v>0</v>
      </c>
      <c r="BQ40">
        <f t="shared" si="60"/>
        <v>0</v>
      </c>
      <c r="BR40">
        <f t="shared" si="61"/>
        <v>0</v>
      </c>
      <c r="BS40">
        <f t="shared" si="62"/>
        <v>0</v>
      </c>
      <c r="BT40">
        <f t="shared" si="63"/>
        <v>0</v>
      </c>
      <c r="BU40">
        <f t="shared" si="64"/>
        <v>0</v>
      </c>
      <c r="BV40">
        <f t="shared" si="65"/>
        <v>0</v>
      </c>
      <c r="BW40">
        <f t="shared" si="66"/>
        <v>0</v>
      </c>
      <c r="BX40">
        <f t="shared" si="67"/>
        <v>0</v>
      </c>
      <c r="BY40">
        <f t="shared" si="68"/>
        <v>0</v>
      </c>
      <c r="BZ40">
        <f t="shared" si="69"/>
        <v>0</v>
      </c>
      <c r="CA40">
        <f t="shared" si="70"/>
        <v>0</v>
      </c>
      <c r="CB40">
        <f t="shared" si="71"/>
        <v>0</v>
      </c>
      <c r="CC40">
        <f t="shared" si="72"/>
        <v>0</v>
      </c>
      <c r="CD40">
        <f t="shared" si="73"/>
        <v>0</v>
      </c>
      <c r="CE40">
        <f t="shared" si="74"/>
        <v>0</v>
      </c>
      <c r="CF40">
        <f t="shared" si="75"/>
        <v>0</v>
      </c>
      <c r="CG40">
        <f t="shared" si="76"/>
        <v>0</v>
      </c>
      <c r="CH40">
        <f t="shared" si="77"/>
        <v>0</v>
      </c>
      <c r="CI40">
        <f t="shared" si="78"/>
        <v>0</v>
      </c>
      <c r="CJ40">
        <f t="shared" si="79"/>
        <v>0</v>
      </c>
      <c r="CK40">
        <f t="shared" si="80"/>
        <v>0</v>
      </c>
      <c r="CL40">
        <f t="shared" si="81"/>
        <v>0</v>
      </c>
      <c r="CM40">
        <f t="shared" si="82"/>
        <v>0</v>
      </c>
      <c r="CN40">
        <f t="shared" si="83"/>
        <v>0</v>
      </c>
      <c r="CO40">
        <f t="shared" si="84"/>
        <v>0</v>
      </c>
      <c r="CP40">
        <f t="shared" si="85"/>
        <v>0</v>
      </c>
      <c r="CQ40">
        <f t="shared" si="86"/>
        <v>0</v>
      </c>
      <c r="CR40">
        <f t="shared" si="87"/>
        <v>0</v>
      </c>
      <c r="CS40">
        <f t="shared" si="88"/>
        <v>0</v>
      </c>
      <c r="CT40">
        <f t="shared" si="89"/>
        <v>0</v>
      </c>
      <c r="CU40">
        <f t="shared" si="90"/>
        <v>0</v>
      </c>
      <c r="CV40">
        <f t="shared" si="91"/>
        <v>0</v>
      </c>
      <c r="CW40">
        <f t="shared" si="91"/>
        <v>0</v>
      </c>
      <c r="CX40">
        <f t="shared" si="91"/>
        <v>0</v>
      </c>
      <c r="CY40">
        <f t="shared" si="91"/>
        <v>0</v>
      </c>
      <c r="CZ40">
        <f t="shared" si="93"/>
        <v>0</v>
      </c>
      <c r="DA40">
        <f t="shared" si="93"/>
        <v>0</v>
      </c>
    </row>
    <row r="41" spans="1:105" x14ac:dyDescent="0.25">
      <c r="I41" s="12">
        <f ca="1">'Required Capacity (Hide)'!E41</f>
        <v>44480</v>
      </c>
      <c r="J41">
        <f t="shared" si="1"/>
        <v>0</v>
      </c>
      <c r="K41">
        <f t="shared" si="2"/>
        <v>0</v>
      </c>
      <c r="L41">
        <f t="shared" si="3"/>
        <v>0</v>
      </c>
      <c r="M41">
        <f t="shared" si="4"/>
        <v>0</v>
      </c>
      <c r="N41">
        <f t="shared" si="5"/>
        <v>0</v>
      </c>
      <c r="O41">
        <f t="shared" si="6"/>
        <v>0</v>
      </c>
      <c r="P41">
        <f t="shared" si="7"/>
        <v>0</v>
      </c>
      <c r="Q41">
        <f t="shared" si="8"/>
        <v>0</v>
      </c>
      <c r="R41">
        <f t="shared" si="9"/>
        <v>0</v>
      </c>
      <c r="S41">
        <f t="shared" si="10"/>
        <v>0</v>
      </c>
      <c r="T41">
        <f t="shared" si="11"/>
        <v>0</v>
      </c>
      <c r="U41">
        <f t="shared" si="12"/>
        <v>0</v>
      </c>
      <c r="V41">
        <f t="shared" si="13"/>
        <v>0</v>
      </c>
      <c r="W41">
        <f t="shared" si="14"/>
        <v>0</v>
      </c>
      <c r="X41">
        <f t="shared" si="15"/>
        <v>0</v>
      </c>
      <c r="Y41">
        <f t="shared" si="16"/>
        <v>0</v>
      </c>
      <c r="Z41">
        <f t="shared" si="17"/>
        <v>0</v>
      </c>
      <c r="AA41">
        <f t="shared" si="18"/>
        <v>0</v>
      </c>
      <c r="AB41">
        <f t="shared" si="19"/>
        <v>0</v>
      </c>
      <c r="AC41">
        <f t="shared" si="20"/>
        <v>0</v>
      </c>
      <c r="AD41">
        <f t="shared" si="21"/>
        <v>0</v>
      </c>
      <c r="AE41">
        <f t="shared" si="22"/>
        <v>0</v>
      </c>
      <c r="AF41">
        <f t="shared" si="23"/>
        <v>0</v>
      </c>
      <c r="AG41">
        <f t="shared" si="24"/>
        <v>0</v>
      </c>
      <c r="AH41">
        <f t="shared" si="25"/>
        <v>0</v>
      </c>
      <c r="AI41">
        <f t="shared" si="26"/>
        <v>0</v>
      </c>
      <c r="AJ41">
        <f t="shared" si="27"/>
        <v>0</v>
      </c>
      <c r="AK41">
        <f t="shared" si="28"/>
        <v>0</v>
      </c>
      <c r="AL41">
        <f t="shared" si="29"/>
        <v>0</v>
      </c>
      <c r="AM41">
        <f t="shared" si="30"/>
        <v>0</v>
      </c>
      <c r="AN41">
        <f t="shared" si="31"/>
        <v>0</v>
      </c>
      <c r="AO41">
        <f t="shared" si="32"/>
        <v>0</v>
      </c>
      <c r="AP41">
        <f t="shared" si="33"/>
        <v>0</v>
      </c>
      <c r="AQ41">
        <f t="shared" si="34"/>
        <v>0</v>
      </c>
      <c r="AR41">
        <f t="shared" si="35"/>
        <v>0</v>
      </c>
      <c r="AS41">
        <f t="shared" si="36"/>
        <v>0</v>
      </c>
      <c r="AT41">
        <f t="shared" si="37"/>
        <v>0</v>
      </c>
      <c r="AU41">
        <f t="shared" si="38"/>
        <v>0</v>
      </c>
      <c r="AV41">
        <f t="shared" si="39"/>
        <v>0</v>
      </c>
      <c r="AW41">
        <f t="shared" si="40"/>
        <v>0</v>
      </c>
      <c r="AX41">
        <f t="shared" si="41"/>
        <v>0</v>
      </c>
      <c r="AY41">
        <f t="shared" si="42"/>
        <v>0</v>
      </c>
      <c r="AZ41">
        <f t="shared" si="43"/>
        <v>0</v>
      </c>
      <c r="BA41">
        <f t="shared" si="44"/>
        <v>0</v>
      </c>
      <c r="BB41">
        <f t="shared" si="45"/>
        <v>0</v>
      </c>
      <c r="BC41">
        <f t="shared" si="46"/>
        <v>0</v>
      </c>
      <c r="BD41">
        <f t="shared" si="47"/>
        <v>0</v>
      </c>
      <c r="BE41">
        <f t="shared" si="48"/>
        <v>0</v>
      </c>
      <c r="BF41">
        <f t="shared" si="49"/>
        <v>0</v>
      </c>
      <c r="BG41">
        <f t="shared" si="50"/>
        <v>0</v>
      </c>
      <c r="BH41">
        <f t="shared" si="51"/>
        <v>0</v>
      </c>
      <c r="BI41">
        <f t="shared" si="52"/>
        <v>0</v>
      </c>
      <c r="BJ41">
        <f t="shared" si="53"/>
        <v>0</v>
      </c>
      <c r="BK41">
        <f t="shared" si="54"/>
        <v>0</v>
      </c>
      <c r="BL41">
        <f t="shared" si="55"/>
        <v>0</v>
      </c>
      <c r="BM41">
        <f t="shared" si="56"/>
        <v>0</v>
      </c>
      <c r="BN41">
        <f t="shared" si="57"/>
        <v>0</v>
      </c>
      <c r="BO41">
        <f t="shared" si="58"/>
        <v>0</v>
      </c>
      <c r="BP41">
        <f t="shared" si="59"/>
        <v>0</v>
      </c>
      <c r="BQ41">
        <f t="shared" si="60"/>
        <v>0</v>
      </c>
      <c r="BR41">
        <f t="shared" si="61"/>
        <v>0</v>
      </c>
      <c r="BS41">
        <f t="shared" si="62"/>
        <v>0</v>
      </c>
      <c r="BT41">
        <f t="shared" si="63"/>
        <v>0</v>
      </c>
      <c r="BU41">
        <f t="shared" si="64"/>
        <v>0</v>
      </c>
      <c r="BV41">
        <f t="shared" si="65"/>
        <v>0</v>
      </c>
      <c r="BW41">
        <f t="shared" si="66"/>
        <v>0</v>
      </c>
      <c r="BX41">
        <f t="shared" si="67"/>
        <v>0</v>
      </c>
      <c r="BY41">
        <f t="shared" si="68"/>
        <v>0</v>
      </c>
      <c r="BZ41">
        <f t="shared" si="69"/>
        <v>0</v>
      </c>
      <c r="CA41">
        <f t="shared" si="70"/>
        <v>0</v>
      </c>
      <c r="CB41">
        <f t="shared" si="71"/>
        <v>0</v>
      </c>
      <c r="CC41">
        <f t="shared" si="72"/>
        <v>0</v>
      </c>
      <c r="CD41">
        <f t="shared" si="73"/>
        <v>0</v>
      </c>
      <c r="CE41">
        <f t="shared" si="74"/>
        <v>0</v>
      </c>
      <c r="CF41">
        <f t="shared" si="75"/>
        <v>0</v>
      </c>
      <c r="CG41">
        <f t="shared" si="76"/>
        <v>0</v>
      </c>
      <c r="CH41">
        <f t="shared" si="77"/>
        <v>0</v>
      </c>
      <c r="CI41">
        <f t="shared" si="78"/>
        <v>0</v>
      </c>
      <c r="CJ41">
        <f t="shared" si="79"/>
        <v>0</v>
      </c>
      <c r="CK41">
        <f t="shared" si="80"/>
        <v>0</v>
      </c>
      <c r="CL41">
        <f t="shared" si="81"/>
        <v>0</v>
      </c>
      <c r="CM41">
        <f t="shared" si="82"/>
        <v>0</v>
      </c>
      <c r="CN41">
        <f t="shared" si="83"/>
        <v>0</v>
      </c>
      <c r="CO41">
        <f t="shared" si="84"/>
        <v>0</v>
      </c>
      <c r="CP41">
        <f t="shared" si="85"/>
        <v>0</v>
      </c>
      <c r="CQ41">
        <f t="shared" si="86"/>
        <v>0</v>
      </c>
      <c r="CR41">
        <f t="shared" si="87"/>
        <v>0</v>
      </c>
      <c r="CS41">
        <f t="shared" si="88"/>
        <v>0</v>
      </c>
      <c r="CT41">
        <f t="shared" si="89"/>
        <v>0</v>
      </c>
      <c r="CU41">
        <f t="shared" si="90"/>
        <v>0</v>
      </c>
      <c r="CV41">
        <f t="shared" si="91"/>
        <v>0</v>
      </c>
      <c r="CW41">
        <f t="shared" si="91"/>
        <v>0</v>
      </c>
      <c r="CX41">
        <f t="shared" si="91"/>
        <v>0</v>
      </c>
      <c r="CY41">
        <f t="shared" si="91"/>
        <v>0</v>
      </c>
      <c r="CZ41">
        <f t="shared" si="93"/>
        <v>0</v>
      </c>
      <c r="DA41">
        <f t="shared" si="93"/>
        <v>0</v>
      </c>
    </row>
    <row r="42" spans="1:105" x14ac:dyDescent="0.25">
      <c r="I42" s="12">
        <f ca="1">'Required Capacity (Hide)'!E42</f>
        <v>44487</v>
      </c>
      <c r="J42">
        <f t="shared" si="1"/>
        <v>0</v>
      </c>
      <c r="K42">
        <f t="shared" si="2"/>
        <v>0</v>
      </c>
      <c r="L42">
        <f t="shared" si="3"/>
        <v>0</v>
      </c>
      <c r="M42">
        <f t="shared" si="4"/>
        <v>0</v>
      </c>
      <c r="N42">
        <f t="shared" si="5"/>
        <v>0</v>
      </c>
      <c r="O42">
        <f t="shared" si="6"/>
        <v>0</v>
      </c>
      <c r="P42">
        <f t="shared" si="7"/>
        <v>0</v>
      </c>
      <c r="Q42">
        <f t="shared" si="8"/>
        <v>0</v>
      </c>
      <c r="R42">
        <f t="shared" si="9"/>
        <v>0</v>
      </c>
      <c r="S42">
        <f t="shared" si="10"/>
        <v>0</v>
      </c>
      <c r="T42">
        <f t="shared" si="11"/>
        <v>0</v>
      </c>
      <c r="U42">
        <f t="shared" si="12"/>
        <v>0</v>
      </c>
      <c r="V42">
        <f t="shared" si="13"/>
        <v>0</v>
      </c>
      <c r="W42">
        <f t="shared" si="14"/>
        <v>0</v>
      </c>
      <c r="X42">
        <f t="shared" si="15"/>
        <v>0</v>
      </c>
      <c r="Y42">
        <f t="shared" si="16"/>
        <v>0</v>
      </c>
      <c r="Z42">
        <f t="shared" si="17"/>
        <v>0</v>
      </c>
      <c r="AA42">
        <f t="shared" si="18"/>
        <v>0</v>
      </c>
      <c r="AB42">
        <f t="shared" si="19"/>
        <v>0</v>
      </c>
      <c r="AC42">
        <f t="shared" si="20"/>
        <v>0</v>
      </c>
      <c r="AD42">
        <f t="shared" si="21"/>
        <v>0</v>
      </c>
      <c r="AE42">
        <f t="shared" si="22"/>
        <v>0</v>
      </c>
      <c r="AF42">
        <f t="shared" si="23"/>
        <v>0</v>
      </c>
      <c r="AG42">
        <f t="shared" si="24"/>
        <v>0</v>
      </c>
      <c r="AH42">
        <f t="shared" si="25"/>
        <v>0</v>
      </c>
      <c r="AI42">
        <f t="shared" si="26"/>
        <v>0</v>
      </c>
      <c r="AJ42">
        <f t="shared" si="27"/>
        <v>0</v>
      </c>
      <c r="AK42">
        <f t="shared" si="28"/>
        <v>0</v>
      </c>
      <c r="AL42">
        <f t="shared" si="29"/>
        <v>0</v>
      </c>
      <c r="AM42">
        <f t="shared" si="30"/>
        <v>0</v>
      </c>
      <c r="AN42">
        <f t="shared" si="31"/>
        <v>0</v>
      </c>
      <c r="AO42">
        <f t="shared" si="32"/>
        <v>0</v>
      </c>
      <c r="AP42">
        <f t="shared" si="33"/>
        <v>0</v>
      </c>
      <c r="AQ42">
        <f t="shared" si="34"/>
        <v>0</v>
      </c>
      <c r="AR42">
        <f t="shared" si="35"/>
        <v>0</v>
      </c>
      <c r="AS42">
        <f t="shared" si="36"/>
        <v>0</v>
      </c>
      <c r="AT42">
        <f t="shared" si="37"/>
        <v>0</v>
      </c>
      <c r="AU42">
        <f t="shared" si="38"/>
        <v>0</v>
      </c>
      <c r="AV42">
        <f t="shared" si="39"/>
        <v>0</v>
      </c>
      <c r="AW42">
        <f t="shared" si="40"/>
        <v>0</v>
      </c>
      <c r="AX42">
        <f t="shared" si="41"/>
        <v>0</v>
      </c>
      <c r="AY42">
        <f t="shared" si="42"/>
        <v>0</v>
      </c>
      <c r="AZ42">
        <f t="shared" si="43"/>
        <v>0</v>
      </c>
      <c r="BA42">
        <f t="shared" si="44"/>
        <v>0</v>
      </c>
      <c r="BB42">
        <f t="shared" si="45"/>
        <v>0</v>
      </c>
      <c r="BC42">
        <f t="shared" si="46"/>
        <v>0</v>
      </c>
      <c r="BD42">
        <f t="shared" si="47"/>
        <v>0</v>
      </c>
      <c r="BE42">
        <f t="shared" si="48"/>
        <v>0</v>
      </c>
      <c r="BF42">
        <f t="shared" si="49"/>
        <v>0</v>
      </c>
      <c r="BG42">
        <f t="shared" si="50"/>
        <v>0</v>
      </c>
      <c r="BH42">
        <f t="shared" si="51"/>
        <v>0</v>
      </c>
      <c r="BI42">
        <f t="shared" si="52"/>
        <v>0</v>
      </c>
      <c r="BJ42">
        <f t="shared" si="53"/>
        <v>0</v>
      </c>
      <c r="BK42">
        <f t="shared" si="54"/>
        <v>0</v>
      </c>
      <c r="BL42">
        <f t="shared" si="55"/>
        <v>0</v>
      </c>
      <c r="BM42">
        <f t="shared" si="56"/>
        <v>0</v>
      </c>
      <c r="BN42">
        <f t="shared" si="57"/>
        <v>0</v>
      </c>
      <c r="BO42">
        <f t="shared" si="58"/>
        <v>0</v>
      </c>
      <c r="BP42">
        <f t="shared" si="59"/>
        <v>0</v>
      </c>
      <c r="BQ42">
        <f t="shared" si="60"/>
        <v>0</v>
      </c>
      <c r="BR42">
        <f t="shared" si="61"/>
        <v>0</v>
      </c>
      <c r="BS42">
        <f t="shared" si="62"/>
        <v>0</v>
      </c>
      <c r="BT42">
        <f t="shared" si="63"/>
        <v>0</v>
      </c>
      <c r="BU42">
        <f t="shared" si="64"/>
        <v>0</v>
      </c>
      <c r="BV42">
        <f t="shared" si="65"/>
        <v>0</v>
      </c>
      <c r="BW42">
        <f t="shared" si="66"/>
        <v>0</v>
      </c>
      <c r="BX42">
        <f t="shared" si="67"/>
        <v>0</v>
      </c>
      <c r="BY42">
        <f t="shared" si="68"/>
        <v>0</v>
      </c>
      <c r="BZ42">
        <f t="shared" si="69"/>
        <v>0</v>
      </c>
      <c r="CA42">
        <f t="shared" si="70"/>
        <v>0</v>
      </c>
      <c r="CB42">
        <f t="shared" si="71"/>
        <v>0</v>
      </c>
      <c r="CC42">
        <f t="shared" si="72"/>
        <v>0</v>
      </c>
      <c r="CD42">
        <f t="shared" si="73"/>
        <v>0</v>
      </c>
      <c r="CE42">
        <f t="shared" si="74"/>
        <v>0</v>
      </c>
      <c r="CF42">
        <f t="shared" si="75"/>
        <v>0</v>
      </c>
      <c r="CG42">
        <f t="shared" si="76"/>
        <v>0</v>
      </c>
      <c r="CH42">
        <f t="shared" si="77"/>
        <v>0</v>
      </c>
      <c r="CI42">
        <f t="shared" si="78"/>
        <v>0</v>
      </c>
      <c r="CJ42">
        <f t="shared" si="79"/>
        <v>0</v>
      </c>
      <c r="CK42">
        <f t="shared" si="80"/>
        <v>0</v>
      </c>
      <c r="CL42">
        <f t="shared" si="81"/>
        <v>0</v>
      </c>
      <c r="CM42">
        <f t="shared" si="82"/>
        <v>0</v>
      </c>
      <c r="CN42">
        <f t="shared" si="83"/>
        <v>0</v>
      </c>
      <c r="CO42">
        <f t="shared" si="84"/>
        <v>0</v>
      </c>
      <c r="CP42">
        <f t="shared" si="85"/>
        <v>0</v>
      </c>
      <c r="CQ42">
        <f t="shared" si="86"/>
        <v>0</v>
      </c>
      <c r="CR42">
        <f t="shared" si="87"/>
        <v>0</v>
      </c>
      <c r="CS42">
        <f t="shared" si="88"/>
        <v>0</v>
      </c>
      <c r="CT42">
        <f t="shared" si="89"/>
        <v>0</v>
      </c>
      <c r="CU42">
        <f t="shared" si="90"/>
        <v>0</v>
      </c>
      <c r="CV42">
        <f t="shared" si="91"/>
        <v>0</v>
      </c>
      <c r="CW42">
        <f t="shared" si="91"/>
        <v>0</v>
      </c>
      <c r="CX42">
        <f t="shared" si="91"/>
        <v>0</v>
      </c>
      <c r="CY42">
        <f t="shared" si="91"/>
        <v>0</v>
      </c>
      <c r="CZ42">
        <f t="shared" si="93"/>
        <v>0</v>
      </c>
      <c r="DA42">
        <f t="shared" si="93"/>
        <v>0</v>
      </c>
    </row>
    <row r="43" spans="1:105" x14ac:dyDescent="0.25">
      <c r="I43" s="12">
        <f ca="1">'Required Capacity (Hide)'!E43</f>
        <v>44494</v>
      </c>
      <c r="J43">
        <f t="shared" si="1"/>
        <v>0</v>
      </c>
      <c r="K43">
        <f t="shared" si="2"/>
        <v>0</v>
      </c>
      <c r="L43">
        <f t="shared" si="3"/>
        <v>0</v>
      </c>
      <c r="M43">
        <f t="shared" si="4"/>
        <v>0</v>
      </c>
      <c r="N43">
        <f t="shared" si="5"/>
        <v>0</v>
      </c>
      <c r="O43">
        <f t="shared" si="6"/>
        <v>0</v>
      </c>
      <c r="P43">
        <f t="shared" si="7"/>
        <v>0</v>
      </c>
      <c r="Q43">
        <f t="shared" si="8"/>
        <v>0</v>
      </c>
      <c r="R43">
        <f t="shared" si="9"/>
        <v>0</v>
      </c>
      <c r="S43">
        <f t="shared" si="10"/>
        <v>0</v>
      </c>
      <c r="T43">
        <f t="shared" si="11"/>
        <v>0</v>
      </c>
      <c r="U43">
        <f t="shared" si="12"/>
        <v>0</v>
      </c>
      <c r="V43">
        <f t="shared" si="13"/>
        <v>0</v>
      </c>
      <c r="W43">
        <f t="shared" si="14"/>
        <v>0</v>
      </c>
      <c r="X43">
        <f t="shared" si="15"/>
        <v>0</v>
      </c>
      <c r="Y43">
        <f t="shared" si="16"/>
        <v>0</v>
      </c>
      <c r="Z43">
        <f t="shared" si="17"/>
        <v>0</v>
      </c>
      <c r="AA43">
        <f t="shared" si="18"/>
        <v>0</v>
      </c>
      <c r="AB43">
        <f t="shared" si="19"/>
        <v>0</v>
      </c>
      <c r="AC43">
        <f t="shared" si="20"/>
        <v>0</v>
      </c>
      <c r="AD43">
        <f t="shared" si="21"/>
        <v>0</v>
      </c>
      <c r="AE43">
        <f t="shared" si="22"/>
        <v>0</v>
      </c>
      <c r="AF43">
        <f t="shared" si="23"/>
        <v>0</v>
      </c>
      <c r="AG43">
        <f t="shared" si="24"/>
        <v>0</v>
      </c>
      <c r="AH43">
        <f t="shared" si="25"/>
        <v>0</v>
      </c>
      <c r="AI43">
        <f t="shared" si="26"/>
        <v>0</v>
      </c>
      <c r="AJ43">
        <f t="shared" si="27"/>
        <v>0</v>
      </c>
      <c r="AK43">
        <f t="shared" si="28"/>
        <v>0</v>
      </c>
      <c r="AL43">
        <f t="shared" si="29"/>
        <v>0</v>
      </c>
      <c r="AM43">
        <f t="shared" si="30"/>
        <v>0</v>
      </c>
      <c r="AN43">
        <f t="shared" si="31"/>
        <v>0</v>
      </c>
      <c r="AO43">
        <f t="shared" si="32"/>
        <v>0</v>
      </c>
      <c r="AP43">
        <f t="shared" si="33"/>
        <v>0</v>
      </c>
      <c r="AQ43">
        <f t="shared" si="34"/>
        <v>0</v>
      </c>
      <c r="AR43">
        <f t="shared" si="35"/>
        <v>0</v>
      </c>
      <c r="AS43">
        <f t="shared" si="36"/>
        <v>0</v>
      </c>
      <c r="AT43">
        <f t="shared" si="37"/>
        <v>0</v>
      </c>
      <c r="AU43">
        <f t="shared" si="38"/>
        <v>0</v>
      </c>
      <c r="AV43">
        <f t="shared" si="39"/>
        <v>0</v>
      </c>
      <c r="AW43">
        <f t="shared" si="40"/>
        <v>0</v>
      </c>
      <c r="AX43">
        <f t="shared" si="41"/>
        <v>0</v>
      </c>
      <c r="AY43">
        <f t="shared" si="42"/>
        <v>0</v>
      </c>
      <c r="AZ43">
        <f t="shared" si="43"/>
        <v>0</v>
      </c>
      <c r="BA43">
        <f t="shared" si="44"/>
        <v>0</v>
      </c>
      <c r="BB43">
        <f t="shared" si="45"/>
        <v>0</v>
      </c>
      <c r="BC43">
        <f t="shared" si="46"/>
        <v>0</v>
      </c>
      <c r="BD43">
        <f t="shared" si="47"/>
        <v>0</v>
      </c>
      <c r="BE43">
        <f t="shared" si="48"/>
        <v>0</v>
      </c>
      <c r="BF43">
        <f t="shared" si="49"/>
        <v>0</v>
      </c>
      <c r="BG43">
        <f t="shared" si="50"/>
        <v>0</v>
      </c>
      <c r="BH43">
        <f t="shared" si="51"/>
        <v>0</v>
      </c>
      <c r="BI43">
        <f t="shared" si="52"/>
        <v>0</v>
      </c>
      <c r="BJ43">
        <f t="shared" si="53"/>
        <v>0</v>
      </c>
      <c r="BK43">
        <f t="shared" si="54"/>
        <v>0</v>
      </c>
      <c r="BL43">
        <f t="shared" si="55"/>
        <v>0</v>
      </c>
      <c r="BM43">
        <f t="shared" si="56"/>
        <v>0</v>
      </c>
      <c r="BN43">
        <f t="shared" si="57"/>
        <v>0</v>
      </c>
      <c r="BO43">
        <f t="shared" si="58"/>
        <v>0</v>
      </c>
      <c r="BP43">
        <f t="shared" si="59"/>
        <v>0</v>
      </c>
      <c r="BQ43">
        <f t="shared" si="60"/>
        <v>0</v>
      </c>
      <c r="BR43">
        <f t="shared" si="61"/>
        <v>0</v>
      </c>
      <c r="BS43">
        <f t="shared" si="62"/>
        <v>0</v>
      </c>
      <c r="BT43">
        <f t="shared" si="63"/>
        <v>0</v>
      </c>
      <c r="BU43">
        <f t="shared" si="64"/>
        <v>0</v>
      </c>
      <c r="BV43">
        <f t="shared" si="65"/>
        <v>0</v>
      </c>
      <c r="BW43">
        <f t="shared" si="66"/>
        <v>0</v>
      </c>
      <c r="BX43">
        <f t="shared" si="67"/>
        <v>0</v>
      </c>
      <c r="BY43">
        <f t="shared" si="68"/>
        <v>0</v>
      </c>
      <c r="BZ43">
        <f t="shared" si="69"/>
        <v>0</v>
      </c>
      <c r="CA43">
        <f t="shared" si="70"/>
        <v>0</v>
      </c>
      <c r="CB43">
        <f t="shared" si="71"/>
        <v>0</v>
      </c>
      <c r="CC43">
        <f t="shared" si="72"/>
        <v>0</v>
      </c>
      <c r="CD43">
        <f t="shared" si="73"/>
        <v>0</v>
      </c>
      <c r="CE43">
        <f t="shared" si="74"/>
        <v>0</v>
      </c>
      <c r="CF43">
        <f t="shared" si="75"/>
        <v>0</v>
      </c>
      <c r="CG43">
        <f t="shared" si="76"/>
        <v>0</v>
      </c>
      <c r="CH43">
        <f t="shared" si="77"/>
        <v>0</v>
      </c>
      <c r="CI43">
        <f t="shared" si="78"/>
        <v>0</v>
      </c>
      <c r="CJ43">
        <f t="shared" si="79"/>
        <v>0</v>
      </c>
      <c r="CK43">
        <f t="shared" si="80"/>
        <v>0</v>
      </c>
      <c r="CL43">
        <f t="shared" si="81"/>
        <v>0</v>
      </c>
      <c r="CM43">
        <f t="shared" si="82"/>
        <v>0</v>
      </c>
      <c r="CN43">
        <f t="shared" si="83"/>
        <v>0</v>
      </c>
      <c r="CO43">
        <f t="shared" si="84"/>
        <v>0</v>
      </c>
      <c r="CP43">
        <f t="shared" si="85"/>
        <v>0</v>
      </c>
      <c r="CQ43">
        <f t="shared" si="86"/>
        <v>0</v>
      </c>
      <c r="CR43">
        <f t="shared" si="87"/>
        <v>0</v>
      </c>
      <c r="CS43">
        <f t="shared" si="88"/>
        <v>0</v>
      </c>
      <c r="CT43">
        <f t="shared" si="89"/>
        <v>0</v>
      </c>
      <c r="CU43">
        <f t="shared" si="90"/>
        <v>0</v>
      </c>
      <c r="CV43">
        <f t="shared" si="91"/>
        <v>0</v>
      </c>
      <c r="CW43">
        <f t="shared" si="91"/>
        <v>0</v>
      </c>
      <c r="CX43">
        <f t="shared" si="91"/>
        <v>0</v>
      </c>
      <c r="CY43">
        <f t="shared" si="91"/>
        <v>0</v>
      </c>
      <c r="CZ43">
        <f t="shared" si="93"/>
        <v>0</v>
      </c>
      <c r="DA43">
        <f t="shared" si="93"/>
        <v>0</v>
      </c>
    </row>
    <row r="44" spans="1:105" x14ac:dyDescent="0.25">
      <c r="I44" s="12">
        <f ca="1">'Required Capacity (Hide)'!E44</f>
        <v>44501</v>
      </c>
      <c r="J44">
        <f t="shared" si="1"/>
        <v>0</v>
      </c>
      <c r="K44">
        <f t="shared" si="2"/>
        <v>0</v>
      </c>
      <c r="L44">
        <f t="shared" si="3"/>
        <v>0</v>
      </c>
      <c r="M44">
        <f t="shared" si="4"/>
        <v>0</v>
      </c>
      <c r="N44">
        <f t="shared" si="5"/>
        <v>0</v>
      </c>
      <c r="O44">
        <f t="shared" si="6"/>
        <v>0</v>
      </c>
      <c r="P44">
        <f t="shared" si="7"/>
        <v>0</v>
      </c>
      <c r="Q44">
        <f t="shared" si="8"/>
        <v>0</v>
      </c>
      <c r="R44">
        <f t="shared" si="9"/>
        <v>0</v>
      </c>
      <c r="S44">
        <f t="shared" si="10"/>
        <v>0</v>
      </c>
      <c r="T44">
        <f t="shared" si="11"/>
        <v>0</v>
      </c>
      <c r="U44">
        <f t="shared" si="12"/>
        <v>0</v>
      </c>
      <c r="V44">
        <f t="shared" si="13"/>
        <v>0</v>
      </c>
      <c r="W44">
        <f t="shared" si="14"/>
        <v>0</v>
      </c>
      <c r="X44">
        <f t="shared" si="15"/>
        <v>0</v>
      </c>
      <c r="Y44">
        <f t="shared" si="16"/>
        <v>0</v>
      </c>
      <c r="Z44">
        <f t="shared" si="17"/>
        <v>0</v>
      </c>
      <c r="AA44">
        <f t="shared" si="18"/>
        <v>0</v>
      </c>
      <c r="AB44">
        <f t="shared" si="19"/>
        <v>0</v>
      </c>
      <c r="AC44">
        <f t="shared" si="20"/>
        <v>0</v>
      </c>
      <c r="AD44">
        <f t="shared" si="21"/>
        <v>0</v>
      </c>
      <c r="AE44">
        <f t="shared" si="22"/>
        <v>0</v>
      </c>
      <c r="AF44">
        <f t="shared" si="23"/>
        <v>0</v>
      </c>
      <c r="AG44">
        <f t="shared" si="24"/>
        <v>0</v>
      </c>
      <c r="AH44">
        <f t="shared" si="25"/>
        <v>0</v>
      </c>
      <c r="AI44">
        <f t="shared" si="26"/>
        <v>0</v>
      </c>
      <c r="AJ44">
        <f t="shared" si="27"/>
        <v>0</v>
      </c>
      <c r="AK44">
        <f t="shared" si="28"/>
        <v>0</v>
      </c>
      <c r="AL44">
        <f t="shared" si="29"/>
        <v>0</v>
      </c>
      <c r="AM44">
        <f t="shared" si="30"/>
        <v>0</v>
      </c>
      <c r="AN44">
        <f t="shared" si="31"/>
        <v>0</v>
      </c>
      <c r="AO44">
        <f t="shared" si="32"/>
        <v>0</v>
      </c>
      <c r="AP44">
        <f t="shared" si="33"/>
        <v>0</v>
      </c>
      <c r="AQ44">
        <f t="shared" si="34"/>
        <v>0</v>
      </c>
      <c r="AR44">
        <f t="shared" si="35"/>
        <v>0</v>
      </c>
      <c r="AS44">
        <f t="shared" si="36"/>
        <v>0</v>
      </c>
      <c r="AT44">
        <f t="shared" si="37"/>
        <v>0</v>
      </c>
      <c r="AU44">
        <f t="shared" si="38"/>
        <v>0</v>
      </c>
      <c r="AV44">
        <f t="shared" si="39"/>
        <v>0</v>
      </c>
      <c r="AW44">
        <f t="shared" si="40"/>
        <v>0</v>
      </c>
      <c r="AX44">
        <f t="shared" si="41"/>
        <v>0</v>
      </c>
      <c r="AY44">
        <f t="shared" si="42"/>
        <v>0</v>
      </c>
      <c r="AZ44">
        <f t="shared" si="43"/>
        <v>0</v>
      </c>
      <c r="BA44">
        <f t="shared" si="44"/>
        <v>0</v>
      </c>
      <c r="BB44">
        <f t="shared" si="45"/>
        <v>0</v>
      </c>
      <c r="BC44">
        <f t="shared" si="46"/>
        <v>0</v>
      </c>
      <c r="BD44">
        <f t="shared" si="47"/>
        <v>0</v>
      </c>
      <c r="BE44">
        <f t="shared" si="48"/>
        <v>0</v>
      </c>
      <c r="BF44">
        <f t="shared" si="49"/>
        <v>0</v>
      </c>
      <c r="BG44">
        <f t="shared" si="50"/>
        <v>0</v>
      </c>
      <c r="BH44">
        <f t="shared" si="51"/>
        <v>0</v>
      </c>
      <c r="BI44">
        <f t="shared" si="52"/>
        <v>0</v>
      </c>
      <c r="BJ44">
        <f t="shared" si="53"/>
        <v>0</v>
      </c>
      <c r="BK44">
        <f t="shared" si="54"/>
        <v>0</v>
      </c>
      <c r="BL44">
        <f t="shared" si="55"/>
        <v>0</v>
      </c>
      <c r="BM44">
        <f t="shared" si="56"/>
        <v>0</v>
      </c>
      <c r="BN44">
        <f t="shared" si="57"/>
        <v>0</v>
      </c>
      <c r="BO44">
        <f t="shared" si="58"/>
        <v>0</v>
      </c>
      <c r="BP44">
        <f t="shared" si="59"/>
        <v>0</v>
      </c>
      <c r="BQ44">
        <f t="shared" si="60"/>
        <v>0</v>
      </c>
      <c r="BR44">
        <f t="shared" si="61"/>
        <v>0</v>
      </c>
      <c r="BS44">
        <f t="shared" si="62"/>
        <v>0</v>
      </c>
      <c r="BT44">
        <f t="shared" si="63"/>
        <v>0</v>
      </c>
      <c r="BU44">
        <f t="shared" si="64"/>
        <v>0</v>
      </c>
      <c r="BV44">
        <f t="shared" si="65"/>
        <v>0</v>
      </c>
      <c r="BW44">
        <f t="shared" si="66"/>
        <v>0</v>
      </c>
      <c r="BX44">
        <f t="shared" si="67"/>
        <v>0</v>
      </c>
      <c r="BY44">
        <f t="shared" si="68"/>
        <v>0</v>
      </c>
      <c r="BZ44">
        <f t="shared" si="69"/>
        <v>0</v>
      </c>
      <c r="CA44">
        <f t="shared" si="70"/>
        <v>0</v>
      </c>
      <c r="CB44">
        <f t="shared" si="71"/>
        <v>0</v>
      </c>
      <c r="CC44">
        <f t="shared" si="72"/>
        <v>0</v>
      </c>
      <c r="CD44">
        <f t="shared" si="73"/>
        <v>0</v>
      </c>
      <c r="CE44">
        <f t="shared" si="74"/>
        <v>0</v>
      </c>
      <c r="CF44">
        <f t="shared" si="75"/>
        <v>0</v>
      </c>
      <c r="CG44">
        <f t="shared" si="76"/>
        <v>0</v>
      </c>
      <c r="CH44">
        <f t="shared" si="77"/>
        <v>0</v>
      </c>
      <c r="CI44">
        <f t="shared" si="78"/>
        <v>0</v>
      </c>
      <c r="CJ44">
        <f t="shared" si="79"/>
        <v>0</v>
      </c>
      <c r="CK44">
        <f t="shared" si="80"/>
        <v>0</v>
      </c>
      <c r="CL44">
        <f t="shared" si="81"/>
        <v>0</v>
      </c>
      <c r="CM44">
        <f t="shared" si="82"/>
        <v>0</v>
      </c>
      <c r="CN44">
        <f t="shared" si="83"/>
        <v>0</v>
      </c>
      <c r="CO44">
        <f t="shared" si="84"/>
        <v>0</v>
      </c>
      <c r="CP44">
        <f t="shared" si="85"/>
        <v>0</v>
      </c>
      <c r="CQ44">
        <f t="shared" si="86"/>
        <v>0</v>
      </c>
      <c r="CR44">
        <f t="shared" si="87"/>
        <v>0</v>
      </c>
      <c r="CS44">
        <f t="shared" si="88"/>
        <v>0</v>
      </c>
      <c r="CT44">
        <f t="shared" si="89"/>
        <v>0</v>
      </c>
      <c r="CU44">
        <f t="shared" si="90"/>
        <v>0</v>
      </c>
      <c r="CV44">
        <f t="shared" si="91"/>
        <v>0</v>
      </c>
      <c r="CW44">
        <f t="shared" si="91"/>
        <v>0</v>
      </c>
      <c r="CX44">
        <f t="shared" si="91"/>
        <v>0</v>
      </c>
      <c r="CY44">
        <f t="shared" si="91"/>
        <v>0</v>
      </c>
      <c r="CZ44">
        <f t="shared" si="93"/>
        <v>0</v>
      </c>
      <c r="DA44">
        <f t="shared" si="93"/>
        <v>0</v>
      </c>
    </row>
    <row r="45" spans="1:105" x14ac:dyDescent="0.25">
      <c r="I45" s="12">
        <f ca="1">'Required Capacity (Hide)'!E45</f>
        <v>44508</v>
      </c>
      <c r="J45">
        <f t="shared" si="1"/>
        <v>0</v>
      </c>
      <c r="K45">
        <f t="shared" si="2"/>
        <v>0</v>
      </c>
      <c r="L45">
        <f t="shared" si="3"/>
        <v>0</v>
      </c>
      <c r="M45">
        <f t="shared" si="4"/>
        <v>0</v>
      </c>
      <c r="N45">
        <f t="shared" si="5"/>
        <v>0</v>
      </c>
      <c r="O45">
        <f t="shared" si="6"/>
        <v>0</v>
      </c>
      <c r="P45">
        <f t="shared" si="7"/>
        <v>0</v>
      </c>
      <c r="Q45">
        <f t="shared" si="8"/>
        <v>0</v>
      </c>
      <c r="R45">
        <f t="shared" si="9"/>
        <v>0</v>
      </c>
      <c r="S45">
        <f t="shared" si="10"/>
        <v>0</v>
      </c>
      <c r="T45">
        <f t="shared" si="11"/>
        <v>0</v>
      </c>
      <c r="U45">
        <f t="shared" si="12"/>
        <v>0</v>
      </c>
      <c r="V45">
        <f t="shared" si="13"/>
        <v>0</v>
      </c>
      <c r="W45">
        <f t="shared" si="14"/>
        <v>0</v>
      </c>
      <c r="X45">
        <f t="shared" si="15"/>
        <v>0</v>
      </c>
      <c r="Y45">
        <f t="shared" si="16"/>
        <v>0</v>
      </c>
      <c r="Z45">
        <f t="shared" si="17"/>
        <v>0</v>
      </c>
      <c r="AA45">
        <f t="shared" si="18"/>
        <v>0</v>
      </c>
      <c r="AB45">
        <f t="shared" si="19"/>
        <v>0</v>
      </c>
      <c r="AC45">
        <f t="shared" si="20"/>
        <v>0</v>
      </c>
      <c r="AD45">
        <f t="shared" si="21"/>
        <v>0</v>
      </c>
      <c r="AE45">
        <f t="shared" si="22"/>
        <v>0</v>
      </c>
      <c r="AF45">
        <f t="shared" si="23"/>
        <v>0</v>
      </c>
      <c r="AG45">
        <f t="shared" si="24"/>
        <v>0</v>
      </c>
      <c r="AH45">
        <f t="shared" si="25"/>
        <v>0</v>
      </c>
      <c r="AI45">
        <f t="shared" si="26"/>
        <v>0</v>
      </c>
      <c r="AJ45">
        <f t="shared" si="27"/>
        <v>0</v>
      </c>
      <c r="AK45">
        <f t="shared" si="28"/>
        <v>0</v>
      </c>
      <c r="AL45">
        <f t="shared" si="29"/>
        <v>0</v>
      </c>
      <c r="AM45">
        <f t="shared" si="30"/>
        <v>0</v>
      </c>
      <c r="AN45">
        <f t="shared" si="31"/>
        <v>0</v>
      </c>
      <c r="AO45">
        <f t="shared" si="32"/>
        <v>0</v>
      </c>
      <c r="AP45">
        <f t="shared" si="33"/>
        <v>0</v>
      </c>
      <c r="AQ45">
        <f t="shared" si="34"/>
        <v>0</v>
      </c>
      <c r="AR45">
        <f t="shared" si="35"/>
        <v>0</v>
      </c>
      <c r="AS45">
        <f t="shared" si="36"/>
        <v>0</v>
      </c>
      <c r="AT45">
        <f t="shared" si="37"/>
        <v>0</v>
      </c>
      <c r="AU45">
        <f t="shared" si="38"/>
        <v>0</v>
      </c>
      <c r="AV45">
        <f t="shared" si="39"/>
        <v>0</v>
      </c>
      <c r="AW45">
        <f t="shared" si="40"/>
        <v>0</v>
      </c>
      <c r="AX45">
        <f t="shared" si="41"/>
        <v>0</v>
      </c>
      <c r="AY45">
        <f t="shared" si="42"/>
        <v>0</v>
      </c>
      <c r="AZ45">
        <f t="shared" si="43"/>
        <v>0</v>
      </c>
      <c r="BA45">
        <f t="shared" si="44"/>
        <v>0</v>
      </c>
      <c r="BB45">
        <f t="shared" si="45"/>
        <v>0</v>
      </c>
      <c r="BC45">
        <f t="shared" si="46"/>
        <v>0</v>
      </c>
      <c r="BD45">
        <f t="shared" si="47"/>
        <v>0</v>
      </c>
      <c r="BE45">
        <f t="shared" si="48"/>
        <v>0</v>
      </c>
      <c r="BF45">
        <f t="shared" si="49"/>
        <v>0</v>
      </c>
      <c r="BG45">
        <f t="shared" si="50"/>
        <v>0</v>
      </c>
      <c r="BH45">
        <f t="shared" si="51"/>
        <v>0</v>
      </c>
      <c r="BI45">
        <f t="shared" si="52"/>
        <v>0</v>
      </c>
      <c r="BJ45">
        <f t="shared" si="53"/>
        <v>0</v>
      </c>
      <c r="BK45">
        <f t="shared" si="54"/>
        <v>0</v>
      </c>
      <c r="BL45">
        <f t="shared" si="55"/>
        <v>0</v>
      </c>
      <c r="BM45">
        <f t="shared" si="56"/>
        <v>0</v>
      </c>
      <c r="BN45">
        <f t="shared" si="57"/>
        <v>0</v>
      </c>
      <c r="BO45">
        <f t="shared" si="58"/>
        <v>0</v>
      </c>
      <c r="BP45">
        <f t="shared" si="59"/>
        <v>0</v>
      </c>
      <c r="BQ45">
        <f t="shared" si="60"/>
        <v>0</v>
      </c>
      <c r="BR45">
        <f t="shared" si="61"/>
        <v>0</v>
      </c>
      <c r="BS45">
        <f t="shared" si="62"/>
        <v>0</v>
      </c>
      <c r="BT45">
        <f t="shared" si="63"/>
        <v>0</v>
      </c>
      <c r="BU45">
        <f t="shared" si="64"/>
        <v>0</v>
      </c>
      <c r="BV45">
        <f t="shared" si="65"/>
        <v>0</v>
      </c>
      <c r="BW45">
        <f t="shared" si="66"/>
        <v>0</v>
      </c>
      <c r="BX45">
        <f t="shared" si="67"/>
        <v>0</v>
      </c>
      <c r="BY45">
        <f t="shared" si="68"/>
        <v>0</v>
      </c>
      <c r="BZ45">
        <f t="shared" si="69"/>
        <v>0</v>
      </c>
      <c r="CA45">
        <f t="shared" si="70"/>
        <v>0</v>
      </c>
      <c r="CB45">
        <f t="shared" si="71"/>
        <v>0</v>
      </c>
      <c r="CC45">
        <f t="shared" si="72"/>
        <v>0</v>
      </c>
      <c r="CD45">
        <f t="shared" si="73"/>
        <v>0</v>
      </c>
      <c r="CE45">
        <f t="shared" si="74"/>
        <v>0</v>
      </c>
      <c r="CF45">
        <f t="shared" si="75"/>
        <v>0</v>
      </c>
      <c r="CG45">
        <f t="shared" si="76"/>
        <v>0</v>
      </c>
      <c r="CH45">
        <f t="shared" si="77"/>
        <v>0</v>
      </c>
      <c r="CI45">
        <f t="shared" si="78"/>
        <v>0</v>
      </c>
      <c r="CJ45">
        <f t="shared" si="79"/>
        <v>0</v>
      </c>
      <c r="CK45">
        <f t="shared" si="80"/>
        <v>0</v>
      </c>
      <c r="CL45">
        <f t="shared" si="81"/>
        <v>0</v>
      </c>
      <c r="CM45">
        <f t="shared" si="82"/>
        <v>0</v>
      </c>
      <c r="CN45">
        <f t="shared" si="83"/>
        <v>0</v>
      </c>
      <c r="CO45">
        <f t="shared" si="84"/>
        <v>0</v>
      </c>
      <c r="CP45">
        <f t="shared" si="85"/>
        <v>0</v>
      </c>
      <c r="CQ45">
        <f t="shared" si="86"/>
        <v>0</v>
      </c>
      <c r="CR45">
        <f t="shared" si="87"/>
        <v>0</v>
      </c>
      <c r="CS45">
        <f t="shared" si="88"/>
        <v>0</v>
      </c>
      <c r="CT45">
        <f t="shared" si="89"/>
        <v>0</v>
      </c>
      <c r="CU45">
        <f t="shared" si="90"/>
        <v>0</v>
      </c>
      <c r="CV45">
        <f t="shared" si="91"/>
        <v>0</v>
      </c>
      <c r="CW45">
        <f t="shared" si="91"/>
        <v>0</v>
      </c>
      <c r="CX45">
        <f t="shared" si="91"/>
        <v>0</v>
      </c>
      <c r="CY45">
        <f t="shared" si="91"/>
        <v>0</v>
      </c>
      <c r="CZ45">
        <f t="shared" si="93"/>
        <v>0</v>
      </c>
      <c r="DA45">
        <f t="shared" si="93"/>
        <v>0</v>
      </c>
    </row>
    <row r="46" spans="1:105" x14ac:dyDescent="0.25">
      <c r="I46" s="12">
        <f ca="1">'Required Capacity (Hide)'!E46</f>
        <v>44515</v>
      </c>
      <c r="J46">
        <f t="shared" si="1"/>
        <v>0</v>
      </c>
      <c r="K46">
        <f t="shared" si="2"/>
        <v>0</v>
      </c>
      <c r="L46">
        <f t="shared" si="3"/>
        <v>0</v>
      </c>
      <c r="M46">
        <f t="shared" si="4"/>
        <v>0</v>
      </c>
      <c r="N46">
        <f t="shared" si="5"/>
        <v>0</v>
      </c>
      <c r="O46">
        <f t="shared" si="6"/>
        <v>0</v>
      </c>
      <c r="P46">
        <f t="shared" si="7"/>
        <v>0</v>
      </c>
      <c r="Q46">
        <f t="shared" si="8"/>
        <v>0</v>
      </c>
      <c r="R46">
        <f t="shared" si="9"/>
        <v>0</v>
      </c>
      <c r="S46">
        <f t="shared" si="10"/>
        <v>0</v>
      </c>
      <c r="T46">
        <f t="shared" si="11"/>
        <v>0</v>
      </c>
      <c r="U46">
        <f t="shared" si="12"/>
        <v>0</v>
      </c>
      <c r="V46">
        <f t="shared" si="13"/>
        <v>0</v>
      </c>
      <c r="W46">
        <f t="shared" si="14"/>
        <v>0</v>
      </c>
      <c r="X46">
        <f t="shared" si="15"/>
        <v>0</v>
      </c>
      <c r="Y46">
        <f t="shared" si="16"/>
        <v>0</v>
      </c>
      <c r="Z46">
        <f t="shared" si="17"/>
        <v>0</v>
      </c>
      <c r="AA46">
        <f t="shared" si="18"/>
        <v>0</v>
      </c>
      <c r="AB46">
        <f t="shared" si="19"/>
        <v>0</v>
      </c>
      <c r="AC46">
        <f t="shared" si="20"/>
        <v>0</v>
      </c>
      <c r="AD46">
        <f t="shared" si="21"/>
        <v>0</v>
      </c>
      <c r="AE46">
        <f t="shared" si="22"/>
        <v>0</v>
      </c>
      <c r="AF46">
        <f t="shared" si="23"/>
        <v>0</v>
      </c>
      <c r="AG46">
        <f t="shared" si="24"/>
        <v>0</v>
      </c>
      <c r="AH46">
        <f t="shared" si="25"/>
        <v>0</v>
      </c>
      <c r="AI46">
        <f t="shared" si="26"/>
        <v>0</v>
      </c>
      <c r="AJ46">
        <f t="shared" si="27"/>
        <v>0</v>
      </c>
      <c r="AK46">
        <f t="shared" si="28"/>
        <v>0</v>
      </c>
      <c r="AL46">
        <f t="shared" si="29"/>
        <v>0</v>
      </c>
      <c r="AM46">
        <f t="shared" si="30"/>
        <v>0</v>
      </c>
      <c r="AN46">
        <f t="shared" si="31"/>
        <v>0</v>
      </c>
      <c r="AO46">
        <f t="shared" si="32"/>
        <v>0</v>
      </c>
      <c r="AP46">
        <f t="shared" si="33"/>
        <v>0</v>
      </c>
      <c r="AQ46">
        <f t="shared" si="34"/>
        <v>0</v>
      </c>
      <c r="AR46">
        <f t="shared" si="35"/>
        <v>0</v>
      </c>
      <c r="AS46">
        <f t="shared" si="36"/>
        <v>0</v>
      </c>
      <c r="AT46">
        <f t="shared" si="37"/>
        <v>0</v>
      </c>
      <c r="AU46">
        <f t="shared" si="38"/>
        <v>0</v>
      </c>
      <c r="AV46">
        <f t="shared" si="39"/>
        <v>0</v>
      </c>
      <c r="AW46">
        <f t="shared" si="40"/>
        <v>0</v>
      </c>
      <c r="AX46">
        <f t="shared" si="41"/>
        <v>0</v>
      </c>
      <c r="AY46">
        <f t="shared" si="42"/>
        <v>0</v>
      </c>
      <c r="AZ46">
        <f t="shared" si="43"/>
        <v>0</v>
      </c>
      <c r="BA46">
        <f t="shared" si="44"/>
        <v>0</v>
      </c>
      <c r="BB46">
        <f t="shared" si="45"/>
        <v>0</v>
      </c>
      <c r="BC46">
        <f t="shared" si="46"/>
        <v>0</v>
      </c>
      <c r="BD46">
        <f t="shared" si="47"/>
        <v>0</v>
      </c>
      <c r="BE46">
        <f t="shared" si="48"/>
        <v>0</v>
      </c>
      <c r="BF46">
        <f t="shared" si="49"/>
        <v>0</v>
      </c>
      <c r="BG46">
        <f t="shared" si="50"/>
        <v>0</v>
      </c>
      <c r="BH46">
        <f t="shared" si="51"/>
        <v>0</v>
      </c>
      <c r="BI46">
        <f t="shared" si="52"/>
        <v>0</v>
      </c>
      <c r="BJ46">
        <f t="shared" si="53"/>
        <v>0</v>
      </c>
      <c r="BK46">
        <f t="shared" si="54"/>
        <v>0</v>
      </c>
      <c r="BL46">
        <f t="shared" si="55"/>
        <v>0</v>
      </c>
      <c r="BM46">
        <f t="shared" si="56"/>
        <v>0</v>
      </c>
      <c r="BN46">
        <f t="shared" si="57"/>
        <v>0</v>
      </c>
      <c r="BO46">
        <f t="shared" si="58"/>
        <v>0</v>
      </c>
      <c r="BP46">
        <f t="shared" si="59"/>
        <v>0</v>
      </c>
      <c r="BQ46">
        <f t="shared" si="60"/>
        <v>0</v>
      </c>
      <c r="BR46">
        <f t="shared" si="61"/>
        <v>0</v>
      </c>
      <c r="BS46">
        <f t="shared" si="62"/>
        <v>0</v>
      </c>
      <c r="BT46">
        <f t="shared" si="63"/>
        <v>0</v>
      </c>
      <c r="BU46">
        <f t="shared" si="64"/>
        <v>0</v>
      </c>
      <c r="BV46">
        <f t="shared" si="65"/>
        <v>0</v>
      </c>
      <c r="BW46">
        <f t="shared" si="66"/>
        <v>0</v>
      </c>
      <c r="BX46">
        <f t="shared" si="67"/>
        <v>0</v>
      </c>
      <c r="BY46">
        <f t="shared" si="68"/>
        <v>0</v>
      </c>
      <c r="BZ46">
        <f t="shared" si="69"/>
        <v>0</v>
      </c>
      <c r="CA46">
        <f t="shared" si="70"/>
        <v>0</v>
      </c>
      <c r="CB46">
        <f t="shared" si="71"/>
        <v>0</v>
      </c>
      <c r="CC46">
        <f t="shared" si="72"/>
        <v>0</v>
      </c>
      <c r="CD46">
        <f t="shared" si="73"/>
        <v>0</v>
      </c>
      <c r="CE46">
        <f t="shared" si="74"/>
        <v>0</v>
      </c>
      <c r="CF46">
        <f t="shared" si="75"/>
        <v>0</v>
      </c>
      <c r="CG46">
        <f t="shared" si="76"/>
        <v>0</v>
      </c>
      <c r="CH46">
        <f t="shared" si="77"/>
        <v>0</v>
      </c>
      <c r="CI46">
        <f t="shared" si="78"/>
        <v>0</v>
      </c>
      <c r="CJ46">
        <f t="shared" si="79"/>
        <v>0</v>
      </c>
      <c r="CK46">
        <f t="shared" si="80"/>
        <v>0</v>
      </c>
      <c r="CL46">
        <f t="shared" si="81"/>
        <v>0</v>
      </c>
      <c r="CM46">
        <f t="shared" si="82"/>
        <v>0</v>
      </c>
      <c r="CN46">
        <f t="shared" si="83"/>
        <v>0</v>
      </c>
      <c r="CO46">
        <f t="shared" si="84"/>
        <v>0</v>
      </c>
      <c r="CP46">
        <f t="shared" si="85"/>
        <v>0</v>
      </c>
      <c r="CQ46">
        <f t="shared" si="86"/>
        <v>0</v>
      </c>
      <c r="CR46">
        <f t="shared" si="87"/>
        <v>0</v>
      </c>
      <c r="CS46">
        <f t="shared" si="88"/>
        <v>0</v>
      </c>
      <c r="CT46">
        <f t="shared" si="89"/>
        <v>0</v>
      </c>
      <c r="CU46">
        <f t="shared" si="90"/>
        <v>0</v>
      </c>
      <c r="CV46">
        <f t="shared" si="91"/>
        <v>0</v>
      </c>
      <c r="CW46">
        <f t="shared" si="91"/>
        <v>0</v>
      </c>
      <c r="CX46">
        <f t="shared" si="91"/>
        <v>0</v>
      </c>
      <c r="CY46">
        <f t="shared" si="91"/>
        <v>0</v>
      </c>
      <c r="CZ46">
        <f t="shared" si="93"/>
        <v>0</v>
      </c>
      <c r="DA46">
        <f t="shared" si="93"/>
        <v>0</v>
      </c>
    </row>
    <row r="47" spans="1:105" x14ac:dyDescent="0.25">
      <c r="I47" s="12">
        <f ca="1">'Required Capacity (Hide)'!E47</f>
        <v>44522</v>
      </c>
      <c r="J47">
        <f t="shared" si="1"/>
        <v>0</v>
      </c>
      <c r="K47">
        <f t="shared" si="2"/>
        <v>0</v>
      </c>
      <c r="L47">
        <f t="shared" si="3"/>
        <v>0</v>
      </c>
      <c r="M47">
        <f t="shared" si="4"/>
        <v>0</v>
      </c>
      <c r="N47">
        <f t="shared" si="5"/>
        <v>0</v>
      </c>
      <c r="O47">
        <f t="shared" si="6"/>
        <v>0</v>
      </c>
      <c r="P47">
        <f t="shared" si="7"/>
        <v>0</v>
      </c>
      <c r="Q47">
        <f t="shared" si="8"/>
        <v>0</v>
      </c>
      <c r="R47">
        <f t="shared" si="9"/>
        <v>0</v>
      </c>
      <c r="S47">
        <f t="shared" si="10"/>
        <v>0</v>
      </c>
      <c r="T47">
        <f t="shared" si="11"/>
        <v>0</v>
      </c>
      <c r="U47">
        <f t="shared" si="12"/>
        <v>0</v>
      </c>
      <c r="V47">
        <f t="shared" si="13"/>
        <v>0</v>
      </c>
      <c r="W47">
        <f t="shared" si="14"/>
        <v>0</v>
      </c>
      <c r="X47">
        <f t="shared" si="15"/>
        <v>0</v>
      </c>
      <c r="Y47">
        <f t="shared" si="16"/>
        <v>0</v>
      </c>
      <c r="Z47">
        <f t="shared" si="17"/>
        <v>0</v>
      </c>
      <c r="AA47">
        <f t="shared" si="18"/>
        <v>0</v>
      </c>
      <c r="AB47">
        <f t="shared" si="19"/>
        <v>0</v>
      </c>
      <c r="AC47">
        <f t="shared" si="20"/>
        <v>0</v>
      </c>
      <c r="AD47">
        <f t="shared" si="21"/>
        <v>0</v>
      </c>
      <c r="AE47">
        <f t="shared" si="22"/>
        <v>0</v>
      </c>
      <c r="AF47">
        <f t="shared" si="23"/>
        <v>0</v>
      </c>
      <c r="AG47">
        <f t="shared" si="24"/>
        <v>0</v>
      </c>
      <c r="AH47">
        <f t="shared" si="25"/>
        <v>0</v>
      </c>
      <c r="AI47">
        <f t="shared" si="26"/>
        <v>0</v>
      </c>
      <c r="AJ47">
        <f t="shared" si="27"/>
        <v>0</v>
      </c>
      <c r="AK47">
        <f t="shared" si="28"/>
        <v>0</v>
      </c>
      <c r="AL47">
        <f t="shared" si="29"/>
        <v>0</v>
      </c>
      <c r="AM47">
        <f t="shared" si="30"/>
        <v>0</v>
      </c>
      <c r="AN47">
        <f t="shared" si="31"/>
        <v>0</v>
      </c>
      <c r="AO47">
        <f t="shared" si="32"/>
        <v>0</v>
      </c>
      <c r="AP47">
        <f t="shared" si="33"/>
        <v>0</v>
      </c>
      <c r="AQ47">
        <f t="shared" si="34"/>
        <v>0</v>
      </c>
      <c r="AR47">
        <f t="shared" si="35"/>
        <v>0</v>
      </c>
      <c r="AS47">
        <f t="shared" si="36"/>
        <v>0</v>
      </c>
      <c r="AT47">
        <f t="shared" si="37"/>
        <v>0</v>
      </c>
      <c r="AU47">
        <f t="shared" si="38"/>
        <v>0</v>
      </c>
      <c r="AV47">
        <f t="shared" si="39"/>
        <v>0</v>
      </c>
      <c r="AW47">
        <f t="shared" si="40"/>
        <v>0</v>
      </c>
      <c r="AX47">
        <f t="shared" si="41"/>
        <v>0</v>
      </c>
      <c r="AY47">
        <f t="shared" si="42"/>
        <v>0</v>
      </c>
      <c r="AZ47">
        <f t="shared" si="43"/>
        <v>0</v>
      </c>
      <c r="BA47">
        <f t="shared" si="44"/>
        <v>0</v>
      </c>
      <c r="BB47">
        <f t="shared" si="45"/>
        <v>0</v>
      </c>
      <c r="BC47">
        <f t="shared" si="46"/>
        <v>0</v>
      </c>
      <c r="BD47">
        <f t="shared" si="47"/>
        <v>0</v>
      </c>
      <c r="BE47">
        <f t="shared" si="48"/>
        <v>0</v>
      </c>
      <c r="BF47">
        <f t="shared" si="49"/>
        <v>0</v>
      </c>
      <c r="BG47">
        <f t="shared" si="50"/>
        <v>0</v>
      </c>
      <c r="BH47">
        <f t="shared" si="51"/>
        <v>0</v>
      </c>
      <c r="BI47">
        <f t="shared" si="52"/>
        <v>0</v>
      </c>
      <c r="BJ47">
        <f t="shared" si="53"/>
        <v>0</v>
      </c>
      <c r="BK47">
        <f t="shared" si="54"/>
        <v>0</v>
      </c>
      <c r="BL47">
        <f t="shared" si="55"/>
        <v>0</v>
      </c>
      <c r="BM47">
        <f t="shared" si="56"/>
        <v>0</v>
      </c>
      <c r="BN47">
        <f t="shared" si="57"/>
        <v>0</v>
      </c>
      <c r="BO47">
        <f t="shared" si="58"/>
        <v>0</v>
      </c>
      <c r="BP47">
        <f t="shared" si="59"/>
        <v>0</v>
      </c>
      <c r="BQ47">
        <f t="shared" si="60"/>
        <v>0</v>
      </c>
      <c r="BR47">
        <f t="shared" si="61"/>
        <v>0</v>
      </c>
      <c r="BS47">
        <f t="shared" si="62"/>
        <v>0</v>
      </c>
      <c r="BT47">
        <f t="shared" si="63"/>
        <v>0</v>
      </c>
      <c r="BU47">
        <f t="shared" si="64"/>
        <v>0</v>
      </c>
      <c r="BV47">
        <f t="shared" si="65"/>
        <v>0</v>
      </c>
      <c r="BW47">
        <f t="shared" si="66"/>
        <v>0</v>
      </c>
      <c r="BX47">
        <f t="shared" si="67"/>
        <v>0</v>
      </c>
      <c r="BY47">
        <f t="shared" si="68"/>
        <v>0</v>
      </c>
      <c r="BZ47">
        <f t="shared" si="69"/>
        <v>0</v>
      </c>
      <c r="CA47">
        <f t="shared" si="70"/>
        <v>0</v>
      </c>
      <c r="CB47">
        <f t="shared" si="71"/>
        <v>0</v>
      </c>
      <c r="CC47">
        <f t="shared" si="72"/>
        <v>0</v>
      </c>
      <c r="CD47">
        <f t="shared" si="73"/>
        <v>0</v>
      </c>
      <c r="CE47">
        <f t="shared" si="74"/>
        <v>0</v>
      </c>
      <c r="CF47">
        <f t="shared" si="75"/>
        <v>0</v>
      </c>
      <c r="CG47">
        <f t="shared" si="76"/>
        <v>0</v>
      </c>
      <c r="CH47">
        <f t="shared" si="77"/>
        <v>0</v>
      </c>
      <c r="CI47">
        <f t="shared" si="78"/>
        <v>0</v>
      </c>
      <c r="CJ47">
        <f t="shared" si="79"/>
        <v>0</v>
      </c>
      <c r="CK47">
        <f t="shared" si="80"/>
        <v>0</v>
      </c>
      <c r="CL47">
        <f t="shared" si="81"/>
        <v>0</v>
      </c>
      <c r="CM47">
        <f t="shared" si="82"/>
        <v>0</v>
      </c>
      <c r="CN47">
        <f t="shared" si="83"/>
        <v>0</v>
      </c>
      <c r="CO47">
        <f t="shared" si="84"/>
        <v>0</v>
      </c>
      <c r="CP47">
        <f t="shared" si="85"/>
        <v>0</v>
      </c>
      <c r="CQ47">
        <f t="shared" si="86"/>
        <v>0</v>
      </c>
      <c r="CR47">
        <f t="shared" si="87"/>
        <v>0</v>
      </c>
      <c r="CS47">
        <f t="shared" si="88"/>
        <v>0</v>
      </c>
      <c r="CT47">
        <f t="shared" si="89"/>
        <v>0</v>
      </c>
      <c r="CU47">
        <f t="shared" si="90"/>
        <v>0</v>
      </c>
      <c r="CV47">
        <f t="shared" si="91"/>
        <v>0</v>
      </c>
      <c r="CW47">
        <f t="shared" si="91"/>
        <v>0</v>
      </c>
      <c r="CX47">
        <f t="shared" si="91"/>
        <v>0</v>
      </c>
      <c r="CY47">
        <f t="shared" si="91"/>
        <v>0</v>
      </c>
      <c r="CZ47">
        <f t="shared" si="93"/>
        <v>0</v>
      </c>
      <c r="DA47">
        <f t="shared" si="93"/>
        <v>0</v>
      </c>
    </row>
    <row r="48" spans="1:105" x14ac:dyDescent="0.25">
      <c r="I48" s="12">
        <f ca="1">'Required Capacity (Hide)'!E48</f>
        <v>44529</v>
      </c>
      <c r="J48">
        <f t="shared" si="1"/>
        <v>0</v>
      </c>
      <c r="K48">
        <f t="shared" si="2"/>
        <v>0</v>
      </c>
      <c r="L48">
        <f t="shared" si="3"/>
        <v>0</v>
      </c>
      <c r="M48">
        <f t="shared" si="4"/>
        <v>0</v>
      </c>
      <c r="N48">
        <f t="shared" si="5"/>
        <v>0</v>
      </c>
      <c r="O48">
        <f t="shared" si="6"/>
        <v>0</v>
      </c>
      <c r="P48">
        <f t="shared" si="7"/>
        <v>0</v>
      </c>
      <c r="Q48">
        <f t="shared" si="8"/>
        <v>0</v>
      </c>
      <c r="R48">
        <f t="shared" si="9"/>
        <v>0</v>
      </c>
      <c r="S48">
        <f t="shared" si="10"/>
        <v>0</v>
      </c>
      <c r="T48">
        <f t="shared" si="11"/>
        <v>0</v>
      </c>
      <c r="U48">
        <f t="shared" si="12"/>
        <v>0</v>
      </c>
      <c r="V48">
        <f t="shared" si="13"/>
        <v>0</v>
      </c>
      <c r="W48">
        <f t="shared" si="14"/>
        <v>0</v>
      </c>
      <c r="X48">
        <f t="shared" si="15"/>
        <v>0</v>
      </c>
      <c r="Y48">
        <f t="shared" si="16"/>
        <v>0</v>
      </c>
      <c r="Z48">
        <f t="shared" si="17"/>
        <v>0</v>
      </c>
      <c r="AA48">
        <f t="shared" si="18"/>
        <v>0</v>
      </c>
      <c r="AB48">
        <f t="shared" si="19"/>
        <v>0</v>
      </c>
      <c r="AC48">
        <f t="shared" si="20"/>
        <v>0</v>
      </c>
      <c r="AD48">
        <f t="shared" si="21"/>
        <v>0</v>
      </c>
      <c r="AE48">
        <f t="shared" si="22"/>
        <v>0</v>
      </c>
      <c r="AF48">
        <f t="shared" si="23"/>
        <v>0</v>
      </c>
      <c r="AG48">
        <f t="shared" si="24"/>
        <v>0</v>
      </c>
      <c r="AH48">
        <f t="shared" si="25"/>
        <v>0</v>
      </c>
      <c r="AI48">
        <f t="shared" si="26"/>
        <v>0</v>
      </c>
      <c r="AJ48">
        <f t="shared" si="27"/>
        <v>0</v>
      </c>
      <c r="AK48">
        <f t="shared" si="28"/>
        <v>0</v>
      </c>
      <c r="AL48">
        <f t="shared" si="29"/>
        <v>0</v>
      </c>
      <c r="AM48">
        <f t="shared" si="30"/>
        <v>0</v>
      </c>
      <c r="AN48">
        <f t="shared" si="31"/>
        <v>0</v>
      </c>
      <c r="AO48">
        <f t="shared" si="32"/>
        <v>0</v>
      </c>
      <c r="AP48">
        <f t="shared" si="33"/>
        <v>0</v>
      </c>
      <c r="AQ48">
        <f t="shared" si="34"/>
        <v>0</v>
      </c>
      <c r="AR48">
        <f t="shared" si="35"/>
        <v>0</v>
      </c>
      <c r="AS48">
        <f t="shared" si="36"/>
        <v>0</v>
      </c>
      <c r="AT48">
        <f t="shared" si="37"/>
        <v>0</v>
      </c>
      <c r="AU48">
        <f t="shared" si="38"/>
        <v>0</v>
      </c>
      <c r="AV48">
        <f t="shared" si="39"/>
        <v>0</v>
      </c>
      <c r="AW48">
        <f t="shared" si="40"/>
        <v>0</v>
      </c>
      <c r="AX48">
        <f t="shared" si="41"/>
        <v>0</v>
      </c>
      <c r="AY48">
        <f t="shared" si="42"/>
        <v>0</v>
      </c>
      <c r="AZ48">
        <f t="shared" si="43"/>
        <v>0</v>
      </c>
      <c r="BA48">
        <f t="shared" si="44"/>
        <v>0</v>
      </c>
      <c r="BB48">
        <f t="shared" si="45"/>
        <v>0</v>
      </c>
      <c r="BC48">
        <f t="shared" si="46"/>
        <v>0</v>
      </c>
      <c r="BD48">
        <f t="shared" si="47"/>
        <v>0</v>
      </c>
      <c r="BE48">
        <f t="shared" si="48"/>
        <v>0</v>
      </c>
      <c r="BF48">
        <f t="shared" si="49"/>
        <v>0</v>
      </c>
      <c r="BG48">
        <f t="shared" si="50"/>
        <v>0</v>
      </c>
      <c r="BH48">
        <f t="shared" si="51"/>
        <v>0</v>
      </c>
      <c r="BI48">
        <f t="shared" si="52"/>
        <v>0</v>
      </c>
      <c r="BJ48">
        <f t="shared" si="53"/>
        <v>0</v>
      </c>
      <c r="BK48">
        <f t="shared" si="54"/>
        <v>0</v>
      </c>
      <c r="BL48">
        <f t="shared" si="55"/>
        <v>0</v>
      </c>
      <c r="BM48">
        <f t="shared" si="56"/>
        <v>0</v>
      </c>
      <c r="BN48">
        <f t="shared" si="57"/>
        <v>0</v>
      </c>
      <c r="BO48">
        <f t="shared" si="58"/>
        <v>0</v>
      </c>
      <c r="BP48">
        <f t="shared" si="59"/>
        <v>0</v>
      </c>
      <c r="BQ48">
        <f t="shared" si="60"/>
        <v>0</v>
      </c>
      <c r="BR48">
        <f t="shared" si="61"/>
        <v>0</v>
      </c>
      <c r="BS48">
        <f t="shared" si="62"/>
        <v>0</v>
      </c>
      <c r="BT48">
        <f t="shared" si="63"/>
        <v>0</v>
      </c>
      <c r="BU48">
        <f t="shared" si="64"/>
        <v>0</v>
      </c>
      <c r="BV48">
        <f t="shared" si="65"/>
        <v>0</v>
      </c>
      <c r="BW48">
        <f t="shared" si="66"/>
        <v>0</v>
      </c>
      <c r="BX48">
        <f t="shared" si="67"/>
        <v>0</v>
      </c>
      <c r="BY48">
        <f t="shared" si="68"/>
        <v>0</v>
      </c>
      <c r="BZ48">
        <f t="shared" si="69"/>
        <v>0</v>
      </c>
      <c r="CA48">
        <f t="shared" si="70"/>
        <v>0</v>
      </c>
      <c r="CB48">
        <f t="shared" si="71"/>
        <v>0</v>
      </c>
      <c r="CC48">
        <f t="shared" si="72"/>
        <v>0</v>
      </c>
      <c r="CD48">
        <f t="shared" si="73"/>
        <v>0</v>
      </c>
      <c r="CE48">
        <f t="shared" si="74"/>
        <v>0</v>
      </c>
      <c r="CF48">
        <f t="shared" si="75"/>
        <v>0</v>
      </c>
      <c r="CG48">
        <f t="shared" si="76"/>
        <v>0</v>
      </c>
      <c r="CH48">
        <f t="shared" si="77"/>
        <v>0</v>
      </c>
      <c r="CI48">
        <f t="shared" si="78"/>
        <v>0</v>
      </c>
      <c r="CJ48">
        <f t="shared" si="79"/>
        <v>0</v>
      </c>
      <c r="CK48">
        <f t="shared" si="80"/>
        <v>0</v>
      </c>
      <c r="CL48">
        <f t="shared" si="81"/>
        <v>0</v>
      </c>
      <c r="CM48">
        <f t="shared" si="82"/>
        <v>0</v>
      </c>
      <c r="CN48">
        <f t="shared" si="83"/>
        <v>0</v>
      </c>
      <c r="CO48">
        <f t="shared" si="84"/>
        <v>0</v>
      </c>
      <c r="CP48">
        <f t="shared" si="85"/>
        <v>0</v>
      </c>
      <c r="CQ48">
        <f t="shared" si="86"/>
        <v>0</v>
      </c>
      <c r="CR48">
        <f t="shared" si="87"/>
        <v>0</v>
      </c>
      <c r="CS48">
        <f t="shared" si="88"/>
        <v>0</v>
      </c>
      <c r="CT48">
        <f t="shared" si="89"/>
        <v>0</v>
      </c>
      <c r="CU48">
        <f t="shared" si="90"/>
        <v>0</v>
      </c>
      <c r="CV48">
        <f t="shared" si="91"/>
        <v>0</v>
      </c>
      <c r="CW48">
        <f t="shared" si="91"/>
        <v>0</v>
      </c>
      <c r="CX48">
        <f t="shared" si="91"/>
        <v>0</v>
      </c>
      <c r="CY48">
        <f t="shared" si="91"/>
        <v>0</v>
      </c>
      <c r="CZ48">
        <f t="shared" si="93"/>
        <v>0</v>
      </c>
      <c r="DA48">
        <f t="shared" si="93"/>
        <v>0</v>
      </c>
    </row>
    <row r="49" spans="8:105" x14ac:dyDescent="0.25">
      <c r="I49" s="12">
        <f ca="1">'Required Capacity (Hide)'!E49</f>
        <v>44536</v>
      </c>
      <c r="J49">
        <f t="shared" si="1"/>
        <v>0</v>
      </c>
      <c r="K49">
        <f t="shared" si="2"/>
        <v>0</v>
      </c>
      <c r="L49">
        <f t="shared" si="3"/>
        <v>0</v>
      </c>
      <c r="M49">
        <f t="shared" si="4"/>
        <v>0</v>
      </c>
      <c r="N49">
        <f t="shared" si="5"/>
        <v>0</v>
      </c>
      <c r="O49">
        <f t="shared" si="6"/>
        <v>0</v>
      </c>
      <c r="P49">
        <f t="shared" si="7"/>
        <v>0</v>
      </c>
      <c r="Q49">
        <f t="shared" si="8"/>
        <v>0</v>
      </c>
      <c r="R49">
        <f t="shared" si="9"/>
        <v>0</v>
      </c>
      <c r="S49">
        <f t="shared" si="10"/>
        <v>0</v>
      </c>
      <c r="T49">
        <f t="shared" si="11"/>
        <v>0</v>
      </c>
      <c r="U49">
        <f t="shared" si="12"/>
        <v>0</v>
      </c>
      <c r="V49">
        <f t="shared" si="13"/>
        <v>0</v>
      </c>
      <c r="W49">
        <f t="shared" si="14"/>
        <v>0</v>
      </c>
      <c r="X49">
        <f t="shared" si="15"/>
        <v>0</v>
      </c>
      <c r="Y49">
        <f t="shared" si="16"/>
        <v>0</v>
      </c>
      <c r="Z49">
        <f t="shared" si="17"/>
        <v>0</v>
      </c>
      <c r="AA49">
        <f t="shared" si="18"/>
        <v>0</v>
      </c>
      <c r="AB49">
        <f t="shared" si="19"/>
        <v>0</v>
      </c>
      <c r="AC49">
        <f t="shared" si="20"/>
        <v>0</v>
      </c>
      <c r="AD49">
        <f t="shared" si="21"/>
        <v>0</v>
      </c>
      <c r="AE49">
        <f t="shared" si="22"/>
        <v>0</v>
      </c>
      <c r="AF49">
        <f t="shared" si="23"/>
        <v>0</v>
      </c>
      <c r="AG49">
        <f t="shared" si="24"/>
        <v>0</v>
      </c>
      <c r="AH49">
        <f t="shared" si="25"/>
        <v>0</v>
      </c>
      <c r="AI49">
        <f t="shared" si="26"/>
        <v>0</v>
      </c>
      <c r="AJ49">
        <f t="shared" si="27"/>
        <v>0</v>
      </c>
      <c r="AK49">
        <f t="shared" si="28"/>
        <v>0</v>
      </c>
      <c r="AL49">
        <f t="shared" si="29"/>
        <v>0</v>
      </c>
      <c r="AM49">
        <f t="shared" si="30"/>
        <v>0</v>
      </c>
      <c r="AN49">
        <f t="shared" si="31"/>
        <v>0</v>
      </c>
      <c r="AO49">
        <f t="shared" si="32"/>
        <v>0</v>
      </c>
      <c r="AP49">
        <f t="shared" si="33"/>
        <v>0</v>
      </c>
      <c r="AQ49">
        <f t="shared" si="34"/>
        <v>0</v>
      </c>
      <c r="AR49">
        <f t="shared" si="35"/>
        <v>0</v>
      </c>
      <c r="AS49">
        <f t="shared" si="36"/>
        <v>0</v>
      </c>
      <c r="AT49">
        <f t="shared" si="37"/>
        <v>0</v>
      </c>
      <c r="AU49">
        <f t="shared" si="38"/>
        <v>0</v>
      </c>
      <c r="AV49">
        <f t="shared" si="39"/>
        <v>0</v>
      </c>
      <c r="AW49">
        <f t="shared" si="40"/>
        <v>0</v>
      </c>
      <c r="AX49">
        <f t="shared" si="41"/>
        <v>0</v>
      </c>
      <c r="AY49">
        <f t="shared" si="42"/>
        <v>0</v>
      </c>
      <c r="AZ49">
        <f t="shared" si="43"/>
        <v>0</v>
      </c>
      <c r="BA49">
        <f t="shared" si="44"/>
        <v>0</v>
      </c>
      <c r="BB49">
        <f t="shared" si="45"/>
        <v>0</v>
      </c>
      <c r="BC49">
        <f t="shared" si="46"/>
        <v>0</v>
      </c>
      <c r="BD49">
        <f t="shared" si="47"/>
        <v>0</v>
      </c>
      <c r="BE49">
        <f t="shared" si="48"/>
        <v>0</v>
      </c>
      <c r="BF49">
        <f t="shared" si="49"/>
        <v>0</v>
      </c>
      <c r="BG49">
        <f t="shared" si="50"/>
        <v>0</v>
      </c>
      <c r="BH49">
        <f t="shared" si="51"/>
        <v>0</v>
      </c>
      <c r="BI49">
        <f t="shared" si="52"/>
        <v>0</v>
      </c>
      <c r="BJ49">
        <f t="shared" si="53"/>
        <v>0</v>
      </c>
      <c r="BK49">
        <f t="shared" si="54"/>
        <v>0</v>
      </c>
      <c r="BL49">
        <f t="shared" si="55"/>
        <v>0</v>
      </c>
      <c r="BM49">
        <f t="shared" si="56"/>
        <v>0</v>
      </c>
      <c r="BN49">
        <f t="shared" si="57"/>
        <v>0</v>
      </c>
      <c r="BO49">
        <f t="shared" si="58"/>
        <v>0</v>
      </c>
      <c r="BP49">
        <f t="shared" si="59"/>
        <v>0</v>
      </c>
      <c r="BQ49">
        <f t="shared" si="60"/>
        <v>0</v>
      </c>
      <c r="BR49">
        <f t="shared" si="61"/>
        <v>0</v>
      </c>
      <c r="BS49">
        <f t="shared" si="62"/>
        <v>0</v>
      </c>
      <c r="BT49">
        <f t="shared" si="63"/>
        <v>0</v>
      </c>
      <c r="BU49">
        <f t="shared" si="64"/>
        <v>0</v>
      </c>
      <c r="BV49">
        <f t="shared" si="65"/>
        <v>0</v>
      </c>
      <c r="BW49">
        <f t="shared" si="66"/>
        <v>0</v>
      </c>
      <c r="BX49">
        <f t="shared" si="67"/>
        <v>0</v>
      </c>
      <c r="BY49">
        <f t="shared" si="68"/>
        <v>0</v>
      </c>
      <c r="BZ49">
        <f t="shared" si="69"/>
        <v>0</v>
      </c>
      <c r="CA49">
        <f t="shared" si="70"/>
        <v>0</v>
      </c>
      <c r="CB49">
        <f t="shared" si="71"/>
        <v>0</v>
      </c>
      <c r="CC49">
        <f t="shared" si="72"/>
        <v>0</v>
      </c>
      <c r="CD49">
        <f t="shared" si="73"/>
        <v>0</v>
      </c>
      <c r="CE49">
        <f t="shared" si="74"/>
        <v>0</v>
      </c>
      <c r="CF49">
        <f t="shared" si="75"/>
        <v>0</v>
      </c>
      <c r="CG49">
        <f t="shared" si="76"/>
        <v>0</v>
      </c>
      <c r="CH49">
        <f t="shared" si="77"/>
        <v>0</v>
      </c>
      <c r="CI49">
        <f t="shared" si="78"/>
        <v>0</v>
      </c>
      <c r="CJ49">
        <f t="shared" si="79"/>
        <v>0</v>
      </c>
      <c r="CK49">
        <f t="shared" si="80"/>
        <v>0</v>
      </c>
      <c r="CL49">
        <f t="shared" si="81"/>
        <v>0</v>
      </c>
      <c r="CM49">
        <f t="shared" si="82"/>
        <v>0</v>
      </c>
      <c r="CN49">
        <f t="shared" si="83"/>
        <v>0</v>
      </c>
      <c r="CO49">
        <f t="shared" si="84"/>
        <v>0</v>
      </c>
      <c r="CP49">
        <f t="shared" si="85"/>
        <v>0</v>
      </c>
      <c r="CQ49">
        <f t="shared" si="86"/>
        <v>0</v>
      </c>
      <c r="CR49">
        <f t="shared" si="87"/>
        <v>0</v>
      </c>
      <c r="CS49">
        <f t="shared" si="88"/>
        <v>0</v>
      </c>
      <c r="CT49">
        <f t="shared" si="89"/>
        <v>0</v>
      </c>
      <c r="CU49">
        <f t="shared" si="90"/>
        <v>0</v>
      </c>
      <c r="CV49">
        <f t="shared" si="91"/>
        <v>0</v>
      </c>
      <c r="CW49">
        <f t="shared" si="91"/>
        <v>0</v>
      </c>
      <c r="CX49">
        <f t="shared" si="91"/>
        <v>0</v>
      </c>
      <c r="CY49">
        <f t="shared" si="91"/>
        <v>0</v>
      </c>
      <c r="CZ49">
        <f t="shared" si="93"/>
        <v>0</v>
      </c>
      <c r="DA49">
        <f t="shared" si="93"/>
        <v>0</v>
      </c>
    </row>
    <row r="50" spans="8:105" x14ac:dyDescent="0.25">
      <c r="I50" s="12">
        <f ca="1">'Required Capacity (Hide)'!E50</f>
        <v>44543</v>
      </c>
      <c r="J50">
        <f t="shared" si="1"/>
        <v>0</v>
      </c>
      <c r="K50">
        <f t="shared" si="2"/>
        <v>0</v>
      </c>
      <c r="L50">
        <f t="shared" si="3"/>
        <v>0</v>
      </c>
      <c r="M50">
        <f t="shared" si="4"/>
        <v>0</v>
      </c>
      <c r="N50">
        <f t="shared" si="5"/>
        <v>0</v>
      </c>
      <c r="O50">
        <f t="shared" si="6"/>
        <v>0</v>
      </c>
      <c r="P50">
        <f t="shared" si="7"/>
        <v>0</v>
      </c>
      <c r="Q50">
        <f t="shared" si="8"/>
        <v>0</v>
      </c>
      <c r="R50">
        <f t="shared" si="9"/>
        <v>0</v>
      </c>
      <c r="S50">
        <f t="shared" si="10"/>
        <v>0</v>
      </c>
      <c r="T50">
        <f t="shared" si="11"/>
        <v>0</v>
      </c>
      <c r="U50">
        <f t="shared" si="12"/>
        <v>0</v>
      </c>
      <c r="V50">
        <f t="shared" si="13"/>
        <v>0</v>
      </c>
      <c r="W50">
        <f t="shared" si="14"/>
        <v>0</v>
      </c>
      <c r="X50">
        <f t="shared" si="15"/>
        <v>0</v>
      </c>
      <c r="Y50">
        <f t="shared" si="16"/>
        <v>0</v>
      </c>
      <c r="Z50">
        <f t="shared" si="17"/>
        <v>0</v>
      </c>
      <c r="AA50">
        <f t="shared" si="18"/>
        <v>0</v>
      </c>
      <c r="AB50">
        <f t="shared" si="19"/>
        <v>0</v>
      </c>
      <c r="AC50">
        <f t="shared" si="20"/>
        <v>0</v>
      </c>
      <c r="AD50">
        <f t="shared" si="21"/>
        <v>0</v>
      </c>
      <c r="AE50">
        <f t="shared" si="22"/>
        <v>0</v>
      </c>
      <c r="AF50">
        <f t="shared" si="23"/>
        <v>0</v>
      </c>
      <c r="AG50">
        <f t="shared" si="24"/>
        <v>0</v>
      </c>
      <c r="AH50">
        <f t="shared" si="25"/>
        <v>0</v>
      </c>
      <c r="AI50">
        <f t="shared" si="26"/>
        <v>0</v>
      </c>
      <c r="AJ50">
        <f t="shared" si="27"/>
        <v>0</v>
      </c>
      <c r="AK50">
        <f t="shared" si="28"/>
        <v>0</v>
      </c>
      <c r="AL50">
        <f t="shared" si="29"/>
        <v>0</v>
      </c>
      <c r="AM50">
        <f t="shared" si="30"/>
        <v>0</v>
      </c>
      <c r="AN50">
        <f t="shared" si="31"/>
        <v>0</v>
      </c>
      <c r="AO50">
        <f t="shared" si="32"/>
        <v>0</v>
      </c>
      <c r="AP50">
        <f t="shared" si="33"/>
        <v>0</v>
      </c>
      <c r="AQ50">
        <f t="shared" si="34"/>
        <v>0</v>
      </c>
      <c r="AR50">
        <f t="shared" si="35"/>
        <v>0</v>
      </c>
      <c r="AS50">
        <f t="shared" si="36"/>
        <v>0</v>
      </c>
      <c r="AT50">
        <f t="shared" si="37"/>
        <v>0</v>
      </c>
      <c r="AU50">
        <f t="shared" si="38"/>
        <v>0</v>
      </c>
      <c r="AV50">
        <f t="shared" si="39"/>
        <v>0</v>
      </c>
      <c r="AW50">
        <f t="shared" si="40"/>
        <v>0</v>
      </c>
      <c r="AX50">
        <f t="shared" si="41"/>
        <v>0</v>
      </c>
      <c r="AY50">
        <f t="shared" si="42"/>
        <v>0</v>
      </c>
      <c r="AZ50">
        <f t="shared" si="43"/>
        <v>0</v>
      </c>
      <c r="BA50">
        <f t="shared" si="44"/>
        <v>0</v>
      </c>
      <c r="BB50">
        <f t="shared" si="45"/>
        <v>0</v>
      </c>
      <c r="BC50">
        <f t="shared" si="46"/>
        <v>0</v>
      </c>
      <c r="BD50">
        <f t="shared" si="47"/>
        <v>0</v>
      </c>
      <c r="BE50">
        <f t="shared" si="48"/>
        <v>0</v>
      </c>
      <c r="BF50">
        <f t="shared" si="49"/>
        <v>0</v>
      </c>
      <c r="BG50">
        <f t="shared" si="50"/>
        <v>0</v>
      </c>
      <c r="BH50">
        <f t="shared" si="51"/>
        <v>0</v>
      </c>
      <c r="BI50">
        <f t="shared" si="52"/>
        <v>0</v>
      </c>
      <c r="BJ50">
        <f t="shared" si="53"/>
        <v>0</v>
      </c>
      <c r="BK50">
        <f t="shared" si="54"/>
        <v>0</v>
      </c>
      <c r="BL50">
        <f t="shared" si="55"/>
        <v>0</v>
      </c>
      <c r="BM50">
        <f t="shared" si="56"/>
        <v>0</v>
      </c>
      <c r="BN50">
        <f t="shared" si="57"/>
        <v>0</v>
      </c>
      <c r="BO50">
        <f t="shared" si="58"/>
        <v>0</v>
      </c>
      <c r="BP50">
        <f t="shared" si="59"/>
        <v>0</v>
      </c>
      <c r="BQ50">
        <f t="shared" si="60"/>
        <v>0</v>
      </c>
      <c r="BR50">
        <f t="shared" si="61"/>
        <v>0</v>
      </c>
      <c r="BS50">
        <f t="shared" si="62"/>
        <v>0</v>
      </c>
      <c r="BT50">
        <f t="shared" si="63"/>
        <v>0</v>
      </c>
      <c r="BU50">
        <f t="shared" si="64"/>
        <v>0</v>
      </c>
      <c r="BV50">
        <f t="shared" si="65"/>
        <v>0</v>
      </c>
      <c r="BW50">
        <f t="shared" si="66"/>
        <v>0</v>
      </c>
      <c r="BX50">
        <f t="shared" si="67"/>
        <v>0</v>
      </c>
      <c r="BY50">
        <f t="shared" si="68"/>
        <v>0</v>
      </c>
      <c r="BZ50">
        <f t="shared" si="69"/>
        <v>0</v>
      </c>
      <c r="CA50">
        <f t="shared" si="70"/>
        <v>0</v>
      </c>
      <c r="CB50">
        <f t="shared" si="71"/>
        <v>0</v>
      </c>
      <c r="CC50">
        <f t="shared" si="72"/>
        <v>0</v>
      </c>
      <c r="CD50">
        <f t="shared" si="73"/>
        <v>0</v>
      </c>
      <c r="CE50">
        <f t="shared" si="74"/>
        <v>0</v>
      </c>
      <c r="CF50">
        <f t="shared" si="75"/>
        <v>0</v>
      </c>
      <c r="CG50">
        <f t="shared" si="76"/>
        <v>0</v>
      </c>
      <c r="CH50">
        <f t="shared" si="77"/>
        <v>0</v>
      </c>
      <c r="CI50">
        <f t="shared" si="78"/>
        <v>0</v>
      </c>
      <c r="CJ50">
        <f t="shared" si="79"/>
        <v>0</v>
      </c>
      <c r="CK50">
        <f t="shared" si="80"/>
        <v>0</v>
      </c>
      <c r="CL50">
        <f t="shared" si="81"/>
        <v>0</v>
      </c>
      <c r="CM50">
        <f t="shared" si="82"/>
        <v>0</v>
      </c>
      <c r="CN50">
        <f t="shared" si="83"/>
        <v>0</v>
      </c>
      <c r="CO50">
        <f t="shared" si="84"/>
        <v>0</v>
      </c>
      <c r="CP50">
        <f t="shared" si="85"/>
        <v>0</v>
      </c>
      <c r="CQ50">
        <f t="shared" si="86"/>
        <v>0</v>
      </c>
      <c r="CR50">
        <f t="shared" si="87"/>
        <v>0</v>
      </c>
      <c r="CS50">
        <f t="shared" si="88"/>
        <v>0</v>
      </c>
      <c r="CT50">
        <f t="shared" si="89"/>
        <v>0</v>
      </c>
      <c r="CU50">
        <f t="shared" si="90"/>
        <v>0</v>
      </c>
      <c r="CV50">
        <f t="shared" si="91"/>
        <v>0</v>
      </c>
      <c r="CW50">
        <f t="shared" si="91"/>
        <v>0</v>
      </c>
      <c r="CX50">
        <f t="shared" si="91"/>
        <v>0</v>
      </c>
      <c r="CY50">
        <f t="shared" si="91"/>
        <v>0</v>
      </c>
      <c r="CZ50">
        <f t="shared" si="93"/>
        <v>0</v>
      </c>
      <c r="DA50">
        <f t="shared" si="93"/>
        <v>0</v>
      </c>
    </row>
    <row r="51" spans="8:105" x14ac:dyDescent="0.25">
      <c r="I51" s="12">
        <f ca="1">'Required Capacity (Hide)'!E51</f>
        <v>44550</v>
      </c>
      <c r="J51">
        <f t="shared" si="1"/>
        <v>0</v>
      </c>
      <c r="K51">
        <f t="shared" si="2"/>
        <v>0</v>
      </c>
      <c r="L51">
        <f t="shared" si="3"/>
        <v>0</v>
      </c>
      <c r="M51">
        <f t="shared" si="4"/>
        <v>0</v>
      </c>
      <c r="N51">
        <f t="shared" si="5"/>
        <v>0</v>
      </c>
      <c r="O51">
        <f t="shared" si="6"/>
        <v>0</v>
      </c>
      <c r="P51">
        <f t="shared" si="7"/>
        <v>0</v>
      </c>
      <c r="Q51">
        <f t="shared" si="8"/>
        <v>0</v>
      </c>
      <c r="R51">
        <f t="shared" si="9"/>
        <v>0</v>
      </c>
      <c r="S51">
        <f t="shared" si="10"/>
        <v>0</v>
      </c>
      <c r="T51">
        <f t="shared" si="11"/>
        <v>0</v>
      </c>
      <c r="U51">
        <f t="shared" si="12"/>
        <v>0</v>
      </c>
      <c r="V51">
        <f t="shared" si="13"/>
        <v>0</v>
      </c>
      <c r="W51">
        <f t="shared" si="14"/>
        <v>0</v>
      </c>
      <c r="X51">
        <f t="shared" si="15"/>
        <v>0</v>
      </c>
      <c r="Y51">
        <f t="shared" si="16"/>
        <v>0</v>
      </c>
      <c r="Z51">
        <f t="shared" si="17"/>
        <v>0</v>
      </c>
      <c r="AA51">
        <f t="shared" si="18"/>
        <v>0</v>
      </c>
      <c r="AB51">
        <f t="shared" si="19"/>
        <v>0</v>
      </c>
      <c r="AC51">
        <f t="shared" si="20"/>
        <v>0</v>
      </c>
      <c r="AD51">
        <f t="shared" si="21"/>
        <v>0</v>
      </c>
      <c r="AE51">
        <f t="shared" si="22"/>
        <v>0</v>
      </c>
      <c r="AF51">
        <f t="shared" si="23"/>
        <v>0</v>
      </c>
      <c r="AG51">
        <f t="shared" si="24"/>
        <v>0</v>
      </c>
      <c r="AH51">
        <f t="shared" si="25"/>
        <v>0</v>
      </c>
      <c r="AI51">
        <f t="shared" si="26"/>
        <v>0</v>
      </c>
      <c r="AJ51">
        <f t="shared" si="27"/>
        <v>0</v>
      </c>
      <c r="AK51">
        <f t="shared" si="28"/>
        <v>0</v>
      </c>
      <c r="AL51">
        <f t="shared" si="29"/>
        <v>0</v>
      </c>
      <c r="AM51">
        <f t="shared" si="30"/>
        <v>0</v>
      </c>
      <c r="AN51">
        <f t="shared" si="31"/>
        <v>0</v>
      </c>
      <c r="AO51">
        <f t="shared" si="32"/>
        <v>0</v>
      </c>
      <c r="AP51">
        <f t="shared" si="33"/>
        <v>0</v>
      </c>
      <c r="AQ51">
        <f t="shared" si="34"/>
        <v>0</v>
      </c>
      <c r="AR51">
        <f t="shared" si="35"/>
        <v>0</v>
      </c>
      <c r="AS51">
        <f t="shared" si="36"/>
        <v>0</v>
      </c>
      <c r="AT51">
        <f t="shared" si="37"/>
        <v>0</v>
      </c>
      <c r="AU51">
        <f t="shared" si="38"/>
        <v>0</v>
      </c>
      <c r="AV51">
        <f t="shared" si="39"/>
        <v>0</v>
      </c>
      <c r="AW51">
        <f t="shared" si="40"/>
        <v>0</v>
      </c>
      <c r="AX51">
        <f t="shared" si="41"/>
        <v>0</v>
      </c>
      <c r="AY51">
        <f t="shared" si="42"/>
        <v>0</v>
      </c>
      <c r="AZ51">
        <f t="shared" si="43"/>
        <v>0</v>
      </c>
      <c r="BA51">
        <f t="shared" si="44"/>
        <v>0</v>
      </c>
      <c r="BB51">
        <f t="shared" si="45"/>
        <v>0</v>
      </c>
      <c r="BC51">
        <f t="shared" si="46"/>
        <v>0</v>
      </c>
      <c r="BD51">
        <f t="shared" si="47"/>
        <v>0</v>
      </c>
      <c r="BE51">
        <f t="shared" si="48"/>
        <v>0</v>
      </c>
      <c r="BF51">
        <f t="shared" si="49"/>
        <v>0</v>
      </c>
      <c r="BG51">
        <f t="shared" si="50"/>
        <v>0</v>
      </c>
      <c r="BH51">
        <f t="shared" si="51"/>
        <v>0</v>
      </c>
      <c r="BI51">
        <f t="shared" si="52"/>
        <v>0</v>
      </c>
      <c r="BJ51">
        <f t="shared" si="53"/>
        <v>0</v>
      </c>
      <c r="BK51">
        <f t="shared" si="54"/>
        <v>0</v>
      </c>
      <c r="BL51">
        <f t="shared" si="55"/>
        <v>0</v>
      </c>
      <c r="BM51">
        <f t="shared" si="56"/>
        <v>0</v>
      </c>
      <c r="BN51">
        <f t="shared" si="57"/>
        <v>0</v>
      </c>
      <c r="BO51">
        <f t="shared" si="58"/>
        <v>0</v>
      </c>
      <c r="BP51">
        <f t="shared" si="59"/>
        <v>0</v>
      </c>
      <c r="BQ51">
        <f t="shared" si="60"/>
        <v>0</v>
      </c>
      <c r="BR51">
        <f t="shared" si="61"/>
        <v>0</v>
      </c>
      <c r="BS51">
        <f t="shared" si="62"/>
        <v>0</v>
      </c>
      <c r="BT51">
        <f t="shared" si="63"/>
        <v>0</v>
      </c>
      <c r="BU51">
        <f t="shared" si="64"/>
        <v>0</v>
      </c>
      <c r="BV51">
        <f t="shared" si="65"/>
        <v>0</v>
      </c>
      <c r="BW51">
        <f t="shared" si="66"/>
        <v>0</v>
      </c>
      <c r="BX51">
        <f t="shared" si="67"/>
        <v>0</v>
      </c>
      <c r="BY51">
        <f t="shared" si="68"/>
        <v>0</v>
      </c>
      <c r="BZ51">
        <f t="shared" si="69"/>
        <v>0</v>
      </c>
      <c r="CA51">
        <f t="shared" si="70"/>
        <v>0</v>
      </c>
      <c r="CB51">
        <f t="shared" si="71"/>
        <v>0</v>
      </c>
      <c r="CC51">
        <f t="shared" si="72"/>
        <v>0</v>
      </c>
      <c r="CD51">
        <f t="shared" si="73"/>
        <v>0</v>
      </c>
      <c r="CE51">
        <f t="shared" si="74"/>
        <v>0</v>
      </c>
      <c r="CF51">
        <f t="shared" si="75"/>
        <v>0</v>
      </c>
      <c r="CG51">
        <f t="shared" si="76"/>
        <v>0</v>
      </c>
      <c r="CH51">
        <f t="shared" si="77"/>
        <v>0</v>
      </c>
      <c r="CI51">
        <f t="shared" si="78"/>
        <v>0</v>
      </c>
      <c r="CJ51">
        <f t="shared" si="79"/>
        <v>0</v>
      </c>
      <c r="CK51">
        <f t="shared" si="80"/>
        <v>0</v>
      </c>
      <c r="CL51">
        <f t="shared" si="81"/>
        <v>0</v>
      </c>
      <c r="CM51">
        <f t="shared" si="82"/>
        <v>0</v>
      </c>
      <c r="CN51">
        <f t="shared" si="83"/>
        <v>0</v>
      </c>
      <c r="CO51">
        <f t="shared" si="84"/>
        <v>0</v>
      </c>
      <c r="CP51">
        <f t="shared" si="85"/>
        <v>0</v>
      </c>
      <c r="CQ51">
        <f t="shared" si="86"/>
        <v>0</v>
      </c>
      <c r="CR51">
        <f t="shared" si="87"/>
        <v>0</v>
      </c>
      <c r="CS51">
        <f t="shared" si="88"/>
        <v>0</v>
      </c>
      <c r="CT51">
        <f t="shared" si="89"/>
        <v>0</v>
      </c>
      <c r="CU51">
        <f t="shared" si="90"/>
        <v>0</v>
      </c>
      <c r="CV51">
        <f t="shared" si="91"/>
        <v>0</v>
      </c>
      <c r="CW51">
        <f t="shared" si="91"/>
        <v>0</v>
      </c>
      <c r="CX51">
        <f t="shared" si="91"/>
        <v>0</v>
      </c>
      <c r="CY51">
        <f t="shared" si="91"/>
        <v>0</v>
      </c>
      <c r="CZ51">
        <f t="shared" si="93"/>
        <v>0</v>
      </c>
      <c r="DA51">
        <f t="shared" si="93"/>
        <v>0</v>
      </c>
    </row>
    <row r="52" spans="8:105" x14ac:dyDescent="0.25">
      <c r="I52" s="12">
        <f ca="1">'Required Capacity (Hide)'!E52</f>
        <v>44557</v>
      </c>
      <c r="J52">
        <f t="shared" si="1"/>
        <v>0</v>
      </c>
      <c r="K52">
        <f t="shared" si="2"/>
        <v>0</v>
      </c>
      <c r="L52">
        <f t="shared" si="3"/>
        <v>0</v>
      </c>
      <c r="M52">
        <f t="shared" si="4"/>
        <v>0</v>
      </c>
      <c r="N52">
        <f t="shared" si="5"/>
        <v>0</v>
      </c>
      <c r="O52">
        <f t="shared" si="6"/>
        <v>0</v>
      </c>
      <c r="P52">
        <f t="shared" si="7"/>
        <v>0</v>
      </c>
      <c r="Q52">
        <f t="shared" si="8"/>
        <v>0</v>
      </c>
      <c r="R52">
        <f t="shared" si="9"/>
        <v>0</v>
      </c>
      <c r="S52">
        <f t="shared" si="10"/>
        <v>0</v>
      </c>
      <c r="T52">
        <f t="shared" si="11"/>
        <v>0</v>
      </c>
      <c r="U52">
        <f t="shared" si="12"/>
        <v>0</v>
      </c>
      <c r="V52">
        <f t="shared" si="13"/>
        <v>0</v>
      </c>
      <c r="W52">
        <f t="shared" si="14"/>
        <v>0</v>
      </c>
      <c r="X52">
        <f t="shared" si="15"/>
        <v>0</v>
      </c>
      <c r="Y52">
        <f t="shared" si="16"/>
        <v>0</v>
      </c>
      <c r="Z52">
        <f t="shared" si="17"/>
        <v>0</v>
      </c>
      <c r="AA52">
        <f t="shared" si="18"/>
        <v>0</v>
      </c>
      <c r="AB52">
        <f t="shared" si="19"/>
        <v>0</v>
      </c>
      <c r="AC52">
        <f t="shared" si="20"/>
        <v>0</v>
      </c>
      <c r="AD52">
        <f t="shared" si="21"/>
        <v>0</v>
      </c>
      <c r="AE52">
        <f t="shared" si="22"/>
        <v>0</v>
      </c>
      <c r="AF52">
        <f t="shared" si="23"/>
        <v>0</v>
      </c>
      <c r="AG52">
        <f t="shared" si="24"/>
        <v>0</v>
      </c>
      <c r="AH52">
        <f t="shared" si="25"/>
        <v>0</v>
      </c>
      <c r="AI52">
        <f t="shared" si="26"/>
        <v>0</v>
      </c>
      <c r="AJ52">
        <f t="shared" si="27"/>
        <v>0</v>
      </c>
      <c r="AK52">
        <f t="shared" si="28"/>
        <v>0</v>
      </c>
      <c r="AL52">
        <f t="shared" si="29"/>
        <v>0</v>
      </c>
      <c r="AM52">
        <f t="shared" si="30"/>
        <v>0</v>
      </c>
      <c r="AN52">
        <f t="shared" si="31"/>
        <v>0</v>
      </c>
      <c r="AO52">
        <f t="shared" si="32"/>
        <v>0</v>
      </c>
      <c r="AP52">
        <f t="shared" si="33"/>
        <v>0</v>
      </c>
      <c r="AQ52">
        <f t="shared" si="34"/>
        <v>0</v>
      </c>
      <c r="AR52">
        <f t="shared" si="35"/>
        <v>0</v>
      </c>
      <c r="AS52">
        <f t="shared" si="36"/>
        <v>0</v>
      </c>
      <c r="AT52">
        <f t="shared" si="37"/>
        <v>0</v>
      </c>
      <c r="AU52">
        <f t="shared" si="38"/>
        <v>0</v>
      </c>
      <c r="AV52">
        <f t="shared" si="39"/>
        <v>0</v>
      </c>
      <c r="AW52">
        <f t="shared" si="40"/>
        <v>0</v>
      </c>
      <c r="AX52">
        <f t="shared" si="41"/>
        <v>0</v>
      </c>
      <c r="AY52">
        <f t="shared" si="42"/>
        <v>0</v>
      </c>
      <c r="AZ52">
        <f t="shared" si="43"/>
        <v>0</v>
      </c>
      <c r="BA52">
        <f t="shared" si="44"/>
        <v>0</v>
      </c>
      <c r="BB52">
        <f t="shared" si="45"/>
        <v>0</v>
      </c>
      <c r="BC52">
        <f t="shared" si="46"/>
        <v>0</v>
      </c>
      <c r="BD52">
        <f t="shared" si="47"/>
        <v>0</v>
      </c>
      <c r="BE52">
        <f t="shared" si="48"/>
        <v>0</v>
      </c>
      <c r="BF52">
        <f t="shared" si="49"/>
        <v>0</v>
      </c>
      <c r="BG52">
        <f t="shared" si="50"/>
        <v>0</v>
      </c>
      <c r="BH52">
        <f t="shared" si="51"/>
        <v>0</v>
      </c>
      <c r="BI52">
        <f t="shared" si="52"/>
        <v>0</v>
      </c>
      <c r="BJ52">
        <f t="shared" si="53"/>
        <v>0</v>
      </c>
      <c r="BK52">
        <f t="shared" si="54"/>
        <v>0</v>
      </c>
      <c r="BL52">
        <f t="shared" si="55"/>
        <v>0</v>
      </c>
      <c r="BM52">
        <f t="shared" si="56"/>
        <v>0</v>
      </c>
      <c r="BN52">
        <f t="shared" si="57"/>
        <v>0</v>
      </c>
      <c r="BO52">
        <f t="shared" si="58"/>
        <v>0</v>
      </c>
      <c r="BP52">
        <f t="shared" si="59"/>
        <v>0</v>
      </c>
      <c r="BQ52">
        <f t="shared" si="60"/>
        <v>0</v>
      </c>
      <c r="BR52">
        <f t="shared" si="61"/>
        <v>0</v>
      </c>
      <c r="BS52">
        <f t="shared" si="62"/>
        <v>0</v>
      </c>
      <c r="BT52">
        <f t="shared" si="63"/>
        <v>0</v>
      </c>
      <c r="BU52">
        <f t="shared" si="64"/>
        <v>0</v>
      </c>
      <c r="BV52">
        <f t="shared" si="65"/>
        <v>0</v>
      </c>
      <c r="BW52">
        <f t="shared" si="66"/>
        <v>0</v>
      </c>
      <c r="BX52">
        <f t="shared" si="67"/>
        <v>0</v>
      </c>
      <c r="BY52">
        <f t="shared" si="68"/>
        <v>0</v>
      </c>
      <c r="BZ52">
        <f t="shared" si="69"/>
        <v>0</v>
      </c>
      <c r="CA52">
        <f t="shared" si="70"/>
        <v>0</v>
      </c>
      <c r="CB52">
        <f t="shared" si="71"/>
        <v>0</v>
      </c>
      <c r="CC52">
        <f t="shared" si="72"/>
        <v>0</v>
      </c>
      <c r="CD52">
        <f t="shared" si="73"/>
        <v>0</v>
      </c>
      <c r="CE52">
        <f t="shared" si="74"/>
        <v>0</v>
      </c>
      <c r="CF52">
        <f t="shared" si="75"/>
        <v>0</v>
      </c>
      <c r="CG52">
        <f t="shared" si="76"/>
        <v>0</v>
      </c>
      <c r="CH52">
        <f t="shared" si="77"/>
        <v>0</v>
      </c>
      <c r="CI52">
        <f t="shared" si="78"/>
        <v>0</v>
      </c>
      <c r="CJ52">
        <f t="shared" si="79"/>
        <v>0</v>
      </c>
      <c r="CK52">
        <f t="shared" si="80"/>
        <v>0</v>
      </c>
      <c r="CL52">
        <f t="shared" si="81"/>
        <v>0</v>
      </c>
      <c r="CM52">
        <f t="shared" si="82"/>
        <v>0</v>
      </c>
      <c r="CN52">
        <f t="shared" si="83"/>
        <v>0</v>
      </c>
      <c r="CO52">
        <f t="shared" si="84"/>
        <v>0</v>
      </c>
      <c r="CP52">
        <f t="shared" si="85"/>
        <v>0</v>
      </c>
      <c r="CQ52">
        <f t="shared" si="86"/>
        <v>0</v>
      </c>
      <c r="CR52">
        <f t="shared" si="87"/>
        <v>0</v>
      </c>
      <c r="CS52">
        <f t="shared" si="88"/>
        <v>0</v>
      </c>
      <c r="CT52">
        <f t="shared" si="89"/>
        <v>0</v>
      </c>
      <c r="CU52">
        <f t="shared" si="90"/>
        <v>0</v>
      </c>
      <c r="CV52">
        <f t="shared" si="91"/>
        <v>0</v>
      </c>
      <c r="CW52">
        <f t="shared" si="91"/>
        <v>0</v>
      </c>
      <c r="CX52">
        <f t="shared" si="91"/>
        <v>0</v>
      </c>
      <c r="CY52">
        <f t="shared" si="91"/>
        <v>0</v>
      </c>
      <c r="CZ52">
        <f t="shared" si="93"/>
        <v>0</v>
      </c>
      <c r="DA52">
        <f t="shared" si="93"/>
        <v>0</v>
      </c>
    </row>
    <row r="53" spans="8:105" x14ac:dyDescent="0.25">
      <c r="I53" s="12">
        <f ca="1">'Required Capacity (Hide)'!E53</f>
        <v>44564</v>
      </c>
      <c r="J53">
        <f t="shared" si="1"/>
        <v>0</v>
      </c>
      <c r="K53">
        <f t="shared" si="2"/>
        <v>0</v>
      </c>
      <c r="L53">
        <f t="shared" si="3"/>
        <v>0</v>
      </c>
      <c r="M53">
        <f t="shared" si="4"/>
        <v>0</v>
      </c>
      <c r="N53">
        <f t="shared" si="5"/>
        <v>0</v>
      </c>
      <c r="O53">
        <f t="shared" si="6"/>
        <v>0</v>
      </c>
      <c r="P53">
        <f t="shared" si="7"/>
        <v>0</v>
      </c>
      <c r="Q53">
        <f t="shared" si="8"/>
        <v>0</v>
      </c>
      <c r="R53">
        <f t="shared" si="9"/>
        <v>0</v>
      </c>
      <c r="S53">
        <f t="shared" si="10"/>
        <v>0</v>
      </c>
      <c r="T53">
        <f t="shared" si="11"/>
        <v>0</v>
      </c>
      <c r="U53">
        <f t="shared" si="12"/>
        <v>0</v>
      </c>
      <c r="V53">
        <f t="shared" si="13"/>
        <v>0</v>
      </c>
      <c r="W53">
        <f t="shared" si="14"/>
        <v>0</v>
      </c>
      <c r="X53">
        <f t="shared" si="15"/>
        <v>0</v>
      </c>
      <c r="Y53">
        <f t="shared" si="16"/>
        <v>0</v>
      </c>
      <c r="Z53">
        <f t="shared" si="17"/>
        <v>0</v>
      </c>
      <c r="AA53">
        <f t="shared" si="18"/>
        <v>0</v>
      </c>
      <c r="AB53">
        <f t="shared" si="19"/>
        <v>0</v>
      </c>
      <c r="AC53">
        <f t="shared" si="20"/>
        <v>0</v>
      </c>
      <c r="AD53">
        <f t="shared" si="21"/>
        <v>0</v>
      </c>
      <c r="AE53">
        <f t="shared" si="22"/>
        <v>0</v>
      </c>
      <c r="AF53">
        <f t="shared" si="23"/>
        <v>0</v>
      </c>
      <c r="AG53">
        <f t="shared" si="24"/>
        <v>0</v>
      </c>
      <c r="AH53">
        <f t="shared" si="25"/>
        <v>0</v>
      </c>
      <c r="AI53">
        <f t="shared" si="26"/>
        <v>0</v>
      </c>
      <c r="AJ53">
        <f t="shared" si="27"/>
        <v>0</v>
      </c>
      <c r="AK53">
        <f t="shared" si="28"/>
        <v>0</v>
      </c>
      <c r="AL53">
        <f t="shared" si="29"/>
        <v>0</v>
      </c>
      <c r="AM53">
        <f t="shared" si="30"/>
        <v>0</v>
      </c>
      <c r="AN53">
        <f t="shared" si="31"/>
        <v>0</v>
      </c>
      <c r="AO53">
        <f t="shared" si="32"/>
        <v>0</v>
      </c>
      <c r="AP53">
        <f t="shared" si="33"/>
        <v>0</v>
      </c>
      <c r="AQ53">
        <f t="shared" si="34"/>
        <v>0</v>
      </c>
      <c r="AR53">
        <f t="shared" si="35"/>
        <v>0</v>
      </c>
      <c r="AS53">
        <f t="shared" si="36"/>
        <v>0</v>
      </c>
      <c r="AT53">
        <f t="shared" si="37"/>
        <v>0</v>
      </c>
      <c r="AU53">
        <f t="shared" si="38"/>
        <v>0</v>
      </c>
      <c r="AV53">
        <f t="shared" si="39"/>
        <v>0</v>
      </c>
      <c r="AW53">
        <f t="shared" si="40"/>
        <v>0</v>
      </c>
      <c r="AX53">
        <f t="shared" si="41"/>
        <v>0</v>
      </c>
      <c r="AY53">
        <f t="shared" si="42"/>
        <v>0</v>
      </c>
      <c r="AZ53">
        <f t="shared" si="43"/>
        <v>0</v>
      </c>
      <c r="BA53">
        <f t="shared" si="44"/>
        <v>0</v>
      </c>
      <c r="BB53">
        <f t="shared" si="45"/>
        <v>0</v>
      </c>
      <c r="BC53">
        <f t="shared" si="46"/>
        <v>0</v>
      </c>
      <c r="BD53">
        <f t="shared" si="47"/>
        <v>0</v>
      </c>
      <c r="BE53">
        <f t="shared" si="48"/>
        <v>0</v>
      </c>
      <c r="BF53">
        <f t="shared" si="49"/>
        <v>0</v>
      </c>
      <c r="BG53">
        <f t="shared" si="50"/>
        <v>0</v>
      </c>
      <c r="BH53">
        <f t="shared" si="51"/>
        <v>0</v>
      </c>
      <c r="BI53">
        <f t="shared" si="52"/>
        <v>0</v>
      </c>
      <c r="BJ53">
        <f t="shared" si="53"/>
        <v>0</v>
      </c>
      <c r="BK53">
        <f t="shared" si="54"/>
        <v>0</v>
      </c>
      <c r="BL53">
        <f t="shared" si="55"/>
        <v>0</v>
      </c>
      <c r="BM53">
        <f t="shared" si="56"/>
        <v>0</v>
      </c>
      <c r="BN53">
        <f t="shared" si="57"/>
        <v>0</v>
      </c>
      <c r="BO53">
        <f t="shared" si="58"/>
        <v>0</v>
      </c>
      <c r="BP53">
        <f t="shared" si="59"/>
        <v>0</v>
      </c>
      <c r="BQ53">
        <f t="shared" si="60"/>
        <v>0</v>
      </c>
      <c r="BR53">
        <f t="shared" si="61"/>
        <v>0</v>
      </c>
      <c r="BS53">
        <f t="shared" si="62"/>
        <v>0</v>
      </c>
      <c r="BT53">
        <f t="shared" si="63"/>
        <v>0</v>
      </c>
      <c r="BU53">
        <f t="shared" si="64"/>
        <v>0</v>
      </c>
      <c r="BV53">
        <f t="shared" si="65"/>
        <v>0</v>
      </c>
      <c r="BW53">
        <f t="shared" si="66"/>
        <v>0</v>
      </c>
      <c r="BX53">
        <f t="shared" si="67"/>
        <v>0</v>
      </c>
      <c r="BY53">
        <f t="shared" si="68"/>
        <v>0</v>
      </c>
      <c r="BZ53">
        <f t="shared" si="69"/>
        <v>0</v>
      </c>
      <c r="CA53">
        <f t="shared" si="70"/>
        <v>0</v>
      </c>
      <c r="CB53">
        <f t="shared" si="71"/>
        <v>0</v>
      </c>
      <c r="CC53">
        <f t="shared" si="72"/>
        <v>0</v>
      </c>
      <c r="CD53">
        <f t="shared" si="73"/>
        <v>0</v>
      </c>
      <c r="CE53">
        <f t="shared" si="74"/>
        <v>0</v>
      </c>
      <c r="CF53">
        <f t="shared" si="75"/>
        <v>0</v>
      </c>
      <c r="CG53">
        <f t="shared" si="76"/>
        <v>0</v>
      </c>
      <c r="CH53">
        <f t="shared" si="77"/>
        <v>0</v>
      </c>
      <c r="CI53">
        <f t="shared" si="78"/>
        <v>0</v>
      </c>
      <c r="CJ53">
        <f t="shared" si="79"/>
        <v>0</v>
      </c>
      <c r="CK53">
        <f t="shared" si="80"/>
        <v>0</v>
      </c>
      <c r="CL53">
        <f t="shared" si="81"/>
        <v>0</v>
      </c>
      <c r="CM53">
        <f t="shared" si="82"/>
        <v>0</v>
      </c>
      <c r="CN53">
        <f t="shared" si="83"/>
        <v>0</v>
      </c>
      <c r="CO53">
        <f t="shared" si="84"/>
        <v>0</v>
      </c>
      <c r="CP53">
        <f t="shared" si="85"/>
        <v>0</v>
      </c>
      <c r="CQ53">
        <f t="shared" si="86"/>
        <v>0</v>
      </c>
      <c r="CR53">
        <f t="shared" si="87"/>
        <v>0</v>
      </c>
      <c r="CS53">
        <f t="shared" si="88"/>
        <v>0</v>
      </c>
      <c r="CT53">
        <f t="shared" si="89"/>
        <v>0</v>
      </c>
      <c r="CU53">
        <f t="shared" si="90"/>
        <v>0</v>
      </c>
      <c r="CV53">
        <f t="shared" si="91"/>
        <v>0</v>
      </c>
      <c r="CW53">
        <f t="shared" si="91"/>
        <v>0</v>
      </c>
      <c r="CX53">
        <f t="shared" si="91"/>
        <v>0</v>
      </c>
      <c r="CY53">
        <f t="shared" si="91"/>
        <v>0</v>
      </c>
      <c r="CZ53">
        <f t="shared" si="93"/>
        <v>0</v>
      </c>
      <c r="DA53">
        <f t="shared" si="93"/>
        <v>0</v>
      </c>
    </row>
    <row r="54" spans="8:105" x14ac:dyDescent="0.25">
      <c r="I54" s="12">
        <f ca="1">'Required Capacity (Hide)'!E54</f>
        <v>44571</v>
      </c>
      <c r="J54">
        <f t="shared" si="1"/>
        <v>0</v>
      </c>
      <c r="K54">
        <f t="shared" si="2"/>
        <v>0</v>
      </c>
      <c r="L54">
        <f t="shared" si="3"/>
        <v>0</v>
      </c>
      <c r="M54">
        <f t="shared" si="4"/>
        <v>0</v>
      </c>
      <c r="N54">
        <f t="shared" si="5"/>
        <v>0</v>
      </c>
      <c r="O54">
        <f t="shared" si="6"/>
        <v>0</v>
      </c>
      <c r="P54">
        <f t="shared" si="7"/>
        <v>0</v>
      </c>
      <c r="Q54">
        <f t="shared" si="8"/>
        <v>0</v>
      </c>
      <c r="R54">
        <f t="shared" si="9"/>
        <v>0</v>
      </c>
      <c r="S54">
        <f t="shared" si="10"/>
        <v>0</v>
      </c>
      <c r="T54">
        <f t="shared" si="11"/>
        <v>0</v>
      </c>
      <c r="U54">
        <f t="shared" si="12"/>
        <v>0</v>
      </c>
      <c r="V54">
        <f t="shared" si="13"/>
        <v>0</v>
      </c>
      <c r="W54">
        <f t="shared" si="14"/>
        <v>0</v>
      </c>
      <c r="X54">
        <f t="shared" si="15"/>
        <v>0</v>
      </c>
      <c r="Y54">
        <f t="shared" si="16"/>
        <v>0</v>
      </c>
      <c r="Z54">
        <f t="shared" si="17"/>
        <v>0</v>
      </c>
      <c r="AA54">
        <f t="shared" si="18"/>
        <v>0</v>
      </c>
      <c r="AB54">
        <f t="shared" si="19"/>
        <v>0</v>
      </c>
      <c r="AC54">
        <f t="shared" si="20"/>
        <v>0</v>
      </c>
      <c r="AD54">
        <f t="shared" si="21"/>
        <v>0</v>
      </c>
      <c r="AE54">
        <f t="shared" si="22"/>
        <v>0</v>
      </c>
      <c r="AF54">
        <f t="shared" si="23"/>
        <v>0</v>
      </c>
      <c r="AG54">
        <f t="shared" si="24"/>
        <v>0</v>
      </c>
      <c r="AH54">
        <f t="shared" si="25"/>
        <v>0</v>
      </c>
      <c r="AI54">
        <f t="shared" si="26"/>
        <v>0</v>
      </c>
      <c r="AJ54">
        <f t="shared" si="27"/>
        <v>0</v>
      </c>
      <c r="AK54">
        <f t="shared" si="28"/>
        <v>0</v>
      </c>
      <c r="AL54">
        <f t="shared" si="29"/>
        <v>0</v>
      </c>
      <c r="AM54">
        <f t="shared" si="30"/>
        <v>0</v>
      </c>
      <c r="AN54">
        <f t="shared" si="31"/>
        <v>0</v>
      </c>
      <c r="AO54">
        <f t="shared" si="32"/>
        <v>0</v>
      </c>
      <c r="AP54">
        <f t="shared" si="33"/>
        <v>0</v>
      </c>
      <c r="AQ54">
        <f t="shared" si="34"/>
        <v>0</v>
      </c>
      <c r="AR54">
        <f t="shared" si="35"/>
        <v>0</v>
      </c>
      <c r="AS54">
        <f t="shared" si="36"/>
        <v>0</v>
      </c>
      <c r="AT54">
        <f t="shared" si="37"/>
        <v>0</v>
      </c>
      <c r="AU54">
        <f t="shared" si="38"/>
        <v>0</v>
      </c>
      <c r="AV54">
        <f t="shared" si="39"/>
        <v>0</v>
      </c>
      <c r="AW54">
        <f t="shared" si="40"/>
        <v>0</v>
      </c>
      <c r="AX54">
        <f t="shared" si="41"/>
        <v>0</v>
      </c>
      <c r="AY54">
        <f t="shared" si="42"/>
        <v>0</v>
      </c>
      <c r="AZ54">
        <f t="shared" si="43"/>
        <v>0</v>
      </c>
      <c r="BA54">
        <f t="shared" si="44"/>
        <v>0</v>
      </c>
      <c r="BB54">
        <f t="shared" si="45"/>
        <v>0</v>
      </c>
      <c r="BC54">
        <f t="shared" si="46"/>
        <v>0</v>
      </c>
      <c r="BD54">
        <f t="shared" si="47"/>
        <v>0</v>
      </c>
      <c r="BE54">
        <f t="shared" si="48"/>
        <v>0</v>
      </c>
      <c r="BF54">
        <f t="shared" si="49"/>
        <v>0</v>
      </c>
      <c r="BG54">
        <f t="shared" si="50"/>
        <v>0</v>
      </c>
      <c r="BH54">
        <f t="shared" si="51"/>
        <v>0</v>
      </c>
      <c r="BI54">
        <f t="shared" si="52"/>
        <v>0</v>
      </c>
      <c r="BJ54">
        <f t="shared" si="53"/>
        <v>0</v>
      </c>
      <c r="BK54">
        <f t="shared" si="54"/>
        <v>0</v>
      </c>
      <c r="BL54">
        <f t="shared" si="55"/>
        <v>0</v>
      </c>
      <c r="BM54">
        <f t="shared" si="56"/>
        <v>0</v>
      </c>
      <c r="BN54">
        <f t="shared" si="57"/>
        <v>0</v>
      </c>
      <c r="BO54">
        <f t="shared" si="58"/>
        <v>0</v>
      </c>
      <c r="BP54">
        <f t="shared" si="59"/>
        <v>0</v>
      </c>
      <c r="BQ54">
        <f t="shared" si="60"/>
        <v>0</v>
      </c>
      <c r="BR54">
        <f t="shared" si="61"/>
        <v>0</v>
      </c>
      <c r="BS54">
        <f t="shared" si="62"/>
        <v>0</v>
      </c>
      <c r="BT54">
        <f t="shared" si="63"/>
        <v>0</v>
      </c>
      <c r="BU54">
        <f t="shared" si="64"/>
        <v>0</v>
      </c>
      <c r="BV54">
        <f t="shared" si="65"/>
        <v>0</v>
      </c>
      <c r="BW54">
        <f t="shared" si="66"/>
        <v>0</v>
      </c>
      <c r="BX54">
        <f t="shared" si="67"/>
        <v>0</v>
      </c>
      <c r="BY54">
        <f t="shared" si="68"/>
        <v>0</v>
      </c>
      <c r="BZ54">
        <f t="shared" si="69"/>
        <v>0</v>
      </c>
      <c r="CA54">
        <f t="shared" si="70"/>
        <v>0</v>
      </c>
      <c r="CB54">
        <f t="shared" si="71"/>
        <v>0</v>
      </c>
      <c r="CC54">
        <f t="shared" si="72"/>
        <v>0</v>
      </c>
      <c r="CD54">
        <f t="shared" si="73"/>
        <v>0</v>
      </c>
      <c r="CE54">
        <f t="shared" si="74"/>
        <v>0</v>
      </c>
      <c r="CF54">
        <f t="shared" si="75"/>
        <v>0</v>
      </c>
      <c r="CG54">
        <f t="shared" si="76"/>
        <v>0</v>
      </c>
      <c r="CH54">
        <f t="shared" si="77"/>
        <v>0</v>
      </c>
      <c r="CI54">
        <f t="shared" si="78"/>
        <v>0</v>
      </c>
      <c r="CJ54">
        <f t="shared" si="79"/>
        <v>0</v>
      </c>
      <c r="CK54">
        <f t="shared" si="80"/>
        <v>0</v>
      </c>
      <c r="CL54">
        <f t="shared" si="81"/>
        <v>0</v>
      </c>
      <c r="CM54">
        <f t="shared" si="82"/>
        <v>0</v>
      </c>
      <c r="CN54">
        <f t="shared" si="83"/>
        <v>0</v>
      </c>
      <c r="CO54">
        <f t="shared" si="84"/>
        <v>0</v>
      </c>
      <c r="CP54">
        <f t="shared" si="85"/>
        <v>0</v>
      </c>
      <c r="CQ54">
        <f t="shared" si="86"/>
        <v>0</v>
      </c>
      <c r="CR54">
        <f t="shared" si="87"/>
        <v>0</v>
      </c>
      <c r="CS54">
        <f t="shared" si="88"/>
        <v>0</v>
      </c>
      <c r="CT54">
        <f t="shared" si="89"/>
        <v>0</v>
      </c>
      <c r="CU54">
        <f t="shared" si="90"/>
        <v>0</v>
      </c>
      <c r="CV54">
        <f t="shared" si="91"/>
        <v>0</v>
      </c>
      <c r="CW54">
        <f t="shared" si="91"/>
        <v>0</v>
      </c>
      <c r="CX54">
        <f t="shared" si="91"/>
        <v>0</v>
      </c>
      <c r="CY54">
        <f t="shared" si="91"/>
        <v>0</v>
      </c>
      <c r="CZ54">
        <f t="shared" si="93"/>
        <v>0</v>
      </c>
      <c r="DA54">
        <f t="shared" si="93"/>
        <v>0</v>
      </c>
    </row>
    <row r="55" spans="8:105" x14ac:dyDescent="0.25">
      <c r="I55" s="12">
        <f ca="1">'Required Capacity (Hide)'!E55</f>
        <v>44578</v>
      </c>
      <c r="J55">
        <f t="shared" si="1"/>
        <v>0</v>
      </c>
      <c r="K55">
        <f t="shared" si="2"/>
        <v>0</v>
      </c>
      <c r="L55">
        <f t="shared" si="3"/>
        <v>0</v>
      </c>
      <c r="M55">
        <f t="shared" si="4"/>
        <v>0</v>
      </c>
      <c r="N55">
        <f t="shared" si="5"/>
        <v>0</v>
      </c>
      <c r="O55">
        <f t="shared" si="6"/>
        <v>0</v>
      </c>
      <c r="P55">
        <f t="shared" si="7"/>
        <v>0</v>
      </c>
      <c r="Q55">
        <f t="shared" si="8"/>
        <v>0</v>
      </c>
      <c r="R55">
        <f t="shared" si="9"/>
        <v>0</v>
      </c>
      <c r="S55">
        <f t="shared" si="10"/>
        <v>0</v>
      </c>
      <c r="T55">
        <f t="shared" si="11"/>
        <v>0</v>
      </c>
      <c r="U55">
        <f t="shared" si="12"/>
        <v>0</v>
      </c>
      <c r="V55">
        <f t="shared" si="13"/>
        <v>0</v>
      </c>
      <c r="W55">
        <f t="shared" si="14"/>
        <v>0</v>
      </c>
      <c r="X55">
        <f t="shared" si="15"/>
        <v>0</v>
      </c>
      <c r="Y55">
        <f t="shared" si="16"/>
        <v>0</v>
      </c>
      <c r="Z55">
        <f t="shared" si="17"/>
        <v>0</v>
      </c>
      <c r="AA55">
        <f t="shared" si="18"/>
        <v>0</v>
      </c>
      <c r="AB55">
        <f t="shared" si="19"/>
        <v>0</v>
      </c>
      <c r="AC55">
        <f t="shared" si="20"/>
        <v>0</v>
      </c>
      <c r="AD55">
        <f t="shared" si="21"/>
        <v>0</v>
      </c>
      <c r="AE55">
        <f t="shared" si="22"/>
        <v>0</v>
      </c>
      <c r="AF55">
        <f t="shared" si="23"/>
        <v>0</v>
      </c>
      <c r="AG55">
        <f t="shared" si="24"/>
        <v>0</v>
      </c>
      <c r="AH55">
        <f t="shared" si="25"/>
        <v>0</v>
      </c>
      <c r="AI55">
        <f t="shared" si="26"/>
        <v>0</v>
      </c>
      <c r="AJ55">
        <f t="shared" si="27"/>
        <v>0</v>
      </c>
      <c r="AK55">
        <f t="shared" si="28"/>
        <v>0</v>
      </c>
      <c r="AL55">
        <f t="shared" si="29"/>
        <v>0</v>
      </c>
      <c r="AM55">
        <f t="shared" si="30"/>
        <v>0</v>
      </c>
      <c r="AN55">
        <f t="shared" si="31"/>
        <v>0</v>
      </c>
      <c r="AO55">
        <f t="shared" si="32"/>
        <v>0</v>
      </c>
      <c r="AP55">
        <f t="shared" si="33"/>
        <v>0</v>
      </c>
      <c r="AQ55">
        <f t="shared" si="34"/>
        <v>0</v>
      </c>
      <c r="AR55">
        <f t="shared" si="35"/>
        <v>0</v>
      </c>
      <c r="AS55">
        <f t="shared" si="36"/>
        <v>0</v>
      </c>
      <c r="AT55">
        <f t="shared" si="37"/>
        <v>0</v>
      </c>
      <c r="AU55">
        <f t="shared" si="38"/>
        <v>0</v>
      </c>
      <c r="AV55">
        <f t="shared" si="39"/>
        <v>0</v>
      </c>
      <c r="AW55">
        <f t="shared" si="40"/>
        <v>0</v>
      </c>
      <c r="AX55">
        <f t="shared" si="41"/>
        <v>0</v>
      </c>
      <c r="AY55">
        <f t="shared" si="42"/>
        <v>0</v>
      </c>
      <c r="AZ55">
        <f t="shared" si="43"/>
        <v>0</v>
      </c>
      <c r="BA55">
        <f t="shared" si="44"/>
        <v>0</v>
      </c>
      <c r="BB55">
        <f t="shared" si="45"/>
        <v>0</v>
      </c>
      <c r="BC55">
        <f t="shared" si="46"/>
        <v>0</v>
      </c>
      <c r="BD55">
        <f t="shared" si="47"/>
        <v>0</v>
      </c>
      <c r="BE55">
        <f t="shared" si="48"/>
        <v>0</v>
      </c>
      <c r="BF55">
        <f t="shared" si="49"/>
        <v>0</v>
      </c>
      <c r="BG55">
        <f t="shared" si="50"/>
        <v>0</v>
      </c>
      <c r="BH55">
        <f t="shared" si="51"/>
        <v>0</v>
      </c>
      <c r="BI55">
        <f t="shared" si="52"/>
        <v>0</v>
      </c>
      <c r="BJ55">
        <f t="shared" si="53"/>
        <v>0</v>
      </c>
      <c r="BK55">
        <f t="shared" si="54"/>
        <v>0</v>
      </c>
      <c r="BL55">
        <f t="shared" si="55"/>
        <v>0</v>
      </c>
      <c r="BM55">
        <f t="shared" si="56"/>
        <v>0</v>
      </c>
      <c r="BN55">
        <f t="shared" si="57"/>
        <v>0</v>
      </c>
      <c r="BO55">
        <f t="shared" si="58"/>
        <v>0</v>
      </c>
      <c r="BP55">
        <f t="shared" si="59"/>
        <v>0</v>
      </c>
      <c r="BQ55">
        <f t="shared" si="60"/>
        <v>0</v>
      </c>
      <c r="BR55">
        <f t="shared" si="61"/>
        <v>0</v>
      </c>
      <c r="BS55">
        <f t="shared" si="62"/>
        <v>0</v>
      </c>
      <c r="BT55">
        <f t="shared" si="63"/>
        <v>0</v>
      </c>
      <c r="BU55">
        <f t="shared" si="64"/>
        <v>0</v>
      </c>
      <c r="BV55">
        <f t="shared" si="65"/>
        <v>0</v>
      </c>
      <c r="BW55">
        <f t="shared" si="66"/>
        <v>0</v>
      </c>
      <c r="BX55">
        <f t="shared" si="67"/>
        <v>0</v>
      </c>
      <c r="BY55">
        <f t="shared" si="68"/>
        <v>0</v>
      </c>
      <c r="BZ55">
        <f t="shared" si="69"/>
        <v>0</v>
      </c>
      <c r="CA55">
        <f t="shared" si="70"/>
        <v>0</v>
      </c>
      <c r="CB55">
        <f t="shared" si="71"/>
        <v>0</v>
      </c>
      <c r="CC55">
        <f t="shared" si="72"/>
        <v>0</v>
      </c>
      <c r="CD55">
        <f t="shared" si="73"/>
        <v>0</v>
      </c>
      <c r="CE55">
        <f t="shared" si="74"/>
        <v>0</v>
      </c>
      <c r="CF55">
        <f t="shared" si="75"/>
        <v>0</v>
      </c>
      <c r="CG55">
        <f t="shared" si="76"/>
        <v>0</v>
      </c>
      <c r="CH55">
        <f t="shared" si="77"/>
        <v>0</v>
      </c>
      <c r="CI55">
        <f t="shared" si="78"/>
        <v>0</v>
      </c>
      <c r="CJ55">
        <f t="shared" si="79"/>
        <v>0</v>
      </c>
      <c r="CK55">
        <f t="shared" si="80"/>
        <v>0</v>
      </c>
      <c r="CL55">
        <f t="shared" si="81"/>
        <v>0</v>
      </c>
      <c r="CM55">
        <f t="shared" si="82"/>
        <v>0</v>
      </c>
      <c r="CN55">
        <f t="shared" si="83"/>
        <v>0</v>
      </c>
      <c r="CO55">
        <f t="shared" si="84"/>
        <v>0</v>
      </c>
      <c r="CP55">
        <f t="shared" si="85"/>
        <v>0</v>
      </c>
      <c r="CQ55">
        <f t="shared" si="86"/>
        <v>0</v>
      </c>
      <c r="CR55">
        <f t="shared" si="87"/>
        <v>0</v>
      </c>
      <c r="CS55">
        <f t="shared" si="88"/>
        <v>0</v>
      </c>
      <c r="CT55">
        <f t="shared" si="89"/>
        <v>0</v>
      </c>
      <c r="CU55">
        <f t="shared" si="90"/>
        <v>0</v>
      </c>
      <c r="CV55">
        <f t="shared" si="91"/>
        <v>0</v>
      </c>
      <c r="CW55">
        <f t="shared" si="91"/>
        <v>0</v>
      </c>
      <c r="CX55">
        <f t="shared" si="91"/>
        <v>0</v>
      </c>
      <c r="CY55">
        <f t="shared" si="91"/>
        <v>0</v>
      </c>
      <c r="CZ55">
        <f t="shared" si="93"/>
        <v>0</v>
      </c>
      <c r="DA55">
        <f t="shared" si="93"/>
        <v>0</v>
      </c>
    </row>
    <row r="56" spans="8:105" ht="15.75" thickBot="1" x14ac:dyDescent="0.3">
      <c r="I56" s="13">
        <f ca="1">'Required Capacity (Hide)'!E56</f>
        <v>44585</v>
      </c>
      <c r="J56">
        <f t="shared" si="1"/>
        <v>0</v>
      </c>
      <c r="K56">
        <f t="shared" si="2"/>
        <v>0</v>
      </c>
      <c r="L56">
        <f t="shared" si="3"/>
        <v>0</v>
      </c>
      <c r="M56">
        <f t="shared" si="4"/>
        <v>0</v>
      </c>
      <c r="N56">
        <f t="shared" si="5"/>
        <v>0</v>
      </c>
      <c r="O56">
        <f t="shared" si="6"/>
        <v>0</v>
      </c>
      <c r="P56">
        <f t="shared" si="7"/>
        <v>0</v>
      </c>
      <c r="Q56">
        <f t="shared" si="8"/>
        <v>0</v>
      </c>
      <c r="R56">
        <f t="shared" si="9"/>
        <v>0</v>
      </c>
      <c r="S56">
        <f t="shared" si="10"/>
        <v>0</v>
      </c>
      <c r="T56">
        <f t="shared" si="11"/>
        <v>0</v>
      </c>
      <c r="U56">
        <f t="shared" si="12"/>
        <v>0</v>
      </c>
      <c r="V56">
        <f t="shared" si="13"/>
        <v>0</v>
      </c>
      <c r="W56">
        <f t="shared" si="14"/>
        <v>0</v>
      </c>
      <c r="X56">
        <f t="shared" si="15"/>
        <v>0</v>
      </c>
      <c r="Y56">
        <f t="shared" si="16"/>
        <v>0</v>
      </c>
      <c r="Z56">
        <f t="shared" si="17"/>
        <v>0</v>
      </c>
      <c r="AA56">
        <f t="shared" si="18"/>
        <v>0</v>
      </c>
      <c r="AB56">
        <f t="shared" si="19"/>
        <v>0</v>
      </c>
      <c r="AC56">
        <f t="shared" si="20"/>
        <v>0</v>
      </c>
      <c r="AD56">
        <f t="shared" si="21"/>
        <v>0</v>
      </c>
      <c r="AE56">
        <f t="shared" si="22"/>
        <v>0</v>
      </c>
      <c r="AF56">
        <f t="shared" si="23"/>
        <v>0</v>
      </c>
      <c r="AG56">
        <f t="shared" si="24"/>
        <v>0</v>
      </c>
      <c r="AH56">
        <f t="shared" si="25"/>
        <v>0</v>
      </c>
      <c r="AI56">
        <f t="shared" si="26"/>
        <v>0</v>
      </c>
      <c r="AJ56">
        <f t="shared" si="27"/>
        <v>0</v>
      </c>
      <c r="AK56">
        <f t="shared" si="28"/>
        <v>0</v>
      </c>
      <c r="AL56">
        <f t="shared" si="29"/>
        <v>0</v>
      </c>
      <c r="AM56">
        <f t="shared" si="30"/>
        <v>0</v>
      </c>
      <c r="AN56">
        <f t="shared" si="31"/>
        <v>0</v>
      </c>
      <c r="AO56">
        <f t="shared" si="32"/>
        <v>0</v>
      </c>
      <c r="AP56">
        <f t="shared" si="33"/>
        <v>0</v>
      </c>
      <c r="AQ56">
        <f t="shared" si="34"/>
        <v>0</v>
      </c>
      <c r="AR56">
        <f t="shared" si="35"/>
        <v>0</v>
      </c>
      <c r="AS56">
        <f t="shared" si="36"/>
        <v>0</v>
      </c>
      <c r="AT56">
        <f t="shared" si="37"/>
        <v>0</v>
      </c>
      <c r="AU56">
        <f t="shared" si="38"/>
        <v>0</v>
      </c>
      <c r="AV56">
        <f t="shared" si="39"/>
        <v>0</v>
      </c>
      <c r="AW56">
        <f t="shared" si="40"/>
        <v>0</v>
      </c>
      <c r="AX56">
        <f t="shared" si="41"/>
        <v>0</v>
      </c>
      <c r="AY56">
        <f t="shared" si="42"/>
        <v>0</v>
      </c>
      <c r="AZ56">
        <f t="shared" si="43"/>
        <v>0</v>
      </c>
      <c r="BA56">
        <f t="shared" si="44"/>
        <v>0</v>
      </c>
      <c r="BB56">
        <f t="shared" si="45"/>
        <v>0</v>
      </c>
      <c r="BC56">
        <f t="shared" si="46"/>
        <v>0</v>
      </c>
      <c r="BD56">
        <f t="shared" si="47"/>
        <v>0</v>
      </c>
      <c r="BE56">
        <f t="shared" si="48"/>
        <v>0</v>
      </c>
      <c r="BF56">
        <f t="shared" si="49"/>
        <v>0</v>
      </c>
      <c r="BG56">
        <f t="shared" si="50"/>
        <v>0</v>
      </c>
      <c r="BH56">
        <f t="shared" si="51"/>
        <v>0</v>
      </c>
      <c r="BI56">
        <f t="shared" si="52"/>
        <v>0</v>
      </c>
      <c r="BJ56">
        <f t="shared" si="53"/>
        <v>0</v>
      </c>
      <c r="BK56">
        <f t="shared" si="54"/>
        <v>0</v>
      </c>
      <c r="BL56">
        <f t="shared" si="55"/>
        <v>0</v>
      </c>
      <c r="BM56">
        <f t="shared" si="56"/>
        <v>0</v>
      </c>
      <c r="BN56">
        <f t="shared" si="57"/>
        <v>0</v>
      </c>
      <c r="BO56">
        <f t="shared" si="58"/>
        <v>0</v>
      </c>
      <c r="BP56">
        <f t="shared" si="59"/>
        <v>0</v>
      </c>
      <c r="BQ56">
        <f t="shared" si="60"/>
        <v>0</v>
      </c>
      <c r="BR56">
        <f t="shared" si="61"/>
        <v>0</v>
      </c>
      <c r="BS56">
        <f t="shared" si="62"/>
        <v>0</v>
      </c>
      <c r="BT56">
        <f t="shared" si="63"/>
        <v>0</v>
      </c>
      <c r="BU56">
        <f t="shared" si="64"/>
        <v>0</v>
      </c>
      <c r="BV56">
        <f t="shared" si="65"/>
        <v>0</v>
      </c>
      <c r="BW56">
        <f t="shared" si="66"/>
        <v>0</v>
      </c>
      <c r="BX56">
        <f t="shared" si="67"/>
        <v>0</v>
      </c>
      <c r="BY56">
        <f t="shared" si="68"/>
        <v>0</v>
      </c>
      <c r="BZ56">
        <f t="shared" si="69"/>
        <v>0</v>
      </c>
      <c r="CA56">
        <f t="shared" si="70"/>
        <v>0</v>
      </c>
      <c r="CB56">
        <f t="shared" si="71"/>
        <v>0</v>
      </c>
      <c r="CC56">
        <f t="shared" si="72"/>
        <v>0</v>
      </c>
      <c r="CD56">
        <f t="shared" si="73"/>
        <v>0</v>
      </c>
      <c r="CE56">
        <f t="shared" si="74"/>
        <v>0</v>
      </c>
      <c r="CF56">
        <f t="shared" si="75"/>
        <v>0</v>
      </c>
      <c r="CG56">
        <f t="shared" si="76"/>
        <v>0</v>
      </c>
      <c r="CH56">
        <f t="shared" si="77"/>
        <v>0</v>
      </c>
      <c r="CI56">
        <f t="shared" si="78"/>
        <v>0</v>
      </c>
      <c r="CJ56">
        <f t="shared" si="79"/>
        <v>0</v>
      </c>
      <c r="CK56">
        <f t="shared" si="80"/>
        <v>0</v>
      </c>
      <c r="CL56">
        <f t="shared" si="81"/>
        <v>0</v>
      </c>
      <c r="CM56">
        <f t="shared" si="82"/>
        <v>0</v>
      </c>
      <c r="CN56">
        <f t="shared" si="83"/>
        <v>0</v>
      </c>
      <c r="CO56">
        <f t="shared" si="84"/>
        <v>0</v>
      </c>
      <c r="CP56">
        <f t="shared" si="85"/>
        <v>0</v>
      </c>
      <c r="CQ56">
        <f t="shared" si="86"/>
        <v>0</v>
      </c>
      <c r="CR56">
        <f t="shared" si="87"/>
        <v>0</v>
      </c>
      <c r="CS56">
        <f t="shared" si="88"/>
        <v>0</v>
      </c>
      <c r="CT56">
        <f t="shared" si="89"/>
        <v>0</v>
      </c>
      <c r="CU56">
        <f t="shared" si="90"/>
        <v>0</v>
      </c>
      <c r="CV56">
        <f t="shared" si="91"/>
        <v>0</v>
      </c>
      <c r="CW56">
        <f t="shared" si="91"/>
        <v>0</v>
      </c>
      <c r="CX56">
        <f t="shared" si="91"/>
        <v>0</v>
      </c>
      <c r="CY56">
        <f t="shared" si="91"/>
        <v>0</v>
      </c>
      <c r="CZ56">
        <f t="shared" si="93"/>
        <v>0</v>
      </c>
      <c r="DA56">
        <f t="shared" si="93"/>
        <v>0</v>
      </c>
    </row>
    <row r="58" spans="8:105" x14ac:dyDescent="0.25">
      <c r="H58" t="s">
        <v>116</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25">
      <c r="I59" s="14" t="s">
        <v>117</v>
      </c>
      <c r="J59" s="5">
        <f>AVERAGE(J5:J56)</f>
        <v>0</v>
      </c>
      <c r="K59" s="5">
        <f>AVERAGE(K5:K56)-J59</f>
        <v>0</v>
      </c>
      <c r="L59" s="5">
        <f>AVERAGE(L5:L56)</f>
        <v>0</v>
      </c>
      <c r="M59" s="5">
        <f>AVERAGE(M5:M56)-L59</f>
        <v>0</v>
      </c>
      <c r="N59" s="5">
        <f>AVERAGE(N5:N56)</f>
        <v>0</v>
      </c>
      <c r="O59" s="5">
        <f>AVERAGE(O5:O56)-N59</f>
        <v>0</v>
      </c>
      <c r="P59" s="5">
        <f>AVERAGE(P5:P56)</f>
        <v>0</v>
      </c>
      <c r="Q59" s="5">
        <f>AVERAGE(Q5:Q56)-P59</f>
        <v>0</v>
      </c>
      <c r="R59" s="5">
        <f>AVERAGE(R5:R56)</f>
        <v>0</v>
      </c>
      <c r="S59" s="5">
        <f>AVERAGE(S5:S56)-R59</f>
        <v>0</v>
      </c>
      <c r="T59" s="5">
        <f>AVERAGE(T5:T56)</f>
        <v>0</v>
      </c>
      <c r="U59" s="5">
        <f>AVERAGE(U5:U56)-T59</f>
        <v>0</v>
      </c>
      <c r="V59" s="5">
        <f>AVERAGE(V5:V56)</f>
        <v>0</v>
      </c>
      <c r="W59" s="5">
        <f>AVERAGE(W5:W56)-V59</f>
        <v>0</v>
      </c>
      <c r="X59" s="5">
        <f>AVERAGE(X5:X56)</f>
        <v>0</v>
      </c>
      <c r="Y59" s="5">
        <f>AVERAGE(Y5:Y56)-X59</f>
        <v>0</v>
      </c>
      <c r="Z59" s="5">
        <f>AVERAGE(Z5:Z56)</f>
        <v>0</v>
      </c>
      <c r="AA59" s="5">
        <f>AVERAGE(AA5:AA56)-Z59</f>
        <v>0</v>
      </c>
      <c r="AB59" s="5">
        <f>AVERAGE(AB5:AB56)</f>
        <v>0</v>
      </c>
      <c r="AC59" s="5">
        <f>AVERAGE(AC5:AC56)-AB59</f>
        <v>0</v>
      </c>
      <c r="AD59" s="5">
        <f>AVERAGE(AD5:AD56)</f>
        <v>0</v>
      </c>
      <c r="AE59" s="5">
        <f>AVERAGE(AE5:AE56)-AD59</f>
        <v>0</v>
      </c>
      <c r="AF59" s="5">
        <f>AVERAGE(AF5:AF56)</f>
        <v>0</v>
      </c>
      <c r="AG59" s="5">
        <f>AVERAGE(AG5:AG56)-AF59</f>
        <v>0</v>
      </c>
      <c r="AH59" s="5">
        <f>AVERAGE(AH5:AH56)</f>
        <v>0</v>
      </c>
      <c r="AI59" s="5">
        <f>AVERAGE(AI5:AI56)-AH59</f>
        <v>0</v>
      </c>
      <c r="AJ59" s="5">
        <f>AVERAGE(AJ5:AJ56)</f>
        <v>0</v>
      </c>
      <c r="AK59" s="5">
        <f>AVERAGE(AK5:AK56)-AJ59</f>
        <v>0</v>
      </c>
      <c r="AL59" s="5">
        <f>AVERAGE(AL5:AL56)</f>
        <v>0</v>
      </c>
      <c r="AM59" s="5">
        <f>AVERAGE(AM5:AM56)-AL59</f>
        <v>0</v>
      </c>
      <c r="AN59" s="5">
        <f>AVERAGE(AN5:AN56)</f>
        <v>0</v>
      </c>
      <c r="AO59" s="5">
        <f>AVERAGE(AO5:AO56)-AN59</f>
        <v>0</v>
      </c>
      <c r="AP59" s="5">
        <f>AVERAGE(AP5:AP56)</f>
        <v>0</v>
      </c>
      <c r="AQ59" s="5">
        <f>AVERAGE(AQ5:AQ56)-AP59</f>
        <v>0</v>
      </c>
      <c r="AR59" s="5">
        <f>AVERAGE(AR5:AR56)</f>
        <v>0</v>
      </c>
      <c r="AS59" s="5">
        <f>AVERAGE(AS5:AS56)-AR59</f>
        <v>0</v>
      </c>
      <c r="AT59" s="5">
        <f>AVERAGE(AT5:AT56)</f>
        <v>0</v>
      </c>
      <c r="AU59" s="5">
        <f>AVERAGE(AU5:AU56)-AT59</f>
        <v>0</v>
      </c>
      <c r="AV59" s="5">
        <f>AVERAGE(AV5:AV56)</f>
        <v>0</v>
      </c>
      <c r="AW59" s="5">
        <f>AVERAGE(AW5:AW56)-AV59</f>
        <v>0</v>
      </c>
      <c r="AX59" s="5">
        <f>AVERAGE(AX5:AX56)</f>
        <v>0</v>
      </c>
      <c r="AY59" s="5">
        <f>AVERAGE(AY5:AY56)-AX59</f>
        <v>0</v>
      </c>
      <c r="AZ59" s="5">
        <f>AVERAGE(AZ5:AZ56)</f>
        <v>0</v>
      </c>
      <c r="BA59" s="5">
        <f>AVERAGE(BA5:BA56)-AZ59</f>
        <v>0</v>
      </c>
      <c r="BB59" s="5">
        <f>AVERAGE(BB5:BB56)</f>
        <v>0</v>
      </c>
      <c r="BC59" s="5">
        <f>AVERAGE(BC5:BC56)-BB59</f>
        <v>0</v>
      </c>
      <c r="BD59" s="5">
        <f>AVERAGE(BD5:BD56)</f>
        <v>0</v>
      </c>
      <c r="BE59" s="5">
        <f>AVERAGE(BE5:BE56)-BD59</f>
        <v>0</v>
      </c>
      <c r="BF59" s="5">
        <f>AVERAGE(BF5:BF56)</f>
        <v>0</v>
      </c>
      <c r="BG59" s="5">
        <f>AVERAGE(BG5:BG56)-BF59</f>
        <v>0</v>
      </c>
      <c r="BH59" s="5">
        <f>AVERAGE(BH5:BH56)</f>
        <v>0</v>
      </c>
      <c r="BI59" s="5">
        <f>AVERAGE(BI5:BI56)-BH59</f>
        <v>0</v>
      </c>
      <c r="BJ59" s="5">
        <f>AVERAGE(BJ5:BJ56)</f>
        <v>0</v>
      </c>
      <c r="BK59" s="5">
        <f>AVERAGE(BK5:BK56)-BJ59</f>
        <v>0</v>
      </c>
      <c r="BL59" s="5">
        <f>AVERAGE(BL5:BL56)</f>
        <v>0</v>
      </c>
      <c r="BM59" s="5">
        <f>AVERAGE(BM5:BM56)-BL59</f>
        <v>0</v>
      </c>
      <c r="BN59" s="5">
        <f>AVERAGE(BN5:BN56)</f>
        <v>0</v>
      </c>
      <c r="BO59" s="5">
        <f>AVERAGE(BO5:BO56)-BN59</f>
        <v>0</v>
      </c>
      <c r="BP59" s="5">
        <f>AVERAGE(BP5:BP56)</f>
        <v>0</v>
      </c>
      <c r="BQ59" s="5">
        <f>AVERAGE(BQ5:BQ56)-BP59</f>
        <v>0</v>
      </c>
      <c r="BR59" s="5">
        <f>AVERAGE(BR5:BR56)</f>
        <v>0</v>
      </c>
      <c r="BS59" s="5">
        <f>AVERAGE(BS5:BS56)-BR59</f>
        <v>0</v>
      </c>
      <c r="BT59" s="5">
        <f>AVERAGE(BT5:BT56)</f>
        <v>0</v>
      </c>
      <c r="BU59" s="5">
        <f>AVERAGE(BU5:BU56)-BT59</f>
        <v>0</v>
      </c>
      <c r="BV59" s="5">
        <f>AVERAGE(BV5:BV56)</f>
        <v>0</v>
      </c>
      <c r="BW59" s="5">
        <f>AVERAGE(BW5:BW56)-BV59</f>
        <v>0</v>
      </c>
      <c r="BX59" s="5">
        <f>AVERAGE(BX5:BX56)</f>
        <v>0</v>
      </c>
      <c r="BY59" s="5">
        <f>AVERAGE(BY5:BY56)-BX59</f>
        <v>0</v>
      </c>
      <c r="BZ59" s="5">
        <f>AVERAGE(BZ5:BZ56)</f>
        <v>0</v>
      </c>
      <c r="CA59" s="5">
        <f>AVERAGE(CA5:CA56)-BZ59</f>
        <v>0</v>
      </c>
      <c r="CB59" s="5">
        <f>AVERAGE(CB5:CB56)</f>
        <v>0</v>
      </c>
      <c r="CC59" s="5">
        <f>AVERAGE(CC5:CC56)-CB59</f>
        <v>0</v>
      </c>
      <c r="CD59" s="5">
        <f>AVERAGE(CD5:CD56)</f>
        <v>0</v>
      </c>
      <c r="CE59" s="5">
        <f>AVERAGE(CE5:CE56)-CD59</f>
        <v>0</v>
      </c>
      <c r="CF59" s="5">
        <f>AVERAGE(CF5:CF56)</f>
        <v>0</v>
      </c>
      <c r="CG59" s="5">
        <f>AVERAGE(CG5:CG56)-CF59</f>
        <v>0</v>
      </c>
      <c r="CH59" s="5">
        <f>AVERAGE(CH5:CH56)</f>
        <v>0</v>
      </c>
      <c r="CI59" s="5">
        <f>AVERAGE(CI5:CI56)-CH59</f>
        <v>0</v>
      </c>
      <c r="CJ59" s="5">
        <f>AVERAGE(CJ5:CJ56)</f>
        <v>0</v>
      </c>
      <c r="CK59" s="5">
        <f>AVERAGE(CK5:CK56)-CJ59</f>
        <v>0</v>
      </c>
      <c r="CL59" s="5">
        <f>AVERAGE(CL5:CL56)</f>
        <v>0</v>
      </c>
      <c r="CM59" s="5">
        <f>AVERAGE(CM5:CM56)-CL59</f>
        <v>0</v>
      </c>
      <c r="CN59" s="5">
        <f>AVERAGE(CN5:CN56)</f>
        <v>0</v>
      </c>
      <c r="CO59" s="5">
        <f>AVERAGE(CO5:CO56)-CN59</f>
        <v>0</v>
      </c>
      <c r="CP59" s="5">
        <f>AVERAGE(CP5:CP56)</f>
        <v>0</v>
      </c>
      <c r="CQ59" s="5">
        <f>AVERAGE(CQ5:CQ56)-CP59</f>
        <v>0</v>
      </c>
      <c r="CR59" s="5">
        <f>AVERAGE(CR5:CR56)</f>
        <v>0</v>
      </c>
      <c r="CS59" s="5">
        <f>AVERAGE(CS5:CS56)-CR59</f>
        <v>0</v>
      </c>
      <c r="CT59" s="5">
        <f>AVERAGE(CT5:CT56)</f>
        <v>0</v>
      </c>
      <c r="CU59" s="5">
        <f>AVERAGE(CU5:CU56)-CT59</f>
        <v>0</v>
      </c>
    </row>
    <row r="62" spans="8:105" x14ac:dyDescent="0.25">
      <c r="H62" t="s">
        <v>118</v>
      </c>
      <c r="I62" s="14"/>
      <c r="J62" s="5" t="s">
        <v>56</v>
      </c>
      <c r="K62" s="5" t="s">
        <v>41</v>
      </c>
    </row>
    <row r="63" spans="8:105" x14ac:dyDescent="0.25">
      <c r="I63" s="14" t="str">
        <f>'Data Validation (Hide)'!B2</f>
        <v>Caseload 1</v>
      </c>
      <c r="J63" s="5" cm="1">
        <f t="array" ref="J63">INDEX($J$59:$DA$60,1,MATCH(1,($I63=$J$1:$CU$1)*($J$62=$J$4:$CU$4)*(Planning!$M$2=$J$2:$CU$2),0))</f>
        <v>0</v>
      </c>
      <c r="K63" s="5" cm="1">
        <f t="array" ref="K63">INDEX($J$59:$DA$60,1,MATCH(1,($I63=$J$1:$CU$1)*($K$62=$J$58:$CU$58)*(Planning!$M$2=$J$2:$CU$2),0))</f>
        <v>0</v>
      </c>
    </row>
    <row r="64" spans="8:105" x14ac:dyDescent="0.25">
      <c r="I64" s="14" t="str">
        <f>'Data Validation (Hide)'!B3</f>
        <v>Caseload 2</v>
      </c>
      <c r="J64" s="5" cm="1">
        <f t="array" ref="J64">INDEX($J$59:$DA$60,1,MATCH(1,($I64=$J$1:$CU$1)*($J$62=$J$4:$CU$4)*(Planning!$M$2=$J$2:$CU$2),0))</f>
        <v>0</v>
      </c>
      <c r="K64" s="5" cm="1">
        <f t="array" ref="K64">INDEX($J$59:$DA$60,1,MATCH(1,($I64=$J$1:$CU$1)*($K$62=$J$58:$CU$58)*(Planning!$M$2=$J$2:$CU$2),0))</f>
        <v>0</v>
      </c>
    </row>
    <row r="65" spans="1:11" x14ac:dyDescent="0.25">
      <c r="I65" s="14" t="str">
        <f>'Data Validation (Hide)'!B4</f>
        <v>Caseload 3</v>
      </c>
      <c r="J65" s="5" cm="1">
        <f t="array" ref="J65">INDEX($J$59:$DA$60,1,MATCH(1,($I65=$J$1:$CU$1)*($J$62=$J$4:$CU$4)*(Planning!$M$2=$J$2:$CU$2),0))</f>
        <v>0</v>
      </c>
      <c r="K65" s="5" cm="1">
        <f t="array" ref="K65">INDEX($J$59:$DA$60,1,MATCH(1,($I65=$J$1:$CU$1)*($K$62=$J$58:$CU$58)*(Planning!$M$2=$J$2:$CU$2),0))</f>
        <v>0</v>
      </c>
    </row>
    <row r="66" spans="1:11" hidden="1" x14ac:dyDescent="0.25">
      <c r="I66" s="14" t="str">
        <f>'Data Validation (Hide)'!B5</f>
        <v>Caseload 4</v>
      </c>
      <c r="J66" s="5" cm="1">
        <f t="array" ref="J66">INDEX($J$59:$DA$60,1,MATCH(1,($I66=$J$1:$CU$1)*($J$62=$J$4:$CU$4)*(Planning!$M$2=$J$2:$CU$2),0))</f>
        <v>0</v>
      </c>
      <c r="K66" s="5" cm="1">
        <f t="array" ref="K66">INDEX($J$59:$DA$60,1,MATCH(1,($I66=$J$1:$CU$1)*($K$62=$J$58:$CU$58)*(Planning!$M$2=$J$2:$CU$2),0))</f>
        <v>0</v>
      </c>
    </row>
    <row r="67" spans="1:11" hidden="1" x14ac:dyDescent="0.25">
      <c r="I67" s="14" t="str">
        <f>'Data Validation (Hide)'!B6</f>
        <v>Caseload 5</v>
      </c>
      <c r="J67" s="5" cm="1">
        <f t="array" ref="J67">INDEX($J$59:$DA$60,1,MATCH(1,($I67=$J$1:$CU$1)*($J$62=$J$4:$CU$4)*(Planning!$M$2=$J$2:$CU$2),0))</f>
        <v>0</v>
      </c>
      <c r="K67" s="5" cm="1">
        <f t="array" ref="K67">INDEX($J$59:$DA$60,1,MATCH(1,($I67=$J$1:$CU$1)*($K$62=$J$58:$CU$58)*(Planning!$M$2=$J$2:$CU$2),0))</f>
        <v>0</v>
      </c>
    </row>
    <row r="68" spans="1:11" hidden="1" x14ac:dyDescent="0.25">
      <c r="I68" s="14" t="str">
        <f>'Data Validation (Hide)'!B7</f>
        <v>Caseload 6</v>
      </c>
      <c r="J68" cm="1">
        <f t="array" ref="J68">INDEX($J$59:$DA$60,1,MATCH(1,($I68=$J$1:$CU$1)*($J$62=$J$4:$CU$4)*(Planning!$M$2=$J$2:$CU$2),0))</f>
        <v>0</v>
      </c>
      <c r="K68" s="5" cm="1">
        <f t="array" ref="K68">INDEX($J$59:$DA$60,1,MATCH(1,($I68=$J$1:$CU$1)*($K$62=$J$58:$CU$58)*(Planning!$M$2=$J$2:$CU$2),0))</f>
        <v>0</v>
      </c>
    </row>
    <row r="69" spans="1:11" hidden="1" x14ac:dyDescent="0.25">
      <c r="I69" s="14" t="str">
        <f>'Data Validation (Hide)'!B8</f>
        <v>Caseload 7</v>
      </c>
      <c r="J69" cm="1">
        <f t="array" ref="J69">INDEX($J$59:$DA$60,1,MATCH(1,($I69=$J$1:$CU$1)*($J$62=$J$4:$CU$4)*(Planning!$M$2=$J$2:$CU$2),0))</f>
        <v>0</v>
      </c>
      <c r="K69" s="5" cm="1">
        <f t="array" ref="K69">INDEX($J$59:$DA$60,1,MATCH(1,($I69=$J$1:$CU$1)*($K$62=$J$58:$CU$58)*(Planning!$M$2=$J$2:$CU$2),0))</f>
        <v>0</v>
      </c>
    </row>
    <row r="70" spans="1:11" hidden="1" x14ac:dyDescent="0.25">
      <c r="I70" s="14" t="str">
        <f>'Data Validation (Hide)'!B9</f>
        <v>Caseload 8</v>
      </c>
      <c r="J70" cm="1">
        <f t="array" ref="J70">INDEX($J$59:$DA$60,1,MATCH(1,($I70=$J$1:$CU$1)*($J$62=$J$4:$CU$4)*(Planning!$M$2=$J$2:$CU$2),0))</f>
        <v>0</v>
      </c>
      <c r="K70" s="5" cm="1">
        <f t="array" ref="K70">INDEX($J$59:$DA$60,1,MATCH(1,($I70=$J$1:$CU$1)*($K$62=$J$58:$CU$58)*(Planning!$M$2=$J$2:$CU$2),0))</f>
        <v>0</v>
      </c>
    </row>
    <row r="71" spans="1:11" hidden="1" x14ac:dyDescent="0.25">
      <c r="I71" s="14" t="str">
        <f>'Data Validation (Hide)'!B10</f>
        <v>Caseload 9</v>
      </c>
      <c r="J71" cm="1">
        <f t="array" ref="J71">INDEX($J$59:$DA$60,1,MATCH(1,($I71=$J$1:$CU$1)*($J$62=$J$4:$CU$4)*(Planning!$M$2=$J$2:$CU$2),0))</f>
        <v>0</v>
      </c>
      <c r="K71" s="5" cm="1">
        <f t="array" ref="K71">INDEX($J$59:$DA$60,1,MATCH(1,($I71=$J$1:$CU$1)*($K$62=$J$58:$CU$58)*(Planning!$M$2=$J$2:$CU$2),0))</f>
        <v>0</v>
      </c>
    </row>
    <row r="72" spans="1:11" hidden="1" x14ac:dyDescent="0.25">
      <c r="I72" s="14" t="str">
        <f>'Data Validation (Hide)'!B11</f>
        <v>Caseload 10</v>
      </c>
      <c r="J72" cm="1">
        <f t="array" ref="J72">INDEX($J$59:$DA$60,1,MATCH(1,($I72=$J$1:$CU$1)*($J$62=$J$4:$CU$4)*(Planning!$M$2=$J$2:$CU$2),0))</f>
        <v>0</v>
      </c>
      <c r="K72" s="5" cm="1">
        <f t="array" ref="K72">INDEX($J$59:$DA$60,1,MATCH(1,($I72=$J$1:$CU$1)*($K$62=$J$58:$CU$58)*(Planning!$M$2=$J$2:$CU$2),0))</f>
        <v>0</v>
      </c>
    </row>
    <row r="73" spans="1:11" hidden="1" x14ac:dyDescent="0.25">
      <c r="I73" s="14" t="str">
        <f>'Data Validation (Hide)'!B12</f>
        <v>Caseload 11</v>
      </c>
      <c r="J73" cm="1">
        <f t="array" ref="J73">INDEX($J$59:$DA$60,1,MATCH(1,($I73=$J$1:$CU$1)*($J$62=$J$4:$CU$4)*(Planning!$M$2=$J$2:$CU$2),0))</f>
        <v>0</v>
      </c>
      <c r="K73" s="5" cm="1">
        <f t="array" ref="K73">INDEX($J$59:$DA$60,1,MATCH(1,($I73=$J$1:$CU$1)*($K$62=$J$58:$CU$58)*(Planning!$M$2=$J$2:$CU$2),0))</f>
        <v>0</v>
      </c>
    </row>
    <row r="74" spans="1:11" hidden="1" x14ac:dyDescent="0.25">
      <c r="I74" s="14" t="str">
        <f>'Data Validation (Hide)'!B13</f>
        <v>Caseload 12</v>
      </c>
      <c r="J74" cm="1">
        <f t="array" ref="J74">INDEX($J$59:$DA$60,1,MATCH(1,($I74=$J$1:$CU$1)*($J$62=$J$4:$CU$4)*(Planning!$M$2=$J$2:$CU$2),0))</f>
        <v>0</v>
      </c>
      <c r="K74" s="5" cm="1">
        <f t="array" ref="K74">INDEX($J$59:$DA$60,1,MATCH(1,($I74=$J$1:$CU$1)*($K$62=$J$58:$CU$58)*(Planning!$M$2=$J$2:$CU$2),0))</f>
        <v>0</v>
      </c>
    </row>
    <row r="75" spans="1:11" hidden="1" x14ac:dyDescent="0.25">
      <c r="I75" s="14" t="str">
        <f>'Data Validation (Hide)'!B14</f>
        <v>Caseload 13</v>
      </c>
      <c r="J75" cm="1">
        <f t="array" ref="J75">INDEX($J$59:$DA$60,1,MATCH(1,($I75=$J$1:$CU$1)*($J$62=$J$4:$CU$4)*(Planning!$M$2=$J$2:$CU$2),0))</f>
        <v>0</v>
      </c>
      <c r="K75" s="5" cm="1">
        <f t="array" ref="K75">INDEX($J$59:$DA$60,1,MATCH(1,($I75=$J$1:$CU$1)*($K$62=$J$58:$CU$58)*(Planning!$M$2=$J$2:$CU$2),0))</f>
        <v>0</v>
      </c>
    </row>
    <row r="76" spans="1:11" hidden="1" x14ac:dyDescent="0.25">
      <c r="I76" s="14" t="str">
        <f>'Data Validation (Hide)'!B15</f>
        <v>Caseload 14</v>
      </c>
      <c r="J76" cm="1">
        <f t="array" ref="J76">INDEX($J$59:$DA$60,1,MATCH(1,($I76=$J$1:$CU$1)*($J$62=$J$4:$CU$4)*(Planning!$M$2=$J$2:$CU$2),0))</f>
        <v>0</v>
      </c>
      <c r="K76" s="5" cm="1">
        <f t="array" ref="K76">INDEX($J$59:$DA$60,1,MATCH(1,($I76=$J$1:$CU$1)*($K$62=$J$58:$CU$58)*(Planning!$M$2=$J$2:$CU$2),0))</f>
        <v>0</v>
      </c>
    </row>
    <row r="77" spans="1:11" hidden="1" x14ac:dyDescent="0.25">
      <c r="I77" s="14" t="str">
        <f>'Data Validation (Hide)'!B16</f>
        <v>Caseload 15</v>
      </c>
      <c r="J77" cm="1">
        <f t="array" ref="J77">INDEX($J$59:$DA$60,1,MATCH(1,($I77=$J$1:$CU$1)*($J$62=$J$4:$CU$4)*(Planning!$M$2=$J$2:$CU$2),0))</f>
        <v>0</v>
      </c>
      <c r="K77" s="5" cm="1">
        <f t="array" ref="K77">INDEX($J$59:$DA$60,1,MATCH(1,($I77=$J$1:$CU$1)*($K$62=$J$58:$CU$58)*(Planning!$M$2=$J$2:$CU$2),0))</f>
        <v>0</v>
      </c>
    </row>
    <row r="78" spans="1:11" x14ac:dyDescent="0.25">
      <c r="I78" s="14"/>
    </row>
    <row r="79" spans="1:11" x14ac:dyDescent="0.25">
      <c r="A79" t="s">
        <v>99</v>
      </c>
      <c r="I79" s="14"/>
    </row>
    <row r="80" spans="1:11" x14ac:dyDescent="0.25">
      <c r="I80" s="14"/>
    </row>
    <row r="81" spans="1:6" x14ac:dyDescent="0.25">
      <c r="A81" t="s">
        <v>42</v>
      </c>
      <c r="B81" t="s">
        <v>141</v>
      </c>
      <c r="C81" t="s">
        <v>142</v>
      </c>
      <c r="D81" t="s">
        <v>49</v>
      </c>
      <c r="E81" t="s">
        <v>47</v>
      </c>
      <c r="F81" t="s">
        <v>60</v>
      </c>
    </row>
    <row r="82" spans="1:6" x14ac:dyDescent="0.25">
      <c r="A82" t="str">
        <f>Setup!A20</f>
        <v>Caseload 1</v>
      </c>
      <c r="B82">
        <f ca="1">'Capacity Backing (Hide)2'!B424/IF(Planning!$P$2="minutes",1,60)</f>
        <v>0</v>
      </c>
      <c r="C82">
        <f ca="1">'Capacity Backing (Hide)2'!C424/IF(Planning!$P$2="minutes",1,60)</f>
        <v>0</v>
      </c>
      <c r="D82">
        <f ca="1">IF(Planning!D63="",'Planning Backing (Hide)'!B82,Planning!D63)</f>
        <v>0</v>
      </c>
      <c r="E82">
        <f ca="1">IF(Planning!E63="",'Planning Backing (Hide)'!C82,Planning!E63)</f>
        <v>0</v>
      </c>
      <c r="F82">
        <f ca="1">SUM(D82:E82)</f>
        <v>0</v>
      </c>
    </row>
    <row r="83" spans="1:6" x14ac:dyDescent="0.25">
      <c r="A83" t="str">
        <f>Setup!A21</f>
        <v>Caseload 2</v>
      </c>
      <c r="B83">
        <f ca="1">'Capacity Backing (Hide)2'!B425/IF(Planning!$P$2="minutes",1,60)</f>
        <v>0</v>
      </c>
      <c r="C83">
        <f ca="1">'Capacity Backing (Hide)2'!C425/IF(Planning!$P$2="minutes",1,60)</f>
        <v>0</v>
      </c>
      <c r="D83">
        <f ca="1">IF(Planning!D64="",'Planning Backing (Hide)'!B83,Planning!D64)</f>
        <v>0</v>
      </c>
      <c r="E83">
        <f ca="1">IF(Planning!E64="",'Planning Backing (Hide)'!C83,Planning!E64)</f>
        <v>0</v>
      </c>
      <c r="F83">
        <f t="shared" ref="F83:F96" ca="1" si="96">SUM(D83:E83)</f>
        <v>0</v>
      </c>
    </row>
    <row r="84" spans="1:6" x14ac:dyDescent="0.25">
      <c r="A84" t="str">
        <f>Setup!A22</f>
        <v>Caseload 3</v>
      </c>
      <c r="B84">
        <f ca="1">'Capacity Backing (Hide)2'!B426/IF(Planning!$P$2="minutes",1,60)</f>
        <v>0</v>
      </c>
      <c r="C84">
        <f ca="1">'Capacity Backing (Hide)2'!C426/IF(Planning!$P$2="minutes",1,60)</f>
        <v>0</v>
      </c>
      <c r="D84">
        <f ca="1">IF(Planning!D65="",'Planning Backing (Hide)'!B84,Planning!D65)</f>
        <v>0</v>
      </c>
      <c r="E84">
        <f ca="1">IF(Planning!E65="",'Planning Backing (Hide)'!C84,Planning!E65)</f>
        <v>0</v>
      </c>
      <c r="F84">
        <f t="shared" ca="1" si="96"/>
        <v>0</v>
      </c>
    </row>
    <row r="85" spans="1:6" hidden="1" x14ac:dyDescent="0.25">
      <c r="A85" t="str">
        <f>Setup!A23</f>
        <v>Caseload 4</v>
      </c>
      <c r="B85">
        <f ca="1">'Capacity Backing (Hide)2'!B427/IF(Planning!$P$2="minutes",1,60)</f>
        <v>0</v>
      </c>
      <c r="C85">
        <f ca="1">'Capacity Backing (Hide)2'!C427/IF(Planning!$P$2="minutes",1,60)</f>
        <v>0</v>
      </c>
      <c r="D85">
        <f ca="1">IF(Planning!D66="",'Planning Backing (Hide)'!B85,Planning!D66)</f>
        <v>0</v>
      </c>
      <c r="E85">
        <f ca="1">IF(Planning!E66="",'Planning Backing (Hide)'!C85,Planning!E66)</f>
        <v>0</v>
      </c>
      <c r="F85">
        <f t="shared" ca="1" si="96"/>
        <v>0</v>
      </c>
    </row>
    <row r="86" spans="1:6" hidden="1" x14ac:dyDescent="0.25">
      <c r="A86" t="str">
        <f>Setup!A24</f>
        <v>Caseload 5</v>
      </c>
      <c r="B86">
        <f ca="1">'Capacity Backing (Hide)2'!B428/IF(Planning!$P$2="minutes",1,60)</f>
        <v>0</v>
      </c>
      <c r="C86">
        <f ca="1">'Capacity Backing (Hide)2'!C428/IF(Planning!$P$2="minutes",1,60)</f>
        <v>0</v>
      </c>
      <c r="D86">
        <f ca="1">IF(Planning!D67="",'Planning Backing (Hide)'!B86,Planning!D67)</f>
        <v>0</v>
      </c>
      <c r="E86">
        <f ca="1">IF(Planning!E67="",'Planning Backing (Hide)'!C86,Planning!E67)</f>
        <v>0</v>
      </c>
      <c r="F86">
        <f t="shared" ca="1" si="96"/>
        <v>0</v>
      </c>
    </row>
    <row r="87" spans="1:6" hidden="1" x14ac:dyDescent="0.25">
      <c r="A87" t="str">
        <f>Setup!A25</f>
        <v>Caseload 6</v>
      </c>
      <c r="B87">
        <f ca="1">'Capacity Backing (Hide)2'!B429/IF(Planning!$P$2="minutes",1,60)</f>
        <v>0</v>
      </c>
      <c r="C87">
        <f ca="1">'Capacity Backing (Hide)2'!C429/IF(Planning!$P$2="minutes",1,60)</f>
        <v>0</v>
      </c>
      <c r="D87">
        <f ca="1">IF(Planning!D68="",'Planning Backing (Hide)'!B87,Planning!D68)</f>
        <v>0</v>
      </c>
      <c r="E87">
        <f ca="1">IF(Planning!E68="",'Planning Backing (Hide)'!C87,Planning!E68)</f>
        <v>0</v>
      </c>
      <c r="F87">
        <f t="shared" ca="1" si="96"/>
        <v>0</v>
      </c>
    </row>
    <row r="88" spans="1:6" hidden="1" x14ac:dyDescent="0.25">
      <c r="A88" t="str">
        <f>Setup!A26</f>
        <v>Caseload 7</v>
      </c>
      <c r="B88">
        <f ca="1">'Capacity Backing (Hide)2'!B430/IF(Planning!$P$2="minutes",1,60)</f>
        <v>0</v>
      </c>
      <c r="C88">
        <f ca="1">'Capacity Backing (Hide)2'!C430/IF(Planning!$P$2="minutes",1,60)</f>
        <v>0</v>
      </c>
      <c r="D88">
        <f ca="1">IF(Planning!D69="",'Planning Backing (Hide)'!B88,Planning!D69)</f>
        <v>0</v>
      </c>
      <c r="E88">
        <f ca="1">IF(Planning!E69="",'Planning Backing (Hide)'!C88,Planning!E69)</f>
        <v>0</v>
      </c>
      <c r="F88">
        <f t="shared" ca="1" si="96"/>
        <v>0</v>
      </c>
    </row>
    <row r="89" spans="1:6" hidden="1" x14ac:dyDescent="0.25">
      <c r="A89" t="str">
        <f>Setup!A27</f>
        <v>Caseload 8</v>
      </c>
      <c r="B89">
        <f ca="1">'Capacity Backing (Hide)2'!B431/IF(Planning!$P$2="minutes",1,60)</f>
        <v>0</v>
      </c>
      <c r="C89">
        <f ca="1">'Capacity Backing (Hide)2'!C431/IF(Planning!$P$2="minutes",1,60)</f>
        <v>0</v>
      </c>
      <c r="D89">
        <f ca="1">IF(Planning!D70="",'Planning Backing (Hide)'!B89,Planning!D70)</f>
        <v>0</v>
      </c>
      <c r="E89">
        <f ca="1">IF(Planning!E70="",'Planning Backing (Hide)'!C89,Planning!E70)</f>
        <v>0</v>
      </c>
      <c r="F89">
        <f t="shared" ca="1" si="96"/>
        <v>0</v>
      </c>
    </row>
    <row r="90" spans="1:6" hidden="1" x14ac:dyDescent="0.25">
      <c r="A90" t="str">
        <f>Setup!A28</f>
        <v>Caseload 9</v>
      </c>
      <c r="B90">
        <f ca="1">'Capacity Backing (Hide)2'!B432/IF(Planning!$P$2="minutes",1,60)</f>
        <v>0</v>
      </c>
      <c r="C90">
        <f ca="1">'Capacity Backing (Hide)2'!C432/IF(Planning!$P$2="minutes",1,60)</f>
        <v>0</v>
      </c>
      <c r="D90">
        <f ca="1">IF(Planning!D71="",'Planning Backing (Hide)'!B90,Planning!D71)</f>
        <v>0</v>
      </c>
      <c r="E90">
        <f ca="1">IF(Planning!E71="",'Planning Backing (Hide)'!C90,Planning!E71)</f>
        <v>0</v>
      </c>
      <c r="F90">
        <f t="shared" ca="1" si="96"/>
        <v>0</v>
      </c>
    </row>
    <row r="91" spans="1:6" hidden="1" x14ac:dyDescent="0.25">
      <c r="A91" t="str">
        <f>Setup!A29</f>
        <v>Caseload 10</v>
      </c>
      <c r="B91">
        <f ca="1">'Capacity Backing (Hide)2'!B433/IF(Planning!$P$2="minutes",1,60)</f>
        <v>0</v>
      </c>
      <c r="C91">
        <f ca="1">'Capacity Backing (Hide)2'!C433/IF(Planning!$P$2="minutes",1,60)</f>
        <v>0</v>
      </c>
      <c r="D91">
        <f ca="1">IF(Planning!D72="",'Planning Backing (Hide)'!B91,Planning!D72)</f>
        <v>0</v>
      </c>
      <c r="E91">
        <f ca="1">IF(Planning!E72="",'Planning Backing (Hide)'!C91,Planning!E72)</f>
        <v>0</v>
      </c>
      <c r="F91">
        <f t="shared" ca="1" si="96"/>
        <v>0</v>
      </c>
    </row>
    <row r="92" spans="1:6" hidden="1" x14ac:dyDescent="0.25">
      <c r="A92" t="str">
        <f>Setup!A30</f>
        <v>Caseload 11</v>
      </c>
      <c r="B92">
        <f ca="1">'Capacity Backing (Hide)2'!B434/IF(Planning!$P$2="minutes",1,60)</f>
        <v>0</v>
      </c>
      <c r="C92">
        <f ca="1">'Capacity Backing (Hide)2'!C434/IF(Planning!$P$2="minutes",1,60)</f>
        <v>0</v>
      </c>
      <c r="D92">
        <f ca="1">IF(Planning!D73="",'Planning Backing (Hide)'!B92,Planning!D73)</f>
        <v>0</v>
      </c>
      <c r="E92">
        <f ca="1">IF(Planning!E73="",'Planning Backing (Hide)'!C92,Planning!E73)</f>
        <v>0</v>
      </c>
      <c r="F92">
        <f t="shared" ca="1" si="96"/>
        <v>0</v>
      </c>
    </row>
    <row r="93" spans="1:6" hidden="1" x14ac:dyDescent="0.25">
      <c r="A93" t="str">
        <f>Setup!A31</f>
        <v>Caseload 12</v>
      </c>
      <c r="B93">
        <f ca="1">'Capacity Backing (Hide)2'!B435/IF(Planning!$P$2="minutes",1,60)</f>
        <v>0</v>
      </c>
      <c r="C93">
        <f ca="1">'Capacity Backing (Hide)2'!C435/IF(Planning!$P$2="minutes",1,60)</f>
        <v>0</v>
      </c>
      <c r="D93">
        <f ca="1">IF(Planning!D74="",'Planning Backing (Hide)'!B93,Planning!D74)</f>
        <v>0</v>
      </c>
      <c r="E93">
        <f ca="1">IF(Planning!E74="",'Planning Backing (Hide)'!C93,Planning!E74)</f>
        <v>0</v>
      </c>
      <c r="F93">
        <f t="shared" ca="1" si="96"/>
        <v>0</v>
      </c>
    </row>
    <row r="94" spans="1:6" hidden="1" x14ac:dyDescent="0.25">
      <c r="A94" t="str">
        <f>Setup!A32</f>
        <v>Caseload 13</v>
      </c>
      <c r="B94">
        <f ca="1">'Capacity Backing (Hide)2'!B436/IF(Planning!$P$2="minutes",1,60)</f>
        <v>0</v>
      </c>
      <c r="C94">
        <f ca="1">'Capacity Backing (Hide)2'!C436/IF(Planning!$P$2="minutes",1,60)</f>
        <v>0</v>
      </c>
      <c r="D94">
        <f ca="1">IF(Planning!D75="",'Planning Backing (Hide)'!B94,Planning!D75)</f>
        <v>0</v>
      </c>
      <c r="E94">
        <f ca="1">IF(Planning!E75="",'Planning Backing (Hide)'!C94,Planning!E75)</f>
        <v>0</v>
      </c>
      <c r="F94">
        <f t="shared" ca="1" si="96"/>
        <v>0</v>
      </c>
    </row>
    <row r="95" spans="1:6" hidden="1" x14ac:dyDescent="0.25">
      <c r="A95" t="str">
        <f>Setup!A33</f>
        <v>Caseload 14</v>
      </c>
      <c r="B95">
        <f ca="1">'Capacity Backing (Hide)2'!B437/IF(Planning!$P$2="minutes",1,60)</f>
        <v>0</v>
      </c>
      <c r="C95">
        <f ca="1">'Capacity Backing (Hide)2'!C437/IF(Planning!$P$2="minutes",1,60)</f>
        <v>0</v>
      </c>
      <c r="D95">
        <f ca="1">IF(Planning!D76="",'Planning Backing (Hide)'!B95,Planning!D76)</f>
        <v>0</v>
      </c>
      <c r="E95">
        <f ca="1">IF(Planning!E76="",'Planning Backing (Hide)'!C95,Planning!E76)</f>
        <v>0</v>
      </c>
      <c r="F95">
        <f t="shared" ca="1" si="96"/>
        <v>0</v>
      </c>
    </row>
    <row r="96" spans="1:6" hidden="1" x14ac:dyDescent="0.25">
      <c r="A96" t="str">
        <f>Setup!A34</f>
        <v>Caseload 15</v>
      </c>
      <c r="B96">
        <f ca="1">'Capacity Backing (Hide)2'!B438/IF(Planning!$P$2="minutes",1,60)</f>
        <v>0</v>
      </c>
      <c r="C96">
        <f ca="1">'Capacity Backing (Hide)2'!C438/IF(Planning!$P$2="minutes",1,60)</f>
        <v>0</v>
      </c>
      <c r="D96">
        <f ca="1">IF(Planning!D77="",'Planning Backing (Hide)'!B96,Planning!D77)</f>
        <v>0</v>
      </c>
      <c r="E96">
        <f ca="1">IF(Planning!E77="",'Planning Backing (Hide)'!C96,Planning!E77)</f>
        <v>0</v>
      </c>
      <c r="F96">
        <f t="shared" ca="1" si="96"/>
        <v>0</v>
      </c>
    </row>
    <row r="99" spans="1:9" x14ac:dyDescent="0.25">
      <c r="A99" t="s">
        <v>53</v>
      </c>
      <c r="B99" t="s">
        <v>43</v>
      </c>
      <c r="C99" t="s">
        <v>152</v>
      </c>
      <c r="D99" t="s">
        <v>44</v>
      </c>
      <c r="E99" t="s">
        <v>46</v>
      </c>
      <c r="F99" t="s">
        <v>45</v>
      </c>
      <c r="G99" t="s">
        <v>237</v>
      </c>
      <c r="H99" t="s">
        <v>238</v>
      </c>
      <c r="I99" t="s">
        <v>239</v>
      </c>
    </row>
    <row r="100" spans="1:9" x14ac:dyDescent="0.25">
      <c r="A100" t="str">
        <f>Service!B6</f>
        <v>Caseload 1</v>
      </c>
      <c r="B100">
        <f>Service!C6</f>
        <v>0</v>
      </c>
      <c r="C100">
        <f>Service!D6</f>
        <v>0</v>
      </c>
      <c r="D100" cm="1">
        <f t="array" ref="D100">IFERROR(INDEX(Planning!$D$44:$D$58,MATCH(1,(Planning!$A$44:$A$58='Planning Backing (Hide)'!A100)*(Planning!$B$44:$B$58='Planning Backing (Hide)'!B100),0),1),Service!E6)</f>
        <v>0</v>
      </c>
      <c r="E100">
        <f>Service!F6</f>
        <v>0</v>
      </c>
      <c r="F100" t="e">
        <f>Service!G6</f>
        <v>#N/A</v>
      </c>
      <c r="G100" t="e">
        <f>C100/D100*F100</f>
        <v>#DIV/0!</v>
      </c>
      <c r="H100">
        <f>SUMIF(INDEX($D$100:$D$174,ROW(A1),0):INDEX($D$100:$D$174,ROUNDUP(ROW(A1)/5,0)*5,1),1,INDEX($G$100:$G$174,ROW(A1),0):INDEX($G$100:$G$174,ROUNDUP(ROW(A1)/5,0)*5,1))</f>
        <v>0</v>
      </c>
      <c r="I100">
        <f>SUMIF(INDEX($D$100:$D$174,ROW(A1),0):INDEX($D$100:$D$174,ROUNDUP(ROW(A1)/5,0)*5,1),"&gt;"&amp;1,INDEX($G$100:$G$174,ROW(A1),0):INDEX($G$100:$G$174,ROUNDUP(ROW(A1)/5,0)*5,1))</f>
        <v>0</v>
      </c>
    </row>
    <row r="101" spans="1:9" x14ac:dyDescent="0.25">
      <c r="A101" t="str">
        <f>Service!B7</f>
        <v>Caseload 1</v>
      </c>
      <c r="B101">
        <f>Service!C7</f>
        <v>0</v>
      </c>
      <c r="C101">
        <f>Service!D7</f>
        <v>0</v>
      </c>
      <c r="D101" cm="1">
        <f t="array" ref="D101">IFERROR(INDEX(Planning!$D$44:$D$58,MATCH(1,(Planning!$A$44:$A$58='Planning Backing (Hide)'!A101)*(Planning!$B$44:$B$58='Planning Backing (Hide)'!B101),0),1),Service!E7)</f>
        <v>0</v>
      </c>
      <c r="E101">
        <f>Service!F7</f>
        <v>0</v>
      </c>
      <c r="F101" t="e">
        <f>Service!G7</f>
        <v>#N/A</v>
      </c>
      <c r="G101" t="e">
        <f t="shared" ref="G101:G164" si="97">C101/D101*F101</f>
        <v>#DIV/0!</v>
      </c>
      <c r="H101">
        <f>SUMIF(INDEX($D$100:$D$174,ROW(A2),0):INDEX($D$100:$D$174,ROUNDUP(ROW(A2)/5,0)*5,1),1,INDEX($G$100:$G$174,ROW(A2),0):INDEX($G$100:$G$174,ROUNDUP(ROW(A2)/5,0)*5,1))</f>
        <v>0</v>
      </c>
      <c r="I101">
        <f>SUMIF(INDEX($D$100:$D$174,ROW(A2),0):INDEX($D$100:$D$174,ROUNDUP(ROW(A2)/5,0)*5,1),"&gt;"&amp;1,INDEX($G$100:$G$174,ROW(A2),0):INDEX($G$100:$G$174,ROUNDUP(ROW(A2)/5,0)*5,1))</f>
        <v>0</v>
      </c>
    </row>
    <row r="102" spans="1:9" x14ac:dyDescent="0.25">
      <c r="A102" t="str">
        <f>Service!B8</f>
        <v>Caseload 1</v>
      </c>
      <c r="B102">
        <f>Service!C8</f>
        <v>0</v>
      </c>
      <c r="C102">
        <f>Service!D8</f>
        <v>0</v>
      </c>
      <c r="D102" cm="1">
        <f t="array" ref="D102">IFERROR(INDEX(Planning!$D$44:$D$58,MATCH(1,(Planning!$A$44:$A$58='Planning Backing (Hide)'!A102)*(Planning!$B$44:$B$58='Planning Backing (Hide)'!B102),0),1),Service!E8)</f>
        <v>0</v>
      </c>
      <c r="E102">
        <f>Service!F8</f>
        <v>0</v>
      </c>
      <c r="F102" t="e">
        <f>Service!G8</f>
        <v>#N/A</v>
      </c>
      <c r="G102" t="e">
        <f t="shared" si="97"/>
        <v>#DIV/0!</v>
      </c>
      <c r="H102">
        <f>SUMIF(INDEX($D$100:$D$174,ROW(A3),0):INDEX($D$100:$D$174,ROUNDUP(ROW(A3)/5,0)*5,1),1,INDEX($G$100:$G$174,ROW(A3),0):INDEX($G$100:$G$174,ROUNDUP(ROW(A3)/5,0)*5,1))</f>
        <v>0</v>
      </c>
      <c r="I102">
        <f>SUMIF(INDEX($D$100:$D$174,ROW(A3),0):INDEX($D$100:$D$174,ROUNDUP(ROW(A3)/5,0)*5,1),"&gt;"&amp;1,INDEX($G$100:$G$174,ROW(A3),0):INDEX($G$100:$G$174,ROUNDUP(ROW(A3)/5,0)*5,1))</f>
        <v>0</v>
      </c>
    </row>
    <row r="103" spans="1:9" x14ac:dyDescent="0.25">
      <c r="A103" t="str">
        <f>Service!B9</f>
        <v>Caseload 1</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25">
      <c r="A104" t="str">
        <f>Service!B10</f>
        <v>Caseload 1</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25">
      <c r="A105" t="str">
        <f>Service!B11</f>
        <v>Caseload 2</v>
      </c>
      <c r="B105">
        <f>Service!C11</f>
        <v>0</v>
      </c>
      <c r="C105">
        <f>Service!D11</f>
        <v>0</v>
      </c>
      <c r="D105" cm="1">
        <f t="array" ref="D105">IFERROR(INDEX(Planning!$D$44:$D$58,MATCH(1,(Planning!$A$44:$A$58='Planning Backing (Hide)'!A105)*(Planning!$B$44:$B$58='Planning Backing (Hide)'!B105),0),1),Service!E11)</f>
        <v>0</v>
      </c>
      <c r="E105">
        <f>Service!F11</f>
        <v>0</v>
      </c>
      <c r="F105" t="e">
        <f>Service!G11</f>
        <v>#N/A</v>
      </c>
      <c r="G105" t="e">
        <f t="shared" si="97"/>
        <v>#DIV/0!</v>
      </c>
      <c r="H105">
        <f>SUMIF(INDEX($D$100:$D$174,ROW(A6),0):INDEX($D$100:$D$174,ROUNDUP(ROW(A6)/5,0)*5,1),1,INDEX($G$100:$G$174,ROW(A6),0):INDEX($G$100:$G$174,ROUNDUP(ROW(A6)/5,0)*5,1))</f>
        <v>0</v>
      </c>
      <c r="I105">
        <f>SUMIF(INDEX($D$100:$D$174,ROW(A6),0):INDEX($D$100:$D$174,ROUNDUP(ROW(A6)/5,0)*5,1),"&gt;"&amp;1,INDEX($G$100:$G$174,ROW(A6),0):INDEX($G$100:$G$174,ROUNDUP(ROW(A6)/5,0)*5,1))</f>
        <v>0</v>
      </c>
    </row>
    <row r="106" spans="1:9" x14ac:dyDescent="0.25">
      <c r="A106" t="str">
        <f>Service!B12</f>
        <v>Caseload 2</v>
      </c>
      <c r="B106">
        <f>Service!C12</f>
        <v>0</v>
      </c>
      <c r="C106">
        <f>Service!D12</f>
        <v>0</v>
      </c>
      <c r="D106" cm="1">
        <f t="array" ref="D106">IFERROR(INDEX(Planning!$D$44:$D$58,MATCH(1,(Planning!$A$44:$A$58='Planning Backing (Hide)'!A106)*(Planning!$B$44:$B$58='Planning Backing (Hide)'!B106),0),1),Service!E12)</f>
        <v>0</v>
      </c>
      <c r="E106">
        <f>Service!F12</f>
        <v>0</v>
      </c>
      <c r="F106" t="e">
        <f>Service!G12</f>
        <v>#N/A</v>
      </c>
      <c r="G106" t="e">
        <f t="shared" si="97"/>
        <v>#DIV/0!</v>
      </c>
      <c r="H106">
        <f>SUMIF(INDEX($D$100:$D$174,ROW(A7),0):INDEX($D$100:$D$174,ROUNDUP(ROW(A7)/5,0)*5,1),1,INDEX($G$100:$G$174,ROW(A7),0):INDEX($G$100:$G$174,ROUNDUP(ROW(A7)/5,0)*5,1))</f>
        <v>0</v>
      </c>
      <c r="I106">
        <f>SUMIF(INDEX($D$100:$D$174,ROW(A7),0):INDEX($D$100:$D$174,ROUNDUP(ROW(A7)/5,0)*5,1),"&gt;"&amp;1,INDEX($G$100:$G$174,ROW(A7),0):INDEX($G$100:$G$174,ROUNDUP(ROW(A7)/5,0)*5,1))</f>
        <v>0</v>
      </c>
    </row>
    <row r="107" spans="1:9" x14ac:dyDescent="0.25">
      <c r="A107" t="str">
        <f>Service!B13</f>
        <v>Caseload 2</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25">
      <c r="A108" t="str">
        <f>Service!B14</f>
        <v>Caseload 2</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25">
      <c r="A109" t="str">
        <f>Service!B15</f>
        <v>Caseload 2</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25">
      <c r="A110" t="str">
        <f>Service!B16</f>
        <v>Caseload 3</v>
      </c>
      <c r="B110">
        <f>Service!C16</f>
        <v>0</v>
      </c>
      <c r="C110">
        <f>Service!D16</f>
        <v>0</v>
      </c>
      <c r="D110" cm="1">
        <f t="array" ref="D110">IFERROR(INDEX(Planning!$D$44:$D$58,MATCH(1,(Planning!$A$44:$A$58='Planning Backing (Hide)'!A110)*(Planning!$B$44:$B$58='Planning Backing (Hide)'!B110),0),1),Service!E16)</f>
        <v>0</v>
      </c>
      <c r="E110">
        <f>Service!F16</f>
        <v>0</v>
      </c>
      <c r="F110" t="e">
        <f>Service!G16</f>
        <v>#N/A</v>
      </c>
      <c r="G110" t="e">
        <f t="shared" si="97"/>
        <v>#DIV/0!</v>
      </c>
      <c r="H110">
        <f>SUMIF(INDEX($D$100:$D$174,ROW(A11),0):INDEX($D$100:$D$174,ROUNDUP(ROW(A11)/5,0)*5,1),1,INDEX($G$100:$G$174,ROW(A11),0):INDEX($G$100:$G$174,ROUNDUP(ROW(A11)/5,0)*5,1))</f>
        <v>0</v>
      </c>
      <c r="I110">
        <f>SUMIF(INDEX($D$100:$D$174,ROW(A11),0):INDEX($D$100:$D$174,ROUNDUP(ROW(A11)/5,0)*5,1),"&gt;"&amp;1,INDEX($G$100:$G$174,ROW(A11),0):INDEX($G$100:$G$174,ROUNDUP(ROW(A11)/5,0)*5,1))</f>
        <v>0</v>
      </c>
    </row>
    <row r="111" spans="1:9" x14ac:dyDescent="0.25">
      <c r="A111" t="str">
        <f>Service!B17</f>
        <v>Caseload 3</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25">
      <c r="A112" t="str">
        <f>Service!B18</f>
        <v>Caseload 3</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25">
      <c r="A113" t="str">
        <f>Service!B19</f>
        <v>Caseload 3</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25">
      <c r="A114" t="str">
        <f>Service!B20</f>
        <v>Caseload 3</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25">
      <c r="A115" t="str">
        <f>Service!B21</f>
        <v>Caseload 4</v>
      </c>
      <c r="B115">
        <f>Service!C21</f>
        <v>0</v>
      </c>
      <c r="C115">
        <f>Service!D21</f>
        <v>0</v>
      </c>
      <c r="D115" cm="1">
        <f t="array" ref="D115">IFERROR(INDEX(Planning!$D$44:$D$58,MATCH(1,(Planning!$A$44:$A$58='Planning Backing (Hide)'!A115)*(Planning!$B$44:$B$58='Planning Backing (Hide)'!B115),0),1),Service!E21)</f>
        <v>0</v>
      </c>
      <c r="E115">
        <f>Service!F21</f>
        <v>0</v>
      </c>
      <c r="F115" t="e">
        <f>Service!G21</f>
        <v>#N/A</v>
      </c>
      <c r="G115" t="e">
        <f t="shared" si="97"/>
        <v>#DIV/0!</v>
      </c>
      <c r="H115">
        <f>SUMIF(INDEX($D$100:$D$174,ROW(A16),0):INDEX($D$100:$D$174,ROUNDUP(ROW(A16)/5,0)*5,1),1,INDEX($G$100:$G$174,ROW(A16),0):INDEX($G$100:$G$174,ROUNDUP(ROW(A16)/5,0)*5,1))</f>
        <v>0</v>
      </c>
      <c r="I115">
        <f>SUMIF(INDEX($D$100:$D$174,ROW(A16),0):INDEX($D$100:$D$174,ROUNDUP(ROW(A16)/5,0)*5,1),"&gt;"&amp;1,INDEX($G$100:$G$174,ROW(A16),0):INDEX($G$100:$G$174,ROUNDUP(ROW(A16)/5,0)*5,1))</f>
        <v>0</v>
      </c>
    </row>
    <row r="116" spans="1:9" x14ac:dyDescent="0.25">
      <c r="A116" t="str">
        <f>Service!B22</f>
        <v>Caseload 4</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25">
      <c r="A117" t="str">
        <f>Service!B23</f>
        <v>Caseload 4</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25">
      <c r="A118" t="str">
        <f>Service!B24</f>
        <v>Caseload 4</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25">
      <c r="A119" t="str">
        <f>Service!B25</f>
        <v>Caseload 4</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25">
      <c r="A120" t="str">
        <f>Service!B26</f>
        <v>Caseload 5</v>
      </c>
      <c r="B120">
        <f>Service!C26</f>
        <v>0</v>
      </c>
      <c r="C120">
        <f>Service!D26</f>
        <v>0</v>
      </c>
      <c r="D120" cm="1">
        <f t="array" ref="D120">IFERROR(INDEX(Planning!$D$44:$D$58,MATCH(1,(Planning!$A$44:$A$58='Planning Backing (Hide)'!A120)*(Planning!$B$44:$B$58='Planning Backing (Hide)'!B120),0),1),Service!E26)</f>
        <v>0</v>
      </c>
      <c r="E120">
        <f>Service!F26</f>
        <v>0</v>
      </c>
      <c r="F120" t="e">
        <f>Service!G26</f>
        <v>#N/A</v>
      </c>
      <c r="G120" t="e">
        <f t="shared" si="97"/>
        <v>#DIV/0!</v>
      </c>
      <c r="H120">
        <f>SUMIF(INDEX($D$100:$D$174,ROW(A21),0):INDEX($D$100:$D$174,ROUNDUP(ROW(A21)/5,0)*5,1),1,INDEX($G$100:$G$174,ROW(A21),0):INDEX($G$100:$G$174,ROUNDUP(ROW(A21)/5,0)*5,1))</f>
        <v>0</v>
      </c>
      <c r="I120">
        <f>SUMIF(INDEX($D$100:$D$174,ROW(A21),0):INDEX($D$100:$D$174,ROUNDUP(ROW(A21)/5,0)*5,1),"&gt;"&amp;1,INDEX($G$100:$G$174,ROW(A21),0):INDEX($G$100:$G$174,ROUNDUP(ROW(A21)/5,0)*5,1))</f>
        <v>0</v>
      </c>
    </row>
    <row r="121" spans="1:9" x14ac:dyDescent="0.25">
      <c r="A121" t="str">
        <f>Service!B27</f>
        <v>Caseload 5</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25">
      <c r="A122" t="str">
        <f>Service!B28</f>
        <v>Caseload 5</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25">
      <c r="A123" t="str">
        <f>Service!B29</f>
        <v>Caseload 5</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25">
      <c r="A124" t="str">
        <f>Service!B30</f>
        <v>Caseload 5</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2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2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2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2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2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2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2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2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2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2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2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2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2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2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2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2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2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2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2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2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2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2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2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2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2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2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2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2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2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2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2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2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2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2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2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2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2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2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2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2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2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2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2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2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2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2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2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2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2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2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9</vt:i4>
      </vt:variant>
    </vt:vector>
  </HeadingPairs>
  <TitlesOfParts>
    <vt:vector size="32"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Clinical resources</vt:lpstr>
      <vt:lpstr>CR Backing (Hide)</vt:lpstr>
      <vt:lpstr>Capacity Summary</vt:lpstr>
      <vt:lpstr>Capacity Backing (Hide)2</vt:lpstr>
      <vt:lpstr>Summary</vt:lpstr>
      <vt:lpstr>Clinical resource summary</vt:lpstr>
      <vt:lpstr>Planning</vt:lpstr>
      <vt:lpstr>Waiting List Modelling</vt:lpstr>
      <vt:lpstr>WL Modelling (Hide)</vt:lpstr>
      <vt:lpstr>Planning Backing (Hide)</vt:lpstr>
      <vt:lpstr>Caseloads_total</vt:lpstr>
      <vt:lpstr>GroupName</vt:lpstr>
      <vt:lpstr>GroupNumber</vt:lpstr>
      <vt:lpstr>Summary_AllCaseloadAdhoc</vt:lpstr>
      <vt:lpstr>Summary_AllCaseloadCore</vt:lpstr>
      <vt:lpstr>Summary_Difference</vt:lpstr>
      <vt:lpstr>Summary_Time_Adhoc</vt:lpstr>
      <vt:lpstr>Summary_Time_Core</vt:lpstr>
      <vt:lpstr>Summary_Time_Dates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dcterms:created xsi:type="dcterms:W3CDTF">2020-10-27T16:33:47Z</dcterms:created>
  <dcterms:modified xsi:type="dcterms:W3CDTF">2021-08-13T08:23:00Z</dcterms:modified>
</cp:coreProperties>
</file>